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4.xml" ContentType="application/vnd.openxmlformats-officedocument.spreadsheetml.chartsheet+xml"/>
  <Override PartName="/xl/worksheets/sheet9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6.xml" ContentType="application/vnd.openxmlformats-officedocument.spreadsheetml.chartsheet+xml"/>
  <Override PartName="/xl/worksheets/sheet12.xml" ContentType="application/vnd.openxmlformats-officedocument.spreadsheetml.worksheet+xml"/>
  <Override PartName="/xl/chartsheets/sheet7.xml" ContentType="application/vnd.openxmlformats-officedocument.spreadsheetml.chart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328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esa166552\Desktop\"/>
    </mc:Choice>
  </mc:AlternateContent>
  <xr:revisionPtr revIDLastSave="0" documentId="13_ncr:60009_{1E6C3BF4-B724-4B6B-AD39-B268138B0EF5}" xr6:coauthVersionLast="47" xr6:coauthVersionMax="47" xr10:uidLastSave="{00000000-0000-0000-0000-000000000000}"/>
  <bookViews>
    <workbookView xWindow="-38510" yWindow="-3540" windowWidth="38620" windowHeight="21360" tabRatio="725" firstSheet="2" activeTab="2"/>
  </bookViews>
  <sheets>
    <sheet name="Summarize" sheetId="67" state="hidden" r:id="rId1"/>
    <sheet name="How to use" sheetId="49" state="hidden" r:id="rId2"/>
    <sheet name="Data" sheetId="1" r:id="rId3"/>
    <sheet name="Waterfall value" sheetId="53" r:id="rId4"/>
    <sheet name="Waterfall days" sheetId="54" r:id="rId5"/>
    <sheet name="Feuil3" sheetId="6" r:id="rId6"/>
    <sheet name="Other Stocks analysis" sheetId="52" r:id="rId7"/>
    <sheet name="Feuil9" sheetId="55" r:id="rId8"/>
    <sheet name="To be focused" sheetId="72" r:id="rId9"/>
    <sheet name="ABCD Consumption" sheetId="45" r:id="rId10"/>
    <sheet name="ABCD Coverage" sheetId="47" r:id="rId11"/>
    <sheet name="Mini business" sheetId="24" r:id="rId12"/>
    <sheet name="Feuil7" sheetId="23" r:id="rId13"/>
    <sheet name="Product" sheetId="19" r:id="rId14"/>
    <sheet name="Feuil4" sheetId="18" r:id="rId15"/>
    <sheet name="Feuil6" sheetId="20" r:id="rId16"/>
    <sheet name="Order Specific" sheetId="12" r:id="rId17"/>
    <sheet name="Feuil1" sheetId="11" r:id="rId18"/>
    <sheet name="Procurement" sheetId="51" r:id="rId19"/>
    <sheet name="Feuil8" sheetId="50" r:id="rId20"/>
    <sheet name="Product x Commodity" sheetId="22" r:id="rId21"/>
    <sheet name="Objectives" sheetId="32" r:id="rId22"/>
  </sheets>
  <definedNames>
    <definedName name="_xlnm._FilterDatabase" localSheetId="2" hidden="1">Data!$A$1:$AE$1895</definedName>
  </definedNames>
  <calcPr calcId="191029"/>
  <pivotCaches>
    <pivotCache cacheId="12" r:id="rId23"/>
    <pivotCache cacheId="13" r:id="rId24"/>
    <pivotCache cacheId="17" r:id="rId25"/>
    <pivotCache cacheId="21" r:id="rId26"/>
    <pivotCache cacheId="26" r:id="rId27"/>
    <pivotCache cacheId="30" r:id="rId28"/>
    <pivotCache cacheId="34" r:id="rId29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321" i="1" l="1"/>
  <c r="B23" i="11"/>
  <c r="B24" i="11"/>
  <c r="C24" i="11"/>
  <c r="A61" i="6"/>
  <c r="A62" i="6"/>
  <c r="A63" i="6"/>
  <c r="A64" i="6"/>
  <c r="A65" i="6"/>
  <c r="A66" i="6"/>
  <c r="A67" i="6"/>
  <c r="A68" i="6"/>
  <c r="P2" i="1"/>
  <c r="Q2" i="1"/>
  <c r="R2" i="1"/>
  <c r="S2" i="1"/>
  <c r="T2" i="1"/>
  <c r="U2" i="1"/>
  <c r="V2" i="1"/>
  <c r="W2" i="1"/>
  <c r="Y2" i="1" s="1"/>
  <c r="Z2" i="1" s="1"/>
  <c r="AC2" i="1"/>
  <c r="P3" i="1"/>
  <c r="X3" i="1" s="1"/>
  <c r="Q3" i="1"/>
  <c r="R3" i="1"/>
  <c r="S3" i="1"/>
  <c r="T3" i="1"/>
  <c r="U3" i="1"/>
  <c r="V3" i="1"/>
  <c r="W3" i="1"/>
  <c r="Y3" i="1" s="1"/>
  <c r="Z3" i="1" s="1"/>
  <c r="AC3" i="1"/>
  <c r="P4" i="1"/>
  <c r="Q4" i="1"/>
  <c r="R4" i="1"/>
  <c r="S4" i="1"/>
  <c r="T4" i="1"/>
  <c r="U4" i="1"/>
  <c r="V4" i="1"/>
  <c r="W4" i="1"/>
  <c r="Y4" i="1" s="1"/>
  <c r="Z4" i="1" s="1"/>
  <c r="AC4" i="1"/>
  <c r="P5" i="1"/>
  <c r="Q5" i="1"/>
  <c r="V5" i="1" s="1"/>
  <c r="R5" i="1"/>
  <c r="S5" i="1"/>
  <c r="T5" i="1"/>
  <c r="U5" i="1"/>
  <c r="P6" i="1"/>
  <c r="Q6" i="1"/>
  <c r="R6" i="1"/>
  <c r="S6" i="1"/>
  <c r="T6" i="1"/>
  <c r="U6" i="1"/>
  <c r="V6" i="1"/>
  <c r="P7" i="1"/>
  <c r="Q7" i="1"/>
  <c r="V7" i="1" s="1"/>
  <c r="R7" i="1"/>
  <c r="S7" i="1"/>
  <c r="T7" i="1"/>
  <c r="U7" i="1"/>
  <c r="P8" i="1"/>
  <c r="Q8" i="1"/>
  <c r="R8" i="1"/>
  <c r="S8" i="1"/>
  <c r="T8" i="1"/>
  <c r="U8" i="1"/>
  <c r="V8" i="1"/>
  <c r="W8" i="1"/>
  <c r="Y8" i="1"/>
  <c r="Z8" i="1"/>
  <c r="P9" i="1"/>
  <c r="Q9" i="1"/>
  <c r="R9" i="1"/>
  <c r="S9" i="1"/>
  <c r="T9" i="1"/>
  <c r="U9" i="1"/>
  <c r="V9" i="1"/>
  <c r="P10" i="1"/>
  <c r="Q10" i="1"/>
  <c r="R10" i="1"/>
  <c r="S10" i="1"/>
  <c r="T10" i="1"/>
  <c r="U10" i="1"/>
  <c r="V10" i="1"/>
  <c r="P11" i="1"/>
  <c r="Q11" i="1"/>
  <c r="R11" i="1"/>
  <c r="S11" i="1"/>
  <c r="T11" i="1"/>
  <c r="U11" i="1"/>
  <c r="V11" i="1"/>
  <c r="P12" i="1"/>
  <c r="Q12" i="1"/>
  <c r="R12" i="1"/>
  <c r="S12" i="1"/>
  <c r="T12" i="1"/>
  <c r="U12" i="1"/>
  <c r="V12" i="1"/>
  <c r="P13" i="1"/>
  <c r="Q13" i="1"/>
  <c r="R13" i="1"/>
  <c r="S13" i="1"/>
  <c r="T13" i="1"/>
  <c r="U13" i="1"/>
  <c r="V13" i="1"/>
  <c r="W13" i="1"/>
  <c r="Y13" i="1"/>
  <c r="Z13" i="1" s="1"/>
  <c r="P14" i="1"/>
  <c r="Q14" i="1"/>
  <c r="R14" i="1"/>
  <c r="S14" i="1"/>
  <c r="T14" i="1"/>
  <c r="U14" i="1"/>
  <c r="V14" i="1"/>
  <c r="W14" i="1"/>
  <c r="Y14" i="1"/>
  <c r="Z14" i="1" s="1"/>
  <c r="P15" i="1"/>
  <c r="Q15" i="1"/>
  <c r="V15" i="1" s="1"/>
  <c r="R15" i="1"/>
  <c r="S15" i="1"/>
  <c r="T15" i="1"/>
  <c r="U15" i="1"/>
  <c r="P16" i="1"/>
  <c r="Q16" i="1"/>
  <c r="R16" i="1"/>
  <c r="S16" i="1"/>
  <c r="T16" i="1"/>
  <c r="U16" i="1"/>
  <c r="V16" i="1"/>
  <c r="W16" i="1"/>
  <c r="Y16" i="1"/>
  <c r="Z16" i="1" s="1"/>
  <c r="P17" i="1"/>
  <c r="Q17" i="1"/>
  <c r="R17" i="1"/>
  <c r="S17" i="1"/>
  <c r="T17" i="1"/>
  <c r="U17" i="1"/>
  <c r="V17" i="1"/>
  <c r="W17" i="1"/>
  <c r="Y17" i="1"/>
  <c r="Z17" i="1" s="1"/>
  <c r="P18" i="1"/>
  <c r="Q18" i="1"/>
  <c r="R18" i="1"/>
  <c r="S18" i="1"/>
  <c r="T18" i="1"/>
  <c r="U18" i="1"/>
  <c r="V18" i="1"/>
  <c r="W18" i="1"/>
  <c r="Y18" i="1" s="1"/>
  <c r="Z18" i="1" s="1"/>
  <c r="P19" i="1"/>
  <c r="Q19" i="1"/>
  <c r="R19" i="1"/>
  <c r="S19" i="1"/>
  <c r="T19" i="1"/>
  <c r="U19" i="1"/>
  <c r="V19" i="1"/>
  <c r="W19" i="1"/>
  <c r="Y19" i="1"/>
  <c r="Z19" i="1" s="1"/>
  <c r="P20" i="1"/>
  <c r="Q20" i="1"/>
  <c r="R20" i="1"/>
  <c r="S20" i="1"/>
  <c r="T20" i="1"/>
  <c r="U20" i="1"/>
  <c r="V20" i="1"/>
  <c r="W20" i="1"/>
  <c r="Y20" i="1"/>
  <c r="Z20" i="1" s="1"/>
  <c r="P21" i="1"/>
  <c r="Q21" i="1"/>
  <c r="R21" i="1"/>
  <c r="S21" i="1"/>
  <c r="T21" i="1"/>
  <c r="U21" i="1"/>
  <c r="V21" i="1"/>
  <c r="W21" i="1"/>
  <c r="Y21" i="1" s="1"/>
  <c r="Z21" i="1" s="1"/>
  <c r="P22" i="1"/>
  <c r="Q22" i="1"/>
  <c r="R22" i="1"/>
  <c r="S22" i="1"/>
  <c r="T22" i="1"/>
  <c r="U22" i="1"/>
  <c r="V22" i="1"/>
  <c r="W22" i="1"/>
  <c r="Y22" i="1"/>
  <c r="Z22" i="1" s="1"/>
  <c r="P23" i="1"/>
  <c r="Q23" i="1"/>
  <c r="R23" i="1"/>
  <c r="S23" i="1"/>
  <c r="T23" i="1"/>
  <c r="U23" i="1"/>
  <c r="V23" i="1"/>
  <c r="P24" i="1"/>
  <c r="Q24" i="1"/>
  <c r="R24" i="1"/>
  <c r="S24" i="1"/>
  <c r="T24" i="1"/>
  <c r="U24" i="1"/>
  <c r="V24" i="1"/>
  <c r="W24" i="1"/>
  <c r="Y24" i="1" s="1"/>
  <c r="Z24" i="1" s="1"/>
  <c r="P25" i="1"/>
  <c r="Q25" i="1"/>
  <c r="R25" i="1"/>
  <c r="S25" i="1"/>
  <c r="T25" i="1"/>
  <c r="U25" i="1"/>
  <c r="V25" i="1"/>
  <c r="W25" i="1"/>
  <c r="Y25" i="1" s="1"/>
  <c r="Z25" i="1"/>
  <c r="P26" i="1"/>
  <c r="Q26" i="1"/>
  <c r="R26" i="1"/>
  <c r="S26" i="1"/>
  <c r="T26" i="1"/>
  <c r="U26" i="1"/>
  <c r="V26" i="1"/>
  <c r="W26" i="1"/>
  <c r="Y26" i="1" s="1"/>
  <c r="Z26" i="1"/>
  <c r="P27" i="1"/>
  <c r="Q27" i="1"/>
  <c r="R27" i="1"/>
  <c r="S27" i="1"/>
  <c r="T27" i="1"/>
  <c r="U27" i="1"/>
  <c r="V27" i="1"/>
  <c r="W27" i="1"/>
  <c r="Y27" i="1"/>
  <c r="Z27" i="1"/>
  <c r="P28" i="1"/>
  <c r="Q28" i="1"/>
  <c r="R28" i="1"/>
  <c r="S28" i="1"/>
  <c r="T28" i="1"/>
  <c r="U28" i="1"/>
  <c r="V28" i="1"/>
  <c r="W28" i="1"/>
  <c r="Y28" i="1" s="1"/>
  <c r="Z28" i="1" s="1"/>
  <c r="P29" i="1"/>
  <c r="Q29" i="1"/>
  <c r="R29" i="1"/>
  <c r="S29" i="1"/>
  <c r="T29" i="1"/>
  <c r="U29" i="1"/>
  <c r="V29" i="1"/>
  <c r="W29" i="1"/>
  <c r="Y29" i="1" s="1"/>
  <c r="Z29" i="1"/>
  <c r="P30" i="1"/>
  <c r="Q30" i="1"/>
  <c r="R30" i="1"/>
  <c r="S30" i="1"/>
  <c r="T30" i="1"/>
  <c r="U30" i="1"/>
  <c r="V30" i="1"/>
  <c r="W30" i="1"/>
  <c r="Y30" i="1"/>
  <c r="Z30" i="1" s="1"/>
  <c r="P31" i="1"/>
  <c r="Q31" i="1"/>
  <c r="R31" i="1"/>
  <c r="S31" i="1"/>
  <c r="T31" i="1"/>
  <c r="U31" i="1"/>
  <c r="V31" i="1"/>
  <c r="W31" i="1"/>
  <c r="Y31" i="1" s="1"/>
  <c r="Z31" i="1"/>
  <c r="P32" i="1"/>
  <c r="Q32" i="1"/>
  <c r="R32" i="1"/>
  <c r="S32" i="1"/>
  <c r="T32" i="1"/>
  <c r="U32" i="1"/>
  <c r="V32" i="1"/>
  <c r="W32" i="1"/>
  <c r="Y32" i="1" s="1"/>
  <c r="Z32" i="1" s="1"/>
  <c r="P33" i="1"/>
  <c r="Q33" i="1"/>
  <c r="R33" i="1"/>
  <c r="S33" i="1"/>
  <c r="T33" i="1"/>
  <c r="U33" i="1"/>
  <c r="V33" i="1"/>
  <c r="W33" i="1"/>
  <c r="Y33" i="1" s="1"/>
  <c r="Z33" i="1" s="1"/>
  <c r="P34" i="1"/>
  <c r="Q34" i="1"/>
  <c r="R34" i="1"/>
  <c r="S34" i="1"/>
  <c r="T34" i="1"/>
  <c r="U34" i="1"/>
  <c r="V34" i="1"/>
  <c r="W34" i="1"/>
  <c r="Y34" i="1"/>
  <c r="Z34" i="1" s="1"/>
  <c r="P35" i="1"/>
  <c r="Q35" i="1"/>
  <c r="R35" i="1"/>
  <c r="S35" i="1"/>
  <c r="T35" i="1"/>
  <c r="U35" i="1"/>
  <c r="V35" i="1"/>
  <c r="W35" i="1"/>
  <c r="Y35" i="1" s="1"/>
  <c r="Z35" i="1" s="1"/>
  <c r="P36" i="1"/>
  <c r="Q36" i="1"/>
  <c r="R36" i="1"/>
  <c r="S36" i="1"/>
  <c r="T36" i="1"/>
  <c r="U36" i="1"/>
  <c r="V36" i="1"/>
  <c r="W36" i="1"/>
  <c r="Y36" i="1" s="1"/>
  <c r="Z36" i="1" s="1"/>
  <c r="P37" i="1"/>
  <c r="Q37" i="1"/>
  <c r="R37" i="1"/>
  <c r="S37" i="1"/>
  <c r="T37" i="1"/>
  <c r="U37" i="1"/>
  <c r="V37" i="1"/>
  <c r="P38" i="1"/>
  <c r="Q38" i="1"/>
  <c r="R38" i="1"/>
  <c r="S38" i="1"/>
  <c r="T38" i="1"/>
  <c r="U38" i="1"/>
  <c r="V38" i="1"/>
  <c r="W38" i="1"/>
  <c r="Y38" i="1"/>
  <c r="Z38" i="1" s="1"/>
  <c r="P39" i="1"/>
  <c r="Q39" i="1"/>
  <c r="R39" i="1"/>
  <c r="S39" i="1"/>
  <c r="T39" i="1"/>
  <c r="U39" i="1"/>
  <c r="V39" i="1"/>
  <c r="W39" i="1"/>
  <c r="Y39" i="1"/>
  <c r="Z39" i="1" s="1"/>
  <c r="P40" i="1"/>
  <c r="Q40" i="1"/>
  <c r="R40" i="1"/>
  <c r="S40" i="1"/>
  <c r="T40" i="1"/>
  <c r="U40" i="1"/>
  <c r="V40" i="1"/>
  <c r="P41" i="1"/>
  <c r="Q41" i="1"/>
  <c r="R41" i="1"/>
  <c r="S41" i="1"/>
  <c r="T41" i="1"/>
  <c r="U41" i="1"/>
  <c r="V41" i="1"/>
  <c r="W41" i="1"/>
  <c r="Y41" i="1"/>
  <c r="Z41" i="1" s="1"/>
  <c r="P42" i="1"/>
  <c r="Q42" i="1"/>
  <c r="R42" i="1"/>
  <c r="S42" i="1"/>
  <c r="T42" i="1"/>
  <c r="U42" i="1"/>
  <c r="V42" i="1"/>
  <c r="W42" i="1"/>
  <c r="Y42" i="1"/>
  <c r="Z42" i="1"/>
  <c r="P43" i="1"/>
  <c r="Q43" i="1"/>
  <c r="V43" i="1" s="1"/>
  <c r="R43" i="1"/>
  <c r="S43" i="1"/>
  <c r="T43" i="1"/>
  <c r="U43" i="1"/>
  <c r="P44" i="1"/>
  <c r="Q44" i="1"/>
  <c r="R44" i="1"/>
  <c r="S44" i="1"/>
  <c r="T44" i="1"/>
  <c r="U44" i="1"/>
  <c r="V44" i="1"/>
  <c r="W44" i="1"/>
  <c r="Y44" i="1"/>
  <c r="Z44" i="1" s="1"/>
  <c r="P45" i="1"/>
  <c r="Q45" i="1"/>
  <c r="R45" i="1"/>
  <c r="S45" i="1"/>
  <c r="T45" i="1"/>
  <c r="U45" i="1"/>
  <c r="V45" i="1"/>
  <c r="W45" i="1"/>
  <c r="Y45" i="1" s="1"/>
  <c r="Z45" i="1"/>
  <c r="P46" i="1"/>
  <c r="Q46" i="1"/>
  <c r="R46" i="1"/>
  <c r="S46" i="1"/>
  <c r="T46" i="1"/>
  <c r="U46" i="1"/>
  <c r="V46" i="1"/>
  <c r="W46" i="1"/>
  <c r="Y46" i="1"/>
  <c r="Z46" i="1" s="1"/>
  <c r="P47" i="1"/>
  <c r="Q47" i="1"/>
  <c r="R47" i="1"/>
  <c r="S47" i="1"/>
  <c r="T47" i="1"/>
  <c r="U47" i="1"/>
  <c r="V47" i="1"/>
  <c r="W47" i="1"/>
  <c r="Y47" i="1"/>
  <c r="Z47" i="1"/>
  <c r="P48" i="1"/>
  <c r="Q48" i="1"/>
  <c r="R48" i="1"/>
  <c r="S48" i="1"/>
  <c r="T48" i="1"/>
  <c r="U48" i="1"/>
  <c r="V48" i="1"/>
  <c r="P49" i="1"/>
  <c r="Q49" i="1"/>
  <c r="R49" i="1"/>
  <c r="S49" i="1"/>
  <c r="T49" i="1"/>
  <c r="U49" i="1"/>
  <c r="V49" i="1"/>
  <c r="W49" i="1"/>
  <c r="Y49" i="1"/>
  <c r="Z49" i="1" s="1"/>
  <c r="P50" i="1"/>
  <c r="Q50" i="1"/>
  <c r="R50" i="1"/>
  <c r="S50" i="1"/>
  <c r="T50" i="1"/>
  <c r="U50" i="1"/>
  <c r="V50" i="1"/>
  <c r="W50" i="1"/>
  <c r="Y50" i="1" s="1"/>
  <c r="Z50" i="1" s="1"/>
  <c r="P51" i="1"/>
  <c r="Q51" i="1"/>
  <c r="R51" i="1"/>
  <c r="S51" i="1"/>
  <c r="T51" i="1"/>
  <c r="U51" i="1"/>
  <c r="V51" i="1"/>
  <c r="W51" i="1"/>
  <c r="Y51" i="1" s="1"/>
  <c r="Z51" i="1" s="1"/>
  <c r="P52" i="1"/>
  <c r="Q52" i="1"/>
  <c r="R52" i="1"/>
  <c r="S52" i="1"/>
  <c r="T52" i="1"/>
  <c r="U52" i="1"/>
  <c r="V52" i="1"/>
  <c r="W52" i="1"/>
  <c r="Y52" i="1" s="1"/>
  <c r="Z52" i="1" s="1"/>
  <c r="P53" i="1"/>
  <c r="Q53" i="1"/>
  <c r="R53" i="1"/>
  <c r="S53" i="1"/>
  <c r="T53" i="1"/>
  <c r="U53" i="1"/>
  <c r="V53" i="1"/>
  <c r="W53" i="1"/>
  <c r="Y53" i="1"/>
  <c r="Z53" i="1" s="1"/>
  <c r="P54" i="1"/>
  <c r="Q54" i="1"/>
  <c r="R54" i="1"/>
  <c r="S54" i="1"/>
  <c r="T54" i="1"/>
  <c r="U54" i="1"/>
  <c r="V54" i="1"/>
  <c r="W54" i="1"/>
  <c r="Y54" i="1"/>
  <c r="Z54" i="1" s="1"/>
  <c r="P55" i="1"/>
  <c r="Q55" i="1"/>
  <c r="R55" i="1"/>
  <c r="S55" i="1"/>
  <c r="T55" i="1"/>
  <c r="U55" i="1"/>
  <c r="V55" i="1"/>
  <c r="W55" i="1"/>
  <c r="Y55" i="1" s="1"/>
  <c r="Z55" i="1"/>
  <c r="P56" i="1"/>
  <c r="Q56" i="1"/>
  <c r="R56" i="1"/>
  <c r="S56" i="1"/>
  <c r="T56" i="1"/>
  <c r="U56" i="1"/>
  <c r="V56" i="1"/>
  <c r="W56" i="1"/>
  <c r="Y56" i="1" s="1"/>
  <c r="Z56" i="1" s="1"/>
  <c r="P57" i="1"/>
  <c r="Q57" i="1"/>
  <c r="R57" i="1"/>
  <c r="S57" i="1"/>
  <c r="T57" i="1"/>
  <c r="U57" i="1"/>
  <c r="V57" i="1"/>
  <c r="W57" i="1"/>
  <c r="Y57" i="1"/>
  <c r="Z57" i="1"/>
  <c r="P58" i="1"/>
  <c r="Q58" i="1"/>
  <c r="R58" i="1"/>
  <c r="S58" i="1"/>
  <c r="T58" i="1"/>
  <c r="U58" i="1"/>
  <c r="V58" i="1"/>
  <c r="W58" i="1"/>
  <c r="Y58" i="1" s="1"/>
  <c r="Z58" i="1" s="1"/>
  <c r="P59" i="1"/>
  <c r="Q59" i="1"/>
  <c r="R59" i="1"/>
  <c r="S59" i="1"/>
  <c r="T59" i="1"/>
  <c r="U59" i="1"/>
  <c r="V59" i="1"/>
  <c r="W59" i="1"/>
  <c r="Y59" i="1"/>
  <c r="Z59" i="1"/>
  <c r="P60" i="1"/>
  <c r="Q60" i="1"/>
  <c r="R60" i="1"/>
  <c r="S60" i="1"/>
  <c r="T60" i="1"/>
  <c r="U60" i="1"/>
  <c r="V60" i="1"/>
  <c r="W60" i="1"/>
  <c r="Y60" i="1" s="1"/>
  <c r="Z60" i="1" s="1"/>
  <c r="P61" i="1"/>
  <c r="Q61" i="1"/>
  <c r="R61" i="1"/>
  <c r="S61" i="1"/>
  <c r="T61" i="1"/>
  <c r="U61" i="1"/>
  <c r="V61" i="1"/>
  <c r="W61" i="1"/>
  <c r="Y61" i="1" s="1"/>
  <c r="Z61" i="1" s="1"/>
  <c r="P62" i="1"/>
  <c r="Q62" i="1"/>
  <c r="R62" i="1"/>
  <c r="S62" i="1"/>
  <c r="T62" i="1"/>
  <c r="U62" i="1"/>
  <c r="V62" i="1"/>
  <c r="W62" i="1"/>
  <c r="Y62" i="1" s="1"/>
  <c r="Z62" i="1" s="1"/>
  <c r="P63" i="1"/>
  <c r="Q63" i="1"/>
  <c r="R63" i="1"/>
  <c r="S63" i="1"/>
  <c r="T63" i="1"/>
  <c r="U63" i="1"/>
  <c r="V63" i="1"/>
  <c r="W63" i="1"/>
  <c r="Y63" i="1" s="1"/>
  <c r="Z63" i="1" s="1"/>
  <c r="P64" i="1"/>
  <c r="Q64" i="1"/>
  <c r="R64" i="1"/>
  <c r="S64" i="1"/>
  <c r="T64" i="1"/>
  <c r="U64" i="1"/>
  <c r="V64" i="1"/>
  <c r="W64" i="1"/>
  <c r="Y64" i="1"/>
  <c r="Z64" i="1" s="1"/>
  <c r="P65" i="1"/>
  <c r="Q65" i="1"/>
  <c r="R65" i="1"/>
  <c r="S65" i="1"/>
  <c r="T65" i="1"/>
  <c r="U65" i="1"/>
  <c r="V65" i="1"/>
  <c r="W65" i="1"/>
  <c r="Y65" i="1" s="1"/>
  <c r="Z65" i="1"/>
  <c r="P66" i="1"/>
  <c r="Q66" i="1"/>
  <c r="R66" i="1"/>
  <c r="S66" i="1"/>
  <c r="T66" i="1"/>
  <c r="U66" i="1"/>
  <c r="V66" i="1"/>
  <c r="W66" i="1"/>
  <c r="Y66" i="1" s="1"/>
  <c r="Z66" i="1" s="1"/>
  <c r="P67" i="1"/>
  <c r="Q67" i="1"/>
  <c r="R67" i="1"/>
  <c r="S67" i="1"/>
  <c r="T67" i="1"/>
  <c r="U67" i="1"/>
  <c r="V67" i="1"/>
  <c r="W67" i="1"/>
  <c r="Y67" i="1"/>
  <c r="Z67" i="1" s="1"/>
  <c r="P68" i="1"/>
  <c r="Q68" i="1"/>
  <c r="R68" i="1"/>
  <c r="S68" i="1"/>
  <c r="T68" i="1"/>
  <c r="U68" i="1"/>
  <c r="V68" i="1"/>
  <c r="W68" i="1"/>
  <c r="Y68" i="1"/>
  <c r="Z68" i="1" s="1"/>
  <c r="P69" i="1"/>
  <c r="Q69" i="1"/>
  <c r="R69" i="1"/>
  <c r="S69" i="1"/>
  <c r="T69" i="1"/>
  <c r="U69" i="1"/>
  <c r="V69" i="1"/>
  <c r="W69" i="1"/>
  <c r="Y69" i="1"/>
  <c r="Z69" i="1" s="1"/>
  <c r="P70" i="1"/>
  <c r="Q70" i="1"/>
  <c r="R70" i="1"/>
  <c r="S70" i="1"/>
  <c r="T70" i="1"/>
  <c r="U70" i="1"/>
  <c r="V70" i="1"/>
  <c r="W70" i="1"/>
  <c r="Y70" i="1"/>
  <c r="Z70" i="1" s="1"/>
  <c r="P71" i="1"/>
  <c r="Q71" i="1"/>
  <c r="R71" i="1"/>
  <c r="S71" i="1"/>
  <c r="T71" i="1"/>
  <c r="U71" i="1"/>
  <c r="V71" i="1"/>
  <c r="W71" i="1"/>
  <c r="Y71" i="1"/>
  <c r="Z71" i="1" s="1"/>
  <c r="P72" i="1"/>
  <c r="P73" i="1"/>
  <c r="P74" i="1"/>
  <c r="Q74" i="1"/>
  <c r="R74" i="1"/>
  <c r="S74" i="1"/>
  <c r="T74" i="1"/>
  <c r="U74" i="1"/>
  <c r="V74" i="1"/>
  <c r="W74" i="1"/>
  <c r="Y74" i="1"/>
  <c r="Z74" i="1" s="1"/>
  <c r="P75" i="1"/>
  <c r="Q75" i="1"/>
  <c r="R75" i="1"/>
  <c r="S75" i="1"/>
  <c r="T75" i="1"/>
  <c r="U75" i="1"/>
  <c r="V75" i="1"/>
  <c r="W75" i="1"/>
  <c r="Y75" i="1"/>
  <c r="Z75" i="1" s="1"/>
  <c r="P76" i="1"/>
  <c r="Q76" i="1"/>
  <c r="R76" i="1"/>
  <c r="S76" i="1"/>
  <c r="T76" i="1"/>
  <c r="U76" i="1"/>
  <c r="V76" i="1"/>
  <c r="W76" i="1"/>
  <c r="Y76" i="1" s="1"/>
  <c r="Z76" i="1"/>
  <c r="P77" i="1"/>
  <c r="Q77" i="1"/>
  <c r="R77" i="1"/>
  <c r="S77" i="1"/>
  <c r="T77" i="1"/>
  <c r="U77" i="1"/>
  <c r="V77" i="1"/>
  <c r="W77" i="1"/>
  <c r="Y77" i="1" s="1"/>
  <c r="Z77" i="1" s="1"/>
  <c r="P78" i="1"/>
  <c r="Q78" i="1"/>
  <c r="R78" i="1"/>
  <c r="S78" i="1"/>
  <c r="T78" i="1"/>
  <c r="U78" i="1"/>
  <c r="V78" i="1"/>
  <c r="W78" i="1"/>
  <c r="Y78" i="1"/>
  <c r="Z78" i="1"/>
  <c r="P79" i="1"/>
  <c r="Q79" i="1"/>
  <c r="R79" i="1"/>
  <c r="S79" i="1"/>
  <c r="T79" i="1"/>
  <c r="U79" i="1"/>
  <c r="V79" i="1"/>
  <c r="W79" i="1"/>
  <c r="Y79" i="1" s="1"/>
  <c r="Z79" i="1" s="1"/>
  <c r="P80" i="1"/>
  <c r="Q80" i="1"/>
  <c r="R80" i="1"/>
  <c r="S80" i="1"/>
  <c r="T80" i="1"/>
  <c r="U80" i="1"/>
  <c r="V80" i="1"/>
  <c r="W80" i="1"/>
  <c r="Y80" i="1"/>
  <c r="Z80" i="1"/>
  <c r="P81" i="1"/>
  <c r="Q81" i="1"/>
  <c r="R81" i="1"/>
  <c r="S81" i="1"/>
  <c r="T81" i="1"/>
  <c r="U81" i="1"/>
  <c r="V81" i="1"/>
  <c r="W81" i="1"/>
  <c r="Y81" i="1"/>
  <c r="Z81" i="1" s="1"/>
  <c r="P82" i="1"/>
  <c r="Q82" i="1"/>
  <c r="R82" i="1"/>
  <c r="S82" i="1"/>
  <c r="T82" i="1"/>
  <c r="U82" i="1"/>
  <c r="V82" i="1"/>
  <c r="W82" i="1"/>
  <c r="Y82" i="1"/>
  <c r="Z82" i="1"/>
  <c r="P83" i="1"/>
  <c r="Q83" i="1"/>
  <c r="R83" i="1"/>
  <c r="S83" i="1"/>
  <c r="T83" i="1"/>
  <c r="U83" i="1"/>
  <c r="V83" i="1"/>
  <c r="W83" i="1"/>
  <c r="Y83" i="1" s="1"/>
  <c r="Z83" i="1"/>
  <c r="P84" i="1"/>
  <c r="Q84" i="1"/>
  <c r="R84" i="1"/>
  <c r="S84" i="1"/>
  <c r="T84" i="1"/>
  <c r="U84" i="1"/>
  <c r="V84" i="1"/>
  <c r="W84" i="1"/>
  <c r="Y84" i="1"/>
  <c r="Z84" i="1"/>
  <c r="P85" i="1"/>
  <c r="Q85" i="1"/>
  <c r="R85" i="1"/>
  <c r="S85" i="1"/>
  <c r="T85" i="1"/>
  <c r="U85" i="1"/>
  <c r="V85" i="1"/>
  <c r="W85" i="1"/>
  <c r="Y85" i="1" s="1"/>
  <c r="Z85" i="1"/>
  <c r="P86" i="1"/>
  <c r="Q86" i="1"/>
  <c r="R86" i="1"/>
  <c r="S86" i="1"/>
  <c r="T86" i="1"/>
  <c r="U86" i="1"/>
  <c r="V86" i="1"/>
  <c r="W86" i="1"/>
  <c r="Y86" i="1"/>
  <c r="Z86" i="1" s="1"/>
  <c r="P87" i="1"/>
  <c r="Q87" i="1"/>
  <c r="R87" i="1"/>
  <c r="S87" i="1"/>
  <c r="T87" i="1"/>
  <c r="U87" i="1"/>
  <c r="V87" i="1"/>
  <c r="W87" i="1"/>
  <c r="Y87" i="1"/>
  <c r="Z87" i="1"/>
  <c r="P88" i="1"/>
  <c r="Q88" i="1"/>
  <c r="R88" i="1"/>
  <c r="S88" i="1"/>
  <c r="T88" i="1"/>
  <c r="U88" i="1"/>
  <c r="V88" i="1"/>
  <c r="W88" i="1"/>
  <c r="Y88" i="1"/>
  <c r="Z88" i="1"/>
  <c r="P89" i="1"/>
  <c r="Q89" i="1"/>
  <c r="R89" i="1"/>
  <c r="S89" i="1"/>
  <c r="T89" i="1"/>
  <c r="U89" i="1"/>
  <c r="V89" i="1"/>
  <c r="W89" i="1"/>
  <c r="Y89" i="1"/>
  <c r="Z89" i="1"/>
  <c r="P90" i="1"/>
  <c r="Q90" i="1"/>
  <c r="R90" i="1"/>
  <c r="S90" i="1"/>
  <c r="T90" i="1"/>
  <c r="U90" i="1"/>
  <c r="V90" i="1"/>
  <c r="W90" i="1"/>
  <c r="Y90" i="1"/>
  <c r="Z90" i="1"/>
  <c r="P91" i="1"/>
  <c r="Q91" i="1"/>
  <c r="R91" i="1"/>
  <c r="S91" i="1"/>
  <c r="T91" i="1"/>
  <c r="U91" i="1"/>
  <c r="V91" i="1"/>
  <c r="W91" i="1"/>
  <c r="Y91" i="1"/>
  <c r="Z91" i="1"/>
  <c r="P92" i="1"/>
  <c r="Q92" i="1"/>
  <c r="R92" i="1"/>
  <c r="S92" i="1"/>
  <c r="T92" i="1"/>
  <c r="U92" i="1"/>
  <c r="V92" i="1"/>
  <c r="W92" i="1"/>
  <c r="Y92" i="1" s="1"/>
  <c r="Z92" i="1" s="1"/>
  <c r="P93" i="1"/>
  <c r="Q93" i="1"/>
  <c r="R93" i="1"/>
  <c r="S93" i="1"/>
  <c r="T93" i="1"/>
  <c r="U93" i="1"/>
  <c r="V93" i="1"/>
  <c r="W93" i="1"/>
  <c r="Y93" i="1"/>
  <c r="Z93" i="1"/>
  <c r="P94" i="1"/>
  <c r="Q94" i="1"/>
  <c r="R94" i="1"/>
  <c r="S94" i="1"/>
  <c r="T94" i="1"/>
  <c r="U94" i="1"/>
  <c r="V94" i="1"/>
  <c r="W94" i="1"/>
  <c r="Y94" i="1"/>
  <c r="Z94" i="1" s="1"/>
  <c r="P95" i="1"/>
  <c r="Q95" i="1"/>
  <c r="R95" i="1"/>
  <c r="S95" i="1"/>
  <c r="T95" i="1"/>
  <c r="U95" i="1"/>
  <c r="V95" i="1"/>
  <c r="W95" i="1"/>
  <c r="Y95" i="1"/>
  <c r="Z95" i="1"/>
  <c r="P96" i="1"/>
  <c r="Q96" i="1"/>
  <c r="R96" i="1"/>
  <c r="S96" i="1"/>
  <c r="T96" i="1"/>
  <c r="U96" i="1"/>
  <c r="V96" i="1"/>
  <c r="W96" i="1"/>
  <c r="Y96" i="1"/>
  <c r="Z96" i="1" s="1"/>
  <c r="P97" i="1"/>
  <c r="Q97" i="1"/>
  <c r="R97" i="1"/>
  <c r="S97" i="1"/>
  <c r="T97" i="1"/>
  <c r="U97" i="1"/>
  <c r="V97" i="1"/>
  <c r="W97" i="1"/>
  <c r="Y97" i="1" s="1"/>
  <c r="Z97" i="1"/>
  <c r="P98" i="1"/>
  <c r="Q98" i="1"/>
  <c r="R98" i="1"/>
  <c r="S98" i="1"/>
  <c r="T98" i="1"/>
  <c r="U98" i="1"/>
  <c r="V98" i="1"/>
  <c r="W98" i="1"/>
  <c r="Y98" i="1" s="1"/>
  <c r="Z98" i="1" s="1"/>
  <c r="P99" i="1"/>
  <c r="Q99" i="1"/>
  <c r="R99" i="1"/>
  <c r="S99" i="1"/>
  <c r="T99" i="1"/>
  <c r="U99" i="1"/>
  <c r="V99" i="1"/>
  <c r="W99" i="1"/>
  <c r="Y99" i="1" s="1"/>
  <c r="Z99" i="1" s="1"/>
  <c r="P100" i="1"/>
  <c r="Q100" i="1"/>
  <c r="R100" i="1"/>
  <c r="S100" i="1"/>
  <c r="T100" i="1"/>
  <c r="U100" i="1"/>
  <c r="V100" i="1"/>
  <c r="W100" i="1"/>
  <c r="Y100" i="1"/>
  <c r="Z100" i="1"/>
  <c r="P101" i="1"/>
  <c r="Q101" i="1"/>
  <c r="R101" i="1"/>
  <c r="S101" i="1"/>
  <c r="T101" i="1"/>
  <c r="U101" i="1"/>
  <c r="V101" i="1"/>
  <c r="W101" i="1"/>
  <c r="Y101" i="1" s="1"/>
  <c r="Z101" i="1" s="1"/>
  <c r="P102" i="1"/>
  <c r="Q102" i="1"/>
  <c r="R102" i="1"/>
  <c r="S102" i="1"/>
  <c r="T102" i="1"/>
  <c r="U102" i="1"/>
  <c r="V102" i="1"/>
  <c r="W102" i="1"/>
  <c r="Y102" i="1"/>
  <c r="Z102" i="1"/>
  <c r="P103" i="1"/>
  <c r="Q103" i="1"/>
  <c r="R103" i="1"/>
  <c r="S103" i="1"/>
  <c r="T103" i="1"/>
  <c r="U103" i="1"/>
  <c r="V103" i="1"/>
  <c r="W103" i="1"/>
  <c r="Y103" i="1" s="1"/>
  <c r="Z103" i="1" s="1"/>
  <c r="P104" i="1"/>
  <c r="Q104" i="1"/>
  <c r="R104" i="1"/>
  <c r="S104" i="1"/>
  <c r="T104" i="1"/>
  <c r="U104" i="1"/>
  <c r="V104" i="1"/>
  <c r="W104" i="1"/>
  <c r="Y104" i="1"/>
  <c r="Z104" i="1"/>
  <c r="P105" i="1"/>
  <c r="Q105" i="1"/>
  <c r="R105" i="1"/>
  <c r="S105" i="1"/>
  <c r="T105" i="1"/>
  <c r="U105" i="1"/>
  <c r="V105" i="1"/>
  <c r="W105" i="1"/>
  <c r="Y105" i="1" s="1"/>
  <c r="Z105" i="1" s="1"/>
  <c r="P106" i="1"/>
  <c r="Q106" i="1"/>
  <c r="R106" i="1"/>
  <c r="S106" i="1"/>
  <c r="T106" i="1"/>
  <c r="U106" i="1"/>
  <c r="V106" i="1"/>
  <c r="W106" i="1"/>
  <c r="Y106" i="1" s="1"/>
  <c r="Z106" i="1" s="1"/>
  <c r="P107" i="1"/>
  <c r="Q107" i="1"/>
  <c r="R107" i="1"/>
  <c r="S107" i="1"/>
  <c r="T107" i="1"/>
  <c r="U107" i="1"/>
  <c r="V107" i="1"/>
  <c r="W107" i="1"/>
  <c r="Y107" i="1"/>
  <c r="Z107" i="1" s="1"/>
  <c r="P108" i="1"/>
  <c r="Q108" i="1"/>
  <c r="R108" i="1"/>
  <c r="S108" i="1"/>
  <c r="T108" i="1"/>
  <c r="U108" i="1"/>
  <c r="V108" i="1"/>
  <c r="W108" i="1"/>
  <c r="Y108" i="1"/>
  <c r="Z108" i="1" s="1"/>
  <c r="P109" i="1"/>
  <c r="Q109" i="1"/>
  <c r="R109" i="1"/>
  <c r="S109" i="1"/>
  <c r="T109" i="1"/>
  <c r="U109" i="1"/>
  <c r="V109" i="1"/>
  <c r="W109" i="1"/>
  <c r="Y109" i="1" s="1"/>
  <c r="Z109" i="1" s="1"/>
  <c r="P110" i="1"/>
  <c r="Q110" i="1"/>
  <c r="R110" i="1"/>
  <c r="S110" i="1"/>
  <c r="T110" i="1"/>
  <c r="U110" i="1"/>
  <c r="V110" i="1"/>
  <c r="W110" i="1"/>
  <c r="Y110" i="1"/>
  <c r="Z110" i="1"/>
  <c r="P111" i="1"/>
  <c r="Q111" i="1"/>
  <c r="R111" i="1"/>
  <c r="S111" i="1"/>
  <c r="T111" i="1"/>
  <c r="U111" i="1"/>
  <c r="V111" i="1"/>
  <c r="W111" i="1"/>
  <c r="Y111" i="1"/>
  <c r="Z111" i="1" s="1"/>
  <c r="P112" i="1"/>
  <c r="Q112" i="1"/>
  <c r="R112" i="1"/>
  <c r="S112" i="1"/>
  <c r="T112" i="1"/>
  <c r="U112" i="1"/>
  <c r="V112" i="1"/>
  <c r="W112" i="1"/>
  <c r="Y112" i="1" s="1"/>
  <c r="Z112" i="1" s="1"/>
  <c r="P113" i="1"/>
  <c r="Q113" i="1"/>
  <c r="R113" i="1"/>
  <c r="S113" i="1"/>
  <c r="T113" i="1"/>
  <c r="U113" i="1"/>
  <c r="V113" i="1"/>
  <c r="W113" i="1"/>
  <c r="Y113" i="1"/>
  <c r="Z113" i="1" s="1"/>
  <c r="P114" i="1"/>
  <c r="Q114" i="1"/>
  <c r="R114" i="1"/>
  <c r="S114" i="1"/>
  <c r="T114" i="1"/>
  <c r="U114" i="1"/>
  <c r="V114" i="1"/>
  <c r="W114" i="1"/>
  <c r="Y114" i="1"/>
  <c r="Z114" i="1" s="1"/>
  <c r="P115" i="1"/>
  <c r="Q115" i="1"/>
  <c r="R115" i="1"/>
  <c r="S115" i="1"/>
  <c r="T115" i="1"/>
  <c r="U115" i="1"/>
  <c r="V115" i="1"/>
  <c r="W115" i="1"/>
  <c r="Y115" i="1"/>
  <c r="Z115" i="1" s="1"/>
  <c r="P116" i="1"/>
  <c r="Q116" i="1"/>
  <c r="R116" i="1"/>
  <c r="S116" i="1"/>
  <c r="T116" i="1"/>
  <c r="U116" i="1"/>
  <c r="V116" i="1"/>
  <c r="W116" i="1"/>
  <c r="Y116" i="1"/>
  <c r="Z116" i="1" s="1"/>
  <c r="P117" i="1"/>
  <c r="Q117" i="1"/>
  <c r="R117" i="1"/>
  <c r="S117" i="1"/>
  <c r="T117" i="1"/>
  <c r="U117" i="1"/>
  <c r="V117" i="1"/>
  <c r="W117" i="1"/>
  <c r="Y117" i="1" s="1"/>
  <c r="Z117" i="1" s="1"/>
  <c r="P118" i="1"/>
  <c r="Q118" i="1"/>
  <c r="R118" i="1"/>
  <c r="S118" i="1"/>
  <c r="T118" i="1"/>
  <c r="U118" i="1"/>
  <c r="V118" i="1"/>
  <c r="W118" i="1"/>
  <c r="Y118" i="1" s="1"/>
  <c r="Z118" i="1" s="1"/>
  <c r="P119" i="1"/>
  <c r="Q119" i="1"/>
  <c r="R119" i="1"/>
  <c r="S119" i="1"/>
  <c r="T119" i="1"/>
  <c r="U119" i="1"/>
  <c r="V119" i="1"/>
  <c r="W119" i="1"/>
  <c r="Y119" i="1"/>
  <c r="Z119" i="1"/>
  <c r="P120" i="1"/>
  <c r="Q120" i="1"/>
  <c r="R120" i="1"/>
  <c r="S120" i="1"/>
  <c r="T120" i="1"/>
  <c r="U120" i="1"/>
  <c r="V120" i="1"/>
  <c r="W120" i="1"/>
  <c r="Y120" i="1"/>
  <c r="Z120" i="1"/>
  <c r="P121" i="1"/>
  <c r="Q121" i="1"/>
  <c r="R121" i="1"/>
  <c r="S121" i="1"/>
  <c r="T121" i="1"/>
  <c r="U121" i="1"/>
  <c r="V121" i="1"/>
  <c r="W121" i="1"/>
  <c r="Y121" i="1"/>
  <c r="Z121" i="1" s="1"/>
  <c r="P122" i="1"/>
  <c r="Q122" i="1"/>
  <c r="R122" i="1"/>
  <c r="S122" i="1"/>
  <c r="T122" i="1"/>
  <c r="U122" i="1"/>
  <c r="V122" i="1"/>
  <c r="W122" i="1"/>
  <c r="Y122" i="1" s="1"/>
  <c r="Z122" i="1" s="1"/>
  <c r="P123" i="1"/>
  <c r="Q123" i="1"/>
  <c r="R123" i="1"/>
  <c r="S123" i="1"/>
  <c r="T123" i="1"/>
  <c r="U123" i="1"/>
  <c r="V123" i="1"/>
  <c r="W123" i="1"/>
  <c r="Y123" i="1" s="1"/>
  <c r="Z123" i="1" s="1"/>
  <c r="P124" i="1"/>
  <c r="Q124" i="1"/>
  <c r="R124" i="1"/>
  <c r="S124" i="1"/>
  <c r="T124" i="1"/>
  <c r="U124" i="1"/>
  <c r="V124" i="1"/>
  <c r="W124" i="1"/>
  <c r="Y124" i="1" s="1"/>
  <c r="Z124" i="1" s="1"/>
  <c r="P125" i="1"/>
  <c r="Q125" i="1"/>
  <c r="R125" i="1"/>
  <c r="S125" i="1"/>
  <c r="T125" i="1"/>
  <c r="U125" i="1"/>
  <c r="V125" i="1"/>
  <c r="W125" i="1"/>
  <c r="Y125" i="1" s="1"/>
  <c r="Z125" i="1"/>
  <c r="P126" i="1"/>
  <c r="Q126" i="1"/>
  <c r="R126" i="1"/>
  <c r="S126" i="1"/>
  <c r="T126" i="1"/>
  <c r="U126" i="1"/>
  <c r="V126" i="1"/>
  <c r="W126" i="1"/>
  <c r="Y126" i="1"/>
  <c r="Z126" i="1"/>
  <c r="P127" i="1"/>
  <c r="Q127" i="1"/>
  <c r="R127" i="1"/>
  <c r="S127" i="1"/>
  <c r="T127" i="1"/>
  <c r="U127" i="1"/>
  <c r="V127" i="1"/>
  <c r="W127" i="1"/>
  <c r="Y127" i="1"/>
  <c r="Z127" i="1" s="1"/>
  <c r="P128" i="1"/>
  <c r="Q128" i="1"/>
  <c r="R128" i="1"/>
  <c r="S128" i="1"/>
  <c r="T128" i="1"/>
  <c r="U128" i="1"/>
  <c r="V128" i="1"/>
  <c r="W128" i="1"/>
  <c r="Y128" i="1"/>
  <c r="Z128" i="1" s="1"/>
  <c r="P129" i="1"/>
  <c r="Q129" i="1"/>
  <c r="R129" i="1"/>
  <c r="S129" i="1"/>
  <c r="T129" i="1"/>
  <c r="U129" i="1"/>
  <c r="V129" i="1"/>
  <c r="W129" i="1"/>
  <c r="Y129" i="1" s="1"/>
  <c r="Z129" i="1" s="1"/>
  <c r="P130" i="1"/>
  <c r="Q130" i="1"/>
  <c r="R130" i="1"/>
  <c r="S130" i="1"/>
  <c r="T130" i="1"/>
  <c r="U130" i="1"/>
  <c r="V130" i="1"/>
  <c r="W130" i="1"/>
  <c r="Y130" i="1" s="1"/>
  <c r="Z130" i="1" s="1"/>
  <c r="P131" i="1"/>
  <c r="Q131" i="1"/>
  <c r="R131" i="1"/>
  <c r="S131" i="1"/>
  <c r="T131" i="1"/>
  <c r="U131" i="1"/>
  <c r="V131" i="1"/>
  <c r="W131" i="1"/>
  <c r="Y131" i="1" s="1"/>
  <c r="Z131" i="1" s="1"/>
  <c r="P132" i="1"/>
  <c r="Q132" i="1"/>
  <c r="R132" i="1"/>
  <c r="S132" i="1"/>
  <c r="T132" i="1"/>
  <c r="U132" i="1"/>
  <c r="V132" i="1"/>
  <c r="W132" i="1"/>
  <c r="Y132" i="1" s="1"/>
  <c r="Z132" i="1" s="1"/>
  <c r="P133" i="1"/>
  <c r="Q133" i="1"/>
  <c r="R133" i="1"/>
  <c r="S133" i="1"/>
  <c r="T133" i="1"/>
  <c r="U133" i="1"/>
  <c r="V133" i="1"/>
  <c r="W133" i="1"/>
  <c r="Y133" i="1"/>
  <c r="Z133" i="1"/>
  <c r="P134" i="1"/>
  <c r="Q134" i="1"/>
  <c r="R134" i="1"/>
  <c r="S134" i="1"/>
  <c r="T134" i="1"/>
  <c r="U134" i="1"/>
  <c r="V134" i="1"/>
  <c r="W134" i="1"/>
  <c r="Y134" i="1"/>
  <c r="Z134" i="1" s="1"/>
  <c r="P135" i="1"/>
  <c r="Q135" i="1"/>
  <c r="R135" i="1"/>
  <c r="S135" i="1"/>
  <c r="T135" i="1"/>
  <c r="U135" i="1"/>
  <c r="V135" i="1"/>
  <c r="W135" i="1"/>
  <c r="Y135" i="1"/>
  <c r="Z135" i="1"/>
  <c r="P136" i="1"/>
  <c r="Q136" i="1"/>
  <c r="R136" i="1"/>
  <c r="S136" i="1"/>
  <c r="T136" i="1"/>
  <c r="U136" i="1"/>
  <c r="V136" i="1"/>
  <c r="W136" i="1"/>
  <c r="Y136" i="1" s="1"/>
  <c r="Z136" i="1" s="1"/>
  <c r="P137" i="1"/>
  <c r="Q137" i="1"/>
  <c r="R137" i="1"/>
  <c r="S137" i="1"/>
  <c r="T137" i="1"/>
  <c r="U137" i="1"/>
  <c r="V137" i="1"/>
  <c r="W137" i="1"/>
  <c r="Y137" i="1" s="1"/>
  <c r="Z137" i="1" s="1"/>
  <c r="P138" i="1"/>
  <c r="Q138" i="1"/>
  <c r="R138" i="1"/>
  <c r="S138" i="1"/>
  <c r="T138" i="1"/>
  <c r="U138" i="1"/>
  <c r="V138" i="1"/>
  <c r="W138" i="1"/>
  <c r="Y138" i="1"/>
  <c r="Z138" i="1"/>
  <c r="P139" i="1"/>
  <c r="Q139" i="1"/>
  <c r="R139" i="1"/>
  <c r="S139" i="1"/>
  <c r="T139" i="1"/>
  <c r="U139" i="1"/>
  <c r="V139" i="1"/>
  <c r="W139" i="1"/>
  <c r="Y139" i="1"/>
  <c r="Z139" i="1" s="1"/>
  <c r="P140" i="1"/>
  <c r="Q140" i="1"/>
  <c r="R140" i="1"/>
  <c r="S140" i="1"/>
  <c r="T140" i="1"/>
  <c r="U140" i="1"/>
  <c r="V140" i="1"/>
  <c r="W140" i="1"/>
  <c r="Y140" i="1" s="1"/>
  <c r="Z140" i="1" s="1"/>
  <c r="P141" i="1"/>
  <c r="Q141" i="1"/>
  <c r="R141" i="1"/>
  <c r="S141" i="1"/>
  <c r="T141" i="1"/>
  <c r="U141" i="1"/>
  <c r="V141" i="1"/>
  <c r="W141" i="1"/>
  <c r="Y141" i="1"/>
  <c r="Z141" i="1" s="1"/>
  <c r="P142" i="1"/>
  <c r="Q142" i="1"/>
  <c r="R142" i="1"/>
  <c r="S142" i="1"/>
  <c r="T142" i="1"/>
  <c r="U142" i="1"/>
  <c r="V142" i="1"/>
  <c r="P143" i="1"/>
  <c r="Q143" i="1"/>
  <c r="R143" i="1"/>
  <c r="S143" i="1"/>
  <c r="T143" i="1"/>
  <c r="U143" i="1"/>
  <c r="V143" i="1"/>
  <c r="P144" i="1"/>
  <c r="Q144" i="1"/>
  <c r="V144" i="1" s="1"/>
  <c r="R144" i="1"/>
  <c r="S144" i="1"/>
  <c r="T144" i="1"/>
  <c r="U144" i="1"/>
  <c r="P145" i="1"/>
  <c r="Q145" i="1"/>
  <c r="V145" i="1" s="1"/>
  <c r="R145" i="1"/>
  <c r="S145" i="1"/>
  <c r="T145" i="1"/>
  <c r="U145" i="1"/>
  <c r="P146" i="1"/>
  <c r="Q146" i="1"/>
  <c r="V146" i="1" s="1"/>
  <c r="R146" i="1"/>
  <c r="S146" i="1"/>
  <c r="T146" i="1"/>
  <c r="U146" i="1"/>
  <c r="P147" i="1"/>
  <c r="Q147" i="1"/>
  <c r="V147" i="1" s="1"/>
  <c r="R147" i="1"/>
  <c r="S147" i="1"/>
  <c r="T147" i="1"/>
  <c r="U147" i="1"/>
  <c r="P148" i="1"/>
  <c r="Q148" i="1"/>
  <c r="R148" i="1"/>
  <c r="S148" i="1"/>
  <c r="T148" i="1"/>
  <c r="U148" i="1"/>
  <c r="V148" i="1"/>
  <c r="P149" i="1"/>
  <c r="Q149" i="1"/>
  <c r="R149" i="1"/>
  <c r="S149" i="1"/>
  <c r="T149" i="1"/>
  <c r="U149" i="1"/>
  <c r="V149" i="1"/>
  <c r="P150" i="1"/>
  <c r="Q150" i="1"/>
  <c r="V150" i="1" s="1"/>
  <c r="R150" i="1"/>
  <c r="S150" i="1"/>
  <c r="T150" i="1"/>
  <c r="U150" i="1"/>
  <c r="P151" i="1"/>
  <c r="Q151" i="1"/>
  <c r="R151" i="1"/>
  <c r="S151" i="1"/>
  <c r="T151" i="1"/>
  <c r="U151" i="1"/>
  <c r="V151" i="1"/>
  <c r="P152" i="1"/>
  <c r="Q152" i="1"/>
  <c r="R152" i="1"/>
  <c r="S152" i="1"/>
  <c r="T152" i="1"/>
  <c r="U152" i="1"/>
  <c r="V152" i="1"/>
  <c r="P153" i="1"/>
  <c r="Q153" i="1"/>
  <c r="R153" i="1"/>
  <c r="S153" i="1"/>
  <c r="T153" i="1"/>
  <c r="U153" i="1"/>
  <c r="V153" i="1"/>
  <c r="W153" i="1"/>
  <c r="Y153" i="1" s="1"/>
  <c r="Z153" i="1"/>
  <c r="P154" i="1"/>
  <c r="Q154" i="1"/>
  <c r="R154" i="1"/>
  <c r="S154" i="1"/>
  <c r="T154" i="1"/>
  <c r="U154" i="1"/>
  <c r="V154" i="1"/>
  <c r="P155" i="1"/>
  <c r="Q155" i="1"/>
  <c r="R155" i="1"/>
  <c r="S155" i="1"/>
  <c r="T155" i="1"/>
  <c r="U155" i="1"/>
  <c r="V155" i="1"/>
  <c r="P156" i="1"/>
  <c r="Q156" i="1"/>
  <c r="V156" i="1" s="1"/>
  <c r="R156" i="1"/>
  <c r="S156" i="1"/>
  <c r="T156" i="1"/>
  <c r="U156" i="1"/>
  <c r="P157" i="1"/>
  <c r="Q157" i="1"/>
  <c r="R157" i="1"/>
  <c r="S157" i="1"/>
  <c r="T157" i="1"/>
  <c r="U157" i="1"/>
  <c r="V157" i="1"/>
  <c r="P158" i="1"/>
  <c r="Q158" i="1"/>
  <c r="V158" i="1" s="1"/>
  <c r="R158" i="1"/>
  <c r="S158" i="1"/>
  <c r="T158" i="1"/>
  <c r="U158" i="1"/>
  <c r="P159" i="1"/>
  <c r="Q159" i="1"/>
  <c r="R159" i="1"/>
  <c r="S159" i="1"/>
  <c r="T159" i="1"/>
  <c r="U159" i="1"/>
  <c r="V159" i="1"/>
  <c r="W159" i="1"/>
  <c r="Y159" i="1"/>
  <c r="Z159" i="1"/>
  <c r="P160" i="1"/>
  <c r="Q160" i="1"/>
  <c r="R160" i="1"/>
  <c r="S160" i="1"/>
  <c r="T160" i="1"/>
  <c r="U160" i="1"/>
  <c r="V160" i="1"/>
  <c r="P161" i="1"/>
  <c r="Q161" i="1"/>
  <c r="R161" i="1"/>
  <c r="S161" i="1"/>
  <c r="T161" i="1"/>
  <c r="U161" i="1"/>
  <c r="V161" i="1"/>
  <c r="W161" i="1"/>
  <c r="Y161" i="1" s="1"/>
  <c r="Z161" i="1" s="1"/>
  <c r="P162" i="1"/>
  <c r="Q162" i="1"/>
  <c r="V162" i="1" s="1"/>
  <c r="R162" i="1"/>
  <c r="S162" i="1"/>
  <c r="T162" i="1"/>
  <c r="U162" i="1"/>
  <c r="P163" i="1"/>
  <c r="Q163" i="1"/>
  <c r="V163" i="1" s="1"/>
  <c r="R163" i="1"/>
  <c r="S163" i="1"/>
  <c r="T163" i="1"/>
  <c r="U163" i="1"/>
  <c r="P164" i="1"/>
  <c r="Q164" i="1"/>
  <c r="R164" i="1"/>
  <c r="S164" i="1"/>
  <c r="T164" i="1"/>
  <c r="U164" i="1"/>
  <c r="V164" i="1"/>
  <c r="P165" i="1"/>
  <c r="Q165" i="1"/>
  <c r="V165" i="1" s="1"/>
  <c r="R165" i="1"/>
  <c r="S165" i="1"/>
  <c r="T165" i="1"/>
  <c r="U165" i="1"/>
  <c r="P166" i="1"/>
  <c r="Q166" i="1"/>
  <c r="R166" i="1"/>
  <c r="S166" i="1"/>
  <c r="T166" i="1"/>
  <c r="U166" i="1"/>
  <c r="V166" i="1"/>
  <c r="P167" i="1"/>
  <c r="Q167" i="1"/>
  <c r="R167" i="1"/>
  <c r="S167" i="1"/>
  <c r="T167" i="1"/>
  <c r="U167" i="1"/>
  <c r="V167" i="1"/>
  <c r="P168" i="1"/>
  <c r="Q168" i="1"/>
  <c r="R168" i="1"/>
  <c r="S168" i="1"/>
  <c r="T168" i="1"/>
  <c r="U168" i="1"/>
  <c r="V168" i="1"/>
  <c r="P169" i="1"/>
  <c r="Q169" i="1"/>
  <c r="R169" i="1"/>
  <c r="S169" i="1"/>
  <c r="T169" i="1"/>
  <c r="U169" i="1"/>
  <c r="V169" i="1"/>
  <c r="P170" i="1"/>
  <c r="Q170" i="1"/>
  <c r="R170" i="1"/>
  <c r="S170" i="1"/>
  <c r="T170" i="1"/>
  <c r="U170" i="1"/>
  <c r="V170" i="1"/>
  <c r="P171" i="1"/>
  <c r="Q171" i="1"/>
  <c r="R171" i="1"/>
  <c r="S171" i="1"/>
  <c r="T171" i="1"/>
  <c r="U171" i="1"/>
  <c r="V171" i="1"/>
  <c r="P172" i="1"/>
  <c r="Q172" i="1"/>
  <c r="R172" i="1"/>
  <c r="S172" i="1"/>
  <c r="T172" i="1"/>
  <c r="U172" i="1"/>
  <c r="V172" i="1"/>
  <c r="W172" i="1"/>
  <c r="Y172" i="1" s="1"/>
  <c r="Z172" i="1" s="1"/>
  <c r="P173" i="1"/>
  <c r="Q173" i="1"/>
  <c r="R173" i="1"/>
  <c r="S173" i="1"/>
  <c r="T173" i="1"/>
  <c r="U173" i="1"/>
  <c r="V173" i="1"/>
  <c r="P174" i="1"/>
  <c r="Q174" i="1"/>
  <c r="R174" i="1"/>
  <c r="S174" i="1"/>
  <c r="T174" i="1"/>
  <c r="U174" i="1"/>
  <c r="V174" i="1"/>
  <c r="P175" i="1"/>
  <c r="Q175" i="1"/>
  <c r="V175" i="1" s="1"/>
  <c r="R175" i="1"/>
  <c r="S175" i="1"/>
  <c r="T175" i="1"/>
  <c r="U175" i="1"/>
  <c r="P176" i="1"/>
  <c r="Q176" i="1"/>
  <c r="V176" i="1" s="1"/>
  <c r="R176" i="1"/>
  <c r="S176" i="1"/>
  <c r="T176" i="1"/>
  <c r="U176" i="1"/>
  <c r="P177" i="1"/>
  <c r="Q177" i="1"/>
  <c r="V177" i="1" s="1"/>
  <c r="R177" i="1"/>
  <c r="S177" i="1"/>
  <c r="T177" i="1"/>
  <c r="U177" i="1"/>
  <c r="P178" i="1"/>
  <c r="Q178" i="1"/>
  <c r="V178" i="1" s="1"/>
  <c r="R178" i="1"/>
  <c r="S178" i="1"/>
  <c r="T178" i="1"/>
  <c r="U178" i="1"/>
  <c r="P179" i="1"/>
  <c r="Q179" i="1"/>
  <c r="V179" i="1" s="1"/>
  <c r="R179" i="1"/>
  <c r="S179" i="1"/>
  <c r="T179" i="1"/>
  <c r="U179" i="1"/>
  <c r="P180" i="1"/>
  <c r="Q180" i="1"/>
  <c r="R180" i="1"/>
  <c r="S180" i="1"/>
  <c r="T180" i="1"/>
  <c r="U180" i="1"/>
  <c r="V180" i="1"/>
  <c r="P181" i="1"/>
  <c r="Q181" i="1"/>
  <c r="R181" i="1"/>
  <c r="S181" i="1"/>
  <c r="T181" i="1"/>
  <c r="U181" i="1"/>
  <c r="V181" i="1"/>
  <c r="P182" i="1"/>
  <c r="Q182" i="1"/>
  <c r="R182" i="1"/>
  <c r="S182" i="1"/>
  <c r="T182" i="1"/>
  <c r="U182" i="1"/>
  <c r="V182" i="1"/>
  <c r="P183" i="1"/>
  <c r="Q183" i="1"/>
  <c r="V183" i="1" s="1"/>
  <c r="R183" i="1"/>
  <c r="S183" i="1"/>
  <c r="T183" i="1"/>
  <c r="U183" i="1"/>
  <c r="P184" i="1"/>
  <c r="Q184" i="1"/>
  <c r="R184" i="1"/>
  <c r="S184" i="1"/>
  <c r="T184" i="1"/>
  <c r="U184" i="1"/>
  <c r="V184" i="1"/>
  <c r="P185" i="1"/>
  <c r="Q185" i="1"/>
  <c r="V185" i="1" s="1"/>
  <c r="R185" i="1"/>
  <c r="S185" i="1"/>
  <c r="T185" i="1"/>
  <c r="U185" i="1"/>
  <c r="P186" i="1"/>
  <c r="Q186" i="1"/>
  <c r="V186" i="1" s="1"/>
  <c r="R186" i="1"/>
  <c r="S186" i="1"/>
  <c r="T186" i="1"/>
  <c r="U186" i="1"/>
  <c r="P187" i="1"/>
  <c r="Q187" i="1"/>
  <c r="R187" i="1"/>
  <c r="S187" i="1"/>
  <c r="T187" i="1"/>
  <c r="U187" i="1"/>
  <c r="V187" i="1"/>
  <c r="W187" i="1"/>
  <c r="Y187" i="1"/>
  <c r="Z187" i="1"/>
  <c r="P188" i="1"/>
  <c r="Q188" i="1"/>
  <c r="V188" i="1" s="1"/>
  <c r="R188" i="1"/>
  <c r="S188" i="1"/>
  <c r="T188" i="1"/>
  <c r="U188" i="1"/>
  <c r="P189" i="1"/>
  <c r="Q189" i="1"/>
  <c r="R189" i="1"/>
  <c r="S189" i="1"/>
  <c r="T189" i="1"/>
  <c r="U189" i="1"/>
  <c r="V189" i="1"/>
  <c r="P190" i="1"/>
  <c r="Q190" i="1"/>
  <c r="R190" i="1"/>
  <c r="S190" i="1"/>
  <c r="T190" i="1"/>
  <c r="U190" i="1"/>
  <c r="V190" i="1"/>
  <c r="P191" i="1"/>
  <c r="Q191" i="1"/>
  <c r="R191" i="1"/>
  <c r="S191" i="1"/>
  <c r="T191" i="1"/>
  <c r="U191" i="1"/>
  <c r="V191" i="1"/>
  <c r="P192" i="1"/>
  <c r="Q192" i="1"/>
  <c r="V192" i="1" s="1"/>
  <c r="R192" i="1"/>
  <c r="S192" i="1"/>
  <c r="T192" i="1"/>
  <c r="U192" i="1"/>
  <c r="P193" i="1"/>
  <c r="Q193" i="1"/>
  <c r="R193" i="1"/>
  <c r="S193" i="1"/>
  <c r="T193" i="1"/>
  <c r="U193" i="1"/>
  <c r="V193" i="1"/>
  <c r="P194" i="1"/>
  <c r="Q194" i="1"/>
  <c r="R194" i="1"/>
  <c r="S194" i="1"/>
  <c r="T194" i="1"/>
  <c r="U194" i="1"/>
  <c r="V194" i="1"/>
  <c r="W194" i="1"/>
  <c r="Y194" i="1"/>
  <c r="Z194" i="1" s="1"/>
  <c r="P195" i="1"/>
  <c r="Q195" i="1"/>
  <c r="R195" i="1"/>
  <c r="S195" i="1"/>
  <c r="T195" i="1"/>
  <c r="U195" i="1"/>
  <c r="V195" i="1"/>
  <c r="P196" i="1"/>
  <c r="Q196" i="1"/>
  <c r="V196" i="1" s="1"/>
  <c r="R196" i="1"/>
  <c r="S196" i="1"/>
  <c r="T196" i="1"/>
  <c r="U196" i="1"/>
  <c r="P197" i="1"/>
  <c r="Q197" i="1"/>
  <c r="R197" i="1"/>
  <c r="S197" i="1"/>
  <c r="T197" i="1"/>
  <c r="U197" i="1"/>
  <c r="V197" i="1"/>
  <c r="P198" i="1"/>
  <c r="Q198" i="1"/>
  <c r="V198" i="1" s="1"/>
  <c r="R198" i="1"/>
  <c r="S198" i="1"/>
  <c r="T198" i="1"/>
  <c r="U198" i="1"/>
  <c r="P199" i="1"/>
  <c r="Q199" i="1"/>
  <c r="R199" i="1"/>
  <c r="S199" i="1"/>
  <c r="T199" i="1"/>
  <c r="U199" i="1"/>
  <c r="V199" i="1"/>
  <c r="P200" i="1"/>
  <c r="Q200" i="1"/>
  <c r="R200" i="1"/>
  <c r="S200" i="1"/>
  <c r="T200" i="1"/>
  <c r="U200" i="1"/>
  <c r="V200" i="1"/>
  <c r="P201" i="1"/>
  <c r="Q201" i="1"/>
  <c r="R201" i="1"/>
  <c r="S201" i="1"/>
  <c r="T201" i="1"/>
  <c r="U201" i="1"/>
  <c r="V201" i="1"/>
  <c r="P202" i="1"/>
  <c r="Q202" i="1"/>
  <c r="V202" i="1" s="1"/>
  <c r="R202" i="1"/>
  <c r="S202" i="1"/>
  <c r="T202" i="1"/>
  <c r="U202" i="1"/>
  <c r="P203" i="1"/>
  <c r="Q203" i="1"/>
  <c r="R203" i="1"/>
  <c r="S203" i="1"/>
  <c r="T203" i="1"/>
  <c r="U203" i="1"/>
  <c r="V203" i="1"/>
  <c r="W203" i="1"/>
  <c r="Y203" i="1" s="1"/>
  <c r="Z203" i="1"/>
  <c r="P204" i="1"/>
  <c r="Q204" i="1"/>
  <c r="R204" i="1"/>
  <c r="S204" i="1"/>
  <c r="T204" i="1"/>
  <c r="U204" i="1"/>
  <c r="V204" i="1"/>
  <c r="P205" i="1"/>
  <c r="Q205" i="1"/>
  <c r="V205" i="1" s="1"/>
  <c r="R205" i="1"/>
  <c r="S205" i="1"/>
  <c r="T205" i="1"/>
  <c r="U205" i="1"/>
  <c r="P206" i="1"/>
  <c r="Q206" i="1"/>
  <c r="V206" i="1" s="1"/>
  <c r="R206" i="1"/>
  <c r="S206" i="1"/>
  <c r="T206" i="1"/>
  <c r="U206" i="1"/>
  <c r="P207" i="1"/>
  <c r="Q207" i="1"/>
  <c r="R207" i="1"/>
  <c r="S207" i="1"/>
  <c r="T207" i="1"/>
  <c r="U207" i="1"/>
  <c r="V207" i="1"/>
  <c r="P208" i="1"/>
  <c r="Q208" i="1"/>
  <c r="V208" i="1" s="1"/>
  <c r="R208" i="1"/>
  <c r="S208" i="1"/>
  <c r="T208" i="1"/>
  <c r="U208" i="1"/>
  <c r="P209" i="1"/>
  <c r="Q209" i="1"/>
  <c r="V209" i="1" s="1"/>
  <c r="R209" i="1"/>
  <c r="S209" i="1"/>
  <c r="T209" i="1"/>
  <c r="U209" i="1"/>
  <c r="W209" i="1"/>
  <c r="Y209" i="1"/>
  <c r="Z209" i="1"/>
  <c r="P210" i="1"/>
  <c r="Q210" i="1"/>
  <c r="V210" i="1" s="1"/>
  <c r="R210" i="1"/>
  <c r="S210" i="1"/>
  <c r="T210" i="1"/>
  <c r="U210" i="1"/>
  <c r="P211" i="1"/>
  <c r="P212" i="1"/>
  <c r="Q212" i="1"/>
  <c r="V212" i="1" s="1"/>
  <c r="R212" i="1"/>
  <c r="S212" i="1"/>
  <c r="T212" i="1"/>
  <c r="U212" i="1"/>
  <c r="P213" i="1"/>
  <c r="Q213" i="1"/>
  <c r="R213" i="1"/>
  <c r="S213" i="1"/>
  <c r="T213" i="1"/>
  <c r="U213" i="1"/>
  <c r="V213" i="1"/>
  <c r="P214" i="1"/>
  <c r="Q214" i="1"/>
  <c r="V214" i="1" s="1"/>
  <c r="R214" i="1"/>
  <c r="S214" i="1"/>
  <c r="T214" i="1"/>
  <c r="U214" i="1"/>
  <c r="P215" i="1"/>
  <c r="Q215" i="1"/>
  <c r="V215" i="1" s="1"/>
  <c r="R215" i="1"/>
  <c r="S215" i="1"/>
  <c r="T215" i="1"/>
  <c r="U215" i="1"/>
  <c r="P216" i="1"/>
  <c r="Q216" i="1"/>
  <c r="V216" i="1" s="1"/>
  <c r="R216" i="1"/>
  <c r="S216" i="1"/>
  <c r="T216" i="1"/>
  <c r="U216" i="1"/>
  <c r="P217" i="1"/>
  <c r="Q217" i="1"/>
  <c r="R217" i="1"/>
  <c r="S217" i="1"/>
  <c r="T217" i="1"/>
  <c r="U217" i="1"/>
  <c r="V217" i="1"/>
  <c r="W217" i="1"/>
  <c r="Y217" i="1"/>
  <c r="Z217" i="1"/>
  <c r="P218" i="1"/>
  <c r="Q218" i="1"/>
  <c r="R218" i="1"/>
  <c r="S218" i="1"/>
  <c r="T218" i="1"/>
  <c r="U218" i="1"/>
  <c r="V218" i="1"/>
  <c r="W218" i="1"/>
  <c r="Y218" i="1"/>
  <c r="Z218" i="1"/>
  <c r="P219" i="1"/>
  <c r="Q219" i="1"/>
  <c r="R219" i="1"/>
  <c r="S219" i="1"/>
  <c r="T219" i="1"/>
  <c r="U219" i="1"/>
  <c r="V219" i="1"/>
  <c r="W219" i="1"/>
  <c r="Y219" i="1"/>
  <c r="Z219" i="1" s="1"/>
  <c r="P220" i="1"/>
  <c r="Q220" i="1"/>
  <c r="R220" i="1"/>
  <c r="S220" i="1"/>
  <c r="T220" i="1"/>
  <c r="U220" i="1"/>
  <c r="V220" i="1"/>
  <c r="P221" i="1"/>
  <c r="Q221" i="1"/>
  <c r="R221" i="1"/>
  <c r="S221" i="1"/>
  <c r="T221" i="1"/>
  <c r="U221" i="1"/>
  <c r="V221" i="1"/>
  <c r="P222" i="1"/>
  <c r="Q222" i="1"/>
  <c r="V222" i="1" s="1"/>
  <c r="R222" i="1"/>
  <c r="S222" i="1"/>
  <c r="T222" i="1"/>
  <c r="U222" i="1"/>
  <c r="P223" i="1"/>
  <c r="Q223" i="1"/>
  <c r="R223" i="1"/>
  <c r="S223" i="1"/>
  <c r="T223" i="1"/>
  <c r="U223" i="1"/>
  <c r="V223" i="1"/>
  <c r="P224" i="1"/>
  <c r="Q224" i="1"/>
  <c r="R224" i="1"/>
  <c r="S224" i="1"/>
  <c r="T224" i="1"/>
  <c r="U224" i="1"/>
  <c r="V224" i="1"/>
  <c r="P225" i="1"/>
  <c r="Q225" i="1"/>
  <c r="R225" i="1"/>
  <c r="S225" i="1"/>
  <c r="T225" i="1"/>
  <c r="U225" i="1"/>
  <c r="V225" i="1"/>
  <c r="P226" i="1"/>
  <c r="Q226" i="1"/>
  <c r="R226" i="1"/>
  <c r="S226" i="1"/>
  <c r="T226" i="1"/>
  <c r="U226" i="1"/>
  <c r="V226" i="1"/>
  <c r="W226" i="1"/>
  <c r="Y226" i="1" s="1"/>
  <c r="Z226" i="1" s="1"/>
  <c r="P227" i="1"/>
  <c r="Q227" i="1"/>
  <c r="V227" i="1" s="1"/>
  <c r="R227" i="1"/>
  <c r="S227" i="1"/>
  <c r="T227" i="1"/>
  <c r="U227" i="1"/>
  <c r="P228" i="1"/>
  <c r="Q228" i="1"/>
  <c r="V228" i="1" s="1"/>
  <c r="R228" i="1"/>
  <c r="S228" i="1"/>
  <c r="T228" i="1"/>
  <c r="U228" i="1"/>
  <c r="P229" i="1"/>
  <c r="Q229" i="1"/>
  <c r="V229" i="1" s="1"/>
  <c r="R229" i="1"/>
  <c r="S229" i="1"/>
  <c r="T229" i="1"/>
  <c r="U229" i="1"/>
  <c r="P230" i="1"/>
  <c r="Q230" i="1"/>
  <c r="R230" i="1"/>
  <c r="S230" i="1"/>
  <c r="T230" i="1"/>
  <c r="U230" i="1"/>
  <c r="V230" i="1"/>
  <c r="P231" i="1"/>
  <c r="Q231" i="1"/>
  <c r="V231" i="1" s="1"/>
  <c r="R231" i="1"/>
  <c r="S231" i="1"/>
  <c r="T231" i="1"/>
  <c r="U231" i="1"/>
  <c r="P232" i="1"/>
  <c r="Q232" i="1"/>
  <c r="V232" i="1" s="1"/>
  <c r="R232" i="1"/>
  <c r="S232" i="1"/>
  <c r="T232" i="1"/>
  <c r="U232" i="1"/>
  <c r="P233" i="1"/>
  <c r="Q233" i="1"/>
  <c r="V233" i="1" s="1"/>
  <c r="R233" i="1"/>
  <c r="S233" i="1"/>
  <c r="T233" i="1"/>
  <c r="U233" i="1"/>
  <c r="P234" i="1"/>
  <c r="Q234" i="1"/>
  <c r="R234" i="1"/>
  <c r="S234" i="1"/>
  <c r="T234" i="1"/>
  <c r="U234" i="1"/>
  <c r="V234" i="1"/>
  <c r="W234" i="1"/>
  <c r="Y234" i="1"/>
  <c r="Z234" i="1" s="1"/>
  <c r="P235" i="1"/>
  <c r="Q235" i="1"/>
  <c r="R235" i="1"/>
  <c r="S235" i="1"/>
  <c r="T235" i="1"/>
  <c r="U235" i="1"/>
  <c r="V235" i="1"/>
  <c r="W235" i="1"/>
  <c r="Y235" i="1" s="1"/>
  <c r="Z235" i="1"/>
  <c r="P236" i="1"/>
  <c r="Q236" i="1"/>
  <c r="R236" i="1"/>
  <c r="S236" i="1"/>
  <c r="T236" i="1"/>
  <c r="U236" i="1"/>
  <c r="V236" i="1"/>
  <c r="W236" i="1"/>
  <c r="Y236" i="1"/>
  <c r="Z236" i="1" s="1"/>
  <c r="P237" i="1"/>
  <c r="Q237" i="1"/>
  <c r="R237" i="1"/>
  <c r="S237" i="1"/>
  <c r="T237" i="1"/>
  <c r="U237" i="1"/>
  <c r="V237" i="1"/>
  <c r="W237" i="1"/>
  <c r="Y237" i="1"/>
  <c r="Z237" i="1" s="1"/>
  <c r="P238" i="1"/>
  <c r="Q238" i="1"/>
  <c r="R238" i="1"/>
  <c r="S238" i="1"/>
  <c r="T238" i="1"/>
  <c r="U238" i="1"/>
  <c r="V238" i="1"/>
  <c r="W238" i="1"/>
  <c r="Y238" i="1" s="1"/>
  <c r="Z238" i="1" s="1"/>
  <c r="P239" i="1"/>
  <c r="Q239" i="1"/>
  <c r="R239" i="1"/>
  <c r="S239" i="1"/>
  <c r="T239" i="1"/>
  <c r="U239" i="1"/>
  <c r="V239" i="1"/>
  <c r="W239" i="1"/>
  <c r="Y239" i="1"/>
  <c r="Z239" i="1" s="1"/>
  <c r="P240" i="1"/>
  <c r="Q240" i="1"/>
  <c r="R240" i="1"/>
  <c r="S240" i="1"/>
  <c r="T240" i="1"/>
  <c r="U240" i="1"/>
  <c r="V240" i="1"/>
  <c r="W240" i="1"/>
  <c r="Y240" i="1"/>
  <c r="Z240" i="1" s="1"/>
  <c r="P241" i="1"/>
  <c r="Q241" i="1"/>
  <c r="R241" i="1"/>
  <c r="S241" i="1"/>
  <c r="T241" i="1"/>
  <c r="U241" i="1"/>
  <c r="V241" i="1"/>
  <c r="W241" i="1"/>
  <c r="Y241" i="1" s="1"/>
  <c r="Z241" i="1" s="1"/>
  <c r="P242" i="1"/>
  <c r="Q242" i="1"/>
  <c r="R242" i="1"/>
  <c r="S242" i="1"/>
  <c r="T242" i="1"/>
  <c r="U242" i="1"/>
  <c r="V242" i="1"/>
  <c r="W242" i="1"/>
  <c r="Y242" i="1" s="1"/>
  <c r="Z242" i="1" s="1"/>
  <c r="P243" i="1"/>
  <c r="Q243" i="1"/>
  <c r="R243" i="1"/>
  <c r="S243" i="1"/>
  <c r="T243" i="1"/>
  <c r="U243" i="1"/>
  <c r="V243" i="1"/>
  <c r="W243" i="1"/>
  <c r="Y243" i="1"/>
  <c r="Z243" i="1" s="1"/>
  <c r="P244" i="1"/>
  <c r="Q244" i="1"/>
  <c r="R244" i="1"/>
  <c r="S244" i="1"/>
  <c r="T244" i="1"/>
  <c r="U244" i="1"/>
  <c r="V244" i="1"/>
  <c r="W244" i="1"/>
  <c r="Y244" i="1"/>
  <c r="Z244" i="1" s="1"/>
  <c r="P245" i="1"/>
  <c r="Q245" i="1"/>
  <c r="R245" i="1"/>
  <c r="S245" i="1"/>
  <c r="T245" i="1"/>
  <c r="U245" i="1"/>
  <c r="V245" i="1"/>
  <c r="W245" i="1"/>
  <c r="Y245" i="1"/>
  <c r="Z245" i="1" s="1"/>
  <c r="P246" i="1"/>
  <c r="Q246" i="1"/>
  <c r="R246" i="1"/>
  <c r="S246" i="1"/>
  <c r="T246" i="1"/>
  <c r="U246" i="1"/>
  <c r="V246" i="1"/>
  <c r="W246" i="1"/>
  <c r="Y246" i="1" s="1"/>
  <c r="Z246" i="1" s="1"/>
  <c r="P247" i="1"/>
  <c r="Q247" i="1"/>
  <c r="R247" i="1"/>
  <c r="S247" i="1"/>
  <c r="T247" i="1"/>
  <c r="U247" i="1"/>
  <c r="V247" i="1"/>
  <c r="W247" i="1"/>
  <c r="Y247" i="1" s="1"/>
  <c r="Z247" i="1" s="1"/>
  <c r="P248" i="1"/>
  <c r="Q248" i="1"/>
  <c r="R248" i="1"/>
  <c r="S248" i="1"/>
  <c r="T248" i="1"/>
  <c r="U248" i="1"/>
  <c r="V248" i="1"/>
  <c r="W248" i="1"/>
  <c r="Y248" i="1" s="1"/>
  <c r="Z248" i="1" s="1"/>
  <c r="P249" i="1"/>
  <c r="Q249" i="1"/>
  <c r="R249" i="1"/>
  <c r="S249" i="1"/>
  <c r="T249" i="1"/>
  <c r="U249" i="1"/>
  <c r="V249" i="1"/>
  <c r="W249" i="1"/>
  <c r="Y249" i="1"/>
  <c r="Z249" i="1"/>
  <c r="P250" i="1"/>
  <c r="Q250" i="1"/>
  <c r="R250" i="1"/>
  <c r="S250" i="1"/>
  <c r="T250" i="1"/>
  <c r="U250" i="1"/>
  <c r="V250" i="1"/>
  <c r="W250" i="1"/>
  <c r="Y250" i="1" s="1"/>
  <c r="Z250" i="1" s="1"/>
  <c r="P251" i="1"/>
  <c r="Q251" i="1"/>
  <c r="V251" i="1" s="1"/>
  <c r="R251" i="1"/>
  <c r="S251" i="1"/>
  <c r="T251" i="1"/>
  <c r="U251" i="1"/>
  <c r="P252" i="1"/>
  <c r="Q252" i="1"/>
  <c r="R252" i="1"/>
  <c r="S252" i="1"/>
  <c r="T252" i="1"/>
  <c r="U252" i="1"/>
  <c r="V252" i="1"/>
  <c r="P253" i="1"/>
  <c r="Q253" i="1"/>
  <c r="R253" i="1"/>
  <c r="S253" i="1"/>
  <c r="T253" i="1"/>
  <c r="U253" i="1"/>
  <c r="V253" i="1"/>
  <c r="P254" i="1"/>
  <c r="Q254" i="1"/>
  <c r="V254" i="1" s="1"/>
  <c r="R254" i="1"/>
  <c r="S254" i="1"/>
  <c r="T254" i="1"/>
  <c r="U254" i="1"/>
  <c r="P255" i="1"/>
  <c r="Q255" i="1"/>
  <c r="R255" i="1"/>
  <c r="S255" i="1"/>
  <c r="T255" i="1"/>
  <c r="U255" i="1"/>
  <c r="V255" i="1"/>
  <c r="W255" i="1"/>
  <c r="Y255" i="1" s="1"/>
  <c r="Z255" i="1"/>
  <c r="P256" i="1"/>
  <c r="Q256" i="1"/>
  <c r="R256" i="1"/>
  <c r="S256" i="1"/>
  <c r="T256" i="1"/>
  <c r="U256" i="1"/>
  <c r="V256" i="1"/>
  <c r="P257" i="1"/>
  <c r="Q257" i="1"/>
  <c r="R257" i="1"/>
  <c r="S257" i="1"/>
  <c r="T257" i="1"/>
  <c r="U257" i="1"/>
  <c r="V257" i="1"/>
  <c r="P258" i="1"/>
  <c r="Q258" i="1"/>
  <c r="V258" i="1" s="1"/>
  <c r="R258" i="1"/>
  <c r="S258" i="1"/>
  <c r="T258" i="1"/>
  <c r="U258" i="1"/>
  <c r="P259" i="1"/>
  <c r="Q259" i="1"/>
  <c r="R259" i="1"/>
  <c r="S259" i="1"/>
  <c r="T259" i="1"/>
  <c r="U259" i="1"/>
  <c r="V259" i="1"/>
  <c r="W259" i="1"/>
  <c r="Y259" i="1" s="1"/>
  <c r="Z259" i="1"/>
  <c r="P260" i="1"/>
  <c r="Q260" i="1"/>
  <c r="R260" i="1"/>
  <c r="S260" i="1"/>
  <c r="T260" i="1"/>
  <c r="U260" i="1"/>
  <c r="V260" i="1"/>
  <c r="W260" i="1"/>
  <c r="Y260" i="1" s="1"/>
  <c r="Z260" i="1" s="1"/>
  <c r="P261" i="1"/>
  <c r="Q261" i="1"/>
  <c r="R261" i="1"/>
  <c r="S261" i="1"/>
  <c r="T261" i="1"/>
  <c r="U261" i="1"/>
  <c r="V261" i="1"/>
  <c r="P262" i="1"/>
  <c r="Q262" i="1"/>
  <c r="V262" i="1" s="1"/>
  <c r="R262" i="1"/>
  <c r="S262" i="1"/>
  <c r="T262" i="1"/>
  <c r="U262" i="1"/>
  <c r="P263" i="1"/>
  <c r="Q263" i="1"/>
  <c r="R263" i="1"/>
  <c r="S263" i="1"/>
  <c r="T263" i="1"/>
  <c r="U263" i="1"/>
  <c r="V263" i="1"/>
  <c r="P264" i="1"/>
  <c r="Q264" i="1"/>
  <c r="V264" i="1" s="1"/>
  <c r="R264" i="1"/>
  <c r="S264" i="1"/>
  <c r="T264" i="1"/>
  <c r="U264" i="1"/>
  <c r="P265" i="1"/>
  <c r="Q265" i="1"/>
  <c r="R265" i="1"/>
  <c r="S265" i="1"/>
  <c r="T265" i="1"/>
  <c r="U265" i="1"/>
  <c r="V265" i="1"/>
  <c r="P266" i="1"/>
  <c r="Q266" i="1"/>
  <c r="V266" i="1" s="1"/>
  <c r="R266" i="1"/>
  <c r="S266" i="1"/>
  <c r="T266" i="1"/>
  <c r="U266" i="1"/>
  <c r="P267" i="1"/>
  <c r="Q267" i="1"/>
  <c r="R267" i="1"/>
  <c r="S267" i="1"/>
  <c r="T267" i="1"/>
  <c r="U267" i="1"/>
  <c r="V267" i="1"/>
  <c r="W267" i="1"/>
  <c r="Y267" i="1" s="1"/>
  <c r="Z267" i="1" s="1"/>
  <c r="P268" i="1"/>
  <c r="Q268" i="1"/>
  <c r="V268" i="1" s="1"/>
  <c r="R268" i="1"/>
  <c r="S268" i="1"/>
  <c r="T268" i="1"/>
  <c r="U268" i="1"/>
  <c r="P269" i="1"/>
  <c r="Q269" i="1"/>
  <c r="R269" i="1"/>
  <c r="S269" i="1"/>
  <c r="T269" i="1"/>
  <c r="U269" i="1"/>
  <c r="V269" i="1"/>
  <c r="P270" i="1"/>
  <c r="Q270" i="1"/>
  <c r="R270" i="1"/>
  <c r="S270" i="1"/>
  <c r="T270" i="1"/>
  <c r="U270" i="1"/>
  <c r="V270" i="1"/>
  <c r="W270" i="1"/>
  <c r="Y270" i="1" s="1"/>
  <c r="Z270" i="1" s="1"/>
  <c r="P271" i="1"/>
  <c r="Q271" i="1"/>
  <c r="V271" i="1" s="1"/>
  <c r="R271" i="1"/>
  <c r="S271" i="1"/>
  <c r="T271" i="1"/>
  <c r="U271" i="1"/>
  <c r="P272" i="1"/>
  <c r="Q272" i="1"/>
  <c r="R272" i="1"/>
  <c r="S272" i="1"/>
  <c r="T272" i="1"/>
  <c r="U272" i="1"/>
  <c r="V272" i="1"/>
  <c r="W272" i="1"/>
  <c r="Y272" i="1" s="1"/>
  <c r="Z272" i="1" s="1"/>
  <c r="P273" i="1"/>
  <c r="Q273" i="1"/>
  <c r="R273" i="1"/>
  <c r="S273" i="1"/>
  <c r="T273" i="1"/>
  <c r="U273" i="1"/>
  <c r="V273" i="1"/>
  <c r="P274" i="1"/>
  <c r="Q274" i="1"/>
  <c r="R274" i="1"/>
  <c r="S274" i="1"/>
  <c r="T274" i="1"/>
  <c r="U274" i="1"/>
  <c r="V274" i="1"/>
  <c r="P275" i="1"/>
  <c r="Q275" i="1"/>
  <c r="V275" i="1" s="1"/>
  <c r="R275" i="1"/>
  <c r="S275" i="1"/>
  <c r="T275" i="1"/>
  <c r="U275" i="1"/>
  <c r="P276" i="1"/>
  <c r="Q276" i="1"/>
  <c r="R276" i="1"/>
  <c r="S276" i="1"/>
  <c r="T276" i="1"/>
  <c r="U276" i="1"/>
  <c r="V276" i="1"/>
  <c r="P277" i="1"/>
  <c r="Q277" i="1"/>
  <c r="V277" i="1" s="1"/>
  <c r="R277" i="1"/>
  <c r="S277" i="1"/>
  <c r="T277" i="1"/>
  <c r="U277" i="1"/>
  <c r="P278" i="1"/>
  <c r="Q278" i="1"/>
  <c r="V278" i="1" s="1"/>
  <c r="R278" i="1"/>
  <c r="S278" i="1"/>
  <c r="T278" i="1"/>
  <c r="U278" i="1"/>
  <c r="P279" i="1"/>
  <c r="Q279" i="1"/>
  <c r="R279" i="1"/>
  <c r="S279" i="1"/>
  <c r="T279" i="1"/>
  <c r="U279" i="1"/>
  <c r="V279" i="1"/>
  <c r="P280" i="1"/>
  <c r="Q280" i="1"/>
  <c r="V280" i="1" s="1"/>
  <c r="R280" i="1"/>
  <c r="S280" i="1"/>
  <c r="T280" i="1"/>
  <c r="U280" i="1"/>
  <c r="P281" i="1"/>
  <c r="Q281" i="1"/>
  <c r="R281" i="1"/>
  <c r="S281" i="1"/>
  <c r="T281" i="1"/>
  <c r="U281" i="1"/>
  <c r="V281" i="1"/>
  <c r="P282" i="1"/>
  <c r="Q282" i="1"/>
  <c r="R282" i="1"/>
  <c r="S282" i="1"/>
  <c r="T282" i="1"/>
  <c r="U282" i="1"/>
  <c r="V282" i="1"/>
  <c r="P283" i="1"/>
  <c r="Q283" i="1"/>
  <c r="R283" i="1"/>
  <c r="S283" i="1"/>
  <c r="T283" i="1"/>
  <c r="U283" i="1"/>
  <c r="V283" i="1"/>
  <c r="P284" i="1"/>
  <c r="Q284" i="1"/>
  <c r="R284" i="1"/>
  <c r="S284" i="1"/>
  <c r="T284" i="1"/>
  <c r="U284" i="1"/>
  <c r="V284" i="1"/>
  <c r="P285" i="1"/>
  <c r="Q285" i="1"/>
  <c r="V285" i="1" s="1"/>
  <c r="R285" i="1"/>
  <c r="S285" i="1"/>
  <c r="T285" i="1"/>
  <c r="U285" i="1"/>
  <c r="P286" i="1"/>
  <c r="Q286" i="1"/>
  <c r="V286" i="1" s="1"/>
  <c r="R286" i="1"/>
  <c r="S286" i="1"/>
  <c r="T286" i="1"/>
  <c r="U286" i="1"/>
  <c r="P287" i="1"/>
  <c r="Q287" i="1"/>
  <c r="V287" i="1" s="1"/>
  <c r="R287" i="1"/>
  <c r="S287" i="1"/>
  <c r="T287" i="1"/>
  <c r="U287" i="1"/>
  <c r="P288" i="1"/>
  <c r="Q288" i="1"/>
  <c r="V288" i="1" s="1"/>
  <c r="R288" i="1"/>
  <c r="S288" i="1"/>
  <c r="T288" i="1"/>
  <c r="U288" i="1"/>
  <c r="P289" i="1"/>
  <c r="Q289" i="1"/>
  <c r="V289" i="1" s="1"/>
  <c r="R289" i="1"/>
  <c r="S289" i="1"/>
  <c r="T289" i="1"/>
  <c r="U289" i="1"/>
  <c r="P290" i="1"/>
  <c r="Q290" i="1"/>
  <c r="R290" i="1"/>
  <c r="S290" i="1"/>
  <c r="T290" i="1"/>
  <c r="U290" i="1"/>
  <c r="V290" i="1"/>
  <c r="P291" i="1"/>
  <c r="Q291" i="1"/>
  <c r="R291" i="1"/>
  <c r="S291" i="1"/>
  <c r="T291" i="1"/>
  <c r="U291" i="1"/>
  <c r="V291" i="1"/>
  <c r="P292" i="1"/>
  <c r="Q292" i="1"/>
  <c r="V292" i="1" s="1"/>
  <c r="R292" i="1"/>
  <c r="S292" i="1"/>
  <c r="T292" i="1"/>
  <c r="U292" i="1"/>
  <c r="P293" i="1"/>
  <c r="Q293" i="1"/>
  <c r="R293" i="1"/>
  <c r="S293" i="1"/>
  <c r="T293" i="1"/>
  <c r="U293" i="1"/>
  <c r="V293" i="1"/>
  <c r="P294" i="1"/>
  <c r="Q294" i="1"/>
  <c r="V294" i="1" s="1"/>
  <c r="R294" i="1"/>
  <c r="S294" i="1"/>
  <c r="T294" i="1"/>
  <c r="U294" i="1"/>
  <c r="P295" i="1"/>
  <c r="Q295" i="1"/>
  <c r="R295" i="1"/>
  <c r="S295" i="1"/>
  <c r="T295" i="1"/>
  <c r="U295" i="1"/>
  <c r="V295" i="1"/>
  <c r="W295" i="1"/>
  <c r="Y295" i="1" s="1"/>
  <c r="Z295" i="1"/>
  <c r="P296" i="1"/>
  <c r="Q296" i="1"/>
  <c r="R296" i="1"/>
  <c r="S296" i="1"/>
  <c r="T296" i="1"/>
  <c r="U296" i="1"/>
  <c r="V296" i="1"/>
  <c r="W296" i="1"/>
  <c r="Y296" i="1"/>
  <c r="Z296" i="1"/>
  <c r="P297" i="1"/>
  <c r="Q297" i="1"/>
  <c r="R297" i="1"/>
  <c r="S297" i="1"/>
  <c r="T297" i="1"/>
  <c r="U297" i="1"/>
  <c r="V297" i="1"/>
  <c r="W297" i="1"/>
  <c r="Y297" i="1"/>
  <c r="Z297" i="1"/>
  <c r="P298" i="1"/>
  <c r="Q298" i="1"/>
  <c r="R298" i="1"/>
  <c r="S298" i="1"/>
  <c r="T298" i="1"/>
  <c r="U298" i="1"/>
  <c r="V298" i="1"/>
  <c r="W298" i="1"/>
  <c r="Y298" i="1"/>
  <c r="Z298" i="1"/>
  <c r="P299" i="1"/>
  <c r="Q299" i="1"/>
  <c r="R299" i="1"/>
  <c r="S299" i="1"/>
  <c r="T299" i="1"/>
  <c r="U299" i="1"/>
  <c r="V299" i="1"/>
  <c r="P300" i="1"/>
  <c r="Q300" i="1"/>
  <c r="R300" i="1"/>
  <c r="S300" i="1"/>
  <c r="T300" i="1"/>
  <c r="U300" i="1"/>
  <c r="V300" i="1"/>
  <c r="W300" i="1"/>
  <c r="Y300" i="1"/>
  <c r="Z300" i="1"/>
  <c r="P301" i="1"/>
  <c r="Q301" i="1"/>
  <c r="R301" i="1"/>
  <c r="S301" i="1"/>
  <c r="T301" i="1"/>
  <c r="U301" i="1"/>
  <c r="V301" i="1"/>
  <c r="P302" i="1"/>
  <c r="Q302" i="1"/>
  <c r="R302" i="1"/>
  <c r="S302" i="1"/>
  <c r="T302" i="1"/>
  <c r="U302" i="1"/>
  <c r="V302" i="1"/>
  <c r="P303" i="1"/>
  <c r="Q303" i="1"/>
  <c r="R303" i="1"/>
  <c r="S303" i="1"/>
  <c r="T303" i="1"/>
  <c r="U303" i="1"/>
  <c r="V303" i="1"/>
  <c r="P304" i="1"/>
  <c r="Q304" i="1"/>
  <c r="R304" i="1"/>
  <c r="S304" i="1"/>
  <c r="T304" i="1"/>
  <c r="U304" i="1"/>
  <c r="V304" i="1"/>
  <c r="P305" i="1"/>
  <c r="Q305" i="1"/>
  <c r="R305" i="1"/>
  <c r="S305" i="1"/>
  <c r="T305" i="1"/>
  <c r="U305" i="1"/>
  <c r="V305" i="1"/>
  <c r="P306" i="1"/>
  <c r="Q306" i="1"/>
  <c r="V306" i="1" s="1"/>
  <c r="R306" i="1"/>
  <c r="S306" i="1"/>
  <c r="T306" i="1"/>
  <c r="U306" i="1"/>
  <c r="P307" i="1"/>
  <c r="Q307" i="1"/>
  <c r="V307" i="1" s="1"/>
  <c r="R307" i="1"/>
  <c r="S307" i="1"/>
  <c r="T307" i="1"/>
  <c r="U307" i="1"/>
  <c r="P308" i="1"/>
  <c r="Q308" i="1"/>
  <c r="R308" i="1"/>
  <c r="S308" i="1"/>
  <c r="T308" i="1"/>
  <c r="U308" i="1"/>
  <c r="V308" i="1"/>
  <c r="W308" i="1"/>
  <c r="Y308" i="1"/>
  <c r="Z308" i="1" s="1"/>
  <c r="P309" i="1"/>
  <c r="Q309" i="1"/>
  <c r="R309" i="1"/>
  <c r="S309" i="1"/>
  <c r="T309" i="1"/>
  <c r="U309" i="1"/>
  <c r="V309" i="1"/>
  <c r="W309" i="1"/>
  <c r="Y309" i="1"/>
  <c r="Z309" i="1" s="1"/>
  <c r="P310" i="1"/>
  <c r="Q310" i="1"/>
  <c r="R310" i="1"/>
  <c r="S310" i="1"/>
  <c r="T310" i="1"/>
  <c r="U310" i="1"/>
  <c r="V310" i="1"/>
  <c r="W310" i="1"/>
  <c r="Y310" i="1" s="1"/>
  <c r="Z310" i="1" s="1"/>
  <c r="P311" i="1"/>
  <c r="Q311" i="1"/>
  <c r="R311" i="1"/>
  <c r="S311" i="1"/>
  <c r="T311" i="1"/>
  <c r="U311" i="1"/>
  <c r="V311" i="1"/>
  <c r="W311" i="1"/>
  <c r="Y311" i="1"/>
  <c r="Z311" i="1" s="1"/>
  <c r="P312" i="1"/>
  <c r="Q312" i="1"/>
  <c r="R312" i="1"/>
  <c r="S312" i="1"/>
  <c r="T312" i="1"/>
  <c r="U312" i="1"/>
  <c r="V312" i="1"/>
  <c r="P313" i="1"/>
  <c r="Q313" i="1"/>
  <c r="R313" i="1"/>
  <c r="S313" i="1"/>
  <c r="T313" i="1"/>
  <c r="U313" i="1"/>
  <c r="V313" i="1"/>
  <c r="P314" i="1"/>
  <c r="Q314" i="1"/>
  <c r="R314" i="1"/>
  <c r="S314" i="1"/>
  <c r="T314" i="1"/>
  <c r="U314" i="1"/>
  <c r="V314" i="1"/>
  <c r="W314" i="1"/>
  <c r="Y314" i="1"/>
  <c r="Z314" i="1"/>
  <c r="P315" i="1"/>
  <c r="Q315" i="1"/>
  <c r="V315" i="1" s="1"/>
  <c r="R315" i="1"/>
  <c r="S315" i="1"/>
  <c r="T315" i="1"/>
  <c r="U315" i="1"/>
  <c r="P316" i="1"/>
  <c r="Q316" i="1"/>
  <c r="R316" i="1"/>
  <c r="S316" i="1"/>
  <c r="T316" i="1"/>
  <c r="U316" i="1"/>
  <c r="V316" i="1"/>
  <c r="W316" i="1"/>
  <c r="Y316" i="1"/>
  <c r="Z316" i="1" s="1"/>
  <c r="P317" i="1"/>
  <c r="Q317" i="1"/>
  <c r="R317" i="1"/>
  <c r="S317" i="1"/>
  <c r="T317" i="1"/>
  <c r="U317" i="1"/>
  <c r="V317" i="1"/>
  <c r="P318" i="1"/>
  <c r="Q318" i="1"/>
  <c r="R318" i="1"/>
  <c r="S318" i="1"/>
  <c r="T318" i="1"/>
  <c r="U318" i="1"/>
  <c r="V318" i="1"/>
  <c r="P319" i="1"/>
  <c r="Q319" i="1"/>
  <c r="R319" i="1"/>
  <c r="S319" i="1"/>
  <c r="T319" i="1"/>
  <c r="U319" i="1"/>
  <c r="V319" i="1"/>
  <c r="W319" i="1"/>
  <c r="Y319" i="1" s="1"/>
  <c r="Z319" i="1"/>
  <c r="P320" i="1"/>
  <c r="Q320" i="1"/>
  <c r="V320" i="1" s="1"/>
  <c r="R320" i="1"/>
  <c r="S320" i="1"/>
  <c r="T320" i="1"/>
  <c r="U320" i="1"/>
  <c r="P321" i="1"/>
  <c r="Q321" i="1"/>
  <c r="R321" i="1"/>
  <c r="S321" i="1"/>
  <c r="T321" i="1"/>
  <c r="U321" i="1"/>
  <c r="V321" i="1"/>
  <c r="P322" i="1"/>
  <c r="Q322" i="1"/>
  <c r="R322" i="1"/>
  <c r="S322" i="1"/>
  <c r="T322" i="1"/>
  <c r="U322" i="1"/>
  <c r="V322" i="1"/>
  <c r="P323" i="1"/>
  <c r="Q323" i="1"/>
  <c r="R323" i="1"/>
  <c r="S323" i="1"/>
  <c r="T323" i="1"/>
  <c r="U323" i="1"/>
  <c r="V323" i="1"/>
  <c r="P324" i="1"/>
  <c r="Q324" i="1"/>
  <c r="V324" i="1" s="1"/>
  <c r="R324" i="1"/>
  <c r="S324" i="1"/>
  <c r="T324" i="1"/>
  <c r="U324" i="1"/>
  <c r="P325" i="1"/>
  <c r="Q325" i="1"/>
  <c r="R325" i="1"/>
  <c r="S325" i="1"/>
  <c r="T325" i="1"/>
  <c r="U325" i="1"/>
  <c r="V325" i="1"/>
  <c r="W325" i="1"/>
  <c r="Y325" i="1" s="1"/>
  <c r="Z325" i="1" s="1"/>
  <c r="P326" i="1"/>
  <c r="Q326" i="1"/>
  <c r="V326" i="1" s="1"/>
  <c r="R326" i="1"/>
  <c r="S326" i="1"/>
  <c r="T326" i="1"/>
  <c r="U326" i="1"/>
  <c r="P327" i="1"/>
  <c r="Q327" i="1"/>
  <c r="V327" i="1" s="1"/>
  <c r="R327" i="1"/>
  <c r="S327" i="1"/>
  <c r="T327" i="1"/>
  <c r="U327" i="1"/>
  <c r="P328" i="1"/>
  <c r="Q328" i="1"/>
  <c r="R328" i="1"/>
  <c r="S328" i="1"/>
  <c r="T328" i="1"/>
  <c r="U328" i="1"/>
  <c r="V328" i="1"/>
  <c r="W328" i="1"/>
  <c r="Y328" i="1"/>
  <c r="Z328" i="1"/>
  <c r="P329" i="1"/>
  <c r="Q329" i="1"/>
  <c r="R329" i="1"/>
  <c r="S329" i="1"/>
  <c r="T329" i="1"/>
  <c r="U329" i="1"/>
  <c r="V329" i="1"/>
  <c r="P330" i="1"/>
  <c r="Q330" i="1"/>
  <c r="R330" i="1"/>
  <c r="S330" i="1"/>
  <c r="T330" i="1"/>
  <c r="U330" i="1"/>
  <c r="V330" i="1"/>
  <c r="P331" i="1"/>
  <c r="Q331" i="1"/>
  <c r="R331" i="1"/>
  <c r="S331" i="1"/>
  <c r="T331" i="1"/>
  <c r="U331" i="1"/>
  <c r="V331" i="1"/>
  <c r="P332" i="1"/>
  <c r="Q332" i="1"/>
  <c r="R332" i="1"/>
  <c r="S332" i="1"/>
  <c r="T332" i="1"/>
  <c r="U332" i="1"/>
  <c r="V332" i="1"/>
  <c r="P333" i="1"/>
  <c r="Q333" i="1"/>
  <c r="R333" i="1"/>
  <c r="S333" i="1"/>
  <c r="T333" i="1"/>
  <c r="U333" i="1"/>
  <c r="V333" i="1"/>
  <c r="P334" i="1"/>
  <c r="Q334" i="1"/>
  <c r="V334" i="1" s="1"/>
  <c r="R334" i="1"/>
  <c r="S334" i="1"/>
  <c r="T334" i="1"/>
  <c r="U334" i="1"/>
  <c r="P335" i="1"/>
  <c r="Q335" i="1"/>
  <c r="V335" i="1" s="1"/>
  <c r="R335" i="1"/>
  <c r="S335" i="1"/>
  <c r="T335" i="1"/>
  <c r="U335" i="1"/>
  <c r="P336" i="1"/>
  <c r="Q336" i="1"/>
  <c r="R336" i="1"/>
  <c r="S336" i="1"/>
  <c r="T336" i="1"/>
  <c r="U336" i="1"/>
  <c r="V336" i="1"/>
  <c r="P337" i="1"/>
  <c r="Q337" i="1"/>
  <c r="R337" i="1"/>
  <c r="S337" i="1"/>
  <c r="T337" i="1"/>
  <c r="U337" i="1"/>
  <c r="V337" i="1"/>
  <c r="P338" i="1"/>
  <c r="Q338" i="1"/>
  <c r="R338" i="1"/>
  <c r="S338" i="1"/>
  <c r="T338" i="1"/>
  <c r="U338" i="1"/>
  <c r="V338" i="1"/>
  <c r="P339" i="1"/>
  <c r="Q339" i="1"/>
  <c r="R339" i="1"/>
  <c r="S339" i="1"/>
  <c r="T339" i="1"/>
  <c r="U339" i="1"/>
  <c r="V339" i="1"/>
  <c r="P340" i="1"/>
  <c r="Q340" i="1"/>
  <c r="R340" i="1"/>
  <c r="S340" i="1"/>
  <c r="T340" i="1"/>
  <c r="U340" i="1"/>
  <c r="V340" i="1"/>
  <c r="P341" i="1"/>
  <c r="Q341" i="1"/>
  <c r="V341" i="1" s="1"/>
  <c r="R341" i="1"/>
  <c r="S341" i="1"/>
  <c r="T341" i="1"/>
  <c r="U341" i="1"/>
  <c r="P342" i="1"/>
  <c r="Q342" i="1"/>
  <c r="V342" i="1" s="1"/>
  <c r="R342" i="1"/>
  <c r="S342" i="1"/>
  <c r="T342" i="1"/>
  <c r="U342" i="1"/>
  <c r="P343" i="1"/>
  <c r="Q343" i="1"/>
  <c r="R343" i="1"/>
  <c r="S343" i="1"/>
  <c r="T343" i="1"/>
  <c r="U343" i="1"/>
  <c r="V343" i="1"/>
  <c r="W343" i="1"/>
  <c r="Y343" i="1" s="1"/>
  <c r="Z343" i="1" s="1"/>
  <c r="P344" i="1"/>
  <c r="Q344" i="1"/>
  <c r="R344" i="1"/>
  <c r="S344" i="1"/>
  <c r="T344" i="1"/>
  <c r="U344" i="1"/>
  <c r="V344" i="1"/>
  <c r="W344" i="1"/>
  <c r="Y344" i="1"/>
  <c r="Z344" i="1" s="1"/>
  <c r="P345" i="1"/>
  <c r="Q345" i="1"/>
  <c r="R345" i="1"/>
  <c r="S345" i="1"/>
  <c r="T345" i="1"/>
  <c r="U345" i="1"/>
  <c r="V345" i="1"/>
  <c r="P346" i="1"/>
  <c r="Q346" i="1"/>
  <c r="R346" i="1"/>
  <c r="S346" i="1"/>
  <c r="T346" i="1"/>
  <c r="U346" i="1"/>
  <c r="V346" i="1"/>
  <c r="P347" i="1"/>
  <c r="Q347" i="1"/>
  <c r="V347" i="1" s="1"/>
  <c r="R347" i="1"/>
  <c r="S347" i="1"/>
  <c r="T347" i="1"/>
  <c r="U347" i="1"/>
  <c r="P348" i="1"/>
  <c r="Q348" i="1"/>
  <c r="V348" i="1" s="1"/>
  <c r="R348" i="1"/>
  <c r="S348" i="1"/>
  <c r="T348" i="1"/>
  <c r="U348" i="1"/>
  <c r="P349" i="1"/>
  <c r="Q349" i="1"/>
  <c r="R349" i="1"/>
  <c r="S349" i="1"/>
  <c r="T349" i="1"/>
  <c r="U349" i="1"/>
  <c r="V349" i="1"/>
  <c r="W349" i="1"/>
  <c r="Y349" i="1" s="1"/>
  <c r="Z349" i="1" s="1"/>
  <c r="P350" i="1"/>
  <c r="Q350" i="1"/>
  <c r="R350" i="1"/>
  <c r="S350" i="1"/>
  <c r="T350" i="1"/>
  <c r="U350" i="1"/>
  <c r="V350" i="1"/>
  <c r="P351" i="1"/>
  <c r="Q351" i="1"/>
  <c r="R351" i="1"/>
  <c r="S351" i="1"/>
  <c r="T351" i="1"/>
  <c r="U351" i="1"/>
  <c r="V351" i="1"/>
  <c r="W351" i="1"/>
  <c r="Y351" i="1"/>
  <c r="Z351" i="1" s="1"/>
  <c r="P352" i="1"/>
  <c r="Q352" i="1"/>
  <c r="R352" i="1"/>
  <c r="S352" i="1"/>
  <c r="T352" i="1"/>
  <c r="U352" i="1"/>
  <c r="V352" i="1"/>
  <c r="W352" i="1"/>
  <c r="Y352" i="1" s="1"/>
  <c r="Z352" i="1"/>
  <c r="P353" i="1"/>
  <c r="Q353" i="1"/>
  <c r="R353" i="1"/>
  <c r="S353" i="1"/>
  <c r="T353" i="1"/>
  <c r="U353" i="1"/>
  <c r="V353" i="1"/>
  <c r="W353" i="1"/>
  <c r="Y353" i="1"/>
  <c r="Z353" i="1"/>
  <c r="P354" i="1"/>
  <c r="Q354" i="1"/>
  <c r="R354" i="1"/>
  <c r="S354" i="1"/>
  <c r="T354" i="1"/>
  <c r="U354" i="1"/>
  <c r="V354" i="1"/>
  <c r="W354" i="1"/>
  <c r="Y354" i="1"/>
  <c r="Z354" i="1"/>
  <c r="P355" i="1"/>
  <c r="Q355" i="1"/>
  <c r="R355" i="1"/>
  <c r="S355" i="1"/>
  <c r="T355" i="1"/>
  <c r="U355" i="1"/>
  <c r="V355" i="1"/>
  <c r="W355" i="1"/>
  <c r="Y355" i="1" s="1"/>
  <c r="Z355" i="1"/>
  <c r="P356" i="1"/>
  <c r="Q356" i="1"/>
  <c r="R356" i="1"/>
  <c r="S356" i="1"/>
  <c r="T356" i="1"/>
  <c r="U356" i="1"/>
  <c r="V356" i="1"/>
  <c r="W356" i="1"/>
  <c r="Y356" i="1"/>
  <c r="Z356" i="1" s="1"/>
  <c r="P357" i="1"/>
  <c r="Q357" i="1"/>
  <c r="R357" i="1"/>
  <c r="S357" i="1"/>
  <c r="T357" i="1"/>
  <c r="U357" i="1"/>
  <c r="V357" i="1"/>
  <c r="W357" i="1"/>
  <c r="Y357" i="1"/>
  <c r="Z357" i="1"/>
  <c r="P358" i="1"/>
  <c r="Q358" i="1"/>
  <c r="R358" i="1"/>
  <c r="S358" i="1"/>
  <c r="T358" i="1"/>
  <c r="U358" i="1"/>
  <c r="V358" i="1"/>
  <c r="W358" i="1"/>
  <c r="Y358" i="1" s="1"/>
  <c r="Z358" i="1" s="1"/>
  <c r="P359" i="1"/>
  <c r="Q359" i="1"/>
  <c r="R359" i="1"/>
  <c r="S359" i="1"/>
  <c r="T359" i="1"/>
  <c r="U359" i="1"/>
  <c r="V359" i="1"/>
  <c r="W359" i="1"/>
  <c r="Y359" i="1"/>
  <c r="Z359" i="1" s="1"/>
  <c r="P360" i="1"/>
  <c r="Q360" i="1"/>
  <c r="R360" i="1"/>
  <c r="S360" i="1"/>
  <c r="T360" i="1"/>
  <c r="U360" i="1"/>
  <c r="V360" i="1"/>
  <c r="W360" i="1"/>
  <c r="Y360" i="1" s="1"/>
  <c r="Z360" i="1" s="1"/>
  <c r="P361" i="1"/>
  <c r="Q361" i="1"/>
  <c r="R361" i="1"/>
  <c r="S361" i="1"/>
  <c r="T361" i="1"/>
  <c r="U361" i="1"/>
  <c r="V361" i="1"/>
  <c r="P362" i="1"/>
  <c r="Q362" i="1"/>
  <c r="V362" i="1" s="1"/>
  <c r="R362" i="1"/>
  <c r="S362" i="1"/>
  <c r="T362" i="1"/>
  <c r="U362" i="1"/>
  <c r="P363" i="1"/>
  <c r="Q363" i="1"/>
  <c r="R363" i="1"/>
  <c r="S363" i="1"/>
  <c r="T363" i="1"/>
  <c r="U363" i="1"/>
  <c r="V363" i="1"/>
  <c r="W363" i="1"/>
  <c r="Y363" i="1" s="1"/>
  <c r="Z363" i="1" s="1"/>
  <c r="P364" i="1"/>
  <c r="Q364" i="1"/>
  <c r="R364" i="1"/>
  <c r="S364" i="1"/>
  <c r="T364" i="1"/>
  <c r="U364" i="1"/>
  <c r="V364" i="1"/>
  <c r="W364" i="1"/>
  <c r="Y364" i="1"/>
  <c r="Z364" i="1" s="1"/>
  <c r="P365" i="1"/>
  <c r="Q365" i="1"/>
  <c r="R365" i="1"/>
  <c r="S365" i="1"/>
  <c r="T365" i="1"/>
  <c r="U365" i="1"/>
  <c r="V365" i="1"/>
  <c r="W365" i="1"/>
  <c r="Y365" i="1" s="1"/>
  <c r="Z365" i="1" s="1"/>
  <c r="P366" i="1"/>
  <c r="Q366" i="1"/>
  <c r="R366" i="1"/>
  <c r="S366" i="1"/>
  <c r="T366" i="1"/>
  <c r="U366" i="1"/>
  <c r="V366" i="1"/>
  <c r="P367" i="1"/>
  <c r="Q367" i="1"/>
  <c r="R367" i="1"/>
  <c r="S367" i="1"/>
  <c r="T367" i="1"/>
  <c r="U367" i="1"/>
  <c r="V367" i="1"/>
  <c r="P368" i="1"/>
  <c r="Q368" i="1"/>
  <c r="V368" i="1" s="1"/>
  <c r="R368" i="1"/>
  <c r="S368" i="1"/>
  <c r="T368" i="1"/>
  <c r="U368" i="1"/>
  <c r="P369" i="1"/>
  <c r="Q369" i="1"/>
  <c r="R369" i="1"/>
  <c r="S369" i="1"/>
  <c r="T369" i="1"/>
  <c r="U369" i="1"/>
  <c r="V369" i="1"/>
  <c r="P370" i="1"/>
  <c r="Q370" i="1"/>
  <c r="R370" i="1"/>
  <c r="S370" i="1"/>
  <c r="T370" i="1"/>
  <c r="U370" i="1"/>
  <c r="V370" i="1"/>
  <c r="W370" i="1"/>
  <c r="Y370" i="1" s="1"/>
  <c r="Z370" i="1" s="1"/>
  <c r="P371" i="1"/>
  <c r="Q371" i="1"/>
  <c r="R371" i="1"/>
  <c r="S371" i="1"/>
  <c r="T371" i="1"/>
  <c r="U371" i="1"/>
  <c r="V371" i="1"/>
  <c r="W371" i="1"/>
  <c r="Y371" i="1"/>
  <c r="Z371" i="1" s="1"/>
  <c r="P372" i="1"/>
  <c r="Q372" i="1"/>
  <c r="R372" i="1"/>
  <c r="S372" i="1"/>
  <c r="T372" i="1"/>
  <c r="U372" i="1"/>
  <c r="V372" i="1"/>
  <c r="P373" i="1"/>
  <c r="Q373" i="1"/>
  <c r="R373" i="1"/>
  <c r="S373" i="1"/>
  <c r="T373" i="1"/>
  <c r="U373" i="1"/>
  <c r="V373" i="1"/>
  <c r="W373" i="1"/>
  <c r="Y373" i="1"/>
  <c r="P374" i="1"/>
  <c r="Q374" i="1"/>
  <c r="V374" i="1" s="1"/>
  <c r="R374" i="1"/>
  <c r="S374" i="1"/>
  <c r="T374" i="1"/>
  <c r="U374" i="1"/>
  <c r="P375" i="1"/>
  <c r="Q375" i="1"/>
  <c r="V375" i="1" s="1"/>
  <c r="R375" i="1"/>
  <c r="S375" i="1"/>
  <c r="T375" i="1"/>
  <c r="U375" i="1"/>
  <c r="W375" i="1" s="1"/>
  <c r="Y375" i="1" s="1"/>
  <c r="P376" i="1"/>
  <c r="Q376" i="1"/>
  <c r="V376" i="1" s="1"/>
  <c r="R376" i="1"/>
  <c r="S376" i="1"/>
  <c r="T376" i="1"/>
  <c r="U376" i="1"/>
  <c r="P377" i="1"/>
  <c r="Q377" i="1"/>
  <c r="V377" i="1" s="1"/>
  <c r="R377" i="1"/>
  <c r="S377" i="1"/>
  <c r="T377" i="1"/>
  <c r="U377" i="1"/>
  <c r="P378" i="1"/>
  <c r="Q378" i="1"/>
  <c r="R378" i="1"/>
  <c r="S378" i="1"/>
  <c r="T378" i="1"/>
  <c r="U378" i="1"/>
  <c r="V378" i="1"/>
  <c r="W378" i="1"/>
  <c r="Y378" i="1"/>
  <c r="Z378" i="1" s="1"/>
  <c r="P379" i="1"/>
  <c r="Q379" i="1"/>
  <c r="V379" i="1" s="1"/>
  <c r="R379" i="1"/>
  <c r="S379" i="1"/>
  <c r="T379" i="1"/>
  <c r="U379" i="1"/>
  <c r="P380" i="1"/>
  <c r="Q380" i="1"/>
  <c r="V380" i="1" s="1"/>
  <c r="R380" i="1"/>
  <c r="S380" i="1"/>
  <c r="T380" i="1"/>
  <c r="U380" i="1"/>
  <c r="P381" i="1"/>
  <c r="Q381" i="1"/>
  <c r="V381" i="1" s="1"/>
  <c r="R381" i="1"/>
  <c r="S381" i="1"/>
  <c r="T381" i="1"/>
  <c r="U381" i="1"/>
  <c r="P382" i="1"/>
  <c r="Q382" i="1"/>
  <c r="R382" i="1"/>
  <c r="S382" i="1"/>
  <c r="T382" i="1"/>
  <c r="U382" i="1"/>
  <c r="V382" i="1"/>
  <c r="W382" i="1"/>
  <c r="Y382" i="1" s="1"/>
  <c r="Z382" i="1"/>
  <c r="P383" i="1"/>
  <c r="Q383" i="1"/>
  <c r="R383" i="1"/>
  <c r="S383" i="1"/>
  <c r="T383" i="1"/>
  <c r="U383" i="1"/>
  <c r="V383" i="1"/>
  <c r="W383" i="1"/>
  <c r="Y383" i="1"/>
  <c r="Z383" i="1"/>
  <c r="P384" i="1"/>
  <c r="Q384" i="1"/>
  <c r="V384" i="1" s="1"/>
  <c r="R384" i="1"/>
  <c r="S384" i="1"/>
  <c r="T384" i="1"/>
  <c r="U384" i="1"/>
  <c r="P385" i="1"/>
  <c r="Q385" i="1"/>
  <c r="V385" i="1" s="1"/>
  <c r="R385" i="1"/>
  <c r="S385" i="1"/>
  <c r="T385" i="1"/>
  <c r="U385" i="1"/>
  <c r="P386" i="1"/>
  <c r="Q386" i="1"/>
  <c r="R386" i="1"/>
  <c r="S386" i="1"/>
  <c r="T386" i="1"/>
  <c r="U386" i="1"/>
  <c r="V386" i="1"/>
  <c r="W386" i="1"/>
  <c r="Y386" i="1" s="1"/>
  <c r="Z386" i="1" s="1"/>
  <c r="P387" i="1"/>
  <c r="Q387" i="1"/>
  <c r="R387" i="1"/>
  <c r="S387" i="1"/>
  <c r="T387" i="1"/>
  <c r="U387" i="1"/>
  <c r="V387" i="1"/>
  <c r="W387" i="1"/>
  <c r="Y387" i="1" s="1"/>
  <c r="Z387" i="1" s="1"/>
  <c r="P388" i="1"/>
  <c r="Q388" i="1"/>
  <c r="V388" i="1" s="1"/>
  <c r="R388" i="1"/>
  <c r="S388" i="1"/>
  <c r="T388" i="1"/>
  <c r="U388" i="1"/>
  <c r="P389" i="1"/>
  <c r="Q389" i="1"/>
  <c r="R389" i="1"/>
  <c r="S389" i="1"/>
  <c r="T389" i="1"/>
  <c r="U389" i="1"/>
  <c r="V389" i="1"/>
  <c r="P390" i="1"/>
  <c r="Q390" i="1"/>
  <c r="R390" i="1"/>
  <c r="S390" i="1"/>
  <c r="T390" i="1"/>
  <c r="U390" i="1"/>
  <c r="V390" i="1"/>
  <c r="P391" i="1"/>
  <c r="Q391" i="1"/>
  <c r="R391" i="1"/>
  <c r="S391" i="1"/>
  <c r="T391" i="1"/>
  <c r="U391" i="1"/>
  <c r="V391" i="1"/>
  <c r="P392" i="1"/>
  <c r="Q392" i="1"/>
  <c r="V392" i="1" s="1"/>
  <c r="R392" i="1"/>
  <c r="S392" i="1"/>
  <c r="T392" i="1"/>
  <c r="U392" i="1"/>
  <c r="P393" i="1"/>
  <c r="Q393" i="1"/>
  <c r="V393" i="1" s="1"/>
  <c r="R393" i="1"/>
  <c r="S393" i="1"/>
  <c r="T393" i="1"/>
  <c r="U393" i="1"/>
  <c r="P394" i="1"/>
  <c r="Q394" i="1"/>
  <c r="R394" i="1"/>
  <c r="S394" i="1"/>
  <c r="T394" i="1"/>
  <c r="U394" i="1"/>
  <c r="V394" i="1"/>
  <c r="P395" i="1"/>
  <c r="Q395" i="1"/>
  <c r="V395" i="1" s="1"/>
  <c r="R395" i="1"/>
  <c r="S395" i="1"/>
  <c r="T395" i="1"/>
  <c r="U395" i="1"/>
  <c r="P396" i="1"/>
  <c r="Q396" i="1"/>
  <c r="V396" i="1" s="1"/>
  <c r="R396" i="1"/>
  <c r="S396" i="1"/>
  <c r="T396" i="1"/>
  <c r="U396" i="1"/>
  <c r="P397" i="1"/>
  <c r="Q397" i="1"/>
  <c r="R397" i="1"/>
  <c r="S397" i="1"/>
  <c r="T397" i="1"/>
  <c r="U397" i="1"/>
  <c r="V397" i="1"/>
  <c r="W397" i="1"/>
  <c r="Y397" i="1"/>
  <c r="Z397" i="1" s="1"/>
  <c r="P398" i="1"/>
  <c r="Q398" i="1"/>
  <c r="V398" i="1" s="1"/>
  <c r="R398" i="1"/>
  <c r="S398" i="1"/>
  <c r="T398" i="1"/>
  <c r="U398" i="1"/>
  <c r="P399" i="1"/>
  <c r="Q399" i="1"/>
  <c r="R399" i="1"/>
  <c r="S399" i="1"/>
  <c r="T399" i="1"/>
  <c r="U399" i="1"/>
  <c r="V399" i="1"/>
  <c r="P400" i="1"/>
  <c r="Q400" i="1"/>
  <c r="V400" i="1" s="1"/>
  <c r="R400" i="1"/>
  <c r="S400" i="1"/>
  <c r="T400" i="1"/>
  <c r="U400" i="1"/>
  <c r="P401" i="1"/>
  <c r="Q401" i="1"/>
  <c r="R401" i="1"/>
  <c r="S401" i="1"/>
  <c r="T401" i="1"/>
  <c r="U401" i="1"/>
  <c r="V401" i="1"/>
  <c r="P402" i="1"/>
  <c r="Q402" i="1"/>
  <c r="R402" i="1"/>
  <c r="S402" i="1"/>
  <c r="T402" i="1"/>
  <c r="U402" i="1"/>
  <c r="V402" i="1"/>
  <c r="W402" i="1"/>
  <c r="Y402" i="1" s="1"/>
  <c r="Z402" i="1"/>
  <c r="P403" i="1"/>
  <c r="Q403" i="1"/>
  <c r="R403" i="1"/>
  <c r="S403" i="1"/>
  <c r="T403" i="1"/>
  <c r="U403" i="1"/>
  <c r="V403" i="1"/>
  <c r="W403" i="1"/>
  <c r="Y403" i="1"/>
  <c r="Z403" i="1"/>
  <c r="P404" i="1"/>
  <c r="Q404" i="1"/>
  <c r="V404" i="1" s="1"/>
  <c r="R404" i="1"/>
  <c r="S404" i="1"/>
  <c r="T404" i="1"/>
  <c r="U404" i="1"/>
  <c r="P405" i="1"/>
  <c r="Q405" i="1"/>
  <c r="V405" i="1" s="1"/>
  <c r="R405" i="1"/>
  <c r="S405" i="1"/>
  <c r="T405" i="1"/>
  <c r="U405" i="1"/>
  <c r="P406" i="1"/>
  <c r="Q406" i="1"/>
  <c r="R406" i="1"/>
  <c r="S406" i="1"/>
  <c r="T406" i="1"/>
  <c r="U406" i="1"/>
  <c r="V406" i="1"/>
  <c r="P407" i="1"/>
  <c r="Q407" i="1"/>
  <c r="R407" i="1"/>
  <c r="S407" i="1"/>
  <c r="T407" i="1"/>
  <c r="U407" i="1"/>
  <c r="V407" i="1"/>
  <c r="P408" i="1"/>
  <c r="Q408" i="1"/>
  <c r="R408" i="1"/>
  <c r="S408" i="1"/>
  <c r="T408" i="1"/>
  <c r="U408" i="1"/>
  <c r="V408" i="1"/>
  <c r="P409" i="1"/>
  <c r="Q409" i="1"/>
  <c r="V409" i="1" s="1"/>
  <c r="R409" i="1"/>
  <c r="S409" i="1"/>
  <c r="T409" i="1"/>
  <c r="U409" i="1"/>
  <c r="P410" i="1"/>
  <c r="Q410" i="1"/>
  <c r="R410" i="1"/>
  <c r="S410" i="1"/>
  <c r="T410" i="1"/>
  <c r="U410" i="1"/>
  <c r="V410" i="1"/>
  <c r="P411" i="1"/>
  <c r="Q411" i="1"/>
  <c r="R411" i="1"/>
  <c r="S411" i="1"/>
  <c r="T411" i="1"/>
  <c r="U411" i="1"/>
  <c r="V411" i="1"/>
  <c r="P412" i="1"/>
  <c r="Q412" i="1"/>
  <c r="R412" i="1"/>
  <c r="S412" i="1"/>
  <c r="T412" i="1"/>
  <c r="U412" i="1"/>
  <c r="V412" i="1"/>
  <c r="W412" i="1"/>
  <c r="Y412" i="1"/>
  <c r="Z412" i="1"/>
  <c r="P413" i="1"/>
  <c r="Q413" i="1"/>
  <c r="R413" i="1"/>
  <c r="S413" i="1"/>
  <c r="T413" i="1"/>
  <c r="U413" i="1"/>
  <c r="V413" i="1"/>
  <c r="W413" i="1"/>
  <c r="Y413" i="1"/>
  <c r="Z413" i="1" s="1"/>
  <c r="P414" i="1"/>
  <c r="Q414" i="1"/>
  <c r="R414" i="1"/>
  <c r="S414" i="1"/>
  <c r="T414" i="1"/>
  <c r="U414" i="1"/>
  <c r="V414" i="1"/>
  <c r="W414" i="1"/>
  <c r="Y414" i="1"/>
  <c r="Z414" i="1"/>
  <c r="P415" i="1"/>
  <c r="Q415" i="1"/>
  <c r="V415" i="1" s="1"/>
  <c r="R415" i="1"/>
  <c r="S415" i="1"/>
  <c r="T415" i="1"/>
  <c r="U415" i="1"/>
  <c r="P416" i="1"/>
  <c r="Q416" i="1"/>
  <c r="V416" i="1" s="1"/>
  <c r="R416" i="1"/>
  <c r="S416" i="1"/>
  <c r="T416" i="1"/>
  <c r="U416" i="1"/>
  <c r="P417" i="1"/>
  <c r="Q417" i="1"/>
  <c r="V417" i="1" s="1"/>
  <c r="R417" i="1"/>
  <c r="S417" i="1"/>
  <c r="T417" i="1"/>
  <c r="U417" i="1"/>
  <c r="P418" i="1"/>
  <c r="Q418" i="1"/>
  <c r="R418" i="1"/>
  <c r="S418" i="1"/>
  <c r="T418" i="1"/>
  <c r="U418" i="1"/>
  <c r="V418" i="1"/>
  <c r="W418" i="1"/>
  <c r="Y418" i="1" s="1"/>
  <c r="Z418" i="1" s="1"/>
  <c r="P419" i="1"/>
  <c r="Q419" i="1"/>
  <c r="R419" i="1"/>
  <c r="S419" i="1"/>
  <c r="T419" i="1"/>
  <c r="U419" i="1"/>
  <c r="V419" i="1"/>
  <c r="W419" i="1"/>
  <c r="Y419" i="1"/>
  <c r="Z419" i="1"/>
  <c r="P420" i="1"/>
  <c r="Q420" i="1"/>
  <c r="V420" i="1" s="1"/>
  <c r="R420" i="1"/>
  <c r="S420" i="1"/>
  <c r="T420" i="1"/>
  <c r="U420" i="1"/>
  <c r="P421" i="1"/>
  <c r="Q421" i="1"/>
  <c r="R421" i="1"/>
  <c r="S421" i="1"/>
  <c r="T421" i="1"/>
  <c r="U421" i="1"/>
  <c r="V421" i="1"/>
  <c r="P422" i="1"/>
  <c r="Q422" i="1"/>
  <c r="R422" i="1"/>
  <c r="S422" i="1"/>
  <c r="T422" i="1"/>
  <c r="U422" i="1"/>
  <c r="V422" i="1"/>
  <c r="W422" i="1"/>
  <c r="Y422" i="1" s="1"/>
  <c r="Z422" i="1" s="1"/>
  <c r="P423" i="1"/>
  <c r="Q423" i="1"/>
  <c r="R423" i="1"/>
  <c r="S423" i="1"/>
  <c r="T423" i="1"/>
  <c r="U423" i="1"/>
  <c r="V423" i="1"/>
  <c r="P424" i="1"/>
  <c r="Q424" i="1"/>
  <c r="R424" i="1"/>
  <c r="S424" i="1"/>
  <c r="T424" i="1"/>
  <c r="U424" i="1"/>
  <c r="V424" i="1"/>
  <c r="P425" i="1"/>
  <c r="Q425" i="1"/>
  <c r="V425" i="1" s="1"/>
  <c r="R425" i="1"/>
  <c r="S425" i="1"/>
  <c r="T425" i="1"/>
  <c r="U425" i="1"/>
  <c r="P426" i="1"/>
  <c r="Q426" i="1"/>
  <c r="R426" i="1"/>
  <c r="S426" i="1"/>
  <c r="T426" i="1"/>
  <c r="U426" i="1"/>
  <c r="V426" i="1"/>
  <c r="P427" i="1"/>
  <c r="Q427" i="1"/>
  <c r="R427" i="1"/>
  <c r="S427" i="1"/>
  <c r="T427" i="1"/>
  <c r="U427" i="1"/>
  <c r="V427" i="1"/>
  <c r="W427" i="1"/>
  <c r="Y427" i="1" s="1"/>
  <c r="Z427" i="1"/>
  <c r="P428" i="1"/>
  <c r="Q428" i="1"/>
  <c r="R428" i="1"/>
  <c r="S428" i="1"/>
  <c r="T428" i="1"/>
  <c r="U428" i="1"/>
  <c r="V428" i="1"/>
  <c r="W428" i="1"/>
  <c r="Y428" i="1" s="1"/>
  <c r="Z428" i="1"/>
  <c r="P429" i="1"/>
  <c r="Q429" i="1"/>
  <c r="R429" i="1"/>
  <c r="S429" i="1"/>
  <c r="T429" i="1"/>
  <c r="U429" i="1"/>
  <c r="V429" i="1"/>
  <c r="P430" i="1"/>
  <c r="Q430" i="1"/>
  <c r="R430" i="1"/>
  <c r="S430" i="1"/>
  <c r="T430" i="1"/>
  <c r="U430" i="1"/>
  <c r="V430" i="1"/>
  <c r="P431" i="1"/>
  <c r="Q431" i="1"/>
  <c r="R431" i="1"/>
  <c r="S431" i="1"/>
  <c r="T431" i="1"/>
  <c r="U431" i="1"/>
  <c r="V431" i="1"/>
  <c r="P432" i="1"/>
  <c r="Q432" i="1"/>
  <c r="R432" i="1"/>
  <c r="S432" i="1"/>
  <c r="T432" i="1"/>
  <c r="U432" i="1"/>
  <c r="V432" i="1"/>
  <c r="P433" i="1"/>
  <c r="Q433" i="1"/>
  <c r="R433" i="1"/>
  <c r="S433" i="1"/>
  <c r="T433" i="1"/>
  <c r="U433" i="1"/>
  <c r="V433" i="1"/>
  <c r="P434" i="1"/>
  <c r="Q434" i="1"/>
  <c r="R434" i="1"/>
  <c r="S434" i="1"/>
  <c r="T434" i="1"/>
  <c r="U434" i="1"/>
  <c r="V434" i="1"/>
  <c r="P435" i="1"/>
  <c r="Q435" i="1"/>
  <c r="V435" i="1" s="1"/>
  <c r="R435" i="1"/>
  <c r="S435" i="1"/>
  <c r="T435" i="1"/>
  <c r="U435" i="1"/>
  <c r="P436" i="1"/>
  <c r="Q436" i="1"/>
  <c r="V436" i="1" s="1"/>
  <c r="R436" i="1"/>
  <c r="S436" i="1"/>
  <c r="T436" i="1"/>
  <c r="U436" i="1"/>
  <c r="P437" i="1"/>
  <c r="Q437" i="1"/>
  <c r="R437" i="1"/>
  <c r="S437" i="1"/>
  <c r="T437" i="1"/>
  <c r="U437" i="1"/>
  <c r="V437" i="1"/>
  <c r="W437" i="1"/>
  <c r="Y437" i="1"/>
  <c r="Z437" i="1"/>
  <c r="P438" i="1"/>
  <c r="Q438" i="1"/>
  <c r="R438" i="1"/>
  <c r="S438" i="1"/>
  <c r="T438" i="1"/>
  <c r="U438" i="1"/>
  <c r="V438" i="1"/>
  <c r="P439" i="1"/>
  <c r="Q439" i="1"/>
  <c r="R439" i="1"/>
  <c r="S439" i="1"/>
  <c r="T439" i="1"/>
  <c r="U439" i="1"/>
  <c r="V439" i="1"/>
  <c r="W439" i="1"/>
  <c r="Y439" i="1"/>
  <c r="Z439" i="1" s="1"/>
  <c r="P440" i="1"/>
  <c r="Q440" i="1"/>
  <c r="R440" i="1"/>
  <c r="S440" i="1"/>
  <c r="T440" i="1"/>
  <c r="U440" i="1"/>
  <c r="V440" i="1"/>
  <c r="W440" i="1"/>
  <c r="Y440" i="1"/>
  <c r="Z440" i="1"/>
  <c r="P441" i="1"/>
  <c r="Q441" i="1"/>
  <c r="R441" i="1"/>
  <c r="S441" i="1"/>
  <c r="T441" i="1"/>
  <c r="U441" i="1"/>
  <c r="V441" i="1"/>
  <c r="W441" i="1"/>
  <c r="Y441" i="1" s="1"/>
  <c r="Z441" i="1" s="1"/>
  <c r="P442" i="1"/>
  <c r="Q442" i="1"/>
  <c r="R442" i="1"/>
  <c r="S442" i="1"/>
  <c r="T442" i="1"/>
  <c r="U442" i="1"/>
  <c r="V442" i="1"/>
  <c r="W442" i="1"/>
  <c r="Y442" i="1" s="1"/>
  <c r="Z442" i="1" s="1"/>
  <c r="P443" i="1"/>
  <c r="Q443" i="1"/>
  <c r="R443" i="1"/>
  <c r="S443" i="1"/>
  <c r="T443" i="1"/>
  <c r="U443" i="1"/>
  <c r="V443" i="1"/>
  <c r="W443" i="1"/>
  <c r="Y443" i="1" s="1"/>
  <c r="Z443" i="1"/>
  <c r="P444" i="1"/>
  <c r="Q444" i="1"/>
  <c r="R444" i="1"/>
  <c r="S444" i="1"/>
  <c r="T444" i="1"/>
  <c r="U444" i="1"/>
  <c r="V444" i="1"/>
  <c r="P445" i="1"/>
  <c r="Q445" i="1"/>
  <c r="V445" i="1" s="1"/>
  <c r="R445" i="1"/>
  <c r="S445" i="1"/>
  <c r="T445" i="1"/>
  <c r="U445" i="1"/>
  <c r="P446" i="1"/>
  <c r="Q446" i="1"/>
  <c r="V446" i="1" s="1"/>
  <c r="R446" i="1"/>
  <c r="S446" i="1"/>
  <c r="T446" i="1"/>
  <c r="U446" i="1"/>
  <c r="P447" i="1"/>
  <c r="Q447" i="1"/>
  <c r="R447" i="1"/>
  <c r="S447" i="1"/>
  <c r="T447" i="1"/>
  <c r="U447" i="1"/>
  <c r="V447" i="1"/>
  <c r="P448" i="1"/>
  <c r="Q448" i="1"/>
  <c r="R448" i="1"/>
  <c r="S448" i="1"/>
  <c r="T448" i="1"/>
  <c r="U448" i="1"/>
  <c r="V448" i="1"/>
  <c r="P449" i="1"/>
  <c r="Q449" i="1"/>
  <c r="R449" i="1"/>
  <c r="S449" i="1"/>
  <c r="T449" i="1"/>
  <c r="U449" i="1"/>
  <c r="V449" i="1"/>
  <c r="P450" i="1"/>
  <c r="Q450" i="1"/>
  <c r="R450" i="1"/>
  <c r="S450" i="1"/>
  <c r="T450" i="1"/>
  <c r="U450" i="1"/>
  <c r="V450" i="1"/>
  <c r="W450" i="1"/>
  <c r="Y450" i="1"/>
  <c r="Z450" i="1"/>
  <c r="P451" i="1"/>
  <c r="Q451" i="1"/>
  <c r="V451" i="1" s="1"/>
  <c r="R451" i="1"/>
  <c r="S451" i="1"/>
  <c r="T451" i="1"/>
  <c r="U451" i="1"/>
  <c r="P452" i="1"/>
  <c r="Q452" i="1"/>
  <c r="R452" i="1"/>
  <c r="S452" i="1"/>
  <c r="T452" i="1"/>
  <c r="U452" i="1"/>
  <c r="V452" i="1"/>
  <c r="P453" i="1"/>
  <c r="Q453" i="1"/>
  <c r="R453" i="1"/>
  <c r="S453" i="1"/>
  <c r="T453" i="1"/>
  <c r="U453" i="1"/>
  <c r="V453" i="1"/>
  <c r="P454" i="1"/>
  <c r="Q454" i="1"/>
  <c r="R454" i="1"/>
  <c r="S454" i="1"/>
  <c r="T454" i="1"/>
  <c r="U454" i="1"/>
  <c r="V454" i="1"/>
  <c r="P455" i="1"/>
  <c r="Q455" i="1"/>
  <c r="V455" i="1" s="1"/>
  <c r="R455" i="1"/>
  <c r="S455" i="1"/>
  <c r="T455" i="1"/>
  <c r="U455" i="1"/>
  <c r="P456" i="1"/>
  <c r="Q456" i="1"/>
  <c r="R456" i="1"/>
  <c r="S456" i="1"/>
  <c r="T456" i="1"/>
  <c r="U456" i="1"/>
  <c r="V456" i="1"/>
  <c r="P457" i="1"/>
  <c r="Q457" i="1"/>
  <c r="R457" i="1"/>
  <c r="S457" i="1"/>
  <c r="T457" i="1"/>
  <c r="U457" i="1"/>
  <c r="V457" i="1"/>
  <c r="W457" i="1"/>
  <c r="Y457" i="1" s="1"/>
  <c r="Z457" i="1" s="1"/>
  <c r="P458" i="1"/>
  <c r="Q458" i="1"/>
  <c r="R458" i="1"/>
  <c r="S458" i="1"/>
  <c r="T458" i="1"/>
  <c r="U458" i="1"/>
  <c r="V458" i="1"/>
  <c r="W458" i="1"/>
  <c r="Y458" i="1"/>
  <c r="Z458" i="1"/>
  <c r="P459" i="1"/>
  <c r="Q459" i="1"/>
  <c r="V459" i="1" s="1"/>
  <c r="R459" i="1"/>
  <c r="S459" i="1"/>
  <c r="T459" i="1"/>
  <c r="U459" i="1"/>
  <c r="P460" i="1"/>
  <c r="Q460" i="1"/>
  <c r="V460" i="1" s="1"/>
  <c r="R460" i="1"/>
  <c r="S460" i="1"/>
  <c r="T460" i="1"/>
  <c r="U460" i="1"/>
  <c r="P461" i="1"/>
  <c r="Q461" i="1"/>
  <c r="R461" i="1"/>
  <c r="S461" i="1"/>
  <c r="T461" i="1"/>
  <c r="U461" i="1"/>
  <c r="V461" i="1"/>
  <c r="W461" i="1"/>
  <c r="Y461" i="1" s="1"/>
  <c r="Z461" i="1" s="1"/>
  <c r="P462" i="1"/>
  <c r="Q462" i="1"/>
  <c r="R462" i="1"/>
  <c r="S462" i="1"/>
  <c r="T462" i="1"/>
  <c r="U462" i="1"/>
  <c r="V462" i="1"/>
  <c r="W462" i="1"/>
  <c r="Y462" i="1"/>
  <c r="Z462" i="1" s="1"/>
  <c r="P463" i="1"/>
  <c r="Q463" i="1"/>
  <c r="R463" i="1"/>
  <c r="S463" i="1"/>
  <c r="T463" i="1"/>
  <c r="U463" i="1"/>
  <c r="V463" i="1"/>
  <c r="W463" i="1"/>
  <c r="Y463" i="1"/>
  <c r="Z463" i="1" s="1"/>
  <c r="P464" i="1"/>
  <c r="Q464" i="1"/>
  <c r="R464" i="1"/>
  <c r="S464" i="1"/>
  <c r="T464" i="1"/>
  <c r="U464" i="1"/>
  <c r="V464" i="1"/>
  <c r="W464" i="1"/>
  <c r="Y464" i="1" s="1"/>
  <c r="Z464" i="1" s="1"/>
  <c r="P465" i="1"/>
  <c r="Q465" i="1"/>
  <c r="R465" i="1"/>
  <c r="S465" i="1"/>
  <c r="T465" i="1"/>
  <c r="U465" i="1"/>
  <c r="V465" i="1"/>
  <c r="W465" i="1"/>
  <c r="Y465" i="1" s="1"/>
  <c r="Z465" i="1"/>
  <c r="P466" i="1"/>
  <c r="Q466" i="1"/>
  <c r="R466" i="1"/>
  <c r="S466" i="1"/>
  <c r="T466" i="1"/>
  <c r="U466" i="1"/>
  <c r="V466" i="1"/>
  <c r="W466" i="1"/>
  <c r="Y466" i="1"/>
  <c r="Z466" i="1"/>
  <c r="P467" i="1"/>
  <c r="Q467" i="1"/>
  <c r="R467" i="1"/>
  <c r="S467" i="1"/>
  <c r="T467" i="1"/>
  <c r="U467" i="1"/>
  <c r="V467" i="1"/>
  <c r="W467" i="1"/>
  <c r="Y467" i="1"/>
  <c r="Z467" i="1" s="1"/>
  <c r="P468" i="1"/>
  <c r="Q468" i="1"/>
  <c r="R468" i="1"/>
  <c r="S468" i="1"/>
  <c r="T468" i="1"/>
  <c r="U468" i="1"/>
  <c r="V468" i="1"/>
  <c r="W468" i="1"/>
  <c r="Y468" i="1" s="1"/>
  <c r="Z468" i="1" s="1"/>
  <c r="P469" i="1"/>
  <c r="Q469" i="1"/>
  <c r="V469" i="1" s="1"/>
  <c r="R469" i="1"/>
  <c r="S469" i="1"/>
  <c r="T469" i="1"/>
  <c r="U469" i="1"/>
  <c r="P470" i="1"/>
  <c r="Q470" i="1"/>
  <c r="R470" i="1"/>
  <c r="S470" i="1"/>
  <c r="T470" i="1"/>
  <c r="U470" i="1"/>
  <c r="V470" i="1"/>
  <c r="W470" i="1"/>
  <c r="Y470" i="1" s="1"/>
  <c r="Z470" i="1"/>
  <c r="P471" i="1"/>
  <c r="Q471" i="1"/>
  <c r="R471" i="1"/>
  <c r="S471" i="1"/>
  <c r="T471" i="1"/>
  <c r="U471" i="1"/>
  <c r="V471" i="1"/>
  <c r="W471" i="1"/>
  <c r="Y471" i="1"/>
  <c r="Z471" i="1"/>
  <c r="P472" i="1"/>
  <c r="Q472" i="1"/>
  <c r="R472" i="1"/>
  <c r="S472" i="1"/>
  <c r="T472" i="1"/>
  <c r="U472" i="1"/>
  <c r="V472" i="1"/>
  <c r="W472" i="1"/>
  <c r="Y472" i="1"/>
  <c r="Z472" i="1" s="1"/>
  <c r="P473" i="1"/>
  <c r="Q473" i="1"/>
  <c r="R473" i="1"/>
  <c r="S473" i="1"/>
  <c r="T473" i="1"/>
  <c r="U473" i="1"/>
  <c r="V473" i="1"/>
  <c r="W473" i="1"/>
  <c r="Y473" i="1"/>
  <c r="Z473" i="1" s="1"/>
  <c r="P474" i="1"/>
  <c r="Q474" i="1"/>
  <c r="R474" i="1"/>
  <c r="S474" i="1"/>
  <c r="T474" i="1"/>
  <c r="U474" i="1"/>
  <c r="V474" i="1"/>
  <c r="W474" i="1"/>
  <c r="Y474" i="1" s="1"/>
  <c r="Z474" i="1"/>
  <c r="P475" i="1"/>
  <c r="Q475" i="1"/>
  <c r="R475" i="1"/>
  <c r="S475" i="1"/>
  <c r="T475" i="1"/>
  <c r="U475" i="1"/>
  <c r="V475" i="1"/>
  <c r="W475" i="1"/>
  <c r="Y475" i="1"/>
  <c r="Z475" i="1"/>
  <c r="P476" i="1"/>
  <c r="Q476" i="1"/>
  <c r="R476" i="1"/>
  <c r="S476" i="1"/>
  <c r="T476" i="1"/>
  <c r="U476" i="1"/>
  <c r="V476" i="1"/>
  <c r="W476" i="1"/>
  <c r="Y476" i="1"/>
  <c r="Z476" i="1"/>
  <c r="P477" i="1"/>
  <c r="Q477" i="1"/>
  <c r="R477" i="1"/>
  <c r="S477" i="1"/>
  <c r="T477" i="1"/>
  <c r="U477" i="1"/>
  <c r="V477" i="1"/>
  <c r="W477" i="1"/>
  <c r="Y477" i="1" s="1"/>
  <c r="Z477" i="1" s="1"/>
  <c r="P478" i="1"/>
  <c r="Q478" i="1"/>
  <c r="R478" i="1"/>
  <c r="S478" i="1"/>
  <c r="T478" i="1"/>
  <c r="U478" i="1"/>
  <c r="V478" i="1"/>
  <c r="W478" i="1"/>
  <c r="Y478" i="1" s="1"/>
  <c r="Z478" i="1" s="1"/>
  <c r="P479" i="1"/>
  <c r="Q479" i="1"/>
  <c r="R479" i="1"/>
  <c r="S479" i="1"/>
  <c r="T479" i="1"/>
  <c r="U479" i="1"/>
  <c r="V479" i="1"/>
  <c r="P480" i="1"/>
  <c r="Q480" i="1"/>
  <c r="R480" i="1"/>
  <c r="S480" i="1"/>
  <c r="T480" i="1"/>
  <c r="U480" i="1"/>
  <c r="V480" i="1"/>
  <c r="P481" i="1"/>
  <c r="Q481" i="1"/>
  <c r="R481" i="1"/>
  <c r="S481" i="1"/>
  <c r="T481" i="1"/>
  <c r="U481" i="1"/>
  <c r="V481" i="1"/>
  <c r="W481" i="1"/>
  <c r="Y481" i="1" s="1"/>
  <c r="Z481" i="1" s="1"/>
  <c r="P482" i="1"/>
  <c r="Q482" i="1"/>
  <c r="R482" i="1"/>
  <c r="S482" i="1"/>
  <c r="T482" i="1"/>
  <c r="U482" i="1"/>
  <c r="V482" i="1"/>
  <c r="W482" i="1"/>
  <c r="Y482" i="1"/>
  <c r="Z482" i="1" s="1"/>
  <c r="P483" i="1"/>
  <c r="Q483" i="1"/>
  <c r="R483" i="1"/>
  <c r="S483" i="1"/>
  <c r="T483" i="1"/>
  <c r="U483" i="1"/>
  <c r="V483" i="1"/>
  <c r="W483" i="1"/>
  <c r="Y483" i="1"/>
  <c r="Z483" i="1" s="1"/>
  <c r="P484" i="1"/>
  <c r="Q484" i="1"/>
  <c r="R484" i="1"/>
  <c r="S484" i="1"/>
  <c r="T484" i="1"/>
  <c r="U484" i="1"/>
  <c r="V484" i="1"/>
  <c r="W484" i="1"/>
  <c r="Y484" i="1" s="1"/>
  <c r="Z484" i="1"/>
  <c r="P485" i="1"/>
  <c r="P486" i="1"/>
  <c r="Q486" i="1"/>
  <c r="V486" i="1" s="1"/>
  <c r="R486" i="1"/>
  <c r="S486" i="1"/>
  <c r="T486" i="1"/>
  <c r="U486" i="1"/>
  <c r="P487" i="1"/>
  <c r="Q487" i="1"/>
  <c r="R487" i="1"/>
  <c r="S487" i="1"/>
  <c r="T487" i="1"/>
  <c r="U487" i="1"/>
  <c r="V487" i="1"/>
  <c r="W487" i="1"/>
  <c r="Y487" i="1"/>
  <c r="Z487" i="1"/>
  <c r="P488" i="1"/>
  <c r="Q488" i="1"/>
  <c r="R488" i="1"/>
  <c r="S488" i="1"/>
  <c r="T488" i="1"/>
  <c r="U488" i="1"/>
  <c r="V488" i="1"/>
  <c r="W488" i="1"/>
  <c r="Y488" i="1"/>
  <c r="Z488" i="1" s="1"/>
  <c r="P489" i="1"/>
  <c r="Q489" i="1"/>
  <c r="R489" i="1"/>
  <c r="S489" i="1"/>
  <c r="T489" i="1"/>
  <c r="U489" i="1"/>
  <c r="V489" i="1"/>
  <c r="W489" i="1"/>
  <c r="Y489" i="1"/>
  <c r="Z489" i="1"/>
  <c r="P490" i="1"/>
  <c r="Q490" i="1"/>
  <c r="R490" i="1"/>
  <c r="S490" i="1"/>
  <c r="T490" i="1"/>
  <c r="U490" i="1"/>
  <c r="V490" i="1"/>
  <c r="W490" i="1"/>
  <c r="Y490" i="1" s="1"/>
  <c r="Z490" i="1" s="1"/>
  <c r="P491" i="1"/>
  <c r="Q491" i="1"/>
  <c r="R491" i="1"/>
  <c r="S491" i="1"/>
  <c r="T491" i="1"/>
  <c r="U491" i="1"/>
  <c r="V491" i="1"/>
  <c r="W491" i="1"/>
  <c r="Y491" i="1" s="1"/>
  <c r="Z491" i="1" s="1"/>
  <c r="P492" i="1"/>
  <c r="Q492" i="1"/>
  <c r="V492" i="1" s="1"/>
  <c r="R492" i="1"/>
  <c r="S492" i="1"/>
  <c r="T492" i="1"/>
  <c r="U492" i="1"/>
  <c r="P493" i="1"/>
  <c r="Q493" i="1"/>
  <c r="V493" i="1" s="1"/>
  <c r="R493" i="1"/>
  <c r="S493" i="1"/>
  <c r="T493" i="1"/>
  <c r="U493" i="1"/>
  <c r="P494" i="1"/>
  <c r="Q494" i="1"/>
  <c r="V494" i="1" s="1"/>
  <c r="R494" i="1"/>
  <c r="S494" i="1"/>
  <c r="T494" i="1"/>
  <c r="U494" i="1"/>
  <c r="P495" i="1"/>
  <c r="P496" i="1"/>
  <c r="Q496" i="1"/>
  <c r="V496" i="1" s="1"/>
  <c r="R496" i="1"/>
  <c r="S496" i="1"/>
  <c r="T496" i="1"/>
  <c r="U496" i="1"/>
  <c r="P497" i="1"/>
  <c r="Q497" i="1"/>
  <c r="V497" i="1" s="1"/>
  <c r="R497" i="1"/>
  <c r="S497" i="1"/>
  <c r="T497" i="1"/>
  <c r="U497" i="1"/>
  <c r="P498" i="1"/>
  <c r="Q498" i="1"/>
  <c r="V498" i="1" s="1"/>
  <c r="R498" i="1"/>
  <c r="S498" i="1"/>
  <c r="T498" i="1"/>
  <c r="U498" i="1"/>
  <c r="P499" i="1"/>
  <c r="Q499" i="1"/>
  <c r="R499" i="1"/>
  <c r="S499" i="1"/>
  <c r="T499" i="1"/>
  <c r="U499" i="1"/>
  <c r="V499" i="1"/>
  <c r="W499" i="1"/>
  <c r="Y499" i="1" s="1"/>
  <c r="Z499" i="1" s="1"/>
  <c r="P500" i="1"/>
  <c r="Q500" i="1"/>
  <c r="R500" i="1"/>
  <c r="S500" i="1"/>
  <c r="T500" i="1"/>
  <c r="U500" i="1"/>
  <c r="V500" i="1"/>
  <c r="W500" i="1"/>
  <c r="Y500" i="1"/>
  <c r="Z500" i="1" s="1"/>
  <c r="P501" i="1"/>
  <c r="Q501" i="1"/>
  <c r="R501" i="1"/>
  <c r="S501" i="1"/>
  <c r="T501" i="1"/>
  <c r="U501" i="1"/>
  <c r="V501" i="1"/>
  <c r="W501" i="1"/>
  <c r="Y501" i="1"/>
  <c r="Z501" i="1" s="1"/>
  <c r="P502" i="1"/>
  <c r="Q502" i="1"/>
  <c r="R502" i="1"/>
  <c r="S502" i="1"/>
  <c r="T502" i="1"/>
  <c r="U502" i="1"/>
  <c r="V502" i="1"/>
  <c r="P503" i="1"/>
  <c r="Q503" i="1"/>
  <c r="R503" i="1"/>
  <c r="S503" i="1"/>
  <c r="T503" i="1"/>
  <c r="U503" i="1"/>
  <c r="V503" i="1"/>
  <c r="W503" i="1"/>
  <c r="Y503" i="1" s="1"/>
  <c r="Z503" i="1" s="1"/>
  <c r="P504" i="1"/>
  <c r="Q504" i="1"/>
  <c r="R504" i="1"/>
  <c r="S504" i="1"/>
  <c r="T504" i="1"/>
  <c r="U504" i="1"/>
  <c r="V504" i="1"/>
  <c r="P505" i="1"/>
  <c r="Q505" i="1"/>
  <c r="R505" i="1"/>
  <c r="S505" i="1"/>
  <c r="T505" i="1"/>
  <c r="U505" i="1"/>
  <c r="V505" i="1"/>
  <c r="P506" i="1"/>
  <c r="Q506" i="1"/>
  <c r="V506" i="1" s="1"/>
  <c r="R506" i="1"/>
  <c r="S506" i="1"/>
  <c r="T506" i="1"/>
  <c r="U506" i="1"/>
  <c r="P507" i="1"/>
  <c r="Q507" i="1"/>
  <c r="R507" i="1"/>
  <c r="S507" i="1"/>
  <c r="T507" i="1"/>
  <c r="U507" i="1"/>
  <c r="V507" i="1"/>
  <c r="W507" i="1"/>
  <c r="Y507" i="1"/>
  <c r="Z507" i="1"/>
  <c r="P508" i="1"/>
  <c r="Q508" i="1"/>
  <c r="V508" i="1" s="1"/>
  <c r="R508" i="1"/>
  <c r="S508" i="1"/>
  <c r="T508" i="1"/>
  <c r="U508" i="1"/>
  <c r="P509" i="1"/>
  <c r="Q509" i="1"/>
  <c r="R509" i="1"/>
  <c r="S509" i="1"/>
  <c r="T509" i="1"/>
  <c r="U509" i="1"/>
  <c r="V509" i="1"/>
  <c r="W509" i="1"/>
  <c r="Y509" i="1"/>
  <c r="Z509" i="1"/>
  <c r="P510" i="1"/>
  <c r="Q510" i="1"/>
  <c r="R510" i="1"/>
  <c r="S510" i="1"/>
  <c r="T510" i="1"/>
  <c r="U510" i="1"/>
  <c r="V510" i="1"/>
  <c r="W510" i="1"/>
  <c r="Y510" i="1"/>
  <c r="Z510" i="1" s="1"/>
  <c r="P511" i="1"/>
  <c r="Q511" i="1"/>
  <c r="R511" i="1"/>
  <c r="S511" i="1"/>
  <c r="T511" i="1"/>
  <c r="U511" i="1"/>
  <c r="V511" i="1"/>
  <c r="W511" i="1"/>
  <c r="Y511" i="1" s="1"/>
  <c r="Z511" i="1"/>
  <c r="P512" i="1"/>
  <c r="Q512" i="1"/>
  <c r="V512" i="1" s="1"/>
  <c r="R512" i="1"/>
  <c r="S512" i="1"/>
  <c r="T512" i="1"/>
  <c r="U512" i="1"/>
  <c r="P513" i="1"/>
  <c r="Q513" i="1"/>
  <c r="R513" i="1"/>
  <c r="S513" i="1"/>
  <c r="T513" i="1"/>
  <c r="U513" i="1"/>
  <c r="V513" i="1"/>
  <c r="P514" i="1"/>
  <c r="Q514" i="1"/>
  <c r="R514" i="1"/>
  <c r="S514" i="1"/>
  <c r="T514" i="1"/>
  <c r="U514" i="1"/>
  <c r="V514" i="1"/>
  <c r="P515" i="1"/>
  <c r="Q515" i="1"/>
  <c r="R515" i="1"/>
  <c r="S515" i="1"/>
  <c r="T515" i="1"/>
  <c r="U515" i="1"/>
  <c r="V515" i="1"/>
  <c r="W515" i="1"/>
  <c r="Y515" i="1" s="1"/>
  <c r="Z515" i="1"/>
  <c r="P516" i="1"/>
  <c r="Q516" i="1"/>
  <c r="R516" i="1"/>
  <c r="S516" i="1"/>
  <c r="T516" i="1"/>
  <c r="U516" i="1"/>
  <c r="V516" i="1"/>
  <c r="W516" i="1"/>
  <c r="Y516" i="1" s="1"/>
  <c r="Z516" i="1" s="1"/>
  <c r="P517" i="1"/>
  <c r="Q517" i="1"/>
  <c r="R517" i="1"/>
  <c r="S517" i="1"/>
  <c r="T517" i="1"/>
  <c r="U517" i="1"/>
  <c r="V517" i="1"/>
  <c r="W517" i="1"/>
  <c r="Y517" i="1"/>
  <c r="Z517" i="1"/>
  <c r="P518" i="1"/>
  <c r="Q518" i="1"/>
  <c r="R518" i="1"/>
  <c r="S518" i="1"/>
  <c r="T518" i="1"/>
  <c r="U518" i="1"/>
  <c r="V518" i="1"/>
  <c r="P519" i="1"/>
  <c r="Q519" i="1"/>
  <c r="R519" i="1"/>
  <c r="S519" i="1"/>
  <c r="T519" i="1"/>
  <c r="U519" i="1"/>
  <c r="V519" i="1"/>
  <c r="W519" i="1"/>
  <c r="Y519" i="1"/>
  <c r="Z519" i="1" s="1"/>
  <c r="P520" i="1"/>
  <c r="Q520" i="1"/>
  <c r="R520" i="1"/>
  <c r="S520" i="1"/>
  <c r="T520" i="1"/>
  <c r="U520" i="1"/>
  <c r="V520" i="1"/>
  <c r="P521" i="1"/>
  <c r="Q521" i="1"/>
  <c r="V521" i="1" s="1"/>
  <c r="R521" i="1"/>
  <c r="S521" i="1"/>
  <c r="T521" i="1"/>
  <c r="U521" i="1"/>
  <c r="P522" i="1"/>
  <c r="Q522" i="1"/>
  <c r="V522" i="1" s="1"/>
  <c r="R522" i="1"/>
  <c r="S522" i="1"/>
  <c r="T522" i="1"/>
  <c r="U522" i="1"/>
  <c r="P523" i="1"/>
  <c r="Q523" i="1"/>
  <c r="R523" i="1"/>
  <c r="S523" i="1"/>
  <c r="T523" i="1"/>
  <c r="U523" i="1"/>
  <c r="V523" i="1"/>
  <c r="W523" i="1"/>
  <c r="Y523" i="1"/>
  <c r="Z523" i="1" s="1"/>
  <c r="P524" i="1"/>
  <c r="Q524" i="1"/>
  <c r="R524" i="1"/>
  <c r="S524" i="1"/>
  <c r="T524" i="1"/>
  <c r="U524" i="1"/>
  <c r="V524" i="1"/>
  <c r="W524" i="1"/>
  <c r="Y524" i="1"/>
  <c r="Z524" i="1" s="1"/>
  <c r="P525" i="1"/>
  <c r="Q525" i="1"/>
  <c r="R525" i="1"/>
  <c r="S525" i="1"/>
  <c r="T525" i="1"/>
  <c r="U525" i="1"/>
  <c r="V525" i="1"/>
  <c r="W525" i="1"/>
  <c r="Y525" i="1"/>
  <c r="Z525" i="1" s="1"/>
  <c r="P526" i="1"/>
  <c r="Q526" i="1"/>
  <c r="V526" i="1" s="1"/>
  <c r="R526" i="1"/>
  <c r="S526" i="1"/>
  <c r="T526" i="1"/>
  <c r="U526" i="1"/>
  <c r="P527" i="1"/>
  <c r="Q527" i="1"/>
  <c r="V527" i="1" s="1"/>
  <c r="R527" i="1"/>
  <c r="S527" i="1"/>
  <c r="T527" i="1"/>
  <c r="U527" i="1"/>
  <c r="P528" i="1"/>
  <c r="Q528" i="1"/>
  <c r="R528" i="1"/>
  <c r="S528" i="1"/>
  <c r="T528" i="1"/>
  <c r="U528" i="1"/>
  <c r="V528" i="1"/>
  <c r="W528" i="1"/>
  <c r="Y528" i="1"/>
  <c r="Z528" i="1"/>
  <c r="P529" i="1"/>
  <c r="Q529" i="1"/>
  <c r="V529" i="1" s="1"/>
  <c r="R529" i="1"/>
  <c r="S529" i="1"/>
  <c r="T529" i="1"/>
  <c r="U529" i="1"/>
  <c r="P530" i="1"/>
  <c r="Q530" i="1"/>
  <c r="R530" i="1"/>
  <c r="S530" i="1"/>
  <c r="T530" i="1"/>
  <c r="U530" i="1"/>
  <c r="V530" i="1"/>
  <c r="P531" i="1"/>
  <c r="Q531" i="1"/>
  <c r="R531" i="1"/>
  <c r="S531" i="1"/>
  <c r="T531" i="1"/>
  <c r="U531" i="1"/>
  <c r="V531" i="1"/>
  <c r="P532" i="1"/>
  <c r="Q532" i="1"/>
  <c r="R532" i="1"/>
  <c r="S532" i="1"/>
  <c r="T532" i="1"/>
  <c r="U532" i="1"/>
  <c r="V532" i="1"/>
  <c r="W532" i="1"/>
  <c r="Y532" i="1" s="1"/>
  <c r="Z532" i="1" s="1"/>
  <c r="P533" i="1"/>
  <c r="Q533" i="1"/>
  <c r="V533" i="1" s="1"/>
  <c r="R533" i="1"/>
  <c r="S533" i="1"/>
  <c r="T533" i="1"/>
  <c r="U533" i="1"/>
  <c r="P534" i="1"/>
  <c r="Q534" i="1"/>
  <c r="R534" i="1"/>
  <c r="S534" i="1"/>
  <c r="T534" i="1"/>
  <c r="U534" i="1"/>
  <c r="V534" i="1"/>
  <c r="P535" i="1"/>
  <c r="Q535" i="1"/>
  <c r="V535" i="1" s="1"/>
  <c r="R535" i="1"/>
  <c r="S535" i="1"/>
  <c r="T535" i="1"/>
  <c r="U535" i="1"/>
  <c r="P536" i="1"/>
  <c r="Q536" i="1"/>
  <c r="R536" i="1"/>
  <c r="S536" i="1"/>
  <c r="T536" i="1"/>
  <c r="U536" i="1"/>
  <c r="V536" i="1"/>
  <c r="P537" i="1"/>
  <c r="Q537" i="1"/>
  <c r="R537" i="1"/>
  <c r="S537" i="1"/>
  <c r="T537" i="1"/>
  <c r="U537" i="1"/>
  <c r="V537" i="1"/>
  <c r="P538" i="1"/>
  <c r="Q538" i="1"/>
  <c r="V538" i="1" s="1"/>
  <c r="R538" i="1"/>
  <c r="S538" i="1"/>
  <c r="T538" i="1"/>
  <c r="U538" i="1"/>
  <c r="P539" i="1"/>
  <c r="Q539" i="1"/>
  <c r="R539" i="1"/>
  <c r="S539" i="1"/>
  <c r="T539" i="1"/>
  <c r="U539" i="1"/>
  <c r="V539" i="1"/>
  <c r="P540" i="1"/>
  <c r="Q540" i="1"/>
  <c r="V540" i="1" s="1"/>
  <c r="R540" i="1"/>
  <c r="S540" i="1"/>
  <c r="T540" i="1"/>
  <c r="U540" i="1"/>
  <c r="P541" i="1"/>
  <c r="Q541" i="1"/>
  <c r="V541" i="1" s="1"/>
  <c r="R541" i="1"/>
  <c r="S541" i="1"/>
  <c r="T541" i="1"/>
  <c r="U541" i="1"/>
  <c r="P542" i="1"/>
  <c r="Q542" i="1"/>
  <c r="V542" i="1" s="1"/>
  <c r="R542" i="1"/>
  <c r="S542" i="1"/>
  <c r="T542" i="1"/>
  <c r="U542" i="1"/>
  <c r="P543" i="1"/>
  <c r="Q543" i="1"/>
  <c r="R543" i="1"/>
  <c r="S543" i="1"/>
  <c r="T543" i="1"/>
  <c r="U543" i="1"/>
  <c r="V543" i="1"/>
  <c r="P544" i="1"/>
  <c r="Q544" i="1"/>
  <c r="V544" i="1" s="1"/>
  <c r="R544" i="1"/>
  <c r="S544" i="1"/>
  <c r="T544" i="1"/>
  <c r="U544" i="1"/>
  <c r="P545" i="1"/>
  <c r="Q545" i="1"/>
  <c r="R545" i="1"/>
  <c r="S545" i="1"/>
  <c r="T545" i="1"/>
  <c r="U545" i="1"/>
  <c r="V545" i="1"/>
  <c r="P546" i="1"/>
  <c r="Q546" i="1"/>
  <c r="V546" i="1" s="1"/>
  <c r="R546" i="1"/>
  <c r="S546" i="1"/>
  <c r="T546" i="1"/>
  <c r="U546" i="1"/>
  <c r="P547" i="1"/>
  <c r="Q547" i="1"/>
  <c r="V547" i="1" s="1"/>
  <c r="R547" i="1"/>
  <c r="S547" i="1"/>
  <c r="T547" i="1"/>
  <c r="U547" i="1"/>
  <c r="P548" i="1"/>
  <c r="Q548" i="1"/>
  <c r="V548" i="1" s="1"/>
  <c r="R548" i="1"/>
  <c r="S548" i="1"/>
  <c r="T548" i="1"/>
  <c r="U548" i="1"/>
  <c r="P549" i="1"/>
  <c r="Q549" i="1"/>
  <c r="R549" i="1"/>
  <c r="S549" i="1"/>
  <c r="T549" i="1"/>
  <c r="U549" i="1"/>
  <c r="V549" i="1"/>
  <c r="W549" i="1"/>
  <c r="Y549" i="1" s="1"/>
  <c r="Z549" i="1" s="1"/>
  <c r="P550" i="1"/>
  <c r="Q550" i="1"/>
  <c r="V550" i="1" s="1"/>
  <c r="R550" i="1"/>
  <c r="S550" i="1"/>
  <c r="T550" i="1"/>
  <c r="U550" i="1"/>
  <c r="P551" i="1"/>
  <c r="Q551" i="1"/>
  <c r="R551" i="1"/>
  <c r="S551" i="1"/>
  <c r="T551" i="1"/>
  <c r="U551" i="1"/>
  <c r="V551" i="1"/>
  <c r="P552" i="1"/>
  <c r="Q552" i="1"/>
  <c r="R552" i="1"/>
  <c r="S552" i="1"/>
  <c r="T552" i="1"/>
  <c r="U552" i="1"/>
  <c r="V552" i="1"/>
  <c r="W552" i="1"/>
  <c r="Y552" i="1"/>
  <c r="Z552" i="1" s="1"/>
  <c r="P553" i="1"/>
  <c r="Q553" i="1"/>
  <c r="R553" i="1"/>
  <c r="S553" i="1"/>
  <c r="T553" i="1"/>
  <c r="U553" i="1"/>
  <c r="V553" i="1"/>
  <c r="W553" i="1"/>
  <c r="Y553" i="1" s="1"/>
  <c r="Z553" i="1" s="1"/>
  <c r="P554" i="1"/>
  <c r="Q554" i="1"/>
  <c r="R554" i="1"/>
  <c r="S554" i="1"/>
  <c r="T554" i="1"/>
  <c r="U554" i="1"/>
  <c r="V554" i="1"/>
  <c r="P555" i="1"/>
  <c r="Q555" i="1"/>
  <c r="R555" i="1"/>
  <c r="S555" i="1"/>
  <c r="T555" i="1"/>
  <c r="U555" i="1"/>
  <c r="V555" i="1"/>
  <c r="P556" i="1"/>
  <c r="Q556" i="1"/>
  <c r="V556" i="1" s="1"/>
  <c r="R556" i="1"/>
  <c r="S556" i="1"/>
  <c r="T556" i="1"/>
  <c r="U556" i="1"/>
  <c r="P557" i="1"/>
  <c r="Q557" i="1"/>
  <c r="R557" i="1"/>
  <c r="S557" i="1"/>
  <c r="T557" i="1"/>
  <c r="U557" i="1"/>
  <c r="V557" i="1"/>
  <c r="P558" i="1"/>
  <c r="Q558" i="1"/>
  <c r="V558" i="1" s="1"/>
  <c r="R558" i="1"/>
  <c r="S558" i="1"/>
  <c r="T558" i="1"/>
  <c r="U558" i="1"/>
  <c r="P559" i="1"/>
  <c r="Q559" i="1"/>
  <c r="V559" i="1" s="1"/>
  <c r="R559" i="1"/>
  <c r="S559" i="1"/>
  <c r="T559" i="1"/>
  <c r="U559" i="1"/>
  <c r="P560" i="1"/>
  <c r="Q560" i="1"/>
  <c r="R560" i="1"/>
  <c r="S560" i="1"/>
  <c r="T560" i="1"/>
  <c r="U560" i="1"/>
  <c r="V560" i="1"/>
  <c r="P561" i="1"/>
  <c r="Q561" i="1"/>
  <c r="V561" i="1" s="1"/>
  <c r="R561" i="1"/>
  <c r="S561" i="1"/>
  <c r="T561" i="1"/>
  <c r="U561" i="1"/>
  <c r="P562" i="1"/>
  <c r="Q562" i="1"/>
  <c r="V562" i="1" s="1"/>
  <c r="R562" i="1"/>
  <c r="S562" i="1"/>
  <c r="T562" i="1"/>
  <c r="U562" i="1"/>
  <c r="P563" i="1"/>
  <c r="Q563" i="1"/>
  <c r="R563" i="1"/>
  <c r="S563" i="1"/>
  <c r="T563" i="1"/>
  <c r="U563" i="1"/>
  <c r="V563" i="1"/>
  <c r="P564" i="1"/>
  <c r="Q564" i="1"/>
  <c r="R564" i="1"/>
  <c r="S564" i="1"/>
  <c r="T564" i="1"/>
  <c r="U564" i="1"/>
  <c r="V564" i="1"/>
  <c r="W564" i="1"/>
  <c r="Y564" i="1" s="1"/>
  <c r="Z564" i="1" s="1"/>
  <c r="P565" i="1"/>
  <c r="Q565" i="1"/>
  <c r="R565" i="1"/>
  <c r="S565" i="1"/>
  <c r="T565" i="1"/>
  <c r="U565" i="1"/>
  <c r="V565" i="1"/>
  <c r="W565" i="1"/>
  <c r="Y565" i="1"/>
  <c r="Z565" i="1"/>
  <c r="P566" i="1"/>
  <c r="Q566" i="1"/>
  <c r="V566" i="1" s="1"/>
  <c r="R566" i="1"/>
  <c r="S566" i="1"/>
  <c r="T566" i="1"/>
  <c r="U566" i="1"/>
  <c r="P567" i="1"/>
  <c r="Q567" i="1"/>
  <c r="R567" i="1"/>
  <c r="S567" i="1"/>
  <c r="T567" i="1"/>
  <c r="U567" i="1"/>
  <c r="V567" i="1"/>
  <c r="W567" i="1"/>
  <c r="Y567" i="1"/>
  <c r="Z567" i="1" s="1"/>
  <c r="P568" i="1"/>
  <c r="Q568" i="1"/>
  <c r="V568" i="1" s="1"/>
  <c r="R568" i="1"/>
  <c r="S568" i="1"/>
  <c r="T568" i="1"/>
  <c r="U568" i="1"/>
  <c r="P569" i="1"/>
  <c r="Q569" i="1"/>
  <c r="V569" i="1" s="1"/>
  <c r="R569" i="1"/>
  <c r="S569" i="1"/>
  <c r="T569" i="1"/>
  <c r="U569" i="1"/>
  <c r="P570" i="1"/>
  <c r="Q570" i="1"/>
  <c r="R570" i="1"/>
  <c r="S570" i="1"/>
  <c r="T570" i="1"/>
  <c r="U570" i="1"/>
  <c r="V570" i="1"/>
  <c r="P571" i="1"/>
  <c r="Q571" i="1"/>
  <c r="V571" i="1" s="1"/>
  <c r="R571" i="1"/>
  <c r="S571" i="1"/>
  <c r="T571" i="1"/>
  <c r="U571" i="1"/>
  <c r="P572" i="1"/>
  <c r="Q572" i="1"/>
  <c r="V572" i="1" s="1"/>
  <c r="R572" i="1"/>
  <c r="S572" i="1"/>
  <c r="T572" i="1"/>
  <c r="U572" i="1"/>
  <c r="P573" i="1"/>
  <c r="Q573" i="1"/>
  <c r="R573" i="1"/>
  <c r="S573" i="1"/>
  <c r="T573" i="1"/>
  <c r="U573" i="1"/>
  <c r="V573" i="1"/>
  <c r="P574" i="1"/>
  <c r="Q574" i="1"/>
  <c r="R574" i="1"/>
  <c r="S574" i="1"/>
  <c r="T574" i="1"/>
  <c r="U574" i="1"/>
  <c r="V574" i="1"/>
  <c r="W574" i="1"/>
  <c r="Y574" i="1" s="1"/>
  <c r="Z574" i="1" s="1"/>
  <c r="P575" i="1"/>
  <c r="Q575" i="1"/>
  <c r="R575" i="1"/>
  <c r="S575" i="1"/>
  <c r="T575" i="1"/>
  <c r="U575" i="1"/>
  <c r="V575" i="1"/>
  <c r="W575" i="1"/>
  <c r="Y575" i="1" s="1"/>
  <c r="Z575" i="1" s="1"/>
  <c r="P576" i="1"/>
  <c r="Q576" i="1"/>
  <c r="V576" i="1" s="1"/>
  <c r="R576" i="1"/>
  <c r="S576" i="1"/>
  <c r="T576" i="1"/>
  <c r="U576" i="1"/>
  <c r="P577" i="1"/>
  <c r="Q577" i="1"/>
  <c r="R577" i="1"/>
  <c r="S577" i="1"/>
  <c r="T577" i="1"/>
  <c r="U577" i="1"/>
  <c r="V577" i="1"/>
  <c r="P578" i="1"/>
  <c r="Q578" i="1"/>
  <c r="R578" i="1"/>
  <c r="S578" i="1"/>
  <c r="T578" i="1"/>
  <c r="U578" i="1"/>
  <c r="V578" i="1"/>
  <c r="W578" i="1"/>
  <c r="Y578" i="1" s="1"/>
  <c r="Z578" i="1"/>
  <c r="P579" i="1"/>
  <c r="Q579" i="1"/>
  <c r="R579" i="1"/>
  <c r="S579" i="1"/>
  <c r="T579" i="1"/>
  <c r="U579" i="1"/>
  <c r="V579" i="1"/>
  <c r="W579" i="1"/>
  <c r="Y579" i="1"/>
  <c r="Z579" i="1"/>
  <c r="P580" i="1"/>
  <c r="Q580" i="1"/>
  <c r="R580" i="1"/>
  <c r="S580" i="1"/>
  <c r="T580" i="1"/>
  <c r="U580" i="1"/>
  <c r="V580" i="1"/>
  <c r="W580" i="1"/>
  <c r="Y580" i="1"/>
  <c r="Z580" i="1"/>
  <c r="P581" i="1"/>
  <c r="Q581" i="1"/>
  <c r="R581" i="1"/>
  <c r="S581" i="1"/>
  <c r="T581" i="1"/>
  <c r="U581" i="1"/>
  <c r="V581" i="1"/>
  <c r="W581" i="1"/>
  <c r="Y581" i="1" s="1"/>
  <c r="Z581" i="1"/>
  <c r="P582" i="1"/>
  <c r="Q582" i="1"/>
  <c r="R582" i="1"/>
  <c r="S582" i="1"/>
  <c r="T582" i="1"/>
  <c r="U582" i="1"/>
  <c r="V582" i="1"/>
  <c r="W582" i="1"/>
  <c r="Y582" i="1"/>
  <c r="Z582" i="1"/>
  <c r="P583" i="1"/>
  <c r="Q583" i="1"/>
  <c r="R583" i="1"/>
  <c r="S583" i="1"/>
  <c r="T583" i="1"/>
  <c r="U583" i="1"/>
  <c r="V583" i="1"/>
  <c r="W583" i="1"/>
  <c r="Y583" i="1"/>
  <c r="Z583" i="1" s="1"/>
  <c r="P584" i="1"/>
  <c r="Q584" i="1"/>
  <c r="R584" i="1"/>
  <c r="S584" i="1"/>
  <c r="T584" i="1"/>
  <c r="U584" i="1"/>
  <c r="V584" i="1"/>
  <c r="W584" i="1"/>
  <c r="Y584" i="1"/>
  <c r="Z584" i="1" s="1"/>
  <c r="P585" i="1"/>
  <c r="Q585" i="1"/>
  <c r="R585" i="1"/>
  <c r="S585" i="1"/>
  <c r="T585" i="1"/>
  <c r="U585" i="1"/>
  <c r="V585" i="1"/>
  <c r="W585" i="1"/>
  <c r="Y585" i="1"/>
  <c r="Z585" i="1" s="1"/>
  <c r="P586" i="1"/>
  <c r="Q586" i="1"/>
  <c r="R586" i="1"/>
  <c r="S586" i="1"/>
  <c r="T586" i="1"/>
  <c r="U586" i="1"/>
  <c r="V586" i="1"/>
  <c r="W586" i="1"/>
  <c r="Y586" i="1"/>
  <c r="Z586" i="1"/>
  <c r="P587" i="1"/>
  <c r="Q587" i="1"/>
  <c r="R587" i="1"/>
  <c r="S587" i="1"/>
  <c r="T587" i="1"/>
  <c r="U587" i="1"/>
  <c r="V587" i="1"/>
  <c r="P588" i="1"/>
  <c r="Q588" i="1"/>
  <c r="V588" i="1" s="1"/>
  <c r="R588" i="1"/>
  <c r="S588" i="1"/>
  <c r="T588" i="1"/>
  <c r="U588" i="1"/>
  <c r="W588" i="1"/>
  <c r="Y588" i="1"/>
  <c r="Z588" i="1" s="1"/>
  <c r="P589" i="1"/>
  <c r="Q589" i="1"/>
  <c r="R589" i="1"/>
  <c r="S589" i="1"/>
  <c r="T589" i="1"/>
  <c r="U589" i="1"/>
  <c r="V589" i="1"/>
  <c r="P590" i="1"/>
  <c r="Q590" i="1"/>
  <c r="R590" i="1"/>
  <c r="S590" i="1"/>
  <c r="T590" i="1"/>
  <c r="U590" i="1"/>
  <c r="V590" i="1"/>
  <c r="P591" i="1"/>
  <c r="Q591" i="1"/>
  <c r="R591" i="1"/>
  <c r="S591" i="1"/>
  <c r="T591" i="1"/>
  <c r="U591" i="1"/>
  <c r="V591" i="1"/>
  <c r="W591" i="1"/>
  <c r="Y591" i="1" s="1"/>
  <c r="Z591" i="1" s="1"/>
  <c r="P592" i="1"/>
  <c r="Q592" i="1"/>
  <c r="R592" i="1"/>
  <c r="S592" i="1"/>
  <c r="T592" i="1"/>
  <c r="U592" i="1"/>
  <c r="V592" i="1"/>
  <c r="W592" i="1"/>
  <c r="Y592" i="1"/>
  <c r="Z592" i="1"/>
  <c r="P593" i="1"/>
  <c r="Q593" i="1"/>
  <c r="R593" i="1"/>
  <c r="S593" i="1"/>
  <c r="T593" i="1"/>
  <c r="U593" i="1"/>
  <c r="V593" i="1"/>
  <c r="W593" i="1"/>
  <c r="Y593" i="1"/>
  <c r="Z593" i="1" s="1"/>
  <c r="P594" i="1"/>
  <c r="Q594" i="1"/>
  <c r="R594" i="1"/>
  <c r="S594" i="1"/>
  <c r="T594" i="1"/>
  <c r="U594" i="1"/>
  <c r="V594" i="1"/>
  <c r="W594" i="1"/>
  <c r="Y594" i="1" s="1"/>
  <c r="Z594" i="1" s="1"/>
  <c r="P595" i="1"/>
  <c r="Q595" i="1"/>
  <c r="R595" i="1"/>
  <c r="S595" i="1"/>
  <c r="T595" i="1"/>
  <c r="U595" i="1"/>
  <c r="V595" i="1"/>
  <c r="P596" i="1"/>
  <c r="Q596" i="1"/>
  <c r="V596" i="1" s="1"/>
  <c r="R596" i="1"/>
  <c r="S596" i="1"/>
  <c r="T596" i="1"/>
  <c r="U596" i="1"/>
  <c r="P597" i="1"/>
  <c r="Q597" i="1"/>
  <c r="V597" i="1" s="1"/>
  <c r="R597" i="1"/>
  <c r="S597" i="1"/>
  <c r="T597" i="1"/>
  <c r="U597" i="1"/>
  <c r="P598" i="1"/>
  <c r="Q598" i="1"/>
  <c r="R598" i="1"/>
  <c r="S598" i="1"/>
  <c r="T598" i="1"/>
  <c r="U598" i="1"/>
  <c r="V598" i="1"/>
  <c r="W598" i="1"/>
  <c r="Y598" i="1"/>
  <c r="Z598" i="1"/>
  <c r="P599" i="1"/>
  <c r="Q599" i="1"/>
  <c r="V599" i="1" s="1"/>
  <c r="R599" i="1"/>
  <c r="S599" i="1"/>
  <c r="T599" i="1"/>
  <c r="U599" i="1"/>
  <c r="P600" i="1"/>
  <c r="Q600" i="1"/>
  <c r="R600" i="1"/>
  <c r="S600" i="1"/>
  <c r="T600" i="1"/>
  <c r="U600" i="1"/>
  <c r="V600" i="1"/>
  <c r="W600" i="1"/>
  <c r="Y600" i="1"/>
  <c r="Z600" i="1"/>
  <c r="P601" i="1"/>
  <c r="Q601" i="1"/>
  <c r="V601" i="1" s="1"/>
  <c r="R601" i="1"/>
  <c r="S601" i="1"/>
  <c r="T601" i="1"/>
  <c r="U601" i="1"/>
  <c r="P602" i="1"/>
  <c r="Q602" i="1"/>
  <c r="V602" i="1" s="1"/>
  <c r="R602" i="1"/>
  <c r="S602" i="1"/>
  <c r="T602" i="1"/>
  <c r="U602" i="1"/>
  <c r="P603" i="1"/>
  <c r="Q603" i="1"/>
  <c r="R603" i="1"/>
  <c r="S603" i="1"/>
  <c r="T603" i="1"/>
  <c r="U603" i="1"/>
  <c r="V603" i="1"/>
  <c r="P604" i="1"/>
  <c r="Q604" i="1"/>
  <c r="R604" i="1"/>
  <c r="S604" i="1"/>
  <c r="T604" i="1"/>
  <c r="U604" i="1"/>
  <c r="V604" i="1"/>
  <c r="W604" i="1"/>
  <c r="Y604" i="1"/>
  <c r="Z604" i="1" s="1"/>
  <c r="P605" i="1"/>
  <c r="Q605" i="1"/>
  <c r="R605" i="1"/>
  <c r="S605" i="1"/>
  <c r="T605" i="1"/>
  <c r="U605" i="1"/>
  <c r="V605" i="1"/>
  <c r="W605" i="1"/>
  <c r="Y605" i="1"/>
  <c r="Z605" i="1" s="1"/>
  <c r="P606" i="1"/>
  <c r="Q606" i="1"/>
  <c r="V606" i="1" s="1"/>
  <c r="R606" i="1"/>
  <c r="S606" i="1"/>
  <c r="T606" i="1"/>
  <c r="U606" i="1"/>
  <c r="P607" i="1"/>
  <c r="Q607" i="1"/>
  <c r="R607" i="1"/>
  <c r="S607" i="1"/>
  <c r="T607" i="1"/>
  <c r="U607" i="1"/>
  <c r="V607" i="1"/>
  <c r="P608" i="1"/>
  <c r="Q608" i="1"/>
  <c r="V608" i="1" s="1"/>
  <c r="R608" i="1"/>
  <c r="S608" i="1"/>
  <c r="T608" i="1"/>
  <c r="U608" i="1"/>
  <c r="P609" i="1"/>
  <c r="Q609" i="1"/>
  <c r="R609" i="1"/>
  <c r="S609" i="1"/>
  <c r="T609" i="1"/>
  <c r="U609" i="1"/>
  <c r="V609" i="1"/>
  <c r="W609" i="1"/>
  <c r="Y609" i="1" s="1"/>
  <c r="Z609" i="1" s="1"/>
  <c r="P610" i="1"/>
  <c r="Q610" i="1"/>
  <c r="R610" i="1"/>
  <c r="S610" i="1"/>
  <c r="T610" i="1"/>
  <c r="U610" i="1"/>
  <c r="V610" i="1"/>
  <c r="W610" i="1"/>
  <c r="Y610" i="1"/>
  <c r="Z610" i="1"/>
  <c r="P611" i="1"/>
  <c r="Q611" i="1"/>
  <c r="R611" i="1"/>
  <c r="S611" i="1"/>
  <c r="T611" i="1"/>
  <c r="U611" i="1"/>
  <c r="V611" i="1"/>
  <c r="W611" i="1"/>
  <c r="Y611" i="1" s="1"/>
  <c r="Z611" i="1"/>
  <c r="P612" i="1"/>
  <c r="Q612" i="1"/>
  <c r="R612" i="1"/>
  <c r="S612" i="1"/>
  <c r="T612" i="1"/>
  <c r="U612" i="1"/>
  <c r="V612" i="1"/>
  <c r="W612" i="1"/>
  <c r="Y612" i="1"/>
  <c r="Z612" i="1"/>
  <c r="P613" i="1"/>
  <c r="Q613" i="1"/>
  <c r="R613" i="1"/>
  <c r="S613" i="1"/>
  <c r="T613" i="1"/>
  <c r="U613" i="1"/>
  <c r="V613" i="1"/>
  <c r="W613" i="1"/>
  <c r="Y613" i="1"/>
  <c r="Z613" i="1"/>
  <c r="P614" i="1"/>
  <c r="Q614" i="1"/>
  <c r="R614" i="1"/>
  <c r="S614" i="1"/>
  <c r="T614" i="1"/>
  <c r="U614" i="1"/>
  <c r="V614" i="1"/>
  <c r="W614" i="1"/>
  <c r="Y614" i="1"/>
  <c r="Z614" i="1" s="1"/>
  <c r="P615" i="1"/>
  <c r="Q615" i="1"/>
  <c r="R615" i="1"/>
  <c r="S615" i="1"/>
  <c r="T615" i="1"/>
  <c r="U615" i="1"/>
  <c r="V615" i="1"/>
  <c r="W615" i="1"/>
  <c r="Y615" i="1" s="1"/>
  <c r="Z615" i="1"/>
  <c r="P616" i="1"/>
  <c r="Q616" i="1"/>
  <c r="R616" i="1"/>
  <c r="S616" i="1"/>
  <c r="T616" i="1"/>
  <c r="U616" i="1"/>
  <c r="V616" i="1"/>
  <c r="W616" i="1"/>
  <c r="Y616" i="1" s="1"/>
  <c r="Z616" i="1"/>
  <c r="P617" i="1"/>
  <c r="Q617" i="1"/>
  <c r="R617" i="1"/>
  <c r="S617" i="1"/>
  <c r="T617" i="1"/>
  <c r="U617" i="1"/>
  <c r="V617" i="1"/>
  <c r="W617" i="1"/>
  <c r="Y617" i="1"/>
  <c r="Z617" i="1"/>
  <c r="P618" i="1"/>
  <c r="Q618" i="1"/>
  <c r="R618" i="1"/>
  <c r="S618" i="1"/>
  <c r="T618" i="1"/>
  <c r="U618" i="1"/>
  <c r="V618" i="1"/>
  <c r="W618" i="1"/>
  <c r="Y618" i="1"/>
  <c r="Z618" i="1" s="1"/>
  <c r="P619" i="1"/>
  <c r="Q619" i="1"/>
  <c r="R619" i="1"/>
  <c r="S619" i="1"/>
  <c r="T619" i="1"/>
  <c r="U619" i="1"/>
  <c r="V619" i="1"/>
  <c r="W619" i="1"/>
  <c r="Y619" i="1" s="1"/>
  <c r="Z619" i="1" s="1"/>
  <c r="P620" i="1"/>
  <c r="Q620" i="1"/>
  <c r="R620" i="1"/>
  <c r="S620" i="1"/>
  <c r="T620" i="1"/>
  <c r="U620" i="1"/>
  <c r="V620" i="1"/>
  <c r="W620" i="1"/>
  <c r="Y620" i="1" s="1"/>
  <c r="Z620" i="1" s="1"/>
  <c r="P621" i="1"/>
  <c r="Q621" i="1"/>
  <c r="R621" i="1"/>
  <c r="S621" i="1"/>
  <c r="T621" i="1"/>
  <c r="U621" i="1"/>
  <c r="V621" i="1"/>
  <c r="W621" i="1"/>
  <c r="Y621" i="1" s="1"/>
  <c r="Z621" i="1" s="1"/>
  <c r="P622" i="1"/>
  <c r="Q622" i="1"/>
  <c r="R622" i="1"/>
  <c r="S622" i="1"/>
  <c r="T622" i="1"/>
  <c r="U622" i="1"/>
  <c r="V622" i="1"/>
  <c r="W622" i="1"/>
  <c r="Y622" i="1" s="1"/>
  <c r="Z622" i="1"/>
  <c r="P623" i="1"/>
  <c r="Q623" i="1"/>
  <c r="R623" i="1"/>
  <c r="S623" i="1"/>
  <c r="T623" i="1"/>
  <c r="U623" i="1"/>
  <c r="V623" i="1"/>
  <c r="W623" i="1"/>
  <c r="Y623" i="1"/>
  <c r="Z623" i="1" s="1"/>
  <c r="P624" i="1"/>
  <c r="Q624" i="1"/>
  <c r="R624" i="1"/>
  <c r="S624" i="1"/>
  <c r="T624" i="1"/>
  <c r="U624" i="1"/>
  <c r="V624" i="1"/>
  <c r="W624" i="1"/>
  <c r="Y624" i="1" s="1"/>
  <c r="Z624" i="1" s="1"/>
  <c r="P625" i="1"/>
  <c r="Q625" i="1"/>
  <c r="R625" i="1"/>
  <c r="S625" i="1"/>
  <c r="T625" i="1"/>
  <c r="U625" i="1"/>
  <c r="V625" i="1"/>
  <c r="W625" i="1"/>
  <c r="Y625" i="1" s="1"/>
  <c r="Z625" i="1"/>
  <c r="P626" i="1"/>
  <c r="Q626" i="1"/>
  <c r="R626" i="1"/>
  <c r="S626" i="1"/>
  <c r="T626" i="1"/>
  <c r="U626" i="1"/>
  <c r="V626" i="1"/>
  <c r="W626" i="1"/>
  <c r="Y626" i="1" s="1"/>
  <c r="Z626" i="1" s="1"/>
  <c r="P627" i="1"/>
  <c r="Q627" i="1"/>
  <c r="R627" i="1"/>
  <c r="S627" i="1"/>
  <c r="T627" i="1"/>
  <c r="U627" i="1"/>
  <c r="V627" i="1"/>
  <c r="W627" i="1"/>
  <c r="Y627" i="1"/>
  <c r="Z627" i="1" s="1"/>
  <c r="P628" i="1"/>
  <c r="Q628" i="1"/>
  <c r="R628" i="1"/>
  <c r="S628" i="1"/>
  <c r="T628" i="1"/>
  <c r="U628" i="1"/>
  <c r="V628" i="1"/>
  <c r="W628" i="1"/>
  <c r="Y628" i="1"/>
  <c r="Z628" i="1"/>
  <c r="P629" i="1"/>
  <c r="Q629" i="1"/>
  <c r="R629" i="1"/>
  <c r="S629" i="1"/>
  <c r="T629" i="1"/>
  <c r="U629" i="1"/>
  <c r="V629" i="1"/>
  <c r="P630" i="1"/>
  <c r="Q630" i="1"/>
  <c r="V630" i="1" s="1"/>
  <c r="R630" i="1"/>
  <c r="S630" i="1"/>
  <c r="T630" i="1"/>
  <c r="U630" i="1"/>
  <c r="P631" i="1"/>
  <c r="Q631" i="1"/>
  <c r="R631" i="1"/>
  <c r="S631" i="1"/>
  <c r="T631" i="1"/>
  <c r="U631" i="1"/>
  <c r="V631" i="1"/>
  <c r="P632" i="1"/>
  <c r="Q632" i="1"/>
  <c r="R632" i="1"/>
  <c r="S632" i="1"/>
  <c r="T632" i="1"/>
  <c r="U632" i="1"/>
  <c r="V632" i="1"/>
  <c r="W632" i="1"/>
  <c r="Y632" i="1"/>
  <c r="Z632" i="1"/>
  <c r="P633" i="1"/>
  <c r="Q633" i="1"/>
  <c r="R633" i="1"/>
  <c r="S633" i="1"/>
  <c r="T633" i="1"/>
  <c r="U633" i="1"/>
  <c r="V633" i="1"/>
  <c r="P634" i="1"/>
  <c r="Q634" i="1"/>
  <c r="R634" i="1"/>
  <c r="S634" i="1"/>
  <c r="T634" i="1"/>
  <c r="U634" i="1"/>
  <c r="V634" i="1"/>
  <c r="P635" i="1"/>
  <c r="Q635" i="1"/>
  <c r="R635" i="1"/>
  <c r="S635" i="1"/>
  <c r="T635" i="1"/>
  <c r="U635" i="1"/>
  <c r="V635" i="1"/>
  <c r="P636" i="1"/>
  <c r="Q636" i="1"/>
  <c r="R636" i="1"/>
  <c r="S636" i="1"/>
  <c r="T636" i="1"/>
  <c r="U636" i="1"/>
  <c r="V636" i="1"/>
  <c r="W636" i="1"/>
  <c r="Y636" i="1"/>
  <c r="Z636" i="1" s="1"/>
  <c r="P637" i="1"/>
  <c r="Q637" i="1"/>
  <c r="R637" i="1"/>
  <c r="S637" i="1"/>
  <c r="T637" i="1"/>
  <c r="U637" i="1"/>
  <c r="V637" i="1"/>
  <c r="P638" i="1"/>
  <c r="Q638" i="1"/>
  <c r="R638" i="1"/>
  <c r="S638" i="1"/>
  <c r="T638" i="1"/>
  <c r="U638" i="1"/>
  <c r="V638" i="1"/>
  <c r="W638" i="1"/>
  <c r="Y638" i="1"/>
  <c r="Z638" i="1" s="1"/>
  <c r="P639" i="1"/>
  <c r="Q639" i="1"/>
  <c r="R639" i="1"/>
  <c r="S639" i="1"/>
  <c r="T639" i="1"/>
  <c r="U639" i="1"/>
  <c r="V639" i="1"/>
  <c r="W639" i="1"/>
  <c r="Y639" i="1"/>
  <c r="Z639" i="1" s="1"/>
  <c r="P640" i="1"/>
  <c r="Q640" i="1"/>
  <c r="R640" i="1"/>
  <c r="S640" i="1"/>
  <c r="T640" i="1"/>
  <c r="U640" i="1"/>
  <c r="V640" i="1"/>
  <c r="W640" i="1"/>
  <c r="Y640" i="1" s="1"/>
  <c r="Z640" i="1"/>
  <c r="P641" i="1"/>
  <c r="Q641" i="1"/>
  <c r="R641" i="1"/>
  <c r="S641" i="1"/>
  <c r="T641" i="1"/>
  <c r="U641" i="1"/>
  <c r="V641" i="1"/>
  <c r="P642" i="1"/>
  <c r="Q642" i="1"/>
  <c r="R642" i="1"/>
  <c r="S642" i="1"/>
  <c r="T642" i="1"/>
  <c r="U642" i="1"/>
  <c r="V642" i="1"/>
  <c r="W642" i="1"/>
  <c r="Y642" i="1"/>
  <c r="Z642" i="1"/>
  <c r="P643" i="1"/>
  <c r="Q643" i="1"/>
  <c r="V643" i="1" s="1"/>
  <c r="R643" i="1"/>
  <c r="S643" i="1"/>
  <c r="T643" i="1"/>
  <c r="U643" i="1"/>
  <c r="P644" i="1"/>
  <c r="Q644" i="1"/>
  <c r="R644" i="1"/>
  <c r="S644" i="1"/>
  <c r="T644" i="1"/>
  <c r="U644" i="1"/>
  <c r="V644" i="1"/>
  <c r="P645" i="1"/>
  <c r="Q645" i="1"/>
  <c r="R645" i="1"/>
  <c r="S645" i="1"/>
  <c r="T645" i="1"/>
  <c r="U645" i="1"/>
  <c r="V645" i="1"/>
  <c r="W645" i="1"/>
  <c r="Y645" i="1"/>
  <c r="Z645" i="1" s="1"/>
  <c r="P646" i="1"/>
  <c r="Q646" i="1"/>
  <c r="R646" i="1"/>
  <c r="S646" i="1"/>
  <c r="T646" i="1"/>
  <c r="U646" i="1"/>
  <c r="V646" i="1"/>
  <c r="W646" i="1"/>
  <c r="Y646" i="1" s="1"/>
  <c r="Z646" i="1" s="1"/>
  <c r="P647" i="1"/>
  <c r="Q647" i="1"/>
  <c r="R647" i="1"/>
  <c r="S647" i="1"/>
  <c r="T647" i="1"/>
  <c r="U647" i="1"/>
  <c r="V647" i="1"/>
  <c r="P648" i="1"/>
  <c r="Q648" i="1"/>
  <c r="R648" i="1"/>
  <c r="S648" i="1"/>
  <c r="T648" i="1"/>
  <c r="U648" i="1"/>
  <c r="V648" i="1"/>
  <c r="P649" i="1"/>
  <c r="Q649" i="1"/>
  <c r="V649" i="1" s="1"/>
  <c r="R649" i="1"/>
  <c r="S649" i="1"/>
  <c r="T649" i="1"/>
  <c r="U649" i="1"/>
  <c r="P650" i="1"/>
  <c r="Q650" i="1"/>
  <c r="R650" i="1"/>
  <c r="S650" i="1"/>
  <c r="T650" i="1"/>
  <c r="U650" i="1"/>
  <c r="V650" i="1"/>
  <c r="W650" i="1"/>
  <c r="Y650" i="1" s="1"/>
  <c r="Z650" i="1" s="1"/>
  <c r="P651" i="1"/>
  <c r="Q651" i="1"/>
  <c r="R651" i="1"/>
  <c r="S651" i="1"/>
  <c r="T651" i="1"/>
  <c r="U651" i="1"/>
  <c r="V651" i="1"/>
  <c r="W651" i="1"/>
  <c r="Y651" i="1"/>
  <c r="Z651" i="1"/>
  <c r="P652" i="1"/>
  <c r="Q652" i="1"/>
  <c r="R652" i="1"/>
  <c r="S652" i="1"/>
  <c r="T652" i="1"/>
  <c r="U652" i="1"/>
  <c r="V652" i="1"/>
  <c r="P653" i="1"/>
  <c r="Q653" i="1"/>
  <c r="R653" i="1"/>
  <c r="S653" i="1"/>
  <c r="T653" i="1"/>
  <c r="U653" i="1"/>
  <c r="V653" i="1"/>
  <c r="W653" i="1"/>
  <c r="Y653" i="1" s="1"/>
  <c r="Z653" i="1"/>
  <c r="P654" i="1"/>
  <c r="Q654" i="1"/>
  <c r="R654" i="1"/>
  <c r="S654" i="1"/>
  <c r="T654" i="1"/>
  <c r="U654" i="1"/>
  <c r="V654" i="1"/>
  <c r="P655" i="1"/>
  <c r="Q655" i="1"/>
  <c r="R655" i="1"/>
  <c r="S655" i="1"/>
  <c r="T655" i="1"/>
  <c r="U655" i="1"/>
  <c r="V655" i="1"/>
  <c r="W655" i="1"/>
  <c r="Y655" i="1"/>
  <c r="Z655" i="1"/>
  <c r="P656" i="1"/>
  <c r="Q656" i="1"/>
  <c r="R656" i="1"/>
  <c r="S656" i="1"/>
  <c r="T656" i="1"/>
  <c r="U656" i="1"/>
  <c r="V656" i="1"/>
  <c r="W656" i="1"/>
  <c r="Y656" i="1"/>
  <c r="Z656" i="1"/>
  <c r="P657" i="1"/>
  <c r="Q657" i="1"/>
  <c r="R657" i="1"/>
  <c r="S657" i="1"/>
  <c r="T657" i="1"/>
  <c r="U657" i="1"/>
  <c r="V657" i="1"/>
  <c r="W657" i="1"/>
  <c r="Y657" i="1" s="1"/>
  <c r="Z657" i="1" s="1"/>
  <c r="P658" i="1"/>
  <c r="Q658" i="1"/>
  <c r="R658" i="1"/>
  <c r="S658" i="1"/>
  <c r="T658" i="1"/>
  <c r="U658" i="1"/>
  <c r="V658" i="1"/>
  <c r="W658" i="1"/>
  <c r="Y658" i="1"/>
  <c r="Z658" i="1" s="1"/>
  <c r="P659" i="1"/>
  <c r="Q659" i="1"/>
  <c r="R659" i="1"/>
  <c r="S659" i="1"/>
  <c r="T659" i="1"/>
  <c r="U659" i="1"/>
  <c r="V659" i="1"/>
  <c r="W659" i="1"/>
  <c r="Y659" i="1" s="1"/>
  <c r="Z659" i="1" s="1"/>
  <c r="P660" i="1"/>
  <c r="Q660" i="1"/>
  <c r="V660" i="1" s="1"/>
  <c r="R660" i="1"/>
  <c r="S660" i="1"/>
  <c r="T660" i="1"/>
  <c r="U660" i="1"/>
  <c r="P661" i="1"/>
  <c r="Q661" i="1"/>
  <c r="R661" i="1"/>
  <c r="S661" i="1"/>
  <c r="T661" i="1"/>
  <c r="U661" i="1"/>
  <c r="V661" i="1"/>
  <c r="W661" i="1"/>
  <c r="Y661" i="1" s="1"/>
  <c r="Z661" i="1"/>
  <c r="P662" i="1"/>
  <c r="Q662" i="1"/>
  <c r="R662" i="1"/>
  <c r="S662" i="1"/>
  <c r="T662" i="1"/>
  <c r="U662" i="1"/>
  <c r="V662" i="1"/>
  <c r="W662" i="1"/>
  <c r="Y662" i="1" s="1"/>
  <c r="Z662" i="1" s="1"/>
  <c r="P663" i="1"/>
  <c r="Q663" i="1"/>
  <c r="R663" i="1"/>
  <c r="S663" i="1"/>
  <c r="T663" i="1"/>
  <c r="U663" i="1"/>
  <c r="V663" i="1"/>
  <c r="W663" i="1"/>
  <c r="Y663" i="1"/>
  <c r="Z663" i="1" s="1"/>
  <c r="P664" i="1"/>
  <c r="Q664" i="1"/>
  <c r="R664" i="1"/>
  <c r="S664" i="1"/>
  <c r="T664" i="1"/>
  <c r="U664" i="1"/>
  <c r="V664" i="1"/>
  <c r="W664" i="1"/>
  <c r="Y664" i="1"/>
  <c r="Z664" i="1"/>
  <c r="P665" i="1"/>
  <c r="Q665" i="1"/>
  <c r="R665" i="1"/>
  <c r="S665" i="1"/>
  <c r="T665" i="1"/>
  <c r="U665" i="1"/>
  <c r="V665" i="1"/>
  <c r="W665" i="1"/>
  <c r="Y665" i="1" s="1"/>
  <c r="Z665" i="1" s="1"/>
  <c r="P666" i="1"/>
  <c r="Q666" i="1"/>
  <c r="R666" i="1"/>
  <c r="S666" i="1"/>
  <c r="T666" i="1"/>
  <c r="U666" i="1"/>
  <c r="V666" i="1"/>
  <c r="W666" i="1"/>
  <c r="Y666" i="1" s="1"/>
  <c r="Z666" i="1" s="1"/>
  <c r="P667" i="1"/>
  <c r="Q667" i="1"/>
  <c r="R667" i="1"/>
  <c r="S667" i="1"/>
  <c r="T667" i="1"/>
  <c r="U667" i="1"/>
  <c r="V667" i="1"/>
  <c r="W667" i="1"/>
  <c r="Y667" i="1" s="1"/>
  <c r="Z667" i="1" s="1"/>
  <c r="P668" i="1"/>
  <c r="Q668" i="1"/>
  <c r="R668" i="1"/>
  <c r="S668" i="1"/>
  <c r="T668" i="1"/>
  <c r="U668" i="1"/>
  <c r="V668" i="1"/>
  <c r="W668" i="1"/>
  <c r="Y668" i="1"/>
  <c r="Z668" i="1" s="1"/>
  <c r="P669" i="1"/>
  <c r="Q669" i="1"/>
  <c r="R669" i="1"/>
  <c r="S669" i="1"/>
  <c r="T669" i="1"/>
  <c r="U669" i="1"/>
  <c r="V669" i="1"/>
  <c r="W669" i="1"/>
  <c r="Y669" i="1" s="1"/>
  <c r="Z669" i="1"/>
  <c r="P670" i="1"/>
  <c r="Q670" i="1"/>
  <c r="V670" i="1" s="1"/>
  <c r="R670" i="1"/>
  <c r="S670" i="1"/>
  <c r="T670" i="1"/>
  <c r="U670" i="1"/>
  <c r="P671" i="1"/>
  <c r="Q671" i="1"/>
  <c r="R671" i="1"/>
  <c r="S671" i="1"/>
  <c r="T671" i="1"/>
  <c r="U671" i="1"/>
  <c r="V671" i="1"/>
  <c r="P672" i="1"/>
  <c r="Q672" i="1"/>
  <c r="V672" i="1" s="1"/>
  <c r="R672" i="1"/>
  <c r="S672" i="1"/>
  <c r="T672" i="1"/>
  <c r="U672" i="1"/>
  <c r="P673" i="1"/>
  <c r="Q673" i="1"/>
  <c r="R673" i="1"/>
  <c r="S673" i="1"/>
  <c r="T673" i="1"/>
  <c r="U673" i="1"/>
  <c r="V673" i="1"/>
  <c r="P674" i="1"/>
  <c r="Q674" i="1"/>
  <c r="R674" i="1"/>
  <c r="S674" i="1"/>
  <c r="T674" i="1"/>
  <c r="U674" i="1"/>
  <c r="V674" i="1"/>
  <c r="W674" i="1"/>
  <c r="Y674" i="1" s="1"/>
  <c r="Z674" i="1" s="1"/>
  <c r="P675" i="1"/>
  <c r="Q675" i="1"/>
  <c r="R675" i="1"/>
  <c r="S675" i="1"/>
  <c r="T675" i="1"/>
  <c r="U675" i="1"/>
  <c r="V675" i="1"/>
  <c r="W675" i="1"/>
  <c r="Y675" i="1" s="1"/>
  <c r="Z675" i="1" s="1"/>
  <c r="P676" i="1"/>
  <c r="Q676" i="1"/>
  <c r="R676" i="1"/>
  <c r="S676" i="1"/>
  <c r="T676" i="1"/>
  <c r="U676" i="1"/>
  <c r="V676" i="1"/>
  <c r="P677" i="1"/>
  <c r="Q677" i="1"/>
  <c r="R677" i="1"/>
  <c r="S677" i="1"/>
  <c r="T677" i="1"/>
  <c r="U677" i="1"/>
  <c r="V677" i="1"/>
  <c r="P678" i="1"/>
  <c r="Q678" i="1"/>
  <c r="R678" i="1"/>
  <c r="S678" i="1"/>
  <c r="T678" i="1"/>
  <c r="U678" i="1"/>
  <c r="V678" i="1"/>
  <c r="P679" i="1"/>
  <c r="Q679" i="1"/>
  <c r="R679" i="1"/>
  <c r="S679" i="1"/>
  <c r="T679" i="1"/>
  <c r="U679" i="1"/>
  <c r="V679" i="1"/>
  <c r="W679" i="1"/>
  <c r="Y679" i="1" s="1"/>
  <c r="Z679" i="1" s="1"/>
  <c r="P680" i="1"/>
  <c r="Q680" i="1"/>
  <c r="R680" i="1"/>
  <c r="S680" i="1"/>
  <c r="T680" i="1"/>
  <c r="U680" i="1"/>
  <c r="V680" i="1"/>
  <c r="P681" i="1"/>
  <c r="Q681" i="1"/>
  <c r="R681" i="1"/>
  <c r="S681" i="1"/>
  <c r="T681" i="1"/>
  <c r="U681" i="1"/>
  <c r="V681" i="1"/>
  <c r="P682" i="1"/>
  <c r="Q682" i="1"/>
  <c r="V682" i="1" s="1"/>
  <c r="R682" i="1"/>
  <c r="S682" i="1"/>
  <c r="T682" i="1"/>
  <c r="U682" i="1"/>
  <c r="P683" i="1"/>
  <c r="Q683" i="1"/>
  <c r="V683" i="1" s="1"/>
  <c r="R683" i="1"/>
  <c r="S683" i="1"/>
  <c r="T683" i="1"/>
  <c r="U683" i="1"/>
  <c r="P684" i="1"/>
  <c r="Q684" i="1"/>
  <c r="R684" i="1"/>
  <c r="S684" i="1"/>
  <c r="T684" i="1"/>
  <c r="U684" i="1"/>
  <c r="V684" i="1"/>
  <c r="P685" i="1"/>
  <c r="Q685" i="1"/>
  <c r="R685" i="1"/>
  <c r="S685" i="1"/>
  <c r="T685" i="1"/>
  <c r="U685" i="1"/>
  <c r="V685" i="1"/>
  <c r="W685" i="1"/>
  <c r="Y685" i="1" s="1"/>
  <c r="Z685" i="1" s="1"/>
  <c r="P686" i="1"/>
  <c r="Q686" i="1"/>
  <c r="R686" i="1"/>
  <c r="S686" i="1"/>
  <c r="T686" i="1"/>
  <c r="U686" i="1"/>
  <c r="V686" i="1"/>
  <c r="W686" i="1"/>
  <c r="Y686" i="1"/>
  <c r="Z686" i="1"/>
  <c r="P687" i="1"/>
  <c r="Q687" i="1"/>
  <c r="R687" i="1"/>
  <c r="S687" i="1"/>
  <c r="T687" i="1"/>
  <c r="U687" i="1"/>
  <c r="V687" i="1"/>
  <c r="P688" i="1"/>
  <c r="Q688" i="1"/>
  <c r="R688" i="1"/>
  <c r="S688" i="1"/>
  <c r="T688" i="1"/>
  <c r="U688" i="1"/>
  <c r="V688" i="1"/>
  <c r="W688" i="1"/>
  <c r="Y688" i="1"/>
  <c r="Z688" i="1"/>
  <c r="P689" i="1"/>
  <c r="Q689" i="1"/>
  <c r="R689" i="1"/>
  <c r="S689" i="1"/>
  <c r="T689" i="1"/>
  <c r="U689" i="1"/>
  <c r="V689" i="1"/>
  <c r="W689" i="1"/>
  <c r="Y689" i="1" s="1"/>
  <c r="Z689" i="1"/>
  <c r="P690" i="1"/>
  <c r="Q690" i="1"/>
  <c r="V690" i="1" s="1"/>
  <c r="R690" i="1"/>
  <c r="S690" i="1"/>
  <c r="T690" i="1"/>
  <c r="U690" i="1"/>
  <c r="P691" i="1"/>
  <c r="Q691" i="1"/>
  <c r="V691" i="1" s="1"/>
  <c r="R691" i="1"/>
  <c r="S691" i="1"/>
  <c r="T691" i="1"/>
  <c r="U691" i="1"/>
  <c r="P692" i="1"/>
  <c r="Q692" i="1"/>
  <c r="R692" i="1"/>
  <c r="S692" i="1"/>
  <c r="T692" i="1"/>
  <c r="U692" i="1"/>
  <c r="V692" i="1"/>
  <c r="P693" i="1"/>
  <c r="Q693" i="1"/>
  <c r="R693" i="1"/>
  <c r="S693" i="1"/>
  <c r="T693" i="1"/>
  <c r="U693" i="1"/>
  <c r="V693" i="1"/>
  <c r="W693" i="1"/>
  <c r="Y693" i="1"/>
  <c r="Z693" i="1"/>
  <c r="P694" i="1"/>
  <c r="Q694" i="1"/>
  <c r="R694" i="1"/>
  <c r="S694" i="1"/>
  <c r="T694" i="1"/>
  <c r="U694" i="1"/>
  <c r="V694" i="1"/>
  <c r="P695" i="1"/>
  <c r="Q695" i="1"/>
  <c r="R695" i="1"/>
  <c r="S695" i="1"/>
  <c r="T695" i="1"/>
  <c r="U695" i="1"/>
  <c r="V695" i="1"/>
  <c r="P696" i="1"/>
  <c r="Q696" i="1"/>
  <c r="R696" i="1"/>
  <c r="S696" i="1"/>
  <c r="T696" i="1"/>
  <c r="U696" i="1"/>
  <c r="V696" i="1"/>
  <c r="P697" i="1"/>
  <c r="Q697" i="1"/>
  <c r="R697" i="1"/>
  <c r="S697" i="1"/>
  <c r="T697" i="1"/>
  <c r="U697" i="1"/>
  <c r="V697" i="1"/>
  <c r="W697" i="1"/>
  <c r="Y697" i="1"/>
  <c r="Z697" i="1" s="1"/>
  <c r="P698" i="1"/>
  <c r="Q698" i="1"/>
  <c r="R698" i="1"/>
  <c r="S698" i="1"/>
  <c r="T698" i="1"/>
  <c r="U698" i="1"/>
  <c r="V698" i="1"/>
  <c r="W698" i="1"/>
  <c r="Y698" i="1" s="1"/>
  <c r="Z698" i="1" s="1"/>
  <c r="P699" i="1"/>
  <c r="Q699" i="1"/>
  <c r="R699" i="1"/>
  <c r="S699" i="1"/>
  <c r="T699" i="1"/>
  <c r="U699" i="1"/>
  <c r="V699" i="1"/>
  <c r="W699" i="1"/>
  <c r="Y699" i="1"/>
  <c r="Z699" i="1" s="1"/>
  <c r="P700" i="1"/>
  <c r="Q700" i="1"/>
  <c r="R700" i="1"/>
  <c r="S700" i="1"/>
  <c r="T700" i="1"/>
  <c r="U700" i="1"/>
  <c r="V700" i="1"/>
  <c r="P701" i="1"/>
  <c r="Q701" i="1"/>
  <c r="R701" i="1"/>
  <c r="S701" i="1"/>
  <c r="T701" i="1"/>
  <c r="U701" i="1"/>
  <c r="V701" i="1"/>
  <c r="W701" i="1"/>
  <c r="Y701" i="1"/>
  <c r="Z701" i="1"/>
  <c r="P702" i="1"/>
  <c r="Q702" i="1"/>
  <c r="R702" i="1"/>
  <c r="S702" i="1"/>
  <c r="T702" i="1"/>
  <c r="U702" i="1"/>
  <c r="V702" i="1"/>
  <c r="W702" i="1"/>
  <c r="Y702" i="1"/>
  <c r="Z702" i="1"/>
  <c r="P703" i="1"/>
  <c r="Q703" i="1"/>
  <c r="R703" i="1"/>
  <c r="S703" i="1"/>
  <c r="T703" i="1"/>
  <c r="U703" i="1"/>
  <c r="V703" i="1"/>
  <c r="W703" i="1"/>
  <c r="Y703" i="1"/>
  <c r="Z703" i="1" s="1"/>
  <c r="P704" i="1"/>
  <c r="Q704" i="1"/>
  <c r="R704" i="1"/>
  <c r="S704" i="1"/>
  <c r="T704" i="1"/>
  <c r="U704" i="1"/>
  <c r="V704" i="1"/>
  <c r="W704" i="1"/>
  <c r="Y704" i="1" s="1"/>
  <c r="Z704" i="1" s="1"/>
  <c r="P705" i="1"/>
  <c r="P706" i="1"/>
  <c r="Q706" i="1"/>
  <c r="R706" i="1"/>
  <c r="S706" i="1"/>
  <c r="T706" i="1"/>
  <c r="U706" i="1"/>
  <c r="V706" i="1"/>
  <c r="W706" i="1"/>
  <c r="Y706" i="1"/>
  <c r="Z706" i="1"/>
  <c r="P707" i="1"/>
  <c r="Q707" i="1"/>
  <c r="R707" i="1"/>
  <c r="S707" i="1"/>
  <c r="T707" i="1"/>
  <c r="U707" i="1"/>
  <c r="V707" i="1"/>
  <c r="P708" i="1"/>
  <c r="Q708" i="1"/>
  <c r="R708" i="1"/>
  <c r="S708" i="1"/>
  <c r="T708" i="1"/>
  <c r="U708" i="1"/>
  <c r="V708" i="1"/>
  <c r="W708" i="1"/>
  <c r="Y708" i="1"/>
  <c r="Z708" i="1" s="1"/>
  <c r="P709" i="1"/>
  <c r="Q709" i="1"/>
  <c r="R709" i="1"/>
  <c r="S709" i="1"/>
  <c r="T709" i="1"/>
  <c r="U709" i="1"/>
  <c r="V709" i="1"/>
  <c r="W709" i="1"/>
  <c r="Y709" i="1" s="1"/>
  <c r="Z709" i="1" s="1"/>
  <c r="P710" i="1"/>
  <c r="Q710" i="1"/>
  <c r="R710" i="1"/>
  <c r="S710" i="1"/>
  <c r="T710" i="1"/>
  <c r="U710" i="1"/>
  <c r="V710" i="1"/>
  <c r="P711" i="1"/>
  <c r="Q711" i="1"/>
  <c r="V711" i="1" s="1"/>
  <c r="R711" i="1"/>
  <c r="S711" i="1"/>
  <c r="T711" i="1"/>
  <c r="U711" i="1"/>
  <c r="P712" i="1"/>
  <c r="Q712" i="1"/>
  <c r="V712" i="1" s="1"/>
  <c r="R712" i="1"/>
  <c r="S712" i="1"/>
  <c r="T712" i="1"/>
  <c r="U712" i="1"/>
  <c r="P713" i="1"/>
  <c r="Q713" i="1"/>
  <c r="V713" i="1" s="1"/>
  <c r="R713" i="1"/>
  <c r="S713" i="1"/>
  <c r="T713" i="1"/>
  <c r="U713" i="1"/>
  <c r="P714" i="1"/>
  <c r="Q714" i="1"/>
  <c r="R714" i="1"/>
  <c r="S714" i="1"/>
  <c r="T714" i="1"/>
  <c r="U714" i="1"/>
  <c r="V714" i="1"/>
  <c r="P715" i="1"/>
  <c r="Q715" i="1"/>
  <c r="R715" i="1"/>
  <c r="S715" i="1"/>
  <c r="T715" i="1"/>
  <c r="U715" i="1"/>
  <c r="V715" i="1"/>
  <c r="W715" i="1"/>
  <c r="Y715" i="1"/>
  <c r="Z715" i="1" s="1"/>
  <c r="P716" i="1"/>
  <c r="Q716" i="1"/>
  <c r="R716" i="1"/>
  <c r="S716" i="1"/>
  <c r="T716" i="1"/>
  <c r="U716" i="1"/>
  <c r="V716" i="1"/>
  <c r="W716" i="1"/>
  <c r="Y716" i="1" s="1"/>
  <c r="Z716" i="1" s="1"/>
  <c r="P717" i="1"/>
  <c r="Q717" i="1"/>
  <c r="R717" i="1"/>
  <c r="S717" i="1"/>
  <c r="T717" i="1"/>
  <c r="U717" i="1"/>
  <c r="V717" i="1"/>
  <c r="W717" i="1"/>
  <c r="Y717" i="1" s="1"/>
  <c r="Z717" i="1" s="1"/>
  <c r="P718" i="1"/>
  <c r="Q718" i="1"/>
  <c r="R718" i="1"/>
  <c r="S718" i="1"/>
  <c r="T718" i="1"/>
  <c r="U718" i="1"/>
  <c r="V718" i="1"/>
  <c r="W718" i="1"/>
  <c r="Y718" i="1"/>
  <c r="Z718" i="1" s="1"/>
  <c r="P719" i="1"/>
  <c r="Q719" i="1"/>
  <c r="R719" i="1"/>
  <c r="S719" i="1"/>
  <c r="T719" i="1"/>
  <c r="U719" i="1"/>
  <c r="V719" i="1"/>
  <c r="P720" i="1"/>
  <c r="Q720" i="1"/>
  <c r="R720" i="1"/>
  <c r="S720" i="1"/>
  <c r="T720" i="1"/>
  <c r="U720" i="1"/>
  <c r="V720" i="1"/>
  <c r="P721" i="1"/>
  <c r="Q721" i="1"/>
  <c r="R721" i="1"/>
  <c r="S721" i="1"/>
  <c r="T721" i="1"/>
  <c r="U721" i="1"/>
  <c r="V721" i="1"/>
  <c r="W721" i="1"/>
  <c r="Y721" i="1"/>
  <c r="Z721" i="1" s="1"/>
  <c r="P722" i="1"/>
  <c r="Q722" i="1"/>
  <c r="V722" i="1" s="1"/>
  <c r="R722" i="1"/>
  <c r="S722" i="1"/>
  <c r="T722" i="1"/>
  <c r="U722" i="1"/>
  <c r="P723" i="1"/>
  <c r="Q723" i="1"/>
  <c r="R723" i="1"/>
  <c r="S723" i="1"/>
  <c r="T723" i="1"/>
  <c r="U723" i="1"/>
  <c r="V723" i="1"/>
  <c r="W723" i="1"/>
  <c r="Y723" i="1" s="1"/>
  <c r="Z723" i="1" s="1"/>
  <c r="P724" i="1"/>
  <c r="Q724" i="1"/>
  <c r="V724" i="1" s="1"/>
  <c r="R724" i="1"/>
  <c r="S724" i="1"/>
  <c r="T724" i="1"/>
  <c r="U724" i="1"/>
  <c r="P725" i="1"/>
  <c r="Q725" i="1"/>
  <c r="R725" i="1"/>
  <c r="S725" i="1"/>
  <c r="T725" i="1"/>
  <c r="U725" i="1"/>
  <c r="V725" i="1"/>
  <c r="W725" i="1"/>
  <c r="Y725" i="1"/>
  <c r="Z725" i="1" s="1"/>
  <c r="P726" i="1"/>
  <c r="Q726" i="1"/>
  <c r="V726" i="1" s="1"/>
  <c r="R726" i="1"/>
  <c r="S726" i="1"/>
  <c r="T726" i="1"/>
  <c r="U726" i="1"/>
  <c r="P727" i="1"/>
  <c r="Q727" i="1"/>
  <c r="R727" i="1"/>
  <c r="S727" i="1"/>
  <c r="T727" i="1"/>
  <c r="U727" i="1"/>
  <c r="V727" i="1"/>
  <c r="P728" i="1"/>
  <c r="Q728" i="1"/>
  <c r="R728" i="1"/>
  <c r="S728" i="1"/>
  <c r="T728" i="1"/>
  <c r="U728" i="1"/>
  <c r="V728" i="1"/>
  <c r="P729" i="1"/>
  <c r="Q729" i="1"/>
  <c r="R729" i="1"/>
  <c r="S729" i="1"/>
  <c r="T729" i="1"/>
  <c r="U729" i="1"/>
  <c r="V729" i="1"/>
  <c r="W729" i="1"/>
  <c r="Y729" i="1" s="1"/>
  <c r="Z729" i="1" s="1"/>
  <c r="P730" i="1"/>
  <c r="Q730" i="1"/>
  <c r="R730" i="1"/>
  <c r="S730" i="1"/>
  <c r="T730" i="1"/>
  <c r="U730" i="1"/>
  <c r="V730" i="1"/>
  <c r="W730" i="1"/>
  <c r="Y730" i="1" s="1"/>
  <c r="Z730" i="1" s="1"/>
  <c r="P731" i="1"/>
  <c r="Q731" i="1"/>
  <c r="R731" i="1"/>
  <c r="S731" i="1"/>
  <c r="T731" i="1"/>
  <c r="U731" i="1"/>
  <c r="V731" i="1"/>
  <c r="W731" i="1"/>
  <c r="Y731" i="1"/>
  <c r="Z731" i="1" s="1"/>
  <c r="P732" i="1"/>
  <c r="Q732" i="1"/>
  <c r="V732" i="1" s="1"/>
  <c r="R732" i="1"/>
  <c r="S732" i="1"/>
  <c r="T732" i="1"/>
  <c r="U732" i="1"/>
  <c r="P733" i="1"/>
  <c r="Q733" i="1"/>
  <c r="V733" i="1" s="1"/>
  <c r="R733" i="1"/>
  <c r="S733" i="1"/>
  <c r="T733" i="1"/>
  <c r="U733" i="1"/>
  <c r="P734" i="1"/>
  <c r="Q734" i="1"/>
  <c r="R734" i="1"/>
  <c r="S734" i="1"/>
  <c r="T734" i="1"/>
  <c r="U734" i="1"/>
  <c r="V734" i="1"/>
  <c r="P735" i="1"/>
  <c r="Q735" i="1"/>
  <c r="R735" i="1"/>
  <c r="S735" i="1"/>
  <c r="T735" i="1"/>
  <c r="U735" i="1"/>
  <c r="V735" i="1"/>
  <c r="P736" i="1"/>
  <c r="Q736" i="1"/>
  <c r="V736" i="1" s="1"/>
  <c r="R736" i="1"/>
  <c r="S736" i="1"/>
  <c r="T736" i="1"/>
  <c r="U736" i="1"/>
  <c r="P737" i="1"/>
  <c r="Q737" i="1"/>
  <c r="R737" i="1"/>
  <c r="S737" i="1"/>
  <c r="T737" i="1"/>
  <c r="U737" i="1"/>
  <c r="V737" i="1"/>
  <c r="W737" i="1"/>
  <c r="Y737" i="1" s="1"/>
  <c r="Z737" i="1"/>
  <c r="P738" i="1"/>
  <c r="Q738" i="1"/>
  <c r="R738" i="1"/>
  <c r="S738" i="1"/>
  <c r="T738" i="1"/>
  <c r="U738" i="1"/>
  <c r="V738" i="1"/>
  <c r="W738" i="1"/>
  <c r="Y738" i="1"/>
  <c r="Z738" i="1"/>
  <c r="P739" i="1"/>
  <c r="Q739" i="1"/>
  <c r="R739" i="1"/>
  <c r="S739" i="1"/>
  <c r="T739" i="1"/>
  <c r="U739" i="1"/>
  <c r="V739" i="1"/>
  <c r="W739" i="1"/>
  <c r="Y739" i="1"/>
  <c r="Z739" i="1"/>
  <c r="P740" i="1"/>
  <c r="Q740" i="1"/>
  <c r="V740" i="1" s="1"/>
  <c r="R740" i="1"/>
  <c r="S740" i="1"/>
  <c r="T740" i="1"/>
  <c r="U740" i="1"/>
  <c r="P741" i="1"/>
  <c r="Q741" i="1"/>
  <c r="V741" i="1" s="1"/>
  <c r="R741" i="1"/>
  <c r="S741" i="1"/>
  <c r="T741" i="1"/>
  <c r="U741" i="1"/>
  <c r="P742" i="1"/>
  <c r="Q742" i="1"/>
  <c r="R742" i="1"/>
  <c r="S742" i="1"/>
  <c r="T742" i="1"/>
  <c r="U742" i="1"/>
  <c r="V742" i="1"/>
  <c r="W742" i="1"/>
  <c r="Y742" i="1"/>
  <c r="Z742" i="1"/>
  <c r="P743" i="1"/>
  <c r="Q743" i="1"/>
  <c r="R743" i="1"/>
  <c r="S743" i="1"/>
  <c r="T743" i="1"/>
  <c r="U743" i="1"/>
  <c r="V743" i="1"/>
  <c r="P744" i="1"/>
  <c r="Q744" i="1"/>
  <c r="R744" i="1"/>
  <c r="S744" i="1"/>
  <c r="T744" i="1"/>
  <c r="U744" i="1"/>
  <c r="V744" i="1"/>
  <c r="W744" i="1"/>
  <c r="Y744" i="1" s="1"/>
  <c r="Z744" i="1"/>
  <c r="P745" i="1"/>
  <c r="Q745" i="1"/>
  <c r="R745" i="1"/>
  <c r="S745" i="1"/>
  <c r="T745" i="1"/>
  <c r="U745" i="1"/>
  <c r="V745" i="1"/>
  <c r="W745" i="1"/>
  <c r="Y745" i="1"/>
  <c r="Z745" i="1"/>
  <c r="P746" i="1"/>
  <c r="Q746" i="1"/>
  <c r="R746" i="1"/>
  <c r="S746" i="1"/>
  <c r="T746" i="1"/>
  <c r="U746" i="1"/>
  <c r="V746" i="1"/>
  <c r="W746" i="1"/>
  <c r="Y746" i="1"/>
  <c r="Z746" i="1" s="1"/>
  <c r="P747" i="1"/>
  <c r="Q747" i="1"/>
  <c r="R747" i="1"/>
  <c r="S747" i="1"/>
  <c r="T747" i="1"/>
  <c r="U747" i="1"/>
  <c r="V747" i="1"/>
  <c r="W747" i="1"/>
  <c r="Y747" i="1"/>
  <c r="Z747" i="1" s="1"/>
  <c r="P748" i="1"/>
  <c r="Q748" i="1"/>
  <c r="R748" i="1"/>
  <c r="S748" i="1"/>
  <c r="T748" i="1"/>
  <c r="U748" i="1"/>
  <c r="V748" i="1"/>
  <c r="W748" i="1"/>
  <c r="Y748" i="1" s="1"/>
  <c r="Z748" i="1" s="1"/>
  <c r="P749" i="1"/>
  <c r="Q749" i="1"/>
  <c r="R749" i="1"/>
  <c r="S749" i="1"/>
  <c r="T749" i="1"/>
  <c r="U749" i="1"/>
  <c r="V749" i="1"/>
  <c r="W749" i="1"/>
  <c r="Y749" i="1"/>
  <c r="Z749" i="1" s="1"/>
  <c r="P750" i="1"/>
  <c r="Q750" i="1"/>
  <c r="R750" i="1"/>
  <c r="S750" i="1"/>
  <c r="T750" i="1"/>
  <c r="U750" i="1"/>
  <c r="V750" i="1"/>
  <c r="P751" i="1"/>
  <c r="Q751" i="1"/>
  <c r="V751" i="1" s="1"/>
  <c r="R751" i="1"/>
  <c r="S751" i="1"/>
  <c r="T751" i="1"/>
  <c r="U751" i="1"/>
  <c r="P752" i="1"/>
  <c r="Q752" i="1"/>
  <c r="R752" i="1"/>
  <c r="S752" i="1"/>
  <c r="T752" i="1"/>
  <c r="U752" i="1"/>
  <c r="V752" i="1"/>
  <c r="W752" i="1"/>
  <c r="Y752" i="1"/>
  <c r="Z752" i="1" s="1"/>
  <c r="P753" i="1"/>
  <c r="Q753" i="1"/>
  <c r="R753" i="1"/>
  <c r="S753" i="1"/>
  <c r="T753" i="1"/>
  <c r="U753" i="1"/>
  <c r="V753" i="1"/>
  <c r="W753" i="1"/>
  <c r="Y753" i="1"/>
  <c r="Z753" i="1"/>
  <c r="P754" i="1"/>
  <c r="Q754" i="1"/>
  <c r="R754" i="1"/>
  <c r="S754" i="1"/>
  <c r="T754" i="1"/>
  <c r="U754" i="1"/>
  <c r="V754" i="1"/>
  <c r="W754" i="1"/>
  <c r="Y754" i="1" s="1"/>
  <c r="Z754" i="1"/>
  <c r="P755" i="1"/>
  <c r="Q755" i="1"/>
  <c r="R755" i="1"/>
  <c r="S755" i="1"/>
  <c r="T755" i="1"/>
  <c r="U755" i="1"/>
  <c r="V755" i="1"/>
  <c r="W755" i="1"/>
  <c r="Y755" i="1" s="1"/>
  <c r="Z755" i="1"/>
  <c r="P756" i="1"/>
  <c r="Q756" i="1"/>
  <c r="V756" i="1" s="1"/>
  <c r="R756" i="1"/>
  <c r="S756" i="1"/>
  <c r="T756" i="1"/>
  <c r="U756" i="1"/>
  <c r="P757" i="1"/>
  <c r="Q757" i="1"/>
  <c r="V757" i="1" s="1"/>
  <c r="R757" i="1"/>
  <c r="S757" i="1"/>
  <c r="T757" i="1"/>
  <c r="U757" i="1"/>
  <c r="P758" i="1"/>
  <c r="Q758" i="1"/>
  <c r="R758" i="1"/>
  <c r="S758" i="1"/>
  <c r="T758" i="1"/>
  <c r="U758" i="1"/>
  <c r="V758" i="1"/>
  <c r="P759" i="1"/>
  <c r="Q759" i="1"/>
  <c r="V759" i="1" s="1"/>
  <c r="R759" i="1"/>
  <c r="S759" i="1"/>
  <c r="T759" i="1"/>
  <c r="U759" i="1"/>
  <c r="P760" i="1"/>
  <c r="Q760" i="1"/>
  <c r="V760" i="1" s="1"/>
  <c r="R760" i="1"/>
  <c r="S760" i="1"/>
  <c r="T760" i="1"/>
  <c r="U760" i="1"/>
  <c r="P761" i="1"/>
  <c r="Q761" i="1"/>
  <c r="R761" i="1"/>
  <c r="S761" i="1"/>
  <c r="T761" i="1"/>
  <c r="U761" i="1"/>
  <c r="V761" i="1"/>
  <c r="P762" i="1"/>
  <c r="Q762" i="1"/>
  <c r="R762" i="1"/>
  <c r="S762" i="1"/>
  <c r="T762" i="1"/>
  <c r="U762" i="1"/>
  <c r="V762" i="1"/>
  <c r="W762" i="1"/>
  <c r="Y762" i="1"/>
  <c r="Z762" i="1" s="1"/>
  <c r="P763" i="1"/>
  <c r="Q763" i="1"/>
  <c r="V763" i="1" s="1"/>
  <c r="R763" i="1"/>
  <c r="S763" i="1"/>
  <c r="T763" i="1"/>
  <c r="U763" i="1"/>
  <c r="P764" i="1"/>
  <c r="Q764" i="1"/>
  <c r="V764" i="1" s="1"/>
  <c r="R764" i="1"/>
  <c r="S764" i="1"/>
  <c r="T764" i="1"/>
  <c r="U764" i="1"/>
  <c r="P765" i="1"/>
  <c r="Q765" i="1"/>
  <c r="R765" i="1"/>
  <c r="S765" i="1"/>
  <c r="T765" i="1"/>
  <c r="U765" i="1"/>
  <c r="V765" i="1"/>
  <c r="W765" i="1"/>
  <c r="Y765" i="1"/>
  <c r="Z765" i="1"/>
  <c r="P766" i="1"/>
  <c r="Q766" i="1"/>
  <c r="R766" i="1"/>
  <c r="S766" i="1"/>
  <c r="T766" i="1"/>
  <c r="U766" i="1"/>
  <c r="V766" i="1"/>
  <c r="W766" i="1"/>
  <c r="Y766" i="1"/>
  <c r="Z766" i="1" s="1"/>
  <c r="P767" i="1"/>
  <c r="Q767" i="1"/>
  <c r="R767" i="1"/>
  <c r="S767" i="1"/>
  <c r="T767" i="1"/>
  <c r="U767" i="1"/>
  <c r="V767" i="1"/>
  <c r="W767" i="1"/>
  <c r="Y767" i="1" s="1"/>
  <c r="Z767" i="1" s="1"/>
  <c r="P768" i="1"/>
  <c r="Q768" i="1"/>
  <c r="R768" i="1"/>
  <c r="S768" i="1"/>
  <c r="T768" i="1"/>
  <c r="U768" i="1"/>
  <c r="V768" i="1"/>
  <c r="P769" i="1"/>
  <c r="Q769" i="1"/>
  <c r="R769" i="1"/>
  <c r="S769" i="1"/>
  <c r="T769" i="1"/>
  <c r="U769" i="1"/>
  <c r="V769" i="1"/>
  <c r="W769" i="1"/>
  <c r="Y769" i="1"/>
  <c r="Z769" i="1" s="1"/>
  <c r="P770" i="1"/>
  <c r="Q770" i="1"/>
  <c r="R770" i="1"/>
  <c r="S770" i="1"/>
  <c r="T770" i="1"/>
  <c r="U770" i="1"/>
  <c r="V770" i="1"/>
  <c r="W770" i="1"/>
  <c r="Y770" i="1"/>
  <c r="Z770" i="1" s="1"/>
  <c r="P771" i="1"/>
  <c r="Q771" i="1"/>
  <c r="R771" i="1"/>
  <c r="S771" i="1"/>
  <c r="T771" i="1"/>
  <c r="U771" i="1"/>
  <c r="V771" i="1"/>
  <c r="P772" i="1"/>
  <c r="Q772" i="1"/>
  <c r="R772" i="1"/>
  <c r="S772" i="1"/>
  <c r="T772" i="1"/>
  <c r="U772" i="1"/>
  <c r="V772" i="1"/>
  <c r="W772" i="1"/>
  <c r="Y772" i="1" s="1"/>
  <c r="Z772" i="1" s="1"/>
  <c r="P773" i="1"/>
  <c r="Q773" i="1"/>
  <c r="R773" i="1"/>
  <c r="S773" i="1"/>
  <c r="T773" i="1"/>
  <c r="U773" i="1"/>
  <c r="V773" i="1"/>
  <c r="W773" i="1"/>
  <c r="Y773" i="1" s="1"/>
  <c r="Z773" i="1"/>
  <c r="P774" i="1"/>
  <c r="Q774" i="1"/>
  <c r="R774" i="1"/>
  <c r="S774" i="1"/>
  <c r="T774" i="1"/>
  <c r="U774" i="1"/>
  <c r="V774" i="1"/>
  <c r="W774" i="1"/>
  <c r="Y774" i="1"/>
  <c r="Z774" i="1"/>
  <c r="P775" i="1"/>
  <c r="Q775" i="1"/>
  <c r="R775" i="1"/>
  <c r="S775" i="1"/>
  <c r="T775" i="1"/>
  <c r="U775" i="1"/>
  <c r="V775" i="1"/>
  <c r="W775" i="1"/>
  <c r="Y775" i="1"/>
  <c r="Z775" i="1" s="1"/>
  <c r="P776" i="1"/>
  <c r="Q776" i="1"/>
  <c r="R776" i="1"/>
  <c r="S776" i="1"/>
  <c r="T776" i="1"/>
  <c r="U776" i="1"/>
  <c r="V776" i="1"/>
  <c r="W776" i="1"/>
  <c r="Y776" i="1" s="1"/>
  <c r="Z776" i="1" s="1"/>
  <c r="P777" i="1"/>
  <c r="Q777" i="1"/>
  <c r="R777" i="1"/>
  <c r="S777" i="1"/>
  <c r="T777" i="1"/>
  <c r="U777" i="1"/>
  <c r="V777" i="1"/>
  <c r="W777" i="1"/>
  <c r="Y777" i="1"/>
  <c r="Z777" i="1" s="1"/>
  <c r="P778" i="1"/>
  <c r="Q778" i="1"/>
  <c r="R778" i="1"/>
  <c r="S778" i="1"/>
  <c r="T778" i="1"/>
  <c r="U778" i="1"/>
  <c r="V778" i="1"/>
  <c r="W778" i="1"/>
  <c r="Y778" i="1" s="1"/>
  <c r="Z778" i="1"/>
  <c r="P779" i="1"/>
  <c r="Q779" i="1"/>
  <c r="R779" i="1"/>
  <c r="S779" i="1"/>
  <c r="T779" i="1"/>
  <c r="U779" i="1"/>
  <c r="V779" i="1"/>
  <c r="W779" i="1"/>
  <c r="Y779" i="1"/>
  <c r="Z779" i="1"/>
  <c r="P780" i="1"/>
  <c r="Q780" i="1"/>
  <c r="R780" i="1"/>
  <c r="S780" i="1"/>
  <c r="T780" i="1"/>
  <c r="U780" i="1"/>
  <c r="V780" i="1"/>
  <c r="W780" i="1"/>
  <c r="Y780" i="1" s="1"/>
  <c r="Z780" i="1"/>
  <c r="P781" i="1"/>
  <c r="Q781" i="1"/>
  <c r="R781" i="1"/>
  <c r="S781" i="1"/>
  <c r="T781" i="1"/>
  <c r="U781" i="1"/>
  <c r="V781" i="1"/>
  <c r="W781" i="1"/>
  <c r="Y781" i="1"/>
  <c r="Z781" i="1"/>
  <c r="P782" i="1"/>
  <c r="Q782" i="1"/>
  <c r="R782" i="1"/>
  <c r="S782" i="1"/>
  <c r="T782" i="1"/>
  <c r="U782" i="1"/>
  <c r="V782" i="1"/>
  <c r="W782" i="1"/>
  <c r="Y782" i="1"/>
  <c r="Z782" i="1" s="1"/>
  <c r="P783" i="1"/>
  <c r="Q783" i="1"/>
  <c r="R783" i="1"/>
  <c r="S783" i="1"/>
  <c r="T783" i="1"/>
  <c r="U783" i="1"/>
  <c r="V783" i="1"/>
  <c r="P784" i="1"/>
  <c r="Q784" i="1"/>
  <c r="R784" i="1"/>
  <c r="S784" i="1"/>
  <c r="T784" i="1"/>
  <c r="U784" i="1"/>
  <c r="V784" i="1"/>
  <c r="P785" i="1"/>
  <c r="Q785" i="1"/>
  <c r="R785" i="1"/>
  <c r="S785" i="1"/>
  <c r="T785" i="1"/>
  <c r="U785" i="1"/>
  <c r="V785" i="1"/>
  <c r="P786" i="1"/>
  <c r="Q786" i="1"/>
  <c r="R786" i="1"/>
  <c r="S786" i="1"/>
  <c r="T786" i="1"/>
  <c r="U786" i="1"/>
  <c r="V786" i="1"/>
  <c r="W786" i="1"/>
  <c r="Y786" i="1"/>
  <c r="Z786" i="1" s="1"/>
  <c r="P787" i="1"/>
  <c r="Q787" i="1"/>
  <c r="R787" i="1"/>
  <c r="S787" i="1"/>
  <c r="T787" i="1"/>
  <c r="U787" i="1"/>
  <c r="V787" i="1"/>
  <c r="W787" i="1"/>
  <c r="Y787" i="1"/>
  <c r="Z787" i="1" s="1"/>
  <c r="P788" i="1"/>
  <c r="Q788" i="1"/>
  <c r="R788" i="1"/>
  <c r="S788" i="1"/>
  <c r="T788" i="1"/>
  <c r="U788" i="1"/>
  <c r="V788" i="1"/>
  <c r="W788" i="1"/>
  <c r="Y788" i="1"/>
  <c r="Z788" i="1" s="1"/>
  <c r="P789" i="1"/>
  <c r="Q789" i="1"/>
  <c r="R789" i="1"/>
  <c r="S789" i="1"/>
  <c r="T789" i="1"/>
  <c r="U789" i="1"/>
  <c r="V789" i="1"/>
  <c r="P790" i="1"/>
  <c r="Q790" i="1"/>
  <c r="V790" i="1" s="1"/>
  <c r="R790" i="1"/>
  <c r="S790" i="1"/>
  <c r="T790" i="1"/>
  <c r="U790" i="1"/>
  <c r="P791" i="1"/>
  <c r="Q791" i="1"/>
  <c r="V791" i="1" s="1"/>
  <c r="R791" i="1"/>
  <c r="S791" i="1"/>
  <c r="T791" i="1"/>
  <c r="U791" i="1"/>
  <c r="P792" i="1"/>
  <c r="Q792" i="1"/>
  <c r="V792" i="1" s="1"/>
  <c r="R792" i="1"/>
  <c r="S792" i="1"/>
  <c r="T792" i="1"/>
  <c r="U792" i="1"/>
  <c r="P793" i="1"/>
  <c r="Q793" i="1"/>
  <c r="V793" i="1" s="1"/>
  <c r="R793" i="1"/>
  <c r="S793" i="1"/>
  <c r="T793" i="1"/>
  <c r="U793" i="1"/>
  <c r="P794" i="1"/>
  <c r="Q794" i="1"/>
  <c r="R794" i="1"/>
  <c r="S794" i="1"/>
  <c r="T794" i="1"/>
  <c r="U794" i="1"/>
  <c r="V794" i="1"/>
  <c r="P795" i="1"/>
  <c r="Q795" i="1"/>
  <c r="R795" i="1"/>
  <c r="S795" i="1"/>
  <c r="T795" i="1"/>
  <c r="U795" i="1"/>
  <c r="V795" i="1"/>
  <c r="P796" i="1"/>
  <c r="Q796" i="1"/>
  <c r="R796" i="1"/>
  <c r="S796" i="1"/>
  <c r="T796" i="1"/>
  <c r="U796" i="1"/>
  <c r="V796" i="1"/>
  <c r="P797" i="1"/>
  <c r="Q797" i="1"/>
  <c r="V797" i="1" s="1"/>
  <c r="R797" i="1"/>
  <c r="S797" i="1"/>
  <c r="T797" i="1"/>
  <c r="U797" i="1"/>
  <c r="P798" i="1"/>
  <c r="Q798" i="1"/>
  <c r="R798" i="1"/>
  <c r="S798" i="1"/>
  <c r="T798" i="1"/>
  <c r="U798" i="1"/>
  <c r="V798" i="1"/>
  <c r="W798" i="1"/>
  <c r="Y798" i="1"/>
  <c r="Z798" i="1"/>
  <c r="P799" i="1"/>
  <c r="Q799" i="1"/>
  <c r="V799" i="1" s="1"/>
  <c r="R799" i="1"/>
  <c r="S799" i="1"/>
  <c r="T799" i="1"/>
  <c r="U799" i="1"/>
  <c r="P800" i="1"/>
  <c r="Q800" i="1"/>
  <c r="V800" i="1" s="1"/>
  <c r="R800" i="1"/>
  <c r="S800" i="1"/>
  <c r="T800" i="1"/>
  <c r="U800" i="1"/>
  <c r="P801" i="1"/>
  <c r="Q801" i="1"/>
  <c r="R801" i="1"/>
  <c r="S801" i="1"/>
  <c r="T801" i="1"/>
  <c r="U801" i="1"/>
  <c r="V801" i="1"/>
  <c r="P802" i="1"/>
  <c r="Q802" i="1"/>
  <c r="R802" i="1"/>
  <c r="S802" i="1"/>
  <c r="T802" i="1"/>
  <c r="U802" i="1"/>
  <c r="V802" i="1"/>
  <c r="W802" i="1"/>
  <c r="Y802" i="1"/>
  <c r="Z802" i="1" s="1"/>
  <c r="P803" i="1"/>
  <c r="Q803" i="1"/>
  <c r="R803" i="1"/>
  <c r="S803" i="1"/>
  <c r="T803" i="1"/>
  <c r="U803" i="1"/>
  <c r="V803" i="1"/>
  <c r="P804" i="1"/>
  <c r="Q804" i="1"/>
  <c r="R804" i="1"/>
  <c r="S804" i="1"/>
  <c r="T804" i="1"/>
  <c r="U804" i="1"/>
  <c r="V804" i="1"/>
  <c r="W804" i="1"/>
  <c r="Y804" i="1"/>
  <c r="Z804" i="1" s="1"/>
  <c r="P805" i="1"/>
  <c r="Q805" i="1"/>
  <c r="R805" i="1"/>
  <c r="S805" i="1"/>
  <c r="T805" i="1"/>
  <c r="U805" i="1"/>
  <c r="V805" i="1"/>
  <c r="P806" i="1"/>
  <c r="Q806" i="1"/>
  <c r="R806" i="1"/>
  <c r="S806" i="1"/>
  <c r="T806" i="1"/>
  <c r="U806" i="1"/>
  <c r="V806" i="1"/>
  <c r="P807" i="1"/>
  <c r="Q807" i="1"/>
  <c r="R807" i="1"/>
  <c r="S807" i="1"/>
  <c r="T807" i="1"/>
  <c r="U807" i="1"/>
  <c r="V807" i="1"/>
  <c r="P808" i="1"/>
  <c r="Q808" i="1"/>
  <c r="R808" i="1"/>
  <c r="S808" i="1"/>
  <c r="T808" i="1"/>
  <c r="U808" i="1"/>
  <c r="V808" i="1"/>
  <c r="P809" i="1"/>
  <c r="Q809" i="1"/>
  <c r="R809" i="1"/>
  <c r="S809" i="1"/>
  <c r="T809" i="1"/>
  <c r="U809" i="1"/>
  <c r="V809" i="1"/>
  <c r="P810" i="1"/>
  <c r="Q810" i="1"/>
  <c r="R810" i="1"/>
  <c r="S810" i="1"/>
  <c r="T810" i="1"/>
  <c r="U810" i="1"/>
  <c r="V810" i="1"/>
  <c r="P811" i="1"/>
  <c r="Q811" i="1"/>
  <c r="V811" i="1" s="1"/>
  <c r="R811" i="1"/>
  <c r="S811" i="1"/>
  <c r="T811" i="1"/>
  <c r="U811" i="1"/>
  <c r="P812" i="1"/>
  <c r="Q812" i="1"/>
  <c r="R812" i="1"/>
  <c r="S812" i="1"/>
  <c r="T812" i="1"/>
  <c r="U812" i="1"/>
  <c r="V812" i="1"/>
  <c r="W812" i="1"/>
  <c r="Y812" i="1"/>
  <c r="Z812" i="1" s="1"/>
  <c r="P813" i="1"/>
  <c r="Q813" i="1"/>
  <c r="R813" i="1"/>
  <c r="S813" i="1"/>
  <c r="T813" i="1"/>
  <c r="U813" i="1"/>
  <c r="V813" i="1"/>
  <c r="W813" i="1"/>
  <c r="Y813" i="1"/>
  <c r="Z813" i="1"/>
  <c r="P814" i="1"/>
  <c r="Q814" i="1"/>
  <c r="R814" i="1"/>
  <c r="S814" i="1"/>
  <c r="T814" i="1"/>
  <c r="U814" i="1"/>
  <c r="V814" i="1"/>
  <c r="P815" i="1"/>
  <c r="Q815" i="1"/>
  <c r="R815" i="1"/>
  <c r="S815" i="1"/>
  <c r="T815" i="1"/>
  <c r="U815" i="1"/>
  <c r="V815" i="1"/>
  <c r="W815" i="1"/>
  <c r="Y815" i="1" s="1"/>
  <c r="Z815" i="1" s="1"/>
  <c r="P816" i="1"/>
  <c r="Q816" i="1"/>
  <c r="R816" i="1"/>
  <c r="S816" i="1"/>
  <c r="T816" i="1"/>
  <c r="U816" i="1"/>
  <c r="V816" i="1"/>
  <c r="W816" i="1"/>
  <c r="Y816" i="1"/>
  <c r="Z816" i="1" s="1"/>
  <c r="P817" i="1"/>
  <c r="Q817" i="1"/>
  <c r="R817" i="1"/>
  <c r="S817" i="1"/>
  <c r="T817" i="1"/>
  <c r="U817" i="1"/>
  <c r="V817" i="1"/>
  <c r="W817" i="1"/>
  <c r="Y817" i="1"/>
  <c r="Z817" i="1"/>
  <c r="P818" i="1"/>
  <c r="Q818" i="1"/>
  <c r="R818" i="1"/>
  <c r="S818" i="1"/>
  <c r="T818" i="1"/>
  <c r="U818" i="1"/>
  <c r="V818" i="1"/>
  <c r="W818" i="1"/>
  <c r="Y818" i="1" s="1"/>
  <c r="Z818" i="1" s="1"/>
  <c r="P819" i="1"/>
  <c r="Q819" i="1"/>
  <c r="V819" i="1" s="1"/>
  <c r="R819" i="1"/>
  <c r="S819" i="1"/>
  <c r="T819" i="1"/>
  <c r="U819" i="1"/>
  <c r="P820" i="1"/>
  <c r="Q820" i="1"/>
  <c r="R820" i="1"/>
  <c r="S820" i="1"/>
  <c r="T820" i="1"/>
  <c r="U820" i="1"/>
  <c r="V820" i="1"/>
  <c r="W820" i="1"/>
  <c r="Y820" i="1" s="1"/>
  <c r="Z820" i="1" s="1"/>
  <c r="P821" i="1"/>
  <c r="Q821" i="1"/>
  <c r="R821" i="1"/>
  <c r="S821" i="1"/>
  <c r="T821" i="1"/>
  <c r="U821" i="1"/>
  <c r="V821" i="1"/>
  <c r="W821" i="1"/>
  <c r="Y821" i="1"/>
  <c r="Z821" i="1"/>
  <c r="P822" i="1"/>
  <c r="Q822" i="1"/>
  <c r="R822" i="1"/>
  <c r="S822" i="1"/>
  <c r="T822" i="1"/>
  <c r="U822" i="1"/>
  <c r="V822" i="1"/>
  <c r="W822" i="1"/>
  <c r="Y822" i="1"/>
  <c r="Z822" i="1"/>
  <c r="P823" i="1"/>
  <c r="Q823" i="1"/>
  <c r="R823" i="1"/>
  <c r="S823" i="1"/>
  <c r="T823" i="1"/>
  <c r="U823" i="1"/>
  <c r="V823" i="1"/>
  <c r="W823" i="1"/>
  <c r="Y823" i="1"/>
  <c r="Z823" i="1"/>
  <c r="P824" i="1"/>
  <c r="Q824" i="1"/>
  <c r="R824" i="1"/>
  <c r="S824" i="1"/>
  <c r="T824" i="1"/>
  <c r="U824" i="1"/>
  <c r="V824" i="1"/>
  <c r="W824" i="1"/>
  <c r="Y824" i="1"/>
  <c r="Z824" i="1" s="1"/>
  <c r="P825" i="1"/>
  <c r="Q825" i="1"/>
  <c r="R825" i="1"/>
  <c r="S825" i="1"/>
  <c r="T825" i="1"/>
  <c r="U825" i="1"/>
  <c r="V825" i="1"/>
  <c r="W825" i="1"/>
  <c r="Y825" i="1" s="1"/>
  <c r="Z825" i="1" s="1"/>
  <c r="P826" i="1"/>
  <c r="Q826" i="1"/>
  <c r="R826" i="1"/>
  <c r="S826" i="1"/>
  <c r="T826" i="1"/>
  <c r="U826" i="1"/>
  <c r="V826" i="1"/>
  <c r="W826" i="1"/>
  <c r="Y826" i="1"/>
  <c r="Z826" i="1" s="1"/>
  <c r="P827" i="1"/>
  <c r="Q827" i="1"/>
  <c r="V827" i="1" s="1"/>
  <c r="R827" i="1"/>
  <c r="S827" i="1"/>
  <c r="T827" i="1"/>
  <c r="U827" i="1"/>
  <c r="P828" i="1"/>
  <c r="Q828" i="1"/>
  <c r="R828" i="1"/>
  <c r="S828" i="1"/>
  <c r="T828" i="1"/>
  <c r="U828" i="1"/>
  <c r="V828" i="1"/>
  <c r="W828" i="1"/>
  <c r="Y828" i="1" s="1"/>
  <c r="Z828" i="1" s="1"/>
  <c r="P829" i="1"/>
  <c r="Q829" i="1"/>
  <c r="R829" i="1"/>
  <c r="S829" i="1"/>
  <c r="T829" i="1"/>
  <c r="U829" i="1"/>
  <c r="V829" i="1"/>
  <c r="W829" i="1"/>
  <c r="Y829" i="1" s="1"/>
  <c r="Z829" i="1" s="1"/>
  <c r="P830" i="1"/>
  <c r="Q830" i="1"/>
  <c r="R830" i="1"/>
  <c r="S830" i="1"/>
  <c r="T830" i="1"/>
  <c r="U830" i="1"/>
  <c r="V830" i="1"/>
  <c r="W830" i="1"/>
  <c r="Y830" i="1"/>
  <c r="Z830" i="1" s="1"/>
  <c r="P831" i="1"/>
  <c r="Q831" i="1"/>
  <c r="R831" i="1"/>
  <c r="S831" i="1"/>
  <c r="T831" i="1"/>
  <c r="U831" i="1"/>
  <c r="V831" i="1"/>
  <c r="W831" i="1"/>
  <c r="Y831" i="1" s="1"/>
  <c r="Z831" i="1" s="1"/>
  <c r="P832" i="1"/>
  <c r="Q832" i="1"/>
  <c r="R832" i="1"/>
  <c r="S832" i="1"/>
  <c r="T832" i="1"/>
  <c r="U832" i="1"/>
  <c r="V832" i="1"/>
  <c r="W832" i="1"/>
  <c r="Y832" i="1" s="1"/>
  <c r="Z832" i="1" s="1"/>
  <c r="P833" i="1"/>
  <c r="Q833" i="1"/>
  <c r="R833" i="1"/>
  <c r="S833" i="1"/>
  <c r="T833" i="1"/>
  <c r="U833" i="1"/>
  <c r="V833" i="1"/>
  <c r="W833" i="1"/>
  <c r="Y833" i="1" s="1"/>
  <c r="Z833" i="1" s="1"/>
  <c r="P834" i="1"/>
  <c r="Q834" i="1"/>
  <c r="R834" i="1"/>
  <c r="S834" i="1"/>
  <c r="T834" i="1"/>
  <c r="U834" i="1"/>
  <c r="V834" i="1"/>
  <c r="W834" i="1"/>
  <c r="Y834" i="1" s="1"/>
  <c r="Z834" i="1" s="1"/>
  <c r="P835" i="1"/>
  <c r="Q835" i="1"/>
  <c r="R835" i="1"/>
  <c r="S835" i="1"/>
  <c r="T835" i="1"/>
  <c r="U835" i="1"/>
  <c r="V835" i="1"/>
  <c r="W835" i="1"/>
  <c r="Y835" i="1"/>
  <c r="Z835" i="1"/>
  <c r="P836" i="1"/>
  <c r="Q836" i="1"/>
  <c r="R836" i="1"/>
  <c r="S836" i="1"/>
  <c r="T836" i="1"/>
  <c r="U836" i="1"/>
  <c r="V836" i="1"/>
  <c r="P837" i="1"/>
  <c r="Q837" i="1"/>
  <c r="V837" i="1" s="1"/>
  <c r="R837" i="1"/>
  <c r="S837" i="1"/>
  <c r="T837" i="1"/>
  <c r="U837" i="1"/>
  <c r="P838" i="1"/>
  <c r="Q838" i="1"/>
  <c r="R838" i="1"/>
  <c r="S838" i="1"/>
  <c r="T838" i="1"/>
  <c r="U838" i="1"/>
  <c r="V838" i="1"/>
  <c r="W838" i="1"/>
  <c r="Y838" i="1"/>
  <c r="Z838" i="1"/>
  <c r="P839" i="1"/>
  <c r="Q839" i="1"/>
  <c r="R839" i="1"/>
  <c r="S839" i="1"/>
  <c r="T839" i="1"/>
  <c r="U839" i="1"/>
  <c r="V839" i="1"/>
  <c r="W839" i="1"/>
  <c r="Y839" i="1"/>
  <c r="Z839" i="1"/>
  <c r="P840" i="1"/>
  <c r="Q840" i="1"/>
  <c r="R840" i="1"/>
  <c r="S840" i="1"/>
  <c r="T840" i="1"/>
  <c r="U840" i="1"/>
  <c r="V840" i="1"/>
  <c r="W840" i="1"/>
  <c r="Y840" i="1"/>
  <c r="Z840" i="1" s="1"/>
  <c r="P841" i="1"/>
  <c r="Q841" i="1"/>
  <c r="R841" i="1"/>
  <c r="S841" i="1"/>
  <c r="T841" i="1"/>
  <c r="U841" i="1"/>
  <c r="V841" i="1"/>
  <c r="W841" i="1"/>
  <c r="Y841" i="1" s="1"/>
  <c r="Z841" i="1" s="1"/>
  <c r="P842" i="1"/>
  <c r="Q842" i="1"/>
  <c r="R842" i="1"/>
  <c r="S842" i="1"/>
  <c r="T842" i="1"/>
  <c r="U842" i="1"/>
  <c r="V842" i="1"/>
  <c r="P843" i="1"/>
  <c r="Q843" i="1"/>
  <c r="R843" i="1"/>
  <c r="S843" i="1"/>
  <c r="T843" i="1"/>
  <c r="U843" i="1"/>
  <c r="V843" i="1"/>
  <c r="P844" i="1"/>
  <c r="Q844" i="1"/>
  <c r="R844" i="1"/>
  <c r="S844" i="1"/>
  <c r="T844" i="1"/>
  <c r="U844" i="1"/>
  <c r="V844" i="1"/>
  <c r="W844" i="1"/>
  <c r="Y844" i="1"/>
  <c r="Z844" i="1" s="1"/>
  <c r="P845" i="1"/>
  <c r="Q845" i="1"/>
  <c r="R845" i="1"/>
  <c r="S845" i="1"/>
  <c r="T845" i="1"/>
  <c r="U845" i="1"/>
  <c r="V845" i="1"/>
  <c r="W845" i="1"/>
  <c r="Y845" i="1"/>
  <c r="Z845" i="1" s="1"/>
  <c r="P846" i="1"/>
  <c r="Q846" i="1"/>
  <c r="R846" i="1"/>
  <c r="S846" i="1"/>
  <c r="T846" i="1"/>
  <c r="U846" i="1"/>
  <c r="V846" i="1"/>
  <c r="W846" i="1"/>
  <c r="Y846" i="1" s="1"/>
  <c r="Z846" i="1" s="1"/>
  <c r="P847" i="1"/>
  <c r="Q847" i="1"/>
  <c r="R847" i="1"/>
  <c r="S847" i="1"/>
  <c r="T847" i="1"/>
  <c r="U847" i="1"/>
  <c r="V847" i="1"/>
  <c r="W847" i="1"/>
  <c r="Y847" i="1"/>
  <c r="Z847" i="1" s="1"/>
  <c r="P848" i="1"/>
  <c r="Q848" i="1"/>
  <c r="V848" i="1" s="1"/>
  <c r="R848" i="1"/>
  <c r="S848" i="1"/>
  <c r="T848" i="1"/>
  <c r="U848" i="1"/>
  <c r="P849" i="1"/>
  <c r="Q849" i="1"/>
  <c r="V849" i="1" s="1"/>
  <c r="R849" i="1"/>
  <c r="S849" i="1"/>
  <c r="T849" i="1"/>
  <c r="U849" i="1"/>
  <c r="P850" i="1"/>
  <c r="Q850" i="1"/>
  <c r="R850" i="1"/>
  <c r="S850" i="1"/>
  <c r="T850" i="1"/>
  <c r="U850" i="1"/>
  <c r="V850" i="1"/>
  <c r="P851" i="1"/>
  <c r="Q851" i="1"/>
  <c r="V851" i="1" s="1"/>
  <c r="R851" i="1"/>
  <c r="S851" i="1"/>
  <c r="T851" i="1"/>
  <c r="U851" i="1"/>
  <c r="P852" i="1"/>
  <c r="Q852" i="1"/>
  <c r="R852" i="1"/>
  <c r="S852" i="1"/>
  <c r="T852" i="1"/>
  <c r="U852" i="1"/>
  <c r="V852" i="1"/>
  <c r="P853" i="1"/>
  <c r="Q853" i="1"/>
  <c r="R853" i="1"/>
  <c r="S853" i="1"/>
  <c r="T853" i="1"/>
  <c r="U853" i="1"/>
  <c r="V853" i="1"/>
  <c r="P854" i="1"/>
  <c r="Q854" i="1"/>
  <c r="R854" i="1"/>
  <c r="S854" i="1"/>
  <c r="T854" i="1"/>
  <c r="U854" i="1"/>
  <c r="V854" i="1"/>
  <c r="P855" i="1"/>
  <c r="Q855" i="1"/>
  <c r="V855" i="1" s="1"/>
  <c r="R855" i="1"/>
  <c r="S855" i="1"/>
  <c r="T855" i="1"/>
  <c r="U855" i="1"/>
  <c r="P856" i="1"/>
  <c r="Q856" i="1"/>
  <c r="R856" i="1"/>
  <c r="S856" i="1"/>
  <c r="T856" i="1"/>
  <c r="U856" i="1"/>
  <c r="V856" i="1"/>
  <c r="P857" i="1"/>
  <c r="Q857" i="1"/>
  <c r="R857" i="1"/>
  <c r="S857" i="1"/>
  <c r="T857" i="1"/>
  <c r="U857" i="1"/>
  <c r="V857" i="1"/>
  <c r="P858" i="1"/>
  <c r="Q858" i="1"/>
  <c r="R858" i="1"/>
  <c r="S858" i="1"/>
  <c r="T858" i="1"/>
  <c r="U858" i="1"/>
  <c r="V858" i="1"/>
  <c r="P859" i="1"/>
  <c r="Q859" i="1"/>
  <c r="R859" i="1"/>
  <c r="S859" i="1"/>
  <c r="T859" i="1"/>
  <c r="U859" i="1"/>
  <c r="V859" i="1"/>
  <c r="P860" i="1"/>
  <c r="Q860" i="1"/>
  <c r="R860" i="1"/>
  <c r="S860" i="1"/>
  <c r="T860" i="1"/>
  <c r="U860" i="1"/>
  <c r="V860" i="1"/>
  <c r="W860" i="1"/>
  <c r="Y860" i="1" s="1"/>
  <c r="Z860" i="1" s="1"/>
  <c r="P861" i="1"/>
  <c r="Q861" i="1"/>
  <c r="R861" i="1"/>
  <c r="S861" i="1"/>
  <c r="T861" i="1"/>
  <c r="U861" i="1"/>
  <c r="V861" i="1"/>
  <c r="W861" i="1"/>
  <c r="Y861" i="1"/>
  <c r="Z861" i="1" s="1"/>
  <c r="P862" i="1"/>
  <c r="Q862" i="1"/>
  <c r="R862" i="1"/>
  <c r="S862" i="1"/>
  <c r="T862" i="1"/>
  <c r="U862" i="1"/>
  <c r="V862" i="1"/>
  <c r="W862" i="1"/>
  <c r="Y862" i="1" s="1"/>
  <c r="Z862" i="1" s="1"/>
  <c r="P863" i="1"/>
  <c r="Q863" i="1"/>
  <c r="R863" i="1"/>
  <c r="S863" i="1"/>
  <c r="T863" i="1"/>
  <c r="U863" i="1"/>
  <c r="V863" i="1"/>
  <c r="W863" i="1"/>
  <c r="Y863" i="1"/>
  <c r="Z863" i="1" s="1"/>
  <c r="P864" i="1"/>
  <c r="Q864" i="1"/>
  <c r="R864" i="1"/>
  <c r="S864" i="1"/>
  <c r="T864" i="1"/>
  <c r="U864" i="1"/>
  <c r="V864" i="1"/>
  <c r="W864" i="1"/>
  <c r="Y864" i="1"/>
  <c r="Z864" i="1" s="1"/>
  <c r="P865" i="1"/>
  <c r="Q865" i="1"/>
  <c r="R865" i="1"/>
  <c r="S865" i="1"/>
  <c r="T865" i="1"/>
  <c r="U865" i="1"/>
  <c r="V865" i="1"/>
  <c r="W865" i="1"/>
  <c r="Y865" i="1"/>
  <c r="Z865" i="1"/>
  <c r="P866" i="1"/>
  <c r="Q866" i="1"/>
  <c r="R866" i="1"/>
  <c r="S866" i="1"/>
  <c r="T866" i="1"/>
  <c r="U866" i="1"/>
  <c r="V866" i="1"/>
  <c r="W866" i="1"/>
  <c r="Y866" i="1"/>
  <c r="Z866" i="1"/>
  <c r="P867" i="1"/>
  <c r="Q867" i="1"/>
  <c r="R867" i="1"/>
  <c r="S867" i="1"/>
  <c r="T867" i="1"/>
  <c r="U867" i="1"/>
  <c r="V867" i="1"/>
  <c r="W867" i="1"/>
  <c r="Y867" i="1"/>
  <c r="Z867" i="1"/>
  <c r="P868" i="1"/>
  <c r="Q868" i="1"/>
  <c r="R868" i="1"/>
  <c r="S868" i="1"/>
  <c r="T868" i="1"/>
  <c r="U868" i="1"/>
  <c r="V868" i="1"/>
  <c r="P869" i="1"/>
  <c r="Q869" i="1"/>
  <c r="R869" i="1"/>
  <c r="S869" i="1"/>
  <c r="T869" i="1"/>
  <c r="U869" i="1"/>
  <c r="V869" i="1"/>
  <c r="W869" i="1"/>
  <c r="Y869" i="1"/>
  <c r="Z869" i="1" s="1"/>
  <c r="P870" i="1"/>
  <c r="Q870" i="1"/>
  <c r="R870" i="1"/>
  <c r="S870" i="1"/>
  <c r="T870" i="1"/>
  <c r="U870" i="1"/>
  <c r="V870" i="1"/>
  <c r="W870" i="1"/>
  <c r="Y870" i="1" s="1"/>
  <c r="Z870" i="1" s="1"/>
  <c r="P871" i="1"/>
  <c r="Q871" i="1"/>
  <c r="V871" i="1" s="1"/>
  <c r="R871" i="1"/>
  <c r="S871" i="1"/>
  <c r="T871" i="1"/>
  <c r="U871" i="1"/>
  <c r="P872" i="1"/>
  <c r="Q872" i="1"/>
  <c r="V872" i="1" s="1"/>
  <c r="R872" i="1"/>
  <c r="S872" i="1"/>
  <c r="T872" i="1"/>
  <c r="U872" i="1"/>
  <c r="P873" i="1"/>
  <c r="Q873" i="1"/>
  <c r="V873" i="1" s="1"/>
  <c r="R873" i="1"/>
  <c r="S873" i="1"/>
  <c r="T873" i="1"/>
  <c r="U873" i="1"/>
  <c r="P874" i="1"/>
  <c r="Q874" i="1"/>
  <c r="V874" i="1" s="1"/>
  <c r="R874" i="1"/>
  <c r="S874" i="1"/>
  <c r="T874" i="1"/>
  <c r="U874" i="1"/>
  <c r="P875" i="1"/>
  <c r="Q875" i="1"/>
  <c r="V875" i="1" s="1"/>
  <c r="R875" i="1"/>
  <c r="S875" i="1"/>
  <c r="T875" i="1"/>
  <c r="U875" i="1"/>
  <c r="P876" i="1"/>
  <c r="Q876" i="1"/>
  <c r="V876" i="1" s="1"/>
  <c r="R876" i="1"/>
  <c r="S876" i="1"/>
  <c r="T876" i="1"/>
  <c r="U876" i="1"/>
  <c r="P877" i="1"/>
  <c r="Q877" i="1"/>
  <c r="V877" i="1" s="1"/>
  <c r="R877" i="1"/>
  <c r="S877" i="1"/>
  <c r="T877" i="1"/>
  <c r="U877" i="1"/>
  <c r="P878" i="1"/>
  <c r="Q878" i="1"/>
  <c r="V878" i="1" s="1"/>
  <c r="R878" i="1"/>
  <c r="S878" i="1"/>
  <c r="T878" i="1"/>
  <c r="U878" i="1"/>
  <c r="P879" i="1"/>
  <c r="Q879" i="1"/>
  <c r="V879" i="1" s="1"/>
  <c r="R879" i="1"/>
  <c r="S879" i="1"/>
  <c r="T879" i="1"/>
  <c r="U879" i="1"/>
  <c r="P880" i="1"/>
  <c r="Q880" i="1"/>
  <c r="R880" i="1"/>
  <c r="S880" i="1"/>
  <c r="T880" i="1"/>
  <c r="U880" i="1"/>
  <c r="V880" i="1"/>
  <c r="P881" i="1"/>
  <c r="Q881" i="1"/>
  <c r="R881" i="1"/>
  <c r="S881" i="1"/>
  <c r="T881" i="1"/>
  <c r="U881" i="1"/>
  <c r="V881" i="1"/>
  <c r="P882" i="1"/>
  <c r="Q882" i="1"/>
  <c r="V882" i="1" s="1"/>
  <c r="R882" i="1"/>
  <c r="S882" i="1"/>
  <c r="T882" i="1"/>
  <c r="U882" i="1"/>
  <c r="P883" i="1"/>
  <c r="Q883" i="1"/>
  <c r="V883" i="1" s="1"/>
  <c r="R883" i="1"/>
  <c r="S883" i="1"/>
  <c r="T883" i="1"/>
  <c r="U883" i="1"/>
  <c r="P884" i="1"/>
  <c r="Q884" i="1"/>
  <c r="R884" i="1"/>
  <c r="S884" i="1"/>
  <c r="T884" i="1"/>
  <c r="U884" i="1"/>
  <c r="V884" i="1"/>
  <c r="W884" i="1"/>
  <c r="Y884" i="1"/>
  <c r="Z884" i="1"/>
  <c r="P885" i="1"/>
  <c r="Q885" i="1"/>
  <c r="R885" i="1"/>
  <c r="S885" i="1"/>
  <c r="T885" i="1"/>
  <c r="U885" i="1"/>
  <c r="V885" i="1"/>
  <c r="W885" i="1"/>
  <c r="Y885" i="1"/>
  <c r="Z885" i="1" s="1"/>
  <c r="P886" i="1"/>
  <c r="Q886" i="1"/>
  <c r="V886" i="1" s="1"/>
  <c r="R886" i="1"/>
  <c r="S886" i="1"/>
  <c r="T886" i="1"/>
  <c r="U886" i="1"/>
  <c r="P887" i="1"/>
  <c r="Q887" i="1"/>
  <c r="V887" i="1" s="1"/>
  <c r="R887" i="1"/>
  <c r="S887" i="1"/>
  <c r="T887" i="1"/>
  <c r="U887" i="1"/>
  <c r="P888" i="1"/>
  <c r="Q888" i="1"/>
  <c r="R888" i="1"/>
  <c r="S888" i="1"/>
  <c r="T888" i="1"/>
  <c r="U888" i="1"/>
  <c r="V888" i="1"/>
  <c r="W888" i="1"/>
  <c r="Y888" i="1"/>
  <c r="Z888" i="1" s="1"/>
  <c r="P889" i="1"/>
  <c r="Q889" i="1"/>
  <c r="R889" i="1"/>
  <c r="S889" i="1"/>
  <c r="T889" i="1"/>
  <c r="U889" i="1"/>
  <c r="V889" i="1"/>
  <c r="W889" i="1"/>
  <c r="Y889" i="1"/>
  <c r="Z889" i="1" s="1"/>
  <c r="P890" i="1"/>
  <c r="Q890" i="1"/>
  <c r="R890" i="1"/>
  <c r="S890" i="1"/>
  <c r="T890" i="1"/>
  <c r="U890" i="1"/>
  <c r="V890" i="1"/>
  <c r="W890" i="1"/>
  <c r="Y890" i="1" s="1"/>
  <c r="Z890" i="1" s="1"/>
  <c r="P891" i="1"/>
  <c r="Q891" i="1"/>
  <c r="R891" i="1"/>
  <c r="S891" i="1"/>
  <c r="T891" i="1"/>
  <c r="U891" i="1"/>
  <c r="V891" i="1"/>
  <c r="P892" i="1"/>
  <c r="Q892" i="1"/>
  <c r="V892" i="1" s="1"/>
  <c r="R892" i="1"/>
  <c r="S892" i="1"/>
  <c r="T892" i="1"/>
  <c r="U892" i="1"/>
  <c r="P893" i="1"/>
  <c r="Q893" i="1"/>
  <c r="R893" i="1"/>
  <c r="S893" i="1"/>
  <c r="T893" i="1"/>
  <c r="U893" i="1"/>
  <c r="V893" i="1"/>
  <c r="W893" i="1"/>
  <c r="Y893" i="1"/>
  <c r="Z893" i="1" s="1"/>
  <c r="P894" i="1"/>
  <c r="Q894" i="1"/>
  <c r="R894" i="1"/>
  <c r="S894" i="1"/>
  <c r="T894" i="1"/>
  <c r="U894" i="1"/>
  <c r="V894" i="1"/>
  <c r="W894" i="1"/>
  <c r="Y894" i="1"/>
  <c r="Z894" i="1" s="1"/>
  <c r="P895" i="1"/>
  <c r="Q895" i="1"/>
  <c r="R895" i="1"/>
  <c r="S895" i="1"/>
  <c r="T895" i="1"/>
  <c r="U895" i="1"/>
  <c r="V895" i="1"/>
  <c r="W895" i="1"/>
  <c r="Y895" i="1" s="1"/>
  <c r="Z895" i="1" s="1"/>
  <c r="P896" i="1"/>
  <c r="Q896" i="1"/>
  <c r="R896" i="1"/>
  <c r="S896" i="1"/>
  <c r="T896" i="1"/>
  <c r="U896" i="1"/>
  <c r="V896" i="1"/>
  <c r="P897" i="1"/>
  <c r="Q897" i="1"/>
  <c r="R897" i="1"/>
  <c r="S897" i="1"/>
  <c r="T897" i="1"/>
  <c r="U897" i="1"/>
  <c r="V897" i="1"/>
  <c r="W897" i="1"/>
  <c r="Y897" i="1"/>
  <c r="Z897" i="1" s="1"/>
  <c r="P898" i="1"/>
  <c r="Q898" i="1"/>
  <c r="R898" i="1"/>
  <c r="S898" i="1"/>
  <c r="T898" i="1"/>
  <c r="U898" i="1"/>
  <c r="V898" i="1"/>
  <c r="W898" i="1"/>
  <c r="Y898" i="1" s="1"/>
  <c r="Z898" i="1" s="1"/>
  <c r="P899" i="1"/>
  <c r="Q899" i="1"/>
  <c r="R899" i="1"/>
  <c r="S899" i="1"/>
  <c r="T899" i="1"/>
  <c r="U899" i="1"/>
  <c r="V899" i="1"/>
  <c r="W899" i="1"/>
  <c r="Y899" i="1" s="1"/>
  <c r="Z899" i="1" s="1"/>
  <c r="P900" i="1"/>
  <c r="Q900" i="1"/>
  <c r="R900" i="1"/>
  <c r="S900" i="1"/>
  <c r="T900" i="1"/>
  <c r="U900" i="1"/>
  <c r="V900" i="1"/>
  <c r="W900" i="1"/>
  <c r="Y900" i="1"/>
  <c r="Z900" i="1" s="1"/>
  <c r="P901" i="1"/>
  <c r="Q901" i="1"/>
  <c r="R901" i="1"/>
  <c r="S901" i="1"/>
  <c r="T901" i="1"/>
  <c r="U901" i="1"/>
  <c r="V901" i="1"/>
  <c r="W901" i="1"/>
  <c r="Y901" i="1"/>
  <c r="Z901" i="1"/>
  <c r="P902" i="1"/>
  <c r="Q902" i="1"/>
  <c r="V902" i="1" s="1"/>
  <c r="R902" i="1"/>
  <c r="S902" i="1"/>
  <c r="T902" i="1"/>
  <c r="U902" i="1"/>
  <c r="P903" i="1"/>
  <c r="Q903" i="1"/>
  <c r="V903" i="1" s="1"/>
  <c r="R903" i="1"/>
  <c r="S903" i="1"/>
  <c r="T903" i="1"/>
  <c r="U903" i="1"/>
  <c r="P904" i="1"/>
  <c r="Q904" i="1"/>
  <c r="R904" i="1"/>
  <c r="S904" i="1"/>
  <c r="T904" i="1"/>
  <c r="U904" i="1"/>
  <c r="V904" i="1"/>
  <c r="P905" i="1"/>
  <c r="Q905" i="1"/>
  <c r="R905" i="1"/>
  <c r="S905" i="1"/>
  <c r="T905" i="1"/>
  <c r="U905" i="1"/>
  <c r="V905" i="1"/>
  <c r="W905" i="1"/>
  <c r="Y905" i="1"/>
  <c r="Z905" i="1" s="1"/>
  <c r="P906" i="1"/>
  <c r="Q906" i="1"/>
  <c r="V906" i="1" s="1"/>
  <c r="R906" i="1"/>
  <c r="S906" i="1"/>
  <c r="T906" i="1"/>
  <c r="U906" i="1"/>
  <c r="P907" i="1"/>
  <c r="Q907" i="1"/>
  <c r="V907" i="1" s="1"/>
  <c r="R907" i="1"/>
  <c r="S907" i="1"/>
  <c r="T907" i="1"/>
  <c r="U907" i="1"/>
  <c r="P908" i="1"/>
  <c r="Q908" i="1"/>
  <c r="R908" i="1"/>
  <c r="S908" i="1"/>
  <c r="T908" i="1"/>
  <c r="U908" i="1"/>
  <c r="V908" i="1"/>
  <c r="W908" i="1"/>
  <c r="Y908" i="1" s="1"/>
  <c r="Z908" i="1"/>
  <c r="P909" i="1"/>
  <c r="Q909" i="1"/>
  <c r="R909" i="1"/>
  <c r="S909" i="1"/>
  <c r="T909" i="1"/>
  <c r="U909" i="1"/>
  <c r="V909" i="1"/>
  <c r="W909" i="1"/>
  <c r="Y909" i="1"/>
  <c r="Z909" i="1" s="1"/>
  <c r="P910" i="1"/>
  <c r="Q910" i="1"/>
  <c r="R910" i="1"/>
  <c r="S910" i="1"/>
  <c r="T910" i="1"/>
  <c r="U910" i="1"/>
  <c r="V910" i="1"/>
  <c r="P911" i="1"/>
  <c r="Q911" i="1"/>
  <c r="V911" i="1" s="1"/>
  <c r="R911" i="1"/>
  <c r="S911" i="1"/>
  <c r="T911" i="1"/>
  <c r="U911" i="1"/>
  <c r="P912" i="1"/>
  <c r="Q912" i="1"/>
  <c r="V912" i="1" s="1"/>
  <c r="R912" i="1"/>
  <c r="S912" i="1"/>
  <c r="T912" i="1"/>
  <c r="U912" i="1"/>
  <c r="P913" i="1"/>
  <c r="Q913" i="1"/>
  <c r="R913" i="1"/>
  <c r="S913" i="1"/>
  <c r="T913" i="1"/>
  <c r="U913" i="1"/>
  <c r="V913" i="1"/>
  <c r="W913" i="1"/>
  <c r="Y913" i="1"/>
  <c r="Z913" i="1" s="1"/>
  <c r="P914" i="1"/>
  <c r="Q914" i="1"/>
  <c r="V914" i="1" s="1"/>
  <c r="R914" i="1"/>
  <c r="S914" i="1"/>
  <c r="T914" i="1"/>
  <c r="U914" i="1"/>
  <c r="P915" i="1"/>
  <c r="Q915" i="1"/>
  <c r="R915" i="1"/>
  <c r="S915" i="1"/>
  <c r="T915" i="1"/>
  <c r="U915" i="1"/>
  <c r="V915" i="1"/>
  <c r="W915" i="1"/>
  <c r="Y915" i="1" s="1"/>
  <c r="Z915" i="1"/>
  <c r="P916" i="1"/>
  <c r="Q916" i="1"/>
  <c r="R916" i="1"/>
  <c r="S916" i="1"/>
  <c r="T916" i="1"/>
  <c r="U916" i="1"/>
  <c r="V916" i="1"/>
  <c r="W916" i="1"/>
  <c r="Y916" i="1"/>
  <c r="Z916" i="1"/>
  <c r="P917" i="1"/>
  <c r="Q917" i="1"/>
  <c r="R917" i="1"/>
  <c r="S917" i="1"/>
  <c r="T917" i="1"/>
  <c r="U917" i="1"/>
  <c r="V917" i="1"/>
  <c r="W917" i="1"/>
  <c r="Y917" i="1" s="1"/>
  <c r="Z917" i="1"/>
  <c r="P918" i="1"/>
  <c r="Q918" i="1"/>
  <c r="R918" i="1"/>
  <c r="S918" i="1"/>
  <c r="T918" i="1"/>
  <c r="U918" i="1"/>
  <c r="V918" i="1"/>
  <c r="W918" i="1"/>
  <c r="Y918" i="1"/>
  <c r="Z918" i="1" s="1"/>
  <c r="P919" i="1"/>
  <c r="Q919" i="1"/>
  <c r="R919" i="1"/>
  <c r="S919" i="1"/>
  <c r="T919" i="1"/>
  <c r="U919" i="1"/>
  <c r="V919" i="1"/>
  <c r="W919" i="1"/>
  <c r="Y919" i="1" s="1"/>
  <c r="Z919" i="1" s="1"/>
  <c r="P920" i="1"/>
  <c r="Q920" i="1"/>
  <c r="R920" i="1"/>
  <c r="S920" i="1"/>
  <c r="T920" i="1"/>
  <c r="U920" i="1"/>
  <c r="V920" i="1"/>
  <c r="W920" i="1"/>
  <c r="Y920" i="1"/>
  <c r="Z920" i="1"/>
  <c r="P921" i="1"/>
  <c r="Q921" i="1"/>
  <c r="V921" i="1" s="1"/>
  <c r="R921" i="1"/>
  <c r="S921" i="1"/>
  <c r="T921" i="1"/>
  <c r="U921" i="1"/>
  <c r="P922" i="1"/>
  <c r="Q922" i="1"/>
  <c r="R922" i="1"/>
  <c r="S922" i="1"/>
  <c r="T922" i="1"/>
  <c r="U922" i="1"/>
  <c r="V922" i="1"/>
  <c r="W922" i="1"/>
  <c r="Y922" i="1" s="1"/>
  <c r="Z922" i="1"/>
  <c r="P923" i="1"/>
  <c r="Q923" i="1"/>
  <c r="R923" i="1"/>
  <c r="S923" i="1"/>
  <c r="T923" i="1"/>
  <c r="U923" i="1"/>
  <c r="V923" i="1"/>
  <c r="W923" i="1"/>
  <c r="Y923" i="1"/>
  <c r="Z923" i="1"/>
  <c r="P924" i="1"/>
  <c r="Q924" i="1"/>
  <c r="R924" i="1"/>
  <c r="S924" i="1"/>
  <c r="T924" i="1"/>
  <c r="U924" i="1"/>
  <c r="V924" i="1"/>
  <c r="W924" i="1"/>
  <c r="Y924" i="1"/>
  <c r="Z924" i="1" s="1"/>
  <c r="P925" i="1"/>
  <c r="Q925" i="1"/>
  <c r="R925" i="1"/>
  <c r="S925" i="1"/>
  <c r="T925" i="1"/>
  <c r="U925" i="1"/>
  <c r="V925" i="1"/>
  <c r="W925" i="1"/>
  <c r="Y925" i="1"/>
  <c r="Z925" i="1"/>
  <c r="P926" i="1"/>
  <c r="Q926" i="1"/>
  <c r="R926" i="1"/>
  <c r="S926" i="1"/>
  <c r="T926" i="1"/>
  <c r="U926" i="1"/>
  <c r="V926" i="1"/>
  <c r="W926" i="1"/>
  <c r="Y926" i="1" s="1"/>
  <c r="Z926" i="1" s="1"/>
  <c r="P927" i="1"/>
  <c r="Q927" i="1"/>
  <c r="R927" i="1"/>
  <c r="S927" i="1"/>
  <c r="T927" i="1"/>
  <c r="U927" i="1"/>
  <c r="V927" i="1"/>
  <c r="W927" i="1"/>
  <c r="Y927" i="1"/>
  <c r="Z927" i="1" s="1"/>
  <c r="P928" i="1"/>
  <c r="Q928" i="1"/>
  <c r="R928" i="1"/>
  <c r="S928" i="1"/>
  <c r="T928" i="1"/>
  <c r="U928" i="1"/>
  <c r="V928" i="1"/>
  <c r="W928" i="1"/>
  <c r="Y928" i="1"/>
  <c r="Z928" i="1" s="1"/>
  <c r="P929" i="1"/>
  <c r="Q929" i="1"/>
  <c r="R929" i="1"/>
  <c r="S929" i="1"/>
  <c r="T929" i="1"/>
  <c r="U929" i="1"/>
  <c r="V929" i="1"/>
  <c r="P930" i="1"/>
  <c r="Q930" i="1"/>
  <c r="R930" i="1"/>
  <c r="S930" i="1"/>
  <c r="T930" i="1"/>
  <c r="U930" i="1"/>
  <c r="V930" i="1"/>
  <c r="W930" i="1"/>
  <c r="Y930" i="1"/>
  <c r="Z930" i="1" s="1"/>
  <c r="P931" i="1"/>
  <c r="Q931" i="1"/>
  <c r="R931" i="1"/>
  <c r="S931" i="1"/>
  <c r="T931" i="1"/>
  <c r="U931" i="1"/>
  <c r="V931" i="1"/>
  <c r="W931" i="1"/>
  <c r="Y931" i="1" s="1"/>
  <c r="Z931" i="1" s="1"/>
  <c r="P932" i="1"/>
  <c r="Q932" i="1"/>
  <c r="V932" i="1" s="1"/>
  <c r="R932" i="1"/>
  <c r="S932" i="1"/>
  <c r="T932" i="1"/>
  <c r="U932" i="1"/>
  <c r="P933" i="1"/>
  <c r="Q933" i="1"/>
  <c r="V933" i="1" s="1"/>
  <c r="R933" i="1"/>
  <c r="S933" i="1"/>
  <c r="T933" i="1"/>
  <c r="U933" i="1"/>
  <c r="P934" i="1"/>
  <c r="Q934" i="1"/>
  <c r="R934" i="1"/>
  <c r="S934" i="1"/>
  <c r="T934" i="1"/>
  <c r="U934" i="1"/>
  <c r="V934" i="1"/>
  <c r="P935" i="1"/>
  <c r="Q935" i="1"/>
  <c r="V935" i="1" s="1"/>
  <c r="R935" i="1"/>
  <c r="S935" i="1"/>
  <c r="T935" i="1"/>
  <c r="U935" i="1"/>
  <c r="P936" i="1"/>
  <c r="Q936" i="1"/>
  <c r="R936" i="1"/>
  <c r="S936" i="1"/>
  <c r="T936" i="1"/>
  <c r="U936" i="1"/>
  <c r="V936" i="1"/>
  <c r="W936" i="1"/>
  <c r="Y936" i="1"/>
  <c r="Z936" i="1"/>
  <c r="P937" i="1"/>
  <c r="Q937" i="1"/>
  <c r="R937" i="1"/>
  <c r="S937" i="1"/>
  <c r="T937" i="1"/>
  <c r="U937" i="1"/>
  <c r="V937" i="1"/>
  <c r="W937" i="1"/>
  <c r="Y937" i="1" s="1"/>
  <c r="Z937" i="1"/>
  <c r="P938" i="1"/>
  <c r="Q938" i="1"/>
  <c r="R938" i="1"/>
  <c r="S938" i="1"/>
  <c r="T938" i="1"/>
  <c r="U938" i="1"/>
  <c r="V938" i="1"/>
  <c r="P939" i="1"/>
  <c r="Q939" i="1"/>
  <c r="V939" i="1" s="1"/>
  <c r="R939" i="1"/>
  <c r="S939" i="1"/>
  <c r="T939" i="1"/>
  <c r="U939" i="1"/>
  <c r="P940" i="1"/>
  <c r="Q940" i="1"/>
  <c r="R940" i="1"/>
  <c r="S940" i="1"/>
  <c r="T940" i="1"/>
  <c r="U940" i="1"/>
  <c r="V940" i="1"/>
  <c r="W940" i="1"/>
  <c r="Y940" i="1"/>
  <c r="Z940" i="1" s="1"/>
  <c r="P941" i="1"/>
  <c r="Q941" i="1"/>
  <c r="R941" i="1"/>
  <c r="S941" i="1"/>
  <c r="T941" i="1"/>
  <c r="U941" i="1"/>
  <c r="V941" i="1"/>
  <c r="W941" i="1"/>
  <c r="Y941" i="1"/>
  <c r="Z941" i="1"/>
  <c r="P942" i="1"/>
  <c r="Q942" i="1"/>
  <c r="R942" i="1"/>
  <c r="S942" i="1"/>
  <c r="T942" i="1"/>
  <c r="U942" i="1"/>
  <c r="V942" i="1"/>
  <c r="W942" i="1"/>
  <c r="Y942" i="1" s="1"/>
  <c r="Z942" i="1" s="1"/>
  <c r="P943" i="1"/>
  <c r="Q943" i="1"/>
  <c r="V943" i="1" s="1"/>
  <c r="R943" i="1"/>
  <c r="S943" i="1"/>
  <c r="T943" i="1"/>
  <c r="U943" i="1"/>
  <c r="P944" i="1"/>
  <c r="Q944" i="1"/>
  <c r="R944" i="1"/>
  <c r="S944" i="1"/>
  <c r="T944" i="1"/>
  <c r="U944" i="1"/>
  <c r="V944" i="1"/>
  <c r="W944" i="1"/>
  <c r="Y944" i="1"/>
  <c r="Z944" i="1"/>
  <c r="P945" i="1"/>
  <c r="Q945" i="1"/>
  <c r="R945" i="1"/>
  <c r="S945" i="1"/>
  <c r="T945" i="1"/>
  <c r="U945" i="1"/>
  <c r="V945" i="1"/>
  <c r="W945" i="1"/>
  <c r="Y945" i="1" s="1"/>
  <c r="Z945" i="1"/>
  <c r="P946" i="1"/>
  <c r="Q946" i="1"/>
  <c r="R946" i="1"/>
  <c r="S946" i="1"/>
  <c r="T946" i="1"/>
  <c r="U946" i="1"/>
  <c r="V946" i="1"/>
  <c r="W946" i="1"/>
  <c r="Y946" i="1"/>
  <c r="Z946" i="1"/>
  <c r="P947" i="1"/>
  <c r="Q947" i="1"/>
  <c r="R947" i="1"/>
  <c r="S947" i="1"/>
  <c r="T947" i="1"/>
  <c r="U947" i="1"/>
  <c r="V947" i="1"/>
  <c r="W947" i="1"/>
  <c r="Y947" i="1"/>
  <c r="Z947" i="1" s="1"/>
  <c r="P948" i="1"/>
  <c r="Q948" i="1"/>
  <c r="V948" i="1" s="1"/>
  <c r="R948" i="1"/>
  <c r="S948" i="1"/>
  <c r="T948" i="1"/>
  <c r="U948" i="1"/>
  <c r="P949" i="1"/>
  <c r="Q949" i="1"/>
  <c r="V949" i="1" s="1"/>
  <c r="R949" i="1"/>
  <c r="S949" i="1"/>
  <c r="T949" i="1"/>
  <c r="U949" i="1"/>
  <c r="P950" i="1"/>
  <c r="Q950" i="1"/>
  <c r="R950" i="1"/>
  <c r="S950" i="1"/>
  <c r="T950" i="1"/>
  <c r="U950" i="1"/>
  <c r="V950" i="1"/>
  <c r="P951" i="1"/>
  <c r="Q951" i="1"/>
  <c r="R951" i="1"/>
  <c r="S951" i="1"/>
  <c r="T951" i="1"/>
  <c r="U951" i="1"/>
  <c r="V951" i="1"/>
  <c r="W951" i="1"/>
  <c r="Y951" i="1" s="1"/>
  <c r="Z951" i="1" s="1"/>
  <c r="P952" i="1"/>
  <c r="Q952" i="1"/>
  <c r="R952" i="1"/>
  <c r="S952" i="1"/>
  <c r="T952" i="1"/>
  <c r="U952" i="1"/>
  <c r="V952" i="1"/>
  <c r="W952" i="1"/>
  <c r="Y952" i="1"/>
  <c r="Z952" i="1" s="1"/>
  <c r="P953" i="1"/>
  <c r="Q953" i="1"/>
  <c r="R953" i="1"/>
  <c r="S953" i="1"/>
  <c r="T953" i="1"/>
  <c r="U953" i="1"/>
  <c r="V953" i="1"/>
  <c r="W953" i="1"/>
  <c r="Y953" i="1" s="1"/>
  <c r="Z953" i="1" s="1"/>
  <c r="P954" i="1"/>
  <c r="Q954" i="1"/>
  <c r="R954" i="1"/>
  <c r="S954" i="1"/>
  <c r="T954" i="1"/>
  <c r="U954" i="1"/>
  <c r="W162" i="1" s="1"/>
  <c r="Y162" i="1" s="1"/>
  <c r="Z162" i="1" s="1"/>
  <c r="V954" i="1"/>
  <c r="P955" i="1"/>
  <c r="Q955" i="1"/>
  <c r="V955" i="1" s="1"/>
  <c r="R955" i="1"/>
  <c r="S955" i="1"/>
  <c r="T955" i="1"/>
  <c r="U955" i="1"/>
  <c r="P956" i="1"/>
  <c r="Q956" i="1"/>
  <c r="V956" i="1" s="1"/>
  <c r="R956" i="1"/>
  <c r="S956" i="1"/>
  <c r="T956" i="1"/>
  <c r="U956" i="1"/>
  <c r="P957" i="1"/>
  <c r="Q957" i="1"/>
  <c r="R957" i="1"/>
  <c r="S957" i="1"/>
  <c r="T957" i="1"/>
  <c r="U957" i="1"/>
  <c r="V957" i="1"/>
  <c r="W957" i="1"/>
  <c r="Y957" i="1" s="1"/>
  <c r="Z957" i="1"/>
  <c r="P958" i="1"/>
  <c r="Q958" i="1"/>
  <c r="V958" i="1" s="1"/>
  <c r="R958" i="1"/>
  <c r="S958" i="1"/>
  <c r="T958" i="1"/>
  <c r="U958" i="1"/>
  <c r="P959" i="1"/>
  <c r="Q959" i="1"/>
  <c r="V959" i="1" s="1"/>
  <c r="R959" i="1"/>
  <c r="S959" i="1"/>
  <c r="T959" i="1"/>
  <c r="U959" i="1"/>
  <c r="P960" i="1"/>
  <c r="Q960" i="1"/>
  <c r="V960" i="1" s="1"/>
  <c r="R960" i="1"/>
  <c r="S960" i="1"/>
  <c r="T960" i="1"/>
  <c r="U960" i="1"/>
  <c r="P961" i="1"/>
  <c r="Q961" i="1"/>
  <c r="R961" i="1"/>
  <c r="S961" i="1"/>
  <c r="T961" i="1"/>
  <c r="U961" i="1"/>
  <c r="V961" i="1"/>
  <c r="P962" i="1"/>
  <c r="Q962" i="1"/>
  <c r="R962" i="1"/>
  <c r="S962" i="1"/>
  <c r="T962" i="1"/>
  <c r="U962" i="1"/>
  <c r="V962" i="1"/>
  <c r="W962" i="1"/>
  <c r="Y962" i="1" s="1"/>
  <c r="Z962" i="1"/>
  <c r="P963" i="1"/>
  <c r="Q963" i="1"/>
  <c r="R963" i="1"/>
  <c r="S963" i="1"/>
  <c r="T963" i="1"/>
  <c r="U963" i="1"/>
  <c r="V963" i="1"/>
  <c r="W963" i="1"/>
  <c r="Y963" i="1"/>
  <c r="Z963" i="1" s="1"/>
  <c r="P964" i="1"/>
  <c r="Q964" i="1"/>
  <c r="R964" i="1"/>
  <c r="S964" i="1"/>
  <c r="T964" i="1"/>
  <c r="U964" i="1"/>
  <c r="V964" i="1"/>
  <c r="W964" i="1"/>
  <c r="Y964" i="1"/>
  <c r="Z964" i="1"/>
  <c r="P965" i="1"/>
  <c r="Q965" i="1"/>
  <c r="R965" i="1"/>
  <c r="S965" i="1"/>
  <c r="T965" i="1"/>
  <c r="U965" i="1"/>
  <c r="V965" i="1"/>
  <c r="W965" i="1"/>
  <c r="Y965" i="1" s="1"/>
  <c r="Z965" i="1" s="1"/>
  <c r="P966" i="1"/>
  <c r="Q966" i="1"/>
  <c r="R966" i="1"/>
  <c r="S966" i="1"/>
  <c r="T966" i="1"/>
  <c r="U966" i="1"/>
  <c r="V966" i="1"/>
  <c r="W966" i="1"/>
  <c r="Y966" i="1"/>
  <c r="Z966" i="1"/>
  <c r="P967" i="1"/>
  <c r="Q967" i="1"/>
  <c r="V967" i="1" s="1"/>
  <c r="R967" i="1"/>
  <c r="S967" i="1"/>
  <c r="T967" i="1"/>
  <c r="U967" i="1"/>
  <c r="P968" i="1"/>
  <c r="Q968" i="1"/>
  <c r="R968" i="1"/>
  <c r="S968" i="1"/>
  <c r="T968" i="1"/>
  <c r="U968" i="1"/>
  <c r="V968" i="1"/>
  <c r="W968" i="1"/>
  <c r="Y968" i="1" s="1"/>
  <c r="Z968" i="1"/>
  <c r="P969" i="1"/>
  <c r="Q969" i="1"/>
  <c r="V969" i="1" s="1"/>
  <c r="R969" i="1"/>
  <c r="S969" i="1"/>
  <c r="T969" i="1"/>
  <c r="U969" i="1"/>
  <c r="W969" i="1" s="1"/>
  <c r="Y969" i="1" s="1"/>
  <c r="P970" i="1"/>
  <c r="Q970" i="1"/>
  <c r="R970" i="1"/>
  <c r="S970" i="1"/>
  <c r="T970" i="1"/>
  <c r="U970" i="1"/>
  <c r="W970" i="1" s="1"/>
  <c r="V970" i="1"/>
  <c r="Y970" i="1"/>
  <c r="P971" i="1"/>
  <c r="Q971" i="1"/>
  <c r="R971" i="1"/>
  <c r="S971" i="1"/>
  <c r="T971" i="1"/>
  <c r="U971" i="1"/>
  <c r="W971" i="1" s="1"/>
  <c r="Y971" i="1" s="1"/>
  <c r="Z971" i="1" s="1"/>
  <c r="V971" i="1"/>
  <c r="P972" i="1"/>
  <c r="Q972" i="1"/>
  <c r="R972" i="1"/>
  <c r="S972" i="1"/>
  <c r="T972" i="1"/>
  <c r="U972" i="1"/>
  <c r="V972" i="1"/>
  <c r="W972" i="1"/>
  <c r="Y972" i="1"/>
  <c r="Z972" i="1"/>
  <c r="P973" i="1"/>
  <c r="Q973" i="1"/>
  <c r="R973" i="1"/>
  <c r="S973" i="1"/>
  <c r="T973" i="1"/>
  <c r="U973" i="1"/>
  <c r="V973" i="1"/>
  <c r="W973" i="1"/>
  <c r="Y973" i="1" s="1"/>
  <c r="Z973" i="1" s="1"/>
  <c r="P974" i="1"/>
  <c r="Q974" i="1"/>
  <c r="R974" i="1"/>
  <c r="S974" i="1"/>
  <c r="T974" i="1"/>
  <c r="U974" i="1"/>
  <c r="V974" i="1"/>
  <c r="P975" i="1"/>
  <c r="Q975" i="1"/>
  <c r="V975" i="1" s="1"/>
  <c r="R975" i="1"/>
  <c r="S975" i="1"/>
  <c r="T975" i="1"/>
  <c r="U975" i="1"/>
  <c r="P976" i="1"/>
  <c r="Q976" i="1"/>
  <c r="V976" i="1" s="1"/>
  <c r="R976" i="1"/>
  <c r="S976" i="1"/>
  <c r="T976" i="1"/>
  <c r="U976" i="1"/>
  <c r="P977" i="1"/>
  <c r="Q977" i="1"/>
  <c r="R977" i="1"/>
  <c r="S977" i="1"/>
  <c r="T977" i="1"/>
  <c r="U977" i="1"/>
  <c r="V977" i="1"/>
  <c r="W977" i="1"/>
  <c r="Y977" i="1"/>
  <c r="Z977" i="1"/>
  <c r="P978" i="1"/>
  <c r="Q978" i="1"/>
  <c r="R978" i="1"/>
  <c r="S978" i="1"/>
  <c r="T978" i="1"/>
  <c r="U978" i="1"/>
  <c r="V978" i="1"/>
  <c r="W978" i="1"/>
  <c r="Y978" i="1"/>
  <c r="Z978" i="1"/>
  <c r="P979" i="1"/>
  <c r="Q979" i="1"/>
  <c r="R979" i="1"/>
  <c r="S979" i="1"/>
  <c r="T979" i="1"/>
  <c r="U979" i="1"/>
  <c r="V979" i="1"/>
  <c r="P980" i="1"/>
  <c r="Q980" i="1"/>
  <c r="R980" i="1"/>
  <c r="S980" i="1"/>
  <c r="T980" i="1"/>
  <c r="U980" i="1"/>
  <c r="V980" i="1"/>
  <c r="W980" i="1"/>
  <c r="Y980" i="1"/>
  <c r="Z980" i="1" s="1"/>
  <c r="P981" i="1"/>
  <c r="Q981" i="1"/>
  <c r="V981" i="1" s="1"/>
  <c r="R981" i="1"/>
  <c r="S981" i="1"/>
  <c r="T981" i="1"/>
  <c r="U981" i="1"/>
  <c r="P982" i="1"/>
  <c r="Q982" i="1"/>
  <c r="V982" i="1" s="1"/>
  <c r="R982" i="1"/>
  <c r="S982" i="1"/>
  <c r="T982" i="1"/>
  <c r="U982" i="1"/>
  <c r="P983" i="1"/>
  <c r="Q983" i="1"/>
  <c r="V983" i="1" s="1"/>
  <c r="R983" i="1"/>
  <c r="S983" i="1"/>
  <c r="T983" i="1"/>
  <c r="U983" i="1"/>
  <c r="P984" i="1"/>
  <c r="Q984" i="1"/>
  <c r="R984" i="1"/>
  <c r="S984" i="1"/>
  <c r="T984" i="1"/>
  <c r="U984" i="1"/>
  <c r="V984" i="1"/>
  <c r="W984" i="1"/>
  <c r="Y984" i="1"/>
  <c r="Z984" i="1"/>
  <c r="P985" i="1"/>
  <c r="Q985" i="1"/>
  <c r="R985" i="1"/>
  <c r="S985" i="1"/>
  <c r="T985" i="1"/>
  <c r="U985" i="1"/>
  <c r="V985" i="1"/>
  <c r="W985" i="1"/>
  <c r="Y985" i="1" s="1"/>
  <c r="P986" i="1"/>
  <c r="Q986" i="1"/>
  <c r="V986" i="1" s="1"/>
  <c r="R986" i="1"/>
  <c r="S986" i="1"/>
  <c r="T986" i="1"/>
  <c r="U986" i="1"/>
  <c r="P987" i="1"/>
  <c r="Q987" i="1"/>
  <c r="R987" i="1"/>
  <c r="S987" i="1"/>
  <c r="T987" i="1"/>
  <c r="U987" i="1"/>
  <c r="V987" i="1"/>
  <c r="P988" i="1"/>
  <c r="Q988" i="1"/>
  <c r="R988" i="1"/>
  <c r="S988" i="1"/>
  <c r="T988" i="1"/>
  <c r="U988" i="1"/>
  <c r="V988" i="1"/>
  <c r="W988" i="1"/>
  <c r="Y988" i="1" s="1"/>
  <c r="Z988" i="1"/>
  <c r="P989" i="1"/>
  <c r="Q989" i="1"/>
  <c r="R989" i="1"/>
  <c r="S989" i="1"/>
  <c r="T989" i="1"/>
  <c r="U989" i="1"/>
  <c r="V989" i="1"/>
  <c r="W989" i="1"/>
  <c r="Y989" i="1" s="1"/>
  <c r="Z989" i="1" s="1"/>
  <c r="P990" i="1"/>
  <c r="Q990" i="1"/>
  <c r="R990" i="1"/>
  <c r="S990" i="1"/>
  <c r="T990" i="1"/>
  <c r="U990" i="1"/>
  <c r="V990" i="1"/>
  <c r="P991" i="1"/>
  <c r="Q991" i="1"/>
  <c r="R991" i="1"/>
  <c r="S991" i="1"/>
  <c r="T991" i="1"/>
  <c r="U991" i="1"/>
  <c r="V991" i="1"/>
  <c r="P992" i="1"/>
  <c r="Q992" i="1"/>
  <c r="R992" i="1"/>
  <c r="S992" i="1"/>
  <c r="T992" i="1"/>
  <c r="U992" i="1"/>
  <c r="V992" i="1"/>
  <c r="W992" i="1"/>
  <c r="Y992" i="1"/>
  <c r="Z992" i="1" s="1"/>
  <c r="P993" i="1"/>
  <c r="Q993" i="1"/>
  <c r="R993" i="1"/>
  <c r="S993" i="1"/>
  <c r="T993" i="1"/>
  <c r="U993" i="1"/>
  <c r="V993" i="1"/>
  <c r="W993" i="1"/>
  <c r="Y993" i="1"/>
  <c r="Z993" i="1" s="1"/>
  <c r="P994" i="1"/>
  <c r="Q994" i="1"/>
  <c r="R994" i="1"/>
  <c r="S994" i="1"/>
  <c r="T994" i="1"/>
  <c r="U994" i="1"/>
  <c r="V994" i="1"/>
  <c r="W994" i="1"/>
  <c r="Y994" i="1"/>
  <c r="Z994" i="1"/>
  <c r="P995" i="1"/>
  <c r="Q995" i="1"/>
  <c r="V995" i="1" s="1"/>
  <c r="R995" i="1"/>
  <c r="S995" i="1"/>
  <c r="T995" i="1"/>
  <c r="U995" i="1"/>
  <c r="P996" i="1"/>
  <c r="Q996" i="1"/>
  <c r="V996" i="1" s="1"/>
  <c r="R996" i="1"/>
  <c r="S996" i="1"/>
  <c r="T996" i="1"/>
  <c r="U996" i="1"/>
  <c r="P997" i="1"/>
  <c r="Q997" i="1"/>
  <c r="R997" i="1"/>
  <c r="S997" i="1"/>
  <c r="T997" i="1"/>
  <c r="U997" i="1"/>
  <c r="V997" i="1"/>
  <c r="P998" i="1"/>
  <c r="Q998" i="1"/>
  <c r="V998" i="1" s="1"/>
  <c r="R998" i="1"/>
  <c r="S998" i="1"/>
  <c r="T998" i="1"/>
  <c r="U998" i="1"/>
  <c r="P999" i="1"/>
  <c r="Q999" i="1"/>
  <c r="R999" i="1"/>
  <c r="S999" i="1"/>
  <c r="T999" i="1"/>
  <c r="U999" i="1"/>
  <c r="V999" i="1"/>
  <c r="W999" i="1"/>
  <c r="Y999" i="1"/>
  <c r="Z999" i="1" s="1"/>
  <c r="P1000" i="1"/>
  <c r="Q1000" i="1"/>
  <c r="R1000" i="1"/>
  <c r="S1000" i="1"/>
  <c r="T1000" i="1"/>
  <c r="U1000" i="1"/>
  <c r="V1000" i="1"/>
  <c r="P1001" i="1"/>
  <c r="Q1001" i="1"/>
  <c r="R1001" i="1"/>
  <c r="S1001" i="1"/>
  <c r="T1001" i="1"/>
  <c r="U1001" i="1"/>
  <c r="V1001" i="1"/>
  <c r="W1001" i="1"/>
  <c r="Y1001" i="1" s="1"/>
  <c r="Z1001" i="1" s="1"/>
  <c r="P1002" i="1"/>
  <c r="Q1002" i="1"/>
  <c r="R1002" i="1"/>
  <c r="S1002" i="1"/>
  <c r="T1002" i="1"/>
  <c r="U1002" i="1"/>
  <c r="V1002" i="1"/>
  <c r="W1002" i="1"/>
  <c r="Y1002" i="1" s="1"/>
  <c r="Z1002" i="1" s="1"/>
  <c r="P1003" i="1"/>
  <c r="Q1003" i="1"/>
  <c r="R1003" i="1"/>
  <c r="S1003" i="1"/>
  <c r="T1003" i="1"/>
  <c r="U1003" i="1"/>
  <c r="V1003" i="1"/>
  <c r="W1003" i="1"/>
  <c r="Y1003" i="1"/>
  <c r="Z1003" i="1" s="1"/>
  <c r="P1004" i="1"/>
  <c r="Q1004" i="1"/>
  <c r="V1004" i="1" s="1"/>
  <c r="R1004" i="1"/>
  <c r="S1004" i="1"/>
  <c r="T1004" i="1"/>
  <c r="U1004" i="1"/>
  <c r="P1005" i="1"/>
  <c r="Q1005" i="1"/>
  <c r="R1005" i="1"/>
  <c r="S1005" i="1"/>
  <c r="T1005" i="1"/>
  <c r="U1005" i="1"/>
  <c r="V1005" i="1"/>
  <c r="P1006" i="1"/>
  <c r="Q1006" i="1"/>
  <c r="R1006" i="1"/>
  <c r="S1006" i="1"/>
  <c r="T1006" i="1"/>
  <c r="U1006" i="1"/>
  <c r="V1006" i="1"/>
  <c r="P1007" i="1"/>
  <c r="Q1007" i="1"/>
  <c r="V1007" i="1" s="1"/>
  <c r="R1007" i="1"/>
  <c r="S1007" i="1"/>
  <c r="T1007" i="1"/>
  <c r="U1007" i="1"/>
  <c r="P1008" i="1"/>
  <c r="Q1008" i="1"/>
  <c r="R1008" i="1"/>
  <c r="S1008" i="1"/>
  <c r="T1008" i="1"/>
  <c r="U1008" i="1"/>
  <c r="V1008" i="1"/>
  <c r="P1009" i="1"/>
  <c r="Q1009" i="1"/>
  <c r="R1009" i="1"/>
  <c r="S1009" i="1"/>
  <c r="T1009" i="1"/>
  <c r="U1009" i="1"/>
  <c r="V1009" i="1"/>
  <c r="P1010" i="1"/>
  <c r="Q1010" i="1"/>
  <c r="R1010" i="1"/>
  <c r="S1010" i="1"/>
  <c r="T1010" i="1"/>
  <c r="U1010" i="1"/>
  <c r="V1010" i="1"/>
  <c r="W1010" i="1"/>
  <c r="Y1010" i="1"/>
  <c r="Z1010" i="1" s="1"/>
  <c r="P1011" i="1"/>
  <c r="Q1011" i="1"/>
  <c r="V1011" i="1" s="1"/>
  <c r="R1011" i="1"/>
  <c r="S1011" i="1"/>
  <c r="T1011" i="1"/>
  <c r="U1011" i="1"/>
  <c r="P1012" i="1"/>
  <c r="Q1012" i="1"/>
  <c r="R1012" i="1"/>
  <c r="S1012" i="1"/>
  <c r="T1012" i="1"/>
  <c r="U1012" i="1"/>
  <c r="V1012" i="1"/>
  <c r="P1013" i="1"/>
  <c r="Q1013" i="1"/>
  <c r="V1013" i="1" s="1"/>
  <c r="R1013" i="1"/>
  <c r="S1013" i="1"/>
  <c r="T1013" i="1"/>
  <c r="U1013" i="1"/>
  <c r="P1014" i="1"/>
  <c r="Q1014" i="1"/>
  <c r="V1014" i="1" s="1"/>
  <c r="R1014" i="1"/>
  <c r="S1014" i="1"/>
  <c r="T1014" i="1"/>
  <c r="U1014" i="1"/>
  <c r="P1015" i="1"/>
  <c r="Q1015" i="1"/>
  <c r="V1015" i="1" s="1"/>
  <c r="R1015" i="1"/>
  <c r="S1015" i="1"/>
  <c r="T1015" i="1"/>
  <c r="U1015" i="1"/>
  <c r="P1016" i="1"/>
  <c r="Q1016" i="1"/>
  <c r="R1016" i="1"/>
  <c r="S1016" i="1"/>
  <c r="T1016" i="1"/>
  <c r="U1016" i="1"/>
  <c r="V1016" i="1"/>
  <c r="W1016" i="1"/>
  <c r="Y1016" i="1" s="1"/>
  <c r="Z1016" i="1" s="1"/>
  <c r="P1017" i="1"/>
  <c r="Q1017" i="1"/>
  <c r="R1017" i="1"/>
  <c r="S1017" i="1"/>
  <c r="T1017" i="1"/>
  <c r="U1017" i="1"/>
  <c r="V1017" i="1"/>
  <c r="W1017" i="1"/>
  <c r="Y1017" i="1"/>
  <c r="Z1017" i="1" s="1"/>
  <c r="P1018" i="1"/>
  <c r="Q1018" i="1"/>
  <c r="R1018" i="1"/>
  <c r="S1018" i="1"/>
  <c r="T1018" i="1"/>
  <c r="U1018" i="1"/>
  <c r="V1018" i="1"/>
  <c r="W1018" i="1"/>
  <c r="Y1018" i="1" s="1"/>
  <c r="Z1018" i="1" s="1"/>
  <c r="P1019" i="1"/>
  <c r="Q1019" i="1"/>
  <c r="R1019" i="1"/>
  <c r="S1019" i="1"/>
  <c r="T1019" i="1"/>
  <c r="U1019" i="1"/>
  <c r="V1019" i="1"/>
  <c r="W1019" i="1"/>
  <c r="Y1019" i="1" s="1"/>
  <c r="Z1019" i="1" s="1"/>
  <c r="P1020" i="1"/>
  <c r="Q1020" i="1"/>
  <c r="R1020" i="1"/>
  <c r="S1020" i="1"/>
  <c r="T1020" i="1"/>
  <c r="U1020" i="1"/>
  <c r="V1020" i="1"/>
  <c r="W1020" i="1"/>
  <c r="Y1020" i="1" s="1"/>
  <c r="Z1020" i="1" s="1"/>
  <c r="P1021" i="1"/>
  <c r="Q1021" i="1"/>
  <c r="R1021" i="1"/>
  <c r="S1021" i="1"/>
  <c r="T1021" i="1"/>
  <c r="U1021" i="1"/>
  <c r="V1021" i="1"/>
  <c r="W1021" i="1"/>
  <c r="Y1021" i="1" s="1"/>
  <c r="Z1021" i="1" s="1"/>
  <c r="P1022" i="1"/>
  <c r="Q1022" i="1"/>
  <c r="R1022" i="1"/>
  <c r="S1022" i="1"/>
  <c r="T1022" i="1"/>
  <c r="U1022" i="1"/>
  <c r="V1022" i="1"/>
  <c r="W1022" i="1"/>
  <c r="Y1022" i="1" s="1"/>
  <c r="Z1022" i="1" s="1"/>
  <c r="P1023" i="1"/>
  <c r="Q1023" i="1"/>
  <c r="R1023" i="1"/>
  <c r="S1023" i="1"/>
  <c r="T1023" i="1"/>
  <c r="U1023" i="1"/>
  <c r="V1023" i="1"/>
  <c r="W1023" i="1"/>
  <c r="Y1023" i="1"/>
  <c r="Z1023" i="1"/>
  <c r="P1024" i="1"/>
  <c r="Q1024" i="1"/>
  <c r="V1024" i="1" s="1"/>
  <c r="R1024" i="1"/>
  <c r="S1024" i="1"/>
  <c r="T1024" i="1"/>
  <c r="U1024" i="1"/>
  <c r="P1025" i="1"/>
  <c r="Q1025" i="1"/>
  <c r="R1025" i="1"/>
  <c r="S1025" i="1"/>
  <c r="T1025" i="1"/>
  <c r="U1025" i="1"/>
  <c r="V1025" i="1"/>
  <c r="P1026" i="1"/>
  <c r="Q1026" i="1"/>
  <c r="R1026" i="1"/>
  <c r="S1026" i="1"/>
  <c r="T1026" i="1"/>
  <c r="U1026" i="1"/>
  <c r="V1026" i="1"/>
  <c r="P1027" i="1"/>
  <c r="Q1027" i="1"/>
  <c r="V1027" i="1" s="1"/>
  <c r="R1027" i="1"/>
  <c r="S1027" i="1"/>
  <c r="T1027" i="1"/>
  <c r="U1027" i="1"/>
  <c r="P1028" i="1"/>
  <c r="Q1028" i="1"/>
  <c r="R1028" i="1"/>
  <c r="S1028" i="1"/>
  <c r="T1028" i="1"/>
  <c r="U1028" i="1"/>
  <c r="V1028" i="1"/>
  <c r="W1028" i="1"/>
  <c r="Y1028" i="1" s="1"/>
  <c r="Z1028" i="1"/>
  <c r="P1029" i="1"/>
  <c r="Q1029" i="1"/>
  <c r="R1029" i="1"/>
  <c r="S1029" i="1"/>
  <c r="T1029" i="1"/>
  <c r="U1029" i="1"/>
  <c r="V1029" i="1"/>
  <c r="W1029" i="1"/>
  <c r="Y1029" i="1"/>
  <c r="Z1029" i="1" s="1"/>
  <c r="P1030" i="1"/>
  <c r="Q1030" i="1"/>
  <c r="R1030" i="1"/>
  <c r="S1030" i="1"/>
  <c r="T1030" i="1"/>
  <c r="U1030" i="1"/>
  <c r="V1030" i="1"/>
  <c r="W1030" i="1"/>
  <c r="Y1030" i="1"/>
  <c r="Z1030" i="1" s="1"/>
  <c r="P1031" i="1"/>
  <c r="Q1031" i="1"/>
  <c r="V1031" i="1" s="1"/>
  <c r="R1031" i="1"/>
  <c r="S1031" i="1"/>
  <c r="T1031" i="1"/>
  <c r="U1031" i="1"/>
  <c r="P1032" i="1"/>
  <c r="Q1032" i="1"/>
  <c r="V1032" i="1" s="1"/>
  <c r="R1032" i="1"/>
  <c r="S1032" i="1"/>
  <c r="T1032" i="1"/>
  <c r="U1032" i="1"/>
  <c r="P1033" i="1"/>
  <c r="Q1033" i="1"/>
  <c r="R1033" i="1"/>
  <c r="S1033" i="1"/>
  <c r="T1033" i="1"/>
  <c r="U1033" i="1"/>
  <c r="V1033" i="1"/>
  <c r="W1033" i="1"/>
  <c r="Y1033" i="1"/>
  <c r="Z1033" i="1"/>
  <c r="P1034" i="1"/>
  <c r="Q1034" i="1"/>
  <c r="V1034" i="1" s="1"/>
  <c r="R1034" i="1"/>
  <c r="S1034" i="1"/>
  <c r="T1034" i="1"/>
  <c r="U1034" i="1"/>
  <c r="P1035" i="1"/>
  <c r="Q1035" i="1"/>
  <c r="V1035" i="1" s="1"/>
  <c r="R1035" i="1"/>
  <c r="S1035" i="1"/>
  <c r="T1035" i="1"/>
  <c r="U1035" i="1"/>
  <c r="P1036" i="1"/>
  <c r="Q1036" i="1"/>
  <c r="R1036" i="1"/>
  <c r="S1036" i="1"/>
  <c r="T1036" i="1"/>
  <c r="U1036" i="1"/>
  <c r="V1036" i="1"/>
  <c r="W1036" i="1"/>
  <c r="Y1036" i="1" s="1"/>
  <c r="Z1036" i="1"/>
  <c r="P1037" i="1"/>
  <c r="Q1037" i="1"/>
  <c r="R1037" i="1"/>
  <c r="S1037" i="1"/>
  <c r="T1037" i="1"/>
  <c r="U1037" i="1"/>
  <c r="V1037" i="1"/>
  <c r="P1038" i="1"/>
  <c r="Q1038" i="1"/>
  <c r="R1038" i="1"/>
  <c r="S1038" i="1"/>
  <c r="T1038" i="1"/>
  <c r="U1038" i="1"/>
  <c r="V1038" i="1"/>
  <c r="P1039" i="1"/>
  <c r="Q1039" i="1"/>
  <c r="R1039" i="1"/>
  <c r="S1039" i="1"/>
  <c r="T1039" i="1"/>
  <c r="U1039" i="1"/>
  <c r="V1039" i="1"/>
  <c r="P1040" i="1"/>
  <c r="Q1040" i="1"/>
  <c r="V1040" i="1" s="1"/>
  <c r="R1040" i="1"/>
  <c r="S1040" i="1"/>
  <c r="T1040" i="1"/>
  <c r="U1040" i="1"/>
  <c r="P1041" i="1"/>
  <c r="Q1041" i="1"/>
  <c r="R1041" i="1"/>
  <c r="S1041" i="1"/>
  <c r="T1041" i="1"/>
  <c r="U1041" i="1"/>
  <c r="V1041" i="1"/>
  <c r="P1042" i="1"/>
  <c r="Q1042" i="1"/>
  <c r="R1042" i="1"/>
  <c r="S1042" i="1"/>
  <c r="T1042" i="1"/>
  <c r="U1042" i="1"/>
  <c r="V1042" i="1"/>
  <c r="P1043" i="1"/>
  <c r="Q1043" i="1"/>
  <c r="R1043" i="1"/>
  <c r="S1043" i="1"/>
  <c r="T1043" i="1"/>
  <c r="U1043" i="1"/>
  <c r="V1043" i="1"/>
  <c r="W1043" i="1"/>
  <c r="Y1043" i="1"/>
  <c r="Z1043" i="1"/>
  <c r="P1044" i="1"/>
  <c r="Q1044" i="1"/>
  <c r="R1044" i="1"/>
  <c r="S1044" i="1"/>
  <c r="T1044" i="1"/>
  <c r="U1044" i="1"/>
  <c r="V1044" i="1"/>
  <c r="P1045" i="1"/>
  <c r="Q1045" i="1"/>
  <c r="R1045" i="1"/>
  <c r="S1045" i="1"/>
  <c r="T1045" i="1"/>
  <c r="U1045" i="1"/>
  <c r="V1045" i="1"/>
  <c r="W1045" i="1"/>
  <c r="Y1045" i="1"/>
  <c r="Z1045" i="1" s="1"/>
  <c r="P1046" i="1"/>
  <c r="Q1046" i="1"/>
  <c r="R1046" i="1"/>
  <c r="S1046" i="1"/>
  <c r="T1046" i="1"/>
  <c r="U1046" i="1"/>
  <c r="V1046" i="1"/>
  <c r="P1047" i="1"/>
  <c r="Q1047" i="1"/>
  <c r="R1047" i="1"/>
  <c r="S1047" i="1"/>
  <c r="T1047" i="1"/>
  <c r="U1047" i="1"/>
  <c r="V1047" i="1"/>
  <c r="W1047" i="1"/>
  <c r="Y1047" i="1" s="1"/>
  <c r="Z1047" i="1" s="1"/>
  <c r="P1048" i="1"/>
  <c r="Q1048" i="1"/>
  <c r="R1048" i="1"/>
  <c r="S1048" i="1"/>
  <c r="T1048" i="1"/>
  <c r="U1048" i="1"/>
  <c r="V1048" i="1"/>
  <c r="W1048" i="1"/>
  <c r="Y1048" i="1"/>
  <c r="Z1048" i="1"/>
  <c r="P1049" i="1"/>
  <c r="Q1049" i="1"/>
  <c r="R1049" i="1"/>
  <c r="S1049" i="1"/>
  <c r="T1049" i="1"/>
  <c r="U1049" i="1"/>
  <c r="V1049" i="1"/>
  <c r="P1050" i="1"/>
  <c r="Q1050" i="1"/>
  <c r="R1050" i="1"/>
  <c r="S1050" i="1"/>
  <c r="T1050" i="1"/>
  <c r="U1050" i="1"/>
  <c r="V1050" i="1"/>
  <c r="P1051" i="1"/>
  <c r="Q1051" i="1"/>
  <c r="R1051" i="1"/>
  <c r="S1051" i="1"/>
  <c r="T1051" i="1"/>
  <c r="U1051" i="1"/>
  <c r="V1051" i="1"/>
  <c r="W1051" i="1"/>
  <c r="Y1051" i="1"/>
  <c r="Z1051" i="1" s="1"/>
  <c r="P1052" i="1"/>
  <c r="Q1052" i="1"/>
  <c r="V1052" i="1" s="1"/>
  <c r="R1052" i="1"/>
  <c r="S1052" i="1"/>
  <c r="T1052" i="1"/>
  <c r="U1052" i="1"/>
  <c r="P1053" i="1"/>
  <c r="Q1053" i="1"/>
  <c r="R1053" i="1"/>
  <c r="S1053" i="1"/>
  <c r="T1053" i="1"/>
  <c r="U1053" i="1"/>
  <c r="V1053" i="1"/>
  <c r="P1054" i="1"/>
  <c r="Q1054" i="1"/>
  <c r="V1054" i="1" s="1"/>
  <c r="R1054" i="1"/>
  <c r="S1054" i="1"/>
  <c r="T1054" i="1"/>
  <c r="U1054" i="1"/>
  <c r="P1055" i="1"/>
  <c r="Q1055" i="1"/>
  <c r="V1055" i="1" s="1"/>
  <c r="R1055" i="1"/>
  <c r="S1055" i="1"/>
  <c r="T1055" i="1"/>
  <c r="U1055" i="1"/>
  <c r="W1055" i="1" s="1"/>
  <c r="Y1055" i="1" s="1"/>
  <c r="Z1055" i="1" s="1"/>
  <c r="P1056" i="1"/>
  <c r="Q1056" i="1"/>
  <c r="V1056" i="1" s="1"/>
  <c r="R1056" i="1"/>
  <c r="S1056" i="1"/>
  <c r="T1056" i="1"/>
  <c r="U1056" i="1"/>
  <c r="P1057" i="1"/>
  <c r="Q1057" i="1"/>
  <c r="R1057" i="1"/>
  <c r="S1057" i="1"/>
  <c r="T1057" i="1"/>
  <c r="U1057" i="1"/>
  <c r="V1057" i="1"/>
  <c r="W1057" i="1"/>
  <c r="Y1057" i="1"/>
  <c r="Z1057" i="1" s="1"/>
  <c r="P1058" i="1"/>
  <c r="Q1058" i="1"/>
  <c r="R1058" i="1"/>
  <c r="S1058" i="1"/>
  <c r="T1058" i="1"/>
  <c r="U1058" i="1"/>
  <c r="V1058" i="1"/>
  <c r="W1058" i="1"/>
  <c r="Y1058" i="1" s="1"/>
  <c r="Z1058" i="1" s="1"/>
  <c r="P1059" i="1"/>
  <c r="Q1059" i="1"/>
  <c r="R1059" i="1"/>
  <c r="S1059" i="1"/>
  <c r="T1059" i="1"/>
  <c r="U1059" i="1"/>
  <c r="V1059" i="1"/>
  <c r="W1059" i="1"/>
  <c r="Y1059" i="1"/>
  <c r="Z1059" i="1"/>
  <c r="P1060" i="1"/>
  <c r="Q1060" i="1"/>
  <c r="R1060" i="1"/>
  <c r="S1060" i="1"/>
  <c r="T1060" i="1"/>
  <c r="U1060" i="1"/>
  <c r="V1060" i="1"/>
  <c r="W1060" i="1"/>
  <c r="Y1060" i="1" s="1"/>
  <c r="Z1060" i="1" s="1"/>
  <c r="P1061" i="1"/>
  <c r="Q1061" i="1"/>
  <c r="R1061" i="1"/>
  <c r="S1061" i="1"/>
  <c r="T1061" i="1"/>
  <c r="U1061" i="1"/>
  <c r="V1061" i="1"/>
  <c r="W1061" i="1"/>
  <c r="Y1061" i="1" s="1"/>
  <c r="Z1061" i="1"/>
  <c r="P1062" i="1"/>
  <c r="Q1062" i="1"/>
  <c r="R1062" i="1"/>
  <c r="S1062" i="1"/>
  <c r="T1062" i="1"/>
  <c r="U1062" i="1"/>
  <c r="V1062" i="1"/>
  <c r="W1062" i="1"/>
  <c r="Y1062" i="1" s="1"/>
  <c r="Z1062" i="1"/>
  <c r="P1063" i="1"/>
  <c r="Q1063" i="1"/>
  <c r="R1063" i="1"/>
  <c r="S1063" i="1"/>
  <c r="T1063" i="1"/>
  <c r="U1063" i="1"/>
  <c r="W1667" i="1" s="1"/>
  <c r="Y1667" i="1" s="1"/>
  <c r="Z1667" i="1" s="1"/>
  <c r="V1063" i="1"/>
  <c r="W1063" i="1"/>
  <c r="Y1063" i="1"/>
  <c r="Z1063" i="1"/>
  <c r="P1064" i="1"/>
  <c r="Q1064" i="1"/>
  <c r="R1064" i="1"/>
  <c r="S1064" i="1"/>
  <c r="T1064" i="1"/>
  <c r="U1064" i="1"/>
  <c r="V1064" i="1"/>
  <c r="W1064" i="1"/>
  <c r="Y1064" i="1"/>
  <c r="Z1064" i="1"/>
  <c r="P1065" i="1"/>
  <c r="Q1065" i="1"/>
  <c r="V1065" i="1" s="1"/>
  <c r="R1065" i="1"/>
  <c r="S1065" i="1"/>
  <c r="T1065" i="1"/>
  <c r="U1065" i="1"/>
  <c r="P1066" i="1"/>
  <c r="Q1066" i="1"/>
  <c r="R1066" i="1"/>
  <c r="S1066" i="1"/>
  <c r="T1066" i="1"/>
  <c r="U1066" i="1"/>
  <c r="V1066" i="1"/>
  <c r="P1067" i="1"/>
  <c r="Q1067" i="1"/>
  <c r="R1067" i="1"/>
  <c r="S1067" i="1"/>
  <c r="T1067" i="1"/>
  <c r="U1067" i="1"/>
  <c r="V1067" i="1"/>
  <c r="P1068" i="1"/>
  <c r="Q1068" i="1"/>
  <c r="R1068" i="1"/>
  <c r="S1068" i="1"/>
  <c r="T1068" i="1"/>
  <c r="U1068" i="1"/>
  <c r="V1068" i="1"/>
  <c r="P1069" i="1"/>
  <c r="Q1069" i="1"/>
  <c r="R1069" i="1"/>
  <c r="S1069" i="1"/>
  <c r="T1069" i="1"/>
  <c r="U1069" i="1"/>
  <c r="V1069" i="1"/>
  <c r="W1069" i="1"/>
  <c r="Y1069" i="1"/>
  <c r="Z1069" i="1" s="1"/>
  <c r="P1070" i="1"/>
  <c r="Q1070" i="1"/>
  <c r="R1070" i="1"/>
  <c r="S1070" i="1"/>
  <c r="T1070" i="1"/>
  <c r="U1070" i="1"/>
  <c r="V1070" i="1"/>
  <c r="W1070" i="1"/>
  <c r="Y1070" i="1" s="1"/>
  <c r="Z1070" i="1" s="1"/>
  <c r="P1071" i="1"/>
  <c r="Q1071" i="1"/>
  <c r="R1071" i="1"/>
  <c r="S1071" i="1"/>
  <c r="T1071" i="1"/>
  <c r="U1071" i="1"/>
  <c r="V1071" i="1"/>
  <c r="W1071" i="1"/>
  <c r="Y1071" i="1"/>
  <c r="Z1071" i="1" s="1"/>
  <c r="P1072" i="1"/>
  <c r="Q1072" i="1"/>
  <c r="R1072" i="1"/>
  <c r="S1072" i="1"/>
  <c r="T1072" i="1"/>
  <c r="U1072" i="1"/>
  <c r="V1072" i="1"/>
  <c r="P1073" i="1"/>
  <c r="Q1073" i="1"/>
  <c r="V1073" i="1" s="1"/>
  <c r="R1073" i="1"/>
  <c r="S1073" i="1"/>
  <c r="T1073" i="1"/>
  <c r="U1073" i="1"/>
  <c r="P1074" i="1"/>
  <c r="Q1074" i="1"/>
  <c r="V1074" i="1" s="1"/>
  <c r="R1074" i="1"/>
  <c r="S1074" i="1"/>
  <c r="T1074" i="1"/>
  <c r="U1074" i="1"/>
  <c r="P1075" i="1"/>
  <c r="Q1075" i="1"/>
  <c r="R1075" i="1"/>
  <c r="S1075" i="1"/>
  <c r="T1075" i="1"/>
  <c r="U1075" i="1"/>
  <c r="V1075" i="1"/>
  <c r="W1075" i="1"/>
  <c r="Y1075" i="1"/>
  <c r="Z1075" i="1" s="1"/>
  <c r="P1076" i="1"/>
  <c r="Q1076" i="1"/>
  <c r="R1076" i="1"/>
  <c r="S1076" i="1"/>
  <c r="T1076" i="1"/>
  <c r="U1076" i="1"/>
  <c r="V1076" i="1"/>
  <c r="W1076" i="1"/>
  <c r="Y1076" i="1" s="1"/>
  <c r="Z1076" i="1"/>
  <c r="P1077" i="1"/>
  <c r="Q1077" i="1"/>
  <c r="V1077" i="1" s="1"/>
  <c r="R1077" i="1"/>
  <c r="S1077" i="1"/>
  <c r="T1077" i="1"/>
  <c r="U1077" i="1"/>
  <c r="P1078" i="1"/>
  <c r="Q1078" i="1"/>
  <c r="R1078" i="1"/>
  <c r="S1078" i="1"/>
  <c r="T1078" i="1"/>
  <c r="U1078" i="1"/>
  <c r="V1078" i="1"/>
  <c r="P1079" i="1"/>
  <c r="Q1079" i="1"/>
  <c r="V1079" i="1" s="1"/>
  <c r="R1079" i="1"/>
  <c r="S1079" i="1"/>
  <c r="T1079" i="1"/>
  <c r="U1079" i="1"/>
  <c r="P1080" i="1"/>
  <c r="Q1080" i="1"/>
  <c r="R1080" i="1"/>
  <c r="S1080" i="1"/>
  <c r="T1080" i="1"/>
  <c r="U1080" i="1"/>
  <c r="V1080" i="1"/>
  <c r="P1081" i="1"/>
  <c r="Q1081" i="1"/>
  <c r="V1081" i="1" s="1"/>
  <c r="R1081" i="1"/>
  <c r="S1081" i="1"/>
  <c r="T1081" i="1"/>
  <c r="U1081" i="1"/>
  <c r="P1082" i="1"/>
  <c r="Q1082" i="1"/>
  <c r="V1082" i="1" s="1"/>
  <c r="R1082" i="1"/>
  <c r="S1082" i="1"/>
  <c r="T1082" i="1"/>
  <c r="U1082" i="1"/>
  <c r="P1083" i="1"/>
  <c r="Q1083" i="1"/>
  <c r="R1083" i="1"/>
  <c r="S1083" i="1"/>
  <c r="T1083" i="1"/>
  <c r="U1083" i="1"/>
  <c r="V1083" i="1"/>
  <c r="W1083" i="1"/>
  <c r="Y1083" i="1"/>
  <c r="Z1083" i="1"/>
  <c r="P1084" i="1"/>
  <c r="Q1084" i="1"/>
  <c r="R1084" i="1"/>
  <c r="S1084" i="1"/>
  <c r="T1084" i="1"/>
  <c r="U1084" i="1"/>
  <c r="V1084" i="1"/>
  <c r="W1084" i="1"/>
  <c r="Y1084" i="1"/>
  <c r="Z1084" i="1"/>
  <c r="P1085" i="1"/>
  <c r="Q1085" i="1"/>
  <c r="R1085" i="1"/>
  <c r="S1085" i="1"/>
  <c r="T1085" i="1"/>
  <c r="U1085" i="1"/>
  <c r="V1085" i="1"/>
  <c r="W1085" i="1"/>
  <c r="Y1085" i="1" s="1"/>
  <c r="Z1085" i="1" s="1"/>
  <c r="P1086" i="1"/>
  <c r="Q1086" i="1"/>
  <c r="R1086" i="1"/>
  <c r="S1086" i="1"/>
  <c r="T1086" i="1"/>
  <c r="U1086" i="1"/>
  <c r="V1086" i="1"/>
  <c r="W1086" i="1"/>
  <c r="Y1086" i="1"/>
  <c r="Z1086" i="1"/>
  <c r="P1087" i="1"/>
  <c r="Q1087" i="1"/>
  <c r="R1087" i="1"/>
  <c r="S1087" i="1"/>
  <c r="T1087" i="1"/>
  <c r="U1087" i="1"/>
  <c r="V1087" i="1"/>
  <c r="P1088" i="1"/>
  <c r="Q1088" i="1"/>
  <c r="R1088" i="1"/>
  <c r="S1088" i="1"/>
  <c r="T1088" i="1"/>
  <c r="U1088" i="1"/>
  <c r="V1088" i="1"/>
  <c r="P1089" i="1"/>
  <c r="Q1089" i="1"/>
  <c r="R1089" i="1"/>
  <c r="S1089" i="1"/>
  <c r="T1089" i="1"/>
  <c r="U1089" i="1"/>
  <c r="V1089" i="1"/>
  <c r="P1090" i="1"/>
  <c r="Q1090" i="1"/>
  <c r="R1090" i="1"/>
  <c r="S1090" i="1"/>
  <c r="T1090" i="1"/>
  <c r="U1090" i="1"/>
  <c r="V1090" i="1"/>
  <c r="P1091" i="1"/>
  <c r="Q1091" i="1"/>
  <c r="R1091" i="1"/>
  <c r="S1091" i="1"/>
  <c r="T1091" i="1"/>
  <c r="U1091" i="1"/>
  <c r="V1091" i="1"/>
  <c r="W1091" i="1"/>
  <c r="Y1091" i="1"/>
  <c r="Z1091" i="1" s="1"/>
  <c r="P1092" i="1"/>
  <c r="Q1092" i="1"/>
  <c r="V1092" i="1" s="1"/>
  <c r="R1092" i="1"/>
  <c r="S1092" i="1"/>
  <c r="T1092" i="1"/>
  <c r="U1092" i="1"/>
  <c r="P1093" i="1"/>
  <c r="Q1093" i="1"/>
  <c r="V1093" i="1" s="1"/>
  <c r="R1093" i="1"/>
  <c r="S1093" i="1"/>
  <c r="T1093" i="1"/>
  <c r="U1093" i="1"/>
  <c r="P1094" i="1"/>
  <c r="Q1094" i="1"/>
  <c r="R1094" i="1"/>
  <c r="S1094" i="1"/>
  <c r="T1094" i="1"/>
  <c r="U1094" i="1"/>
  <c r="V1094" i="1"/>
  <c r="W1094" i="1"/>
  <c r="Y1094" i="1"/>
  <c r="Z1094" i="1" s="1"/>
  <c r="P1095" i="1"/>
  <c r="Q1095" i="1"/>
  <c r="R1095" i="1"/>
  <c r="S1095" i="1"/>
  <c r="T1095" i="1"/>
  <c r="U1095" i="1"/>
  <c r="V1095" i="1"/>
  <c r="W1095" i="1"/>
  <c r="Y1095" i="1"/>
  <c r="Z1095" i="1"/>
  <c r="P1096" i="1"/>
  <c r="Q1096" i="1"/>
  <c r="R1096" i="1"/>
  <c r="S1096" i="1"/>
  <c r="T1096" i="1"/>
  <c r="U1096" i="1"/>
  <c r="V1096" i="1"/>
  <c r="W1096" i="1"/>
  <c r="Y1096" i="1" s="1"/>
  <c r="Z1096" i="1" s="1"/>
  <c r="P1097" i="1"/>
  <c r="Q1097" i="1"/>
  <c r="R1097" i="1"/>
  <c r="S1097" i="1"/>
  <c r="T1097" i="1"/>
  <c r="U1097" i="1"/>
  <c r="V1097" i="1"/>
  <c r="W1097" i="1"/>
  <c r="Y1097" i="1"/>
  <c r="Z1097" i="1"/>
  <c r="P1098" i="1"/>
  <c r="Q1098" i="1"/>
  <c r="R1098" i="1"/>
  <c r="S1098" i="1"/>
  <c r="T1098" i="1"/>
  <c r="U1098" i="1"/>
  <c r="V1098" i="1"/>
  <c r="W1098" i="1"/>
  <c r="Y1098" i="1"/>
  <c r="Z1098" i="1"/>
  <c r="P1099" i="1"/>
  <c r="Q1099" i="1"/>
  <c r="R1099" i="1"/>
  <c r="S1099" i="1"/>
  <c r="T1099" i="1"/>
  <c r="U1099" i="1"/>
  <c r="V1099" i="1"/>
  <c r="W1099" i="1"/>
  <c r="Y1099" i="1" s="1"/>
  <c r="Z1099" i="1" s="1"/>
  <c r="P1100" i="1"/>
  <c r="Q1100" i="1"/>
  <c r="R1100" i="1"/>
  <c r="S1100" i="1"/>
  <c r="T1100" i="1"/>
  <c r="U1100" i="1"/>
  <c r="V1100" i="1"/>
  <c r="W1100" i="1"/>
  <c r="Y1100" i="1" s="1"/>
  <c r="Z1100" i="1" s="1"/>
  <c r="P1101" i="1"/>
  <c r="Q1101" i="1"/>
  <c r="R1101" i="1"/>
  <c r="S1101" i="1"/>
  <c r="T1101" i="1"/>
  <c r="U1101" i="1"/>
  <c r="V1101" i="1"/>
  <c r="P1102" i="1"/>
  <c r="Q1102" i="1"/>
  <c r="R1102" i="1"/>
  <c r="S1102" i="1"/>
  <c r="T1102" i="1"/>
  <c r="U1102" i="1"/>
  <c r="V1102" i="1"/>
  <c r="P1103" i="1"/>
  <c r="Q1103" i="1"/>
  <c r="R1103" i="1"/>
  <c r="S1103" i="1"/>
  <c r="T1103" i="1"/>
  <c r="U1103" i="1"/>
  <c r="V1103" i="1"/>
  <c r="P1104" i="1"/>
  <c r="Q1104" i="1"/>
  <c r="R1104" i="1"/>
  <c r="S1104" i="1"/>
  <c r="T1104" i="1"/>
  <c r="U1104" i="1"/>
  <c r="V1104" i="1"/>
  <c r="P1105" i="1"/>
  <c r="Q1105" i="1"/>
  <c r="R1105" i="1"/>
  <c r="S1105" i="1"/>
  <c r="T1105" i="1"/>
  <c r="U1105" i="1"/>
  <c r="V1105" i="1"/>
  <c r="P1106" i="1"/>
  <c r="Q1106" i="1"/>
  <c r="R1106" i="1"/>
  <c r="S1106" i="1"/>
  <c r="T1106" i="1"/>
  <c r="U1106" i="1"/>
  <c r="V1106" i="1"/>
  <c r="W1106" i="1"/>
  <c r="Y1106" i="1" s="1"/>
  <c r="Z1106" i="1" s="1"/>
  <c r="P1107" i="1"/>
  <c r="Q1107" i="1"/>
  <c r="V1107" i="1" s="1"/>
  <c r="R1107" i="1"/>
  <c r="S1107" i="1"/>
  <c r="T1107" i="1"/>
  <c r="U1107" i="1"/>
  <c r="P1108" i="1"/>
  <c r="Q1108" i="1"/>
  <c r="R1108" i="1"/>
  <c r="S1108" i="1"/>
  <c r="T1108" i="1"/>
  <c r="U1108" i="1"/>
  <c r="V1108" i="1"/>
  <c r="W1108" i="1"/>
  <c r="Y1108" i="1" s="1"/>
  <c r="Z1108" i="1" s="1"/>
  <c r="P1109" i="1"/>
  <c r="Q1109" i="1"/>
  <c r="R1109" i="1"/>
  <c r="S1109" i="1"/>
  <c r="T1109" i="1"/>
  <c r="U1109" i="1"/>
  <c r="V1109" i="1"/>
  <c r="W1109" i="1"/>
  <c r="Y1109" i="1"/>
  <c r="Z1109" i="1" s="1"/>
  <c r="P1110" i="1"/>
  <c r="Q1110" i="1"/>
  <c r="R1110" i="1"/>
  <c r="S1110" i="1"/>
  <c r="T1110" i="1"/>
  <c r="U1110" i="1"/>
  <c r="V1110" i="1"/>
  <c r="W1110" i="1"/>
  <c r="Y1110" i="1"/>
  <c r="Z1110" i="1" s="1"/>
  <c r="P1111" i="1"/>
  <c r="Q1111" i="1"/>
  <c r="R1111" i="1"/>
  <c r="S1111" i="1"/>
  <c r="T1111" i="1"/>
  <c r="U1111" i="1"/>
  <c r="V1111" i="1"/>
  <c r="W1111" i="1"/>
  <c r="Y1111" i="1" s="1"/>
  <c r="Z1111" i="1"/>
  <c r="P1112" i="1"/>
  <c r="Q1112" i="1"/>
  <c r="R1112" i="1"/>
  <c r="S1112" i="1"/>
  <c r="T1112" i="1"/>
  <c r="U1112" i="1"/>
  <c r="V1112" i="1"/>
  <c r="W1112" i="1"/>
  <c r="Y1112" i="1"/>
  <c r="Z1112" i="1"/>
  <c r="P1113" i="1"/>
  <c r="Q1113" i="1"/>
  <c r="R1113" i="1"/>
  <c r="S1113" i="1"/>
  <c r="T1113" i="1"/>
  <c r="U1113" i="1"/>
  <c r="V1113" i="1"/>
  <c r="W1113" i="1"/>
  <c r="Y1113" i="1" s="1"/>
  <c r="Z1113" i="1" s="1"/>
  <c r="P1114" i="1"/>
  <c r="Q1114" i="1"/>
  <c r="R1114" i="1"/>
  <c r="S1114" i="1"/>
  <c r="T1114" i="1"/>
  <c r="U1114" i="1"/>
  <c r="V1114" i="1"/>
  <c r="W1114" i="1"/>
  <c r="Y1114" i="1"/>
  <c r="Z1114" i="1"/>
  <c r="P1115" i="1"/>
  <c r="Q1115" i="1"/>
  <c r="R1115" i="1"/>
  <c r="S1115" i="1"/>
  <c r="T1115" i="1"/>
  <c r="U1115" i="1"/>
  <c r="V1115" i="1"/>
  <c r="W1115" i="1"/>
  <c r="Y1115" i="1"/>
  <c r="Z1115" i="1"/>
  <c r="P1116" i="1"/>
  <c r="Q1116" i="1"/>
  <c r="R1116" i="1"/>
  <c r="S1116" i="1"/>
  <c r="T1116" i="1"/>
  <c r="U1116" i="1"/>
  <c r="V1116" i="1"/>
  <c r="W1116" i="1"/>
  <c r="Y1116" i="1" s="1"/>
  <c r="Z1116" i="1" s="1"/>
  <c r="P1117" i="1"/>
  <c r="Q1117" i="1"/>
  <c r="V1117" i="1" s="1"/>
  <c r="R1117" i="1"/>
  <c r="S1117" i="1"/>
  <c r="T1117" i="1"/>
  <c r="U1117" i="1"/>
  <c r="P1118" i="1"/>
  <c r="Q1118" i="1"/>
  <c r="R1118" i="1"/>
  <c r="S1118" i="1"/>
  <c r="T1118" i="1"/>
  <c r="U1118" i="1"/>
  <c r="V1118" i="1"/>
  <c r="P1119" i="1"/>
  <c r="Q1119" i="1"/>
  <c r="R1119" i="1"/>
  <c r="S1119" i="1"/>
  <c r="T1119" i="1"/>
  <c r="U1119" i="1"/>
  <c r="V1119" i="1"/>
  <c r="W1119" i="1"/>
  <c r="Y1119" i="1"/>
  <c r="Z1119" i="1"/>
  <c r="P1120" i="1"/>
  <c r="Q1120" i="1"/>
  <c r="R1120" i="1"/>
  <c r="S1120" i="1"/>
  <c r="T1120" i="1"/>
  <c r="U1120" i="1"/>
  <c r="V1120" i="1"/>
  <c r="W1120" i="1"/>
  <c r="Y1120" i="1"/>
  <c r="Z1120" i="1" s="1"/>
  <c r="P1121" i="1"/>
  <c r="Q1121" i="1"/>
  <c r="R1121" i="1"/>
  <c r="S1121" i="1"/>
  <c r="T1121" i="1"/>
  <c r="U1121" i="1"/>
  <c r="V1121" i="1"/>
  <c r="W1121" i="1"/>
  <c r="Y1121" i="1" s="1"/>
  <c r="Z1121" i="1"/>
  <c r="P1122" i="1"/>
  <c r="Q1122" i="1"/>
  <c r="R1122" i="1"/>
  <c r="S1122" i="1"/>
  <c r="T1122" i="1"/>
  <c r="U1122" i="1"/>
  <c r="V1122" i="1"/>
  <c r="W1122" i="1"/>
  <c r="Y1122" i="1" s="1"/>
  <c r="Z1122" i="1" s="1"/>
  <c r="P1123" i="1"/>
  <c r="Q1123" i="1"/>
  <c r="V1123" i="1" s="1"/>
  <c r="R1123" i="1"/>
  <c r="S1123" i="1"/>
  <c r="T1123" i="1"/>
  <c r="U1123" i="1"/>
  <c r="P1124" i="1"/>
  <c r="Q1124" i="1"/>
  <c r="R1124" i="1"/>
  <c r="S1124" i="1"/>
  <c r="T1124" i="1"/>
  <c r="U1124" i="1"/>
  <c r="V1124" i="1"/>
  <c r="P1125" i="1"/>
  <c r="Q1125" i="1"/>
  <c r="R1125" i="1"/>
  <c r="S1125" i="1"/>
  <c r="T1125" i="1"/>
  <c r="U1125" i="1"/>
  <c r="V1125" i="1"/>
  <c r="P1126" i="1"/>
  <c r="Q1126" i="1"/>
  <c r="R1126" i="1"/>
  <c r="S1126" i="1"/>
  <c r="T1126" i="1"/>
  <c r="U1126" i="1"/>
  <c r="V1126" i="1"/>
  <c r="P1127" i="1"/>
  <c r="Q1127" i="1"/>
  <c r="R1127" i="1"/>
  <c r="S1127" i="1"/>
  <c r="T1127" i="1"/>
  <c r="U1127" i="1"/>
  <c r="V1127" i="1"/>
  <c r="W1127" i="1"/>
  <c r="Y1127" i="1"/>
  <c r="Z1127" i="1" s="1"/>
  <c r="P1128" i="1"/>
  <c r="Q1128" i="1"/>
  <c r="R1128" i="1"/>
  <c r="S1128" i="1"/>
  <c r="T1128" i="1"/>
  <c r="U1128" i="1"/>
  <c r="V1128" i="1"/>
  <c r="P1129" i="1"/>
  <c r="Q1129" i="1"/>
  <c r="R1129" i="1"/>
  <c r="S1129" i="1"/>
  <c r="T1129" i="1"/>
  <c r="U1129" i="1"/>
  <c r="V1129" i="1"/>
  <c r="P1130" i="1"/>
  <c r="Q1130" i="1"/>
  <c r="R1130" i="1"/>
  <c r="S1130" i="1"/>
  <c r="T1130" i="1"/>
  <c r="U1130" i="1"/>
  <c r="V1130" i="1"/>
  <c r="P1131" i="1"/>
  <c r="Q1131" i="1"/>
  <c r="R1131" i="1"/>
  <c r="S1131" i="1"/>
  <c r="T1131" i="1"/>
  <c r="U1131" i="1"/>
  <c r="V1131" i="1"/>
  <c r="W1131" i="1"/>
  <c r="Y1131" i="1"/>
  <c r="Z1131" i="1"/>
  <c r="P1132" i="1"/>
  <c r="Q1132" i="1"/>
  <c r="R1132" i="1"/>
  <c r="S1132" i="1"/>
  <c r="T1132" i="1"/>
  <c r="U1132" i="1"/>
  <c r="V1132" i="1"/>
  <c r="P1133" i="1"/>
  <c r="Q1133" i="1"/>
  <c r="V1133" i="1" s="1"/>
  <c r="R1133" i="1"/>
  <c r="S1133" i="1"/>
  <c r="T1133" i="1"/>
  <c r="U1133" i="1"/>
  <c r="P1134" i="1"/>
  <c r="Q1134" i="1"/>
  <c r="V1134" i="1" s="1"/>
  <c r="R1134" i="1"/>
  <c r="S1134" i="1"/>
  <c r="T1134" i="1"/>
  <c r="U1134" i="1"/>
  <c r="P1135" i="1"/>
  <c r="Q1135" i="1"/>
  <c r="V1135" i="1" s="1"/>
  <c r="R1135" i="1"/>
  <c r="S1135" i="1"/>
  <c r="T1135" i="1"/>
  <c r="U1135" i="1"/>
  <c r="P1136" i="1"/>
  <c r="Q1136" i="1"/>
  <c r="R1136" i="1"/>
  <c r="S1136" i="1"/>
  <c r="T1136" i="1"/>
  <c r="U1136" i="1"/>
  <c r="V1136" i="1"/>
  <c r="P1137" i="1"/>
  <c r="Q1137" i="1"/>
  <c r="R1137" i="1"/>
  <c r="S1137" i="1"/>
  <c r="T1137" i="1"/>
  <c r="U1137" i="1"/>
  <c r="V1137" i="1"/>
  <c r="P1138" i="1"/>
  <c r="Q1138" i="1"/>
  <c r="R1138" i="1"/>
  <c r="S1138" i="1"/>
  <c r="T1138" i="1"/>
  <c r="U1138" i="1"/>
  <c r="V1138" i="1"/>
  <c r="P1139" i="1"/>
  <c r="Q1139" i="1"/>
  <c r="R1139" i="1"/>
  <c r="S1139" i="1"/>
  <c r="T1139" i="1"/>
  <c r="U1139" i="1"/>
  <c r="V1139" i="1"/>
  <c r="P1140" i="1"/>
  <c r="Q1140" i="1"/>
  <c r="R1140" i="1"/>
  <c r="S1140" i="1"/>
  <c r="T1140" i="1"/>
  <c r="U1140" i="1"/>
  <c r="V1140" i="1"/>
  <c r="P1141" i="1"/>
  <c r="Q1141" i="1"/>
  <c r="R1141" i="1"/>
  <c r="S1141" i="1"/>
  <c r="T1141" i="1"/>
  <c r="U1141" i="1"/>
  <c r="V1141" i="1"/>
  <c r="P1142" i="1"/>
  <c r="Q1142" i="1"/>
  <c r="R1142" i="1"/>
  <c r="S1142" i="1"/>
  <c r="T1142" i="1"/>
  <c r="U1142" i="1"/>
  <c r="V1142" i="1"/>
  <c r="P1143" i="1"/>
  <c r="Q1143" i="1"/>
  <c r="R1143" i="1"/>
  <c r="S1143" i="1"/>
  <c r="T1143" i="1"/>
  <c r="U1143" i="1"/>
  <c r="V1143" i="1"/>
  <c r="W1143" i="1"/>
  <c r="Y1143" i="1"/>
  <c r="Z1143" i="1"/>
  <c r="P1144" i="1"/>
  <c r="Q1144" i="1"/>
  <c r="R1144" i="1"/>
  <c r="S1144" i="1"/>
  <c r="T1144" i="1"/>
  <c r="U1144" i="1"/>
  <c r="V1144" i="1"/>
  <c r="P1145" i="1"/>
  <c r="Q1145" i="1"/>
  <c r="R1145" i="1"/>
  <c r="S1145" i="1"/>
  <c r="T1145" i="1"/>
  <c r="U1145" i="1"/>
  <c r="V1145" i="1"/>
  <c r="W1145" i="1"/>
  <c r="Y1145" i="1" s="1"/>
  <c r="Z1145" i="1"/>
  <c r="P1146" i="1"/>
  <c r="Q1146" i="1"/>
  <c r="V1146" i="1" s="1"/>
  <c r="R1146" i="1"/>
  <c r="S1146" i="1"/>
  <c r="T1146" i="1"/>
  <c r="U1146" i="1"/>
  <c r="W1146" i="1"/>
  <c r="Y1146" i="1"/>
  <c r="Z1146" i="1" s="1"/>
  <c r="P1147" i="1"/>
  <c r="X1324" i="1" s="1"/>
  <c r="Q1147" i="1"/>
  <c r="R1147" i="1"/>
  <c r="S1147" i="1"/>
  <c r="T1147" i="1"/>
  <c r="U1147" i="1"/>
  <c r="V1147" i="1"/>
  <c r="P1148" i="1"/>
  <c r="Q1148" i="1"/>
  <c r="R1148" i="1"/>
  <c r="S1148" i="1"/>
  <c r="T1148" i="1"/>
  <c r="U1148" i="1"/>
  <c r="V1148" i="1"/>
  <c r="W1148" i="1"/>
  <c r="Y1148" i="1" s="1"/>
  <c r="Z1148" i="1"/>
  <c r="P1149" i="1"/>
  <c r="Q1149" i="1"/>
  <c r="R1149" i="1"/>
  <c r="S1149" i="1"/>
  <c r="T1149" i="1"/>
  <c r="U1149" i="1"/>
  <c r="V1149" i="1"/>
  <c r="P1150" i="1"/>
  <c r="Q1150" i="1"/>
  <c r="R1150" i="1"/>
  <c r="S1150" i="1"/>
  <c r="T1150" i="1"/>
  <c r="U1150" i="1"/>
  <c r="V1150" i="1"/>
  <c r="P1151" i="1"/>
  <c r="Q1151" i="1"/>
  <c r="R1151" i="1"/>
  <c r="S1151" i="1"/>
  <c r="T1151" i="1"/>
  <c r="U1151" i="1"/>
  <c r="V1151" i="1"/>
  <c r="P1152" i="1"/>
  <c r="Q1152" i="1"/>
  <c r="R1152" i="1"/>
  <c r="S1152" i="1"/>
  <c r="T1152" i="1"/>
  <c r="U1152" i="1"/>
  <c r="V1152" i="1"/>
  <c r="P1153" i="1"/>
  <c r="Q1153" i="1"/>
  <c r="R1153" i="1"/>
  <c r="S1153" i="1"/>
  <c r="T1153" i="1"/>
  <c r="U1153" i="1"/>
  <c r="V1153" i="1"/>
  <c r="P1154" i="1"/>
  <c r="Q1154" i="1"/>
  <c r="V1154" i="1" s="1"/>
  <c r="R1154" i="1"/>
  <c r="S1154" i="1"/>
  <c r="T1154" i="1"/>
  <c r="U1154" i="1"/>
  <c r="P1155" i="1"/>
  <c r="Q1155" i="1"/>
  <c r="R1155" i="1"/>
  <c r="S1155" i="1"/>
  <c r="T1155" i="1"/>
  <c r="U1155" i="1"/>
  <c r="V1155" i="1"/>
  <c r="P1156" i="1"/>
  <c r="Q1156" i="1"/>
  <c r="R1156" i="1"/>
  <c r="S1156" i="1"/>
  <c r="T1156" i="1"/>
  <c r="U1156" i="1"/>
  <c r="V1156" i="1"/>
  <c r="P1157" i="1"/>
  <c r="Q1157" i="1"/>
  <c r="R1157" i="1"/>
  <c r="S1157" i="1"/>
  <c r="T1157" i="1"/>
  <c r="U1157" i="1"/>
  <c r="V1157" i="1"/>
  <c r="P1158" i="1"/>
  <c r="Q1158" i="1"/>
  <c r="R1158" i="1"/>
  <c r="S1158" i="1"/>
  <c r="T1158" i="1"/>
  <c r="U1158" i="1"/>
  <c r="V1158" i="1"/>
  <c r="P1159" i="1"/>
  <c r="Q1159" i="1"/>
  <c r="V1159" i="1" s="1"/>
  <c r="R1159" i="1"/>
  <c r="S1159" i="1"/>
  <c r="T1159" i="1"/>
  <c r="U1159" i="1"/>
  <c r="P1160" i="1"/>
  <c r="Q1160" i="1"/>
  <c r="V1160" i="1" s="1"/>
  <c r="R1160" i="1"/>
  <c r="S1160" i="1"/>
  <c r="T1160" i="1"/>
  <c r="U1160" i="1"/>
  <c r="P1161" i="1"/>
  <c r="Q1161" i="1"/>
  <c r="V1161" i="1" s="1"/>
  <c r="R1161" i="1"/>
  <c r="S1161" i="1"/>
  <c r="T1161" i="1"/>
  <c r="U1161" i="1"/>
  <c r="P1162" i="1"/>
  <c r="Q1162" i="1"/>
  <c r="R1162" i="1"/>
  <c r="S1162" i="1"/>
  <c r="T1162" i="1"/>
  <c r="U1162" i="1"/>
  <c r="V1162" i="1"/>
  <c r="P1163" i="1"/>
  <c r="Q1163" i="1"/>
  <c r="V1163" i="1" s="1"/>
  <c r="R1163" i="1"/>
  <c r="S1163" i="1"/>
  <c r="T1163" i="1"/>
  <c r="U1163" i="1"/>
  <c r="P1164" i="1"/>
  <c r="Q1164" i="1"/>
  <c r="R1164" i="1"/>
  <c r="S1164" i="1"/>
  <c r="T1164" i="1"/>
  <c r="U1164" i="1"/>
  <c r="V1164" i="1"/>
  <c r="W1164" i="1"/>
  <c r="Y1164" i="1" s="1"/>
  <c r="Z1164" i="1"/>
  <c r="P1165" i="1"/>
  <c r="Q1165" i="1"/>
  <c r="R1165" i="1"/>
  <c r="S1165" i="1"/>
  <c r="T1165" i="1"/>
  <c r="U1165" i="1"/>
  <c r="V1165" i="1"/>
  <c r="P1166" i="1"/>
  <c r="Q1166" i="1"/>
  <c r="V1166" i="1" s="1"/>
  <c r="R1166" i="1"/>
  <c r="S1166" i="1"/>
  <c r="T1166" i="1"/>
  <c r="U1166" i="1"/>
  <c r="P1167" i="1"/>
  <c r="Q1167" i="1"/>
  <c r="R1167" i="1"/>
  <c r="S1167" i="1"/>
  <c r="T1167" i="1"/>
  <c r="U1167" i="1"/>
  <c r="V1167" i="1"/>
  <c r="P1168" i="1"/>
  <c r="Q1168" i="1"/>
  <c r="V1168" i="1" s="1"/>
  <c r="R1168" i="1"/>
  <c r="S1168" i="1"/>
  <c r="T1168" i="1"/>
  <c r="U1168" i="1"/>
  <c r="P1169" i="1"/>
  <c r="Q1169" i="1"/>
  <c r="R1169" i="1"/>
  <c r="S1169" i="1"/>
  <c r="T1169" i="1"/>
  <c r="U1169" i="1"/>
  <c r="V1169" i="1"/>
  <c r="P1170" i="1"/>
  <c r="Q1170" i="1"/>
  <c r="V1170" i="1" s="1"/>
  <c r="R1170" i="1"/>
  <c r="S1170" i="1"/>
  <c r="T1170" i="1"/>
  <c r="U1170" i="1"/>
  <c r="P1171" i="1"/>
  <c r="Q1171" i="1"/>
  <c r="V1171" i="1" s="1"/>
  <c r="R1171" i="1"/>
  <c r="S1171" i="1"/>
  <c r="T1171" i="1"/>
  <c r="U1171" i="1"/>
  <c r="P1172" i="1"/>
  <c r="Q1172" i="1"/>
  <c r="V1172" i="1" s="1"/>
  <c r="R1172" i="1"/>
  <c r="S1172" i="1"/>
  <c r="T1172" i="1"/>
  <c r="U1172" i="1"/>
  <c r="P1173" i="1"/>
  <c r="Q1173" i="1"/>
  <c r="R1173" i="1"/>
  <c r="S1173" i="1"/>
  <c r="T1173" i="1"/>
  <c r="U1173" i="1"/>
  <c r="V1173" i="1"/>
  <c r="P1174" i="1"/>
  <c r="Q1174" i="1"/>
  <c r="V1174" i="1" s="1"/>
  <c r="R1174" i="1"/>
  <c r="S1174" i="1"/>
  <c r="T1174" i="1"/>
  <c r="U1174" i="1"/>
  <c r="P1175" i="1"/>
  <c r="Q1175" i="1"/>
  <c r="R1175" i="1"/>
  <c r="S1175" i="1"/>
  <c r="T1175" i="1"/>
  <c r="U1175" i="1"/>
  <c r="V1175" i="1"/>
  <c r="P1176" i="1"/>
  <c r="Q1176" i="1"/>
  <c r="V1176" i="1" s="1"/>
  <c r="R1176" i="1"/>
  <c r="S1176" i="1"/>
  <c r="T1176" i="1"/>
  <c r="U1176" i="1"/>
  <c r="P1177" i="1"/>
  <c r="Q1177" i="1"/>
  <c r="V1177" i="1" s="1"/>
  <c r="R1177" i="1"/>
  <c r="S1177" i="1"/>
  <c r="T1177" i="1"/>
  <c r="U1177" i="1"/>
  <c r="P1178" i="1"/>
  <c r="Q1178" i="1"/>
  <c r="R1178" i="1"/>
  <c r="S1178" i="1"/>
  <c r="T1178" i="1"/>
  <c r="U1178" i="1"/>
  <c r="V1178" i="1"/>
  <c r="W1178" i="1"/>
  <c r="Y1178" i="1"/>
  <c r="Z1178" i="1"/>
  <c r="P1179" i="1"/>
  <c r="Q1179" i="1"/>
  <c r="R1179" i="1"/>
  <c r="S1179" i="1"/>
  <c r="T1179" i="1"/>
  <c r="U1179" i="1"/>
  <c r="V1179" i="1"/>
  <c r="P1180" i="1"/>
  <c r="Q1180" i="1"/>
  <c r="V1180" i="1" s="1"/>
  <c r="R1180" i="1"/>
  <c r="S1180" i="1"/>
  <c r="T1180" i="1"/>
  <c r="U1180" i="1"/>
  <c r="P1181" i="1"/>
  <c r="Q1181" i="1"/>
  <c r="R1181" i="1"/>
  <c r="S1181" i="1"/>
  <c r="T1181" i="1"/>
  <c r="U1181" i="1"/>
  <c r="V1181" i="1"/>
  <c r="P1182" i="1"/>
  <c r="Q1182" i="1"/>
  <c r="V1182" i="1" s="1"/>
  <c r="R1182" i="1"/>
  <c r="S1182" i="1"/>
  <c r="T1182" i="1"/>
  <c r="U1182" i="1"/>
  <c r="P1183" i="1"/>
  <c r="Q1183" i="1"/>
  <c r="R1183" i="1"/>
  <c r="S1183" i="1"/>
  <c r="T1183" i="1"/>
  <c r="U1183" i="1"/>
  <c r="V1183" i="1"/>
  <c r="W1183" i="1"/>
  <c r="Y1183" i="1"/>
  <c r="Z1183" i="1"/>
  <c r="P1184" i="1"/>
  <c r="Q1184" i="1"/>
  <c r="R1184" i="1"/>
  <c r="S1184" i="1"/>
  <c r="T1184" i="1"/>
  <c r="U1184" i="1"/>
  <c r="V1184" i="1"/>
  <c r="W1184" i="1"/>
  <c r="Y1184" i="1" s="1"/>
  <c r="Z1184" i="1" s="1"/>
  <c r="P1185" i="1"/>
  <c r="Q1185" i="1"/>
  <c r="V1185" i="1" s="1"/>
  <c r="R1185" i="1"/>
  <c r="S1185" i="1"/>
  <c r="T1185" i="1"/>
  <c r="U1185" i="1"/>
  <c r="P1186" i="1"/>
  <c r="Q1186" i="1"/>
  <c r="R1186" i="1"/>
  <c r="S1186" i="1"/>
  <c r="T1186" i="1"/>
  <c r="U1186" i="1"/>
  <c r="V1186" i="1"/>
  <c r="W1186" i="1"/>
  <c r="Y1186" i="1" s="1"/>
  <c r="Z1186" i="1" s="1"/>
  <c r="P1187" i="1"/>
  <c r="Q1187" i="1"/>
  <c r="R1187" i="1"/>
  <c r="S1187" i="1"/>
  <c r="T1187" i="1"/>
  <c r="U1187" i="1"/>
  <c r="V1187" i="1"/>
  <c r="W1187" i="1"/>
  <c r="Y1187" i="1"/>
  <c r="Z1187" i="1" s="1"/>
  <c r="P1188" i="1"/>
  <c r="Q1188" i="1"/>
  <c r="R1188" i="1"/>
  <c r="S1188" i="1"/>
  <c r="T1188" i="1"/>
  <c r="U1188" i="1"/>
  <c r="V1188" i="1"/>
  <c r="P1189" i="1"/>
  <c r="Q1189" i="1"/>
  <c r="R1189" i="1"/>
  <c r="S1189" i="1"/>
  <c r="T1189" i="1"/>
  <c r="U1189" i="1"/>
  <c r="V1189" i="1"/>
  <c r="P1190" i="1"/>
  <c r="Q1190" i="1"/>
  <c r="R1190" i="1"/>
  <c r="S1190" i="1"/>
  <c r="T1190" i="1"/>
  <c r="U1190" i="1"/>
  <c r="V1190" i="1"/>
  <c r="P1191" i="1"/>
  <c r="Q1191" i="1"/>
  <c r="R1191" i="1"/>
  <c r="S1191" i="1"/>
  <c r="T1191" i="1"/>
  <c r="U1191" i="1"/>
  <c r="V1191" i="1"/>
  <c r="P1192" i="1"/>
  <c r="Q1192" i="1"/>
  <c r="R1192" i="1"/>
  <c r="S1192" i="1"/>
  <c r="T1192" i="1"/>
  <c r="U1192" i="1"/>
  <c r="V1192" i="1"/>
  <c r="W1192" i="1"/>
  <c r="Y1192" i="1" s="1"/>
  <c r="Z1192" i="1" s="1"/>
  <c r="P1193" i="1"/>
  <c r="Q1193" i="1"/>
  <c r="R1193" i="1"/>
  <c r="S1193" i="1"/>
  <c r="T1193" i="1"/>
  <c r="U1193" i="1"/>
  <c r="V1193" i="1"/>
  <c r="W1193" i="1"/>
  <c r="Y1193" i="1"/>
  <c r="Z1193" i="1"/>
  <c r="P1194" i="1"/>
  <c r="Q1194" i="1"/>
  <c r="V1194" i="1" s="1"/>
  <c r="R1194" i="1"/>
  <c r="S1194" i="1"/>
  <c r="T1194" i="1"/>
  <c r="U1194" i="1"/>
  <c r="P1195" i="1"/>
  <c r="Q1195" i="1"/>
  <c r="V1195" i="1" s="1"/>
  <c r="R1195" i="1"/>
  <c r="S1195" i="1"/>
  <c r="T1195" i="1"/>
  <c r="U1195" i="1"/>
  <c r="P1196" i="1"/>
  <c r="Q1196" i="1"/>
  <c r="R1196" i="1"/>
  <c r="S1196" i="1"/>
  <c r="T1196" i="1"/>
  <c r="U1196" i="1"/>
  <c r="V1196" i="1"/>
  <c r="W1196" i="1"/>
  <c r="Y1196" i="1"/>
  <c r="Z1196" i="1"/>
  <c r="P1197" i="1"/>
  <c r="Q1197" i="1"/>
  <c r="R1197" i="1"/>
  <c r="S1197" i="1"/>
  <c r="T1197" i="1"/>
  <c r="U1197" i="1"/>
  <c r="V1197" i="1"/>
  <c r="W1197" i="1"/>
  <c r="Y1197" i="1"/>
  <c r="Z1197" i="1" s="1"/>
  <c r="P1198" i="1"/>
  <c r="Q1198" i="1"/>
  <c r="V1198" i="1" s="1"/>
  <c r="R1198" i="1"/>
  <c r="S1198" i="1"/>
  <c r="T1198" i="1"/>
  <c r="U1198" i="1"/>
  <c r="P1199" i="1"/>
  <c r="Q1199" i="1"/>
  <c r="R1199" i="1"/>
  <c r="S1199" i="1"/>
  <c r="T1199" i="1"/>
  <c r="U1199" i="1"/>
  <c r="V1199" i="1"/>
  <c r="W1199" i="1"/>
  <c r="Y1199" i="1"/>
  <c r="Z1199" i="1" s="1"/>
  <c r="P1200" i="1"/>
  <c r="Q1200" i="1"/>
  <c r="R1200" i="1"/>
  <c r="S1200" i="1"/>
  <c r="T1200" i="1"/>
  <c r="U1200" i="1"/>
  <c r="V1200" i="1"/>
  <c r="W1200" i="1"/>
  <c r="Y1200" i="1"/>
  <c r="Z1200" i="1"/>
  <c r="P1201" i="1"/>
  <c r="Q1201" i="1"/>
  <c r="R1201" i="1"/>
  <c r="S1201" i="1"/>
  <c r="T1201" i="1"/>
  <c r="U1201" i="1"/>
  <c r="V1201" i="1"/>
  <c r="W1201" i="1"/>
  <c r="Y1201" i="1" s="1"/>
  <c r="Z1201" i="1" s="1"/>
  <c r="P1202" i="1"/>
  <c r="Q1202" i="1"/>
  <c r="R1202" i="1"/>
  <c r="S1202" i="1"/>
  <c r="T1202" i="1"/>
  <c r="U1202" i="1"/>
  <c r="V1202" i="1"/>
  <c r="W1202" i="1"/>
  <c r="Y1202" i="1" s="1"/>
  <c r="Z1202" i="1" s="1"/>
  <c r="P1203" i="1"/>
  <c r="Q1203" i="1"/>
  <c r="R1203" i="1"/>
  <c r="S1203" i="1"/>
  <c r="T1203" i="1"/>
  <c r="U1203" i="1"/>
  <c r="V1203" i="1"/>
  <c r="W1203" i="1"/>
  <c r="Y1203" i="1"/>
  <c r="Z1203" i="1" s="1"/>
  <c r="P1204" i="1"/>
  <c r="Q1204" i="1"/>
  <c r="R1204" i="1"/>
  <c r="S1204" i="1"/>
  <c r="T1204" i="1"/>
  <c r="U1204" i="1"/>
  <c r="V1204" i="1"/>
  <c r="W1204" i="1"/>
  <c r="Y1204" i="1" s="1"/>
  <c r="Z1204" i="1" s="1"/>
  <c r="P1205" i="1"/>
  <c r="Q1205" i="1"/>
  <c r="R1205" i="1"/>
  <c r="S1205" i="1"/>
  <c r="T1205" i="1"/>
  <c r="U1205" i="1"/>
  <c r="V1205" i="1"/>
  <c r="P1206" i="1"/>
  <c r="Q1206" i="1"/>
  <c r="R1206" i="1"/>
  <c r="S1206" i="1"/>
  <c r="T1206" i="1"/>
  <c r="U1206" i="1"/>
  <c r="V1206" i="1"/>
  <c r="P1207" i="1"/>
  <c r="Q1207" i="1"/>
  <c r="V1207" i="1" s="1"/>
  <c r="R1207" i="1"/>
  <c r="S1207" i="1"/>
  <c r="T1207" i="1"/>
  <c r="U1207" i="1"/>
  <c r="P1208" i="1"/>
  <c r="Q1208" i="1"/>
  <c r="R1208" i="1"/>
  <c r="S1208" i="1"/>
  <c r="T1208" i="1"/>
  <c r="U1208" i="1"/>
  <c r="V1208" i="1"/>
  <c r="P1209" i="1"/>
  <c r="Q1209" i="1"/>
  <c r="R1209" i="1"/>
  <c r="S1209" i="1"/>
  <c r="T1209" i="1"/>
  <c r="U1209" i="1"/>
  <c r="V1209" i="1"/>
  <c r="P1210" i="1"/>
  <c r="Q1210" i="1"/>
  <c r="R1210" i="1"/>
  <c r="S1210" i="1"/>
  <c r="T1210" i="1"/>
  <c r="U1210" i="1"/>
  <c r="V1210" i="1"/>
  <c r="P1211" i="1"/>
  <c r="Q1211" i="1"/>
  <c r="V1211" i="1" s="1"/>
  <c r="R1211" i="1"/>
  <c r="S1211" i="1"/>
  <c r="T1211" i="1"/>
  <c r="U1211" i="1"/>
  <c r="P1212" i="1"/>
  <c r="Q1212" i="1"/>
  <c r="R1212" i="1"/>
  <c r="S1212" i="1"/>
  <c r="T1212" i="1"/>
  <c r="U1212" i="1"/>
  <c r="V1212" i="1"/>
  <c r="P1213" i="1"/>
  <c r="Q1213" i="1"/>
  <c r="R1213" i="1"/>
  <c r="S1213" i="1"/>
  <c r="T1213" i="1"/>
  <c r="U1213" i="1"/>
  <c r="V1213" i="1"/>
  <c r="P1214" i="1"/>
  <c r="Q1214" i="1"/>
  <c r="V1214" i="1" s="1"/>
  <c r="R1214" i="1"/>
  <c r="S1214" i="1"/>
  <c r="T1214" i="1"/>
  <c r="U1214" i="1"/>
  <c r="P1215" i="1"/>
  <c r="Q1215" i="1"/>
  <c r="R1215" i="1"/>
  <c r="S1215" i="1"/>
  <c r="T1215" i="1"/>
  <c r="U1215" i="1"/>
  <c r="V1215" i="1"/>
  <c r="P1216" i="1"/>
  <c r="Q1216" i="1"/>
  <c r="V1216" i="1" s="1"/>
  <c r="R1216" i="1"/>
  <c r="S1216" i="1"/>
  <c r="T1216" i="1"/>
  <c r="U1216" i="1"/>
  <c r="P1217" i="1"/>
  <c r="Q1217" i="1"/>
  <c r="V1217" i="1" s="1"/>
  <c r="R1217" i="1"/>
  <c r="S1217" i="1"/>
  <c r="T1217" i="1"/>
  <c r="U1217" i="1"/>
  <c r="P1218" i="1"/>
  <c r="Q1218" i="1"/>
  <c r="R1218" i="1"/>
  <c r="S1218" i="1"/>
  <c r="T1218" i="1"/>
  <c r="U1218" i="1"/>
  <c r="V1218" i="1"/>
  <c r="P1219" i="1"/>
  <c r="Q1219" i="1"/>
  <c r="R1219" i="1"/>
  <c r="S1219" i="1"/>
  <c r="T1219" i="1"/>
  <c r="U1219" i="1"/>
  <c r="V1219" i="1"/>
  <c r="P1220" i="1"/>
  <c r="Q1220" i="1"/>
  <c r="V1220" i="1" s="1"/>
  <c r="R1220" i="1"/>
  <c r="S1220" i="1"/>
  <c r="T1220" i="1"/>
  <c r="U1220" i="1"/>
  <c r="P1221" i="1"/>
  <c r="Q1221" i="1"/>
  <c r="V1221" i="1" s="1"/>
  <c r="R1221" i="1"/>
  <c r="S1221" i="1"/>
  <c r="T1221" i="1"/>
  <c r="U1221" i="1"/>
  <c r="P1222" i="1"/>
  <c r="Q1222" i="1"/>
  <c r="R1222" i="1"/>
  <c r="S1222" i="1"/>
  <c r="T1222" i="1"/>
  <c r="U1222" i="1"/>
  <c r="V1222" i="1"/>
  <c r="P1223" i="1"/>
  <c r="Q1223" i="1"/>
  <c r="V1223" i="1" s="1"/>
  <c r="R1223" i="1"/>
  <c r="S1223" i="1"/>
  <c r="T1223" i="1"/>
  <c r="U1223" i="1"/>
  <c r="P1224" i="1"/>
  <c r="Q1224" i="1"/>
  <c r="R1224" i="1"/>
  <c r="S1224" i="1"/>
  <c r="T1224" i="1"/>
  <c r="U1224" i="1"/>
  <c r="V1224" i="1"/>
  <c r="P1225" i="1"/>
  <c r="Q1225" i="1"/>
  <c r="V1225" i="1" s="1"/>
  <c r="R1225" i="1"/>
  <c r="S1225" i="1"/>
  <c r="T1225" i="1"/>
  <c r="U1225" i="1"/>
  <c r="P1226" i="1"/>
  <c r="Q1226" i="1"/>
  <c r="V1226" i="1" s="1"/>
  <c r="R1226" i="1"/>
  <c r="S1226" i="1"/>
  <c r="T1226" i="1"/>
  <c r="U1226" i="1"/>
  <c r="P1227" i="1"/>
  <c r="Q1227" i="1"/>
  <c r="V1227" i="1" s="1"/>
  <c r="R1227" i="1"/>
  <c r="S1227" i="1"/>
  <c r="T1227" i="1"/>
  <c r="U1227" i="1"/>
  <c r="P1228" i="1"/>
  <c r="Q1228" i="1"/>
  <c r="R1228" i="1"/>
  <c r="S1228" i="1"/>
  <c r="T1228" i="1"/>
  <c r="U1228" i="1"/>
  <c r="V1228" i="1"/>
  <c r="P1229" i="1"/>
  <c r="Q1229" i="1"/>
  <c r="V1229" i="1" s="1"/>
  <c r="R1229" i="1"/>
  <c r="S1229" i="1"/>
  <c r="T1229" i="1"/>
  <c r="U1229" i="1"/>
  <c r="P1230" i="1"/>
  <c r="Q1230" i="1"/>
  <c r="V1230" i="1" s="1"/>
  <c r="R1230" i="1"/>
  <c r="S1230" i="1"/>
  <c r="T1230" i="1"/>
  <c r="U1230" i="1"/>
  <c r="P1231" i="1"/>
  <c r="Q1231" i="1"/>
  <c r="V1231" i="1" s="1"/>
  <c r="R1231" i="1"/>
  <c r="S1231" i="1"/>
  <c r="T1231" i="1"/>
  <c r="U1231" i="1"/>
  <c r="P1232" i="1"/>
  <c r="Q1232" i="1"/>
  <c r="V1232" i="1" s="1"/>
  <c r="R1232" i="1"/>
  <c r="S1232" i="1"/>
  <c r="T1232" i="1"/>
  <c r="U1232" i="1"/>
  <c r="P1233" i="1"/>
  <c r="Q1233" i="1"/>
  <c r="V1233" i="1" s="1"/>
  <c r="R1233" i="1"/>
  <c r="S1233" i="1"/>
  <c r="T1233" i="1"/>
  <c r="U1233" i="1"/>
  <c r="P1234" i="1"/>
  <c r="Q1234" i="1"/>
  <c r="R1234" i="1"/>
  <c r="S1234" i="1"/>
  <c r="T1234" i="1"/>
  <c r="U1234" i="1"/>
  <c r="V1234" i="1"/>
  <c r="P1235" i="1"/>
  <c r="Q1235" i="1"/>
  <c r="R1235" i="1"/>
  <c r="S1235" i="1"/>
  <c r="T1235" i="1"/>
  <c r="U1235" i="1"/>
  <c r="V1235" i="1"/>
  <c r="P1236" i="1"/>
  <c r="Q1236" i="1"/>
  <c r="R1236" i="1"/>
  <c r="S1236" i="1"/>
  <c r="T1236" i="1"/>
  <c r="U1236" i="1"/>
  <c r="V1236" i="1"/>
  <c r="P1237" i="1"/>
  <c r="Q1237" i="1"/>
  <c r="R1237" i="1"/>
  <c r="S1237" i="1"/>
  <c r="T1237" i="1"/>
  <c r="U1237" i="1"/>
  <c r="V1237" i="1"/>
  <c r="P1238" i="1"/>
  <c r="Q1238" i="1"/>
  <c r="R1238" i="1"/>
  <c r="S1238" i="1"/>
  <c r="T1238" i="1"/>
  <c r="U1238" i="1"/>
  <c r="V1238" i="1"/>
  <c r="P1239" i="1"/>
  <c r="Q1239" i="1"/>
  <c r="V1239" i="1" s="1"/>
  <c r="R1239" i="1"/>
  <c r="S1239" i="1"/>
  <c r="T1239" i="1"/>
  <c r="U1239" i="1"/>
  <c r="P1240" i="1"/>
  <c r="Q1240" i="1"/>
  <c r="V1240" i="1" s="1"/>
  <c r="R1240" i="1"/>
  <c r="S1240" i="1"/>
  <c r="T1240" i="1"/>
  <c r="U1240" i="1"/>
  <c r="P1241" i="1"/>
  <c r="Q1241" i="1"/>
  <c r="V1241" i="1" s="1"/>
  <c r="R1241" i="1"/>
  <c r="S1241" i="1"/>
  <c r="T1241" i="1"/>
  <c r="U1241" i="1"/>
  <c r="P1242" i="1"/>
  <c r="Q1242" i="1"/>
  <c r="R1242" i="1"/>
  <c r="S1242" i="1"/>
  <c r="T1242" i="1"/>
  <c r="U1242" i="1"/>
  <c r="V1242" i="1"/>
  <c r="P1243" i="1"/>
  <c r="Q1243" i="1"/>
  <c r="V1243" i="1" s="1"/>
  <c r="R1243" i="1"/>
  <c r="S1243" i="1"/>
  <c r="T1243" i="1"/>
  <c r="U1243" i="1"/>
  <c r="P1244" i="1"/>
  <c r="Q1244" i="1"/>
  <c r="R1244" i="1"/>
  <c r="S1244" i="1"/>
  <c r="T1244" i="1"/>
  <c r="U1244" i="1"/>
  <c r="V1244" i="1"/>
  <c r="P1245" i="1"/>
  <c r="Q1245" i="1"/>
  <c r="R1245" i="1"/>
  <c r="S1245" i="1"/>
  <c r="T1245" i="1"/>
  <c r="U1245" i="1"/>
  <c r="V1245" i="1"/>
  <c r="P1246" i="1"/>
  <c r="Q1246" i="1"/>
  <c r="R1246" i="1"/>
  <c r="S1246" i="1"/>
  <c r="T1246" i="1"/>
  <c r="U1246" i="1"/>
  <c r="V1246" i="1"/>
  <c r="P1247" i="1"/>
  <c r="Q1247" i="1"/>
  <c r="V1247" i="1" s="1"/>
  <c r="R1247" i="1"/>
  <c r="S1247" i="1"/>
  <c r="T1247" i="1"/>
  <c r="U1247" i="1"/>
  <c r="P1248" i="1"/>
  <c r="Q1248" i="1"/>
  <c r="R1248" i="1"/>
  <c r="S1248" i="1"/>
  <c r="T1248" i="1"/>
  <c r="U1248" i="1"/>
  <c r="V1248" i="1"/>
  <c r="P1249" i="1"/>
  <c r="Q1249" i="1"/>
  <c r="V1249" i="1" s="1"/>
  <c r="R1249" i="1"/>
  <c r="S1249" i="1"/>
  <c r="T1249" i="1"/>
  <c r="U1249" i="1"/>
  <c r="P1250" i="1"/>
  <c r="Q1250" i="1"/>
  <c r="R1250" i="1"/>
  <c r="S1250" i="1"/>
  <c r="T1250" i="1"/>
  <c r="U1250" i="1"/>
  <c r="V1250" i="1"/>
  <c r="P1251" i="1"/>
  <c r="Q1251" i="1"/>
  <c r="V1251" i="1" s="1"/>
  <c r="R1251" i="1"/>
  <c r="S1251" i="1"/>
  <c r="T1251" i="1"/>
  <c r="U1251" i="1"/>
  <c r="P1252" i="1"/>
  <c r="Q1252" i="1"/>
  <c r="V1252" i="1" s="1"/>
  <c r="R1252" i="1"/>
  <c r="S1252" i="1"/>
  <c r="T1252" i="1"/>
  <c r="U1252" i="1"/>
  <c r="P1253" i="1"/>
  <c r="Q1253" i="1"/>
  <c r="R1253" i="1"/>
  <c r="S1253" i="1"/>
  <c r="T1253" i="1"/>
  <c r="U1253" i="1"/>
  <c r="V1253" i="1"/>
  <c r="P1254" i="1"/>
  <c r="Q1254" i="1"/>
  <c r="V1254" i="1" s="1"/>
  <c r="R1254" i="1"/>
  <c r="S1254" i="1"/>
  <c r="T1254" i="1"/>
  <c r="U1254" i="1"/>
  <c r="P1255" i="1"/>
  <c r="X1447" i="1" s="1"/>
  <c r="Q1255" i="1"/>
  <c r="V1255" i="1" s="1"/>
  <c r="R1255" i="1"/>
  <c r="S1255" i="1"/>
  <c r="T1255" i="1"/>
  <c r="U1255" i="1"/>
  <c r="P1256" i="1"/>
  <c r="Q1256" i="1"/>
  <c r="V1256" i="1" s="1"/>
  <c r="R1256" i="1"/>
  <c r="S1256" i="1"/>
  <c r="T1256" i="1"/>
  <c r="U1256" i="1"/>
  <c r="P1257" i="1"/>
  <c r="Q1257" i="1"/>
  <c r="V1257" i="1" s="1"/>
  <c r="R1257" i="1"/>
  <c r="S1257" i="1"/>
  <c r="T1257" i="1"/>
  <c r="U1257" i="1"/>
  <c r="P1258" i="1"/>
  <c r="Q1258" i="1"/>
  <c r="R1258" i="1"/>
  <c r="S1258" i="1"/>
  <c r="T1258" i="1"/>
  <c r="U1258" i="1"/>
  <c r="V1258" i="1"/>
  <c r="P1259" i="1"/>
  <c r="Q1259" i="1"/>
  <c r="V1259" i="1" s="1"/>
  <c r="R1259" i="1"/>
  <c r="S1259" i="1"/>
  <c r="T1259" i="1"/>
  <c r="U1259" i="1"/>
  <c r="P1260" i="1"/>
  <c r="Q1260" i="1"/>
  <c r="V1260" i="1" s="1"/>
  <c r="R1260" i="1"/>
  <c r="S1260" i="1"/>
  <c r="T1260" i="1"/>
  <c r="U1260" i="1"/>
  <c r="P1261" i="1"/>
  <c r="Q1261" i="1"/>
  <c r="R1261" i="1"/>
  <c r="S1261" i="1"/>
  <c r="T1261" i="1"/>
  <c r="U1261" i="1"/>
  <c r="V1261" i="1"/>
  <c r="P1262" i="1"/>
  <c r="Q1262" i="1"/>
  <c r="R1262" i="1"/>
  <c r="S1262" i="1"/>
  <c r="T1262" i="1"/>
  <c r="U1262" i="1"/>
  <c r="V1262" i="1"/>
  <c r="W1262" i="1"/>
  <c r="Y1262" i="1" s="1"/>
  <c r="Z1262" i="1" s="1"/>
  <c r="P1263" i="1"/>
  <c r="Q1263" i="1"/>
  <c r="R1263" i="1"/>
  <c r="S1263" i="1"/>
  <c r="T1263" i="1"/>
  <c r="U1263" i="1"/>
  <c r="V1263" i="1"/>
  <c r="W1263" i="1"/>
  <c r="Y1263" i="1" s="1"/>
  <c r="Z1263" i="1" s="1"/>
  <c r="P1264" i="1"/>
  <c r="Q1264" i="1"/>
  <c r="R1264" i="1"/>
  <c r="S1264" i="1"/>
  <c r="T1264" i="1"/>
  <c r="U1264" i="1"/>
  <c r="V1264" i="1"/>
  <c r="W1264" i="1"/>
  <c r="Y1264" i="1" s="1"/>
  <c r="Z1264" i="1" s="1"/>
  <c r="P1265" i="1"/>
  <c r="Q1265" i="1"/>
  <c r="V1265" i="1" s="1"/>
  <c r="R1265" i="1"/>
  <c r="S1265" i="1"/>
  <c r="T1265" i="1"/>
  <c r="U1265" i="1"/>
  <c r="P1266" i="1"/>
  <c r="Q1266" i="1"/>
  <c r="V1266" i="1" s="1"/>
  <c r="R1266" i="1"/>
  <c r="S1266" i="1"/>
  <c r="T1266" i="1"/>
  <c r="U1266" i="1"/>
  <c r="P1267" i="1"/>
  <c r="Q1267" i="1"/>
  <c r="V1267" i="1" s="1"/>
  <c r="R1267" i="1"/>
  <c r="S1267" i="1"/>
  <c r="T1267" i="1"/>
  <c r="U1267" i="1"/>
  <c r="P1268" i="1"/>
  <c r="Q1268" i="1"/>
  <c r="R1268" i="1"/>
  <c r="S1268" i="1"/>
  <c r="T1268" i="1"/>
  <c r="U1268" i="1"/>
  <c r="V1268" i="1"/>
  <c r="W1268" i="1"/>
  <c r="Y1268" i="1"/>
  <c r="Z1268" i="1"/>
  <c r="P1269" i="1"/>
  <c r="Q1269" i="1"/>
  <c r="R1269" i="1"/>
  <c r="S1269" i="1"/>
  <c r="T1269" i="1"/>
  <c r="U1269" i="1"/>
  <c r="V1269" i="1"/>
  <c r="W1269" i="1"/>
  <c r="Y1269" i="1" s="1"/>
  <c r="Z1269" i="1" s="1"/>
  <c r="P1270" i="1"/>
  <c r="Q1270" i="1"/>
  <c r="R1270" i="1"/>
  <c r="S1270" i="1"/>
  <c r="T1270" i="1"/>
  <c r="U1270" i="1"/>
  <c r="V1270" i="1"/>
  <c r="W1270" i="1"/>
  <c r="Y1270" i="1"/>
  <c r="Z1270" i="1"/>
  <c r="P1271" i="1"/>
  <c r="Q1271" i="1"/>
  <c r="R1271" i="1"/>
  <c r="S1271" i="1"/>
  <c r="T1271" i="1"/>
  <c r="U1271" i="1"/>
  <c r="V1271" i="1"/>
  <c r="W1271" i="1"/>
  <c r="Y1271" i="1" s="1"/>
  <c r="Z1271" i="1" s="1"/>
  <c r="P1272" i="1"/>
  <c r="Q1272" i="1"/>
  <c r="V1272" i="1" s="1"/>
  <c r="R1272" i="1"/>
  <c r="S1272" i="1"/>
  <c r="T1272" i="1"/>
  <c r="U1272" i="1"/>
  <c r="P1273" i="1"/>
  <c r="Q1273" i="1"/>
  <c r="R1273" i="1"/>
  <c r="S1273" i="1"/>
  <c r="T1273" i="1"/>
  <c r="U1273" i="1"/>
  <c r="V1273" i="1"/>
  <c r="W1273" i="1"/>
  <c r="Y1273" i="1"/>
  <c r="Z1273" i="1" s="1"/>
  <c r="P1274" i="1"/>
  <c r="Q1274" i="1"/>
  <c r="R1274" i="1"/>
  <c r="S1274" i="1"/>
  <c r="T1274" i="1"/>
  <c r="U1274" i="1"/>
  <c r="V1274" i="1"/>
  <c r="P1275" i="1"/>
  <c r="Q1275" i="1"/>
  <c r="V1275" i="1" s="1"/>
  <c r="R1275" i="1"/>
  <c r="S1275" i="1"/>
  <c r="T1275" i="1"/>
  <c r="U1275" i="1"/>
  <c r="P1276" i="1"/>
  <c r="Q1276" i="1"/>
  <c r="R1276" i="1"/>
  <c r="S1276" i="1"/>
  <c r="T1276" i="1"/>
  <c r="U1276" i="1"/>
  <c r="V1276" i="1"/>
  <c r="P1277" i="1"/>
  <c r="Q1277" i="1"/>
  <c r="R1277" i="1"/>
  <c r="S1277" i="1"/>
  <c r="T1277" i="1"/>
  <c r="U1277" i="1"/>
  <c r="V1277" i="1"/>
  <c r="P1278" i="1"/>
  <c r="Q1278" i="1"/>
  <c r="R1278" i="1"/>
  <c r="S1278" i="1"/>
  <c r="T1278" i="1"/>
  <c r="U1278" i="1"/>
  <c r="V1278" i="1"/>
  <c r="P1279" i="1"/>
  <c r="Q1279" i="1"/>
  <c r="R1279" i="1"/>
  <c r="S1279" i="1"/>
  <c r="T1279" i="1"/>
  <c r="U1279" i="1"/>
  <c r="V1279" i="1"/>
  <c r="P1280" i="1"/>
  <c r="Q1280" i="1"/>
  <c r="R1280" i="1"/>
  <c r="S1280" i="1"/>
  <c r="T1280" i="1"/>
  <c r="U1280" i="1"/>
  <c r="V1280" i="1"/>
  <c r="P1281" i="1"/>
  <c r="Q1281" i="1"/>
  <c r="V1281" i="1" s="1"/>
  <c r="R1281" i="1"/>
  <c r="S1281" i="1"/>
  <c r="T1281" i="1"/>
  <c r="U1281" i="1"/>
  <c r="P1282" i="1"/>
  <c r="Q1282" i="1"/>
  <c r="R1282" i="1"/>
  <c r="S1282" i="1"/>
  <c r="T1282" i="1"/>
  <c r="U1282" i="1"/>
  <c r="V1282" i="1"/>
  <c r="P1283" i="1"/>
  <c r="Q1283" i="1"/>
  <c r="V1283" i="1" s="1"/>
  <c r="R1283" i="1"/>
  <c r="S1283" i="1"/>
  <c r="T1283" i="1"/>
  <c r="U1283" i="1"/>
  <c r="P1284" i="1"/>
  <c r="Q1284" i="1"/>
  <c r="R1284" i="1"/>
  <c r="S1284" i="1"/>
  <c r="T1284" i="1"/>
  <c r="U1284" i="1"/>
  <c r="V1284" i="1"/>
  <c r="P1285" i="1"/>
  <c r="Q1285" i="1"/>
  <c r="R1285" i="1"/>
  <c r="S1285" i="1"/>
  <c r="T1285" i="1"/>
  <c r="U1285" i="1"/>
  <c r="V1285" i="1"/>
  <c r="P1286" i="1"/>
  <c r="Q1286" i="1"/>
  <c r="R1286" i="1"/>
  <c r="S1286" i="1"/>
  <c r="T1286" i="1"/>
  <c r="U1286" i="1"/>
  <c r="V1286" i="1"/>
  <c r="P1287" i="1"/>
  <c r="Q1287" i="1"/>
  <c r="V1287" i="1" s="1"/>
  <c r="R1287" i="1"/>
  <c r="S1287" i="1"/>
  <c r="T1287" i="1"/>
  <c r="U1287" i="1"/>
  <c r="P1288" i="1"/>
  <c r="Q1288" i="1"/>
  <c r="V1288" i="1" s="1"/>
  <c r="R1288" i="1"/>
  <c r="S1288" i="1"/>
  <c r="T1288" i="1"/>
  <c r="U1288" i="1"/>
  <c r="P1289" i="1"/>
  <c r="Q1289" i="1"/>
  <c r="R1289" i="1"/>
  <c r="S1289" i="1"/>
  <c r="T1289" i="1"/>
  <c r="U1289" i="1"/>
  <c r="V1289" i="1"/>
  <c r="P1290" i="1"/>
  <c r="Q1290" i="1"/>
  <c r="V1290" i="1" s="1"/>
  <c r="R1290" i="1"/>
  <c r="S1290" i="1"/>
  <c r="T1290" i="1"/>
  <c r="U1290" i="1"/>
  <c r="P1291" i="1"/>
  <c r="Q1291" i="1"/>
  <c r="V1291" i="1" s="1"/>
  <c r="R1291" i="1"/>
  <c r="S1291" i="1"/>
  <c r="T1291" i="1"/>
  <c r="U1291" i="1"/>
  <c r="P1292" i="1"/>
  <c r="Q1292" i="1"/>
  <c r="V1292" i="1" s="1"/>
  <c r="R1292" i="1"/>
  <c r="S1292" i="1"/>
  <c r="T1292" i="1"/>
  <c r="U1292" i="1"/>
  <c r="P1293" i="1"/>
  <c r="Q1293" i="1"/>
  <c r="V1293" i="1" s="1"/>
  <c r="R1293" i="1"/>
  <c r="S1293" i="1"/>
  <c r="T1293" i="1"/>
  <c r="U1293" i="1"/>
  <c r="P1294" i="1"/>
  <c r="Q1294" i="1"/>
  <c r="V1294" i="1" s="1"/>
  <c r="R1294" i="1"/>
  <c r="S1294" i="1"/>
  <c r="T1294" i="1"/>
  <c r="U1294" i="1"/>
  <c r="P1295" i="1"/>
  <c r="Q1295" i="1"/>
  <c r="R1295" i="1"/>
  <c r="S1295" i="1"/>
  <c r="T1295" i="1"/>
  <c r="U1295" i="1"/>
  <c r="V1295" i="1"/>
  <c r="W1295" i="1"/>
  <c r="Y1295" i="1"/>
  <c r="Z1295" i="1" s="1"/>
  <c r="P1296" i="1"/>
  <c r="Q1296" i="1"/>
  <c r="R1296" i="1"/>
  <c r="S1296" i="1"/>
  <c r="T1296" i="1"/>
  <c r="U1296" i="1"/>
  <c r="V1296" i="1"/>
  <c r="W1296" i="1"/>
  <c r="Y1296" i="1"/>
  <c r="Z1296" i="1" s="1"/>
  <c r="P1297" i="1"/>
  <c r="Q1297" i="1"/>
  <c r="R1297" i="1"/>
  <c r="S1297" i="1"/>
  <c r="T1297" i="1"/>
  <c r="U1297" i="1"/>
  <c r="V1297" i="1"/>
  <c r="W1297" i="1"/>
  <c r="Y1297" i="1"/>
  <c r="Z1297" i="1" s="1"/>
  <c r="P1298" i="1"/>
  <c r="Q1298" i="1"/>
  <c r="R1298" i="1"/>
  <c r="S1298" i="1"/>
  <c r="T1298" i="1"/>
  <c r="U1298" i="1"/>
  <c r="V1298" i="1"/>
  <c r="P1299" i="1"/>
  <c r="Q1299" i="1"/>
  <c r="R1299" i="1"/>
  <c r="S1299" i="1"/>
  <c r="T1299" i="1"/>
  <c r="U1299" i="1"/>
  <c r="V1299" i="1"/>
  <c r="P1300" i="1"/>
  <c r="Q1300" i="1"/>
  <c r="R1300" i="1"/>
  <c r="S1300" i="1"/>
  <c r="T1300" i="1"/>
  <c r="U1300" i="1"/>
  <c r="V1300" i="1"/>
  <c r="W1300" i="1"/>
  <c r="Y1300" i="1" s="1"/>
  <c r="Z1300" i="1" s="1"/>
  <c r="P1301" i="1"/>
  <c r="Q1301" i="1"/>
  <c r="R1301" i="1"/>
  <c r="S1301" i="1"/>
  <c r="T1301" i="1"/>
  <c r="U1301" i="1"/>
  <c r="V1301" i="1"/>
  <c r="P1302" i="1"/>
  <c r="Q1302" i="1"/>
  <c r="R1302" i="1"/>
  <c r="S1302" i="1"/>
  <c r="T1302" i="1"/>
  <c r="U1302" i="1"/>
  <c r="V1302" i="1"/>
  <c r="W1302" i="1"/>
  <c r="Y1302" i="1" s="1"/>
  <c r="Z1302" i="1" s="1"/>
  <c r="P1303" i="1"/>
  <c r="Q1303" i="1"/>
  <c r="R1303" i="1"/>
  <c r="S1303" i="1"/>
  <c r="T1303" i="1"/>
  <c r="U1303" i="1"/>
  <c r="V1303" i="1"/>
  <c r="W1303" i="1"/>
  <c r="Y1303" i="1" s="1"/>
  <c r="Z1303" i="1" s="1"/>
  <c r="P1304" i="1"/>
  <c r="Q1304" i="1"/>
  <c r="R1304" i="1"/>
  <c r="S1304" i="1"/>
  <c r="T1304" i="1"/>
  <c r="U1304" i="1"/>
  <c r="V1304" i="1"/>
  <c r="P1305" i="1"/>
  <c r="Q1305" i="1"/>
  <c r="R1305" i="1"/>
  <c r="S1305" i="1"/>
  <c r="T1305" i="1"/>
  <c r="U1305" i="1"/>
  <c r="V1305" i="1"/>
  <c r="P1306" i="1"/>
  <c r="Q1306" i="1"/>
  <c r="V1306" i="1" s="1"/>
  <c r="R1306" i="1"/>
  <c r="S1306" i="1"/>
  <c r="T1306" i="1"/>
  <c r="U1306" i="1"/>
  <c r="P1307" i="1"/>
  <c r="Q1307" i="1"/>
  <c r="R1307" i="1"/>
  <c r="S1307" i="1"/>
  <c r="T1307" i="1"/>
  <c r="U1307" i="1"/>
  <c r="V1307" i="1"/>
  <c r="W1307" i="1"/>
  <c r="Y1307" i="1"/>
  <c r="Z1307" i="1"/>
  <c r="P1308" i="1"/>
  <c r="Q1308" i="1"/>
  <c r="R1308" i="1"/>
  <c r="S1308" i="1"/>
  <c r="T1308" i="1"/>
  <c r="U1308" i="1"/>
  <c r="V1308" i="1"/>
  <c r="W1308" i="1"/>
  <c r="Y1308" i="1" s="1"/>
  <c r="Z1308" i="1"/>
  <c r="P1309" i="1"/>
  <c r="Q1309" i="1"/>
  <c r="R1309" i="1"/>
  <c r="S1309" i="1"/>
  <c r="T1309" i="1"/>
  <c r="U1309" i="1"/>
  <c r="V1309" i="1"/>
  <c r="W1309" i="1"/>
  <c r="Y1309" i="1"/>
  <c r="Z1309" i="1" s="1"/>
  <c r="P1310" i="1"/>
  <c r="Q1310" i="1"/>
  <c r="R1310" i="1"/>
  <c r="S1310" i="1"/>
  <c r="T1310" i="1"/>
  <c r="U1310" i="1"/>
  <c r="V1310" i="1"/>
  <c r="P1311" i="1"/>
  <c r="Q1311" i="1"/>
  <c r="V1311" i="1" s="1"/>
  <c r="R1311" i="1"/>
  <c r="S1311" i="1"/>
  <c r="T1311" i="1"/>
  <c r="U1311" i="1"/>
  <c r="P1312" i="1"/>
  <c r="Q1312" i="1"/>
  <c r="V1312" i="1" s="1"/>
  <c r="R1312" i="1"/>
  <c r="S1312" i="1"/>
  <c r="T1312" i="1"/>
  <c r="U1312" i="1"/>
  <c r="W1312" i="1"/>
  <c r="Y1312" i="1"/>
  <c r="Z1312" i="1"/>
  <c r="P1313" i="1"/>
  <c r="Q1313" i="1"/>
  <c r="R1313" i="1"/>
  <c r="S1313" i="1"/>
  <c r="T1313" i="1"/>
  <c r="U1313" i="1"/>
  <c r="V1313" i="1"/>
  <c r="W1313" i="1"/>
  <c r="Y1313" i="1"/>
  <c r="Z1313" i="1"/>
  <c r="P1314" i="1"/>
  <c r="Q1314" i="1"/>
  <c r="V1314" i="1" s="1"/>
  <c r="R1314" i="1"/>
  <c r="S1314" i="1"/>
  <c r="T1314" i="1"/>
  <c r="U1314" i="1"/>
  <c r="P1315" i="1"/>
  <c r="Q1315" i="1"/>
  <c r="R1315" i="1"/>
  <c r="S1315" i="1"/>
  <c r="T1315" i="1"/>
  <c r="U1315" i="1"/>
  <c r="V1315" i="1"/>
  <c r="W1315" i="1"/>
  <c r="Y1315" i="1"/>
  <c r="Z1315" i="1" s="1"/>
  <c r="P1316" i="1"/>
  <c r="Q1316" i="1"/>
  <c r="R1316" i="1"/>
  <c r="S1316" i="1"/>
  <c r="T1316" i="1"/>
  <c r="U1316" i="1"/>
  <c r="V1316" i="1"/>
  <c r="W1316" i="1"/>
  <c r="Y1316" i="1"/>
  <c r="Z1316" i="1"/>
  <c r="P1317" i="1"/>
  <c r="Q1317" i="1"/>
  <c r="V1317" i="1" s="1"/>
  <c r="R1317" i="1"/>
  <c r="S1317" i="1"/>
  <c r="T1317" i="1"/>
  <c r="U1317" i="1"/>
  <c r="P1318" i="1"/>
  <c r="Q1318" i="1"/>
  <c r="R1318" i="1"/>
  <c r="S1318" i="1"/>
  <c r="T1318" i="1"/>
  <c r="U1318" i="1"/>
  <c r="V1318" i="1"/>
  <c r="W1318" i="1"/>
  <c r="Y1318" i="1"/>
  <c r="Z1318" i="1"/>
  <c r="P1319" i="1"/>
  <c r="Q1319" i="1"/>
  <c r="R1319" i="1"/>
  <c r="S1319" i="1"/>
  <c r="T1319" i="1"/>
  <c r="U1319" i="1"/>
  <c r="V1319" i="1"/>
  <c r="P1320" i="1"/>
  <c r="Q1320" i="1"/>
  <c r="R1320" i="1"/>
  <c r="S1320" i="1"/>
  <c r="T1320" i="1"/>
  <c r="U1320" i="1"/>
  <c r="V1320" i="1"/>
  <c r="W1320" i="1"/>
  <c r="Y1320" i="1"/>
  <c r="Z1320" i="1" s="1"/>
  <c r="P1321" i="1"/>
  <c r="R1321" i="1"/>
  <c r="S1321" i="1"/>
  <c r="T1321" i="1"/>
  <c r="U1321" i="1"/>
  <c r="V1321" i="1"/>
  <c r="W1321" i="1"/>
  <c r="Y1321" i="1" s="1"/>
  <c r="Z1321" i="1"/>
  <c r="P1322" i="1"/>
  <c r="Q1322" i="1"/>
  <c r="R1322" i="1"/>
  <c r="S1322" i="1"/>
  <c r="T1322" i="1"/>
  <c r="U1322" i="1"/>
  <c r="V1322" i="1"/>
  <c r="P1323" i="1"/>
  <c r="Q1323" i="1"/>
  <c r="V1323" i="1" s="1"/>
  <c r="R1323" i="1"/>
  <c r="S1323" i="1"/>
  <c r="T1323" i="1"/>
  <c r="U1323" i="1"/>
  <c r="P1324" i="1"/>
  <c r="Q1324" i="1"/>
  <c r="R1324" i="1"/>
  <c r="S1324" i="1"/>
  <c r="T1324" i="1"/>
  <c r="U1324" i="1"/>
  <c r="V1324" i="1"/>
  <c r="P1325" i="1"/>
  <c r="Q1325" i="1"/>
  <c r="R1325" i="1"/>
  <c r="S1325" i="1"/>
  <c r="T1325" i="1"/>
  <c r="U1325" i="1"/>
  <c r="V1325" i="1"/>
  <c r="W1325" i="1"/>
  <c r="Y1325" i="1" s="1"/>
  <c r="Z1325" i="1" s="1"/>
  <c r="P1326" i="1"/>
  <c r="Q1326" i="1"/>
  <c r="R1326" i="1"/>
  <c r="S1326" i="1"/>
  <c r="T1326" i="1"/>
  <c r="U1326" i="1"/>
  <c r="V1326" i="1"/>
  <c r="W1326" i="1"/>
  <c r="Y1326" i="1" s="1"/>
  <c r="Z1326" i="1"/>
  <c r="P1327" i="1"/>
  <c r="Q1327" i="1"/>
  <c r="R1327" i="1"/>
  <c r="S1327" i="1"/>
  <c r="T1327" i="1"/>
  <c r="U1327" i="1"/>
  <c r="V1327" i="1"/>
  <c r="W1327" i="1"/>
  <c r="Y1327" i="1" s="1"/>
  <c r="Z1327" i="1" s="1"/>
  <c r="P1328" i="1"/>
  <c r="Q1328" i="1"/>
  <c r="R1328" i="1"/>
  <c r="S1328" i="1"/>
  <c r="T1328" i="1"/>
  <c r="U1328" i="1"/>
  <c r="V1328" i="1"/>
  <c r="W1328" i="1"/>
  <c r="Y1328" i="1" s="1"/>
  <c r="Z1328" i="1" s="1"/>
  <c r="P1329" i="1"/>
  <c r="Q1329" i="1"/>
  <c r="R1329" i="1"/>
  <c r="S1329" i="1"/>
  <c r="T1329" i="1"/>
  <c r="U1329" i="1"/>
  <c r="V1329" i="1"/>
  <c r="W1329" i="1"/>
  <c r="Y1329" i="1"/>
  <c r="Z1329" i="1"/>
  <c r="P1330" i="1"/>
  <c r="Q1330" i="1"/>
  <c r="R1330" i="1"/>
  <c r="S1330" i="1"/>
  <c r="T1330" i="1"/>
  <c r="U1330" i="1"/>
  <c r="V1330" i="1"/>
  <c r="P1331" i="1"/>
  <c r="Q1331" i="1"/>
  <c r="R1331" i="1"/>
  <c r="S1331" i="1"/>
  <c r="T1331" i="1"/>
  <c r="U1331" i="1"/>
  <c r="V1331" i="1"/>
  <c r="W1331" i="1"/>
  <c r="Y1331" i="1"/>
  <c r="Z1331" i="1"/>
  <c r="P1332" i="1"/>
  <c r="Q1332" i="1"/>
  <c r="R1332" i="1"/>
  <c r="S1332" i="1"/>
  <c r="T1332" i="1"/>
  <c r="U1332" i="1"/>
  <c r="V1332" i="1"/>
  <c r="W1332" i="1"/>
  <c r="Y1332" i="1" s="1"/>
  <c r="Z1332" i="1" s="1"/>
  <c r="P1333" i="1"/>
  <c r="Q1333" i="1"/>
  <c r="R1333" i="1"/>
  <c r="S1333" i="1"/>
  <c r="T1333" i="1"/>
  <c r="U1333" i="1"/>
  <c r="V1333" i="1"/>
  <c r="W1333" i="1"/>
  <c r="Y1333" i="1" s="1"/>
  <c r="Z1333" i="1" s="1"/>
  <c r="P1334" i="1"/>
  <c r="Q1334" i="1"/>
  <c r="R1334" i="1"/>
  <c r="S1334" i="1"/>
  <c r="T1334" i="1"/>
  <c r="U1334" i="1"/>
  <c r="V1334" i="1"/>
  <c r="P1335" i="1"/>
  <c r="Q1335" i="1"/>
  <c r="R1335" i="1"/>
  <c r="S1335" i="1"/>
  <c r="T1335" i="1"/>
  <c r="U1335" i="1"/>
  <c r="V1335" i="1"/>
  <c r="P1336" i="1"/>
  <c r="Q1336" i="1"/>
  <c r="V1336" i="1" s="1"/>
  <c r="R1336" i="1"/>
  <c r="S1336" i="1"/>
  <c r="T1336" i="1"/>
  <c r="U1336" i="1"/>
  <c r="P1337" i="1"/>
  <c r="Q1337" i="1"/>
  <c r="R1337" i="1"/>
  <c r="S1337" i="1"/>
  <c r="T1337" i="1"/>
  <c r="U1337" i="1"/>
  <c r="V1337" i="1"/>
  <c r="P1338" i="1"/>
  <c r="Q1338" i="1"/>
  <c r="V1338" i="1" s="1"/>
  <c r="R1338" i="1"/>
  <c r="S1338" i="1"/>
  <c r="T1338" i="1"/>
  <c r="U1338" i="1"/>
  <c r="P1339" i="1"/>
  <c r="Q1339" i="1"/>
  <c r="R1339" i="1"/>
  <c r="S1339" i="1"/>
  <c r="T1339" i="1"/>
  <c r="U1339" i="1"/>
  <c r="V1339" i="1"/>
  <c r="P1340" i="1"/>
  <c r="Q1340" i="1"/>
  <c r="V1340" i="1" s="1"/>
  <c r="R1340" i="1"/>
  <c r="S1340" i="1"/>
  <c r="T1340" i="1"/>
  <c r="U1340" i="1"/>
  <c r="W1340" i="1"/>
  <c r="Y1340" i="1" s="1"/>
  <c r="Z1340" i="1" s="1"/>
  <c r="P1341" i="1"/>
  <c r="Q1341" i="1"/>
  <c r="R1341" i="1"/>
  <c r="S1341" i="1"/>
  <c r="T1341" i="1"/>
  <c r="U1341" i="1"/>
  <c r="V1341" i="1"/>
  <c r="P1342" i="1"/>
  <c r="Q1342" i="1"/>
  <c r="R1342" i="1"/>
  <c r="S1342" i="1"/>
  <c r="T1342" i="1"/>
  <c r="U1342" i="1"/>
  <c r="V1342" i="1"/>
  <c r="W1342" i="1"/>
  <c r="Y1342" i="1"/>
  <c r="Z1342" i="1" s="1"/>
  <c r="P1343" i="1"/>
  <c r="Q1343" i="1"/>
  <c r="R1343" i="1"/>
  <c r="S1343" i="1"/>
  <c r="T1343" i="1"/>
  <c r="U1343" i="1"/>
  <c r="V1343" i="1"/>
  <c r="P1344" i="1"/>
  <c r="Q1344" i="1"/>
  <c r="R1344" i="1"/>
  <c r="S1344" i="1"/>
  <c r="T1344" i="1"/>
  <c r="U1344" i="1"/>
  <c r="V1344" i="1"/>
  <c r="W1344" i="1"/>
  <c r="Y1344" i="1"/>
  <c r="Z1344" i="1" s="1"/>
  <c r="P1345" i="1"/>
  <c r="Q1345" i="1"/>
  <c r="R1345" i="1"/>
  <c r="S1345" i="1"/>
  <c r="T1345" i="1"/>
  <c r="U1345" i="1"/>
  <c r="V1345" i="1"/>
  <c r="P1346" i="1"/>
  <c r="Q1346" i="1"/>
  <c r="V1346" i="1" s="1"/>
  <c r="R1346" i="1"/>
  <c r="S1346" i="1"/>
  <c r="T1346" i="1"/>
  <c r="U1346" i="1"/>
  <c r="P1347" i="1"/>
  <c r="Q1347" i="1"/>
  <c r="V1347" i="1" s="1"/>
  <c r="R1347" i="1"/>
  <c r="S1347" i="1"/>
  <c r="T1347" i="1"/>
  <c r="U1347" i="1"/>
  <c r="P1348" i="1"/>
  <c r="Q1348" i="1"/>
  <c r="R1348" i="1"/>
  <c r="S1348" i="1"/>
  <c r="T1348" i="1"/>
  <c r="U1348" i="1"/>
  <c r="V1348" i="1"/>
  <c r="W1348" i="1"/>
  <c r="Y1348" i="1"/>
  <c r="P1349" i="1"/>
  <c r="Q1349" i="1"/>
  <c r="R1349" i="1"/>
  <c r="S1349" i="1"/>
  <c r="T1349" i="1"/>
  <c r="U1349" i="1"/>
  <c r="V1349" i="1"/>
  <c r="P1350" i="1"/>
  <c r="Q1350" i="1"/>
  <c r="R1350" i="1"/>
  <c r="S1350" i="1"/>
  <c r="T1350" i="1"/>
  <c r="U1350" i="1"/>
  <c r="V1350" i="1"/>
  <c r="W1350" i="1"/>
  <c r="Y1350" i="1" s="1"/>
  <c r="Z1350" i="1" s="1"/>
  <c r="P1351" i="1"/>
  <c r="Q1351" i="1"/>
  <c r="R1351" i="1"/>
  <c r="S1351" i="1"/>
  <c r="T1351" i="1"/>
  <c r="U1351" i="1"/>
  <c r="V1351" i="1"/>
  <c r="W1351" i="1"/>
  <c r="Y1351" i="1"/>
  <c r="Z1351" i="1" s="1"/>
  <c r="P1352" i="1"/>
  <c r="Q1352" i="1"/>
  <c r="R1352" i="1"/>
  <c r="S1352" i="1"/>
  <c r="T1352" i="1"/>
  <c r="U1352" i="1"/>
  <c r="V1352" i="1"/>
  <c r="W1352" i="1"/>
  <c r="Y1352" i="1"/>
  <c r="Z1352" i="1" s="1"/>
  <c r="P1353" i="1"/>
  <c r="Q1353" i="1"/>
  <c r="R1353" i="1"/>
  <c r="S1353" i="1"/>
  <c r="T1353" i="1"/>
  <c r="U1353" i="1"/>
  <c r="V1353" i="1"/>
  <c r="W1353" i="1"/>
  <c r="Y1353" i="1" s="1"/>
  <c r="Z1353" i="1" s="1"/>
  <c r="P1354" i="1"/>
  <c r="Q1354" i="1"/>
  <c r="R1354" i="1"/>
  <c r="S1354" i="1"/>
  <c r="T1354" i="1"/>
  <c r="U1354" i="1"/>
  <c r="V1354" i="1"/>
  <c r="W1354" i="1"/>
  <c r="Y1354" i="1" s="1"/>
  <c r="Z1354" i="1"/>
  <c r="P1355" i="1"/>
  <c r="Q1355" i="1"/>
  <c r="R1355" i="1"/>
  <c r="S1355" i="1"/>
  <c r="T1355" i="1"/>
  <c r="U1355" i="1"/>
  <c r="V1355" i="1"/>
  <c r="W1355" i="1"/>
  <c r="Y1355" i="1"/>
  <c r="Z1355" i="1" s="1"/>
  <c r="P1356" i="1"/>
  <c r="Q1356" i="1"/>
  <c r="V1356" i="1" s="1"/>
  <c r="R1356" i="1"/>
  <c r="S1356" i="1"/>
  <c r="T1356" i="1"/>
  <c r="U1356" i="1"/>
  <c r="P1357" i="1"/>
  <c r="Q1357" i="1"/>
  <c r="V1357" i="1" s="1"/>
  <c r="R1357" i="1"/>
  <c r="S1357" i="1"/>
  <c r="T1357" i="1"/>
  <c r="U1357" i="1"/>
  <c r="W1357" i="1" s="1"/>
  <c r="Y1357" i="1"/>
  <c r="P1358" i="1"/>
  <c r="Q1358" i="1"/>
  <c r="V1358" i="1" s="1"/>
  <c r="R1358" i="1"/>
  <c r="S1358" i="1"/>
  <c r="T1358" i="1"/>
  <c r="U1358" i="1"/>
  <c r="W1358" i="1"/>
  <c r="Y1358" i="1" s="1"/>
  <c r="P1359" i="1"/>
  <c r="Q1359" i="1"/>
  <c r="V1359" i="1" s="1"/>
  <c r="R1359" i="1"/>
  <c r="S1359" i="1"/>
  <c r="T1359" i="1"/>
  <c r="U1359" i="1"/>
  <c r="W1359" i="1"/>
  <c r="Y1359" i="1" s="1"/>
  <c r="P1360" i="1"/>
  <c r="Q1360" i="1"/>
  <c r="R1360" i="1"/>
  <c r="S1360" i="1"/>
  <c r="T1360" i="1"/>
  <c r="U1360" i="1"/>
  <c r="V1360" i="1"/>
  <c r="P1361" i="1"/>
  <c r="Q1361" i="1"/>
  <c r="V1361" i="1" s="1"/>
  <c r="R1361" i="1"/>
  <c r="S1361" i="1"/>
  <c r="T1361" i="1"/>
  <c r="U1361" i="1"/>
  <c r="P1362" i="1"/>
  <c r="Q1362" i="1"/>
  <c r="R1362" i="1"/>
  <c r="S1362" i="1"/>
  <c r="T1362" i="1"/>
  <c r="U1362" i="1"/>
  <c r="V1362" i="1"/>
  <c r="P1363" i="1"/>
  <c r="Q1363" i="1"/>
  <c r="R1363" i="1"/>
  <c r="S1363" i="1"/>
  <c r="T1363" i="1"/>
  <c r="U1363" i="1"/>
  <c r="V1363" i="1"/>
  <c r="P1364" i="1"/>
  <c r="Q1364" i="1"/>
  <c r="V1364" i="1" s="1"/>
  <c r="R1364" i="1"/>
  <c r="S1364" i="1"/>
  <c r="T1364" i="1"/>
  <c r="U1364" i="1"/>
  <c r="W1364" i="1" s="1"/>
  <c r="Y1364" i="1" s="1"/>
  <c r="Z1364" i="1" s="1"/>
  <c r="P1365" i="1"/>
  <c r="Q1365" i="1"/>
  <c r="R1365" i="1"/>
  <c r="S1365" i="1"/>
  <c r="T1365" i="1"/>
  <c r="U1365" i="1"/>
  <c r="V1365" i="1"/>
  <c r="P1366" i="1"/>
  <c r="Q1366" i="1"/>
  <c r="R1366" i="1"/>
  <c r="S1366" i="1"/>
  <c r="T1366" i="1"/>
  <c r="U1366" i="1"/>
  <c r="V1366" i="1"/>
  <c r="P1367" i="1"/>
  <c r="Q1367" i="1"/>
  <c r="R1367" i="1"/>
  <c r="S1367" i="1"/>
  <c r="T1367" i="1"/>
  <c r="U1367" i="1"/>
  <c r="V1367" i="1"/>
  <c r="W1367" i="1"/>
  <c r="Y1367" i="1"/>
  <c r="Z1367" i="1" s="1"/>
  <c r="P1368" i="1"/>
  <c r="Q1368" i="1"/>
  <c r="R1368" i="1"/>
  <c r="S1368" i="1"/>
  <c r="T1368" i="1"/>
  <c r="U1368" i="1"/>
  <c r="V1368" i="1"/>
  <c r="W1368" i="1"/>
  <c r="Y1368" i="1"/>
  <c r="Z1368" i="1" s="1"/>
  <c r="P1369" i="1"/>
  <c r="Q1369" i="1"/>
  <c r="V1369" i="1" s="1"/>
  <c r="R1369" i="1"/>
  <c r="S1369" i="1"/>
  <c r="T1369" i="1"/>
  <c r="U1369" i="1"/>
  <c r="W1369" i="1" s="1"/>
  <c r="Y1369" i="1" s="1"/>
  <c r="Z1369" i="1" s="1"/>
  <c r="P1370" i="1"/>
  <c r="Q1370" i="1"/>
  <c r="V1370" i="1" s="1"/>
  <c r="R1370" i="1"/>
  <c r="S1370" i="1"/>
  <c r="T1370" i="1"/>
  <c r="U1370" i="1"/>
  <c r="W1370" i="1" s="1"/>
  <c r="Y1370" i="1" s="1"/>
  <c r="P1371" i="1"/>
  <c r="Q1371" i="1"/>
  <c r="R1371" i="1"/>
  <c r="S1371" i="1"/>
  <c r="T1371" i="1"/>
  <c r="U1371" i="1"/>
  <c r="V1371" i="1"/>
  <c r="W1371" i="1"/>
  <c r="Y1371" i="1"/>
  <c r="Z1371" i="1"/>
  <c r="P1372" i="1"/>
  <c r="Q1372" i="1"/>
  <c r="R1372" i="1"/>
  <c r="S1372" i="1"/>
  <c r="T1372" i="1"/>
  <c r="U1372" i="1"/>
  <c r="V1372" i="1"/>
  <c r="W1372" i="1"/>
  <c r="Y1372" i="1" s="1"/>
  <c r="Z1372" i="1" s="1"/>
  <c r="P1373" i="1"/>
  <c r="Q1373" i="1"/>
  <c r="R1373" i="1"/>
  <c r="S1373" i="1"/>
  <c r="T1373" i="1"/>
  <c r="U1373" i="1"/>
  <c r="V1373" i="1"/>
  <c r="W1373" i="1"/>
  <c r="Y1373" i="1"/>
  <c r="Z1373" i="1" s="1"/>
  <c r="P1374" i="1"/>
  <c r="Q1374" i="1"/>
  <c r="R1374" i="1"/>
  <c r="S1374" i="1"/>
  <c r="T1374" i="1"/>
  <c r="U1374" i="1"/>
  <c r="V1374" i="1"/>
  <c r="W1374" i="1"/>
  <c r="Y1374" i="1" s="1"/>
  <c r="Z1374" i="1" s="1"/>
  <c r="P1375" i="1"/>
  <c r="Q1375" i="1"/>
  <c r="R1375" i="1"/>
  <c r="S1375" i="1"/>
  <c r="T1375" i="1"/>
  <c r="U1375" i="1"/>
  <c r="W1375" i="1" s="1"/>
  <c r="Y1375" i="1" s="1"/>
  <c r="Z1375" i="1" s="1"/>
  <c r="V1375" i="1"/>
  <c r="P1376" i="1"/>
  <c r="Q1376" i="1"/>
  <c r="R1376" i="1"/>
  <c r="S1376" i="1"/>
  <c r="T1376" i="1"/>
  <c r="U1376" i="1"/>
  <c r="W1376" i="1" s="1"/>
  <c r="Y1376" i="1" s="1"/>
  <c r="Z1376" i="1" s="1"/>
  <c r="V1376" i="1"/>
  <c r="P1377" i="1"/>
  <c r="Q1377" i="1"/>
  <c r="V1377" i="1" s="1"/>
  <c r="R1377" i="1"/>
  <c r="S1377" i="1"/>
  <c r="T1377" i="1"/>
  <c r="U1377" i="1"/>
  <c r="P1378" i="1"/>
  <c r="Q1378" i="1"/>
  <c r="R1378" i="1"/>
  <c r="S1378" i="1"/>
  <c r="T1378" i="1"/>
  <c r="U1378" i="1"/>
  <c r="V1378" i="1"/>
  <c r="P1379" i="1"/>
  <c r="Q1379" i="1"/>
  <c r="R1379" i="1"/>
  <c r="S1379" i="1"/>
  <c r="T1379" i="1"/>
  <c r="U1379" i="1"/>
  <c r="V1379" i="1"/>
  <c r="W1379" i="1"/>
  <c r="Y1379" i="1" s="1"/>
  <c r="Z1379" i="1" s="1"/>
  <c r="P1380" i="1"/>
  <c r="Q1380" i="1"/>
  <c r="V1380" i="1" s="1"/>
  <c r="R1380" i="1"/>
  <c r="S1380" i="1"/>
  <c r="T1380" i="1"/>
  <c r="U1380" i="1"/>
  <c r="W1380" i="1" s="1"/>
  <c r="Y1380" i="1"/>
  <c r="Z1380" i="1" s="1"/>
  <c r="P1381" i="1"/>
  <c r="Q1381" i="1"/>
  <c r="R1381" i="1"/>
  <c r="S1381" i="1"/>
  <c r="T1381" i="1"/>
  <c r="U1381" i="1"/>
  <c r="V1381" i="1"/>
  <c r="W1381" i="1"/>
  <c r="Y1381" i="1"/>
  <c r="Z1381" i="1" s="1"/>
  <c r="P1382" i="1"/>
  <c r="Q1382" i="1"/>
  <c r="V1382" i="1" s="1"/>
  <c r="R1382" i="1"/>
  <c r="S1382" i="1"/>
  <c r="T1382" i="1"/>
  <c r="U1382" i="1"/>
  <c r="W1382" i="1"/>
  <c r="Y1382" i="1"/>
  <c r="Z1382" i="1" s="1"/>
  <c r="P1383" i="1"/>
  <c r="Q1383" i="1"/>
  <c r="R1383" i="1"/>
  <c r="S1383" i="1"/>
  <c r="T1383" i="1"/>
  <c r="U1383" i="1"/>
  <c r="V1383" i="1"/>
  <c r="P1384" i="1"/>
  <c r="Q1384" i="1"/>
  <c r="V1384" i="1" s="1"/>
  <c r="R1384" i="1"/>
  <c r="S1384" i="1"/>
  <c r="T1384" i="1"/>
  <c r="U1384" i="1"/>
  <c r="P1385" i="1"/>
  <c r="Q1385" i="1"/>
  <c r="V1385" i="1" s="1"/>
  <c r="R1385" i="1"/>
  <c r="S1385" i="1"/>
  <c r="T1385" i="1"/>
  <c r="U1385" i="1"/>
  <c r="W1385" i="1"/>
  <c r="Y1385" i="1" s="1"/>
  <c r="Z1385" i="1"/>
  <c r="P1386" i="1"/>
  <c r="Q1386" i="1"/>
  <c r="V1386" i="1" s="1"/>
  <c r="R1386" i="1"/>
  <c r="S1386" i="1"/>
  <c r="T1386" i="1"/>
  <c r="U1386" i="1"/>
  <c r="W1386" i="1" s="1"/>
  <c r="Y1386" i="1" s="1"/>
  <c r="Z1386" i="1" s="1"/>
  <c r="P1387" i="1"/>
  <c r="Q1387" i="1"/>
  <c r="R1387" i="1"/>
  <c r="S1387" i="1"/>
  <c r="T1387" i="1"/>
  <c r="U1387" i="1"/>
  <c r="W1387" i="1" s="1"/>
  <c r="Y1387" i="1" s="1"/>
  <c r="Z1387" i="1" s="1"/>
  <c r="V1387" i="1"/>
  <c r="P1388" i="1"/>
  <c r="Q1388" i="1"/>
  <c r="V1388" i="1" s="1"/>
  <c r="R1388" i="1"/>
  <c r="S1388" i="1"/>
  <c r="T1388" i="1"/>
  <c r="U1388" i="1"/>
  <c r="W1388" i="1"/>
  <c r="Y1388" i="1"/>
  <c r="Z1388" i="1" s="1"/>
  <c r="P1389" i="1"/>
  <c r="Q1389" i="1"/>
  <c r="R1389" i="1"/>
  <c r="S1389" i="1"/>
  <c r="T1389" i="1"/>
  <c r="U1389" i="1"/>
  <c r="V1389" i="1"/>
  <c r="P1390" i="1"/>
  <c r="Q1390" i="1"/>
  <c r="R1390" i="1"/>
  <c r="S1390" i="1"/>
  <c r="T1390" i="1"/>
  <c r="U1390" i="1"/>
  <c r="V1390" i="1"/>
  <c r="W1390" i="1"/>
  <c r="Y1390" i="1"/>
  <c r="Z1390" i="1" s="1"/>
  <c r="P1391" i="1"/>
  <c r="Q1391" i="1"/>
  <c r="R1391" i="1"/>
  <c r="S1391" i="1"/>
  <c r="T1391" i="1"/>
  <c r="U1391" i="1"/>
  <c r="V1391" i="1"/>
  <c r="W1391" i="1"/>
  <c r="Y1391" i="1"/>
  <c r="Z1391" i="1" s="1"/>
  <c r="P1392" i="1"/>
  <c r="Q1392" i="1"/>
  <c r="R1392" i="1"/>
  <c r="S1392" i="1"/>
  <c r="T1392" i="1"/>
  <c r="U1392" i="1"/>
  <c r="V1392" i="1"/>
  <c r="W1392" i="1"/>
  <c r="Y1392" i="1" s="1"/>
  <c r="Z1392" i="1"/>
  <c r="P1393" i="1"/>
  <c r="Q1393" i="1"/>
  <c r="R1393" i="1"/>
  <c r="S1393" i="1"/>
  <c r="T1393" i="1"/>
  <c r="U1393" i="1"/>
  <c r="V1393" i="1"/>
  <c r="W1393" i="1"/>
  <c r="Y1393" i="1"/>
  <c r="Z1393" i="1" s="1"/>
  <c r="P1394" i="1"/>
  <c r="Q1394" i="1"/>
  <c r="R1394" i="1"/>
  <c r="S1394" i="1"/>
  <c r="T1394" i="1"/>
  <c r="U1394" i="1"/>
  <c r="V1394" i="1"/>
  <c r="W1394" i="1"/>
  <c r="Y1394" i="1"/>
  <c r="Z1394" i="1"/>
  <c r="P1395" i="1"/>
  <c r="Q1395" i="1"/>
  <c r="R1395" i="1"/>
  <c r="S1395" i="1"/>
  <c r="T1395" i="1"/>
  <c r="U1395" i="1"/>
  <c r="V1395" i="1"/>
  <c r="W1395" i="1"/>
  <c r="Y1395" i="1" s="1"/>
  <c r="Z1395" i="1" s="1"/>
  <c r="P1396" i="1"/>
  <c r="Q1396" i="1"/>
  <c r="R1396" i="1"/>
  <c r="S1396" i="1"/>
  <c r="T1396" i="1"/>
  <c r="U1396" i="1"/>
  <c r="V1396" i="1"/>
  <c r="W1396" i="1"/>
  <c r="Y1396" i="1"/>
  <c r="Z1396" i="1"/>
  <c r="P1397" i="1"/>
  <c r="Q1397" i="1"/>
  <c r="V1397" i="1" s="1"/>
  <c r="R1397" i="1"/>
  <c r="S1397" i="1"/>
  <c r="T1397" i="1"/>
  <c r="U1397" i="1"/>
  <c r="P1398" i="1"/>
  <c r="Q1398" i="1"/>
  <c r="R1398" i="1"/>
  <c r="S1398" i="1"/>
  <c r="T1398" i="1"/>
  <c r="U1398" i="1"/>
  <c r="V1398" i="1"/>
  <c r="P1399" i="1"/>
  <c r="Q1399" i="1"/>
  <c r="V1399" i="1" s="1"/>
  <c r="R1399" i="1"/>
  <c r="S1399" i="1"/>
  <c r="T1399" i="1"/>
  <c r="U1399" i="1"/>
  <c r="P1400" i="1"/>
  <c r="Q1400" i="1"/>
  <c r="R1400" i="1"/>
  <c r="S1400" i="1"/>
  <c r="T1400" i="1"/>
  <c r="U1400" i="1"/>
  <c r="V1400" i="1"/>
  <c r="W1400" i="1"/>
  <c r="Y1400" i="1" s="1"/>
  <c r="Z1400" i="1" s="1"/>
  <c r="P1401" i="1"/>
  <c r="Q1401" i="1"/>
  <c r="R1401" i="1"/>
  <c r="S1401" i="1"/>
  <c r="T1401" i="1"/>
  <c r="U1401" i="1"/>
  <c r="V1401" i="1"/>
  <c r="W1401" i="1"/>
  <c r="Y1401" i="1" s="1"/>
  <c r="Z1401" i="1" s="1"/>
  <c r="P1402" i="1"/>
  <c r="Q1402" i="1"/>
  <c r="R1402" i="1"/>
  <c r="S1402" i="1"/>
  <c r="T1402" i="1"/>
  <c r="U1402" i="1"/>
  <c r="V1402" i="1"/>
  <c r="W1402" i="1"/>
  <c r="Y1402" i="1" s="1"/>
  <c r="Z1402" i="1" s="1"/>
  <c r="P1403" i="1"/>
  <c r="Q1403" i="1"/>
  <c r="R1403" i="1"/>
  <c r="S1403" i="1"/>
  <c r="T1403" i="1"/>
  <c r="U1403" i="1"/>
  <c r="V1403" i="1"/>
  <c r="W1403" i="1"/>
  <c r="Y1403" i="1"/>
  <c r="Z1403" i="1" s="1"/>
  <c r="P1404" i="1"/>
  <c r="Q1404" i="1"/>
  <c r="R1404" i="1"/>
  <c r="S1404" i="1"/>
  <c r="T1404" i="1"/>
  <c r="U1404" i="1"/>
  <c r="V1404" i="1"/>
  <c r="W1404" i="1"/>
  <c r="Y1404" i="1" s="1"/>
  <c r="Z1404" i="1" s="1"/>
  <c r="P1405" i="1"/>
  <c r="Q1405" i="1"/>
  <c r="R1405" i="1"/>
  <c r="S1405" i="1"/>
  <c r="T1405" i="1"/>
  <c r="U1405" i="1"/>
  <c r="V1405" i="1"/>
  <c r="W1405" i="1"/>
  <c r="Y1405" i="1"/>
  <c r="Z1405" i="1" s="1"/>
  <c r="P1406" i="1"/>
  <c r="Q1406" i="1"/>
  <c r="R1406" i="1"/>
  <c r="S1406" i="1"/>
  <c r="T1406" i="1"/>
  <c r="U1406" i="1"/>
  <c r="V1406" i="1"/>
  <c r="W1406" i="1"/>
  <c r="Y1406" i="1"/>
  <c r="Z1406" i="1"/>
  <c r="P1407" i="1"/>
  <c r="Q1407" i="1"/>
  <c r="V1407" i="1" s="1"/>
  <c r="R1407" i="1"/>
  <c r="S1407" i="1"/>
  <c r="T1407" i="1"/>
  <c r="U1407" i="1"/>
  <c r="P1408" i="1"/>
  <c r="Q1408" i="1"/>
  <c r="V1408" i="1" s="1"/>
  <c r="R1408" i="1"/>
  <c r="S1408" i="1"/>
  <c r="T1408" i="1"/>
  <c r="U1408" i="1"/>
  <c r="P1409" i="1"/>
  <c r="Q1409" i="1"/>
  <c r="R1409" i="1"/>
  <c r="S1409" i="1"/>
  <c r="T1409" i="1"/>
  <c r="U1409" i="1"/>
  <c r="V1409" i="1"/>
  <c r="W1409" i="1"/>
  <c r="Y1409" i="1"/>
  <c r="Z1409" i="1"/>
  <c r="P1410" i="1"/>
  <c r="Q1410" i="1"/>
  <c r="V1410" i="1" s="1"/>
  <c r="R1410" i="1"/>
  <c r="S1410" i="1"/>
  <c r="T1410" i="1"/>
  <c r="U1410" i="1"/>
  <c r="P1411" i="1"/>
  <c r="Q1411" i="1"/>
  <c r="R1411" i="1"/>
  <c r="S1411" i="1"/>
  <c r="T1411" i="1"/>
  <c r="U1411" i="1"/>
  <c r="V1411" i="1"/>
  <c r="W1411" i="1"/>
  <c r="Y1411" i="1" s="1"/>
  <c r="Z1411" i="1" s="1"/>
  <c r="P1412" i="1"/>
  <c r="Q1412" i="1"/>
  <c r="R1412" i="1"/>
  <c r="S1412" i="1"/>
  <c r="T1412" i="1"/>
  <c r="U1412" i="1"/>
  <c r="V1412" i="1"/>
  <c r="P1413" i="1"/>
  <c r="Q1413" i="1"/>
  <c r="R1413" i="1"/>
  <c r="S1413" i="1"/>
  <c r="T1413" i="1"/>
  <c r="U1413" i="1"/>
  <c r="V1413" i="1"/>
  <c r="P1414" i="1"/>
  <c r="Q1414" i="1"/>
  <c r="R1414" i="1"/>
  <c r="S1414" i="1"/>
  <c r="T1414" i="1"/>
  <c r="U1414" i="1"/>
  <c r="V1414" i="1"/>
  <c r="W1414" i="1"/>
  <c r="Y1414" i="1"/>
  <c r="Z1414" i="1"/>
  <c r="P1415" i="1"/>
  <c r="Q1415" i="1"/>
  <c r="R1415" i="1"/>
  <c r="S1415" i="1"/>
  <c r="T1415" i="1"/>
  <c r="U1415" i="1"/>
  <c r="V1415" i="1"/>
  <c r="W1415" i="1"/>
  <c r="Y1415" i="1" s="1"/>
  <c r="Z1415" i="1"/>
  <c r="P1416" i="1"/>
  <c r="X1770" i="1" s="1"/>
  <c r="Q1416" i="1"/>
  <c r="R1416" i="1"/>
  <c r="S1416" i="1"/>
  <c r="T1416" i="1"/>
  <c r="U1416" i="1"/>
  <c r="V1416" i="1"/>
  <c r="W1416" i="1"/>
  <c r="Y1416" i="1"/>
  <c r="Z1416" i="1"/>
  <c r="P1417" i="1"/>
  <c r="Q1417" i="1"/>
  <c r="R1417" i="1"/>
  <c r="S1417" i="1"/>
  <c r="T1417" i="1"/>
  <c r="U1417" i="1"/>
  <c r="V1417" i="1"/>
  <c r="W1417" i="1"/>
  <c r="Y1417" i="1"/>
  <c r="Z1417" i="1"/>
  <c r="P1418" i="1"/>
  <c r="Q1418" i="1"/>
  <c r="R1418" i="1"/>
  <c r="S1418" i="1"/>
  <c r="T1418" i="1"/>
  <c r="U1418" i="1"/>
  <c r="V1418" i="1"/>
  <c r="W1418" i="1"/>
  <c r="Y1418" i="1" s="1"/>
  <c r="Z1418" i="1"/>
  <c r="P1419" i="1"/>
  <c r="Q1419" i="1"/>
  <c r="R1419" i="1"/>
  <c r="S1419" i="1"/>
  <c r="T1419" i="1"/>
  <c r="U1419" i="1"/>
  <c r="V1419" i="1"/>
  <c r="W1419" i="1"/>
  <c r="Y1419" i="1"/>
  <c r="Z1419" i="1" s="1"/>
  <c r="P1420" i="1"/>
  <c r="Q1420" i="1"/>
  <c r="R1420" i="1"/>
  <c r="S1420" i="1"/>
  <c r="T1420" i="1"/>
  <c r="U1420" i="1"/>
  <c r="V1420" i="1"/>
  <c r="W1420" i="1"/>
  <c r="Y1420" i="1"/>
  <c r="Z1420" i="1" s="1"/>
  <c r="P1421" i="1"/>
  <c r="Q1421" i="1"/>
  <c r="R1421" i="1"/>
  <c r="S1421" i="1"/>
  <c r="T1421" i="1"/>
  <c r="U1421" i="1"/>
  <c r="V1421" i="1"/>
  <c r="P1422" i="1"/>
  <c r="Q1422" i="1"/>
  <c r="R1422" i="1"/>
  <c r="S1422" i="1"/>
  <c r="T1422" i="1"/>
  <c r="U1422" i="1"/>
  <c r="V1422" i="1"/>
  <c r="W1422" i="1"/>
  <c r="Y1422" i="1"/>
  <c r="Z1422" i="1" s="1"/>
  <c r="P1423" i="1"/>
  <c r="Q1423" i="1"/>
  <c r="R1423" i="1"/>
  <c r="S1423" i="1"/>
  <c r="T1423" i="1"/>
  <c r="U1423" i="1"/>
  <c r="V1423" i="1"/>
  <c r="W1423" i="1"/>
  <c r="Y1423" i="1" s="1"/>
  <c r="Z1423" i="1" s="1"/>
  <c r="P1424" i="1"/>
  <c r="Q1424" i="1"/>
  <c r="R1424" i="1"/>
  <c r="S1424" i="1"/>
  <c r="T1424" i="1"/>
  <c r="U1424" i="1"/>
  <c r="V1424" i="1"/>
  <c r="W1424" i="1"/>
  <c r="Y1424" i="1" s="1"/>
  <c r="Z1424" i="1" s="1"/>
  <c r="P1425" i="1"/>
  <c r="Q1425" i="1"/>
  <c r="R1425" i="1"/>
  <c r="S1425" i="1"/>
  <c r="T1425" i="1"/>
  <c r="U1425" i="1"/>
  <c r="V1425" i="1"/>
  <c r="W1425" i="1"/>
  <c r="Y1425" i="1" s="1"/>
  <c r="Z1425" i="1" s="1"/>
  <c r="P1426" i="1"/>
  <c r="Q1426" i="1"/>
  <c r="R1426" i="1"/>
  <c r="S1426" i="1"/>
  <c r="T1426" i="1"/>
  <c r="U1426" i="1"/>
  <c r="V1426" i="1"/>
  <c r="W1426" i="1"/>
  <c r="Y1426" i="1"/>
  <c r="Z1426" i="1"/>
  <c r="P1427" i="1"/>
  <c r="Q1427" i="1"/>
  <c r="R1427" i="1"/>
  <c r="S1427" i="1"/>
  <c r="T1427" i="1"/>
  <c r="U1427" i="1"/>
  <c r="V1427" i="1"/>
  <c r="W1427" i="1"/>
  <c r="Y1427" i="1" s="1"/>
  <c r="Z1427" i="1" s="1"/>
  <c r="P1428" i="1"/>
  <c r="Q1428" i="1"/>
  <c r="V1428" i="1" s="1"/>
  <c r="R1428" i="1"/>
  <c r="S1428" i="1"/>
  <c r="T1428" i="1"/>
  <c r="U1428" i="1"/>
  <c r="P1429" i="1"/>
  <c r="Q1429" i="1"/>
  <c r="V1429" i="1" s="1"/>
  <c r="R1429" i="1"/>
  <c r="S1429" i="1"/>
  <c r="T1429" i="1"/>
  <c r="U1429" i="1"/>
  <c r="P1430" i="1"/>
  <c r="Q1430" i="1"/>
  <c r="R1430" i="1"/>
  <c r="S1430" i="1"/>
  <c r="T1430" i="1"/>
  <c r="U1430" i="1"/>
  <c r="V1430" i="1"/>
  <c r="P1431" i="1"/>
  <c r="Q1431" i="1"/>
  <c r="R1431" i="1"/>
  <c r="S1431" i="1"/>
  <c r="T1431" i="1"/>
  <c r="U1431" i="1"/>
  <c r="V1431" i="1"/>
  <c r="W1431" i="1"/>
  <c r="Y1431" i="1" s="1"/>
  <c r="Z1431" i="1" s="1"/>
  <c r="P1432" i="1"/>
  <c r="Q1432" i="1"/>
  <c r="R1432" i="1"/>
  <c r="S1432" i="1"/>
  <c r="T1432" i="1"/>
  <c r="U1432" i="1"/>
  <c r="V1432" i="1"/>
  <c r="P1433" i="1"/>
  <c r="Q1433" i="1"/>
  <c r="R1433" i="1"/>
  <c r="S1433" i="1"/>
  <c r="T1433" i="1"/>
  <c r="U1433" i="1"/>
  <c r="V1433" i="1"/>
  <c r="W1433" i="1"/>
  <c r="Y1433" i="1" s="1"/>
  <c r="Z1433" i="1" s="1"/>
  <c r="P1434" i="1"/>
  <c r="Q1434" i="1"/>
  <c r="R1434" i="1"/>
  <c r="S1434" i="1"/>
  <c r="T1434" i="1"/>
  <c r="U1434" i="1"/>
  <c r="V1434" i="1"/>
  <c r="W1434" i="1"/>
  <c r="Y1434" i="1" s="1"/>
  <c r="Z1434" i="1" s="1"/>
  <c r="P1435" i="1"/>
  <c r="Q1435" i="1"/>
  <c r="R1435" i="1"/>
  <c r="S1435" i="1"/>
  <c r="T1435" i="1"/>
  <c r="U1435" i="1"/>
  <c r="V1435" i="1"/>
  <c r="P1436" i="1"/>
  <c r="Q1436" i="1"/>
  <c r="R1436" i="1"/>
  <c r="S1436" i="1"/>
  <c r="T1436" i="1"/>
  <c r="U1436" i="1"/>
  <c r="V1436" i="1"/>
  <c r="P1437" i="1"/>
  <c r="Q1437" i="1"/>
  <c r="R1437" i="1"/>
  <c r="S1437" i="1"/>
  <c r="T1437" i="1"/>
  <c r="U1437" i="1"/>
  <c r="V1437" i="1"/>
  <c r="W1437" i="1"/>
  <c r="Y1437" i="1"/>
  <c r="Z1437" i="1" s="1"/>
  <c r="P1438" i="1"/>
  <c r="Q1438" i="1"/>
  <c r="R1438" i="1"/>
  <c r="S1438" i="1"/>
  <c r="T1438" i="1"/>
  <c r="U1438" i="1"/>
  <c r="V1438" i="1"/>
  <c r="W1438" i="1"/>
  <c r="Y1438" i="1" s="1"/>
  <c r="Z1438" i="1" s="1"/>
  <c r="P1439" i="1"/>
  <c r="Q1439" i="1"/>
  <c r="R1439" i="1"/>
  <c r="S1439" i="1"/>
  <c r="T1439" i="1"/>
  <c r="U1439" i="1"/>
  <c r="V1439" i="1"/>
  <c r="P1440" i="1"/>
  <c r="Q1440" i="1"/>
  <c r="R1440" i="1"/>
  <c r="S1440" i="1"/>
  <c r="T1440" i="1"/>
  <c r="U1440" i="1"/>
  <c r="V1440" i="1"/>
  <c r="W1440" i="1"/>
  <c r="Y1440" i="1" s="1"/>
  <c r="Z1440" i="1" s="1"/>
  <c r="P1441" i="1"/>
  <c r="Q1441" i="1"/>
  <c r="V1441" i="1" s="1"/>
  <c r="R1441" i="1"/>
  <c r="S1441" i="1"/>
  <c r="T1441" i="1"/>
  <c r="U1441" i="1"/>
  <c r="P1442" i="1"/>
  <c r="Q1442" i="1"/>
  <c r="R1442" i="1"/>
  <c r="S1442" i="1"/>
  <c r="T1442" i="1"/>
  <c r="U1442" i="1"/>
  <c r="V1442" i="1"/>
  <c r="P1443" i="1"/>
  <c r="Q1443" i="1"/>
  <c r="R1443" i="1"/>
  <c r="S1443" i="1"/>
  <c r="T1443" i="1"/>
  <c r="U1443" i="1"/>
  <c r="V1443" i="1"/>
  <c r="P1444" i="1"/>
  <c r="Q1444" i="1"/>
  <c r="R1444" i="1"/>
  <c r="S1444" i="1"/>
  <c r="T1444" i="1"/>
  <c r="U1444" i="1"/>
  <c r="V1444" i="1"/>
  <c r="P1445" i="1"/>
  <c r="Q1445" i="1"/>
  <c r="R1445" i="1"/>
  <c r="S1445" i="1"/>
  <c r="T1445" i="1"/>
  <c r="U1445" i="1"/>
  <c r="V1445" i="1"/>
  <c r="P1446" i="1"/>
  <c r="Q1446" i="1"/>
  <c r="V1446" i="1" s="1"/>
  <c r="R1446" i="1"/>
  <c r="S1446" i="1"/>
  <c r="T1446" i="1"/>
  <c r="U1446" i="1"/>
  <c r="P1447" i="1"/>
  <c r="Q1447" i="1"/>
  <c r="R1447" i="1"/>
  <c r="S1447" i="1"/>
  <c r="T1447" i="1"/>
  <c r="U1447" i="1"/>
  <c r="V1447" i="1"/>
  <c r="P1448" i="1"/>
  <c r="Q1448" i="1"/>
  <c r="R1448" i="1"/>
  <c r="S1448" i="1"/>
  <c r="T1448" i="1"/>
  <c r="U1448" i="1"/>
  <c r="V1448" i="1"/>
  <c r="W1448" i="1"/>
  <c r="Y1448" i="1"/>
  <c r="Z1448" i="1" s="1"/>
  <c r="P1449" i="1"/>
  <c r="Q1449" i="1"/>
  <c r="R1449" i="1"/>
  <c r="S1449" i="1"/>
  <c r="T1449" i="1"/>
  <c r="U1449" i="1"/>
  <c r="V1449" i="1"/>
  <c r="W1449" i="1"/>
  <c r="Y1449" i="1"/>
  <c r="Z1449" i="1" s="1"/>
  <c r="P1450" i="1"/>
  <c r="Q1450" i="1"/>
  <c r="V1450" i="1" s="1"/>
  <c r="R1450" i="1"/>
  <c r="S1450" i="1"/>
  <c r="T1450" i="1"/>
  <c r="U1450" i="1"/>
  <c r="P1451" i="1"/>
  <c r="Q1451" i="1"/>
  <c r="V1451" i="1" s="1"/>
  <c r="R1451" i="1"/>
  <c r="S1451" i="1"/>
  <c r="T1451" i="1"/>
  <c r="U1451" i="1"/>
  <c r="P1452" i="1"/>
  <c r="Q1452" i="1"/>
  <c r="R1452" i="1"/>
  <c r="S1452" i="1"/>
  <c r="T1452" i="1"/>
  <c r="U1452" i="1"/>
  <c r="V1452" i="1"/>
  <c r="P1453" i="1"/>
  <c r="Q1453" i="1"/>
  <c r="V1453" i="1" s="1"/>
  <c r="R1453" i="1"/>
  <c r="S1453" i="1"/>
  <c r="T1453" i="1"/>
  <c r="U1453" i="1"/>
  <c r="P1454" i="1"/>
  <c r="Q1454" i="1"/>
  <c r="V1454" i="1" s="1"/>
  <c r="R1454" i="1"/>
  <c r="S1454" i="1"/>
  <c r="T1454" i="1"/>
  <c r="U1454" i="1"/>
  <c r="P1455" i="1"/>
  <c r="Q1455" i="1"/>
  <c r="V1455" i="1" s="1"/>
  <c r="R1455" i="1"/>
  <c r="S1455" i="1"/>
  <c r="T1455" i="1"/>
  <c r="U1455" i="1"/>
  <c r="P1456" i="1"/>
  <c r="Q1456" i="1"/>
  <c r="R1456" i="1"/>
  <c r="S1456" i="1"/>
  <c r="T1456" i="1"/>
  <c r="U1456" i="1"/>
  <c r="V1456" i="1"/>
  <c r="P1457" i="1"/>
  <c r="Q1457" i="1"/>
  <c r="V1457" i="1" s="1"/>
  <c r="R1457" i="1"/>
  <c r="S1457" i="1"/>
  <c r="T1457" i="1"/>
  <c r="U1457" i="1"/>
  <c r="P1458" i="1"/>
  <c r="Q1458" i="1"/>
  <c r="R1458" i="1"/>
  <c r="S1458" i="1"/>
  <c r="T1458" i="1"/>
  <c r="U1458" i="1"/>
  <c r="V1458" i="1"/>
  <c r="W1458" i="1"/>
  <c r="Y1458" i="1"/>
  <c r="Z1458" i="1"/>
  <c r="P1459" i="1"/>
  <c r="Q1459" i="1"/>
  <c r="R1459" i="1"/>
  <c r="S1459" i="1"/>
  <c r="T1459" i="1"/>
  <c r="U1459" i="1"/>
  <c r="V1459" i="1"/>
  <c r="P1460" i="1"/>
  <c r="Q1460" i="1"/>
  <c r="V1460" i="1" s="1"/>
  <c r="R1460" i="1"/>
  <c r="S1460" i="1"/>
  <c r="T1460" i="1"/>
  <c r="U1460" i="1"/>
  <c r="P1461" i="1"/>
  <c r="Q1461" i="1"/>
  <c r="V1461" i="1" s="1"/>
  <c r="R1461" i="1"/>
  <c r="S1461" i="1"/>
  <c r="T1461" i="1"/>
  <c r="U1461" i="1"/>
  <c r="P1462" i="1"/>
  <c r="Q1462" i="1"/>
  <c r="R1462" i="1"/>
  <c r="S1462" i="1"/>
  <c r="T1462" i="1"/>
  <c r="U1462" i="1"/>
  <c r="V1462" i="1"/>
  <c r="P1463" i="1"/>
  <c r="Q1463" i="1"/>
  <c r="R1463" i="1"/>
  <c r="S1463" i="1"/>
  <c r="T1463" i="1"/>
  <c r="U1463" i="1"/>
  <c r="V1463" i="1"/>
  <c r="P1464" i="1"/>
  <c r="Q1464" i="1"/>
  <c r="R1464" i="1"/>
  <c r="S1464" i="1"/>
  <c r="T1464" i="1"/>
  <c r="U1464" i="1"/>
  <c r="V1464" i="1"/>
  <c r="W1464" i="1"/>
  <c r="Y1464" i="1" s="1"/>
  <c r="Z1464" i="1" s="1"/>
  <c r="P1465" i="1"/>
  <c r="Q1465" i="1"/>
  <c r="R1465" i="1"/>
  <c r="S1465" i="1"/>
  <c r="T1465" i="1"/>
  <c r="U1465" i="1"/>
  <c r="V1465" i="1"/>
  <c r="W1465" i="1"/>
  <c r="Y1465" i="1" s="1"/>
  <c r="Z1465" i="1" s="1"/>
  <c r="P1466" i="1"/>
  <c r="Q1466" i="1"/>
  <c r="R1466" i="1"/>
  <c r="S1466" i="1"/>
  <c r="T1466" i="1"/>
  <c r="U1466" i="1"/>
  <c r="V1466" i="1"/>
  <c r="P1467" i="1"/>
  <c r="Q1467" i="1"/>
  <c r="R1467" i="1"/>
  <c r="S1467" i="1"/>
  <c r="T1467" i="1"/>
  <c r="U1467" i="1"/>
  <c r="V1467" i="1"/>
  <c r="W1467" i="1"/>
  <c r="Y1467" i="1" s="1"/>
  <c r="Z1467" i="1" s="1"/>
  <c r="P1468" i="1"/>
  <c r="Q1468" i="1"/>
  <c r="R1468" i="1"/>
  <c r="S1468" i="1"/>
  <c r="T1468" i="1"/>
  <c r="U1468" i="1"/>
  <c r="V1468" i="1"/>
  <c r="W1468" i="1"/>
  <c r="Y1468" i="1"/>
  <c r="Z1468" i="1"/>
  <c r="P1469" i="1"/>
  <c r="Q1469" i="1"/>
  <c r="R1469" i="1"/>
  <c r="S1469" i="1"/>
  <c r="T1469" i="1"/>
  <c r="U1469" i="1"/>
  <c r="V1469" i="1"/>
  <c r="W1469" i="1"/>
  <c r="Y1469" i="1" s="1"/>
  <c r="Z1469" i="1" s="1"/>
  <c r="P1470" i="1"/>
  <c r="Q1470" i="1"/>
  <c r="R1470" i="1"/>
  <c r="S1470" i="1"/>
  <c r="T1470" i="1"/>
  <c r="U1470" i="1"/>
  <c r="V1470" i="1"/>
  <c r="W1470" i="1"/>
  <c r="Y1470" i="1" s="1"/>
  <c r="Z1470" i="1"/>
  <c r="P1471" i="1"/>
  <c r="Q1471" i="1"/>
  <c r="R1471" i="1"/>
  <c r="S1471" i="1"/>
  <c r="T1471" i="1"/>
  <c r="U1471" i="1"/>
  <c r="V1471" i="1"/>
  <c r="W1471" i="1"/>
  <c r="Y1471" i="1" s="1"/>
  <c r="Z1471" i="1" s="1"/>
  <c r="P1472" i="1"/>
  <c r="Q1472" i="1"/>
  <c r="R1472" i="1"/>
  <c r="S1472" i="1"/>
  <c r="T1472" i="1"/>
  <c r="U1472" i="1"/>
  <c r="V1472" i="1"/>
  <c r="W1472" i="1"/>
  <c r="Y1472" i="1"/>
  <c r="Z1472" i="1"/>
  <c r="P1473" i="1"/>
  <c r="Q1473" i="1"/>
  <c r="R1473" i="1"/>
  <c r="S1473" i="1"/>
  <c r="T1473" i="1"/>
  <c r="U1473" i="1"/>
  <c r="V1473" i="1"/>
  <c r="W1473" i="1"/>
  <c r="Y1473" i="1"/>
  <c r="Z1473" i="1" s="1"/>
  <c r="P1474" i="1"/>
  <c r="Q1474" i="1"/>
  <c r="V1474" i="1" s="1"/>
  <c r="R1474" i="1"/>
  <c r="S1474" i="1"/>
  <c r="T1474" i="1"/>
  <c r="U1474" i="1"/>
  <c r="P1475" i="1"/>
  <c r="Q1475" i="1"/>
  <c r="V1475" i="1" s="1"/>
  <c r="R1475" i="1"/>
  <c r="S1475" i="1"/>
  <c r="T1475" i="1"/>
  <c r="U1475" i="1"/>
  <c r="P1476" i="1"/>
  <c r="Q1476" i="1"/>
  <c r="R1476" i="1"/>
  <c r="S1476" i="1"/>
  <c r="T1476" i="1"/>
  <c r="U1476" i="1"/>
  <c r="V1476" i="1"/>
  <c r="P1477" i="1"/>
  <c r="Q1477" i="1"/>
  <c r="V1477" i="1" s="1"/>
  <c r="R1477" i="1"/>
  <c r="S1477" i="1"/>
  <c r="T1477" i="1"/>
  <c r="U1477" i="1"/>
  <c r="P1478" i="1"/>
  <c r="Q1478" i="1"/>
  <c r="R1478" i="1"/>
  <c r="S1478" i="1"/>
  <c r="T1478" i="1"/>
  <c r="U1478" i="1"/>
  <c r="V1478" i="1"/>
  <c r="P1479" i="1"/>
  <c r="Q1479" i="1"/>
  <c r="R1479" i="1"/>
  <c r="S1479" i="1"/>
  <c r="T1479" i="1"/>
  <c r="U1479" i="1"/>
  <c r="V1479" i="1"/>
  <c r="W1479" i="1"/>
  <c r="Y1479" i="1" s="1"/>
  <c r="Z1479" i="1"/>
  <c r="P1480" i="1"/>
  <c r="Q1480" i="1"/>
  <c r="R1480" i="1"/>
  <c r="S1480" i="1"/>
  <c r="T1480" i="1"/>
  <c r="U1480" i="1"/>
  <c r="V1480" i="1"/>
  <c r="P1481" i="1"/>
  <c r="Q1481" i="1"/>
  <c r="R1481" i="1"/>
  <c r="S1481" i="1"/>
  <c r="T1481" i="1"/>
  <c r="U1481" i="1"/>
  <c r="V1481" i="1"/>
  <c r="P1482" i="1"/>
  <c r="Q1482" i="1"/>
  <c r="R1482" i="1"/>
  <c r="S1482" i="1"/>
  <c r="T1482" i="1"/>
  <c r="U1482" i="1"/>
  <c r="V1482" i="1"/>
  <c r="W1482" i="1"/>
  <c r="Y1482" i="1"/>
  <c r="Z1482" i="1" s="1"/>
  <c r="P1483" i="1"/>
  <c r="Q1483" i="1"/>
  <c r="R1483" i="1"/>
  <c r="S1483" i="1"/>
  <c r="T1483" i="1"/>
  <c r="U1483" i="1"/>
  <c r="V1483" i="1"/>
  <c r="W1483" i="1"/>
  <c r="Y1483" i="1" s="1"/>
  <c r="Z1483" i="1"/>
  <c r="P1484" i="1"/>
  <c r="Q1484" i="1"/>
  <c r="V1484" i="1" s="1"/>
  <c r="R1484" i="1"/>
  <c r="S1484" i="1"/>
  <c r="T1484" i="1"/>
  <c r="U1484" i="1"/>
  <c r="P1485" i="1"/>
  <c r="Q1485" i="1"/>
  <c r="R1485" i="1"/>
  <c r="S1485" i="1"/>
  <c r="T1485" i="1"/>
  <c r="U1485" i="1"/>
  <c r="V1485" i="1"/>
  <c r="P1486" i="1"/>
  <c r="Q1486" i="1"/>
  <c r="V1486" i="1" s="1"/>
  <c r="R1486" i="1"/>
  <c r="S1486" i="1"/>
  <c r="T1486" i="1"/>
  <c r="U1486" i="1"/>
  <c r="P1487" i="1"/>
  <c r="Q1487" i="1"/>
  <c r="R1487" i="1"/>
  <c r="S1487" i="1"/>
  <c r="T1487" i="1"/>
  <c r="U1487" i="1"/>
  <c r="V1487" i="1"/>
  <c r="P1488" i="1"/>
  <c r="Q1488" i="1"/>
  <c r="R1488" i="1"/>
  <c r="S1488" i="1"/>
  <c r="T1488" i="1"/>
  <c r="U1488" i="1"/>
  <c r="V1488" i="1"/>
  <c r="W1488" i="1"/>
  <c r="Y1488" i="1" s="1"/>
  <c r="Z1488" i="1" s="1"/>
  <c r="P1489" i="1"/>
  <c r="Q1489" i="1"/>
  <c r="R1489" i="1"/>
  <c r="S1489" i="1"/>
  <c r="T1489" i="1"/>
  <c r="U1489" i="1"/>
  <c r="V1489" i="1"/>
  <c r="P1490" i="1"/>
  <c r="Q1490" i="1"/>
  <c r="V1490" i="1" s="1"/>
  <c r="R1490" i="1"/>
  <c r="S1490" i="1"/>
  <c r="T1490" i="1"/>
  <c r="U1490" i="1"/>
  <c r="P1491" i="1"/>
  <c r="Q1491" i="1"/>
  <c r="R1491" i="1"/>
  <c r="S1491" i="1"/>
  <c r="T1491" i="1"/>
  <c r="U1491" i="1"/>
  <c r="V1491" i="1"/>
  <c r="P1492" i="1"/>
  <c r="Q1492" i="1"/>
  <c r="R1492" i="1"/>
  <c r="S1492" i="1"/>
  <c r="T1492" i="1"/>
  <c r="U1492" i="1"/>
  <c r="V1492" i="1"/>
  <c r="W1492" i="1"/>
  <c r="Y1492" i="1"/>
  <c r="Z1492" i="1"/>
  <c r="P1493" i="1"/>
  <c r="Q1493" i="1"/>
  <c r="R1493" i="1"/>
  <c r="S1493" i="1"/>
  <c r="T1493" i="1"/>
  <c r="U1493" i="1"/>
  <c r="V1493" i="1"/>
  <c r="W1493" i="1"/>
  <c r="Y1493" i="1" s="1"/>
  <c r="Z1493" i="1" s="1"/>
  <c r="P1494" i="1"/>
  <c r="Q1494" i="1"/>
  <c r="R1494" i="1"/>
  <c r="S1494" i="1"/>
  <c r="T1494" i="1"/>
  <c r="U1494" i="1"/>
  <c r="V1494" i="1"/>
  <c r="W1494" i="1"/>
  <c r="Y1494" i="1" s="1"/>
  <c r="Z1494" i="1"/>
  <c r="P1495" i="1"/>
  <c r="Q1495" i="1"/>
  <c r="R1495" i="1"/>
  <c r="S1495" i="1"/>
  <c r="T1495" i="1"/>
  <c r="U1495" i="1"/>
  <c r="V1495" i="1"/>
  <c r="W1495" i="1"/>
  <c r="Y1495" i="1" s="1"/>
  <c r="Z1495" i="1"/>
  <c r="P1496" i="1"/>
  <c r="Q1496" i="1"/>
  <c r="R1496" i="1"/>
  <c r="S1496" i="1"/>
  <c r="T1496" i="1"/>
  <c r="U1496" i="1"/>
  <c r="V1496" i="1"/>
  <c r="W1496" i="1"/>
  <c r="Y1496" i="1" s="1"/>
  <c r="Z1496" i="1" s="1"/>
  <c r="P1497" i="1"/>
  <c r="Q1497" i="1"/>
  <c r="R1497" i="1"/>
  <c r="S1497" i="1"/>
  <c r="T1497" i="1"/>
  <c r="U1497" i="1"/>
  <c r="V1497" i="1"/>
  <c r="W1497" i="1"/>
  <c r="Y1497" i="1"/>
  <c r="Z1497" i="1" s="1"/>
  <c r="P1498" i="1"/>
  <c r="Q1498" i="1"/>
  <c r="R1498" i="1"/>
  <c r="S1498" i="1"/>
  <c r="T1498" i="1"/>
  <c r="U1498" i="1"/>
  <c r="V1498" i="1"/>
  <c r="P1499" i="1"/>
  <c r="Q1499" i="1"/>
  <c r="V1499" i="1" s="1"/>
  <c r="R1499" i="1"/>
  <c r="S1499" i="1"/>
  <c r="T1499" i="1"/>
  <c r="U1499" i="1"/>
  <c r="P1500" i="1"/>
  <c r="Q1500" i="1"/>
  <c r="V1500" i="1" s="1"/>
  <c r="R1500" i="1"/>
  <c r="S1500" i="1"/>
  <c r="T1500" i="1"/>
  <c r="U1500" i="1"/>
  <c r="P1501" i="1"/>
  <c r="Q1501" i="1"/>
  <c r="R1501" i="1"/>
  <c r="S1501" i="1"/>
  <c r="T1501" i="1"/>
  <c r="U1501" i="1"/>
  <c r="V1501" i="1"/>
  <c r="W1501" i="1"/>
  <c r="Y1501" i="1"/>
  <c r="Z1501" i="1"/>
  <c r="P1502" i="1"/>
  <c r="Q1502" i="1"/>
  <c r="R1502" i="1"/>
  <c r="S1502" i="1"/>
  <c r="T1502" i="1"/>
  <c r="U1502" i="1"/>
  <c r="V1502" i="1"/>
  <c r="W1502" i="1"/>
  <c r="Y1502" i="1"/>
  <c r="Z1502" i="1"/>
  <c r="P1503" i="1"/>
  <c r="Q1503" i="1"/>
  <c r="R1503" i="1"/>
  <c r="S1503" i="1"/>
  <c r="T1503" i="1"/>
  <c r="U1503" i="1"/>
  <c r="V1503" i="1"/>
  <c r="P1504" i="1"/>
  <c r="Q1504" i="1"/>
  <c r="V1504" i="1" s="1"/>
  <c r="R1504" i="1"/>
  <c r="S1504" i="1"/>
  <c r="T1504" i="1"/>
  <c r="U1504" i="1"/>
  <c r="P1505" i="1"/>
  <c r="Q1505" i="1"/>
  <c r="V1505" i="1" s="1"/>
  <c r="R1505" i="1"/>
  <c r="S1505" i="1"/>
  <c r="T1505" i="1"/>
  <c r="U1505" i="1"/>
  <c r="P1506" i="1"/>
  <c r="Q1506" i="1"/>
  <c r="V1506" i="1" s="1"/>
  <c r="R1506" i="1"/>
  <c r="S1506" i="1"/>
  <c r="T1506" i="1"/>
  <c r="U1506" i="1"/>
  <c r="P1507" i="1"/>
  <c r="Q1507" i="1"/>
  <c r="R1507" i="1"/>
  <c r="S1507" i="1"/>
  <c r="T1507" i="1"/>
  <c r="U1507" i="1"/>
  <c r="V1507" i="1"/>
  <c r="W1507" i="1"/>
  <c r="Y1507" i="1" s="1"/>
  <c r="Z1507" i="1"/>
  <c r="P1508" i="1"/>
  <c r="Q1508" i="1"/>
  <c r="R1508" i="1"/>
  <c r="S1508" i="1"/>
  <c r="T1508" i="1"/>
  <c r="U1508" i="1"/>
  <c r="V1508" i="1"/>
  <c r="W1508" i="1"/>
  <c r="Y1508" i="1"/>
  <c r="Z1508" i="1" s="1"/>
  <c r="P1509" i="1"/>
  <c r="Q1509" i="1"/>
  <c r="R1509" i="1"/>
  <c r="S1509" i="1"/>
  <c r="T1509" i="1"/>
  <c r="U1509" i="1"/>
  <c r="V1509" i="1"/>
  <c r="W1509" i="1"/>
  <c r="Y1509" i="1"/>
  <c r="Z1509" i="1" s="1"/>
  <c r="P1510" i="1"/>
  <c r="Q1510" i="1"/>
  <c r="R1510" i="1"/>
  <c r="S1510" i="1"/>
  <c r="T1510" i="1"/>
  <c r="U1510" i="1"/>
  <c r="V1510" i="1"/>
  <c r="W1510" i="1"/>
  <c r="Y1510" i="1"/>
  <c r="Z1510" i="1" s="1"/>
  <c r="P1511" i="1"/>
  <c r="Q1511" i="1"/>
  <c r="R1511" i="1"/>
  <c r="S1511" i="1"/>
  <c r="T1511" i="1"/>
  <c r="U1511" i="1"/>
  <c r="V1511" i="1"/>
  <c r="W1511" i="1"/>
  <c r="Y1511" i="1" s="1"/>
  <c r="Z1511" i="1"/>
  <c r="P1512" i="1"/>
  <c r="Q1512" i="1"/>
  <c r="R1512" i="1"/>
  <c r="S1512" i="1"/>
  <c r="T1512" i="1"/>
  <c r="U1512" i="1"/>
  <c r="V1512" i="1"/>
  <c r="P1513" i="1"/>
  <c r="Q1513" i="1"/>
  <c r="R1513" i="1"/>
  <c r="S1513" i="1"/>
  <c r="T1513" i="1"/>
  <c r="U1513" i="1"/>
  <c r="V1513" i="1"/>
  <c r="W1513" i="1"/>
  <c r="Y1513" i="1"/>
  <c r="Z1513" i="1" s="1"/>
  <c r="P1514" i="1"/>
  <c r="Q1514" i="1"/>
  <c r="R1514" i="1"/>
  <c r="S1514" i="1"/>
  <c r="T1514" i="1"/>
  <c r="U1514" i="1"/>
  <c r="V1514" i="1"/>
  <c r="W1514" i="1"/>
  <c r="Y1514" i="1"/>
  <c r="Z1514" i="1" s="1"/>
  <c r="P1515" i="1"/>
  <c r="Q1515" i="1"/>
  <c r="R1515" i="1"/>
  <c r="S1515" i="1"/>
  <c r="T1515" i="1"/>
  <c r="U1515" i="1"/>
  <c r="V1515" i="1"/>
  <c r="W1515" i="1"/>
  <c r="Y1515" i="1" s="1"/>
  <c r="Z1515" i="1"/>
  <c r="P1516" i="1"/>
  <c r="Q1516" i="1"/>
  <c r="V1516" i="1" s="1"/>
  <c r="R1516" i="1"/>
  <c r="S1516" i="1"/>
  <c r="T1516" i="1"/>
  <c r="U1516" i="1"/>
  <c r="P1517" i="1"/>
  <c r="Q1517" i="1"/>
  <c r="V1517" i="1" s="1"/>
  <c r="R1517" i="1"/>
  <c r="S1517" i="1"/>
  <c r="T1517" i="1"/>
  <c r="U1517" i="1"/>
  <c r="P1518" i="1"/>
  <c r="Q1518" i="1"/>
  <c r="R1518" i="1"/>
  <c r="S1518" i="1"/>
  <c r="T1518" i="1"/>
  <c r="U1518" i="1"/>
  <c r="V1518" i="1"/>
  <c r="W1518" i="1"/>
  <c r="Y1518" i="1"/>
  <c r="Z1518" i="1" s="1"/>
  <c r="P1519" i="1"/>
  <c r="Q1519" i="1"/>
  <c r="R1519" i="1"/>
  <c r="S1519" i="1"/>
  <c r="T1519" i="1"/>
  <c r="U1519" i="1"/>
  <c r="V1519" i="1"/>
  <c r="P1520" i="1"/>
  <c r="Q1520" i="1"/>
  <c r="V1520" i="1" s="1"/>
  <c r="R1520" i="1"/>
  <c r="S1520" i="1"/>
  <c r="T1520" i="1"/>
  <c r="U1520" i="1"/>
  <c r="P1521" i="1"/>
  <c r="Q1521" i="1"/>
  <c r="R1521" i="1"/>
  <c r="S1521" i="1"/>
  <c r="T1521" i="1"/>
  <c r="U1521" i="1"/>
  <c r="V1521" i="1"/>
  <c r="W1521" i="1"/>
  <c r="Y1521" i="1" s="1"/>
  <c r="Z1521" i="1" s="1"/>
  <c r="P1522" i="1"/>
  <c r="Q1522" i="1"/>
  <c r="R1522" i="1"/>
  <c r="S1522" i="1"/>
  <c r="T1522" i="1"/>
  <c r="U1522" i="1"/>
  <c r="V1522" i="1"/>
  <c r="W1522" i="1"/>
  <c r="Y1522" i="1" s="1"/>
  <c r="Z1522" i="1"/>
  <c r="P1523" i="1"/>
  <c r="Q1523" i="1"/>
  <c r="R1523" i="1"/>
  <c r="S1523" i="1"/>
  <c r="T1523" i="1"/>
  <c r="U1523" i="1"/>
  <c r="V1523" i="1"/>
  <c r="W1523" i="1"/>
  <c r="Y1523" i="1" s="1"/>
  <c r="Z1523" i="1" s="1"/>
  <c r="P1524" i="1"/>
  <c r="Q1524" i="1"/>
  <c r="R1524" i="1"/>
  <c r="S1524" i="1"/>
  <c r="T1524" i="1"/>
  <c r="U1524" i="1"/>
  <c r="V1524" i="1"/>
  <c r="W1524" i="1"/>
  <c r="Y1524" i="1" s="1"/>
  <c r="Z1524" i="1" s="1"/>
  <c r="P1525" i="1"/>
  <c r="Q1525" i="1"/>
  <c r="R1525" i="1"/>
  <c r="S1525" i="1"/>
  <c r="T1525" i="1"/>
  <c r="U1525" i="1"/>
  <c r="V1525" i="1"/>
  <c r="W1525" i="1"/>
  <c r="Y1525" i="1" s="1"/>
  <c r="Z1525" i="1"/>
  <c r="P1526" i="1"/>
  <c r="Q1526" i="1"/>
  <c r="R1526" i="1"/>
  <c r="S1526" i="1"/>
  <c r="T1526" i="1"/>
  <c r="U1526" i="1"/>
  <c r="V1526" i="1"/>
  <c r="W1526" i="1"/>
  <c r="Y1526" i="1"/>
  <c r="Z1526" i="1"/>
  <c r="P1527" i="1"/>
  <c r="Q1527" i="1"/>
  <c r="R1527" i="1"/>
  <c r="S1527" i="1"/>
  <c r="T1527" i="1"/>
  <c r="U1527" i="1"/>
  <c r="V1527" i="1"/>
  <c r="W1527" i="1"/>
  <c r="Y1527" i="1"/>
  <c r="Z1527" i="1"/>
  <c r="P1528" i="1"/>
  <c r="Q1528" i="1"/>
  <c r="R1528" i="1"/>
  <c r="S1528" i="1"/>
  <c r="T1528" i="1"/>
  <c r="U1528" i="1"/>
  <c r="V1528" i="1"/>
  <c r="W1528" i="1"/>
  <c r="Y1528" i="1"/>
  <c r="Z1528" i="1" s="1"/>
  <c r="P1529" i="1"/>
  <c r="Q1529" i="1"/>
  <c r="R1529" i="1"/>
  <c r="S1529" i="1"/>
  <c r="T1529" i="1"/>
  <c r="U1529" i="1"/>
  <c r="V1529" i="1"/>
  <c r="W1529" i="1"/>
  <c r="Y1529" i="1"/>
  <c r="Z1529" i="1"/>
  <c r="P1530" i="1"/>
  <c r="Q1530" i="1"/>
  <c r="R1530" i="1"/>
  <c r="S1530" i="1"/>
  <c r="T1530" i="1"/>
  <c r="U1530" i="1"/>
  <c r="V1530" i="1"/>
  <c r="W1530" i="1"/>
  <c r="Y1530" i="1" s="1"/>
  <c r="Z1530" i="1" s="1"/>
  <c r="P1531" i="1"/>
  <c r="Q1531" i="1"/>
  <c r="V1531" i="1" s="1"/>
  <c r="R1531" i="1"/>
  <c r="S1531" i="1"/>
  <c r="T1531" i="1"/>
  <c r="U1531" i="1"/>
  <c r="P1532" i="1"/>
  <c r="Q1532" i="1"/>
  <c r="R1532" i="1"/>
  <c r="S1532" i="1"/>
  <c r="T1532" i="1"/>
  <c r="U1532" i="1"/>
  <c r="V1532" i="1"/>
  <c r="P1533" i="1"/>
  <c r="Q1533" i="1"/>
  <c r="R1533" i="1"/>
  <c r="S1533" i="1"/>
  <c r="T1533" i="1"/>
  <c r="U1533" i="1"/>
  <c r="V1533" i="1"/>
  <c r="P1534" i="1"/>
  <c r="Q1534" i="1"/>
  <c r="R1534" i="1"/>
  <c r="S1534" i="1"/>
  <c r="T1534" i="1"/>
  <c r="U1534" i="1"/>
  <c r="V1534" i="1"/>
  <c r="P1535" i="1"/>
  <c r="Q1535" i="1"/>
  <c r="R1535" i="1"/>
  <c r="S1535" i="1"/>
  <c r="T1535" i="1"/>
  <c r="U1535" i="1"/>
  <c r="V1535" i="1"/>
  <c r="P1536" i="1"/>
  <c r="Q1536" i="1"/>
  <c r="R1536" i="1"/>
  <c r="S1536" i="1"/>
  <c r="T1536" i="1"/>
  <c r="U1536" i="1"/>
  <c r="V1536" i="1"/>
  <c r="P1537" i="1"/>
  <c r="Q1537" i="1"/>
  <c r="V1537" i="1" s="1"/>
  <c r="R1537" i="1"/>
  <c r="S1537" i="1"/>
  <c r="T1537" i="1"/>
  <c r="U1537" i="1"/>
  <c r="P1538" i="1"/>
  <c r="Q1538" i="1"/>
  <c r="R1538" i="1"/>
  <c r="S1538" i="1"/>
  <c r="T1538" i="1"/>
  <c r="U1538" i="1"/>
  <c r="V1538" i="1"/>
  <c r="W1538" i="1"/>
  <c r="Y1538" i="1"/>
  <c r="Z1538" i="1"/>
  <c r="P1539" i="1"/>
  <c r="X1539" i="1" s="1"/>
  <c r="Q1539" i="1"/>
  <c r="V1539" i="1" s="1"/>
  <c r="R1539" i="1"/>
  <c r="S1539" i="1"/>
  <c r="T1539" i="1"/>
  <c r="U1539" i="1"/>
  <c r="P1540" i="1"/>
  <c r="Q1540" i="1"/>
  <c r="V1540" i="1" s="1"/>
  <c r="R1540" i="1"/>
  <c r="S1540" i="1"/>
  <c r="T1540" i="1"/>
  <c r="U1540" i="1"/>
  <c r="P1541" i="1"/>
  <c r="Q1541" i="1"/>
  <c r="V1541" i="1" s="1"/>
  <c r="R1541" i="1"/>
  <c r="S1541" i="1"/>
  <c r="T1541" i="1"/>
  <c r="U1541" i="1"/>
  <c r="P1542" i="1"/>
  <c r="Q1542" i="1"/>
  <c r="R1542" i="1"/>
  <c r="S1542" i="1"/>
  <c r="T1542" i="1"/>
  <c r="U1542" i="1"/>
  <c r="V1542" i="1"/>
  <c r="W1542" i="1"/>
  <c r="Y1542" i="1"/>
  <c r="Z1542" i="1" s="1"/>
  <c r="P1543" i="1"/>
  <c r="Q1543" i="1"/>
  <c r="R1543" i="1"/>
  <c r="S1543" i="1"/>
  <c r="T1543" i="1"/>
  <c r="U1543" i="1"/>
  <c r="V1543" i="1"/>
  <c r="W1543" i="1"/>
  <c r="Y1543" i="1"/>
  <c r="Z1543" i="1" s="1"/>
  <c r="P1544" i="1"/>
  <c r="Q1544" i="1"/>
  <c r="R1544" i="1"/>
  <c r="S1544" i="1"/>
  <c r="T1544" i="1"/>
  <c r="U1544" i="1"/>
  <c r="V1544" i="1"/>
  <c r="P1545" i="1"/>
  <c r="Q1545" i="1"/>
  <c r="V1545" i="1" s="1"/>
  <c r="R1545" i="1"/>
  <c r="S1545" i="1"/>
  <c r="T1545" i="1"/>
  <c r="U1545" i="1"/>
  <c r="P1546" i="1"/>
  <c r="Q1546" i="1"/>
  <c r="V1546" i="1" s="1"/>
  <c r="R1546" i="1"/>
  <c r="S1546" i="1"/>
  <c r="T1546" i="1"/>
  <c r="U1546" i="1"/>
  <c r="P1547" i="1"/>
  <c r="X1547" i="1" s="1"/>
  <c r="Q1547" i="1"/>
  <c r="V1547" i="1" s="1"/>
  <c r="R1547" i="1"/>
  <c r="S1547" i="1"/>
  <c r="T1547" i="1"/>
  <c r="U1547" i="1"/>
  <c r="P1548" i="1"/>
  <c r="Q1548" i="1"/>
  <c r="V1548" i="1" s="1"/>
  <c r="R1548" i="1"/>
  <c r="S1548" i="1"/>
  <c r="T1548" i="1"/>
  <c r="U1548" i="1"/>
  <c r="P1549" i="1"/>
  <c r="Q1549" i="1"/>
  <c r="V1549" i="1" s="1"/>
  <c r="R1549" i="1"/>
  <c r="S1549" i="1"/>
  <c r="T1549" i="1"/>
  <c r="U1549" i="1"/>
  <c r="W1549" i="1"/>
  <c r="Y1549" i="1" s="1"/>
  <c r="Z1549" i="1" s="1"/>
  <c r="P1550" i="1"/>
  <c r="Q1550" i="1"/>
  <c r="V1550" i="1" s="1"/>
  <c r="R1550" i="1"/>
  <c r="S1550" i="1"/>
  <c r="T1550" i="1"/>
  <c r="U1550" i="1"/>
  <c r="P1551" i="1"/>
  <c r="Q1551" i="1"/>
  <c r="R1551" i="1"/>
  <c r="S1551" i="1"/>
  <c r="T1551" i="1"/>
  <c r="U1551" i="1"/>
  <c r="V1551" i="1"/>
  <c r="W1551" i="1"/>
  <c r="Y1551" i="1" s="1"/>
  <c r="Z1551" i="1"/>
  <c r="P1552" i="1"/>
  <c r="Q1552" i="1"/>
  <c r="R1552" i="1"/>
  <c r="S1552" i="1"/>
  <c r="T1552" i="1"/>
  <c r="U1552" i="1"/>
  <c r="V1552" i="1"/>
  <c r="P1553" i="1"/>
  <c r="Q1553" i="1"/>
  <c r="R1553" i="1"/>
  <c r="S1553" i="1"/>
  <c r="T1553" i="1"/>
  <c r="U1553" i="1"/>
  <c r="V1553" i="1"/>
  <c r="P1554" i="1"/>
  <c r="Q1554" i="1"/>
  <c r="V1554" i="1" s="1"/>
  <c r="R1554" i="1"/>
  <c r="S1554" i="1"/>
  <c r="T1554" i="1"/>
  <c r="U1554" i="1"/>
  <c r="P1555" i="1"/>
  <c r="Q1555" i="1"/>
  <c r="V1555" i="1" s="1"/>
  <c r="R1555" i="1"/>
  <c r="S1555" i="1"/>
  <c r="T1555" i="1"/>
  <c r="U1555" i="1"/>
  <c r="P1556" i="1"/>
  <c r="Q1556" i="1"/>
  <c r="V1556" i="1" s="1"/>
  <c r="R1556" i="1"/>
  <c r="S1556" i="1"/>
  <c r="T1556" i="1"/>
  <c r="U1556" i="1"/>
  <c r="P1557" i="1"/>
  <c r="Q1557" i="1"/>
  <c r="V1557" i="1" s="1"/>
  <c r="R1557" i="1"/>
  <c r="S1557" i="1"/>
  <c r="T1557" i="1"/>
  <c r="U1557" i="1"/>
  <c r="P1558" i="1"/>
  <c r="Q1558" i="1"/>
  <c r="V1558" i="1" s="1"/>
  <c r="R1558" i="1"/>
  <c r="S1558" i="1"/>
  <c r="T1558" i="1"/>
  <c r="U1558" i="1"/>
  <c r="P1559" i="1"/>
  <c r="Q1559" i="1"/>
  <c r="V1559" i="1" s="1"/>
  <c r="R1559" i="1"/>
  <c r="S1559" i="1"/>
  <c r="T1559" i="1"/>
  <c r="U1559" i="1"/>
  <c r="P1560" i="1"/>
  <c r="Q1560" i="1"/>
  <c r="R1560" i="1"/>
  <c r="S1560" i="1"/>
  <c r="T1560" i="1"/>
  <c r="U1560" i="1"/>
  <c r="V1560" i="1"/>
  <c r="W1560" i="1"/>
  <c r="Y1560" i="1"/>
  <c r="Z1560" i="1"/>
  <c r="P1561" i="1"/>
  <c r="Q1561" i="1"/>
  <c r="V1561" i="1" s="1"/>
  <c r="R1561" i="1"/>
  <c r="S1561" i="1"/>
  <c r="T1561" i="1"/>
  <c r="U1561" i="1"/>
  <c r="P1562" i="1"/>
  <c r="Q1562" i="1"/>
  <c r="V1562" i="1" s="1"/>
  <c r="R1562" i="1"/>
  <c r="S1562" i="1"/>
  <c r="T1562" i="1"/>
  <c r="U1562" i="1"/>
  <c r="P1563" i="1"/>
  <c r="Q1563" i="1"/>
  <c r="V1563" i="1" s="1"/>
  <c r="R1563" i="1"/>
  <c r="S1563" i="1"/>
  <c r="T1563" i="1"/>
  <c r="U1563" i="1"/>
  <c r="P1564" i="1"/>
  <c r="Q1564" i="1"/>
  <c r="V1564" i="1" s="1"/>
  <c r="R1564" i="1"/>
  <c r="S1564" i="1"/>
  <c r="T1564" i="1"/>
  <c r="U1564" i="1"/>
  <c r="P1565" i="1"/>
  <c r="Q1565" i="1"/>
  <c r="R1565" i="1"/>
  <c r="S1565" i="1"/>
  <c r="T1565" i="1"/>
  <c r="U1565" i="1"/>
  <c r="V1565" i="1"/>
  <c r="P1566" i="1"/>
  <c r="Q1566" i="1"/>
  <c r="V1566" i="1" s="1"/>
  <c r="R1566" i="1"/>
  <c r="S1566" i="1"/>
  <c r="T1566" i="1"/>
  <c r="U1566" i="1"/>
  <c r="P1567" i="1"/>
  <c r="Q1567" i="1"/>
  <c r="V1567" i="1" s="1"/>
  <c r="R1567" i="1"/>
  <c r="S1567" i="1"/>
  <c r="T1567" i="1"/>
  <c r="U1567" i="1"/>
  <c r="P1568" i="1"/>
  <c r="Q1568" i="1"/>
  <c r="R1568" i="1"/>
  <c r="S1568" i="1"/>
  <c r="T1568" i="1"/>
  <c r="U1568" i="1"/>
  <c r="V1568" i="1"/>
  <c r="P1569" i="1"/>
  <c r="Q1569" i="1"/>
  <c r="V1569" i="1" s="1"/>
  <c r="R1569" i="1"/>
  <c r="S1569" i="1"/>
  <c r="T1569" i="1"/>
  <c r="U1569" i="1"/>
  <c r="X1569" i="1"/>
  <c r="P1570" i="1"/>
  <c r="Q1570" i="1"/>
  <c r="V1570" i="1" s="1"/>
  <c r="R1570" i="1"/>
  <c r="S1570" i="1"/>
  <c r="T1570" i="1"/>
  <c r="U1570" i="1"/>
  <c r="P1571" i="1"/>
  <c r="Q1571" i="1"/>
  <c r="V1571" i="1" s="1"/>
  <c r="R1571" i="1"/>
  <c r="S1571" i="1"/>
  <c r="T1571" i="1"/>
  <c r="U1571" i="1"/>
  <c r="P1572" i="1"/>
  <c r="Q1572" i="1"/>
  <c r="R1572" i="1"/>
  <c r="S1572" i="1"/>
  <c r="T1572" i="1"/>
  <c r="U1572" i="1"/>
  <c r="V1572" i="1"/>
  <c r="P1573" i="1"/>
  <c r="Q1573" i="1"/>
  <c r="V1573" i="1" s="1"/>
  <c r="R1573" i="1"/>
  <c r="S1573" i="1"/>
  <c r="T1573" i="1"/>
  <c r="U1573" i="1"/>
  <c r="P1574" i="1"/>
  <c r="Q1574" i="1"/>
  <c r="V1574" i="1" s="1"/>
  <c r="R1574" i="1"/>
  <c r="S1574" i="1"/>
  <c r="T1574" i="1"/>
  <c r="U1574" i="1"/>
  <c r="P1575" i="1"/>
  <c r="Q1575" i="1"/>
  <c r="V1575" i="1" s="1"/>
  <c r="R1575" i="1"/>
  <c r="S1575" i="1"/>
  <c r="T1575" i="1"/>
  <c r="U1575" i="1"/>
  <c r="P1576" i="1"/>
  <c r="Q1576" i="1"/>
  <c r="V1576" i="1" s="1"/>
  <c r="R1576" i="1"/>
  <c r="S1576" i="1"/>
  <c r="T1576" i="1"/>
  <c r="U1576" i="1"/>
  <c r="P1577" i="1"/>
  <c r="Q1577" i="1"/>
  <c r="V1577" i="1" s="1"/>
  <c r="R1577" i="1"/>
  <c r="S1577" i="1"/>
  <c r="T1577" i="1"/>
  <c r="U1577" i="1"/>
  <c r="P1578" i="1"/>
  <c r="Q1578" i="1"/>
  <c r="R1578" i="1"/>
  <c r="S1578" i="1"/>
  <c r="T1578" i="1"/>
  <c r="U1578" i="1"/>
  <c r="V1578" i="1"/>
  <c r="P1579" i="1"/>
  <c r="Q1579" i="1"/>
  <c r="R1579" i="1"/>
  <c r="S1579" i="1"/>
  <c r="T1579" i="1"/>
  <c r="U1579" i="1"/>
  <c r="V1579" i="1"/>
  <c r="P1580" i="1"/>
  <c r="Q1580" i="1"/>
  <c r="R1580" i="1"/>
  <c r="S1580" i="1"/>
  <c r="T1580" i="1"/>
  <c r="U1580" i="1"/>
  <c r="V1580" i="1"/>
  <c r="P1581" i="1"/>
  <c r="Q1581" i="1"/>
  <c r="R1581" i="1"/>
  <c r="S1581" i="1"/>
  <c r="T1581" i="1"/>
  <c r="U1581" i="1"/>
  <c r="V1581" i="1"/>
  <c r="P1582" i="1"/>
  <c r="Q1582" i="1"/>
  <c r="R1582" i="1"/>
  <c r="S1582" i="1"/>
  <c r="T1582" i="1"/>
  <c r="U1582" i="1"/>
  <c r="V1582" i="1"/>
  <c r="P1583" i="1"/>
  <c r="Q1583" i="1"/>
  <c r="V1583" i="1" s="1"/>
  <c r="R1583" i="1"/>
  <c r="S1583" i="1"/>
  <c r="T1583" i="1"/>
  <c r="U1583" i="1"/>
  <c r="P1584" i="1"/>
  <c r="Q1584" i="1"/>
  <c r="R1584" i="1"/>
  <c r="S1584" i="1"/>
  <c r="T1584" i="1"/>
  <c r="U1584" i="1"/>
  <c r="V1584" i="1"/>
  <c r="P1585" i="1"/>
  <c r="Q1585" i="1"/>
  <c r="R1585" i="1"/>
  <c r="S1585" i="1"/>
  <c r="T1585" i="1"/>
  <c r="U1585" i="1"/>
  <c r="V1585" i="1"/>
  <c r="P1586" i="1"/>
  <c r="Q1586" i="1"/>
  <c r="R1586" i="1"/>
  <c r="S1586" i="1"/>
  <c r="T1586" i="1"/>
  <c r="U1586" i="1"/>
  <c r="V1586" i="1"/>
  <c r="P1587" i="1"/>
  <c r="Q1587" i="1"/>
  <c r="R1587" i="1"/>
  <c r="S1587" i="1"/>
  <c r="T1587" i="1"/>
  <c r="U1587" i="1"/>
  <c r="V1587" i="1"/>
  <c r="P1588" i="1"/>
  <c r="Q1588" i="1"/>
  <c r="R1588" i="1"/>
  <c r="S1588" i="1"/>
  <c r="T1588" i="1"/>
  <c r="U1588" i="1"/>
  <c r="V1588" i="1"/>
  <c r="W1588" i="1"/>
  <c r="Y1588" i="1" s="1"/>
  <c r="Z1588" i="1"/>
  <c r="P1589" i="1"/>
  <c r="Q1589" i="1"/>
  <c r="R1589" i="1"/>
  <c r="S1589" i="1"/>
  <c r="T1589" i="1"/>
  <c r="U1589" i="1"/>
  <c r="V1589" i="1"/>
  <c r="W1589" i="1"/>
  <c r="Y1589" i="1" s="1"/>
  <c r="Z1589" i="1" s="1"/>
  <c r="P1590" i="1"/>
  <c r="Q1590" i="1"/>
  <c r="R1590" i="1"/>
  <c r="S1590" i="1"/>
  <c r="T1590" i="1"/>
  <c r="U1590" i="1"/>
  <c r="V1590" i="1"/>
  <c r="W1590" i="1"/>
  <c r="Y1590" i="1"/>
  <c r="Z1590" i="1" s="1"/>
  <c r="P1591" i="1"/>
  <c r="Q1591" i="1"/>
  <c r="R1591" i="1"/>
  <c r="S1591" i="1"/>
  <c r="T1591" i="1"/>
  <c r="U1591" i="1"/>
  <c r="V1591" i="1"/>
  <c r="W1591" i="1"/>
  <c r="Y1591" i="1"/>
  <c r="Z1591" i="1" s="1"/>
  <c r="P1592" i="1"/>
  <c r="Q1592" i="1"/>
  <c r="R1592" i="1"/>
  <c r="S1592" i="1"/>
  <c r="T1592" i="1"/>
  <c r="U1592" i="1"/>
  <c r="V1592" i="1"/>
  <c r="W1592" i="1"/>
  <c r="Y1592" i="1" s="1"/>
  <c r="Z1592" i="1"/>
  <c r="P1593" i="1"/>
  <c r="Q1593" i="1"/>
  <c r="R1593" i="1"/>
  <c r="S1593" i="1"/>
  <c r="T1593" i="1"/>
  <c r="U1593" i="1"/>
  <c r="V1593" i="1"/>
  <c r="W1593" i="1"/>
  <c r="Y1593" i="1" s="1"/>
  <c r="Z1593" i="1" s="1"/>
  <c r="P1594" i="1"/>
  <c r="Q1594" i="1"/>
  <c r="R1594" i="1"/>
  <c r="S1594" i="1"/>
  <c r="T1594" i="1"/>
  <c r="U1594" i="1"/>
  <c r="V1594" i="1"/>
  <c r="P1595" i="1"/>
  <c r="Q1595" i="1"/>
  <c r="V1595" i="1" s="1"/>
  <c r="R1595" i="1"/>
  <c r="S1595" i="1"/>
  <c r="T1595" i="1"/>
  <c r="U1595" i="1"/>
  <c r="P1596" i="1"/>
  <c r="Q1596" i="1"/>
  <c r="R1596" i="1"/>
  <c r="S1596" i="1"/>
  <c r="T1596" i="1"/>
  <c r="U1596" i="1"/>
  <c r="V1596" i="1"/>
  <c r="W1596" i="1"/>
  <c r="Y1596" i="1" s="1"/>
  <c r="Z1596" i="1" s="1"/>
  <c r="P1597" i="1"/>
  <c r="Q1597" i="1"/>
  <c r="V1597" i="1" s="1"/>
  <c r="R1597" i="1"/>
  <c r="S1597" i="1"/>
  <c r="T1597" i="1"/>
  <c r="U1597" i="1"/>
  <c r="P1598" i="1"/>
  <c r="Q1598" i="1"/>
  <c r="R1598" i="1"/>
  <c r="S1598" i="1"/>
  <c r="T1598" i="1"/>
  <c r="U1598" i="1"/>
  <c r="V1598" i="1"/>
  <c r="P1599" i="1"/>
  <c r="Q1599" i="1"/>
  <c r="V1599" i="1" s="1"/>
  <c r="R1599" i="1"/>
  <c r="S1599" i="1"/>
  <c r="T1599" i="1"/>
  <c r="U1599" i="1"/>
  <c r="P1600" i="1"/>
  <c r="Q1600" i="1"/>
  <c r="V1600" i="1" s="1"/>
  <c r="R1600" i="1"/>
  <c r="S1600" i="1"/>
  <c r="T1600" i="1"/>
  <c r="U1600" i="1"/>
  <c r="P1601" i="1"/>
  <c r="Q1601" i="1"/>
  <c r="R1601" i="1"/>
  <c r="S1601" i="1"/>
  <c r="T1601" i="1"/>
  <c r="U1601" i="1"/>
  <c r="V1601" i="1"/>
  <c r="W1601" i="1"/>
  <c r="Y1601" i="1"/>
  <c r="Z1601" i="1" s="1"/>
  <c r="P1602" i="1"/>
  <c r="Q1602" i="1"/>
  <c r="R1602" i="1"/>
  <c r="S1602" i="1"/>
  <c r="T1602" i="1"/>
  <c r="U1602" i="1"/>
  <c r="V1602" i="1"/>
  <c r="W1602" i="1"/>
  <c r="Y1602" i="1" s="1"/>
  <c r="Z1602" i="1"/>
  <c r="P1603" i="1"/>
  <c r="Q1603" i="1"/>
  <c r="R1603" i="1"/>
  <c r="S1603" i="1"/>
  <c r="T1603" i="1"/>
  <c r="U1603" i="1"/>
  <c r="V1603" i="1"/>
  <c r="P1604" i="1"/>
  <c r="Q1604" i="1"/>
  <c r="R1604" i="1"/>
  <c r="S1604" i="1"/>
  <c r="T1604" i="1"/>
  <c r="U1604" i="1"/>
  <c r="V1604" i="1"/>
  <c r="W1604" i="1"/>
  <c r="Y1604" i="1" s="1"/>
  <c r="Z1604" i="1"/>
  <c r="P1605" i="1"/>
  <c r="Q1605" i="1"/>
  <c r="V1605" i="1" s="1"/>
  <c r="R1605" i="1"/>
  <c r="S1605" i="1"/>
  <c r="T1605" i="1"/>
  <c r="U1605" i="1"/>
  <c r="P1606" i="1"/>
  <c r="Q1606" i="1"/>
  <c r="R1606" i="1"/>
  <c r="S1606" i="1"/>
  <c r="T1606" i="1"/>
  <c r="U1606" i="1"/>
  <c r="V1606" i="1"/>
  <c r="W1606" i="1"/>
  <c r="Y1606" i="1"/>
  <c r="Z1606" i="1"/>
  <c r="P1607" i="1"/>
  <c r="Q1607" i="1"/>
  <c r="R1607" i="1"/>
  <c r="S1607" i="1"/>
  <c r="T1607" i="1"/>
  <c r="U1607" i="1"/>
  <c r="V1607" i="1"/>
  <c r="P1608" i="1"/>
  <c r="Q1608" i="1"/>
  <c r="R1608" i="1"/>
  <c r="S1608" i="1"/>
  <c r="T1608" i="1"/>
  <c r="U1608" i="1"/>
  <c r="V1608" i="1"/>
  <c r="P1609" i="1"/>
  <c r="Q1609" i="1"/>
  <c r="V1609" i="1" s="1"/>
  <c r="R1609" i="1"/>
  <c r="S1609" i="1"/>
  <c r="T1609" i="1"/>
  <c r="U1609" i="1"/>
  <c r="P1610" i="1"/>
  <c r="Q1610" i="1"/>
  <c r="V1610" i="1" s="1"/>
  <c r="R1610" i="1"/>
  <c r="S1610" i="1"/>
  <c r="T1610" i="1"/>
  <c r="U1610" i="1"/>
  <c r="P1611" i="1"/>
  <c r="Q1611" i="1"/>
  <c r="R1611" i="1"/>
  <c r="S1611" i="1"/>
  <c r="T1611" i="1"/>
  <c r="U1611" i="1"/>
  <c r="V1611" i="1"/>
  <c r="W1611" i="1"/>
  <c r="Y1611" i="1" s="1"/>
  <c r="Z1611" i="1"/>
  <c r="P1612" i="1"/>
  <c r="Q1612" i="1"/>
  <c r="R1612" i="1"/>
  <c r="S1612" i="1"/>
  <c r="T1612" i="1"/>
  <c r="U1612" i="1"/>
  <c r="V1612" i="1"/>
  <c r="P1613" i="1"/>
  <c r="Q1613" i="1"/>
  <c r="V1613" i="1" s="1"/>
  <c r="R1613" i="1"/>
  <c r="S1613" i="1"/>
  <c r="T1613" i="1"/>
  <c r="U1613" i="1"/>
  <c r="P1614" i="1"/>
  <c r="Q1614" i="1"/>
  <c r="V1614" i="1" s="1"/>
  <c r="R1614" i="1"/>
  <c r="S1614" i="1"/>
  <c r="T1614" i="1"/>
  <c r="U1614" i="1"/>
  <c r="P1615" i="1"/>
  <c r="Q1615" i="1"/>
  <c r="V1615" i="1" s="1"/>
  <c r="R1615" i="1"/>
  <c r="S1615" i="1"/>
  <c r="T1615" i="1"/>
  <c r="U1615" i="1"/>
  <c r="P1616" i="1"/>
  <c r="Q1616" i="1"/>
  <c r="R1616" i="1"/>
  <c r="S1616" i="1"/>
  <c r="T1616" i="1"/>
  <c r="U1616" i="1"/>
  <c r="V1616" i="1"/>
  <c r="P1617" i="1"/>
  <c r="Q1617" i="1"/>
  <c r="V1617" i="1" s="1"/>
  <c r="R1617" i="1"/>
  <c r="S1617" i="1"/>
  <c r="T1617" i="1"/>
  <c r="U1617" i="1"/>
  <c r="P1618" i="1"/>
  <c r="Q1618" i="1"/>
  <c r="V1618" i="1" s="1"/>
  <c r="R1618" i="1"/>
  <c r="S1618" i="1"/>
  <c r="T1618" i="1"/>
  <c r="U1618" i="1"/>
  <c r="P1619" i="1"/>
  <c r="Q1619" i="1"/>
  <c r="R1619" i="1"/>
  <c r="S1619" i="1"/>
  <c r="T1619" i="1"/>
  <c r="U1619" i="1"/>
  <c r="V1619" i="1"/>
  <c r="P1620" i="1"/>
  <c r="Q1620" i="1"/>
  <c r="R1620" i="1"/>
  <c r="S1620" i="1"/>
  <c r="T1620" i="1"/>
  <c r="U1620" i="1"/>
  <c r="V1620" i="1"/>
  <c r="P1621" i="1"/>
  <c r="Q1621" i="1"/>
  <c r="R1621" i="1"/>
  <c r="S1621" i="1"/>
  <c r="T1621" i="1"/>
  <c r="U1621" i="1"/>
  <c r="V1621" i="1"/>
  <c r="P1622" i="1"/>
  <c r="Q1622" i="1"/>
  <c r="V1622" i="1" s="1"/>
  <c r="R1622" i="1"/>
  <c r="S1622" i="1"/>
  <c r="T1622" i="1"/>
  <c r="U1622" i="1"/>
  <c r="P1623" i="1"/>
  <c r="Q1623" i="1"/>
  <c r="R1623" i="1"/>
  <c r="S1623" i="1"/>
  <c r="T1623" i="1"/>
  <c r="U1623" i="1"/>
  <c r="V1623" i="1"/>
  <c r="P1624" i="1"/>
  <c r="Q1624" i="1"/>
  <c r="V1624" i="1" s="1"/>
  <c r="R1624" i="1"/>
  <c r="S1624" i="1"/>
  <c r="T1624" i="1"/>
  <c r="U1624" i="1"/>
  <c r="P1625" i="1"/>
  <c r="Q1625" i="1"/>
  <c r="R1625" i="1"/>
  <c r="S1625" i="1"/>
  <c r="T1625" i="1"/>
  <c r="U1625" i="1"/>
  <c r="V1625" i="1"/>
  <c r="P1626" i="1"/>
  <c r="Q1626" i="1"/>
  <c r="V1626" i="1" s="1"/>
  <c r="R1626" i="1"/>
  <c r="S1626" i="1"/>
  <c r="T1626" i="1"/>
  <c r="U1626" i="1"/>
  <c r="P1627" i="1"/>
  <c r="Q1627" i="1"/>
  <c r="V1627" i="1" s="1"/>
  <c r="R1627" i="1"/>
  <c r="S1627" i="1"/>
  <c r="T1627" i="1"/>
  <c r="U1627" i="1"/>
  <c r="P1628" i="1"/>
  <c r="Q1628" i="1"/>
  <c r="V1628" i="1" s="1"/>
  <c r="R1628" i="1"/>
  <c r="S1628" i="1"/>
  <c r="T1628" i="1"/>
  <c r="U1628" i="1"/>
  <c r="P1629" i="1"/>
  <c r="Q1629" i="1"/>
  <c r="R1629" i="1"/>
  <c r="S1629" i="1"/>
  <c r="T1629" i="1"/>
  <c r="U1629" i="1"/>
  <c r="V1629" i="1"/>
  <c r="P1630" i="1"/>
  <c r="Q1630" i="1"/>
  <c r="R1630" i="1"/>
  <c r="S1630" i="1"/>
  <c r="T1630" i="1"/>
  <c r="U1630" i="1"/>
  <c r="V1630" i="1"/>
  <c r="P1631" i="1"/>
  <c r="Q1631" i="1"/>
  <c r="R1631" i="1"/>
  <c r="S1631" i="1"/>
  <c r="T1631" i="1"/>
  <c r="U1631" i="1"/>
  <c r="V1631" i="1"/>
  <c r="P1632" i="1"/>
  <c r="Q1632" i="1"/>
  <c r="R1632" i="1"/>
  <c r="S1632" i="1"/>
  <c r="T1632" i="1"/>
  <c r="U1632" i="1"/>
  <c r="V1632" i="1"/>
  <c r="P1633" i="1"/>
  <c r="Q1633" i="1"/>
  <c r="R1633" i="1"/>
  <c r="S1633" i="1"/>
  <c r="T1633" i="1"/>
  <c r="U1633" i="1"/>
  <c r="V1633" i="1"/>
  <c r="P1634" i="1"/>
  <c r="Q1634" i="1"/>
  <c r="V1634" i="1" s="1"/>
  <c r="R1634" i="1"/>
  <c r="S1634" i="1"/>
  <c r="T1634" i="1"/>
  <c r="U1634" i="1"/>
  <c r="P1635" i="1"/>
  <c r="Q1635" i="1"/>
  <c r="R1635" i="1"/>
  <c r="S1635" i="1"/>
  <c r="T1635" i="1"/>
  <c r="U1635" i="1"/>
  <c r="V1635" i="1"/>
  <c r="P1636" i="1"/>
  <c r="X1636" i="1" s="1"/>
  <c r="Q1636" i="1"/>
  <c r="V1636" i="1" s="1"/>
  <c r="R1636" i="1"/>
  <c r="S1636" i="1"/>
  <c r="T1636" i="1"/>
  <c r="U1636" i="1"/>
  <c r="P1637" i="1"/>
  <c r="Q1637" i="1"/>
  <c r="V1637" i="1" s="1"/>
  <c r="R1637" i="1"/>
  <c r="S1637" i="1"/>
  <c r="T1637" i="1"/>
  <c r="U1637" i="1"/>
  <c r="P1638" i="1"/>
  <c r="Q1638" i="1"/>
  <c r="R1638" i="1"/>
  <c r="S1638" i="1"/>
  <c r="T1638" i="1"/>
  <c r="U1638" i="1"/>
  <c r="V1638" i="1"/>
  <c r="P1639" i="1"/>
  <c r="Q1639" i="1"/>
  <c r="R1639" i="1"/>
  <c r="S1639" i="1"/>
  <c r="T1639" i="1"/>
  <c r="U1639" i="1"/>
  <c r="V1639" i="1"/>
  <c r="P1640" i="1"/>
  <c r="Q1640" i="1"/>
  <c r="R1640" i="1"/>
  <c r="S1640" i="1"/>
  <c r="T1640" i="1"/>
  <c r="U1640" i="1"/>
  <c r="V1640" i="1"/>
  <c r="W1640" i="1"/>
  <c r="Y1640" i="1" s="1"/>
  <c r="Z1640" i="1" s="1"/>
  <c r="P1641" i="1"/>
  <c r="Q1641" i="1"/>
  <c r="R1641" i="1"/>
  <c r="S1641" i="1"/>
  <c r="T1641" i="1"/>
  <c r="U1641" i="1"/>
  <c r="V1641" i="1"/>
  <c r="P1642" i="1"/>
  <c r="Q1642" i="1"/>
  <c r="R1642" i="1"/>
  <c r="S1642" i="1"/>
  <c r="T1642" i="1"/>
  <c r="U1642" i="1"/>
  <c r="V1642" i="1"/>
  <c r="P1643" i="1"/>
  <c r="Q1643" i="1"/>
  <c r="V1643" i="1" s="1"/>
  <c r="R1643" i="1"/>
  <c r="S1643" i="1"/>
  <c r="T1643" i="1"/>
  <c r="U1643" i="1"/>
  <c r="P1644" i="1"/>
  <c r="Q1644" i="1"/>
  <c r="V1644" i="1" s="1"/>
  <c r="R1644" i="1"/>
  <c r="S1644" i="1"/>
  <c r="T1644" i="1"/>
  <c r="U1644" i="1"/>
  <c r="P1645" i="1"/>
  <c r="Q1645" i="1"/>
  <c r="R1645" i="1"/>
  <c r="S1645" i="1"/>
  <c r="T1645" i="1"/>
  <c r="U1645" i="1"/>
  <c r="V1645" i="1"/>
  <c r="P1646" i="1"/>
  <c r="Q1646" i="1"/>
  <c r="R1646" i="1"/>
  <c r="S1646" i="1"/>
  <c r="T1646" i="1"/>
  <c r="U1646" i="1"/>
  <c r="V1646" i="1"/>
  <c r="P1647" i="1"/>
  <c r="Q1647" i="1"/>
  <c r="R1647" i="1"/>
  <c r="S1647" i="1"/>
  <c r="T1647" i="1"/>
  <c r="U1647" i="1"/>
  <c r="V1647" i="1"/>
  <c r="W1647" i="1"/>
  <c r="Y1647" i="1" s="1"/>
  <c r="Z1647" i="1" s="1"/>
  <c r="P1648" i="1"/>
  <c r="Q1648" i="1"/>
  <c r="R1648" i="1"/>
  <c r="S1648" i="1"/>
  <c r="T1648" i="1"/>
  <c r="U1648" i="1"/>
  <c r="V1648" i="1"/>
  <c r="W1648" i="1"/>
  <c r="Y1648" i="1" s="1"/>
  <c r="Z1648" i="1" s="1"/>
  <c r="P1649" i="1"/>
  <c r="Q1649" i="1"/>
  <c r="R1649" i="1"/>
  <c r="S1649" i="1"/>
  <c r="T1649" i="1"/>
  <c r="U1649" i="1"/>
  <c r="V1649" i="1"/>
  <c r="W1649" i="1"/>
  <c r="Y1649" i="1" s="1"/>
  <c r="Z1649" i="1" s="1"/>
  <c r="P1650" i="1"/>
  <c r="Q1650" i="1"/>
  <c r="R1650" i="1"/>
  <c r="S1650" i="1"/>
  <c r="T1650" i="1"/>
  <c r="U1650" i="1"/>
  <c r="V1650" i="1"/>
  <c r="W1650" i="1"/>
  <c r="Y1650" i="1" s="1"/>
  <c r="Z1650" i="1" s="1"/>
  <c r="P1651" i="1"/>
  <c r="Q1651" i="1"/>
  <c r="R1651" i="1"/>
  <c r="S1651" i="1"/>
  <c r="T1651" i="1"/>
  <c r="U1651" i="1"/>
  <c r="V1651" i="1"/>
  <c r="W1651" i="1"/>
  <c r="Y1651" i="1"/>
  <c r="Z1651" i="1" s="1"/>
  <c r="P1652" i="1"/>
  <c r="Q1652" i="1"/>
  <c r="R1652" i="1"/>
  <c r="S1652" i="1"/>
  <c r="T1652" i="1"/>
  <c r="U1652" i="1"/>
  <c r="V1652" i="1"/>
  <c r="P1653" i="1"/>
  <c r="Q1653" i="1"/>
  <c r="V1653" i="1" s="1"/>
  <c r="R1653" i="1"/>
  <c r="S1653" i="1"/>
  <c r="T1653" i="1"/>
  <c r="U1653" i="1"/>
  <c r="W1653" i="1"/>
  <c r="Y1653" i="1"/>
  <c r="P1654" i="1"/>
  <c r="Q1654" i="1"/>
  <c r="V1654" i="1" s="1"/>
  <c r="R1654" i="1"/>
  <c r="S1654" i="1"/>
  <c r="T1654" i="1"/>
  <c r="U1654" i="1"/>
  <c r="P1655" i="1"/>
  <c r="Q1655" i="1"/>
  <c r="R1655" i="1"/>
  <c r="S1655" i="1"/>
  <c r="T1655" i="1"/>
  <c r="U1655" i="1"/>
  <c r="V1655" i="1"/>
  <c r="P1656" i="1"/>
  <c r="Q1656" i="1"/>
  <c r="V1656" i="1" s="1"/>
  <c r="R1656" i="1"/>
  <c r="S1656" i="1"/>
  <c r="T1656" i="1"/>
  <c r="U1656" i="1"/>
  <c r="P1657" i="1"/>
  <c r="Q1657" i="1"/>
  <c r="V1657" i="1" s="1"/>
  <c r="R1657" i="1"/>
  <c r="S1657" i="1"/>
  <c r="T1657" i="1"/>
  <c r="U1657" i="1"/>
  <c r="P1658" i="1"/>
  <c r="Q1658" i="1"/>
  <c r="V1658" i="1" s="1"/>
  <c r="R1658" i="1"/>
  <c r="S1658" i="1"/>
  <c r="T1658" i="1"/>
  <c r="U1658" i="1"/>
  <c r="P1659" i="1"/>
  <c r="Q1659" i="1"/>
  <c r="V1659" i="1" s="1"/>
  <c r="R1659" i="1"/>
  <c r="S1659" i="1"/>
  <c r="T1659" i="1"/>
  <c r="U1659" i="1"/>
  <c r="P1660" i="1"/>
  <c r="Q1660" i="1"/>
  <c r="V1660" i="1" s="1"/>
  <c r="R1660" i="1"/>
  <c r="S1660" i="1"/>
  <c r="T1660" i="1"/>
  <c r="U1660" i="1"/>
  <c r="P1661" i="1"/>
  <c r="Q1661" i="1"/>
  <c r="R1661" i="1"/>
  <c r="S1661" i="1"/>
  <c r="T1661" i="1"/>
  <c r="U1661" i="1"/>
  <c r="V1661" i="1"/>
  <c r="P1662" i="1"/>
  <c r="Q1662" i="1"/>
  <c r="V1662" i="1" s="1"/>
  <c r="R1662" i="1"/>
  <c r="S1662" i="1"/>
  <c r="T1662" i="1"/>
  <c r="U1662" i="1"/>
  <c r="P1663" i="1"/>
  <c r="Q1663" i="1"/>
  <c r="R1663" i="1"/>
  <c r="S1663" i="1"/>
  <c r="T1663" i="1"/>
  <c r="U1663" i="1"/>
  <c r="V1663" i="1"/>
  <c r="P1664" i="1"/>
  <c r="Q1664" i="1"/>
  <c r="R1664" i="1"/>
  <c r="S1664" i="1"/>
  <c r="T1664" i="1"/>
  <c r="U1664" i="1"/>
  <c r="V1664" i="1"/>
  <c r="P1665" i="1"/>
  <c r="Q1665" i="1"/>
  <c r="R1665" i="1"/>
  <c r="S1665" i="1"/>
  <c r="T1665" i="1"/>
  <c r="U1665" i="1"/>
  <c r="V1665" i="1"/>
  <c r="P1666" i="1"/>
  <c r="Q1666" i="1"/>
  <c r="V1666" i="1" s="1"/>
  <c r="R1666" i="1"/>
  <c r="S1666" i="1"/>
  <c r="T1666" i="1"/>
  <c r="U1666" i="1"/>
  <c r="P1667" i="1"/>
  <c r="Q1667" i="1"/>
  <c r="R1667" i="1"/>
  <c r="S1667" i="1"/>
  <c r="T1667" i="1"/>
  <c r="U1667" i="1"/>
  <c r="V1667" i="1"/>
  <c r="P1668" i="1"/>
  <c r="Q1668" i="1"/>
  <c r="R1668" i="1"/>
  <c r="S1668" i="1"/>
  <c r="T1668" i="1"/>
  <c r="U1668" i="1"/>
  <c r="V1668" i="1"/>
  <c r="P1669" i="1"/>
  <c r="Q1669" i="1"/>
  <c r="R1669" i="1"/>
  <c r="S1669" i="1"/>
  <c r="T1669" i="1"/>
  <c r="U1669" i="1"/>
  <c r="V1669" i="1"/>
  <c r="P1670" i="1"/>
  <c r="Q1670" i="1"/>
  <c r="V1670" i="1" s="1"/>
  <c r="R1670" i="1"/>
  <c r="S1670" i="1"/>
  <c r="T1670" i="1"/>
  <c r="U1670" i="1"/>
  <c r="P1671" i="1"/>
  <c r="Q1671" i="1"/>
  <c r="R1671" i="1"/>
  <c r="S1671" i="1"/>
  <c r="T1671" i="1"/>
  <c r="U1671" i="1"/>
  <c r="V1671" i="1"/>
  <c r="W1671" i="1"/>
  <c r="Y1671" i="1" s="1"/>
  <c r="Z1671" i="1" s="1"/>
  <c r="P1672" i="1"/>
  <c r="Q1672" i="1"/>
  <c r="R1672" i="1"/>
  <c r="S1672" i="1"/>
  <c r="T1672" i="1"/>
  <c r="U1672" i="1"/>
  <c r="V1672" i="1"/>
  <c r="W1672" i="1"/>
  <c r="Y1672" i="1"/>
  <c r="Z1672" i="1" s="1"/>
  <c r="P1673" i="1"/>
  <c r="Q1673" i="1"/>
  <c r="R1673" i="1"/>
  <c r="S1673" i="1"/>
  <c r="T1673" i="1"/>
  <c r="U1673" i="1"/>
  <c r="V1673" i="1"/>
  <c r="P1674" i="1"/>
  <c r="Q1674" i="1"/>
  <c r="R1674" i="1"/>
  <c r="S1674" i="1"/>
  <c r="T1674" i="1"/>
  <c r="U1674" i="1"/>
  <c r="V1674" i="1"/>
  <c r="P1675" i="1"/>
  <c r="Q1675" i="1"/>
  <c r="R1675" i="1"/>
  <c r="S1675" i="1"/>
  <c r="T1675" i="1"/>
  <c r="U1675" i="1"/>
  <c r="V1675" i="1"/>
  <c r="P1676" i="1"/>
  <c r="Q1676" i="1"/>
  <c r="R1676" i="1"/>
  <c r="S1676" i="1"/>
  <c r="T1676" i="1"/>
  <c r="U1676" i="1"/>
  <c r="V1676" i="1"/>
  <c r="W1676" i="1"/>
  <c r="Y1676" i="1"/>
  <c r="Z1676" i="1" s="1"/>
  <c r="P1677" i="1"/>
  <c r="Q1677" i="1"/>
  <c r="V1677" i="1" s="1"/>
  <c r="R1677" i="1"/>
  <c r="S1677" i="1"/>
  <c r="T1677" i="1"/>
  <c r="U1677" i="1"/>
  <c r="P1678" i="1"/>
  <c r="Q1678" i="1"/>
  <c r="R1678" i="1"/>
  <c r="S1678" i="1"/>
  <c r="T1678" i="1"/>
  <c r="U1678" i="1"/>
  <c r="V1678" i="1"/>
  <c r="P1679" i="1"/>
  <c r="Q1679" i="1"/>
  <c r="R1679" i="1"/>
  <c r="S1679" i="1"/>
  <c r="T1679" i="1"/>
  <c r="U1679" i="1"/>
  <c r="V1679" i="1"/>
  <c r="P1680" i="1"/>
  <c r="Q1680" i="1"/>
  <c r="V1680" i="1" s="1"/>
  <c r="R1680" i="1"/>
  <c r="S1680" i="1"/>
  <c r="T1680" i="1"/>
  <c r="U1680" i="1"/>
  <c r="P1681" i="1"/>
  <c r="Q1681" i="1"/>
  <c r="R1681" i="1"/>
  <c r="S1681" i="1"/>
  <c r="T1681" i="1"/>
  <c r="U1681" i="1"/>
  <c r="V1681" i="1"/>
  <c r="P1682" i="1"/>
  <c r="Q1682" i="1"/>
  <c r="V1682" i="1" s="1"/>
  <c r="R1682" i="1"/>
  <c r="S1682" i="1"/>
  <c r="T1682" i="1"/>
  <c r="U1682" i="1"/>
  <c r="W1682" i="1" s="1"/>
  <c r="Y1682" i="1" s="1"/>
  <c r="Z1682" i="1" s="1"/>
  <c r="P1683" i="1"/>
  <c r="Q1683" i="1"/>
  <c r="V1683" i="1" s="1"/>
  <c r="R1683" i="1"/>
  <c r="S1683" i="1"/>
  <c r="T1683" i="1"/>
  <c r="U1683" i="1"/>
  <c r="P1684" i="1"/>
  <c r="Q1684" i="1"/>
  <c r="V1684" i="1" s="1"/>
  <c r="R1684" i="1"/>
  <c r="S1684" i="1"/>
  <c r="T1684" i="1"/>
  <c r="U1684" i="1"/>
  <c r="P1685" i="1"/>
  <c r="Q1685" i="1"/>
  <c r="V1685" i="1" s="1"/>
  <c r="R1685" i="1"/>
  <c r="S1685" i="1"/>
  <c r="T1685" i="1"/>
  <c r="U1685" i="1"/>
  <c r="P1686" i="1"/>
  <c r="Q1686" i="1"/>
  <c r="V1686" i="1" s="1"/>
  <c r="R1686" i="1"/>
  <c r="S1686" i="1"/>
  <c r="T1686" i="1"/>
  <c r="U1686" i="1"/>
  <c r="P1687" i="1"/>
  <c r="Q1687" i="1"/>
  <c r="R1687" i="1"/>
  <c r="S1687" i="1"/>
  <c r="T1687" i="1"/>
  <c r="U1687" i="1"/>
  <c r="V1687" i="1"/>
  <c r="W1687" i="1"/>
  <c r="Y1687" i="1"/>
  <c r="Z1687" i="1"/>
  <c r="P1688" i="1"/>
  <c r="Q1688" i="1"/>
  <c r="R1688" i="1"/>
  <c r="S1688" i="1"/>
  <c r="T1688" i="1"/>
  <c r="U1688" i="1"/>
  <c r="V1688" i="1"/>
  <c r="W1688" i="1"/>
  <c r="Y1688" i="1"/>
  <c r="Z1688" i="1"/>
  <c r="P1689" i="1"/>
  <c r="Q1689" i="1"/>
  <c r="R1689" i="1"/>
  <c r="S1689" i="1"/>
  <c r="T1689" i="1"/>
  <c r="U1689" i="1"/>
  <c r="V1689" i="1"/>
  <c r="W1689" i="1"/>
  <c r="Y1689" i="1"/>
  <c r="Z1689" i="1"/>
  <c r="P1690" i="1"/>
  <c r="Q1690" i="1"/>
  <c r="R1690" i="1"/>
  <c r="S1690" i="1"/>
  <c r="T1690" i="1"/>
  <c r="U1690" i="1"/>
  <c r="V1690" i="1"/>
  <c r="P1691" i="1"/>
  <c r="Q1691" i="1"/>
  <c r="R1691" i="1"/>
  <c r="S1691" i="1"/>
  <c r="T1691" i="1"/>
  <c r="U1691" i="1"/>
  <c r="V1691" i="1"/>
  <c r="P1692" i="1"/>
  <c r="Q1692" i="1"/>
  <c r="R1692" i="1"/>
  <c r="S1692" i="1"/>
  <c r="T1692" i="1"/>
  <c r="U1692" i="1"/>
  <c r="V1692" i="1"/>
  <c r="P1693" i="1"/>
  <c r="Q1693" i="1"/>
  <c r="R1693" i="1"/>
  <c r="S1693" i="1"/>
  <c r="T1693" i="1"/>
  <c r="U1693" i="1"/>
  <c r="V1693" i="1"/>
  <c r="P1694" i="1"/>
  <c r="Q1694" i="1"/>
  <c r="R1694" i="1"/>
  <c r="S1694" i="1"/>
  <c r="T1694" i="1"/>
  <c r="U1694" i="1"/>
  <c r="V1694" i="1"/>
  <c r="P1695" i="1"/>
  <c r="Q1695" i="1"/>
  <c r="R1695" i="1"/>
  <c r="S1695" i="1"/>
  <c r="T1695" i="1"/>
  <c r="U1695" i="1"/>
  <c r="V1695" i="1"/>
  <c r="P1696" i="1"/>
  <c r="Q1696" i="1"/>
  <c r="R1696" i="1"/>
  <c r="S1696" i="1"/>
  <c r="T1696" i="1"/>
  <c r="U1696" i="1"/>
  <c r="V1696" i="1"/>
  <c r="W1696" i="1"/>
  <c r="Y1696" i="1"/>
  <c r="Z1696" i="1" s="1"/>
  <c r="P1697" i="1"/>
  <c r="Q1697" i="1"/>
  <c r="R1697" i="1"/>
  <c r="S1697" i="1"/>
  <c r="T1697" i="1"/>
  <c r="U1697" i="1"/>
  <c r="V1697" i="1"/>
  <c r="W1697" i="1"/>
  <c r="Y1697" i="1" s="1"/>
  <c r="Z1697" i="1" s="1"/>
  <c r="P1698" i="1"/>
  <c r="Q1698" i="1"/>
  <c r="R1698" i="1"/>
  <c r="S1698" i="1"/>
  <c r="T1698" i="1"/>
  <c r="U1698" i="1"/>
  <c r="V1698" i="1"/>
  <c r="W1698" i="1"/>
  <c r="Y1698" i="1" s="1"/>
  <c r="Z1698" i="1" s="1"/>
  <c r="P1699" i="1"/>
  <c r="Q1699" i="1"/>
  <c r="R1699" i="1"/>
  <c r="S1699" i="1"/>
  <c r="T1699" i="1"/>
  <c r="U1699" i="1"/>
  <c r="V1699" i="1"/>
  <c r="P1700" i="1"/>
  <c r="Q1700" i="1"/>
  <c r="V1700" i="1" s="1"/>
  <c r="R1700" i="1"/>
  <c r="S1700" i="1"/>
  <c r="T1700" i="1"/>
  <c r="U1700" i="1"/>
  <c r="P1701" i="1"/>
  <c r="Q1701" i="1"/>
  <c r="V1701" i="1" s="1"/>
  <c r="R1701" i="1"/>
  <c r="S1701" i="1"/>
  <c r="T1701" i="1"/>
  <c r="U1701" i="1"/>
  <c r="P1702" i="1"/>
  <c r="Q1702" i="1"/>
  <c r="R1702" i="1"/>
  <c r="S1702" i="1"/>
  <c r="T1702" i="1"/>
  <c r="U1702" i="1"/>
  <c r="V1702" i="1"/>
  <c r="W1702" i="1"/>
  <c r="Y1702" i="1" s="1"/>
  <c r="Z1702" i="1" s="1"/>
  <c r="P1703" i="1"/>
  <c r="Q1703" i="1"/>
  <c r="R1703" i="1"/>
  <c r="S1703" i="1"/>
  <c r="T1703" i="1"/>
  <c r="U1703" i="1"/>
  <c r="V1703" i="1"/>
  <c r="P1704" i="1"/>
  <c r="Q1704" i="1"/>
  <c r="R1704" i="1"/>
  <c r="S1704" i="1"/>
  <c r="T1704" i="1"/>
  <c r="U1704" i="1"/>
  <c r="V1704" i="1"/>
  <c r="W1704" i="1"/>
  <c r="Y1704" i="1" s="1"/>
  <c r="Z1704" i="1"/>
  <c r="P1705" i="1"/>
  <c r="Q1705" i="1"/>
  <c r="R1705" i="1"/>
  <c r="S1705" i="1"/>
  <c r="T1705" i="1"/>
  <c r="U1705" i="1"/>
  <c r="V1705" i="1"/>
  <c r="P1706" i="1"/>
  <c r="Q1706" i="1"/>
  <c r="R1706" i="1"/>
  <c r="S1706" i="1"/>
  <c r="T1706" i="1"/>
  <c r="U1706" i="1"/>
  <c r="V1706" i="1"/>
  <c r="W1706" i="1"/>
  <c r="Y1706" i="1"/>
  <c r="Z1706" i="1"/>
  <c r="P1707" i="1"/>
  <c r="Q1707" i="1"/>
  <c r="V1707" i="1" s="1"/>
  <c r="R1707" i="1"/>
  <c r="S1707" i="1"/>
  <c r="T1707" i="1"/>
  <c r="U1707" i="1"/>
  <c r="W1707" i="1" s="1"/>
  <c r="Y1707" i="1" s="1"/>
  <c r="Z1707" i="1" s="1"/>
  <c r="P1708" i="1"/>
  <c r="Q1708" i="1"/>
  <c r="R1708" i="1"/>
  <c r="S1708" i="1"/>
  <c r="T1708" i="1"/>
  <c r="U1708" i="1"/>
  <c r="V1708" i="1"/>
  <c r="W1708" i="1"/>
  <c r="Y1708" i="1" s="1"/>
  <c r="Z1708" i="1" s="1"/>
  <c r="P1709" i="1"/>
  <c r="Q1709" i="1"/>
  <c r="V1709" i="1" s="1"/>
  <c r="R1709" i="1"/>
  <c r="S1709" i="1"/>
  <c r="T1709" i="1"/>
  <c r="U1709" i="1"/>
  <c r="P1710" i="1"/>
  <c r="Q1710" i="1"/>
  <c r="R1710" i="1"/>
  <c r="S1710" i="1"/>
  <c r="T1710" i="1"/>
  <c r="U1710" i="1"/>
  <c r="V1710" i="1"/>
  <c r="P1711" i="1"/>
  <c r="Q1711" i="1"/>
  <c r="R1711" i="1"/>
  <c r="S1711" i="1"/>
  <c r="T1711" i="1"/>
  <c r="U1711" i="1"/>
  <c r="V1711" i="1"/>
  <c r="W1711" i="1"/>
  <c r="Y1711" i="1" s="1"/>
  <c r="Z1711" i="1" s="1"/>
  <c r="P1712" i="1"/>
  <c r="Q1712" i="1"/>
  <c r="R1712" i="1"/>
  <c r="S1712" i="1"/>
  <c r="T1712" i="1"/>
  <c r="U1712" i="1"/>
  <c r="V1712" i="1"/>
  <c r="W1712" i="1"/>
  <c r="Y1712" i="1"/>
  <c r="Z1712" i="1" s="1"/>
  <c r="P1713" i="1"/>
  <c r="Q1713" i="1"/>
  <c r="V1713" i="1" s="1"/>
  <c r="R1713" i="1"/>
  <c r="S1713" i="1"/>
  <c r="T1713" i="1"/>
  <c r="U1713" i="1"/>
  <c r="P1714" i="1"/>
  <c r="Q1714" i="1"/>
  <c r="R1714" i="1"/>
  <c r="S1714" i="1"/>
  <c r="T1714" i="1"/>
  <c r="U1714" i="1"/>
  <c r="V1714" i="1"/>
  <c r="W1714" i="1"/>
  <c r="Y1714" i="1"/>
  <c r="Z1714" i="1"/>
  <c r="P1715" i="1"/>
  <c r="Q1715" i="1"/>
  <c r="R1715" i="1"/>
  <c r="S1715" i="1"/>
  <c r="T1715" i="1"/>
  <c r="U1715" i="1"/>
  <c r="V1715" i="1"/>
  <c r="W1715" i="1"/>
  <c r="Y1715" i="1"/>
  <c r="Z1715" i="1"/>
  <c r="P1716" i="1"/>
  <c r="Q1716" i="1"/>
  <c r="R1716" i="1"/>
  <c r="S1716" i="1"/>
  <c r="T1716" i="1"/>
  <c r="U1716" i="1"/>
  <c r="V1716" i="1"/>
  <c r="W1716" i="1"/>
  <c r="Y1716" i="1"/>
  <c r="Z1716" i="1"/>
  <c r="P1717" i="1"/>
  <c r="Q1717" i="1"/>
  <c r="R1717" i="1"/>
  <c r="S1717" i="1"/>
  <c r="T1717" i="1"/>
  <c r="U1717" i="1"/>
  <c r="V1717" i="1"/>
  <c r="W1717" i="1"/>
  <c r="Y1717" i="1"/>
  <c r="Z1717" i="1"/>
  <c r="P1718" i="1"/>
  <c r="Q1718" i="1"/>
  <c r="V1718" i="1" s="1"/>
  <c r="R1718" i="1"/>
  <c r="S1718" i="1"/>
  <c r="T1718" i="1"/>
  <c r="U1718" i="1"/>
  <c r="P1719" i="1"/>
  <c r="Q1719" i="1"/>
  <c r="R1719" i="1"/>
  <c r="S1719" i="1"/>
  <c r="T1719" i="1"/>
  <c r="U1719" i="1"/>
  <c r="V1719" i="1"/>
  <c r="W1719" i="1"/>
  <c r="Y1719" i="1"/>
  <c r="Z1719" i="1" s="1"/>
  <c r="P1720" i="1"/>
  <c r="X1720" i="1" s="1"/>
  <c r="Q1720" i="1"/>
  <c r="R1720" i="1"/>
  <c r="S1720" i="1"/>
  <c r="T1720" i="1"/>
  <c r="U1720" i="1"/>
  <c r="V1720" i="1"/>
  <c r="P1721" i="1"/>
  <c r="Q1721" i="1"/>
  <c r="R1721" i="1"/>
  <c r="S1721" i="1"/>
  <c r="T1721" i="1"/>
  <c r="U1721" i="1"/>
  <c r="V1721" i="1"/>
  <c r="P1722" i="1"/>
  <c r="Q1722" i="1"/>
  <c r="R1722" i="1"/>
  <c r="S1722" i="1"/>
  <c r="T1722" i="1"/>
  <c r="U1722" i="1"/>
  <c r="V1722" i="1"/>
  <c r="P1723" i="1"/>
  <c r="Q1723" i="1"/>
  <c r="R1723" i="1"/>
  <c r="S1723" i="1"/>
  <c r="T1723" i="1"/>
  <c r="U1723" i="1"/>
  <c r="V1723" i="1"/>
  <c r="P1724" i="1"/>
  <c r="Q1724" i="1"/>
  <c r="V1724" i="1" s="1"/>
  <c r="R1724" i="1"/>
  <c r="S1724" i="1"/>
  <c r="T1724" i="1"/>
  <c r="U1724" i="1"/>
  <c r="P1725" i="1"/>
  <c r="Q1725" i="1"/>
  <c r="R1725" i="1"/>
  <c r="S1725" i="1"/>
  <c r="T1725" i="1"/>
  <c r="U1725" i="1"/>
  <c r="V1725" i="1"/>
  <c r="W1725" i="1"/>
  <c r="Y1725" i="1" s="1"/>
  <c r="Z1725" i="1" s="1"/>
  <c r="P1726" i="1"/>
  <c r="Q1726" i="1"/>
  <c r="R1726" i="1"/>
  <c r="S1726" i="1"/>
  <c r="T1726" i="1"/>
  <c r="U1726" i="1"/>
  <c r="V1726" i="1"/>
  <c r="P1727" i="1"/>
  <c r="Q1727" i="1"/>
  <c r="R1727" i="1"/>
  <c r="S1727" i="1"/>
  <c r="T1727" i="1"/>
  <c r="U1727" i="1"/>
  <c r="W1727" i="1" s="1"/>
  <c r="Y1727" i="1" s="1"/>
  <c r="Z1727" i="1" s="1"/>
  <c r="V1727" i="1"/>
  <c r="P1728" i="1"/>
  <c r="Q1728" i="1"/>
  <c r="V1728" i="1" s="1"/>
  <c r="R1728" i="1"/>
  <c r="S1728" i="1"/>
  <c r="T1728" i="1"/>
  <c r="U1728" i="1"/>
  <c r="P1729" i="1"/>
  <c r="Q1729" i="1"/>
  <c r="R1729" i="1"/>
  <c r="S1729" i="1"/>
  <c r="T1729" i="1"/>
  <c r="U1729" i="1"/>
  <c r="V1729" i="1"/>
  <c r="P1730" i="1"/>
  <c r="Q1730" i="1"/>
  <c r="V1730" i="1" s="1"/>
  <c r="R1730" i="1"/>
  <c r="S1730" i="1"/>
  <c r="T1730" i="1"/>
  <c r="U1730" i="1"/>
  <c r="P1731" i="1"/>
  <c r="Q1731" i="1"/>
  <c r="R1731" i="1"/>
  <c r="S1731" i="1"/>
  <c r="T1731" i="1"/>
  <c r="U1731" i="1"/>
  <c r="V1731" i="1"/>
  <c r="P1732" i="1"/>
  <c r="Q1732" i="1"/>
  <c r="R1732" i="1"/>
  <c r="S1732" i="1"/>
  <c r="T1732" i="1"/>
  <c r="U1732" i="1"/>
  <c r="V1732" i="1"/>
  <c r="W1732" i="1"/>
  <c r="Y1732" i="1"/>
  <c r="Z1732" i="1"/>
  <c r="P1733" i="1"/>
  <c r="Q1733" i="1"/>
  <c r="V1733" i="1" s="1"/>
  <c r="R1733" i="1"/>
  <c r="S1733" i="1"/>
  <c r="T1733" i="1"/>
  <c r="U1733" i="1"/>
  <c r="P1734" i="1"/>
  <c r="Q1734" i="1"/>
  <c r="V1734" i="1" s="1"/>
  <c r="R1734" i="1"/>
  <c r="S1734" i="1"/>
  <c r="T1734" i="1"/>
  <c r="U1734" i="1"/>
  <c r="P1735" i="1"/>
  <c r="Q1735" i="1"/>
  <c r="V1735" i="1" s="1"/>
  <c r="R1735" i="1"/>
  <c r="S1735" i="1"/>
  <c r="T1735" i="1"/>
  <c r="U1735" i="1"/>
  <c r="P1736" i="1"/>
  <c r="Q1736" i="1"/>
  <c r="V1736" i="1" s="1"/>
  <c r="R1736" i="1"/>
  <c r="S1736" i="1"/>
  <c r="T1736" i="1"/>
  <c r="U1736" i="1"/>
  <c r="P1737" i="1"/>
  <c r="Q1737" i="1"/>
  <c r="R1737" i="1"/>
  <c r="S1737" i="1"/>
  <c r="T1737" i="1"/>
  <c r="U1737" i="1"/>
  <c r="V1737" i="1"/>
  <c r="W1737" i="1"/>
  <c r="Y1737" i="1"/>
  <c r="Z1737" i="1" s="1"/>
  <c r="P1738" i="1"/>
  <c r="Q1738" i="1"/>
  <c r="R1738" i="1"/>
  <c r="S1738" i="1"/>
  <c r="T1738" i="1"/>
  <c r="U1738" i="1"/>
  <c r="V1738" i="1"/>
  <c r="W1738" i="1"/>
  <c r="Y1738" i="1"/>
  <c r="Z1738" i="1" s="1"/>
  <c r="P1739" i="1"/>
  <c r="Q1739" i="1"/>
  <c r="R1739" i="1"/>
  <c r="S1739" i="1"/>
  <c r="T1739" i="1"/>
  <c r="U1739" i="1"/>
  <c r="V1739" i="1"/>
  <c r="P1740" i="1"/>
  <c r="Q1740" i="1"/>
  <c r="R1740" i="1"/>
  <c r="S1740" i="1"/>
  <c r="T1740" i="1"/>
  <c r="U1740" i="1"/>
  <c r="V1740" i="1"/>
  <c r="W1740" i="1"/>
  <c r="Y1740" i="1" s="1"/>
  <c r="Z1740" i="1" s="1"/>
  <c r="P1741" i="1"/>
  <c r="Q1741" i="1"/>
  <c r="R1741" i="1"/>
  <c r="S1741" i="1"/>
  <c r="T1741" i="1"/>
  <c r="U1741" i="1"/>
  <c r="V1741" i="1"/>
  <c r="P1742" i="1"/>
  <c r="Q1742" i="1"/>
  <c r="R1742" i="1"/>
  <c r="S1742" i="1"/>
  <c r="T1742" i="1"/>
  <c r="U1742" i="1"/>
  <c r="V1742" i="1"/>
  <c r="P1743" i="1"/>
  <c r="Q1743" i="1"/>
  <c r="R1743" i="1"/>
  <c r="S1743" i="1"/>
  <c r="T1743" i="1"/>
  <c r="U1743" i="1"/>
  <c r="V1743" i="1"/>
  <c r="P1744" i="1"/>
  <c r="Q1744" i="1"/>
  <c r="V1744" i="1" s="1"/>
  <c r="R1744" i="1"/>
  <c r="S1744" i="1"/>
  <c r="T1744" i="1"/>
  <c r="U1744" i="1"/>
  <c r="W1744" i="1" s="1"/>
  <c r="Y1744" i="1" s="1"/>
  <c r="Z1744" i="1" s="1"/>
  <c r="P1745" i="1"/>
  <c r="Q1745" i="1"/>
  <c r="R1745" i="1"/>
  <c r="S1745" i="1"/>
  <c r="T1745" i="1"/>
  <c r="U1745" i="1"/>
  <c r="V1745" i="1"/>
  <c r="W1745" i="1"/>
  <c r="Y1745" i="1" s="1"/>
  <c r="Z1745" i="1"/>
  <c r="P1746" i="1"/>
  <c r="Q1746" i="1"/>
  <c r="R1746" i="1"/>
  <c r="S1746" i="1"/>
  <c r="T1746" i="1"/>
  <c r="U1746" i="1"/>
  <c r="V1746" i="1"/>
  <c r="P1747" i="1"/>
  <c r="Q1747" i="1"/>
  <c r="V1747" i="1" s="1"/>
  <c r="R1747" i="1"/>
  <c r="S1747" i="1"/>
  <c r="T1747" i="1"/>
  <c r="U1747" i="1"/>
  <c r="P1748" i="1"/>
  <c r="Q1748" i="1"/>
  <c r="R1748" i="1"/>
  <c r="S1748" i="1"/>
  <c r="T1748" i="1"/>
  <c r="U1748" i="1"/>
  <c r="V1748" i="1"/>
  <c r="P1749" i="1"/>
  <c r="Q1749" i="1"/>
  <c r="R1749" i="1"/>
  <c r="S1749" i="1"/>
  <c r="T1749" i="1"/>
  <c r="U1749" i="1"/>
  <c r="V1749" i="1"/>
  <c r="W1749" i="1"/>
  <c r="Y1749" i="1"/>
  <c r="Z1749" i="1"/>
  <c r="P1750" i="1"/>
  <c r="Q1750" i="1"/>
  <c r="R1750" i="1"/>
  <c r="S1750" i="1"/>
  <c r="T1750" i="1"/>
  <c r="U1750" i="1"/>
  <c r="V1750" i="1"/>
  <c r="W1750" i="1"/>
  <c r="Y1750" i="1"/>
  <c r="Z1750" i="1"/>
  <c r="P1751" i="1"/>
  <c r="Q1751" i="1"/>
  <c r="R1751" i="1"/>
  <c r="S1751" i="1"/>
  <c r="T1751" i="1"/>
  <c r="U1751" i="1"/>
  <c r="V1751" i="1"/>
  <c r="W1751" i="1"/>
  <c r="Y1751" i="1" s="1"/>
  <c r="Z1751" i="1"/>
  <c r="P1752" i="1"/>
  <c r="Q1752" i="1"/>
  <c r="R1752" i="1"/>
  <c r="S1752" i="1"/>
  <c r="T1752" i="1"/>
  <c r="U1752" i="1"/>
  <c r="V1752" i="1"/>
  <c r="W1752" i="1"/>
  <c r="Y1752" i="1"/>
  <c r="Z1752" i="1"/>
  <c r="P1753" i="1"/>
  <c r="Q1753" i="1"/>
  <c r="V1753" i="1" s="1"/>
  <c r="R1753" i="1"/>
  <c r="S1753" i="1"/>
  <c r="T1753" i="1"/>
  <c r="U1753" i="1"/>
  <c r="P1754" i="1"/>
  <c r="Q1754" i="1"/>
  <c r="R1754" i="1"/>
  <c r="S1754" i="1"/>
  <c r="T1754" i="1"/>
  <c r="U1754" i="1"/>
  <c r="V1754" i="1"/>
  <c r="W1754" i="1"/>
  <c r="Y1754" i="1"/>
  <c r="Z1754" i="1" s="1"/>
  <c r="P1755" i="1"/>
  <c r="Q1755" i="1"/>
  <c r="V1755" i="1" s="1"/>
  <c r="R1755" i="1"/>
  <c r="S1755" i="1"/>
  <c r="T1755" i="1"/>
  <c r="U1755" i="1"/>
  <c r="P1756" i="1"/>
  <c r="Q1756" i="1"/>
  <c r="V1756" i="1" s="1"/>
  <c r="R1756" i="1"/>
  <c r="S1756" i="1"/>
  <c r="T1756" i="1"/>
  <c r="U1756" i="1"/>
  <c r="X1756" i="1"/>
  <c r="P1757" i="1"/>
  <c r="Q1757" i="1"/>
  <c r="R1757" i="1"/>
  <c r="S1757" i="1"/>
  <c r="T1757" i="1"/>
  <c r="U1757" i="1"/>
  <c r="V1757" i="1"/>
  <c r="W1757" i="1"/>
  <c r="Y1757" i="1" s="1"/>
  <c r="Z1757" i="1"/>
  <c r="P1758" i="1"/>
  <c r="Q1758" i="1"/>
  <c r="R1758" i="1"/>
  <c r="S1758" i="1"/>
  <c r="T1758" i="1"/>
  <c r="U1758" i="1"/>
  <c r="V1758" i="1"/>
  <c r="W1758" i="1"/>
  <c r="Y1758" i="1" s="1"/>
  <c r="Z1758" i="1" s="1"/>
  <c r="X1758" i="1"/>
  <c r="P1759" i="1"/>
  <c r="Q1759" i="1"/>
  <c r="R1759" i="1"/>
  <c r="S1759" i="1"/>
  <c r="T1759" i="1"/>
  <c r="U1759" i="1"/>
  <c r="V1759" i="1"/>
  <c r="W1759" i="1"/>
  <c r="Y1759" i="1"/>
  <c r="Z1759" i="1" s="1"/>
  <c r="P1760" i="1"/>
  <c r="Q1760" i="1"/>
  <c r="R1760" i="1"/>
  <c r="S1760" i="1"/>
  <c r="T1760" i="1"/>
  <c r="U1760" i="1"/>
  <c r="V1760" i="1"/>
  <c r="P1761" i="1"/>
  <c r="Q1761" i="1"/>
  <c r="R1761" i="1"/>
  <c r="S1761" i="1"/>
  <c r="T1761" i="1"/>
  <c r="U1761" i="1"/>
  <c r="V1761" i="1"/>
  <c r="P1762" i="1"/>
  <c r="Q1762" i="1"/>
  <c r="R1762" i="1"/>
  <c r="S1762" i="1"/>
  <c r="T1762" i="1"/>
  <c r="U1762" i="1"/>
  <c r="V1762" i="1"/>
  <c r="P1763" i="1"/>
  <c r="Q1763" i="1"/>
  <c r="R1763" i="1"/>
  <c r="S1763" i="1"/>
  <c r="T1763" i="1"/>
  <c r="U1763" i="1"/>
  <c r="V1763" i="1"/>
  <c r="W1763" i="1"/>
  <c r="Y1763" i="1"/>
  <c r="Z1763" i="1" s="1"/>
  <c r="P1764" i="1"/>
  <c r="Q1764" i="1"/>
  <c r="V1764" i="1" s="1"/>
  <c r="R1764" i="1"/>
  <c r="S1764" i="1"/>
  <c r="T1764" i="1"/>
  <c r="U1764" i="1"/>
  <c r="P1765" i="1"/>
  <c r="Q1765" i="1"/>
  <c r="R1765" i="1"/>
  <c r="S1765" i="1"/>
  <c r="T1765" i="1"/>
  <c r="U1765" i="1"/>
  <c r="V1765" i="1"/>
  <c r="W1765" i="1"/>
  <c r="Y1765" i="1" s="1"/>
  <c r="Z1765" i="1" s="1"/>
  <c r="P1766" i="1"/>
  <c r="Q1766" i="1"/>
  <c r="R1766" i="1"/>
  <c r="S1766" i="1"/>
  <c r="T1766" i="1"/>
  <c r="U1766" i="1"/>
  <c r="V1766" i="1"/>
  <c r="P1767" i="1"/>
  <c r="Q1767" i="1"/>
  <c r="V1767" i="1" s="1"/>
  <c r="R1767" i="1"/>
  <c r="S1767" i="1"/>
  <c r="T1767" i="1"/>
  <c r="U1767" i="1"/>
  <c r="P1768" i="1"/>
  <c r="Q1768" i="1"/>
  <c r="V1768" i="1" s="1"/>
  <c r="R1768" i="1"/>
  <c r="S1768" i="1"/>
  <c r="T1768" i="1"/>
  <c r="U1768" i="1"/>
  <c r="P1769" i="1"/>
  <c r="Q1769" i="1"/>
  <c r="V1769" i="1" s="1"/>
  <c r="R1769" i="1"/>
  <c r="S1769" i="1"/>
  <c r="T1769" i="1"/>
  <c r="U1769" i="1"/>
  <c r="P1770" i="1"/>
  <c r="Q1770" i="1"/>
  <c r="V1770" i="1" s="1"/>
  <c r="R1770" i="1"/>
  <c r="S1770" i="1"/>
  <c r="T1770" i="1"/>
  <c r="U1770" i="1"/>
  <c r="P1771" i="1"/>
  <c r="Q1771" i="1"/>
  <c r="V1771" i="1" s="1"/>
  <c r="R1771" i="1"/>
  <c r="S1771" i="1"/>
  <c r="T1771" i="1"/>
  <c r="U1771" i="1"/>
  <c r="P1772" i="1"/>
  <c r="Q1772" i="1"/>
  <c r="R1772" i="1"/>
  <c r="S1772" i="1"/>
  <c r="T1772" i="1"/>
  <c r="U1772" i="1"/>
  <c r="V1772" i="1"/>
  <c r="P1773" i="1"/>
  <c r="Q1773" i="1"/>
  <c r="V1773" i="1" s="1"/>
  <c r="R1773" i="1"/>
  <c r="S1773" i="1"/>
  <c r="T1773" i="1"/>
  <c r="U1773" i="1"/>
  <c r="P1774" i="1"/>
  <c r="Q1774" i="1"/>
  <c r="R1774" i="1"/>
  <c r="S1774" i="1"/>
  <c r="T1774" i="1"/>
  <c r="U1774" i="1"/>
  <c r="V1774" i="1"/>
  <c r="W1774" i="1"/>
  <c r="Y1774" i="1"/>
  <c r="Z1774" i="1"/>
  <c r="P1775" i="1"/>
  <c r="Q1775" i="1"/>
  <c r="V1775" i="1" s="1"/>
  <c r="R1775" i="1"/>
  <c r="S1775" i="1"/>
  <c r="T1775" i="1"/>
  <c r="U1775" i="1"/>
  <c r="P1776" i="1"/>
  <c r="Q1776" i="1"/>
  <c r="R1776" i="1"/>
  <c r="S1776" i="1"/>
  <c r="T1776" i="1"/>
  <c r="U1776" i="1"/>
  <c r="V1776" i="1"/>
  <c r="P1777" i="1"/>
  <c r="Q1777" i="1"/>
  <c r="R1777" i="1"/>
  <c r="S1777" i="1"/>
  <c r="T1777" i="1"/>
  <c r="U1777" i="1"/>
  <c r="V1777" i="1"/>
  <c r="W1777" i="1"/>
  <c r="Y1777" i="1"/>
  <c r="Z1777" i="1" s="1"/>
  <c r="P1778" i="1"/>
  <c r="Q1778" i="1"/>
  <c r="R1778" i="1"/>
  <c r="S1778" i="1"/>
  <c r="T1778" i="1"/>
  <c r="U1778" i="1"/>
  <c r="V1778" i="1"/>
  <c r="W1778" i="1"/>
  <c r="Y1778" i="1" s="1"/>
  <c r="Z1778" i="1" s="1"/>
  <c r="P1779" i="1"/>
  <c r="Q1779" i="1"/>
  <c r="R1779" i="1"/>
  <c r="S1779" i="1"/>
  <c r="T1779" i="1"/>
  <c r="U1779" i="1"/>
  <c r="V1779" i="1"/>
  <c r="P1780" i="1"/>
  <c r="Q1780" i="1"/>
  <c r="R1780" i="1"/>
  <c r="S1780" i="1"/>
  <c r="T1780" i="1"/>
  <c r="U1780" i="1"/>
  <c r="V1780" i="1"/>
  <c r="P1781" i="1"/>
  <c r="Q1781" i="1"/>
  <c r="R1781" i="1"/>
  <c r="S1781" i="1"/>
  <c r="T1781" i="1"/>
  <c r="U1781" i="1"/>
  <c r="V1781" i="1"/>
  <c r="P1782" i="1"/>
  <c r="Q1782" i="1"/>
  <c r="R1782" i="1"/>
  <c r="S1782" i="1"/>
  <c r="T1782" i="1"/>
  <c r="U1782" i="1"/>
  <c r="V1782" i="1"/>
  <c r="W1782" i="1"/>
  <c r="Y1782" i="1" s="1"/>
  <c r="Z1782" i="1" s="1"/>
  <c r="P1783" i="1"/>
  <c r="Q1783" i="1"/>
  <c r="V1783" i="1" s="1"/>
  <c r="R1783" i="1"/>
  <c r="S1783" i="1"/>
  <c r="T1783" i="1"/>
  <c r="U1783" i="1"/>
  <c r="P1784" i="1"/>
  <c r="Q1784" i="1"/>
  <c r="V1784" i="1" s="1"/>
  <c r="R1784" i="1"/>
  <c r="S1784" i="1"/>
  <c r="T1784" i="1"/>
  <c r="U1784" i="1"/>
  <c r="W1784" i="1" s="1"/>
  <c r="Y1784" i="1" s="1"/>
  <c r="Z1784" i="1" s="1"/>
  <c r="P1785" i="1"/>
  <c r="Q1785" i="1"/>
  <c r="V1785" i="1" s="1"/>
  <c r="R1785" i="1"/>
  <c r="S1785" i="1"/>
  <c r="T1785" i="1"/>
  <c r="U1785" i="1"/>
  <c r="P1786" i="1"/>
  <c r="Q1786" i="1"/>
  <c r="R1786" i="1"/>
  <c r="S1786" i="1"/>
  <c r="T1786" i="1"/>
  <c r="U1786" i="1"/>
  <c r="V1786" i="1"/>
  <c r="W1786" i="1"/>
  <c r="Y1786" i="1"/>
  <c r="Z1786" i="1"/>
  <c r="P1787" i="1"/>
  <c r="Q1787" i="1"/>
  <c r="R1787" i="1"/>
  <c r="S1787" i="1"/>
  <c r="T1787" i="1"/>
  <c r="U1787" i="1"/>
  <c r="V1787" i="1"/>
  <c r="W1787" i="1"/>
  <c r="Y1787" i="1"/>
  <c r="Z1787" i="1"/>
  <c r="P1788" i="1"/>
  <c r="Q1788" i="1"/>
  <c r="R1788" i="1"/>
  <c r="S1788" i="1"/>
  <c r="T1788" i="1"/>
  <c r="U1788" i="1"/>
  <c r="V1788" i="1"/>
  <c r="W1788" i="1"/>
  <c r="Y1788" i="1"/>
  <c r="Z1788" i="1"/>
  <c r="P1789" i="1"/>
  <c r="Q1789" i="1"/>
  <c r="R1789" i="1"/>
  <c r="S1789" i="1"/>
  <c r="T1789" i="1"/>
  <c r="U1789" i="1"/>
  <c r="V1789" i="1"/>
  <c r="W1789" i="1"/>
  <c r="Y1789" i="1"/>
  <c r="Z1789" i="1"/>
  <c r="P1790" i="1"/>
  <c r="Q1790" i="1"/>
  <c r="R1790" i="1"/>
  <c r="S1790" i="1"/>
  <c r="T1790" i="1"/>
  <c r="U1790" i="1"/>
  <c r="V1790" i="1"/>
  <c r="W1790" i="1"/>
  <c r="Y1790" i="1"/>
  <c r="Z1790" i="1"/>
  <c r="P1791" i="1"/>
  <c r="Q1791" i="1"/>
  <c r="R1791" i="1"/>
  <c r="S1791" i="1"/>
  <c r="T1791" i="1"/>
  <c r="U1791" i="1"/>
  <c r="V1791" i="1"/>
  <c r="P1792" i="1"/>
  <c r="Q1792" i="1"/>
  <c r="R1792" i="1"/>
  <c r="S1792" i="1"/>
  <c r="T1792" i="1"/>
  <c r="U1792" i="1"/>
  <c r="W1792" i="1" s="1"/>
  <c r="Y1792" i="1" s="1"/>
  <c r="Z1792" i="1" s="1"/>
  <c r="V1792" i="1"/>
  <c r="P1793" i="1"/>
  <c r="Q1793" i="1"/>
  <c r="R1793" i="1"/>
  <c r="S1793" i="1"/>
  <c r="T1793" i="1"/>
  <c r="U1793" i="1"/>
  <c r="V1793" i="1"/>
  <c r="W1793" i="1"/>
  <c r="Y1793" i="1"/>
  <c r="Z1793" i="1" s="1"/>
  <c r="P1794" i="1"/>
  <c r="Q1794" i="1"/>
  <c r="R1794" i="1"/>
  <c r="S1794" i="1"/>
  <c r="T1794" i="1"/>
  <c r="U1794" i="1"/>
  <c r="V1794" i="1"/>
  <c r="W1794" i="1"/>
  <c r="Y1794" i="1"/>
  <c r="Z1794" i="1" s="1"/>
  <c r="P1795" i="1"/>
  <c r="Q1795" i="1"/>
  <c r="R1795" i="1"/>
  <c r="S1795" i="1"/>
  <c r="T1795" i="1"/>
  <c r="U1795" i="1"/>
  <c r="V1795" i="1"/>
  <c r="W1795" i="1"/>
  <c r="Y1795" i="1"/>
  <c r="Z1795" i="1" s="1"/>
  <c r="P1796" i="1"/>
  <c r="Q1796" i="1"/>
  <c r="R1796" i="1"/>
  <c r="S1796" i="1"/>
  <c r="T1796" i="1"/>
  <c r="U1796" i="1"/>
  <c r="W1796" i="1" s="1"/>
  <c r="Y1796" i="1" s="1"/>
  <c r="Z1796" i="1" s="1"/>
  <c r="V1796" i="1"/>
  <c r="P1797" i="1"/>
  <c r="Q1797" i="1"/>
  <c r="R1797" i="1"/>
  <c r="S1797" i="1"/>
  <c r="T1797" i="1"/>
  <c r="U1797" i="1"/>
  <c r="V1797" i="1"/>
  <c r="W1797" i="1"/>
  <c r="Y1797" i="1" s="1"/>
  <c r="Z1797" i="1" s="1"/>
  <c r="P1798" i="1"/>
  <c r="Q1798" i="1"/>
  <c r="R1798" i="1"/>
  <c r="S1798" i="1"/>
  <c r="T1798" i="1"/>
  <c r="U1798" i="1"/>
  <c r="V1798" i="1"/>
  <c r="W1798" i="1"/>
  <c r="Y1798" i="1"/>
  <c r="Z1798" i="1"/>
  <c r="P1799" i="1"/>
  <c r="Q1799" i="1"/>
  <c r="R1799" i="1"/>
  <c r="S1799" i="1"/>
  <c r="T1799" i="1"/>
  <c r="U1799" i="1"/>
  <c r="V1799" i="1"/>
  <c r="P1800" i="1"/>
  <c r="Q1800" i="1"/>
  <c r="R1800" i="1"/>
  <c r="S1800" i="1"/>
  <c r="T1800" i="1"/>
  <c r="U1800" i="1"/>
  <c r="V1800" i="1"/>
  <c r="W1800" i="1"/>
  <c r="Y1800" i="1"/>
  <c r="Z1800" i="1" s="1"/>
  <c r="P1801" i="1"/>
  <c r="Q1801" i="1"/>
  <c r="R1801" i="1"/>
  <c r="S1801" i="1"/>
  <c r="T1801" i="1"/>
  <c r="U1801" i="1"/>
  <c r="V1801" i="1"/>
  <c r="W1801" i="1"/>
  <c r="Y1801" i="1"/>
  <c r="Z1801" i="1"/>
  <c r="P1802" i="1"/>
  <c r="Q1802" i="1"/>
  <c r="V1802" i="1" s="1"/>
  <c r="R1802" i="1"/>
  <c r="S1802" i="1"/>
  <c r="T1802" i="1"/>
  <c r="U1802" i="1"/>
  <c r="P1803" i="1"/>
  <c r="Q1803" i="1"/>
  <c r="R1803" i="1"/>
  <c r="S1803" i="1"/>
  <c r="T1803" i="1"/>
  <c r="U1803" i="1"/>
  <c r="V1803" i="1"/>
  <c r="W1803" i="1"/>
  <c r="Y1803" i="1" s="1"/>
  <c r="Z1803" i="1" s="1"/>
  <c r="P1804" i="1"/>
  <c r="Q1804" i="1"/>
  <c r="R1804" i="1"/>
  <c r="S1804" i="1"/>
  <c r="T1804" i="1"/>
  <c r="U1804" i="1"/>
  <c r="V1804" i="1"/>
  <c r="W1804" i="1"/>
  <c r="Y1804" i="1" s="1"/>
  <c r="Z1804" i="1"/>
  <c r="P1805" i="1"/>
  <c r="Q1805" i="1"/>
  <c r="R1805" i="1"/>
  <c r="S1805" i="1"/>
  <c r="T1805" i="1"/>
  <c r="U1805" i="1"/>
  <c r="V1805" i="1"/>
  <c r="P1806" i="1"/>
  <c r="Q1806" i="1"/>
  <c r="V1806" i="1" s="1"/>
  <c r="R1806" i="1"/>
  <c r="S1806" i="1"/>
  <c r="T1806" i="1"/>
  <c r="U1806" i="1"/>
  <c r="P1807" i="1"/>
  <c r="Q1807" i="1"/>
  <c r="R1807" i="1"/>
  <c r="S1807" i="1"/>
  <c r="T1807" i="1"/>
  <c r="U1807" i="1"/>
  <c r="V1807" i="1"/>
  <c r="W1807" i="1"/>
  <c r="Y1807" i="1" s="1"/>
  <c r="Z1807" i="1"/>
  <c r="P1808" i="1"/>
  <c r="Q1808" i="1"/>
  <c r="R1808" i="1"/>
  <c r="S1808" i="1"/>
  <c r="T1808" i="1"/>
  <c r="U1808" i="1"/>
  <c r="V1808" i="1"/>
  <c r="W1808" i="1"/>
  <c r="Y1808" i="1" s="1"/>
  <c r="Z1808" i="1" s="1"/>
  <c r="P1809" i="1"/>
  <c r="Q1809" i="1"/>
  <c r="R1809" i="1"/>
  <c r="S1809" i="1"/>
  <c r="T1809" i="1"/>
  <c r="U1809" i="1"/>
  <c r="V1809" i="1"/>
  <c r="W1809" i="1"/>
  <c r="Y1809" i="1"/>
  <c r="Z1809" i="1" s="1"/>
  <c r="P1810" i="1"/>
  <c r="Q1810" i="1"/>
  <c r="R1810" i="1"/>
  <c r="S1810" i="1"/>
  <c r="T1810" i="1"/>
  <c r="U1810" i="1"/>
  <c r="V1810" i="1"/>
  <c r="W1810" i="1"/>
  <c r="X1810" i="1"/>
  <c r="Y1810" i="1"/>
  <c r="Z1810" i="1"/>
  <c r="P1811" i="1"/>
  <c r="Q1811" i="1"/>
  <c r="R1811" i="1"/>
  <c r="S1811" i="1"/>
  <c r="T1811" i="1"/>
  <c r="U1811" i="1"/>
  <c r="V1811" i="1"/>
  <c r="W1811" i="1"/>
  <c r="Y1811" i="1" s="1"/>
  <c r="Z1811" i="1"/>
  <c r="P1812" i="1"/>
  <c r="Q1812" i="1"/>
  <c r="R1812" i="1"/>
  <c r="S1812" i="1"/>
  <c r="T1812" i="1"/>
  <c r="U1812" i="1"/>
  <c r="V1812" i="1"/>
  <c r="W1812" i="1"/>
  <c r="Y1812" i="1"/>
  <c r="Z1812" i="1" s="1"/>
  <c r="P1813" i="1"/>
  <c r="Q1813" i="1"/>
  <c r="R1813" i="1"/>
  <c r="S1813" i="1"/>
  <c r="T1813" i="1"/>
  <c r="U1813" i="1"/>
  <c r="V1813" i="1"/>
  <c r="W1813" i="1"/>
  <c r="Y1813" i="1"/>
  <c r="Z1813" i="1"/>
  <c r="P1814" i="1"/>
  <c r="Q1814" i="1"/>
  <c r="R1814" i="1"/>
  <c r="S1814" i="1"/>
  <c r="T1814" i="1"/>
  <c r="U1814" i="1"/>
  <c r="V1814" i="1"/>
  <c r="W1814" i="1"/>
  <c r="Y1814" i="1"/>
  <c r="Z1814" i="1"/>
  <c r="P1815" i="1"/>
  <c r="Q1815" i="1"/>
  <c r="R1815" i="1"/>
  <c r="S1815" i="1"/>
  <c r="T1815" i="1"/>
  <c r="U1815" i="1"/>
  <c r="V1815" i="1"/>
  <c r="W1815" i="1"/>
  <c r="Y1815" i="1"/>
  <c r="Z1815" i="1"/>
  <c r="P1816" i="1"/>
  <c r="Q1816" i="1"/>
  <c r="R1816" i="1"/>
  <c r="S1816" i="1"/>
  <c r="T1816" i="1"/>
  <c r="U1816" i="1"/>
  <c r="V1816" i="1"/>
  <c r="W1816" i="1"/>
  <c r="Y1816" i="1"/>
  <c r="Z1816" i="1"/>
  <c r="P1817" i="1"/>
  <c r="Q1817" i="1"/>
  <c r="R1817" i="1"/>
  <c r="S1817" i="1"/>
  <c r="T1817" i="1"/>
  <c r="U1817" i="1"/>
  <c r="V1817" i="1"/>
  <c r="W1817" i="1"/>
  <c r="Y1817" i="1"/>
  <c r="Z1817" i="1"/>
  <c r="P1818" i="1"/>
  <c r="Q1818" i="1"/>
  <c r="R1818" i="1"/>
  <c r="S1818" i="1"/>
  <c r="T1818" i="1"/>
  <c r="U1818" i="1"/>
  <c r="V1818" i="1"/>
  <c r="W1818" i="1"/>
  <c r="Y1818" i="1"/>
  <c r="Z1818" i="1" s="1"/>
  <c r="P1819" i="1"/>
  <c r="Q1819" i="1"/>
  <c r="R1819" i="1"/>
  <c r="S1819" i="1"/>
  <c r="T1819" i="1"/>
  <c r="U1819" i="1"/>
  <c r="V1819" i="1"/>
  <c r="W1819" i="1"/>
  <c r="Y1819" i="1"/>
  <c r="Z1819" i="1" s="1"/>
  <c r="P1820" i="1"/>
  <c r="Q1820" i="1"/>
  <c r="R1820" i="1"/>
  <c r="S1820" i="1"/>
  <c r="T1820" i="1"/>
  <c r="U1820" i="1"/>
  <c r="V1820" i="1"/>
  <c r="W1820" i="1"/>
  <c r="Y1820" i="1"/>
  <c r="Z1820" i="1" s="1"/>
  <c r="P1821" i="1"/>
  <c r="Q1821" i="1"/>
  <c r="R1821" i="1"/>
  <c r="S1821" i="1"/>
  <c r="T1821" i="1"/>
  <c r="U1821" i="1"/>
  <c r="V1821" i="1"/>
  <c r="W1821" i="1"/>
  <c r="Y1821" i="1" s="1"/>
  <c r="Z1821" i="1"/>
  <c r="P1822" i="1"/>
  <c r="Q1822" i="1"/>
  <c r="R1822" i="1"/>
  <c r="S1822" i="1"/>
  <c r="T1822" i="1"/>
  <c r="U1822" i="1"/>
  <c r="V1822" i="1"/>
  <c r="W1822" i="1"/>
  <c r="Y1822" i="1"/>
  <c r="Z1822" i="1" s="1"/>
  <c r="P1823" i="1"/>
  <c r="Q1823" i="1"/>
  <c r="R1823" i="1"/>
  <c r="S1823" i="1"/>
  <c r="T1823" i="1"/>
  <c r="U1823" i="1"/>
  <c r="V1823" i="1"/>
  <c r="W1823" i="1"/>
  <c r="Y1823" i="1" s="1"/>
  <c r="Z1823" i="1" s="1"/>
  <c r="P1824" i="1"/>
  <c r="Q1824" i="1"/>
  <c r="R1824" i="1"/>
  <c r="S1824" i="1"/>
  <c r="T1824" i="1"/>
  <c r="U1824" i="1"/>
  <c r="V1824" i="1"/>
  <c r="W1824" i="1"/>
  <c r="Y1824" i="1"/>
  <c r="Z1824" i="1" s="1"/>
  <c r="P1825" i="1"/>
  <c r="Q1825" i="1"/>
  <c r="R1825" i="1"/>
  <c r="S1825" i="1"/>
  <c r="T1825" i="1"/>
  <c r="U1825" i="1"/>
  <c r="V1825" i="1"/>
  <c r="W1825" i="1"/>
  <c r="Y1825" i="1" s="1"/>
  <c r="Z1825" i="1" s="1"/>
  <c r="P1826" i="1"/>
  <c r="Q1826" i="1"/>
  <c r="V1826" i="1" s="1"/>
  <c r="R1826" i="1"/>
  <c r="S1826" i="1"/>
  <c r="T1826" i="1"/>
  <c r="U1826" i="1"/>
  <c r="P1827" i="1"/>
  <c r="X1827" i="1" s="1"/>
  <c r="Q1827" i="1"/>
  <c r="R1827" i="1"/>
  <c r="S1827" i="1"/>
  <c r="T1827" i="1"/>
  <c r="U1827" i="1"/>
  <c r="V1827" i="1"/>
  <c r="W1827" i="1"/>
  <c r="Y1827" i="1"/>
  <c r="Z1827" i="1" s="1"/>
  <c r="P1828" i="1"/>
  <c r="Q1828" i="1"/>
  <c r="R1828" i="1"/>
  <c r="S1828" i="1"/>
  <c r="T1828" i="1"/>
  <c r="U1828" i="1"/>
  <c r="V1828" i="1"/>
  <c r="W1828" i="1"/>
  <c r="Y1828" i="1"/>
  <c r="Z1828" i="1"/>
  <c r="P1829" i="1"/>
  <c r="Q1829" i="1"/>
  <c r="R1829" i="1"/>
  <c r="S1829" i="1"/>
  <c r="T1829" i="1"/>
  <c r="U1829" i="1"/>
  <c r="V1829" i="1"/>
  <c r="W1829" i="1"/>
  <c r="Y1829" i="1" s="1"/>
  <c r="Z1829" i="1" s="1"/>
  <c r="P1830" i="1"/>
  <c r="Q1830" i="1"/>
  <c r="R1830" i="1"/>
  <c r="S1830" i="1"/>
  <c r="T1830" i="1"/>
  <c r="U1830" i="1"/>
  <c r="V1830" i="1"/>
  <c r="W1830" i="1"/>
  <c r="Y1830" i="1"/>
  <c r="Z1830" i="1"/>
  <c r="P1831" i="1"/>
  <c r="Q1831" i="1"/>
  <c r="R1831" i="1"/>
  <c r="S1831" i="1"/>
  <c r="T1831" i="1"/>
  <c r="U1831" i="1"/>
  <c r="V1831" i="1"/>
  <c r="W1831" i="1"/>
  <c r="Y1831" i="1" s="1"/>
  <c r="Z1831" i="1" s="1"/>
  <c r="P1832" i="1"/>
  <c r="Q1832" i="1"/>
  <c r="R1832" i="1"/>
  <c r="S1832" i="1"/>
  <c r="T1832" i="1"/>
  <c r="U1832" i="1"/>
  <c r="V1832" i="1"/>
  <c r="W1832" i="1"/>
  <c r="Y1832" i="1"/>
  <c r="Z1832" i="1"/>
  <c r="P1833" i="1"/>
  <c r="Q1833" i="1"/>
  <c r="R1833" i="1"/>
  <c r="S1833" i="1"/>
  <c r="T1833" i="1"/>
  <c r="U1833" i="1"/>
  <c r="V1833" i="1"/>
  <c r="W1833" i="1"/>
  <c r="Y1833" i="1"/>
  <c r="Z1833" i="1" s="1"/>
  <c r="P1834" i="1"/>
  <c r="Q1834" i="1"/>
  <c r="R1834" i="1"/>
  <c r="S1834" i="1"/>
  <c r="T1834" i="1"/>
  <c r="U1834" i="1"/>
  <c r="V1834" i="1"/>
  <c r="P1835" i="1"/>
  <c r="Q1835" i="1"/>
  <c r="V1835" i="1" s="1"/>
  <c r="R1835" i="1"/>
  <c r="S1835" i="1"/>
  <c r="T1835" i="1"/>
  <c r="U1835" i="1"/>
  <c r="P1836" i="1"/>
  <c r="Q1836" i="1"/>
  <c r="R1836" i="1"/>
  <c r="S1836" i="1"/>
  <c r="T1836" i="1"/>
  <c r="U1836" i="1"/>
  <c r="V1836" i="1"/>
  <c r="P1837" i="1"/>
  <c r="Q1837" i="1"/>
  <c r="V1837" i="1" s="1"/>
  <c r="R1837" i="1"/>
  <c r="S1837" i="1"/>
  <c r="T1837" i="1"/>
  <c r="U1837" i="1"/>
  <c r="P1838" i="1"/>
  <c r="Q1838" i="1"/>
  <c r="R1838" i="1"/>
  <c r="S1838" i="1"/>
  <c r="T1838" i="1"/>
  <c r="U1838" i="1"/>
  <c r="V1838" i="1"/>
  <c r="P1839" i="1"/>
  <c r="Q1839" i="1"/>
  <c r="R1839" i="1"/>
  <c r="S1839" i="1"/>
  <c r="T1839" i="1"/>
  <c r="U1839" i="1"/>
  <c r="V1839" i="1"/>
  <c r="W1839" i="1"/>
  <c r="Y1839" i="1" s="1"/>
  <c r="Z1839" i="1" s="1"/>
  <c r="P1840" i="1"/>
  <c r="Q1840" i="1"/>
  <c r="R1840" i="1"/>
  <c r="S1840" i="1"/>
  <c r="T1840" i="1"/>
  <c r="U1840" i="1"/>
  <c r="V1840" i="1"/>
  <c r="P1841" i="1"/>
  <c r="Q1841" i="1"/>
  <c r="R1841" i="1"/>
  <c r="S1841" i="1"/>
  <c r="T1841" i="1"/>
  <c r="U1841" i="1"/>
  <c r="V1841" i="1"/>
  <c r="W1841" i="1"/>
  <c r="Y1841" i="1"/>
  <c r="Z1841" i="1"/>
  <c r="P1842" i="1"/>
  <c r="Q1842" i="1"/>
  <c r="R1842" i="1"/>
  <c r="S1842" i="1"/>
  <c r="T1842" i="1"/>
  <c r="U1842" i="1"/>
  <c r="V1842" i="1"/>
  <c r="P1843" i="1"/>
  <c r="Q1843" i="1"/>
  <c r="R1843" i="1"/>
  <c r="S1843" i="1"/>
  <c r="T1843" i="1"/>
  <c r="U1843" i="1"/>
  <c r="V1843" i="1"/>
  <c r="W1843" i="1"/>
  <c r="Y1843" i="1"/>
  <c r="Z1843" i="1"/>
  <c r="P1844" i="1"/>
  <c r="Q1844" i="1"/>
  <c r="R1844" i="1"/>
  <c r="S1844" i="1"/>
  <c r="T1844" i="1"/>
  <c r="U1844" i="1"/>
  <c r="V1844" i="1"/>
  <c r="W1844" i="1"/>
  <c r="Y1844" i="1" s="1"/>
  <c r="Z1844" i="1" s="1"/>
  <c r="P1845" i="1"/>
  <c r="Q1845" i="1"/>
  <c r="V1845" i="1" s="1"/>
  <c r="R1845" i="1"/>
  <c r="S1845" i="1"/>
  <c r="T1845" i="1"/>
  <c r="U1845" i="1"/>
  <c r="P1846" i="1"/>
  <c r="Q1846" i="1"/>
  <c r="R1846" i="1"/>
  <c r="S1846" i="1"/>
  <c r="T1846" i="1"/>
  <c r="U1846" i="1"/>
  <c r="V1846" i="1"/>
  <c r="W1846" i="1"/>
  <c r="Y1846" i="1" s="1"/>
  <c r="Z1846" i="1"/>
  <c r="P1847" i="1"/>
  <c r="Q1847" i="1"/>
  <c r="R1847" i="1"/>
  <c r="S1847" i="1"/>
  <c r="T1847" i="1"/>
  <c r="U1847" i="1"/>
  <c r="V1847" i="1"/>
  <c r="W1847" i="1"/>
  <c r="Y1847" i="1"/>
  <c r="Z1847" i="1" s="1"/>
  <c r="P1848" i="1"/>
  <c r="Q1848" i="1"/>
  <c r="R1848" i="1"/>
  <c r="S1848" i="1"/>
  <c r="T1848" i="1"/>
  <c r="U1848" i="1"/>
  <c r="V1848" i="1"/>
  <c r="W1848" i="1"/>
  <c r="Y1848" i="1"/>
  <c r="Z1848" i="1"/>
  <c r="P1849" i="1"/>
  <c r="Q1849" i="1"/>
  <c r="V1849" i="1" s="1"/>
  <c r="R1849" i="1"/>
  <c r="S1849" i="1"/>
  <c r="T1849" i="1"/>
  <c r="U1849" i="1"/>
  <c r="P1850" i="1"/>
  <c r="Q1850" i="1"/>
  <c r="V1850" i="1" s="1"/>
  <c r="R1850" i="1"/>
  <c r="S1850" i="1"/>
  <c r="T1850" i="1"/>
  <c r="U1850" i="1"/>
  <c r="P1851" i="1"/>
  <c r="Q1851" i="1"/>
  <c r="V1851" i="1" s="1"/>
  <c r="R1851" i="1"/>
  <c r="S1851" i="1"/>
  <c r="T1851" i="1"/>
  <c r="U1851" i="1"/>
  <c r="P1852" i="1"/>
  <c r="Q1852" i="1"/>
  <c r="V1852" i="1" s="1"/>
  <c r="R1852" i="1"/>
  <c r="S1852" i="1"/>
  <c r="T1852" i="1"/>
  <c r="U1852" i="1"/>
  <c r="P1853" i="1"/>
  <c r="Q1853" i="1"/>
  <c r="R1853" i="1"/>
  <c r="S1853" i="1"/>
  <c r="T1853" i="1"/>
  <c r="U1853" i="1"/>
  <c r="V1853" i="1"/>
  <c r="W1853" i="1"/>
  <c r="Y1853" i="1"/>
  <c r="Z1853" i="1" s="1"/>
  <c r="P1854" i="1"/>
  <c r="Q1854" i="1"/>
  <c r="R1854" i="1"/>
  <c r="S1854" i="1"/>
  <c r="T1854" i="1"/>
  <c r="U1854" i="1"/>
  <c r="V1854" i="1"/>
  <c r="P1855" i="1"/>
  <c r="Q1855" i="1"/>
  <c r="R1855" i="1"/>
  <c r="S1855" i="1"/>
  <c r="T1855" i="1"/>
  <c r="U1855" i="1"/>
  <c r="V1855" i="1"/>
  <c r="P1856" i="1"/>
  <c r="Q1856" i="1"/>
  <c r="R1856" i="1"/>
  <c r="S1856" i="1"/>
  <c r="T1856" i="1"/>
  <c r="U1856" i="1"/>
  <c r="V1856" i="1"/>
  <c r="P1857" i="1"/>
  <c r="Q1857" i="1"/>
  <c r="R1857" i="1"/>
  <c r="S1857" i="1"/>
  <c r="T1857" i="1"/>
  <c r="U1857" i="1"/>
  <c r="V1857" i="1"/>
  <c r="P1858" i="1"/>
  <c r="Q1858" i="1"/>
  <c r="R1858" i="1"/>
  <c r="S1858" i="1"/>
  <c r="T1858" i="1"/>
  <c r="U1858" i="1"/>
  <c r="V1858" i="1"/>
  <c r="P1859" i="1"/>
  <c r="Q1859" i="1"/>
  <c r="R1859" i="1"/>
  <c r="S1859" i="1"/>
  <c r="T1859" i="1"/>
  <c r="U1859" i="1"/>
  <c r="V1859" i="1"/>
  <c r="W1859" i="1"/>
  <c r="Y1859" i="1"/>
  <c r="Z1859" i="1"/>
  <c r="P1860" i="1"/>
  <c r="Q1860" i="1"/>
  <c r="R1860" i="1"/>
  <c r="S1860" i="1"/>
  <c r="T1860" i="1"/>
  <c r="U1860" i="1"/>
  <c r="V1860" i="1"/>
  <c r="W1860" i="1"/>
  <c r="Y1860" i="1" s="1"/>
  <c r="Z1860" i="1" s="1"/>
  <c r="P1861" i="1"/>
  <c r="Q1861" i="1"/>
  <c r="V1861" i="1" s="1"/>
  <c r="R1861" i="1"/>
  <c r="S1861" i="1"/>
  <c r="T1861" i="1"/>
  <c r="U1861" i="1"/>
  <c r="P1862" i="1"/>
  <c r="Q1862" i="1"/>
  <c r="R1862" i="1"/>
  <c r="S1862" i="1"/>
  <c r="T1862" i="1"/>
  <c r="U1862" i="1"/>
  <c r="V1862" i="1"/>
  <c r="P1863" i="1"/>
  <c r="Q1863" i="1"/>
  <c r="R1863" i="1"/>
  <c r="S1863" i="1"/>
  <c r="T1863" i="1"/>
  <c r="U1863" i="1"/>
  <c r="V1863" i="1"/>
  <c r="W1863" i="1"/>
  <c r="Y1863" i="1"/>
  <c r="Z1863" i="1"/>
  <c r="P1864" i="1"/>
  <c r="X1864" i="1" s="1"/>
  <c r="Q1864" i="1"/>
  <c r="R1864" i="1"/>
  <c r="S1864" i="1"/>
  <c r="T1864" i="1"/>
  <c r="U1864" i="1"/>
  <c r="V1864" i="1"/>
  <c r="W1864" i="1"/>
  <c r="Y1864" i="1"/>
  <c r="Z1864" i="1" s="1"/>
  <c r="P1865" i="1"/>
  <c r="Q1865" i="1"/>
  <c r="R1865" i="1"/>
  <c r="S1865" i="1"/>
  <c r="T1865" i="1"/>
  <c r="U1865" i="1"/>
  <c r="V1865" i="1"/>
  <c r="W1865" i="1"/>
  <c r="Y1865" i="1" s="1"/>
  <c r="Z1865" i="1" s="1"/>
  <c r="P1866" i="1"/>
  <c r="X1866" i="1" s="1"/>
  <c r="Q1866" i="1"/>
  <c r="V1866" i="1" s="1"/>
  <c r="R1866" i="1"/>
  <c r="S1866" i="1"/>
  <c r="T1866" i="1"/>
  <c r="U1866" i="1"/>
  <c r="P1867" i="1"/>
  <c r="Q1867" i="1"/>
  <c r="R1867" i="1"/>
  <c r="S1867" i="1"/>
  <c r="T1867" i="1"/>
  <c r="U1867" i="1"/>
  <c r="V1867" i="1"/>
  <c r="P1868" i="1"/>
  <c r="Q1868" i="1"/>
  <c r="V1868" i="1" s="1"/>
  <c r="R1868" i="1"/>
  <c r="S1868" i="1"/>
  <c r="T1868" i="1"/>
  <c r="U1868" i="1"/>
  <c r="P1869" i="1"/>
  <c r="Q1869" i="1"/>
  <c r="R1869" i="1"/>
  <c r="S1869" i="1"/>
  <c r="T1869" i="1"/>
  <c r="U1869" i="1"/>
  <c r="W1869" i="1" s="1"/>
  <c r="Y1869" i="1" s="1"/>
  <c r="Z1869" i="1" s="1"/>
  <c r="V1869" i="1"/>
  <c r="P1870" i="1"/>
  <c r="Q1870" i="1"/>
  <c r="V1870" i="1" s="1"/>
  <c r="R1870" i="1"/>
  <c r="S1870" i="1"/>
  <c r="T1870" i="1"/>
  <c r="U1870" i="1"/>
  <c r="P1871" i="1"/>
  <c r="Q1871" i="1"/>
  <c r="R1871" i="1"/>
  <c r="S1871" i="1"/>
  <c r="T1871" i="1"/>
  <c r="U1871" i="1"/>
  <c r="V1871" i="1"/>
  <c r="P1872" i="1"/>
  <c r="Q1872" i="1"/>
  <c r="R1872" i="1"/>
  <c r="S1872" i="1"/>
  <c r="T1872" i="1"/>
  <c r="U1872" i="1"/>
  <c r="V1872" i="1"/>
  <c r="P1873" i="1"/>
  <c r="Q1873" i="1"/>
  <c r="R1873" i="1"/>
  <c r="S1873" i="1"/>
  <c r="T1873" i="1"/>
  <c r="U1873" i="1"/>
  <c r="V1873" i="1"/>
  <c r="P1874" i="1"/>
  <c r="Q1874" i="1"/>
  <c r="V1874" i="1" s="1"/>
  <c r="R1874" i="1"/>
  <c r="S1874" i="1"/>
  <c r="T1874" i="1"/>
  <c r="U1874" i="1"/>
  <c r="P1875" i="1"/>
  <c r="Q1875" i="1"/>
  <c r="R1875" i="1"/>
  <c r="S1875" i="1"/>
  <c r="T1875" i="1"/>
  <c r="U1875" i="1"/>
  <c r="V1875" i="1"/>
  <c r="W1875" i="1"/>
  <c r="Y1875" i="1"/>
  <c r="Z1875" i="1" s="1"/>
  <c r="P1876" i="1"/>
  <c r="Q1876" i="1"/>
  <c r="R1876" i="1"/>
  <c r="S1876" i="1"/>
  <c r="T1876" i="1"/>
  <c r="U1876" i="1"/>
  <c r="V1876" i="1"/>
  <c r="W1876" i="1"/>
  <c r="Y1876" i="1" s="1"/>
  <c r="Z1876" i="1" s="1"/>
  <c r="P1877" i="1"/>
  <c r="Q1877" i="1"/>
  <c r="R1877" i="1"/>
  <c r="S1877" i="1"/>
  <c r="T1877" i="1"/>
  <c r="U1877" i="1"/>
  <c r="V1877" i="1"/>
  <c r="P1878" i="1"/>
  <c r="Q1878" i="1"/>
  <c r="R1878" i="1"/>
  <c r="S1878" i="1"/>
  <c r="T1878" i="1"/>
  <c r="U1878" i="1"/>
  <c r="V1878" i="1"/>
  <c r="P1879" i="1"/>
  <c r="Q1879" i="1"/>
  <c r="R1879" i="1"/>
  <c r="S1879" i="1"/>
  <c r="T1879" i="1"/>
  <c r="U1879" i="1"/>
  <c r="V1879" i="1"/>
  <c r="W1879" i="1"/>
  <c r="Y1879" i="1" s="1"/>
  <c r="Z1879" i="1" s="1"/>
  <c r="P1880" i="1"/>
  <c r="Q1880" i="1"/>
  <c r="R1880" i="1"/>
  <c r="S1880" i="1"/>
  <c r="T1880" i="1"/>
  <c r="U1880" i="1"/>
  <c r="V1880" i="1"/>
  <c r="W1880" i="1"/>
  <c r="Y1880" i="1"/>
  <c r="Z1880" i="1" s="1"/>
  <c r="P1881" i="1"/>
  <c r="Q1881" i="1"/>
  <c r="R1881" i="1"/>
  <c r="S1881" i="1"/>
  <c r="T1881" i="1"/>
  <c r="U1881" i="1"/>
  <c r="V1881" i="1"/>
  <c r="W1881" i="1"/>
  <c r="Y1881" i="1" s="1"/>
  <c r="Z1881" i="1" s="1"/>
  <c r="P1882" i="1"/>
  <c r="Q1882" i="1"/>
  <c r="R1882" i="1"/>
  <c r="S1882" i="1"/>
  <c r="T1882" i="1"/>
  <c r="U1882" i="1"/>
  <c r="V1882" i="1"/>
  <c r="W1882" i="1"/>
  <c r="Y1882" i="1"/>
  <c r="Z1882" i="1"/>
  <c r="P1883" i="1"/>
  <c r="Q1883" i="1"/>
  <c r="R1883" i="1"/>
  <c r="S1883" i="1"/>
  <c r="T1883" i="1"/>
  <c r="U1883" i="1"/>
  <c r="V1883" i="1"/>
  <c r="W1883" i="1"/>
  <c r="Y1883" i="1" s="1"/>
  <c r="Z1883" i="1" s="1"/>
  <c r="P1884" i="1"/>
  <c r="Q1884" i="1"/>
  <c r="V1884" i="1" s="1"/>
  <c r="R1884" i="1"/>
  <c r="S1884" i="1"/>
  <c r="T1884" i="1"/>
  <c r="U1884" i="1"/>
  <c r="P1885" i="1"/>
  <c r="Q1885" i="1"/>
  <c r="R1885" i="1"/>
  <c r="S1885" i="1"/>
  <c r="T1885" i="1"/>
  <c r="U1885" i="1"/>
  <c r="V1885" i="1"/>
  <c r="W1885" i="1"/>
  <c r="Y1885" i="1" s="1"/>
  <c r="Z1885" i="1" s="1"/>
  <c r="P1886" i="1"/>
  <c r="Q1886" i="1"/>
  <c r="R1886" i="1"/>
  <c r="S1886" i="1"/>
  <c r="T1886" i="1"/>
  <c r="U1886" i="1"/>
  <c r="V1886" i="1"/>
  <c r="W1886" i="1"/>
  <c r="Y1886" i="1"/>
  <c r="Z1886" i="1"/>
  <c r="P1887" i="1"/>
  <c r="Q1887" i="1"/>
  <c r="V1887" i="1" s="1"/>
  <c r="R1887" i="1"/>
  <c r="S1887" i="1"/>
  <c r="T1887" i="1"/>
  <c r="U1887" i="1"/>
  <c r="P1888" i="1"/>
  <c r="Q1888" i="1"/>
  <c r="V1888" i="1" s="1"/>
  <c r="R1888" i="1"/>
  <c r="S1888" i="1"/>
  <c r="T1888" i="1"/>
  <c r="U1888" i="1"/>
  <c r="P1889" i="1"/>
  <c r="Q1889" i="1"/>
  <c r="V1889" i="1" s="1"/>
  <c r="R1889" i="1"/>
  <c r="S1889" i="1"/>
  <c r="T1889" i="1"/>
  <c r="U1889" i="1"/>
  <c r="P1890" i="1"/>
  <c r="Q1890" i="1"/>
  <c r="R1890" i="1"/>
  <c r="S1890" i="1"/>
  <c r="T1890" i="1"/>
  <c r="U1890" i="1"/>
  <c r="V1890" i="1"/>
  <c r="W1890" i="1"/>
  <c r="Y1890" i="1"/>
  <c r="Z1890" i="1"/>
  <c r="P1891" i="1"/>
  <c r="Q1891" i="1"/>
  <c r="R1891" i="1"/>
  <c r="S1891" i="1"/>
  <c r="T1891" i="1"/>
  <c r="U1891" i="1"/>
  <c r="V1891" i="1"/>
  <c r="P1892" i="1"/>
  <c r="Q1892" i="1"/>
  <c r="V1892" i="1" s="1"/>
  <c r="R1892" i="1"/>
  <c r="S1892" i="1"/>
  <c r="T1892" i="1"/>
  <c r="U1892" i="1"/>
  <c r="P1893" i="1"/>
  <c r="Q1893" i="1"/>
  <c r="R1893" i="1"/>
  <c r="S1893" i="1"/>
  <c r="T1893" i="1"/>
  <c r="U1893" i="1"/>
  <c r="V1893" i="1"/>
  <c r="W1893" i="1"/>
  <c r="Y1893" i="1"/>
  <c r="Z1893" i="1" s="1"/>
  <c r="P1894" i="1"/>
  <c r="Q1894" i="1"/>
  <c r="R1894" i="1"/>
  <c r="S1894" i="1"/>
  <c r="T1894" i="1"/>
  <c r="U1894" i="1"/>
  <c r="V1894" i="1"/>
  <c r="W1894" i="1"/>
  <c r="Y1894" i="1" s="1"/>
  <c r="Z1894" i="1" s="1"/>
  <c r="P1895" i="1"/>
  <c r="X1895" i="1" s="1"/>
  <c r="Q1895" i="1"/>
  <c r="R1895" i="1"/>
  <c r="S1895" i="1"/>
  <c r="T1895" i="1"/>
  <c r="U1895" i="1"/>
  <c r="V1895" i="1"/>
  <c r="M3" i="67"/>
  <c r="O3" i="67"/>
  <c r="M4" i="67"/>
  <c r="O4" i="67"/>
  <c r="F7" i="23"/>
  <c r="G7" i="23"/>
  <c r="G9" i="23"/>
  <c r="C55" i="6"/>
  <c r="F8" i="23"/>
  <c r="E42" i="45"/>
  <c r="C42" i="45"/>
  <c r="G8" i="23"/>
  <c r="F9" i="23"/>
  <c r="D42" i="45"/>
  <c r="C52" i="6"/>
  <c r="C41" i="47"/>
  <c r="C56" i="6"/>
  <c r="D41" i="47"/>
  <c r="E41" i="47"/>
  <c r="C53" i="6"/>
  <c r="C54" i="6"/>
  <c r="F41" i="47"/>
  <c r="B58" i="6"/>
  <c r="B63" i="6" l="1"/>
  <c r="C68" i="6"/>
  <c r="B61" i="6"/>
  <c r="B68" i="6"/>
  <c r="B64" i="6"/>
  <c r="B55" i="6"/>
  <c r="C64" i="6"/>
  <c r="C51" i="6"/>
  <c r="C61" i="6" s="1"/>
  <c r="C63" i="6"/>
  <c r="B52" i="6"/>
  <c r="B62" i="6" s="1"/>
  <c r="C57" i="6"/>
  <c r="C66" i="6"/>
  <c r="C62" i="6"/>
  <c r="C65" i="6"/>
  <c r="X1853" i="1"/>
  <c r="W1756" i="1"/>
  <c r="Y1756" i="1" s="1"/>
  <c r="Z1756" i="1" s="1"/>
  <c r="X1731" i="1"/>
  <c r="W1677" i="1"/>
  <c r="Y1677" i="1" s="1"/>
  <c r="Z1677" i="1" s="1"/>
  <c r="W1638" i="1"/>
  <c r="Y1638" i="1" s="1"/>
  <c r="Z1638" i="1" s="1"/>
  <c r="X1620" i="1"/>
  <c r="W1580" i="1"/>
  <c r="Y1580" i="1" s="1"/>
  <c r="Z1580" i="1" s="1"/>
  <c r="W1563" i="1"/>
  <c r="Y1563" i="1" s="1"/>
  <c r="Z1563" i="1" s="1"/>
  <c r="X1479" i="1"/>
  <c r="W1445" i="1"/>
  <c r="Y1445" i="1" s="1"/>
  <c r="Z1445" i="1" s="1"/>
  <c r="W1336" i="1"/>
  <c r="Y1336" i="1" s="1"/>
  <c r="Z1336" i="1" s="1"/>
  <c r="X1886" i="1"/>
  <c r="X1868" i="1"/>
  <c r="X1855" i="1"/>
  <c r="W1837" i="1"/>
  <c r="Y1837" i="1" s="1"/>
  <c r="Z1837" i="1" s="1"/>
  <c r="X1784" i="1"/>
  <c r="W1770" i="1"/>
  <c r="Y1770" i="1" s="1"/>
  <c r="Z1770" i="1" s="1"/>
  <c r="W1736" i="1"/>
  <c r="Y1736" i="1" s="1"/>
  <c r="Z1736" i="1" s="1"/>
  <c r="X1734" i="1"/>
  <c r="X1719" i="1"/>
  <c r="W1699" i="1"/>
  <c r="Y1699" i="1" s="1"/>
  <c r="Z1699" i="1" s="1"/>
  <c r="X1669" i="1"/>
  <c r="X1628" i="1"/>
  <c r="X1617" i="1"/>
  <c r="W1572" i="1"/>
  <c r="Y1572" i="1" s="1"/>
  <c r="Z1572" i="1" s="1"/>
  <c r="W1557" i="1"/>
  <c r="Y1557" i="1" s="1"/>
  <c r="Z1557" i="1" s="1"/>
  <c r="W1499" i="1"/>
  <c r="Y1499" i="1" s="1"/>
  <c r="Z1499" i="1" s="1"/>
  <c r="X1417" i="1"/>
  <c r="W1347" i="1"/>
  <c r="Y1347" i="1" s="1"/>
  <c r="Z1347" i="1" s="1"/>
  <c r="W1279" i="1"/>
  <c r="Y1279" i="1" s="1"/>
  <c r="Z1279" i="1" s="1"/>
  <c r="W1152" i="1"/>
  <c r="Y1152" i="1" s="1"/>
  <c r="Z1152" i="1" s="1"/>
  <c r="X1097" i="1"/>
  <c r="X1760" i="1"/>
  <c r="X1736" i="1"/>
  <c r="W1694" i="1"/>
  <c r="Y1694" i="1" s="1"/>
  <c r="Z1694" i="1" s="1"/>
  <c r="X1660" i="1"/>
  <c r="W1622" i="1"/>
  <c r="Y1622" i="1" s="1"/>
  <c r="Z1622" i="1" s="1"/>
  <c r="X1614" i="1"/>
  <c r="X1529" i="1"/>
  <c r="X1459" i="1"/>
  <c r="W1339" i="1"/>
  <c r="Y1339" i="1" s="1"/>
  <c r="Z1339" i="1" s="1"/>
  <c r="W1304" i="1"/>
  <c r="Y1304" i="1" s="1"/>
  <c r="Z1304" i="1" s="1"/>
  <c r="X1888" i="1"/>
  <c r="X1865" i="1"/>
  <c r="X1831" i="1"/>
  <c r="X1829" i="1"/>
  <c r="X1806" i="1"/>
  <c r="X1791" i="1"/>
  <c r="W1760" i="1"/>
  <c r="Y1760" i="1" s="1"/>
  <c r="Z1760" i="1" s="1"/>
  <c r="X1740" i="1"/>
  <c r="X1710" i="1"/>
  <c r="X1702" i="1"/>
  <c r="X1659" i="1"/>
  <c r="X1613" i="1"/>
  <c r="X1538" i="1"/>
  <c r="X1482" i="1"/>
  <c r="W1461" i="1"/>
  <c r="Y1461" i="1" s="1"/>
  <c r="Z1461" i="1" s="1"/>
  <c r="W1442" i="1"/>
  <c r="Y1442" i="1" s="1"/>
  <c r="Z1442" i="1" s="1"/>
  <c r="W1301" i="1"/>
  <c r="Y1301" i="1" s="1"/>
  <c r="Z1301" i="1" s="1"/>
  <c r="X1273" i="1"/>
  <c r="W1142" i="1"/>
  <c r="Y1142" i="1" s="1"/>
  <c r="Z1142" i="1" s="1"/>
  <c r="W1078" i="1"/>
  <c r="Y1078" i="1" s="1"/>
  <c r="Z1078" i="1" s="1"/>
  <c r="X1785" i="1"/>
  <c r="X1481" i="1"/>
  <c r="X1662" i="1"/>
  <c r="W1701" i="1"/>
  <c r="Y1701" i="1" s="1"/>
  <c r="Z1701" i="1" s="1"/>
  <c r="W1764" i="1"/>
  <c r="Y1764" i="1" s="1"/>
  <c r="Z1764" i="1" s="1"/>
  <c r="W1723" i="1"/>
  <c r="Y1723" i="1" s="1"/>
  <c r="Z1723" i="1" s="1"/>
  <c r="W1705" i="1"/>
  <c r="Y1705" i="1" s="1"/>
  <c r="Z1705" i="1" s="1"/>
  <c r="W1703" i="1"/>
  <c r="Y1703" i="1" s="1"/>
  <c r="Z1703" i="1" s="1"/>
  <c r="X1699" i="1"/>
  <c r="X1661" i="1"/>
  <c r="X1630" i="1"/>
  <c r="W1600" i="1"/>
  <c r="Y1600" i="1" s="1"/>
  <c r="Z1600" i="1" s="1"/>
  <c r="X1574" i="1"/>
  <c r="X1572" i="1"/>
  <c r="X1565" i="1"/>
  <c r="X1554" i="1"/>
  <c r="X1516" i="1"/>
  <c r="X1513" i="1"/>
  <c r="X1503" i="1"/>
  <c r="X1423" i="1"/>
  <c r="X1338" i="1"/>
  <c r="X1335" i="1"/>
  <c r="W1306" i="1"/>
  <c r="Y1306" i="1" s="1"/>
  <c r="Z1306" i="1" s="1"/>
  <c r="W1067" i="1"/>
  <c r="Y1067" i="1" s="1"/>
  <c r="Z1067" i="1" s="1"/>
  <c r="W954" i="1"/>
  <c r="Y954" i="1" s="1"/>
  <c r="Z954" i="1" s="1"/>
  <c r="W1695" i="1"/>
  <c r="Y1695" i="1" s="1"/>
  <c r="Z1695" i="1" s="1"/>
  <c r="W1884" i="1"/>
  <c r="Y1884" i="1" s="1"/>
  <c r="Z1884" i="1" s="1"/>
  <c r="W1639" i="1"/>
  <c r="Y1639" i="1" s="1"/>
  <c r="Z1639" i="1" s="1"/>
  <c r="W1691" i="1"/>
  <c r="Y1691" i="1" s="1"/>
  <c r="Z1691" i="1" s="1"/>
  <c r="W1845" i="1"/>
  <c r="Y1845" i="1" s="1"/>
  <c r="Z1845" i="1" s="1"/>
  <c r="W1579" i="1"/>
  <c r="Y1579" i="1" s="1"/>
  <c r="Z1579" i="1" s="1"/>
  <c r="W1718" i="1"/>
  <c r="Y1718" i="1" s="1"/>
  <c r="Z1718" i="1" s="1"/>
  <c r="W1571" i="1"/>
  <c r="Y1571" i="1" s="1"/>
  <c r="Z1571" i="1" s="1"/>
  <c r="W1550" i="1"/>
  <c r="Y1550" i="1" s="1"/>
  <c r="Z1550" i="1" s="1"/>
  <c r="W1720" i="1"/>
  <c r="Y1720" i="1" s="1"/>
  <c r="Z1720" i="1" s="1"/>
  <c r="W1835" i="1"/>
  <c r="Y1835" i="1" s="1"/>
  <c r="Z1835" i="1" s="1"/>
  <c r="W1730" i="1"/>
  <c r="Y1730" i="1" s="1"/>
  <c r="Z1730" i="1" s="1"/>
  <c r="W1662" i="1"/>
  <c r="Y1662" i="1" s="1"/>
  <c r="Z1662" i="1" s="1"/>
  <c r="W1775" i="1"/>
  <c r="Y1775" i="1" s="1"/>
  <c r="Z1775" i="1" s="1"/>
  <c r="W1668" i="1"/>
  <c r="Y1668" i="1" s="1"/>
  <c r="Z1668" i="1" s="1"/>
  <c r="W1755" i="1"/>
  <c r="Y1755" i="1" s="1"/>
  <c r="Z1755" i="1" s="1"/>
  <c r="W1851" i="1"/>
  <c r="Y1851" i="1" s="1"/>
  <c r="Z1851" i="1" s="1"/>
  <c r="W1670" i="1"/>
  <c r="Y1670" i="1" s="1"/>
  <c r="Z1670" i="1" s="1"/>
  <c r="W1635" i="1"/>
  <c r="Y1635" i="1" s="1"/>
  <c r="Z1635" i="1" s="1"/>
  <c r="W1583" i="1"/>
  <c r="Y1583" i="1" s="1"/>
  <c r="Z1583" i="1" s="1"/>
  <c r="W1594" i="1"/>
  <c r="Y1594" i="1" s="1"/>
  <c r="Z1594" i="1" s="1"/>
  <c r="W1624" i="1"/>
  <c r="Y1624" i="1" s="1"/>
  <c r="Z1624" i="1" s="1"/>
  <c r="W1628" i="1"/>
  <c r="Y1628" i="1" s="1"/>
  <c r="Z1628" i="1" s="1"/>
  <c r="W1641" i="1"/>
  <c r="Y1641" i="1" s="1"/>
  <c r="Z1641" i="1" s="1"/>
  <c r="W1674" i="1"/>
  <c r="Y1674" i="1" s="1"/>
  <c r="Z1674" i="1" s="1"/>
  <c r="W1771" i="1"/>
  <c r="Y1771" i="1" s="1"/>
  <c r="Z1771" i="1" s="1"/>
  <c r="W1870" i="1"/>
  <c r="Y1870" i="1" s="1"/>
  <c r="Z1870" i="1" s="1"/>
  <c r="W1892" i="1"/>
  <c r="Y1892" i="1" s="1"/>
  <c r="Z1892" i="1" s="1"/>
  <c r="W1724" i="1"/>
  <c r="Y1724" i="1" s="1"/>
  <c r="Z1724" i="1" s="1"/>
  <c r="W1452" i="1"/>
  <c r="Y1452" i="1" s="1"/>
  <c r="Z1452" i="1" s="1"/>
  <c r="W1489" i="1"/>
  <c r="Y1489" i="1" s="1"/>
  <c r="Z1489" i="1" s="1"/>
  <c r="W1575" i="1"/>
  <c r="Y1575" i="1" s="1"/>
  <c r="Z1575" i="1" s="1"/>
  <c r="W1610" i="1"/>
  <c r="Y1610" i="1" s="1"/>
  <c r="Z1610" i="1" s="1"/>
  <c r="W1612" i="1"/>
  <c r="Y1612" i="1" s="1"/>
  <c r="Z1612" i="1" s="1"/>
  <c r="W1630" i="1"/>
  <c r="Y1630" i="1" s="1"/>
  <c r="Z1630" i="1" s="1"/>
  <c r="W1637" i="1"/>
  <c r="Y1637" i="1" s="1"/>
  <c r="Z1637" i="1" s="1"/>
  <c r="W1660" i="1"/>
  <c r="Y1660" i="1" s="1"/>
  <c r="Z1660" i="1" s="1"/>
  <c r="W1767" i="1"/>
  <c r="Y1767" i="1" s="1"/>
  <c r="Z1767" i="1" s="1"/>
  <c r="W1531" i="1"/>
  <c r="Y1531" i="1" s="1"/>
  <c r="Z1531" i="1" s="1"/>
  <c r="W1826" i="1"/>
  <c r="Y1826" i="1" s="1"/>
  <c r="Z1826" i="1" s="1"/>
  <c r="W1779" i="1"/>
  <c r="Y1779" i="1" s="1"/>
  <c r="Z1779" i="1" s="1"/>
  <c r="W1450" i="1"/>
  <c r="Y1450" i="1" s="1"/>
  <c r="Z1450" i="1" s="1"/>
  <c r="W1487" i="1"/>
  <c r="Y1487" i="1" s="1"/>
  <c r="Z1487" i="1" s="1"/>
  <c r="W1561" i="1"/>
  <c r="Y1561" i="1" s="1"/>
  <c r="Z1561" i="1" s="1"/>
  <c r="W1573" i="1"/>
  <c r="Y1573" i="1" s="1"/>
  <c r="Z1573" i="1" s="1"/>
  <c r="W1581" i="1"/>
  <c r="Y1581" i="1" s="1"/>
  <c r="Z1581" i="1" s="1"/>
  <c r="W1791" i="1"/>
  <c r="Y1791" i="1" s="1"/>
  <c r="Z1791" i="1" s="1"/>
  <c r="W1480" i="1"/>
  <c r="Y1480" i="1" s="1"/>
  <c r="Z1480" i="1" s="1"/>
  <c r="W1554" i="1"/>
  <c r="Y1554" i="1" s="1"/>
  <c r="Z1554" i="1" s="1"/>
  <c r="W1849" i="1"/>
  <c r="Y1849" i="1" s="1"/>
  <c r="Z1849" i="1" s="1"/>
  <c r="W1781" i="1"/>
  <c r="Y1781" i="1" s="1"/>
  <c r="Z1781" i="1" s="1"/>
  <c r="W1175" i="1"/>
  <c r="Y1175" i="1" s="1"/>
  <c r="Z1175" i="1" s="1"/>
  <c r="W1341" i="1"/>
  <c r="Y1341" i="1" s="1"/>
  <c r="Z1341" i="1" s="1"/>
  <c r="W1343" i="1"/>
  <c r="Y1343" i="1" s="1"/>
  <c r="Z1343" i="1" s="1"/>
  <c r="W1365" i="1"/>
  <c r="Y1365" i="1" s="1"/>
  <c r="Z1365" i="1" s="1"/>
  <c r="W1559" i="1"/>
  <c r="Y1559" i="1" s="1"/>
  <c r="Z1559" i="1" s="1"/>
  <c r="W1407" i="1"/>
  <c r="Y1407" i="1" s="1"/>
  <c r="Z1407" i="1" s="1"/>
  <c r="W1478" i="1"/>
  <c r="Y1478" i="1" s="1"/>
  <c r="Z1478" i="1" s="1"/>
  <c r="W1533" i="1"/>
  <c r="Y1533" i="1" s="1"/>
  <c r="Z1533" i="1" s="1"/>
  <c r="W1735" i="1"/>
  <c r="Y1735" i="1" s="1"/>
  <c r="Z1735" i="1" s="1"/>
  <c r="W1805" i="1"/>
  <c r="Y1805" i="1" s="1"/>
  <c r="Z1805" i="1" s="1"/>
  <c r="W1208" i="1"/>
  <c r="Y1208" i="1" s="1"/>
  <c r="Z1208" i="1" s="1"/>
  <c r="W1298" i="1"/>
  <c r="Y1298" i="1" s="1"/>
  <c r="Z1298" i="1" s="1"/>
  <c r="W1444" i="1"/>
  <c r="Y1444" i="1" s="1"/>
  <c r="Z1444" i="1" s="1"/>
  <c r="W1485" i="1"/>
  <c r="Y1485" i="1" s="1"/>
  <c r="Z1485" i="1" s="1"/>
  <c r="W1679" i="1"/>
  <c r="Y1679" i="1" s="1"/>
  <c r="Z1679" i="1" s="1"/>
  <c r="W1239" i="1"/>
  <c r="Y1239" i="1" s="1"/>
  <c r="Z1239" i="1" s="1"/>
  <c r="W1337" i="1"/>
  <c r="Y1337" i="1" s="1"/>
  <c r="Z1337" i="1" s="1"/>
  <c r="W1519" i="1"/>
  <c r="Y1519" i="1" s="1"/>
  <c r="Z1519" i="1" s="1"/>
  <c r="W1399" i="1"/>
  <c r="Y1399" i="1" s="1"/>
  <c r="Z1399" i="1" s="1"/>
  <c r="W1453" i="1"/>
  <c r="Y1453" i="1" s="1"/>
  <c r="Z1453" i="1" s="1"/>
  <c r="W1584" i="1"/>
  <c r="Y1584" i="1" s="1"/>
  <c r="Z1584" i="1" s="1"/>
  <c r="W1619" i="1"/>
  <c r="Y1619" i="1" s="1"/>
  <c r="Z1619" i="1" s="1"/>
  <c r="W1627" i="1"/>
  <c r="Y1627" i="1" s="1"/>
  <c r="Z1627" i="1" s="1"/>
  <c r="W1237" i="1"/>
  <c r="Y1237" i="1" s="1"/>
  <c r="Z1237" i="1" s="1"/>
  <c r="W1250" i="1"/>
  <c r="Y1250" i="1" s="1"/>
  <c r="Z1250" i="1" s="1"/>
  <c r="W1335" i="1"/>
  <c r="Y1335" i="1" s="1"/>
  <c r="Z1335" i="1" s="1"/>
  <c r="W1451" i="1"/>
  <c r="Y1451" i="1" s="1"/>
  <c r="Z1451" i="1" s="1"/>
  <c r="W1503" i="1"/>
  <c r="Y1503" i="1" s="1"/>
  <c r="Z1503" i="1" s="1"/>
  <c r="W1576" i="1"/>
  <c r="Y1576" i="1" s="1"/>
  <c r="Z1576" i="1" s="1"/>
  <c r="W1623" i="1"/>
  <c r="Y1623" i="1" s="1"/>
  <c r="Z1623" i="1" s="1"/>
  <c r="W1629" i="1"/>
  <c r="Y1629" i="1" s="1"/>
  <c r="Z1629" i="1" s="1"/>
  <c r="W1684" i="1"/>
  <c r="Y1684" i="1" s="1"/>
  <c r="Z1684" i="1" s="1"/>
  <c r="W1413" i="1"/>
  <c r="Y1413" i="1" s="1"/>
  <c r="Z1413" i="1" s="1"/>
  <c r="W1421" i="1"/>
  <c r="Y1421" i="1" s="1"/>
  <c r="Z1421" i="1" s="1"/>
  <c r="W1532" i="1"/>
  <c r="Y1532" i="1" s="1"/>
  <c r="Z1532" i="1" s="1"/>
  <c r="W1534" i="1"/>
  <c r="Y1534" i="1" s="1"/>
  <c r="Z1534" i="1" s="1"/>
  <c r="W1555" i="1"/>
  <c r="Y1555" i="1" s="1"/>
  <c r="Z1555" i="1" s="1"/>
  <c r="W1553" i="1"/>
  <c r="Y1553" i="1" s="1"/>
  <c r="Z1553" i="1" s="1"/>
  <c r="W1607" i="1"/>
  <c r="Y1607" i="1" s="1"/>
  <c r="Z1607" i="1" s="1"/>
  <c r="W1299" i="1"/>
  <c r="Y1299" i="1" s="1"/>
  <c r="Z1299" i="1" s="1"/>
  <c r="W1338" i="1"/>
  <c r="Y1338" i="1" s="1"/>
  <c r="Z1338" i="1" s="1"/>
  <c r="X717" i="1"/>
  <c r="X1850" i="1"/>
  <c r="W1733" i="1"/>
  <c r="Y1733" i="1" s="1"/>
  <c r="Z1733" i="1" s="1"/>
  <c r="W1854" i="1"/>
  <c r="Y1854" i="1" s="1"/>
  <c r="Z1854" i="1" s="1"/>
  <c r="W1585" i="1"/>
  <c r="Y1585" i="1" s="1"/>
  <c r="Z1585" i="1" s="1"/>
  <c r="X1622" i="1"/>
  <c r="X1819" i="1"/>
  <c r="X1799" i="1"/>
  <c r="X1794" i="1"/>
  <c r="X1792" i="1"/>
  <c r="X1779" i="1"/>
  <c r="X1747" i="1"/>
  <c r="X1726" i="1"/>
  <c r="X1684" i="1"/>
  <c r="W1661" i="1"/>
  <c r="Y1661" i="1" s="1"/>
  <c r="Z1661" i="1" s="1"/>
  <c r="X1587" i="1"/>
  <c r="X1533" i="1"/>
  <c r="W1506" i="1"/>
  <c r="Y1506" i="1" s="1"/>
  <c r="Z1506" i="1" s="1"/>
  <c r="X1499" i="1"/>
  <c r="X1461" i="1"/>
  <c r="X1388" i="1"/>
  <c r="X1386" i="1"/>
  <c r="W1284" i="1"/>
  <c r="Y1284" i="1" s="1"/>
  <c r="Z1284" i="1" s="1"/>
  <c r="X716" i="1"/>
  <c r="W1168" i="1"/>
  <c r="Y1168" i="1" s="1"/>
  <c r="Z1168" i="1" s="1"/>
  <c r="X1772" i="1"/>
  <c r="X1818" i="1"/>
  <c r="W1887" i="1"/>
  <c r="Y1887" i="1" s="1"/>
  <c r="Z1887" i="1" s="1"/>
  <c r="X1257" i="1"/>
  <c r="X1869" i="1"/>
  <c r="X1891" i="1"/>
  <c r="X1821" i="1"/>
  <c r="X1809" i="1"/>
  <c r="X1796" i="1"/>
  <c r="X1767" i="1"/>
  <c r="X1744" i="1"/>
  <c r="X1738" i="1"/>
  <c r="X1682" i="1"/>
  <c r="X1664" i="1"/>
  <c r="W1634" i="1"/>
  <c r="Y1634" i="1" s="1"/>
  <c r="Z1634" i="1" s="1"/>
  <c r="X1629" i="1"/>
  <c r="X1616" i="1"/>
  <c r="X1532" i="1"/>
  <c r="W1463" i="1"/>
  <c r="Y1463" i="1" s="1"/>
  <c r="Z1463" i="1" s="1"/>
  <c r="W1436" i="1"/>
  <c r="Y1436" i="1" s="1"/>
  <c r="Z1436" i="1" s="1"/>
  <c r="X1397" i="1"/>
  <c r="W1330" i="1"/>
  <c r="Y1330" i="1" s="1"/>
  <c r="Z1330" i="1" s="1"/>
  <c r="X1251" i="1"/>
  <c r="W1154" i="1"/>
  <c r="Y1154" i="1" s="1"/>
  <c r="Z1154" i="1" s="1"/>
  <c r="X1804" i="1"/>
  <c r="X1721" i="1"/>
  <c r="X1209" i="1"/>
  <c r="X1808" i="1"/>
  <c r="X1421" i="1"/>
  <c r="X1858" i="1"/>
  <c r="X1672" i="1"/>
  <c r="X1100" i="1"/>
  <c r="X1814" i="1"/>
  <c r="X1817" i="1"/>
  <c r="W1878" i="1"/>
  <c r="Y1878" i="1" s="1"/>
  <c r="Z1878" i="1" s="1"/>
  <c r="X1815" i="1"/>
  <c r="X1801" i="1"/>
  <c r="W1891" i="1"/>
  <c r="Y1891" i="1" s="1"/>
  <c r="Z1891" i="1" s="1"/>
  <c r="X1889" i="1"/>
  <c r="X1872" i="1"/>
  <c r="X1863" i="1"/>
  <c r="X1836" i="1"/>
  <c r="X1826" i="1"/>
  <c r="X1823" i="1"/>
  <c r="X1813" i="1"/>
  <c r="X1778" i="1"/>
  <c r="X1776" i="1"/>
  <c r="X1759" i="1"/>
  <c r="X1725" i="1"/>
  <c r="X1674" i="1"/>
  <c r="W1587" i="1"/>
  <c r="Y1587" i="1" s="1"/>
  <c r="Z1587" i="1" s="1"/>
  <c r="W1491" i="1"/>
  <c r="Y1491" i="1" s="1"/>
  <c r="Z1491" i="1" s="1"/>
  <c r="X1425" i="1"/>
  <c r="X1311" i="1"/>
  <c r="X1254" i="1"/>
  <c r="X1111" i="1"/>
  <c r="X1106" i="1"/>
  <c r="X1835" i="1"/>
  <c r="W1872" i="1"/>
  <c r="Y1872" i="1" s="1"/>
  <c r="Z1872" i="1" s="1"/>
  <c r="X1575" i="1"/>
  <c r="W1762" i="1"/>
  <c r="Y1762" i="1" s="1"/>
  <c r="Z1762" i="1" s="1"/>
  <c r="X1807" i="1"/>
  <c r="X1825" i="1"/>
  <c r="X1428" i="1"/>
  <c r="W1673" i="1"/>
  <c r="Y1673" i="1" s="1"/>
  <c r="Z1673" i="1" s="1"/>
  <c r="X1666" i="1"/>
  <c r="W1663" i="1"/>
  <c r="Y1663" i="1" s="1"/>
  <c r="Z1663" i="1" s="1"/>
  <c r="X1653" i="1"/>
  <c r="X1610" i="1"/>
  <c r="X1604" i="1"/>
  <c r="X1545" i="1"/>
  <c r="X1542" i="1"/>
  <c r="X1404" i="1"/>
  <c r="W1286" i="1"/>
  <c r="Y1286" i="1" s="1"/>
  <c r="Z1286" i="1" s="1"/>
  <c r="W1259" i="1"/>
  <c r="Y1259" i="1" s="1"/>
  <c r="Z1259" i="1" s="1"/>
  <c r="W1124" i="1"/>
  <c r="Y1124" i="1" s="1"/>
  <c r="Z1124" i="1" s="1"/>
  <c r="X979" i="1"/>
  <c r="X977" i="1"/>
  <c r="X1833" i="1"/>
  <c r="X1867" i="1"/>
  <c r="W1643" i="1"/>
  <c r="Y1643" i="1" s="1"/>
  <c r="Z1643" i="1" s="1"/>
  <c r="X1723" i="1"/>
  <c r="X1788" i="1"/>
  <c r="X1800" i="1"/>
  <c r="X1624" i="1"/>
  <c r="X1841" i="1"/>
  <c r="W1690" i="1"/>
  <c r="Y1690" i="1" s="1"/>
  <c r="Z1690" i="1" s="1"/>
  <c r="X1688" i="1"/>
  <c r="X1678" i="1"/>
  <c r="W1631" i="1"/>
  <c r="Y1631" i="1" s="1"/>
  <c r="Z1631" i="1" s="1"/>
  <c r="X1576" i="1"/>
  <c r="X1571" i="1"/>
  <c r="X1568" i="1"/>
  <c r="X1544" i="1"/>
  <c r="X1535" i="1"/>
  <c r="X1496" i="1"/>
  <c r="X1451" i="1"/>
  <c r="X1124" i="1"/>
  <c r="X1894" i="1"/>
  <c r="X1789" i="1"/>
  <c r="W1659" i="1"/>
  <c r="Y1659" i="1" s="1"/>
  <c r="Z1659" i="1" s="1"/>
  <c r="W1476" i="1"/>
  <c r="Y1476" i="1" s="1"/>
  <c r="Z1476" i="1" s="1"/>
  <c r="X1805" i="1"/>
  <c r="X1601" i="1"/>
  <c r="X1830" i="1"/>
  <c r="X1892" i="1"/>
  <c r="W1889" i="1"/>
  <c r="Y1889" i="1" s="1"/>
  <c r="Z1889" i="1" s="1"/>
  <c r="X1781" i="1"/>
  <c r="X1691" i="1"/>
  <c r="X1259" i="1"/>
  <c r="W1766" i="1"/>
  <c r="Y1766" i="1" s="1"/>
  <c r="Z1766" i="1" s="1"/>
  <c r="W1862" i="1"/>
  <c r="Y1862" i="1" s="1"/>
  <c r="Z1862" i="1" s="1"/>
  <c r="W1746" i="1"/>
  <c r="Y1746" i="1" s="1"/>
  <c r="Z1746" i="1" s="1"/>
  <c r="X1860" i="1"/>
  <c r="X1838" i="1"/>
  <c r="X1769" i="1"/>
  <c r="X1755" i="1"/>
  <c r="X1752" i="1"/>
  <c r="X1750" i="1"/>
  <c r="X1748" i="1"/>
  <c r="X1741" i="1"/>
  <c r="X1707" i="1"/>
  <c r="X1705" i="1"/>
  <c r="X1686" i="1"/>
  <c r="X1671" i="1"/>
  <c r="X1665" i="1"/>
  <c r="W1609" i="1"/>
  <c r="Y1609" i="1" s="1"/>
  <c r="Z1609" i="1" s="1"/>
  <c r="X1596" i="1"/>
  <c r="W1544" i="1"/>
  <c r="Y1544" i="1" s="1"/>
  <c r="Z1544" i="1" s="1"/>
  <c r="X1540" i="1"/>
  <c r="X1534" i="1"/>
  <c r="X1518" i="1"/>
  <c r="W1505" i="1"/>
  <c r="Y1505" i="1" s="1"/>
  <c r="Z1505" i="1" s="1"/>
  <c r="X1443" i="1"/>
  <c r="X1267" i="1"/>
  <c r="W1232" i="1"/>
  <c r="Y1232" i="1" s="1"/>
  <c r="Z1232" i="1" s="1"/>
  <c r="X985" i="1"/>
  <c r="X1697" i="1"/>
  <c r="X1639" i="1"/>
  <c r="X1783" i="1"/>
  <c r="X1592" i="1"/>
  <c r="X1812" i="1"/>
  <c r="X1884" i="1"/>
  <c r="X1890" i="1"/>
  <c r="X1579" i="1"/>
  <c r="X1765" i="1"/>
  <c r="X1676" i="1"/>
  <c r="X1693" i="1"/>
  <c r="X1641" i="1"/>
  <c r="X1689" i="1"/>
  <c r="X1487" i="1"/>
  <c r="X1573" i="1"/>
  <c r="X1531" i="1"/>
  <c r="X1797" i="1"/>
  <c r="X1507" i="1"/>
  <c r="X1583" i="1"/>
  <c r="X1594" i="1"/>
  <c r="X1683" i="1"/>
  <c r="X1880" i="1"/>
  <c r="X1637" i="1"/>
  <c r="X1845" i="1"/>
  <c r="X1424" i="1"/>
  <c r="X1581" i="1"/>
  <c r="X1670" i="1"/>
  <c r="X1757" i="1"/>
  <c r="X1489" i="1"/>
  <c r="X1525" i="1"/>
  <c r="X1543" i="1"/>
  <c r="X1559" i="1"/>
  <c r="X1051" i="1"/>
  <c r="X1418" i="1"/>
  <c r="X1448" i="1"/>
  <c r="X1847" i="1"/>
  <c r="X1793" i="1"/>
  <c r="X1175" i="1"/>
  <c r="X1341" i="1"/>
  <c r="X1343" i="1"/>
  <c r="X1420" i="1"/>
  <c r="X1523" i="1"/>
  <c r="X1590" i="1"/>
  <c r="X1608" i="1"/>
  <c r="X1700" i="1"/>
  <c r="X1724" i="1"/>
  <c r="X1803" i="1"/>
  <c r="X1380" i="1"/>
  <c r="X1460" i="1"/>
  <c r="X1464" i="1"/>
  <c r="X1505" i="1"/>
  <c r="X1552" i="1"/>
  <c r="X1588" i="1"/>
  <c r="X1651" i="1"/>
  <c r="X1280" i="1"/>
  <c r="X1296" i="1"/>
  <c r="X1309" i="1"/>
  <c r="X1339" i="1"/>
  <c r="X1405" i="1"/>
  <c r="X1462" i="1"/>
  <c r="X1208" i="1"/>
  <c r="X1223" i="1"/>
  <c r="X1291" i="1"/>
  <c r="X1294" i="1"/>
  <c r="X1298" i="1"/>
  <c r="X1328" i="1"/>
  <c r="X1330" i="1"/>
  <c r="X1332" i="1"/>
  <c r="X1403" i="1"/>
  <c r="X1485" i="1"/>
  <c r="X1633" i="1"/>
  <c r="X1649" i="1"/>
  <c r="X1733" i="1"/>
  <c r="X1275" i="1"/>
  <c r="X1326" i="1"/>
  <c r="X1401" i="1"/>
  <c r="X1442" i="1"/>
  <c r="X1517" i="1"/>
  <c r="X1519" i="1"/>
  <c r="X1600" i="1"/>
  <c r="X1602" i="1"/>
  <c r="X1194" i="1"/>
  <c r="X1199" i="1"/>
  <c r="X1216" i="1"/>
  <c r="X1399" i="1"/>
  <c r="X1619" i="1"/>
  <c r="X1621" i="1"/>
  <c r="X1625" i="1"/>
  <c r="X1627" i="1"/>
  <c r="X1631" i="1"/>
  <c r="X1419" i="1"/>
  <c r="X1449" i="1"/>
  <c r="X1467" i="1"/>
  <c r="X1530" i="1"/>
  <c r="X1536" i="1"/>
  <c r="X1580" i="1"/>
  <c r="X1645" i="1"/>
  <c r="X1269" i="1"/>
  <c r="X1271" i="1"/>
  <c r="X1301" i="1"/>
  <c r="X1306" i="1"/>
  <c r="X1364" i="1"/>
  <c r="X1383" i="1"/>
  <c r="X1549" i="1"/>
  <c r="X1381" i="1"/>
  <c r="X1463" i="1"/>
  <c r="X1551" i="1"/>
  <c r="X1607" i="1"/>
  <c r="X1856" i="1"/>
  <c r="X1500" i="1"/>
  <c r="X1852" i="1"/>
  <c r="X1606" i="1"/>
  <c r="W1383" i="1"/>
  <c r="Y1383" i="1" s="1"/>
  <c r="Z1383" i="1" s="1"/>
  <c r="X1787" i="1"/>
  <c r="W1481" i="1"/>
  <c r="Y1481" i="1" s="1"/>
  <c r="Z1481" i="1" s="1"/>
  <c r="X1816" i="1"/>
  <c r="W1742" i="1"/>
  <c r="Y1742" i="1" s="1"/>
  <c r="Z1742" i="1" s="1"/>
  <c r="W1248" i="1"/>
  <c r="Y1248" i="1" s="1"/>
  <c r="Z1248" i="1" s="1"/>
  <c r="X1834" i="1"/>
  <c r="W1858" i="1"/>
  <c r="Y1858" i="1" s="1"/>
  <c r="Z1858" i="1" s="1"/>
  <c r="W1836" i="1"/>
  <c r="Y1836" i="1" s="1"/>
  <c r="Z1836" i="1" s="1"/>
  <c r="X1751" i="1"/>
  <c r="X1370" i="1"/>
  <c r="X1780" i="1"/>
  <c r="W1895" i="1"/>
  <c r="Y1895" i="1" s="1"/>
  <c r="Z1895" i="1" s="1"/>
  <c r="W1802" i="1"/>
  <c r="Y1802" i="1" s="1"/>
  <c r="Z1802" i="1" s="1"/>
  <c r="W1866" i="1"/>
  <c r="Y1866" i="1" s="1"/>
  <c r="Z1866" i="1" s="1"/>
  <c r="X1857" i="1"/>
  <c r="W1855" i="1"/>
  <c r="Y1855" i="1" s="1"/>
  <c r="Z1855" i="1" s="1"/>
  <c r="X1844" i="1"/>
  <c r="X1840" i="1"/>
  <c r="X1763" i="1"/>
  <c r="W1761" i="1"/>
  <c r="Y1761" i="1" s="1"/>
  <c r="Z1761" i="1" s="1"/>
  <c r="W1748" i="1"/>
  <c r="Y1748" i="1" s="1"/>
  <c r="Z1748" i="1" s="1"/>
  <c r="W1741" i="1"/>
  <c r="Y1741" i="1" s="1"/>
  <c r="Z1741" i="1" s="1"/>
  <c r="W1678" i="1"/>
  <c r="Y1678" i="1" s="1"/>
  <c r="Z1678" i="1" s="1"/>
  <c r="W1665" i="1"/>
  <c r="Y1665" i="1" s="1"/>
  <c r="Z1665" i="1" s="1"/>
  <c r="X1498" i="1"/>
  <c r="X1475" i="1"/>
  <c r="X1468" i="1"/>
  <c r="X1440" i="1"/>
  <c r="X1411" i="1"/>
  <c r="W1267" i="1"/>
  <c r="Y1267" i="1" s="1"/>
  <c r="Z1267" i="1" s="1"/>
  <c r="W1162" i="1"/>
  <c r="Y1162" i="1" s="1"/>
  <c r="Z1162" i="1" s="1"/>
  <c r="X1033" i="1"/>
  <c r="W1005" i="1"/>
  <c r="Y1005" i="1" s="1"/>
  <c r="Z1005" i="1" s="1"/>
  <c r="X1598" i="1"/>
  <c r="X1773" i="1"/>
  <c r="X1782" i="1"/>
  <c r="W1616" i="1"/>
  <c r="Y1616" i="1" s="1"/>
  <c r="Z1616" i="1" s="1"/>
  <c r="W1349" i="1"/>
  <c r="Y1349" i="1" s="1"/>
  <c r="Z1349" i="1" s="1"/>
  <c r="W1772" i="1"/>
  <c r="Y1772" i="1" s="1"/>
  <c r="Z1772" i="1" s="1"/>
  <c r="X1820" i="1"/>
  <c r="X1685" i="1"/>
  <c r="W1206" i="1"/>
  <c r="Y1206" i="1" s="1"/>
  <c r="Z1206" i="1" s="1"/>
  <c r="X1832" i="1"/>
  <c r="X1837" i="1"/>
  <c r="W1776" i="1"/>
  <c r="Y1776" i="1" s="1"/>
  <c r="Z1776" i="1" s="1"/>
  <c r="X1687" i="1"/>
  <c r="X1358" i="1"/>
  <c r="X1749" i="1"/>
  <c r="X1843" i="1"/>
  <c r="X1727" i="1"/>
  <c r="W1857" i="1"/>
  <c r="Y1857" i="1" s="1"/>
  <c r="Z1857" i="1" s="1"/>
  <c r="W1842" i="1"/>
  <c r="Y1842" i="1" s="1"/>
  <c r="Z1842" i="1" s="1"/>
  <c r="W1840" i="1"/>
  <c r="Y1840" i="1" s="1"/>
  <c r="Z1840" i="1" s="1"/>
  <c r="W1785" i="1"/>
  <c r="Y1785" i="1" s="1"/>
  <c r="Z1785" i="1" s="1"/>
  <c r="X1729" i="1"/>
  <c r="X1718" i="1"/>
  <c r="X1704" i="1"/>
  <c r="X1681" i="1"/>
  <c r="X1668" i="1"/>
  <c r="X1658" i="1"/>
  <c r="W1636" i="1"/>
  <c r="Y1636" i="1" s="1"/>
  <c r="Z1636" i="1" s="1"/>
  <c r="W1633" i="1"/>
  <c r="Y1633" i="1" s="1"/>
  <c r="Z1633" i="1" s="1"/>
  <c r="X1626" i="1"/>
  <c r="W1620" i="1"/>
  <c r="Y1620" i="1" s="1"/>
  <c r="Z1620" i="1" s="1"/>
  <c r="X1612" i="1"/>
  <c r="W1462" i="1"/>
  <c r="Y1462" i="1" s="1"/>
  <c r="Z1462" i="1" s="1"/>
  <c r="X1262" i="1"/>
  <c r="X1217" i="1"/>
  <c r="W1190" i="1"/>
  <c r="Y1190" i="1" s="1"/>
  <c r="Z1190" i="1" s="1"/>
  <c r="X1527" i="1"/>
  <c r="W1669" i="1"/>
  <c r="Y1669" i="1" s="1"/>
  <c r="Z1669" i="1" s="1"/>
  <c r="X1255" i="1"/>
  <c r="W1710" i="1"/>
  <c r="Y1710" i="1" s="1"/>
  <c r="Z1710" i="1" s="1"/>
  <c r="W1378" i="1"/>
  <c r="Y1378" i="1" s="1"/>
  <c r="Z1378" i="1" s="1"/>
  <c r="X1357" i="1"/>
  <c r="Z1357" i="1"/>
  <c r="W1867" i="1"/>
  <c r="Y1867" i="1" s="1"/>
  <c r="Z1867" i="1" s="1"/>
  <c r="W1486" i="1"/>
  <c r="Y1486" i="1" s="1"/>
  <c r="Z1486" i="1" s="1"/>
  <c r="X1122" i="1"/>
  <c r="X1774" i="1"/>
  <c r="X1839" i="1"/>
  <c r="X1663" i="1"/>
  <c r="W1214" i="1"/>
  <c r="Y1214" i="1" s="1"/>
  <c r="Z1214" i="1" s="1"/>
  <c r="X1739" i="1"/>
  <c r="X1761" i="1"/>
  <c r="X1873" i="1"/>
  <c r="X1875" i="1"/>
  <c r="W1768" i="1"/>
  <c r="Y1768" i="1" s="1"/>
  <c r="Z1768" i="1" s="1"/>
  <c r="W1729" i="1"/>
  <c r="Y1729" i="1" s="1"/>
  <c r="Z1729" i="1" s="1"/>
  <c r="X1714" i="1"/>
  <c r="X1709" i="1"/>
  <c r="X1706" i="1"/>
  <c r="W1692" i="1"/>
  <c r="Y1692" i="1" s="1"/>
  <c r="Z1692" i="1" s="1"/>
  <c r="X1680" i="1"/>
  <c r="X1578" i="1"/>
  <c r="X1537" i="1"/>
  <c r="X1497" i="1"/>
  <c r="X1310" i="1"/>
  <c r="X1138" i="1"/>
  <c r="W997" i="1"/>
  <c r="Y997" i="1" s="1"/>
  <c r="Z997" i="1" s="1"/>
  <c r="X1567" i="1"/>
  <c r="W1799" i="1"/>
  <c r="Y1799" i="1" s="1"/>
  <c r="Z1799" i="1" s="1"/>
  <c r="X1775" i="1"/>
  <c r="X1453" i="1"/>
  <c r="W1852" i="1"/>
  <c r="Y1852" i="1" s="1"/>
  <c r="Z1852" i="1" s="1"/>
  <c r="X1701" i="1"/>
  <c r="X1876" i="1"/>
  <c r="X1703" i="1"/>
  <c r="X1304" i="1"/>
  <c r="W1144" i="1"/>
  <c r="Y1144" i="1" s="1"/>
  <c r="Z1144" i="1" s="1"/>
  <c r="W1874" i="1"/>
  <c r="Y1874" i="1" s="1"/>
  <c r="Z1874" i="1" s="1"/>
  <c r="X1871" i="1"/>
  <c r="X1753" i="1"/>
  <c r="W1645" i="1"/>
  <c r="Y1645" i="1" s="1"/>
  <c r="Z1645" i="1" s="1"/>
  <c r="W1871" i="1"/>
  <c r="Y1871" i="1" s="1"/>
  <c r="Z1871" i="1" s="1"/>
  <c r="X1690" i="1"/>
  <c r="W1780" i="1"/>
  <c r="Y1780" i="1" s="1"/>
  <c r="Z1780" i="1" s="1"/>
  <c r="X1878" i="1"/>
  <c r="X1877" i="1"/>
  <c r="X1859" i="1"/>
  <c r="X1766" i="1"/>
  <c r="W1722" i="1"/>
  <c r="Y1722" i="1" s="1"/>
  <c r="Z1722" i="1" s="1"/>
  <c r="W1877" i="1"/>
  <c r="Y1877" i="1" s="1"/>
  <c r="Z1877" i="1" s="1"/>
  <c r="X1851" i="1"/>
  <c r="W1806" i="1"/>
  <c r="Y1806" i="1" s="1"/>
  <c r="Z1806" i="1" s="1"/>
  <c r="X1667" i="1"/>
  <c r="X1657" i="1"/>
  <c r="X1655" i="1"/>
  <c r="X1611" i="1"/>
  <c r="W1578" i="1"/>
  <c r="Y1578" i="1" s="1"/>
  <c r="Z1578" i="1" s="1"/>
  <c r="X1520" i="1"/>
  <c r="W1246" i="1"/>
  <c r="Y1246" i="1" s="1"/>
  <c r="Z1246" i="1" s="1"/>
  <c r="X1416" i="1"/>
  <c r="W1861" i="1"/>
  <c r="Y1861" i="1" s="1"/>
  <c r="Z1861" i="1" s="1"/>
  <c r="X1854" i="1"/>
  <c r="X1713" i="1"/>
  <c r="X1522" i="1"/>
  <c r="W1118" i="1"/>
  <c r="Y1118" i="1" s="1"/>
  <c r="Z1118" i="1" s="1"/>
  <c r="W1856" i="1"/>
  <c r="Y1856" i="1" s="1"/>
  <c r="Z1856" i="1" s="1"/>
  <c r="W1721" i="1"/>
  <c r="Y1721" i="1" s="1"/>
  <c r="Z1721" i="1" s="1"/>
  <c r="X1582" i="1"/>
  <c r="X1206" i="1"/>
  <c r="X1166" i="1"/>
  <c r="X1790" i="1"/>
  <c r="X1483" i="1"/>
  <c r="X1147" i="1"/>
  <c r="X437" i="1"/>
  <c r="X1777" i="1"/>
  <c r="W1834" i="1"/>
  <c r="Y1834" i="1" s="1"/>
  <c r="Z1834" i="1" s="1"/>
  <c r="X1798" i="1"/>
  <c r="X1746" i="1"/>
  <c r="X1577" i="1"/>
  <c r="W1132" i="1"/>
  <c r="Y1132" i="1" s="1"/>
  <c r="Z1132" i="1" s="1"/>
  <c r="X1893" i="1"/>
  <c r="W1709" i="1"/>
  <c r="Y1709" i="1" s="1"/>
  <c r="Z1709" i="1" s="1"/>
  <c r="X1828" i="1"/>
  <c r="W1739" i="1"/>
  <c r="Y1739" i="1" s="1"/>
  <c r="Z1739" i="1" s="1"/>
  <c r="X1874" i="1"/>
  <c r="X1882" i="1"/>
  <c r="W1868" i="1"/>
  <c r="Y1868" i="1" s="1"/>
  <c r="Z1868" i="1" s="1"/>
  <c r="X1846" i="1"/>
  <c r="X1754" i="1"/>
  <c r="X1716" i="1"/>
  <c r="W1888" i="1"/>
  <c r="Y1888" i="1" s="1"/>
  <c r="Z1888" i="1" s="1"/>
  <c r="X1862" i="1"/>
  <c r="X1848" i="1"/>
  <c r="X1771" i="1"/>
  <c r="X1883" i="1"/>
  <c r="X1881" i="1"/>
  <c r="X1879" i="1"/>
  <c r="W1743" i="1"/>
  <c r="Y1743" i="1" s="1"/>
  <c r="Z1743" i="1" s="1"/>
  <c r="X1737" i="1"/>
  <c r="X1732" i="1"/>
  <c r="X1717" i="1"/>
  <c r="X1708" i="1"/>
  <c r="X1609" i="1"/>
  <c r="W1536" i="1"/>
  <c r="Y1536" i="1" s="1"/>
  <c r="Z1536" i="1" s="1"/>
  <c r="X1445" i="1"/>
  <c r="X1299" i="1"/>
  <c r="X1177" i="1"/>
  <c r="W1167" i="1"/>
  <c r="Y1167" i="1" s="1"/>
  <c r="Z1167" i="1" s="1"/>
  <c r="W1137" i="1"/>
  <c r="Y1137" i="1" s="1"/>
  <c r="Z1137" i="1" s="1"/>
  <c r="X1849" i="1"/>
  <c r="X1795" i="1"/>
  <c r="X1745" i="1"/>
  <c r="X1728" i="1"/>
  <c r="X1712" i="1"/>
  <c r="W1655" i="1"/>
  <c r="Y1655" i="1" s="1"/>
  <c r="Z1655" i="1" s="1"/>
  <c r="X1566" i="1"/>
  <c r="W1547" i="1"/>
  <c r="Y1547" i="1" s="1"/>
  <c r="Z1547" i="1" s="1"/>
  <c r="W1520" i="1"/>
  <c r="Y1520" i="1" s="1"/>
  <c r="Z1520" i="1" s="1"/>
  <c r="X1480" i="1"/>
  <c r="X1466" i="1"/>
  <c r="X1446" i="1"/>
  <c r="W1322" i="1"/>
  <c r="Y1322" i="1" s="1"/>
  <c r="Z1322" i="1" s="1"/>
  <c r="X1308" i="1"/>
  <c r="W1257" i="1"/>
  <c r="Y1257" i="1" s="1"/>
  <c r="Z1257" i="1" s="1"/>
  <c r="X1244" i="1"/>
  <c r="X1230" i="1"/>
  <c r="X1142" i="1"/>
  <c r="W1073" i="1"/>
  <c r="Y1073" i="1" s="1"/>
  <c r="Z1073" i="1" s="1"/>
  <c r="W878" i="1"/>
  <c r="Y878" i="1" s="1"/>
  <c r="Z878" i="1" s="1"/>
  <c r="X1561" i="1"/>
  <c r="W1558" i="1"/>
  <c r="Y1558" i="1" s="1"/>
  <c r="Z1558" i="1" s="1"/>
  <c r="X1556" i="1"/>
  <c r="X1457" i="1"/>
  <c r="X1450" i="1"/>
  <c r="W1443" i="1"/>
  <c r="Y1443" i="1" s="1"/>
  <c r="Z1443" i="1" s="1"/>
  <c r="X1362" i="1"/>
  <c r="X1345" i="1"/>
  <c r="X1290" i="1"/>
  <c r="X1282" i="1"/>
  <c r="X1241" i="1"/>
  <c r="W1230" i="1"/>
  <c r="Y1230" i="1" s="1"/>
  <c r="Z1230" i="1" s="1"/>
  <c r="W1171" i="1"/>
  <c r="Y1171" i="1" s="1"/>
  <c r="Z1171" i="1" s="1"/>
  <c r="X1125" i="1"/>
  <c r="W1103" i="1"/>
  <c r="Y1103" i="1" s="1"/>
  <c r="Z1103" i="1" s="1"/>
  <c r="X1071" i="1"/>
  <c r="W1068" i="1"/>
  <c r="Y1068" i="1" s="1"/>
  <c r="Z1068" i="1" s="1"/>
  <c r="X1005" i="1"/>
  <c r="X965" i="1"/>
  <c r="W836" i="1"/>
  <c r="Y836" i="1" s="1"/>
  <c r="Z836" i="1" s="1"/>
  <c r="X146" i="1"/>
  <c r="X1102" i="1"/>
  <c r="X1104" i="1"/>
  <c r="X1353" i="1"/>
  <c r="X1191" i="1"/>
  <c r="X1193" i="1"/>
  <c r="X1253" i="1"/>
  <c r="X856" i="1"/>
  <c r="X876" i="1"/>
  <c r="X949" i="1"/>
  <c r="X972" i="1"/>
  <c r="X980" i="1"/>
  <c r="X986" i="1"/>
  <c r="X1040" i="1"/>
  <c r="X918" i="1"/>
  <c r="X924" i="1"/>
  <c r="X1081" i="1"/>
  <c r="X113" i="1"/>
  <c r="X205" i="1"/>
  <c r="X522" i="1"/>
  <c r="X534" i="1"/>
  <c r="X554" i="1"/>
  <c r="X581" i="1"/>
  <c r="X583" i="1"/>
  <c r="X310" i="1"/>
  <c r="X395" i="1"/>
  <c r="X444" i="1"/>
  <c r="X488" i="1"/>
  <c r="X562" i="1"/>
  <c r="X472" i="1"/>
  <c r="X474" i="1"/>
  <c r="X515" i="1"/>
  <c r="X300" i="1"/>
  <c r="X382" i="1"/>
  <c r="X415" i="1"/>
  <c r="X959" i="1"/>
  <c r="X961" i="1"/>
  <c r="X1010" i="1"/>
  <c r="X450" i="1"/>
  <c r="X59" i="1"/>
  <c r="X436" i="1"/>
  <c r="X438" i="1"/>
  <c r="X575" i="1"/>
  <c r="X612" i="1"/>
  <c r="X524" i="1"/>
  <c r="X617" i="1"/>
  <c r="X633" i="1"/>
  <c r="X816" i="1"/>
  <c r="X844" i="1"/>
  <c r="X938" i="1"/>
  <c r="X1016" i="1"/>
  <c r="X1363" i="1"/>
  <c r="X312" i="1"/>
  <c r="X611" i="1"/>
  <c r="X613" i="1"/>
  <c r="X615" i="1"/>
  <c r="X782" i="1"/>
  <c r="X840" i="1"/>
  <c r="X1014" i="1"/>
  <c r="X1159" i="1"/>
  <c r="X403" i="1"/>
  <c r="X519" i="1"/>
  <c r="X604" i="1"/>
  <c r="X696" i="1"/>
  <c r="X814" i="1"/>
  <c r="X834" i="1"/>
  <c r="X851" i="1"/>
  <c r="X967" i="1"/>
  <c r="X1153" i="1"/>
  <c r="X1155" i="1"/>
  <c r="X1161" i="1"/>
  <c r="X1250" i="1"/>
  <c r="X872" i="1"/>
  <c r="X1454" i="1"/>
  <c r="X1623" i="1"/>
  <c r="X465" i="1"/>
  <c r="X508" i="1"/>
  <c r="X645" i="1"/>
  <c r="X758" i="1"/>
  <c r="X776" i="1"/>
  <c r="X957" i="1"/>
  <c r="X1066" i="1"/>
  <c r="X1068" i="1"/>
  <c r="X1070" i="1"/>
  <c r="X1109" i="1"/>
  <c r="X1115" i="1"/>
  <c r="X427" i="1"/>
  <c r="X510" i="1"/>
  <c r="X587" i="1"/>
  <c r="X363" i="1"/>
  <c r="X479" i="1"/>
  <c r="X600" i="1"/>
  <c r="X634" i="1"/>
  <c r="X699" i="1"/>
  <c r="X741" i="1"/>
  <c r="X808" i="1"/>
  <c r="X906" i="1"/>
  <c r="X1003" i="1"/>
  <c r="X1134" i="1"/>
  <c r="X1148" i="1"/>
  <c r="X839" i="1"/>
  <c r="X866" i="1"/>
  <c r="X217" i="1"/>
  <c r="X298" i="1"/>
  <c r="X536" i="1"/>
  <c r="X618" i="1"/>
  <c r="X666" i="1"/>
  <c r="X697" i="1"/>
  <c r="X732" i="1"/>
  <c r="X787" i="1"/>
  <c r="X813" i="1"/>
  <c r="X852" i="1"/>
  <c r="X857" i="1"/>
  <c r="X868" i="1"/>
  <c r="X966" i="1"/>
  <c r="X968" i="1"/>
  <c r="X991" i="1"/>
  <c r="X1057" i="1"/>
  <c r="X1063" i="1"/>
  <c r="X1078" i="1"/>
  <c r="X603" i="1"/>
  <c r="X783" i="1"/>
  <c r="X799" i="1"/>
  <c r="X545" i="1"/>
  <c r="X639" i="1"/>
  <c r="X651" i="1"/>
  <c r="X728" i="1"/>
  <c r="X806" i="1"/>
  <c r="X824" i="1"/>
  <c r="X826" i="1"/>
  <c r="X885" i="1"/>
  <c r="X926" i="1"/>
  <c r="X676" i="1"/>
  <c r="X762" i="1"/>
  <c r="X889" i="1"/>
  <c r="X891" i="1"/>
  <c r="X480" i="1"/>
  <c r="X674" i="1"/>
  <c r="X707" i="1"/>
  <c r="X907" i="1"/>
  <c r="X909" i="1"/>
  <c r="X963" i="1"/>
  <c r="X655" i="1"/>
  <c r="X689" i="1"/>
  <c r="X1065" i="1"/>
  <c r="X1213" i="1"/>
  <c r="X1286" i="1"/>
  <c r="X1374" i="1"/>
  <c r="X735" i="1"/>
  <c r="X970" i="1"/>
  <c r="X987" i="1"/>
  <c r="X1136" i="1"/>
  <c r="X1160" i="1"/>
  <c r="X1224" i="1"/>
  <c r="X1233" i="1"/>
  <c r="X1284" i="1"/>
  <c r="X1352" i="1"/>
  <c r="X1394" i="1"/>
  <c r="X1502" i="1"/>
  <c r="X1648" i="1"/>
  <c r="X662" i="1"/>
  <c r="X841" i="1"/>
  <c r="X854" i="1"/>
  <c r="X958" i="1"/>
  <c r="X1001" i="1"/>
  <c r="X1047" i="1"/>
  <c r="X1061" i="1"/>
  <c r="X730" i="1"/>
  <c r="X756" i="1"/>
  <c r="X803" i="1"/>
  <c r="X948" i="1"/>
  <c r="X1030" i="1"/>
  <c r="X1059" i="1"/>
  <c r="X1095" i="1"/>
  <c r="X1099" i="1"/>
  <c r="X1101" i="1"/>
  <c r="X1222" i="1"/>
  <c r="X1237" i="1"/>
  <c r="X1276" i="1"/>
  <c r="X1278" i="1"/>
  <c r="X389" i="1"/>
  <c r="X801" i="1"/>
  <c r="X1158" i="1"/>
  <c r="X1247" i="1"/>
  <c r="X1249" i="1"/>
  <c r="X1274" i="1"/>
  <c r="X1293" i="1"/>
  <c r="X1307" i="1"/>
  <c r="X1315" i="1"/>
  <c r="X1402" i="1"/>
  <c r="X935" i="1"/>
  <c r="X976" i="1"/>
  <c r="X1050" i="1"/>
  <c r="X1085" i="1"/>
  <c r="X1019" i="1"/>
  <c r="X1107" i="1"/>
  <c r="X396" i="1"/>
  <c r="X518" i="1"/>
  <c r="X629" i="1"/>
  <c r="X757" i="1"/>
  <c r="X794" i="1"/>
  <c r="X888" i="1"/>
  <c r="X890" i="1"/>
  <c r="X930" i="1"/>
  <c r="X995" i="1"/>
  <c r="X1002" i="1"/>
  <c r="X365" i="1"/>
  <c r="X760" i="1"/>
  <c r="X881" i="1"/>
  <c r="X1017" i="1"/>
  <c r="X491" i="1"/>
  <c r="X706" i="1"/>
  <c r="X797" i="1"/>
  <c r="X850" i="1"/>
  <c r="X928" i="1"/>
  <c r="X962" i="1"/>
  <c r="X1000" i="1"/>
  <c r="X547" i="1"/>
  <c r="X746" i="1"/>
  <c r="X910" i="1"/>
  <c r="X955" i="1"/>
  <c r="X998" i="1"/>
  <c r="X1022" i="1"/>
  <c r="X712" i="1"/>
  <c r="X810" i="1"/>
  <c r="X747" i="1"/>
  <c r="X1188" i="1"/>
  <c r="X1190" i="1"/>
  <c r="X1331" i="1"/>
  <c r="X1333" i="1"/>
  <c r="X1434" i="1"/>
  <c r="X1634" i="1"/>
  <c r="X1646" i="1"/>
  <c r="X1673" i="1"/>
  <c r="X1743" i="1"/>
  <c r="X694" i="1"/>
  <c r="X1171" i="1"/>
  <c r="X1387" i="1"/>
  <c r="X1389" i="1"/>
  <c r="X1391" i="1"/>
  <c r="X1430" i="1"/>
  <c r="X1870" i="1"/>
  <c r="X825" i="1"/>
  <c r="X1076" i="1"/>
  <c r="X1156" i="1"/>
  <c r="X1180" i="1"/>
  <c r="X1474" i="1"/>
  <c r="X585" i="1"/>
  <c r="X981" i="1"/>
  <c r="X1006" i="1"/>
  <c r="X1074" i="1"/>
  <c r="X1143" i="1"/>
  <c r="X1145" i="1"/>
  <c r="X1263" i="1"/>
  <c r="X1313" i="1"/>
  <c r="X1361" i="1"/>
  <c r="X1385" i="1"/>
  <c r="X1414" i="1"/>
  <c r="X1470" i="1"/>
  <c r="X1494" i="1"/>
  <c r="X1603" i="1"/>
  <c r="X1730" i="1"/>
  <c r="X773" i="1"/>
  <c r="X1139" i="1"/>
  <c r="X1141" i="1"/>
  <c r="X1154" i="1"/>
  <c r="X1261" i="1"/>
  <c r="X1321" i="1"/>
  <c r="X1368" i="1"/>
  <c r="X1514" i="1"/>
  <c r="X1564" i="1"/>
  <c r="X1605" i="1"/>
  <c r="X423" i="1"/>
  <c r="X463" i="1"/>
  <c r="X989" i="1"/>
  <c r="X1004" i="1"/>
  <c r="X1024" i="1"/>
  <c r="X944" i="1"/>
  <c r="X637" i="1"/>
  <c r="X753" i="1"/>
  <c r="X1103" i="1"/>
  <c r="X1130" i="1"/>
  <c r="X1162" i="1"/>
  <c r="X1200" i="1"/>
  <c r="X1202" i="1"/>
  <c r="X1204" i="1"/>
  <c r="X895" i="1"/>
  <c r="X1089" i="1"/>
  <c r="X1234" i="1"/>
  <c r="X1243" i="1"/>
  <c r="X1347" i="1"/>
  <c r="X1349" i="1"/>
  <c r="X1351" i="1"/>
  <c r="X1437" i="1"/>
  <c r="X635" i="1"/>
  <c r="X1080" i="1"/>
  <c r="X1128" i="1"/>
  <c r="X1232" i="1"/>
  <c r="X1318" i="1"/>
  <c r="X1087" i="1"/>
  <c r="X1126" i="1"/>
  <c r="X1146" i="1"/>
  <c r="X1211" i="1"/>
  <c r="X1220" i="1"/>
  <c r="X1371" i="1"/>
  <c r="X1563" i="1"/>
  <c r="X145" i="1"/>
  <c r="X1214" i="1"/>
  <c r="X832" i="1"/>
  <c r="X1182" i="1"/>
  <c r="X1302" i="1"/>
  <c r="W1680" i="1"/>
  <c r="Y1680" i="1" s="1"/>
  <c r="Z1680" i="1" s="1"/>
  <c r="W1657" i="1"/>
  <c r="Y1657" i="1" s="1"/>
  <c r="Z1657" i="1" s="1"/>
  <c r="W1652" i="1"/>
  <c r="Y1652" i="1" s="1"/>
  <c r="Z1652" i="1" s="1"/>
  <c r="X1541" i="1"/>
  <c r="X1504" i="1"/>
  <c r="X1484" i="1"/>
  <c r="W1474" i="1"/>
  <c r="Y1474" i="1" s="1"/>
  <c r="Z1474" i="1" s="1"/>
  <c r="X1426" i="1"/>
  <c r="X1372" i="1"/>
  <c r="X1359" i="1"/>
  <c r="W1292" i="1"/>
  <c r="Y1292" i="1" s="1"/>
  <c r="Z1292" i="1" s="1"/>
  <c r="X1281" i="1"/>
  <c r="X1207" i="1"/>
  <c r="W987" i="1"/>
  <c r="Y987" i="1" s="1"/>
  <c r="Z987" i="1" s="1"/>
  <c r="W891" i="1"/>
  <c r="Y891" i="1" s="1"/>
  <c r="Z891" i="1" s="1"/>
  <c r="X1650" i="1"/>
  <c r="W1598" i="1"/>
  <c r="Y1598" i="1" s="1"/>
  <c r="Z1598" i="1" s="1"/>
  <c r="W1574" i="1"/>
  <c r="Y1574" i="1" s="1"/>
  <c r="Z1574" i="1" s="1"/>
  <c r="X1558" i="1"/>
  <c r="X1493" i="1"/>
  <c r="W1447" i="1"/>
  <c r="Y1447" i="1" s="1"/>
  <c r="Z1447" i="1" s="1"/>
  <c r="W1430" i="1"/>
  <c r="Y1430" i="1" s="1"/>
  <c r="Z1430" i="1" s="1"/>
  <c r="W1397" i="1"/>
  <c r="Y1397" i="1" s="1"/>
  <c r="Z1397" i="1" s="1"/>
  <c r="X1354" i="1"/>
  <c r="W1324" i="1"/>
  <c r="Y1324" i="1" s="1"/>
  <c r="Z1324" i="1" s="1"/>
  <c r="X1246" i="1"/>
  <c r="X1127" i="1"/>
  <c r="X1113" i="1"/>
  <c r="X1056" i="1"/>
  <c r="X917" i="1"/>
  <c r="X886" i="1"/>
  <c r="X883" i="1"/>
  <c r="W529" i="1"/>
  <c r="Y529" i="1" s="1"/>
  <c r="Z529" i="1" s="1"/>
  <c r="W1599" i="1"/>
  <c r="Y1599" i="1" s="1"/>
  <c r="Z1599" i="1" s="1"/>
  <c r="W1675" i="1"/>
  <c r="Y1675" i="1" s="1"/>
  <c r="Z1675" i="1" s="1"/>
  <c r="W1728" i="1"/>
  <c r="Y1728" i="1" s="1"/>
  <c r="Z1728" i="1" s="1"/>
  <c r="W1484" i="1"/>
  <c r="Y1484" i="1" s="1"/>
  <c r="Z1484" i="1" s="1"/>
  <c r="W1512" i="1"/>
  <c r="Y1512" i="1" s="1"/>
  <c r="Z1512" i="1" s="1"/>
  <c r="W1562" i="1"/>
  <c r="Y1562" i="1" s="1"/>
  <c r="Z1562" i="1" s="1"/>
  <c r="W1603" i="1"/>
  <c r="Y1603" i="1" s="1"/>
  <c r="Z1603" i="1" s="1"/>
  <c r="W1654" i="1"/>
  <c r="Y1654" i="1" s="1"/>
  <c r="Z1654" i="1" s="1"/>
  <c r="W1850" i="1"/>
  <c r="Y1850" i="1" s="1"/>
  <c r="Z1850" i="1" s="1"/>
  <c r="W1615" i="1"/>
  <c r="Y1615" i="1" s="1"/>
  <c r="Z1615" i="1" s="1"/>
  <c r="W1617" i="1"/>
  <c r="Y1617" i="1" s="1"/>
  <c r="Z1617" i="1" s="1"/>
  <c r="W1277" i="1"/>
  <c r="Y1277" i="1" s="1"/>
  <c r="Z1277" i="1" s="1"/>
  <c r="W1314" i="1"/>
  <c r="Y1314" i="1" s="1"/>
  <c r="Z1314" i="1" s="1"/>
  <c r="W1582" i="1"/>
  <c r="Y1582" i="1" s="1"/>
  <c r="Z1582" i="1" s="1"/>
  <c r="X1570" i="1"/>
  <c r="W1540" i="1"/>
  <c r="Y1540" i="1" s="1"/>
  <c r="Z1540" i="1" s="1"/>
  <c r="W1490" i="1"/>
  <c r="Y1490" i="1" s="1"/>
  <c r="Z1490" i="1" s="1"/>
  <c r="X1486" i="1"/>
  <c r="X1472" i="1"/>
  <c r="X1438" i="1"/>
  <c r="X1329" i="1"/>
  <c r="W1253" i="1"/>
  <c r="Y1253" i="1" s="1"/>
  <c r="Z1253" i="1" s="1"/>
  <c r="X1240" i="1"/>
  <c r="X1218" i="1"/>
  <c r="X1179" i="1"/>
  <c r="X1173" i="1"/>
  <c r="X1086" i="1"/>
  <c r="X1023" i="1"/>
  <c r="X550" i="1"/>
  <c r="X1802" i="1"/>
  <c r="X1764" i="1"/>
  <c r="X1742" i="1"/>
  <c r="W1731" i="1"/>
  <c r="Y1731" i="1" s="1"/>
  <c r="Z1731" i="1" s="1"/>
  <c r="X1711" i="1"/>
  <c r="X1652" i="1"/>
  <c r="W1642" i="1"/>
  <c r="Y1642" i="1" s="1"/>
  <c r="Z1642" i="1" s="1"/>
  <c r="W1625" i="1"/>
  <c r="Y1625" i="1" s="1"/>
  <c r="Z1625" i="1" s="1"/>
  <c r="W1621" i="1"/>
  <c r="Y1621" i="1" s="1"/>
  <c r="Z1621" i="1" s="1"/>
  <c r="X1589" i="1"/>
  <c r="X1553" i="1"/>
  <c r="W1517" i="1"/>
  <c r="Y1517" i="1" s="1"/>
  <c r="Z1517" i="1" s="1"/>
  <c r="X1515" i="1"/>
  <c r="X1495" i="1"/>
  <c r="X1393" i="1"/>
  <c r="X1337" i="1"/>
  <c r="X1317" i="1"/>
  <c r="X1292" i="1"/>
  <c r="W1275" i="1"/>
  <c r="Y1275" i="1" s="1"/>
  <c r="Z1275" i="1" s="1"/>
  <c r="W1245" i="1"/>
  <c r="Y1245" i="1" s="1"/>
  <c r="Z1245" i="1" s="1"/>
  <c r="W1218" i="1"/>
  <c r="Y1218" i="1" s="1"/>
  <c r="Z1218" i="1" s="1"/>
  <c r="X1187" i="1"/>
  <c r="W1151" i="1"/>
  <c r="Y1151" i="1" s="1"/>
  <c r="Z1151" i="1" s="1"/>
  <c r="X1149" i="1"/>
  <c r="W573" i="1"/>
  <c r="Y573" i="1" s="1"/>
  <c r="Z573" i="1" s="1"/>
  <c r="X1506" i="1"/>
  <c r="X1465" i="1"/>
  <c r="X1456" i="1"/>
  <c r="W1363" i="1"/>
  <c r="Y1363" i="1" s="1"/>
  <c r="Z1363" i="1" s="1"/>
  <c r="X1342" i="1"/>
  <c r="X1264" i="1"/>
  <c r="X1235" i="1"/>
  <c r="W1226" i="1"/>
  <c r="Y1226" i="1" s="1"/>
  <c r="Z1226" i="1" s="1"/>
  <c r="X1221" i="1"/>
  <c r="X1197" i="1"/>
  <c r="W1173" i="1"/>
  <c r="Y1173" i="1" s="1"/>
  <c r="Z1173" i="1" s="1"/>
  <c r="W1126" i="1"/>
  <c r="Y1126" i="1" s="1"/>
  <c r="Z1126" i="1" s="1"/>
  <c r="X1088" i="1"/>
  <c r="W1080" i="1"/>
  <c r="Y1080" i="1" s="1"/>
  <c r="Z1080" i="1" s="1"/>
  <c r="X1029" i="1"/>
  <c r="X974" i="1"/>
  <c r="X714" i="1"/>
  <c r="X1591" i="1"/>
  <c r="W1569" i="1"/>
  <c r="Y1569" i="1" s="1"/>
  <c r="Z1569" i="1" s="1"/>
  <c r="X1524" i="1"/>
  <c r="X1413" i="1"/>
  <c r="W1360" i="1"/>
  <c r="Y1360" i="1" s="1"/>
  <c r="Z1360" i="1" s="1"/>
  <c r="X1344" i="1"/>
  <c r="W1294" i="1"/>
  <c r="Y1294" i="1" s="1"/>
  <c r="Z1294" i="1" s="1"/>
  <c r="W1266" i="1"/>
  <c r="Y1266" i="1" s="1"/>
  <c r="Z1266" i="1" s="1"/>
  <c r="X1192" i="1"/>
  <c r="X1184" i="1"/>
  <c r="X1176" i="1"/>
  <c r="X1167" i="1"/>
  <c r="W1128" i="1"/>
  <c r="Y1128" i="1" s="1"/>
  <c r="Z1128" i="1" s="1"/>
  <c r="W1049" i="1"/>
  <c r="Y1049" i="1" s="1"/>
  <c r="Z1049" i="1" s="1"/>
  <c r="X1044" i="1"/>
  <c r="X908" i="1"/>
  <c r="W558" i="1"/>
  <c r="Y558" i="1" s="1"/>
  <c r="Z558" i="1" s="1"/>
  <c r="W1432" i="1"/>
  <c r="Y1432" i="1" s="1"/>
  <c r="Z1432" i="1" s="1"/>
  <c r="X1408" i="1"/>
  <c r="W1873" i="1"/>
  <c r="Y1873" i="1" s="1"/>
  <c r="Z1873" i="1" s="1"/>
  <c r="W1838" i="1"/>
  <c r="Y1838" i="1" s="1"/>
  <c r="Z1838" i="1" s="1"/>
  <c r="X1640" i="1"/>
  <c r="X1638" i="1"/>
  <c r="X1593" i="1"/>
  <c r="W1586" i="1"/>
  <c r="Y1586" i="1" s="1"/>
  <c r="Z1586" i="1" s="1"/>
  <c r="X1560" i="1"/>
  <c r="W1552" i="1"/>
  <c r="Y1552" i="1" s="1"/>
  <c r="Z1552" i="1" s="1"/>
  <c r="X1550" i="1"/>
  <c r="X1521" i="1"/>
  <c r="X1478" i="1"/>
  <c r="W1460" i="1"/>
  <c r="Y1460" i="1" s="1"/>
  <c r="Z1460" i="1" s="1"/>
  <c r="W1213" i="1"/>
  <c r="Y1213" i="1" s="1"/>
  <c r="Z1213" i="1" s="1"/>
  <c r="X1210" i="1"/>
  <c r="W976" i="1"/>
  <c r="Y976" i="1" s="1"/>
  <c r="Z976" i="1" s="1"/>
  <c r="X1768" i="1"/>
  <c r="X1490" i="1"/>
  <c r="X1469" i="1"/>
  <c r="X1346" i="1"/>
  <c r="X1319" i="1"/>
  <c r="W1280" i="1"/>
  <c r="Y1280" i="1" s="1"/>
  <c r="Z1280" i="1" s="1"/>
  <c r="X1256" i="1"/>
  <c r="W1234" i="1"/>
  <c r="Y1234" i="1" s="1"/>
  <c r="Z1234" i="1" s="1"/>
  <c r="X1165" i="1"/>
  <c r="W1153" i="1"/>
  <c r="Y1153" i="1" s="1"/>
  <c r="Z1153" i="1" s="1"/>
  <c r="X1093" i="1"/>
  <c r="W1087" i="1"/>
  <c r="Y1087" i="1" s="1"/>
  <c r="Z1087" i="1" s="1"/>
  <c r="W1044" i="1"/>
  <c r="Y1044" i="1" s="1"/>
  <c r="Z1044" i="1" s="1"/>
  <c r="X1020" i="1"/>
  <c r="X1692" i="1"/>
  <c r="X1562" i="1"/>
  <c r="X1615" i="1"/>
  <c r="X1410" i="1"/>
  <c r="W1384" i="1"/>
  <c r="Y1384" i="1" s="1"/>
  <c r="Z1384" i="1" s="1"/>
  <c r="X1314" i="1"/>
  <c r="X1312" i="1"/>
  <c r="W1252" i="1"/>
  <c r="Y1252" i="1" s="1"/>
  <c r="Z1252" i="1" s="1"/>
  <c r="W1247" i="1"/>
  <c r="Y1247" i="1" s="1"/>
  <c r="Z1247" i="1" s="1"/>
  <c r="W1210" i="1"/>
  <c r="Y1210" i="1" s="1"/>
  <c r="Z1210" i="1" s="1"/>
  <c r="X1181" i="1"/>
  <c r="X983" i="1"/>
  <c r="W1700" i="1"/>
  <c r="Y1700" i="1" s="1"/>
  <c r="Z1700" i="1" s="1"/>
  <c r="X1595" i="1"/>
  <c r="X1677" i="1"/>
  <c r="X1557" i="1"/>
  <c r="W1535" i="1"/>
  <c r="Y1535" i="1" s="1"/>
  <c r="Z1535" i="1" s="1"/>
  <c r="W1516" i="1"/>
  <c r="Y1516" i="1" s="1"/>
  <c r="Z1516" i="1" s="1"/>
  <c r="X1510" i="1"/>
  <c r="W1498" i="1"/>
  <c r="Y1498" i="1" s="1"/>
  <c r="Z1498" i="1" s="1"/>
  <c r="W1429" i="1"/>
  <c r="Y1429" i="1" s="1"/>
  <c r="Z1429" i="1" s="1"/>
  <c r="Z1370" i="1"/>
  <c r="W1285" i="1"/>
  <c r="Y1285" i="1" s="1"/>
  <c r="Z1285" i="1" s="1"/>
  <c r="X1272" i="1"/>
  <c r="X1242" i="1"/>
  <c r="X1228" i="1"/>
  <c r="X1226" i="1"/>
  <c r="X1215" i="1"/>
  <c r="X1201" i="1"/>
  <c r="W1188" i="1"/>
  <c r="Y1188" i="1" s="1"/>
  <c r="Z1188" i="1" s="1"/>
  <c r="X1169" i="1"/>
  <c r="X1150" i="1"/>
  <c r="X1110" i="1"/>
  <c r="W1104" i="1"/>
  <c r="Y1104" i="1" s="1"/>
  <c r="Z1104" i="1" s="1"/>
  <c r="W1101" i="1"/>
  <c r="Y1101" i="1" s="1"/>
  <c r="Z1101" i="1" s="1"/>
  <c r="W858" i="1"/>
  <c r="Y858" i="1" s="1"/>
  <c r="Z858" i="1" s="1"/>
  <c r="W855" i="1"/>
  <c r="Y855" i="1" s="1"/>
  <c r="Z855" i="1" s="1"/>
  <c r="W1012" i="1"/>
  <c r="Y1012" i="1" s="1"/>
  <c r="Z1012" i="1" s="1"/>
  <c r="X1528" i="1"/>
  <c r="Z1653" i="1"/>
  <c r="W1726" i="1"/>
  <c r="Y1726" i="1" s="1"/>
  <c r="Z1726" i="1" s="1"/>
  <c r="X1694" i="1"/>
  <c r="W1537" i="1"/>
  <c r="Y1537" i="1" s="1"/>
  <c r="Z1537" i="1" s="1"/>
  <c r="X1512" i="1"/>
  <c r="X1476" i="1"/>
  <c r="X1471" i="1"/>
  <c r="X1455" i="1"/>
  <c r="W1446" i="1"/>
  <c r="Y1446" i="1" s="1"/>
  <c r="Z1446" i="1" s="1"/>
  <c r="X1432" i="1"/>
  <c r="X1378" i="1"/>
  <c r="X1373" i="1"/>
  <c r="X1360" i="1"/>
  <c r="W1334" i="1"/>
  <c r="Y1334" i="1" s="1"/>
  <c r="Z1334" i="1" s="1"/>
  <c r="W1241" i="1"/>
  <c r="Y1241" i="1" s="1"/>
  <c r="Z1241" i="1" s="1"/>
  <c r="X1239" i="1"/>
  <c r="X1236" i="1"/>
  <c r="W1228" i="1"/>
  <c r="Y1228" i="1" s="1"/>
  <c r="Z1228" i="1" s="1"/>
  <c r="W1215" i="1"/>
  <c r="Y1215" i="1" s="1"/>
  <c r="Z1215" i="1" s="1"/>
  <c r="W1138" i="1"/>
  <c r="Y1138" i="1" s="1"/>
  <c r="Z1138" i="1" s="1"/>
  <c r="W1130" i="1"/>
  <c r="Y1130" i="1" s="1"/>
  <c r="Z1130" i="1" s="1"/>
  <c r="Z985" i="1"/>
  <c r="W1644" i="1"/>
  <c r="Y1644" i="1" s="1"/>
  <c r="Z1644" i="1" s="1"/>
  <c r="X1885" i="1"/>
  <c r="X1642" i="1"/>
  <c r="X1508" i="1"/>
  <c r="X1811" i="1"/>
  <c r="W1658" i="1"/>
  <c r="Y1658" i="1" s="1"/>
  <c r="Z1658" i="1" s="1"/>
  <c r="X1786" i="1"/>
  <c r="X1696" i="1"/>
  <c r="X1698" i="1"/>
  <c r="W1683" i="1"/>
  <c r="Y1683" i="1" s="1"/>
  <c r="Z1683" i="1" s="1"/>
  <c r="X1656" i="1"/>
  <c r="W1646" i="1"/>
  <c r="Y1646" i="1" s="1"/>
  <c r="Z1646" i="1" s="1"/>
  <c r="W1577" i="1"/>
  <c r="Y1577" i="1" s="1"/>
  <c r="Z1577" i="1" s="1"/>
  <c r="X1548" i="1"/>
  <c r="W1541" i="1"/>
  <c r="Y1541" i="1" s="1"/>
  <c r="Z1541" i="1" s="1"/>
  <c r="X1509" i="1"/>
  <c r="W1500" i="1"/>
  <c r="Y1500" i="1" s="1"/>
  <c r="Z1500" i="1" s="1"/>
  <c r="X1492" i="1"/>
  <c r="W1475" i="1"/>
  <c r="Y1475" i="1" s="1"/>
  <c r="Z1475" i="1" s="1"/>
  <c r="W1457" i="1"/>
  <c r="Y1457" i="1" s="1"/>
  <c r="Z1457" i="1" s="1"/>
  <c r="X1441" i="1"/>
  <c r="X1431" i="1"/>
  <c r="X1400" i="1"/>
  <c r="Z1359" i="1"/>
  <c r="W1345" i="1"/>
  <c r="Y1345" i="1" s="1"/>
  <c r="Z1345" i="1" s="1"/>
  <c r="X1320" i="1"/>
  <c r="X1288" i="1"/>
  <c r="W1265" i="1"/>
  <c r="Y1265" i="1" s="1"/>
  <c r="Z1265" i="1" s="1"/>
  <c r="X1238" i="1"/>
  <c r="X1186" i="1"/>
  <c r="W1169" i="1"/>
  <c r="Y1169" i="1" s="1"/>
  <c r="Z1169" i="1" s="1"/>
  <c r="W1150" i="1"/>
  <c r="Y1150" i="1" s="1"/>
  <c r="Z1150" i="1" s="1"/>
  <c r="X1140" i="1"/>
  <c r="X1133" i="1"/>
  <c r="X1112" i="1"/>
  <c r="X1526" i="1"/>
  <c r="X1501" i="1"/>
  <c r="X1861" i="1"/>
  <c r="W1773" i="1"/>
  <c r="Y1773" i="1" s="1"/>
  <c r="Z1773" i="1" s="1"/>
  <c r="X1735" i="1"/>
  <c r="X1679" i="1"/>
  <c r="X1644" i="1"/>
  <c r="X1618" i="1"/>
  <c r="W1614" i="1"/>
  <c r="Y1614" i="1" s="1"/>
  <c r="Z1614" i="1" s="1"/>
  <c r="X1597" i="1"/>
  <c r="X1585" i="1"/>
  <c r="W1545" i="1"/>
  <c r="Y1545" i="1" s="1"/>
  <c r="Z1545" i="1" s="1"/>
  <c r="X1511" i="1"/>
  <c r="X1473" i="1"/>
  <c r="X1444" i="1"/>
  <c r="W1441" i="1"/>
  <c r="Y1441" i="1" s="1"/>
  <c r="Z1441" i="1" s="1"/>
  <c r="X1436" i="1"/>
  <c r="X1412" i="1"/>
  <c r="W1389" i="1"/>
  <c r="Y1389" i="1" s="1"/>
  <c r="Z1389" i="1" s="1"/>
  <c r="X1377" i="1"/>
  <c r="X1323" i="1"/>
  <c r="X1300" i="1"/>
  <c r="X1287" i="1"/>
  <c r="W1238" i="1"/>
  <c r="Y1238" i="1" s="1"/>
  <c r="Z1238" i="1" s="1"/>
  <c r="W1236" i="1"/>
  <c r="Y1236" i="1" s="1"/>
  <c r="Z1236" i="1" s="1"/>
  <c r="X1231" i="1"/>
  <c r="X1178" i="1"/>
  <c r="W1140" i="1"/>
  <c r="Y1140" i="1" s="1"/>
  <c r="Z1140" i="1" s="1"/>
  <c r="W1089" i="1"/>
  <c r="Y1089" i="1" s="1"/>
  <c r="Z1089" i="1" s="1"/>
  <c r="X999" i="1"/>
  <c r="X1654" i="1"/>
  <c r="X1887" i="1"/>
  <c r="X1715" i="1"/>
  <c r="X1427" i="1"/>
  <c r="X1842" i="1"/>
  <c r="W1783" i="1"/>
  <c r="Y1783" i="1" s="1"/>
  <c r="Z1783" i="1" s="1"/>
  <c r="W1747" i="1"/>
  <c r="Y1747" i="1" s="1"/>
  <c r="Z1747" i="1" s="1"/>
  <c r="X1824" i="1"/>
  <c r="X1822" i="1"/>
  <c r="W1769" i="1"/>
  <c r="Y1769" i="1" s="1"/>
  <c r="Z1769" i="1" s="1"/>
  <c r="X1722" i="1"/>
  <c r="W1693" i="1"/>
  <c r="Y1693" i="1" s="1"/>
  <c r="Z1693" i="1" s="1"/>
  <c r="W1685" i="1"/>
  <c r="Y1685" i="1" s="1"/>
  <c r="Z1685" i="1" s="1"/>
  <c r="X1643" i="1"/>
  <c r="W1632" i="1"/>
  <c r="Y1632" i="1" s="1"/>
  <c r="Z1632" i="1" s="1"/>
  <c r="W1626" i="1"/>
  <c r="Y1626" i="1" s="1"/>
  <c r="Z1626" i="1" s="1"/>
  <c r="W1618" i="1"/>
  <c r="Y1618" i="1" s="1"/>
  <c r="Z1618" i="1" s="1"/>
  <c r="X1491" i="1"/>
  <c r="X1384" i="1"/>
  <c r="X1379" i="1"/>
  <c r="W1377" i="1"/>
  <c r="Y1377" i="1" s="1"/>
  <c r="Z1377" i="1" s="1"/>
  <c r="X1322" i="1"/>
  <c r="W1287" i="1"/>
  <c r="Y1287" i="1" s="1"/>
  <c r="Z1287" i="1" s="1"/>
  <c r="X1277" i="1"/>
  <c r="X1258" i="1"/>
  <c r="W1219" i="1"/>
  <c r="Y1219" i="1" s="1"/>
  <c r="Z1219" i="1" s="1"/>
  <c r="W1217" i="1"/>
  <c r="Y1217" i="1" s="1"/>
  <c r="Z1217" i="1" s="1"/>
  <c r="W1212" i="1"/>
  <c r="Y1212" i="1" s="1"/>
  <c r="Z1212" i="1" s="1"/>
  <c r="W1207" i="1"/>
  <c r="Y1207" i="1" s="1"/>
  <c r="Z1207" i="1" s="1"/>
  <c r="X1135" i="1"/>
  <c r="X1120" i="1"/>
  <c r="X1116" i="1"/>
  <c r="X1114" i="1"/>
  <c r="X1092" i="1"/>
  <c r="X1054" i="1"/>
  <c r="W1035" i="1"/>
  <c r="Y1035" i="1" s="1"/>
  <c r="Z1035" i="1" s="1"/>
  <c r="X1025" i="1"/>
  <c r="W998" i="1"/>
  <c r="Y998" i="1" s="1"/>
  <c r="Z998" i="1" s="1"/>
  <c r="W1317" i="1"/>
  <c r="Y1317" i="1" s="1"/>
  <c r="Z1317" i="1" s="1"/>
  <c r="X1305" i="1"/>
  <c r="X1297" i="1"/>
  <c r="X1295" i="1"/>
  <c r="X1268" i="1"/>
  <c r="W1244" i="1"/>
  <c r="Y1244" i="1" s="1"/>
  <c r="Z1244" i="1" s="1"/>
  <c r="X1219" i="1"/>
  <c r="X1098" i="1"/>
  <c r="X1091" i="1"/>
  <c r="W1042" i="1"/>
  <c r="Y1042" i="1" s="1"/>
  <c r="Z1042" i="1" s="1"/>
  <c r="X994" i="1"/>
  <c r="X969" i="1"/>
  <c r="X750" i="1"/>
  <c r="W1223" i="1"/>
  <c r="Y1223" i="1" s="1"/>
  <c r="Z1223" i="1" s="1"/>
  <c r="W1205" i="1"/>
  <c r="Y1205" i="1" s="1"/>
  <c r="Z1205" i="1" s="1"/>
  <c r="X1195" i="1"/>
  <c r="W1166" i="1"/>
  <c r="Y1166" i="1" s="1"/>
  <c r="Z1166" i="1" s="1"/>
  <c r="W1136" i="1"/>
  <c r="Y1136" i="1" s="1"/>
  <c r="Z1136" i="1" s="1"/>
  <c r="X1084" i="1"/>
  <c r="X1037" i="1"/>
  <c r="X887" i="1"/>
  <c r="X715" i="1"/>
  <c r="X654" i="1"/>
  <c r="X467" i="1"/>
  <c r="X189" i="1"/>
  <c r="X1762" i="1"/>
  <c r="W1686" i="1"/>
  <c r="Y1686" i="1" s="1"/>
  <c r="Z1686" i="1" s="1"/>
  <c r="X1675" i="1"/>
  <c r="X1632" i="1"/>
  <c r="X1599" i="1"/>
  <c r="W1567" i="1"/>
  <c r="Y1567" i="1" s="1"/>
  <c r="Z1567" i="1" s="1"/>
  <c r="W1565" i="1"/>
  <c r="Y1565" i="1" s="1"/>
  <c r="Z1565" i="1" s="1"/>
  <c r="X1488" i="1"/>
  <c r="X1376" i="1"/>
  <c r="Z1358" i="1"/>
  <c r="X1350" i="1"/>
  <c r="X1348" i="1"/>
  <c r="W1310" i="1"/>
  <c r="Y1310" i="1" s="1"/>
  <c r="Z1310" i="1" s="1"/>
  <c r="X1151" i="1"/>
  <c r="W1041" i="1"/>
  <c r="Y1041" i="1" s="1"/>
  <c r="Z1041" i="1" s="1"/>
  <c r="X1031" i="1"/>
  <c r="W810" i="1"/>
  <c r="Y810" i="1" s="1"/>
  <c r="Z810" i="1" s="1"/>
  <c r="W569" i="1"/>
  <c r="Y569" i="1" s="1"/>
  <c r="Z569" i="1" s="1"/>
  <c r="X541" i="1"/>
  <c r="W1282" i="1"/>
  <c r="Y1282" i="1" s="1"/>
  <c r="Z1282" i="1" s="1"/>
  <c r="W1225" i="1"/>
  <c r="Y1225" i="1" s="1"/>
  <c r="Z1225" i="1" s="1"/>
  <c r="W1220" i="1"/>
  <c r="Y1220" i="1" s="1"/>
  <c r="Z1220" i="1" s="1"/>
  <c r="W1211" i="1"/>
  <c r="Y1211" i="1" s="1"/>
  <c r="Z1211" i="1" s="1"/>
  <c r="X1205" i="1"/>
  <c r="X1203" i="1"/>
  <c r="W1181" i="1"/>
  <c r="Y1181" i="1" s="1"/>
  <c r="Z1181" i="1" s="1"/>
  <c r="W1179" i="1"/>
  <c r="Y1179" i="1" s="1"/>
  <c r="Z1179" i="1" s="1"/>
  <c r="W1160" i="1"/>
  <c r="Y1160" i="1" s="1"/>
  <c r="Z1160" i="1" s="1"/>
  <c r="W1155" i="1"/>
  <c r="Y1155" i="1" s="1"/>
  <c r="Z1155" i="1" s="1"/>
  <c r="X1090" i="1"/>
  <c r="W1065" i="1"/>
  <c r="Y1065" i="1" s="1"/>
  <c r="Z1065" i="1" s="1"/>
  <c r="X884" i="1"/>
  <c r="W680" i="1"/>
  <c r="Y680" i="1" s="1"/>
  <c r="Z680" i="1" s="1"/>
  <c r="X1452" i="1"/>
  <c r="X1407" i="1"/>
  <c r="X1382" i="1"/>
  <c r="X1365" i="1"/>
  <c r="W1362" i="1"/>
  <c r="Y1362" i="1" s="1"/>
  <c r="Z1362" i="1" s="1"/>
  <c r="X1356" i="1"/>
  <c r="W1291" i="1"/>
  <c r="Y1291" i="1" s="1"/>
  <c r="Z1291" i="1" s="1"/>
  <c r="W1255" i="1"/>
  <c r="Y1255" i="1" s="1"/>
  <c r="Z1255" i="1" s="1"/>
  <c r="W1222" i="1"/>
  <c r="Y1222" i="1" s="1"/>
  <c r="Z1222" i="1" s="1"/>
  <c r="W1189" i="1"/>
  <c r="Y1189" i="1" s="1"/>
  <c r="Z1189" i="1" s="1"/>
  <c r="W1177" i="1"/>
  <c r="Y1177" i="1" s="1"/>
  <c r="Z1177" i="1" s="1"/>
  <c r="X1163" i="1"/>
  <c r="W1157" i="1"/>
  <c r="Y1157" i="1" s="1"/>
  <c r="Z1157" i="1" s="1"/>
  <c r="W1135" i="1"/>
  <c r="Y1135" i="1" s="1"/>
  <c r="Z1135" i="1" s="1"/>
  <c r="W883" i="1"/>
  <c r="Y883" i="1" s="1"/>
  <c r="Z883" i="1" s="1"/>
  <c r="W848" i="1"/>
  <c r="Y848" i="1" s="1"/>
  <c r="Z848" i="1" s="1"/>
  <c r="W902" i="1"/>
  <c r="Y902" i="1" s="1"/>
  <c r="Z902" i="1" s="1"/>
  <c r="X1260" i="1"/>
  <c r="X1248" i="1"/>
  <c r="W1243" i="1"/>
  <c r="Y1243" i="1" s="1"/>
  <c r="Z1243" i="1" s="1"/>
  <c r="W967" i="1"/>
  <c r="Y967" i="1" s="1"/>
  <c r="Z967" i="1" s="1"/>
  <c r="X945" i="1"/>
  <c r="X903" i="1"/>
  <c r="X660" i="1"/>
  <c r="W635" i="1"/>
  <c r="Y635" i="1" s="1"/>
  <c r="Z635" i="1" s="1"/>
  <c r="X947" i="1"/>
  <c r="W647" i="1"/>
  <c r="Y647" i="1" s="1"/>
  <c r="Z647" i="1" s="1"/>
  <c r="W710" i="1"/>
  <c r="Y710" i="1" s="1"/>
  <c r="Z710" i="1" s="1"/>
  <c r="X572" i="1"/>
  <c r="W283" i="1"/>
  <c r="Y283" i="1" s="1"/>
  <c r="Z283" i="1" s="1"/>
  <c r="X923" i="1"/>
  <c r="W868" i="1"/>
  <c r="Y868" i="1" s="1"/>
  <c r="Z868" i="1" s="1"/>
  <c r="W761" i="1"/>
  <c r="Y761" i="1" s="1"/>
  <c r="Z761" i="1" s="1"/>
  <c r="X251" i="1"/>
  <c r="W1398" i="1"/>
  <c r="Y1398" i="1" s="1"/>
  <c r="Z1398" i="1" s="1"/>
  <c r="W1408" i="1"/>
  <c r="Y1408" i="1" s="1"/>
  <c r="Z1408" i="1" s="1"/>
  <c r="W1125" i="1"/>
  <c r="Y1125" i="1" s="1"/>
  <c r="Z1125" i="1" s="1"/>
  <c r="W1165" i="1"/>
  <c r="Y1165" i="1" s="1"/>
  <c r="Z1165" i="1" s="1"/>
  <c r="W1209" i="1"/>
  <c r="Y1209" i="1" s="1"/>
  <c r="Z1209" i="1" s="1"/>
  <c r="W1235" i="1"/>
  <c r="Y1235" i="1" s="1"/>
  <c r="Z1235" i="1" s="1"/>
  <c r="W1272" i="1"/>
  <c r="Y1272" i="1" s="1"/>
  <c r="Z1272" i="1" s="1"/>
  <c r="W1459" i="1"/>
  <c r="Y1459" i="1" s="1"/>
  <c r="Z1459" i="1" s="1"/>
  <c r="W756" i="1"/>
  <c r="Y756" i="1" s="1"/>
  <c r="Z756" i="1" s="1"/>
  <c r="W803" i="1"/>
  <c r="Y803" i="1" s="1"/>
  <c r="Z803" i="1" s="1"/>
  <c r="W934" i="1"/>
  <c r="Y934" i="1" s="1"/>
  <c r="Z934" i="1" s="1"/>
  <c r="W948" i="1"/>
  <c r="Y948" i="1" s="1"/>
  <c r="Z948" i="1" s="1"/>
  <c r="W961" i="1"/>
  <c r="Y961" i="1" s="1"/>
  <c r="Z961" i="1" s="1"/>
  <c r="W1008" i="1"/>
  <c r="Y1008" i="1" s="1"/>
  <c r="Z1008" i="1" s="1"/>
  <c r="W1158" i="1"/>
  <c r="Y1158" i="1" s="1"/>
  <c r="Z1158" i="1" s="1"/>
  <c r="W1185" i="1"/>
  <c r="Y1185" i="1" s="1"/>
  <c r="Z1185" i="1" s="1"/>
  <c r="W1249" i="1"/>
  <c r="Y1249" i="1" s="1"/>
  <c r="Z1249" i="1" s="1"/>
  <c r="W1251" i="1"/>
  <c r="Y1251" i="1" s="1"/>
  <c r="Z1251" i="1" s="1"/>
  <c r="W1274" i="1"/>
  <c r="Y1274" i="1" s="1"/>
  <c r="Z1274" i="1" s="1"/>
  <c r="W1311" i="1"/>
  <c r="Y1311" i="1" s="1"/>
  <c r="Z1311" i="1" s="1"/>
  <c r="W649" i="1"/>
  <c r="Y649" i="1" s="1"/>
  <c r="Z649" i="1" s="1"/>
  <c r="W606" i="1"/>
  <c r="Y606" i="1" s="1"/>
  <c r="Z606" i="1" s="1"/>
  <c r="W673" i="1"/>
  <c r="Y673" i="1" s="1"/>
  <c r="Z673" i="1" s="1"/>
  <c r="W390" i="1"/>
  <c r="Y390" i="1" s="1"/>
  <c r="Z390" i="1" s="1"/>
  <c r="W850" i="1"/>
  <c r="Y850" i="1" s="1"/>
  <c r="Z850" i="1" s="1"/>
  <c r="W1046" i="1"/>
  <c r="Y1046" i="1" s="1"/>
  <c r="Z1046" i="1" s="1"/>
  <c r="W795" i="1"/>
  <c r="Y795" i="1" s="1"/>
  <c r="Z795" i="1" s="1"/>
  <c r="X1075" i="1"/>
  <c r="X1053" i="1"/>
  <c r="W1032" i="1"/>
  <c r="Y1032" i="1" s="1"/>
  <c r="Z1032" i="1" s="1"/>
  <c r="X925" i="1"/>
  <c r="W1664" i="1"/>
  <c r="Y1664" i="1" s="1"/>
  <c r="Z1664" i="1" s="1"/>
  <c r="X1433" i="1"/>
  <c r="X1429" i="1"/>
  <c r="X1392" i="1"/>
  <c r="X1390" i="1"/>
  <c r="X1375" i="1"/>
  <c r="W1366" i="1"/>
  <c r="Y1366" i="1" s="1"/>
  <c r="Z1366" i="1" s="1"/>
  <c r="X1316" i="1"/>
  <c r="W1305" i="1"/>
  <c r="Y1305" i="1" s="1"/>
  <c r="Z1305" i="1" s="1"/>
  <c r="W1281" i="1"/>
  <c r="Y1281" i="1" s="1"/>
  <c r="Z1281" i="1" s="1"/>
  <c r="W1254" i="1"/>
  <c r="Y1254" i="1" s="1"/>
  <c r="Z1254" i="1" s="1"/>
  <c r="W1224" i="1"/>
  <c r="Y1224" i="1" s="1"/>
  <c r="Z1224" i="1" s="1"/>
  <c r="X1196" i="1"/>
  <c r="X1172" i="1"/>
  <c r="X1117" i="1"/>
  <c r="X1077" i="1"/>
  <c r="W1037" i="1"/>
  <c r="Y1037" i="1" s="1"/>
  <c r="Z1037" i="1" s="1"/>
  <c r="W1004" i="1"/>
  <c r="Y1004" i="1" s="1"/>
  <c r="Z1004" i="1" s="1"/>
  <c r="X874" i="1"/>
  <c r="W728" i="1"/>
  <c r="Y728" i="1" s="1"/>
  <c r="Z728" i="1" s="1"/>
  <c r="X466" i="1"/>
  <c r="W1666" i="1"/>
  <c r="Y1666" i="1" s="1"/>
  <c r="Z1666" i="1" s="1"/>
  <c r="W1753" i="1"/>
  <c r="Y1753" i="1" s="1"/>
  <c r="Z1753" i="1" s="1"/>
  <c r="W1734" i="1"/>
  <c r="Y1734" i="1" s="1"/>
  <c r="Z1734" i="1" s="1"/>
  <c r="X1695" i="1"/>
  <c r="W1681" i="1"/>
  <c r="Y1681" i="1" s="1"/>
  <c r="Z1681" i="1" s="1"/>
  <c r="W1656" i="1"/>
  <c r="Y1656" i="1" s="1"/>
  <c r="Z1656" i="1" s="1"/>
  <c r="W1613" i="1"/>
  <c r="Y1613" i="1" s="1"/>
  <c r="Z1613" i="1" s="1"/>
  <c r="W1605" i="1"/>
  <c r="Y1605" i="1" s="1"/>
  <c r="Z1605" i="1" s="1"/>
  <c r="W1570" i="1"/>
  <c r="Y1570" i="1" s="1"/>
  <c r="Z1570" i="1" s="1"/>
  <c r="W1568" i="1"/>
  <c r="Y1568" i="1" s="1"/>
  <c r="Z1568" i="1" s="1"/>
  <c r="W1564" i="1"/>
  <c r="Y1564" i="1" s="1"/>
  <c r="Z1564" i="1" s="1"/>
  <c r="W1548" i="1"/>
  <c r="Y1548" i="1" s="1"/>
  <c r="Z1548" i="1" s="1"/>
  <c r="W1546" i="1"/>
  <c r="Y1546" i="1" s="1"/>
  <c r="Z1546" i="1" s="1"/>
  <c r="X1477" i="1"/>
  <c r="W1466" i="1"/>
  <c r="Y1466" i="1" s="1"/>
  <c r="Z1466" i="1" s="1"/>
  <c r="X1439" i="1"/>
  <c r="X1435" i="1"/>
  <c r="X1334" i="1"/>
  <c r="W1288" i="1"/>
  <c r="Y1288" i="1" s="1"/>
  <c r="Z1288" i="1" s="1"/>
  <c r="X1279" i="1"/>
  <c r="X1266" i="1"/>
  <c r="W1261" i="1"/>
  <c r="Y1261" i="1" s="1"/>
  <c r="Z1261" i="1" s="1"/>
  <c r="X1252" i="1"/>
  <c r="W1231" i="1"/>
  <c r="Y1231" i="1" s="1"/>
  <c r="Z1231" i="1" s="1"/>
  <c r="X1198" i="1"/>
  <c r="X1189" i="1"/>
  <c r="X1185" i="1"/>
  <c r="W1141" i="1"/>
  <c r="Y1141" i="1" s="1"/>
  <c r="Z1141" i="1" s="1"/>
  <c r="W1134" i="1"/>
  <c r="Y1134" i="1" s="1"/>
  <c r="Z1134" i="1" s="1"/>
  <c r="W743" i="1"/>
  <c r="Y743" i="1" s="1"/>
  <c r="Z743" i="1" s="1"/>
  <c r="X677" i="1"/>
  <c r="X1584" i="1"/>
  <c r="W1504" i="1"/>
  <c r="Y1504" i="1" s="1"/>
  <c r="Z1504" i="1" s="1"/>
  <c r="W1455" i="1"/>
  <c r="Y1455" i="1" s="1"/>
  <c r="Z1455" i="1" s="1"/>
  <c r="W1412" i="1"/>
  <c r="Y1412" i="1" s="1"/>
  <c r="Z1412" i="1" s="1"/>
  <c r="X1396" i="1"/>
  <c r="W1361" i="1"/>
  <c r="Y1361" i="1" s="1"/>
  <c r="Z1361" i="1" s="1"/>
  <c r="W1346" i="1"/>
  <c r="Y1346" i="1" s="1"/>
  <c r="Z1346" i="1" s="1"/>
  <c r="X1336" i="1"/>
  <c r="W1290" i="1"/>
  <c r="Y1290" i="1" s="1"/>
  <c r="Z1290" i="1" s="1"/>
  <c r="W1283" i="1"/>
  <c r="Y1283" i="1" s="1"/>
  <c r="Z1283" i="1" s="1"/>
  <c r="X1245" i="1"/>
  <c r="W1195" i="1"/>
  <c r="Y1195" i="1" s="1"/>
  <c r="Z1195" i="1" s="1"/>
  <c r="X1183" i="1"/>
  <c r="W1149" i="1"/>
  <c r="Y1149" i="1" s="1"/>
  <c r="Z1149" i="1" s="1"/>
  <c r="W1147" i="1"/>
  <c r="Y1147" i="1" s="1"/>
  <c r="Z1147" i="1" s="1"/>
  <c r="W1074" i="1"/>
  <c r="Y1074" i="1" s="1"/>
  <c r="Z1074" i="1" s="1"/>
  <c r="X1058" i="1"/>
  <c r="X1035" i="1"/>
  <c r="W1014" i="1"/>
  <c r="Y1014" i="1" s="1"/>
  <c r="Z1014" i="1" s="1"/>
  <c r="X1012" i="1"/>
  <c r="W956" i="1"/>
  <c r="Y956" i="1" s="1"/>
  <c r="Z956" i="1" s="1"/>
  <c r="X929" i="1"/>
  <c r="W907" i="1"/>
  <c r="Y907" i="1" s="1"/>
  <c r="Z907" i="1" s="1"/>
  <c r="X905" i="1"/>
  <c r="W892" i="1"/>
  <c r="Y892" i="1" s="1"/>
  <c r="Z892" i="1" s="1"/>
  <c r="X606" i="1"/>
  <c r="X512" i="1"/>
  <c r="X360" i="1"/>
  <c r="X1647" i="1"/>
  <c r="X1635" i="1"/>
  <c r="X1586" i="1"/>
  <c r="W1556" i="1"/>
  <c r="Y1556" i="1" s="1"/>
  <c r="Z1556" i="1" s="1"/>
  <c r="W1319" i="1"/>
  <c r="Y1319" i="1" s="1"/>
  <c r="Z1319" i="1" s="1"/>
  <c r="W1713" i="1"/>
  <c r="Y1713" i="1" s="1"/>
  <c r="Z1713" i="1" s="1"/>
  <c r="W1566" i="1"/>
  <c r="Y1566" i="1" s="1"/>
  <c r="Z1566" i="1" s="1"/>
  <c r="W1410" i="1"/>
  <c r="Y1410" i="1" s="1"/>
  <c r="Z1410" i="1" s="1"/>
  <c r="X1398" i="1"/>
  <c r="Z1348" i="1"/>
  <c r="W1278" i="1"/>
  <c r="Y1278" i="1" s="1"/>
  <c r="Z1278" i="1" s="1"/>
  <c r="W1240" i="1"/>
  <c r="Y1240" i="1" s="1"/>
  <c r="Z1240" i="1" s="1"/>
  <c r="W1221" i="1"/>
  <c r="Y1221" i="1" s="1"/>
  <c r="Z1221" i="1" s="1"/>
  <c r="W1180" i="1"/>
  <c r="Y1180" i="1" s="1"/>
  <c r="Z1180" i="1" s="1"/>
  <c r="X1174" i="1"/>
  <c r="W1156" i="1"/>
  <c r="Y1156" i="1" s="1"/>
  <c r="Z1156" i="1" s="1"/>
  <c r="X1121" i="1"/>
  <c r="X1094" i="1"/>
  <c r="X1082" i="1"/>
  <c r="X1067" i="1"/>
  <c r="W996" i="1"/>
  <c r="Y996" i="1" s="1"/>
  <c r="Z996" i="1" s="1"/>
  <c r="X992" i="1"/>
  <c r="X780" i="1"/>
  <c r="X682" i="1"/>
  <c r="W1597" i="1"/>
  <c r="Y1597" i="1" s="1"/>
  <c r="Z1597" i="1" s="1"/>
  <c r="W1595" i="1"/>
  <c r="Y1595" i="1" s="1"/>
  <c r="Z1595" i="1" s="1"/>
  <c r="W1428" i="1"/>
  <c r="Y1428" i="1" s="1"/>
  <c r="Z1428" i="1" s="1"/>
  <c r="X1406" i="1"/>
  <c r="X1355" i="1"/>
  <c r="X1340" i="1"/>
  <c r="W1323" i="1"/>
  <c r="Y1323" i="1" s="1"/>
  <c r="Z1323" i="1" s="1"/>
  <c r="X1270" i="1"/>
  <c r="W1242" i="1"/>
  <c r="Y1242" i="1" s="1"/>
  <c r="Z1242" i="1" s="1"/>
  <c r="X1229" i="1"/>
  <c r="W1161" i="1"/>
  <c r="Y1161" i="1" s="1"/>
  <c r="Z1161" i="1" s="1"/>
  <c r="X1123" i="1"/>
  <c r="X1119" i="1"/>
  <c r="X1096" i="1"/>
  <c r="X1027" i="1"/>
  <c r="X1009" i="1"/>
  <c r="W991" i="1"/>
  <c r="Y991" i="1" s="1"/>
  <c r="Z991" i="1" s="1"/>
  <c r="W712" i="1"/>
  <c r="Y712" i="1" s="1"/>
  <c r="Z712" i="1" s="1"/>
  <c r="X914" i="1"/>
  <c r="X869" i="1"/>
  <c r="X860" i="1"/>
  <c r="X818" i="1"/>
  <c r="X733" i="1"/>
  <c r="W692" i="1"/>
  <c r="Y692" i="1" s="1"/>
  <c r="Z692" i="1" s="1"/>
  <c r="X631" i="1"/>
  <c r="X608" i="1"/>
  <c r="X459" i="1"/>
  <c r="W1027" i="1"/>
  <c r="Y1027" i="1" s="1"/>
  <c r="Z1027" i="1" s="1"/>
  <c r="X1008" i="1"/>
  <c r="X982" i="1"/>
  <c r="X927" i="1"/>
  <c r="X880" i="1"/>
  <c r="X862" i="1"/>
  <c r="W859" i="1"/>
  <c r="Y859" i="1" s="1"/>
  <c r="Z859" i="1" s="1"/>
  <c r="W789" i="1"/>
  <c r="Y789" i="1" s="1"/>
  <c r="Z789" i="1" s="1"/>
  <c r="X764" i="1"/>
  <c r="X704" i="1"/>
  <c r="X1129" i="1"/>
  <c r="X1108" i="1"/>
  <c r="W1053" i="1"/>
  <c r="Y1053" i="1" s="1"/>
  <c r="Z1053" i="1" s="1"/>
  <c r="W1024" i="1"/>
  <c r="Y1024" i="1" s="1"/>
  <c r="Z1024" i="1" s="1"/>
  <c r="X996" i="1"/>
  <c r="X882" i="1"/>
  <c r="X766" i="1"/>
  <c r="X504" i="1"/>
  <c r="X383" i="1"/>
  <c r="X1079" i="1"/>
  <c r="X1042" i="1"/>
  <c r="Z969" i="1"/>
  <c r="W819" i="1"/>
  <c r="Y819" i="1" s="1"/>
  <c r="Z819" i="1" s="1"/>
  <c r="W681" i="1"/>
  <c r="Y681" i="1" s="1"/>
  <c r="Z681" i="1" s="1"/>
  <c r="X499" i="1"/>
  <c r="W1000" i="1"/>
  <c r="Y1000" i="1" s="1"/>
  <c r="Z1000" i="1" s="1"/>
  <c r="W734" i="1"/>
  <c r="Y734" i="1" s="1"/>
  <c r="Z734" i="1" s="1"/>
  <c r="W208" i="1"/>
  <c r="Y208" i="1" s="1"/>
  <c r="Z208" i="1" s="1"/>
  <c r="W1174" i="1"/>
  <c r="Y1174" i="1" s="1"/>
  <c r="Z1174" i="1" s="1"/>
  <c r="W932" i="1"/>
  <c r="Y932" i="1" s="1"/>
  <c r="Z932" i="1" s="1"/>
  <c r="W1009" i="1"/>
  <c r="Y1009" i="1" s="1"/>
  <c r="Z1009" i="1" s="1"/>
  <c r="W1054" i="1"/>
  <c r="Y1054" i="1" s="1"/>
  <c r="Z1054" i="1" s="1"/>
  <c r="W1077" i="1"/>
  <c r="Y1077" i="1" s="1"/>
  <c r="Z1077" i="1" s="1"/>
  <c r="W1081" i="1"/>
  <c r="Y1081" i="1" s="1"/>
  <c r="Z1081" i="1" s="1"/>
  <c r="W1139" i="1"/>
  <c r="Y1139" i="1" s="1"/>
  <c r="Z1139" i="1" s="1"/>
  <c r="W906" i="1"/>
  <c r="Y906" i="1" s="1"/>
  <c r="Z906" i="1" s="1"/>
  <c r="W1050" i="1"/>
  <c r="Y1050" i="1" s="1"/>
  <c r="Z1050" i="1" s="1"/>
  <c r="W1052" i="1"/>
  <c r="Y1052" i="1" s="1"/>
  <c r="Z1052" i="1" s="1"/>
  <c r="W1056" i="1"/>
  <c r="Y1056" i="1" s="1"/>
  <c r="Z1056" i="1" s="1"/>
  <c r="W1093" i="1"/>
  <c r="Y1093" i="1" s="1"/>
  <c r="Z1093" i="1" s="1"/>
  <c r="W395" i="1"/>
  <c r="Y395" i="1" s="1"/>
  <c r="Z395" i="1" s="1"/>
  <c r="W444" i="1"/>
  <c r="Y444" i="1" s="1"/>
  <c r="Z444" i="1" s="1"/>
  <c r="W405" i="1"/>
  <c r="Y405" i="1" s="1"/>
  <c r="Z405" i="1" s="1"/>
  <c r="W459" i="1"/>
  <c r="Y459" i="1" s="1"/>
  <c r="Z459" i="1" s="1"/>
  <c r="W547" i="1"/>
  <c r="Y547" i="1" s="1"/>
  <c r="Z547" i="1" s="1"/>
  <c r="W143" i="1"/>
  <c r="Y143" i="1" s="1"/>
  <c r="Z143" i="1" s="1"/>
  <c r="W334" i="1"/>
  <c r="Y334" i="1" s="1"/>
  <c r="Z334" i="1" s="1"/>
  <c r="W369" i="1"/>
  <c r="Y369" i="1" s="1"/>
  <c r="Z369" i="1" s="1"/>
  <c r="W318" i="1"/>
  <c r="Y318" i="1" s="1"/>
  <c r="Z318" i="1" s="1"/>
  <c r="W436" i="1"/>
  <c r="Y436" i="1" s="1"/>
  <c r="Z436" i="1" s="1"/>
  <c r="W438" i="1"/>
  <c r="Y438" i="1" s="1"/>
  <c r="Z438" i="1" s="1"/>
  <c r="W497" i="1"/>
  <c r="Y497" i="1" s="1"/>
  <c r="Z497" i="1" s="1"/>
  <c r="W223" i="1"/>
  <c r="Y223" i="1" s="1"/>
  <c r="Z223" i="1" s="1"/>
  <c r="W312" i="1"/>
  <c r="Y312" i="1" s="1"/>
  <c r="Z312" i="1" s="1"/>
  <c r="W362" i="1"/>
  <c r="Y362" i="1" s="1"/>
  <c r="Z362" i="1" s="1"/>
  <c r="W842" i="1"/>
  <c r="Y842" i="1" s="1"/>
  <c r="Z842" i="1" s="1"/>
  <c r="W853" i="1"/>
  <c r="Y853" i="1" s="1"/>
  <c r="Z853" i="1" s="1"/>
  <c r="W1159" i="1"/>
  <c r="Y1159" i="1" s="1"/>
  <c r="Z1159" i="1" s="1"/>
  <c r="W1258" i="1"/>
  <c r="Y1258" i="1" s="1"/>
  <c r="Z1258" i="1" s="1"/>
  <c r="W1539" i="1"/>
  <c r="Y1539" i="1" s="1"/>
  <c r="Z1539" i="1" s="1"/>
  <c r="W1608" i="1"/>
  <c r="Y1608" i="1" s="1"/>
  <c r="Z1608" i="1" s="1"/>
  <c r="W696" i="1"/>
  <c r="Y696" i="1" s="1"/>
  <c r="Z696" i="1" s="1"/>
  <c r="W851" i="1"/>
  <c r="Y851" i="1" s="1"/>
  <c r="Z851" i="1" s="1"/>
  <c r="W1031" i="1"/>
  <c r="Y1031" i="1" s="1"/>
  <c r="Z1031" i="1" s="1"/>
  <c r="W1198" i="1"/>
  <c r="Y1198" i="1" s="1"/>
  <c r="Z1198" i="1" s="1"/>
  <c r="W1227" i="1"/>
  <c r="Y1227" i="1" s="1"/>
  <c r="Z1227" i="1" s="1"/>
  <c r="W589" i="1"/>
  <c r="Y589" i="1" s="1"/>
  <c r="Z589" i="1" s="1"/>
  <c r="W719" i="1"/>
  <c r="Y719" i="1" s="1"/>
  <c r="Z719" i="1" s="1"/>
  <c r="W950" i="1"/>
  <c r="Y950" i="1" s="1"/>
  <c r="Z950" i="1" s="1"/>
  <c r="W1176" i="1"/>
  <c r="Y1176" i="1" s="1"/>
  <c r="Z1176" i="1" s="1"/>
  <c r="W1260" i="1"/>
  <c r="Y1260" i="1" s="1"/>
  <c r="Z1260" i="1" s="1"/>
  <c r="W1289" i="1"/>
  <c r="Y1289" i="1" s="1"/>
  <c r="Z1289" i="1" s="1"/>
  <c r="W1439" i="1"/>
  <c r="Y1439" i="1" s="1"/>
  <c r="Z1439" i="1" s="1"/>
  <c r="W1454" i="1"/>
  <c r="Y1454" i="1" s="1"/>
  <c r="Z1454" i="1" s="1"/>
  <c r="W1456" i="1"/>
  <c r="Y1456" i="1" s="1"/>
  <c r="Z1456" i="1" s="1"/>
  <c r="W398" i="1"/>
  <c r="Y398" i="1" s="1"/>
  <c r="Z398" i="1" s="1"/>
  <c r="W882" i="1"/>
  <c r="Y882" i="1" s="1"/>
  <c r="Z882" i="1" s="1"/>
  <c r="W1025" i="1"/>
  <c r="Y1025" i="1" s="1"/>
  <c r="Z1025" i="1" s="1"/>
  <c r="W1066" i="1"/>
  <c r="Y1066" i="1" s="1"/>
  <c r="Z1066" i="1" s="1"/>
  <c r="W602" i="1"/>
  <c r="Y602" i="1" s="1"/>
  <c r="Z602" i="1" s="1"/>
  <c r="W921" i="1"/>
  <c r="Y921" i="1" s="1"/>
  <c r="Z921" i="1" s="1"/>
  <c r="W929" i="1"/>
  <c r="Y929" i="1" s="1"/>
  <c r="Z929" i="1" s="1"/>
  <c r="W955" i="1"/>
  <c r="Y955" i="1" s="1"/>
  <c r="Z955" i="1" s="1"/>
  <c r="W981" i="1"/>
  <c r="Y981" i="1" s="1"/>
  <c r="Z981" i="1" s="1"/>
  <c r="W1102" i="1"/>
  <c r="Y1102" i="1" s="1"/>
  <c r="Z1102" i="1" s="1"/>
  <c r="W1182" i="1"/>
  <c r="Y1182" i="1" s="1"/>
  <c r="Z1182" i="1" s="1"/>
  <c r="W1194" i="1"/>
  <c r="Y1194" i="1" s="1"/>
  <c r="Z1194" i="1" s="1"/>
  <c r="W432" i="1"/>
  <c r="Y432" i="1" s="1"/>
  <c r="Z432" i="1" s="1"/>
  <c r="W541" i="1"/>
  <c r="Y541" i="1" s="1"/>
  <c r="Z541" i="1" s="1"/>
  <c r="W837" i="1"/>
  <c r="Y837" i="1" s="1"/>
  <c r="Z837" i="1" s="1"/>
  <c r="W1015" i="1"/>
  <c r="Y1015" i="1" s="1"/>
  <c r="Z1015" i="1" s="1"/>
  <c r="W1105" i="1"/>
  <c r="Y1105" i="1" s="1"/>
  <c r="Z1105" i="1" s="1"/>
  <c r="W536" i="1"/>
  <c r="Y536" i="1" s="1"/>
  <c r="Z536" i="1" s="1"/>
  <c r="W648" i="1"/>
  <c r="Y648" i="1" s="1"/>
  <c r="Z648" i="1" s="1"/>
  <c r="W732" i="1"/>
  <c r="Y732" i="1" s="1"/>
  <c r="Z732" i="1" s="1"/>
  <c r="W843" i="1"/>
  <c r="Y843" i="1" s="1"/>
  <c r="Z843" i="1" s="1"/>
  <c r="W852" i="1"/>
  <c r="Y852" i="1" s="1"/>
  <c r="Z852" i="1" s="1"/>
  <c r="W338" i="1"/>
  <c r="Y338" i="1" s="1"/>
  <c r="Z338" i="1" s="1"/>
  <c r="W678" i="1"/>
  <c r="Y678" i="1" s="1"/>
  <c r="Z678" i="1" s="1"/>
  <c r="W768" i="1"/>
  <c r="Y768" i="1" s="1"/>
  <c r="Z768" i="1" s="1"/>
  <c r="W783" i="1"/>
  <c r="Y783" i="1" s="1"/>
  <c r="Z783" i="1" s="1"/>
  <c r="W799" i="1"/>
  <c r="Y799" i="1" s="1"/>
  <c r="Z799" i="1" s="1"/>
  <c r="W1039" i="1"/>
  <c r="Y1039" i="1" s="1"/>
  <c r="Z1039" i="1" s="1"/>
  <c r="W410" i="1"/>
  <c r="Y410" i="1" s="1"/>
  <c r="Z410" i="1" s="1"/>
  <c r="W683" i="1"/>
  <c r="Y683" i="1" s="1"/>
  <c r="Z683" i="1" s="1"/>
  <c r="W797" i="1"/>
  <c r="Y797" i="1" s="1"/>
  <c r="Z797" i="1" s="1"/>
  <c r="W199" i="1"/>
  <c r="Y199" i="1" s="1"/>
  <c r="Z199" i="1" s="1"/>
  <c r="W714" i="1"/>
  <c r="Y714" i="1" s="1"/>
  <c r="Z714" i="1" s="1"/>
  <c r="W879" i="1"/>
  <c r="Y879" i="1" s="1"/>
  <c r="Z879" i="1" s="1"/>
  <c r="W911" i="1"/>
  <c r="Y911" i="1" s="1"/>
  <c r="Z911" i="1" s="1"/>
  <c r="W760" i="1"/>
  <c r="Y760" i="1" s="1"/>
  <c r="Z760" i="1" s="1"/>
  <c r="W790" i="1"/>
  <c r="Y790" i="1" s="1"/>
  <c r="Z790" i="1" s="1"/>
  <c r="X1069" i="1"/>
  <c r="W995" i="1"/>
  <c r="Y995" i="1" s="1"/>
  <c r="Z995" i="1" s="1"/>
  <c r="X950" i="1"/>
  <c r="W881" i="1"/>
  <c r="Y881" i="1" s="1"/>
  <c r="Z881" i="1" s="1"/>
  <c r="W814" i="1"/>
  <c r="Y814" i="1" s="1"/>
  <c r="Z814" i="1" s="1"/>
  <c r="X807" i="1"/>
  <c r="X784" i="1"/>
  <c r="X737" i="1"/>
  <c r="X532" i="1"/>
  <c r="X1007" i="1"/>
  <c r="W959" i="1"/>
  <c r="Y959" i="1" s="1"/>
  <c r="Z959" i="1" s="1"/>
  <c r="X922" i="1"/>
  <c r="W534" i="1"/>
  <c r="Y534" i="1" s="1"/>
  <c r="Z534" i="1" s="1"/>
  <c r="X509" i="1"/>
  <c r="W317" i="1"/>
  <c r="Y317" i="1" s="1"/>
  <c r="Z317" i="1" s="1"/>
  <c r="X1458" i="1"/>
  <c r="X1409" i="1"/>
  <c r="X1395" i="1"/>
  <c r="X1285" i="1"/>
  <c r="X1283" i="1"/>
  <c r="X1265" i="1"/>
  <c r="X1225" i="1"/>
  <c r="X1062" i="1"/>
  <c r="X964" i="1"/>
  <c r="W849" i="1"/>
  <c r="Y849" i="1" s="1"/>
  <c r="Z849" i="1" s="1"/>
  <c r="X786" i="1"/>
  <c r="X731" i="1"/>
  <c r="W700" i="1"/>
  <c r="Y700" i="1" s="1"/>
  <c r="Z700" i="1" s="1"/>
  <c r="W643" i="1"/>
  <c r="Y643" i="1" s="1"/>
  <c r="Z643" i="1" s="1"/>
  <c r="W1293" i="1"/>
  <c r="Y1293" i="1" s="1"/>
  <c r="Z1293" i="1" s="1"/>
  <c r="W1256" i="1"/>
  <c r="Y1256" i="1" s="1"/>
  <c r="Z1256" i="1" s="1"/>
  <c r="W1229" i="1"/>
  <c r="Y1229" i="1" s="1"/>
  <c r="Z1229" i="1" s="1"/>
  <c r="W1191" i="1"/>
  <c r="Y1191" i="1" s="1"/>
  <c r="Z1191" i="1" s="1"/>
  <c r="W1163" i="1"/>
  <c r="Y1163" i="1" s="1"/>
  <c r="Z1163" i="1" s="1"/>
  <c r="X1137" i="1"/>
  <c r="X1118" i="1"/>
  <c r="X1064" i="1"/>
  <c r="X1055" i="1"/>
  <c r="X1036" i="1"/>
  <c r="X971" i="1"/>
  <c r="X942" i="1"/>
  <c r="X858" i="1"/>
  <c r="X847" i="1"/>
  <c r="X842" i="1"/>
  <c r="W801" i="1"/>
  <c r="Y801" i="1" s="1"/>
  <c r="Z801" i="1" s="1"/>
  <c r="W793" i="1"/>
  <c r="Y793" i="1" s="1"/>
  <c r="Z793" i="1" s="1"/>
  <c r="X765" i="1"/>
  <c r="X708" i="1"/>
  <c r="W672" i="1"/>
  <c r="Y672" i="1" s="1"/>
  <c r="Z672" i="1" s="1"/>
  <c r="X663" i="1"/>
  <c r="W660" i="1"/>
  <c r="Y660" i="1" s="1"/>
  <c r="Z660" i="1" s="1"/>
  <c r="W198" i="1"/>
  <c r="Y198" i="1" s="1"/>
  <c r="Z198" i="1" s="1"/>
  <c r="X1038" i="1"/>
  <c r="X988" i="1"/>
  <c r="X867" i="1"/>
  <c r="X865" i="1"/>
  <c r="W808" i="1"/>
  <c r="Y808" i="1" s="1"/>
  <c r="Z808" i="1" s="1"/>
  <c r="X788" i="1"/>
  <c r="W785" i="1"/>
  <c r="Y785" i="1" s="1"/>
  <c r="Z785" i="1" s="1"/>
  <c r="X767" i="1"/>
  <c r="X683" i="1"/>
  <c r="X641" i="1"/>
  <c r="X622" i="1"/>
  <c r="X595" i="1"/>
  <c r="X563" i="1"/>
  <c r="W548" i="1"/>
  <c r="Y548" i="1" s="1"/>
  <c r="Z548" i="1" s="1"/>
  <c r="X486" i="1"/>
  <c r="X1546" i="1"/>
  <c r="W1477" i="1"/>
  <c r="Y1477" i="1" s="1"/>
  <c r="Z1477" i="1" s="1"/>
  <c r="W1435" i="1"/>
  <c r="Y1435" i="1" s="1"/>
  <c r="Z1435" i="1" s="1"/>
  <c r="X1422" i="1"/>
  <c r="X1369" i="1"/>
  <c r="X1367" i="1"/>
  <c r="X1325" i="1"/>
  <c r="X1289" i="1"/>
  <c r="W1276" i="1"/>
  <c r="Y1276" i="1" s="1"/>
  <c r="Z1276" i="1" s="1"/>
  <c r="X1227" i="1"/>
  <c r="W1117" i="1"/>
  <c r="Y1117" i="1" s="1"/>
  <c r="Z1117" i="1" s="1"/>
  <c r="W1088" i="1"/>
  <c r="Y1088" i="1" s="1"/>
  <c r="Z1088" i="1" s="1"/>
  <c r="X1083" i="1"/>
  <c r="W1072" i="1"/>
  <c r="Y1072" i="1" s="1"/>
  <c r="Z1072" i="1" s="1"/>
  <c r="X1011" i="1"/>
  <c r="X990" i="1"/>
  <c r="W975" i="1"/>
  <c r="Y975" i="1" s="1"/>
  <c r="Z975" i="1" s="1"/>
  <c r="W896" i="1"/>
  <c r="Y896" i="1" s="1"/>
  <c r="Z896" i="1" s="1"/>
  <c r="W887" i="1"/>
  <c r="Y887" i="1" s="1"/>
  <c r="Z887" i="1" s="1"/>
  <c r="W805" i="1"/>
  <c r="Y805" i="1" s="1"/>
  <c r="Z805" i="1" s="1"/>
  <c r="X658" i="1"/>
  <c r="X598" i="1"/>
  <c r="W281" i="1"/>
  <c r="Y281" i="1" s="1"/>
  <c r="Z281" i="1" s="1"/>
  <c r="X276" i="1"/>
  <c r="X1327" i="1"/>
  <c r="W1233" i="1"/>
  <c r="Y1233" i="1" s="1"/>
  <c r="Z1233" i="1" s="1"/>
  <c r="X1132" i="1"/>
  <c r="W1082" i="1"/>
  <c r="Y1082" i="1" s="1"/>
  <c r="Z1082" i="1" s="1"/>
  <c r="X997" i="1"/>
  <c r="X878" i="1"/>
  <c r="W874" i="1"/>
  <c r="Y874" i="1" s="1"/>
  <c r="Z874" i="1" s="1"/>
  <c r="X811" i="1"/>
  <c r="X713" i="1"/>
  <c r="X505" i="1"/>
  <c r="X500" i="1"/>
  <c r="W492" i="1"/>
  <c r="Y492" i="1" s="1"/>
  <c r="Z492" i="1" s="1"/>
  <c r="X464" i="1"/>
  <c r="X451" i="1"/>
  <c r="W278" i="1"/>
  <c r="Y278" i="1" s="1"/>
  <c r="Z278" i="1" s="1"/>
  <c r="X919" i="1"/>
  <c r="X912" i="1"/>
  <c r="X892" i="1"/>
  <c r="X796" i="1"/>
  <c r="X763" i="1"/>
  <c r="W733" i="1"/>
  <c r="Y733" i="1" s="1"/>
  <c r="Z733" i="1" s="1"/>
  <c r="X527" i="1"/>
  <c r="X931" i="1"/>
  <c r="X894" i="1"/>
  <c r="X827" i="1"/>
  <c r="X823" i="1"/>
  <c r="X821" i="1"/>
  <c r="X738" i="1"/>
  <c r="W726" i="1"/>
  <c r="Y726" i="1" s="1"/>
  <c r="Z726" i="1" s="1"/>
  <c r="X710" i="1"/>
  <c r="X552" i="1"/>
  <c r="W526" i="1"/>
  <c r="Y526" i="1" s="1"/>
  <c r="Z526" i="1" s="1"/>
  <c r="X424" i="1"/>
  <c r="W333" i="1"/>
  <c r="Y333" i="1" s="1"/>
  <c r="Z333" i="1" s="1"/>
  <c r="X896" i="1"/>
  <c r="X793" i="1"/>
  <c r="X778" i="1"/>
  <c r="W676" i="1"/>
  <c r="Y676" i="1" s="1"/>
  <c r="Z676" i="1" s="1"/>
  <c r="X543" i="1"/>
  <c r="X375" i="1"/>
  <c r="Z375" i="1"/>
  <c r="X218" i="1"/>
  <c r="X838" i="1"/>
  <c r="W811" i="1"/>
  <c r="Y811" i="1" s="1"/>
  <c r="Z811" i="1" s="1"/>
  <c r="W806" i="1"/>
  <c r="Y806" i="1" s="1"/>
  <c r="Z806" i="1" s="1"/>
  <c r="X790" i="1"/>
  <c r="X642" i="1"/>
  <c r="X578" i="1"/>
  <c r="X573" i="1"/>
  <c r="W562" i="1"/>
  <c r="Y562" i="1" s="1"/>
  <c r="Z562" i="1" s="1"/>
  <c r="X372" i="1"/>
  <c r="W222" i="1"/>
  <c r="Y222" i="1" s="1"/>
  <c r="Z222" i="1" s="1"/>
  <c r="X1049" i="1"/>
  <c r="W982" i="1"/>
  <c r="Y982" i="1" s="1"/>
  <c r="Z982" i="1" s="1"/>
  <c r="W935" i="1"/>
  <c r="Y935" i="1" s="1"/>
  <c r="Z935" i="1" s="1"/>
  <c r="W873" i="1"/>
  <c r="Y873" i="1" s="1"/>
  <c r="Z873" i="1" s="1"/>
  <c r="W792" i="1"/>
  <c r="Y792" i="1" s="1"/>
  <c r="Z792" i="1" s="1"/>
  <c r="W671" i="1"/>
  <c r="Y671" i="1" s="1"/>
  <c r="Z671" i="1" s="1"/>
  <c r="X656" i="1"/>
  <c r="X521" i="1"/>
  <c r="W341" i="1"/>
  <c r="Y341" i="1" s="1"/>
  <c r="Z341" i="1" s="1"/>
  <c r="W587" i="1"/>
  <c r="Y587" i="1" s="1"/>
  <c r="Z587" i="1" s="1"/>
  <c r="X26" i="1"/>
  <c r="X911" i="1"/>
  <c r="X871" i="1"/>
  <c r="X855" i="1"/>
  <c r="X802" i="1"/>
  <c r="X744" i="1"/>
  <c r="X702" i="1"/>
  <c r="W603" i="1"/>
  <c r="Y603" i="1" s="1"/>
  <c r="Z603" i="1" s="1"/>
  <c r="X565" i="1"/>
  <c r="X413" i="1"/>
  <c r="X978" i="1"/>
  <c r="Z970" i="1"/>
  <c r="X940" i="1"/>
  <c r="X916" i="1"/>
  <c r="W857" i="1"/>
  <c r="Y857" i="1" s="1"/>
  <c r="Z857" i="1" s="1"/>
  <c r="W590" i="1"/>
  <c r="Y590" i="1" s="1"/>
  <c r="Z590" i="1" s="1"/>
  <c r="X584" i="1"/>
  <c r="W513" i="1"/>
  <c r="Y513" i="1" s="1"/>
  <c r="Z513" i="1" s="1"/>
  <c r="X462" i="1"/>
  <c r="X457" i="1"/>
  <c r="X553" i="1"/>
  <c r="X484" i="1"/>
  <c r="W1107" i="1"/>
  <c r="Y1107" i="1" s="1"/>
  <c r="Z1107" i="1" s="1"/>
  <c r="W1090" i="1"/>
  <c r="Y1090" i="1" s="1"/>
  <c r="Z1090" i="1" s="1"/>
  <c r="X1039" i="1"/>
  <c r="X1032" i="1"/>
  <c r="X1028" i="1"/>
  <c r="X937" i="1"/>
  <c r="X932" i="1"/>
  <c r="X913" i="1"/>
  <c r="X835" i="1"/>
  <c r="X815" i="1"/>
  <c r="X768" i="1"/>
  <c r="X513" i="1"/>
  <c r="X1555" i="1"/>
  <c r="X1366" i="1"/>
  <c r="W1356" i="1"/>
  <c r="Y1356" i="1" s="1"/>
  <c r="Z1356" i="1" s="1"/>
  <c r="X1164" i="1"/>
  <c r="W1129" i="1"/>
  <c r="Y1129" i="1" s="1"/>
  <c r="Z1129" i="1" s="1"/>
  <c r="W1123" i="1"/>
  <c r="Y1123" i="1" s="1"/>
  <c r="Z1123" i="1" s="1"/>
  <c r="X1073" i="1"/>
  <c r="X1046" i="1"/>
  <c r="X1015" i="1"/>
  <c r="X960" i="1"/>
  <c r="X904" i="1"/>
  <c r="X843" i="1"/>
  <c r="X837" i="1"/>
  <c r="X817" i="1"/>
  <c r="X789" i="1"/>
  <c r="X785" i="1"/>
  <c r="X781" i="1"/>
  <c r="W763" i="1"/>
  <c r="Y763" i="1" s="1"/>
  <c r="Z763" i="1" s="1"/>
  <c r="X523" i="1"/>
  <c r="W401" i="1"/>
  <c r="Y401" i="1" s="1"/>
  <c r="Z401" i="1" s="1"/>
  <c r="X1303" i="1"/>
  <c r="X1212" i="1"/>
  <c r="X1168" i="1"/>
  <c r="X1034" i="1"/>
  <c r="X984" i="1"/>
  <c r="X975" i="1"/>
  <c r="X939" i="1"/>
  <c r="W880" i="1"/>
  <c r="Y880" i="1" s="1"/>
  <c r="Z880" i="1" s="1"/>
  <c r="W856" i="1"/>
  <c r="Y856" i="1" s="1"/>
  <c r="Z856" i="1" s="1"/>
  <c r="X845" i="1"/>
  <c r="X754" i="1"/>
  <c r="X752" i="1"/>
  <c r="X685" i="1"/>
  <c r="W652" i="1"/>
  <c r="Y652" i="1" s="1"/>
  <c r="Z652" i="1" s="1"/>
  <c r="W535" i="1"/>
  <c r="Y535" i="1" s="1"/>
  <c r="Z535" i="1" s="1"/>
  <c r="X346" i="1"/>
  <c r="X1170" i="1"/>
  <c r="X1048" i="1"/>
  <c r="W990" i="1"/>
  <c r="Y990" i="1" s="1"/>
  <c r="Z990" i="1" s="1"/>
  <c r="X953" i="1"/>
  <c r="X870" i="1"/>
  <c r="W827" i="1"/>
  <c r="Y827" i="1" s="1"/>
  <c r="Z827" i="1" s="1"/>
  <c r="X734" i="1"/>
  <c r="X722" i="1"/>
  <c r="X673" i="1"/>
  <c r="X657" i="1"/>
  <c r="X498" i="1"/>
  <c r="W455" i="1"/>
  <c r="Y455" i="1" s="1"/>
  <c r="Z455" i="1" s="1"/>
  <c r="X1415" i="1"/>
  <c r="X1144" i="1"/>
  <c r="W1133" i="1"/>
  <c r="Y1133" i="1" s="1"/>
  <c r="Z1133" i="1" s="1"/>
  <c r="X1052" i="1"/>
  <c r="X875" i="1"/>
  <c r="W807" i="1"/>
  <c r="Y807" i="1" s="1"/>
  <c r="Z807" i="1" s="1"/>
  <c r="X761" i="1"/>
  <c r="W691" i="1"/>
  <c r="Y691" i="1" s="1"/>
  <c r="Z691" i="1" s="1"/>
  <c r="X687" i="1"/>
  <c r="X675" i="1"/>
  <c r="X659" i="1"/>
  <c r="X627" i="1"/>
  <c r="X566" i="1"/>
  <c r="X470" i="1"/>
  <c r="W345" i="1"/>
  <c r="Y345" i="1" s="1"/>
  <c r="Z345" i="1" s="1"/>
  <c r="X630" i="1"/>
  <c r="X531" i="1"/>
  <c r="X286" i="1"/>
  <c r="X482" i="1"/>
  <c r="X434" i="1"/>
  <c r="X386" i="1"/>
  <c r="W184" i="1"/>
  <c r="Y184" i="1" s="1"/>
  <c r="Z184" i="1" s="1"/>
  <c r="W178" i="1"/>
  <c r="Y178" i="1" s="1"/>
  <c r="Z178" i="1" s="1"/>
  <c r="X494" i="1"/>
  <c r="X453" i="1"/>
  <c r="X324" i="1"/>
  <c r="W294" i="1"/>
  <c r="Y294" i="1" s="1"/>
  <c r="Z294" i="1" s="1"/>
  <c r="X1131" i="1"/>
  <c r="W1092" i="1"/>
  <c r="Y1092" i="1" s="1"/>
  <c r="Z1092" i="1" s="1"/>
  <c r="X1013" i="1"/>
  <c r="X873" i="1"/>
  <c r="X863" i="1"/>
  <c r="W758" i="1"/>
  <c r="Y758" i="1" s="1"/>
  <c r="Z758" i="1" s="1"/>
  <c r="X749" i="1"/>
  <c r="X745" i="1"/>
  <c r="X743" i="1"/>
  <c r="X739" i="1"/>
  <c r="X690" i="1"/>
  <c r="X652" i="1"/>
  <c r="X649" i="1"/>
  <c r="X632" i="1"/>
  <c r="W595" i="1"/>
  <c r="Y595" i="1" s="1"/>
  <c r="Z595" i="1" s="1"/>
  <c r="W560" i="1"/>
  <c r="Y560" i="1" s="1"/>
  <c r="Z560" i="1" s="1"/>
  <c r="W542" i="1"/>
  <c r="Y542" i="1" s="1"/>
  <c r="Z542" i="1" s="1"/>
  <c r="X516" i="1"/>
  <c r="X475" i="1"/>
  <c r="X471" i="1"/>
  <c r="X460" i="1"/>
  <c r="X452" i="1"/>
  <c r="X416" i="1"/>
  <c r="X254" i="1"/>
  <c r="X247" i="1"/>
  <c r="X28" i="1"/>
  <c r="W408" i="1"/>
  <c r="Y408" i="1" s="1"/>
  <c r="Z408" i="1" s="1"/>
  <c r="X406" i="1"/>
  <c r="W342" i="1"/>
  <c r="Y342" i="1" s="1"/>
  <c r="Z342" i="1" s="1"/>
  <c r="X257" i="1"/>
  <c r="X198" i="1"/>
  <c r="X272" i="1"/>
  <c r="X274" i="1"/>
  <c r="X202" i="1"/>
  <c r="X204" i="1"/>
  <c r="X51" i="1"/>
  <c r="X166" i="1"/>
  <c r="X168" i="1"/>
  <c r="X394" i="1"/>
  <c r="X152" i="1"/>
  <c r="X160" i="1"/>
  <c r="X162" i="1"/>
  <c r="X232" i="1"/>
  <c r="X234" i="1"/>
  <c r="X323" i="1"/>
  <c r="X325" i="1"/>
  <c r="X151" i="1"/>
  <c r="X401" i="1"/>
  <c r="X493" i="1"/>
  <c r="X122" i="1"/>
  <c r="X124" i="1"/>
  <c r="X193" i="1"/>
  <c r="X339" i="1"/>
  <c r="X191" i="1"/>
  <c r="X212" i="1"/>
  <c r="X260" i="1"/>
  <c r="X321" i="1"/>
  <c r="X354" i="1"/>
  <c r="X31" i="1"/>
  <c r="X182" i="1"/>
  <c r="X184" i="1"/>
  <c r="X294" i="1"/>
  <c r="X147" i="1"/>
  <c r="X186" i="1"/>
  <c r="X188" i="1"/>
  <c r="X199" i="1"/>
  <c r="X315" i="1"/>
  <c r="X319" i="1"/>
  <c r="X381" i="1"/>
  <c r="X593" i="1"/>
  <c r="X60" i="1"/>
  <c r="X62" i="1"/>
  <c r="X98" i="1"/>
  <c r="X102" i="1"/>
  <c r="X104" i="1"/>
  <c r="X112" i="1"/>
  <c r="X197" i="1"/>
  <c r="X292" i="1"/>
  <c r="X343" i="1"/>
  <c r="X9" i="1"/>
  <c r="X157" i="1"/>
  <c r="X277" i="1"/>
  <c r="X318" i="1"/>
  <c r="X331" i="1"/>
  <c r="X77" i="1"/>
  <c r="X91" i="1"/>
  <c r="X93" i="1"/>
  <c r="X95" i="1"/>
  <c r="X97" i="1"/>
  <c r="X130" i="1"/>
  <c r="X173" i="1"/>
  <c r="X187" i="1"/>
  <c r="X227" i="1"/>
  <c r="X282" i="1"/>
  <c r="X334" i="1"/>
  <c r="X362" i="1"/>
  <c r="X368" i="1"/>
  <c r="X44" i="1"/>
  <c r="X67" i="1"/>
  <c r="X69" i="1"/>
  <c r="X71" i="1"/>
  <c r="X364" i="1"/>
  <c r="X668" i="1"/>
  <c r="X27" i="1"/>
  <c r="X29" i="1"/>
  <c r="X42" i="1"/>
  <c r="X171" i="1"/>
  <c r="X258" i="1"/>
  <c r="X556" i="1"/>
  <c r="X574" i="1"/>
  <c r="X580" i="1"/>
  <c r="X45" i="1"/>
  <c r="X64" i="1"/>
  <c r="X66" i="1"/>
  <c r="X167" i="1"/>
  <c r="X142" i="1"/>
  <c r="X241" i="1"/>
  <c r="X261" i="1"/>
  <c r="X430" i="1"/>
  <c r="X648" i="1"/>
  <c r="X650" i="1"/>
  <c r="X719" i="1"/>
  <c r="X721" i="1"/>
  <c r="X723" i="1"/>
  <c r="X769" i="1"/>
  <c r="X921" i="1"/>
  <c r="X111" i="1"/>
  <c r="X140" i="1"/>
  <c r="X10" i="1"/>
  <c r="X19" i="1"/>
  <c r="X21" i="1"/>
  <c r="X88" i="1"/>
  <c r="X164" i="1"/>
  <c r="X225" i="1"/>
  <c r="X235" i="1"/>
  <c r="X237" i="1"/>
  <c r="X250" i="1"/>
  <c r="X314" i="1"/>
  <c r="X347" i="1"/>
  <c r="X443" i="1"/>
  <c r="X535" i="1"/>
  <c r="X819" i="1"/>
  <c r="X52" i="1"/>
  <c r="X80" i="1"/>
  <c r="X82" i="1"/>
  <c r="X84" i="1"/>
  <c r="X120" i="1"/>
  <c r="X128" i="1"/>
  <c r="X214" i="1"/>
  <c r="X8" i="1"/>
  <c r="X65" i="1"/>
  <c r="X78" i="1"/>
  <c r="X90" i="1"/>
  <c r="X105" i="1"/>
  <c r="X24" i="1"/>
  <c r="X61" i="1"/>
  <c r="X231" i="1"/>
  <c r="X283" i="1"/>
  <c r="X322" i="1"/>
  <c r="X421" i="1"/>
  <c r="X431" i="1"/>
  <c r="X528" i="1"/>
  <c r="X549" i="1"/>
  <c r="X569" i="1"/>
  <c r="X718" i="1"/>
  <c r="X11" i="1"/>
  <c r="X110" i="1"/>
  <c r="X133" i="1"/>
  <c r="X135" i="1"/>
  <c r="X139" i="1"/>
  <c r="X141" i="1"/>
  <c r="X165" i="1"/>
  <c r="X219" i="1"/>
  <c r="X242" i="1"/>
  <c r="X2" i="1"/>
  <c r="X4" i="1"/>
  <c r="X89" i="1"/>
  <c r="X129" i="1"/>
  <c r="X229" i="1"/>
  <c r="X271" i="1"/>
  <c r="X121" i="1"/>
  <c r="X179" i="1"/>
  <c r="X263" i="1"/>
  <c r="X361" i="1"/>
  <c r="X377" i="1"/>
  <c r="X628" i="1"/>
  <c r="X195" i="1"/>
  <c r="X210" i="1"/>
  <c r="X238" i="1"/>
  <c r="X281" i="1"/>
  <c r="X594" i="1"/>
  <c r="X709" i="1"/>
  <c r="X795" i="1"/>
  <c r="X805" i="1"/>
  <c r="X1041" i="1"/>
  <c r="X1060" i="1"/>
  <c r="X236" i="1"/>
  <c r="X252" i="1"/>
  <c r="X336" i="1"/>
  <c r="X408" i="1"/>
  <c r="X446" i="1"/>
  <c r="X496" i="1"/>
  <c r="X567" i="1"/>
  <c r="X588" i="1"/>
  <c r="X614" i="1"/>
  <c r="X616" i="1"/>
  <c r="X861" i="1"/>
  <c r="X46" i="1"/>
  <c r="X392" i="1"/>
  <c r="X397" i="1"/>
  <c r="X228" i="1"/>
  <c r="X243" i="1"/>
  <c r="X329" i="1"/>
  <c r="X355" i="1"/>
  <c r="X357" i="1"/>
  <c r="X359" i="1"/>
  <c r="X402" i="1"/>
  <c r="X404" i="1"/>
  <c r="X428" i="1"/>
  <c r="X517" i="1"/>
  <c r="X551" i="1"/>
  <c r="X665" i="1"/>
  <c r="X667" i="1"/>
  <c r="X669" i="1"/>
  <c r="X688" i="1"/>
  <c r="X829" i="1"/>
  <c r="X941" i="1"/>
  <c r="X956" i="1"/>
  <c r="X144" i="1"/>
  <c r="X248" i="1"/>
  <c r="X317" i="1"/>
  <c r="X341" i="1"/>
  <c r="X33" i="1"/>
  <c r="X297" i="1"/>
  <c r="X349" i="1"/>
  <c r="X411" i="1"/>
  <c r="X456" i="1"/>
  <c r="X155" i="1"/>
  <c r="X221" i="1"/>
  <c r="X290" i="1"/>
  <c r="X299" i="1"/>
  <c r="X301" i="1"/>
  <c r="X376" i="1"/>
  <c r="X22" i="1"/>
  <c r="X269" i="1"/>
  <c r="X332" i="1"/>
  <c r="X337" i="1"/>
  <c r="X38" i="1"/>
  <c r="X131" i="1"/>
  <c r="X320" i="1"/>
  <c r="X335" i="1"/>
  <c r="X405" i="1"/>
  <c r="X429" i="1"/>
  <c r="X501" i="1"/>
  <c r="X503" i="1"/>
  <c r="X591" i="1"/>
  <c r="X828" i="1"/>
  <c r="X830" i="1"/>
  <c r="X901" i="1"/>
  <c r="X367" i="1"/>
  <c r="X374" i="1"/>
  <c r="X391" i="1"/>
  <c r="X223" i="1"/>
  <c r="X340" i="1"/>
  <c r="X420" i="1"/>
  <c r="X577" i="1"/>
  <c r="X579" i="1"/>
  <c r="X643" i="1"/>
  <c r="X759" i="1"/>
  <c r="X125" i="1"/>
  <c r="X127" i="1"/>
  <c r="X279" i="1"/>
  <c r="X302" i="1"/>
  <c r="X425" i="1"/>
  <c r="X476" i="1"/>
  <c r="X502" i="1"/>
  <c r="X511" i="1"/>
  <c r="X180" i="1"/>
  <c r="X259" i="1"/>
  <c r="X288" i="1"/>
  <c r="X296" i="1"/>
  <c r="X590" i="1"/>
  <c r="X692" i="1"/>
  <c r="X936" i="1"/>
  <c r="X946" i="1"/>
  <c r="X18" i="1"/>
  <c r="X178" i="1"/>
  <c r="X414" i="1"/>
  <c r="X442" i="1"/>
  <c r="X481" i="1"/>
  <c r="X483" i="1"/>
  <c r="X490" i="1"/>
  <c r="X539" i="1"/>
  <c r="X736" i="1"/>
  <c r="X779" i="1"/>
  <c r="X407" i="1"/>
  <c r="X514" i="1"/>
  <c r="X571" i="1"/>
  <c r="X607" i="1"/>
  <c r="X670" i="1"/>
  <c r="X703" i="1"/>
  <c r="W430" i="1"/>
  <c r="Y430" i="1" s="1"/>
  <c r="Z430" i="1" s="1"/>
  <c r="X426" i="1"/>
  <c r="X216" i="1"/>
  <c r="X181" i="1"/>
  <c r="X605" i="1"/>
  <c r="W572" i="1"/>
  <c r="Y572" i="1" s="1"/>
  <c r="Z572" i="1" s="1"/>
  <c r="X530" i="1"/>
  <c r="X525" i="1"/>
  <c r="X507" i="1"/>
  <c r="X497" i="1"/>
  <c r="X385" i="1"/>
  <c r="X285" i="1"/>
  <c r="W186" i="1"/>
  <c r="Y186" i="1" s="1"/>
  <c r="Z186" i="1" s="1"/>
  <c r="W577" i="1"/>
  <c r="Y577" i="1" s="1"/>
  <c r="Z577" i="1" s="1"/>
  <c r="X570" i="1"/>
  <c r="X433" i="1"/>
  <c r="W420" i="1"/>
  <c r="Y420" i="1" s="1"/>
  <c r="Z420" i="1" s="1"/>
  <c r="X303" i="1"/>
  <c r="X12" i="1"/>
  <c r="X1105" i="1"/>
  <c r="X915" i="1"/>
  <c r="X898" i="1"/>
  <c r="W854" i="1"/>
  <c r="Y854" i="1" s="1"/>
  <c r="Z854" i="1" s="1"/>
  <c r="X848" i="1"/>
  <c r="X831" i="1"/>
  <c r="X770" i="1"/>
  <c r="W759" i="1"/>
  <c r="Y759" i="1" s="1"/>
  <c r="Z759" i="1" s="1"/>
  <c r="W757" i="1"/>
  <c r="Y757" i="1" s="1"/>
  <c r="Z757" i="1" s="1"/>
  <c r="X740" i="1"/>
  <c r="X720" i="1"/>
  <c r="W682" i="1"/>
  <c r="Y682" i="1" s="1"/>
  <c r="Z682" i="1" s="1"/>
  <c r="X671" i="1"/>
  <c r="X644" i="1"/>
  <c r="W637" i="1"/>
  <c r="Y637" i="1" s="1"/>
  <c r="Z637" i="1" s="1"/>
  <c r="W566" i="1"/>
  <c r="Y566" i="1" s="1"/>
  <c r="Z566" i="1" s="1"/>
  <c r="W556" i="1"/>
  <c r="Y556" i="1" s="1"/>
  <c r="Z556" i="1" s="1"/>
  <c r="X544" i="1"/>
  <c r="X529" i="1"/>
  <c r="W429" i="1"/>
  <c r="Y429" i="1" s="1"/>
  <c r="Z429" i="1" s="1"/>
  <c r="W389" i="1"/>
  <c r="Y389" i="1" s="1"/>
  <c r="Z389" i="1" s="1"/>
  <c r="X305" i="1"/>
  <c r="W151" i="1"/>
  <c r="Y151" i="1" s="1"/>
  <c r="Z151" i="1" s="1"/>
  <c r="X1045" i="1"/>
  <c r="X1043" i="1"/>
  <c r="W1007" i="1"/>
  <c r="Y1007" i="1" s="1"/>
  <c r="Z1007" i="1" s="1"/>
  <c r="X952" i="1"/>
  <c r="W939" i="1"/>
  <c r="Y939" i="1" s="1"/>
  <c r="Z939" i="1" s="1"/>
  <c r="W910" i="1"/>
  <c r="Y910" i="1" s="1"/>
  <c r="Z910" i="1" s="1"/>
  <c r="X864" i="1"/>
  <c r="X775" i="1"/>
  <c r="X742" i="1"/>
  <c r="W740" i="1"/>
  <c r="Y740" i="1" s="1"/>
  <c r="Z740" i="1" s="1"/>
  <c r="W736" i="1"/>
  <c r="Y736" i="1" s="1"/>
  <c r="Z736" i="1" s="1"/>
  <c r="X693" i="1"/>
  <c r="X686" i="1"/>
  <c r="W684" i="1"/>
  <c r="Y684" i="1" s="1"/>
  <c r="Z684" i="1" s="1"/>
  <c r="W641" i="1"/>
  <c r="Y641" i="1" s="1"/>
  <c r="Z641" i="1" s="1"/>
  <c r="W630" i="1"/>
  <c r="Y630" i="1" s="1"/>
  <c r="Z630" i="1" s="1"/>
  <c r="X624" i="1"/>
  <c r="X597" i="1"/>
  <c r="X538" i="1"/>
  <c r="X478" i="1"/>
  <c r="W469" i="1"/>
  <c r="Y469" i="1" s="1"/>
  <c r="Z469" i="1" s="1"/>
  <c r="X454" i="1"/>
  <c r="X400" i="1"/>
  <c r="W335" i="1"/>
  <c r="Y335" i="1" s="1"/>
  <c r="Z335" i="1" s="1"/>
  <c r="W307" i="1"/>
  <c r="Y307" i="1" s="1"/>
  <c r="Z307" i="1" s="1"/>
  <c r="X255" i="1"/>
  <c r="X92" i="1"/>
  <c r="W1040" i="1"/>
  <c r="Y1040" i="1" s="1"/>
  <c r="Z1040" i="1" s="1"/>
  <c r="W1034" i="1"/>
  <c r="Y1034" i="1" s="1"/>
  <c r="Z1034" i="1" s="1"/>
  <c r="X1018" i="1"/>
  <c r="X954" i="1"/>
  <c r="X951" i="1"/>
  <c r="W949" i="1"/>
  <c r="Y949" i="1" s="1"/>
  <c r="Z949" i="1" s="1"/>
  <c r="X943" i="1"/>
  <c r="W912" i="1"/>
  <c r="Y912" i="1" s="1"/>
  <c r="Z912" i="1" s="1"/>
  <c r="W876" i="1"/>
  <c r="Y876" i="1" s="1"/>
  <c r="Z876" i="1" s="1"/>
  <c r="W871" i="1"/>
  <c r="Y871" i="1" s="1"/>
  <c r="Z871" i="1" s="1"/>
  <c r="X812" i="1"/>
  <c r="W809" i="1"/>
  <c r="Y809" i="1" s="1"/>
  <c r="Z809" i="1" s="1"/>
  <c r="X777" i="1"/>
  <c r="X772" i="1"/>
  <c r="W720" i="1"/>
  <c r="Y720" i="1" s="1"/>
  <c r="Z720" i="1" s="1"/>
  <c r="X664" i="1"/>
  <c r="X646" i="1"/>
  <c r="X601" i="1"/>
  <c r="X559" i="1"/>
  <c r="W505" i="1"/>
  <c r="Y505" i="1" s="1"/>
  <c r="Z505" i="1" s="1"/>
  <c r="X477" i="1"/>
  <c r="X473" i="1"/>
  <c r="X356" i="1"/>
  <c r="X351" i="1"/>
  <c r="W327" i="1"/>
  <c r="Y327" i="1" s="1"/>
  <c r="Z327" i="1" s="1"/>
  <c r="W48" i="1"/>
  <c r="Y48" i="1" s="1"/>
  <c r="Z48" i="1" s="1"/>
  <c r="W1006" i="1"/>
  <c r="Y1006" i="1" s="1"/>
  <c r="Z1006" i="1" s="1"/>
  <c r="W144" i="1"/>
  <c r="Y144" i="1" s="1"/>
  <c r="Z144" i="1" s="1"/>
  <c r="W212" i="1"/>
  <c r="Y212" i="1" s="1"/>
  <c r="Z212" i="1" s="1"/>
  <c r="W1216" i="1"/>
  <c r="Y1216" i="1" s="1"/>
  <c r="Z1216" i="1" s="1"/>
  <c r="W1172" i="1"/>
  <c r="Y1172" i="1" s="1"/>
  <c r="Z1172" i="1" s="1"/>
  <c r="W1170" i="1"/>
  <c r="Y1170" i="1" s="1"/>
  <c r="Z1170" i="1" s="1"/>
  <c r="X1157" i="1"/>
  <c r="W1079" i="1"/>
  <c r="Y1079" i="1" s="1"/>
  <c r="Z1079" i="1" s="1"/>
  <c r="W1038" i="1"/>
  <c r="Y1038" i="1" s="1"/>
  <c r="Z1038" i="1" s="1"/>
  <c r="X1026" i="1"/>
  <c r="X1021" i="1"/>
  <c r="X993" i="1"/>
  <c r="W974" i="1"/>
  <c r="Y974" i="1" s="1"/>
  <c r="Z974" i="1" s="1"/>
  <c r="X902" i="1"/>
  <c r="X879" i="1"/>
  <c r="X859" i="1"/>
  <c r="X804" i="1"/>
  <c r="X800" i="1"/>
  <c r="X755" i="1"/>
  <c r="W727" i="1"/>
  <c r="Y727" i="1" s="1"/>
  <c r="Z727" i="1" s="1"/>
  <c r="W711" i="1"/>
  <c r="Y711" i="1" s="1"/>
  <c r="Z711" i="1" s="1"/>
  <c r="X700" i="1"/>
  <c r="X695" i="1"/>
  <c r="X691" i="1"/>
  <c r="X626" i="1"/>
  <c r="X619" i="1"/>
  <c r="X609" i="1"/>
  <c r="W601" i="1"/>
  <c r="Y601" i="1" s="1"/>
  <c r="Z601" i="1" s="1"/>
  <c r="W596" i="1"/>
  <c r="Y596" i="1" s="1"/>
  <c r="Z596" i="1" s="1"/>
  <c r="X564" i="1"/>
  <c r="W561" i="1"/>
  <c r="Y561" i="1" s="1"/>
  <c r="Z561" i="1" s="1"/>
  <c r="X558" i="1"/>
  <c r="W533" i="1"/>
  <c r="Y533" i="1" s="1"/>
  <c r="Z533" i="1" s="1"/>
  <c r="W494" i="1"/>
  <c r="Y494" i="1" s="1"/>
  <c r="Z494" i="1" s="1"/>
  <c r="X489" i="1"/>
  <c r="X461" i="1"/>
  <c r="W431" i="1"/>
  <c r="Y431" i="1" s="1"/>
  <c r="Z431" i="1" s="1"/>
  <c r="X417" i="1"/>
  <c r="W340" i="1"/>
  <c r="Y340" i="1" s="1"/>
  <c r="Z340" i="1" s="1"/>
  <c r="X330" i="1"/>
  <c r="X284" i="1"/>
  <c r="X270" i="1"/>
  <c r="W142" i="1"/>
  <c r="Y142" i="1" s="1"/>
  <c r="Z142" i="1" s="1"/>
  <c r="W170" i="1"/>
  <c r="Y170" i="1" s="1"/>
  <c r="Z170" i="1" s="1"/>
  <c r="X724" i="1"/>
  <c r="W690" i="1"/>
  <c r="Y690" i="1" s="1"/>
  <c r="Z690" i="1" s="1"/>
  <c r="W677" i="1"/>
  <c r="Y677" i="1" s="1"/>
  <c r="Z677" i="1" s="1"/>
  <c r="W634" i="1"/>
  <c r="Y634" i="1" s="1"/>
  <c r="Z634" i="1" s="1"/>
  <c r="X596" i="1"/>
  <c r="X589" i="1"/>
  <c r="X540" i="1"/>
  <c r="W512" i="1"/>
  <c r="Y512" i="1" s="1"/>
  <c r="Z512" i="1" s="1"/>
  <c r="W400" i="1"/>
  <c r="Y400" i="1" s="1"/>
  <c r="Z400" i="1" s="1"/>
  <c r="X398" i="1"/>
  <c r="Z373" i="1"/>
  <c r="W361" i="1"/>
  <c r="Y361" i="1" s="1"/>
  <c r="Z361" i="1" s="1"/>
  <c r="X348" i="1"/>
  <c r="X35" i="1"/>
  <c r="W23" i="1"/>
  <c r="Y23" i="1" s="1"/>
  <c r="Z23" i="1" s="1"/>
  <c r="W794" i="1"/>
  <c r="Y794" i="1" s="1"/>
  <c r="Z794" i="1" s="1"/>
  <c r="X792" i="1"/>
  <c r="W750" i="1"/>
  <c r="Y750" i="1" s="1"/>
  <c r="Z750" i="1" s="1"/>
  <c r="W670" i="1"/>
  <c r="Y670" i="1" s="1"/>
  <c r="Z670" i="1" s="1"/>
  <c r="W644" i="1"/>
  <c r="Y644" i="1" s="1"/>
  <c r="Z644" i="1" s="1"/>
  <c r="W571" i="1"/>
  <c r="Y571" i="1" s="1"/>
  <c r="Z571" i="1" s="1"/>
  <c r="X557" i="1"/>
  <c r="X487" i="1"/>
  <c r="W479" i="1"/>
  <c r="Y479" i="1" s="1"/>
  <c r="Z479" i="1" s="1"/>
  <c r="X316" i="1"/>
  <c r="W227" i="1"/>
  <c r="Y227" i="1" s="1"/>
  <c r="Z227" i="1" s="1"/>
  <c r="X206" i="1"/>
  <c r="W11" i="1"/>
  <c r="Y11" i="1" s="1"/>
  <c r="Z11" i="1" s="1"/>
  <c r="W886" i="1"/>
  <c r="Y886" i="1" s="1"/>
  <c r="Z886" i="1" s="1"/>
  <c r="W796" i="1"/>
  <c r="Y796" i="1" s="1"/>
  <c r="Z796" i="1" s="1"/>
  <c r="W800" i="1"/>
  <c r="Y800" i="1" s="1"/>
  <c r="Z800" i="1" s="1"/>
  <c r="W877" i="1"/>
  <c r="Y877" i="1" s="1"/>
  <c r="Z877" i="1" s="1"/>
  <c r="W914" i="1"/>
  <c r="Y914" i="1" s="1"/>
  <c r="Z914" i="1" s="1"/>
  <c r="W938" i="1"/>
  <c r="Y938" i="1" s="1"/>
  <c r="Z938" i="1" s="1"/>
  <c r="W157" i="1"/>
  <c r="Y157" i="1" s="1"/>
  <c r="Z157" i="1" s="1"/>
  <c r="W182" i="1"/>
  <c r="Y182" i="1" s="1"/>
  <c r="Z182" i="1" s="1"/>
  <c r="W206" i="1"/>
  <c r="Y206" i="1" s="1"/>
  <c r="Z206" i="1" s="1"/>
  <c r="W15" i="1"/>
  <c r="Y15" i="1" s="1"/>
  <c r="Z15" i="1" s="1"/>
  <c r="W180" i="1"/>
  <c r="Y180" i="1" s="1"/>
  <c r="Z180" i="1" s="1"/>
  <c r="W183" i="1"/>
  <c r="Y183" i="1" s="1"/>
  <c r="Z183" i="1" s="1"/>
  <c r="W190" i="1"/>
  <c r="Y190" i="1" s="1"/>
  <c r="Z190" i="1" s="1"/>
  <c r="W576" i="1"/>
  <c r="Y576" i="1" s="1"/>
  <c r="Z576" i="1" s="1"/>
  <c r="W40" i="1"/>
  <c r="Y40" i="1" s="1"/>
  <c r="Z40" i="1" s="1"/>
  <c r="W156" i="1"/>
  <c r="Y156" i="1" s="1"/>
  <c r="Z156" i="1" s="1"/>
  <c r="W213" i="1"/>
  <c r="Y213" i="1" s="1"/>
  <c r="Z213" i="1" s="1"/>
  <c r="W254" i="1"/>
  <c r="Y254" i="1" s="1"/>
  <c r="Z254" i="1" s="1"/>
  <c r="W256" i="1"/>
  <c r="Y256" i="1" s="1"/>
  <c r="Z256" i="1" s="1"/>
  <c r="W504" i="1"/>
  <c r="Y504" i="1" s="1"/>
  <c r="Z504" i="1" s="1"/>
  <c r="W1026" i="1"/>
  <c r="Y1026" i="1" s="1"/>
  <c r="Z1026" i="1" s="1"/>
  <c r="W37" i="1"/>
  <c r="Y37" i="1" s="1"/>
  <c r="Z37" i="1" s="1"/>
  <c r="W331" i="1"/>
  <c r="Y331" i="1" s="1"/>
  <c r="Z331" i="1" s="1"/>
  <c r="W380" i="1"/>
  <c r="Y380" i="1" s="1"/>
  <c r="Z380" i="1" s="1"/>
  <c r="W392" i="1"/>
  <c r="Y392" i="1" s="1"/>
  <c r="Z392" i="1" s="1"/>
  <c r="W406" i="1"/>
  <c r="Y406" i="1" s="1"/>
  <c r="Z406" i="1" s="1"/>
  <c r="W417" i="1"/>
  <c r="Y417" i="1" s="1"/>
  <c r="Z417" i="1" s="1"/>
  <c r="W502" i="1"/>
  <c r="Y502" i="1" s="1"/>
  <c r="Z502" i="1" s="1"/>
  <c r="W724" i="1"/>
  <c r="Y724" i="1" s="1"/>
  <c r="Z724" i="1" s="1"/>
  <c r="W368" i="1"/>
  <c r="Y368" i="1" s="1"/>
  <c r="Z368" i="1" s="1"/>
  <c r="W385" i="1"/>
  <c r="Y385" i="1" s="1"/>
  <c r="Z385" i="1" s="1"/>
  <c r="W493" i="1"/>
  <c r="Y493" i="1" s="1"/>
  <c r="Z493" i="1" s="1"/>
  <c r="W12" i="1"/>
  <c r="Y12" i="1" s="1"/>
  <c r="Z12" i="1" s="1"/>
  <c r="W149" i="1"/>
  <c r="Y149" i="1" s="1"/>
  <c r="Z149" i="1" s="1"/>
  <c r="W197" i="1"/>
  <c r="Y197" i="1" s="1"/>
  <c r="Z197" i="1" s="1"/>
  <c r="W771" i="1"/>
  <c r="Y771" i="1" s="1"/>
  <c r="Z771" i="1" s="1"/>
  <c r="W943" i="1"/>
  <c r="Y943" i="1" s="1"/>
  <c r="Z943" i="1" s="1"/>
  <c r="W958" i="1"/>
  <c r="Y958" i="1" s="1"/>
  <c r="Z958" i="1" s="1"/>
  <c r="W979" i="1"/>
  <c r="Y979" i="1" s="1"/>
  <c r="Z979" i="1" s="1"/>
  <c r="W1011" i="1"/>
  <c r="Y1011" i="1" s="1"/>
  <c r="Z1011" i="1" s="1"/>
  <c r="W1013" i="1"/>
  <c r="Y1013" i="1" s="1"/>
  <c r="Z1013" i="1" s="1"/>
  <c r="W274" i="1"/>
  <c r="Y274" i="1" s="1"/>
  <c r="Z274" i="1" s="1"/>
  <c r="W388" i="1"/>
  <c r="Y388" i="1" s="1"/>
  <c r="Z388" i="1" s="1"/>
  <c r="W155" i="1"/>
  <c r="Y155" i="1" s="1"/>
  <c r="Z155" i="1" s="1"/>
  <c r="W306" i="1"/>
  <c r="Y306" i="1" s="1"/>
  <c r="Z306" i="1" s="1"/>
  <c r="W339" i="1"/>
  <c r="Y339" i="1" s="1"/>
  <c r="Z339" i="1" s="1"/>
  <c r="W409" i="1"/>
  <c r="Y409" i="1" s="1"/>
  <c r="Z409" i="1" s="1"/>
  <c r="W150" i="1"/>
  <c r="Y150" i="1" s="1"/>
  <c r="Z150" i="1" s="1"/>
  <c r="W158" i="1"/>
  <c r="Y158" i="1" s="1"/>
  <c r="Z158" i="1" s="1"/>
  <c r="W330" i="1"/>
  <c r="Y330" i="1" s="1"/>
  <c r="Z330" i="1" s="1"/>
  <c r="W486" i="1"/>
  <c r="Y486" i="1" s="1"/>
  <c r="Z486" i="1" s="1"/>
  <c r="W545" i="1"/>
  <c r="Y545" i="1" s="1"/>
  <c r="Z545" i="1" s="1"/>
  <c r="W559" i="1"/>
  <c r="Y559" i="1" s="1"/>
  <c r="Z559" i="1" s="1"/>
  <c r="W654" i="1"/>
  <c r="Y654" i="1" s="1"/>
  <c r="Z654" i="1" s="1"/>
  <c r="W764" i="1"/>
  <c r="Y764" i="1" s="1"/>
  <c r="Z764" i="1" s="1"/>
  <c r="W903" i="1"/>
  <c r="Y903" i="1" s="1"/>
  <c r="Z903" i="1" s="1"/>
  <c r="W986" i="1"/>
  <c r="Y986" i="1" s="1"/>
  <c r="Z986" i="1" s="1"/>
  <c r="X973" i="1"/>
  <c r="X900" i="1"/>
  <c r="X877" i="1"/>
  <c r="X684" i="1"/>
  <c r="X653" i="1"/>
  <c r="X610" i="1"/>
  <c r="X576" i="1"/>
  <c r="W551" i="1"/>
  <c r="Y551" i="1" s="1"/>
  <c r="Z551" i="1" s="1"/>
  <c r="X537" i="1"/>
  <c r="W520" i="1"/>
  <c r="Y520" i="1" s="1"/>
  <c r="Z520" i="1" s="1"/>
  <c r="W416" i="1"/>
  <c r="Y416" i="1" s="1"/>
  <c r="Z416" i="1" s="1"/>
  <c r="X410" i="1"/>
  <c r="X379" i="1"/>
  <c r="W336" i="1"/>
  <c r="Y336" i="1" s="1"/>
  <c r="Z336" i="1" s="1"/>
  <c r="W285" i="1"/>
  <c r="Y285" i="1" s="1"/>
  <c r="Z285" i="1" s="1"/>
  <c r="W271" i="1"/>
  <c r="Y271" i="1" s="1"/>
  <c r="Z271" i="1" s="1"/>
  <c r="W252" i="1"/>
  <c r="Y252" i="1" s="1"/>
  <c r="Z252" i="1" s="1"/>
  <c r="X37" i="1"/>
  <c r="X280" i="1"/>
  <c r="X208" i="1"/>
  <c r="X679" i="1"/>
  <c r="X640" i="1"/>
  <c r="X586" i="1"/>
  <c r="X582" i="1"/>
  <c r="W399" i="1"/>
  <c r="Y399" i="1" s="1"/>
  <c r="Z399" i="1" s="1"/>
  <c r="X373" i="1"/>
  <c r="X352" i="1"/>
  <c r="X126" i="1"/>
  <c r="X137" i="1"/>
  <c r="W933" i="1"/>
  <c r="Y933" i="1" s="1"/>
  <c r="Z933" i="1" s="1"/>
  <c r="W784" i="1"/>
  <c r="Y784" i="1" s="1"/>
  <c r="Z784" i="1" s="1"/>
  <c r="W741" i="1"/>
  <c r="Y741" i="1" s="1"/>
  <c r="Z741" i="1" s="1"/>
  <c r="W735" i="1"/>
  <c r="Y735" i="1" s="1"/>
  <c r="Z735" i="1" s="1"/>
  <c r="X681" i="1"/>
  <c r="X661" i="1"/>
  <c r="W633" i="1"/>
  <c r="Y633" i="1" s="1"/>
  <c r="Z633" i="1" s="1"/>
  <c r="W629" i="1"/>
  <c r="Y629" i="1" s="1"/>
  <c r="Z629" i="1" s="1"/>
  <c r="W570" i="1"/>
  <c r="Y570" i="1" s="1"/>
  <c r="Z570" i="1" s="1"/>
  <c r="W555" i="1"/>
  <c r="Y555" i="1" s="1"/>
  <c r="Z555" i="1" s="1"/>
  <c r="X546" i="1"/>
  <c r="X520" i="1"/>
  <c r="X358" i="1"/>
  <c r="X163" i="1"/>
  <c r="X158" i="1"/>
  <c r="X380" i="1"/>
  <c r="W323" i="1"/>
  <c r="Y323" i="1" s="1"/>
  <c r="Z323" i="1" s="1"/>
  <c r="X245" i="1"/>
  <c r="W233" i="1"/>
  <c r="Y233" i="1" s="1"/>
  <c r="Z233" i="1" s="1"/>
  <c r="X213" i="1"/>
  <c r="X39" i="1"/>
  <c r="W872" i="1"/>
  <c r="Y872" i="1" s="1"/>
  <c r="Z872" i="1" s="1"/>
  <c r="X853" i="1"/>
  <c r="X849" i="1"/>
  <c r="X833" i="1"/>
  <c r="X809" i="1"/>
  <c r="X726" i="1"/>
  <c r="X698" i="1"/>
  <c r="W687" i="1"/>
  <c r="Y687" i="1" s="1"/>
  <c r="Z687" i="1" s="1"/>
  <c r="X620" i="1"/>
  <c r="W607" i="1"/>
  <c r="Y607" i="1" s="1"/>
  <c r="Z607" i="1" s="1"/>
  <c r="X439" i="1"/>
  <c r="W434" i="1"/>
  <c r="Y434" i="1" s="1"/>
  <c r="Z434" i="1" s="1"/>
  <c r="X387" i="1"/>
  <c r="X370" i="1"/>
  <c r="W367" i="1"/>
  <c r="Y367" i="1" s="1"/>
  <c r="Z367" i="1" s="1"/>
  <c r="X291" i="1"/>
  <c r="X183" i="1"/>
  <c r="W196" i="1"/>
  <c r="Y196" i="1" s="1"/>
  <c r="Z196" i="1" s="1"/>
  <c r="W320" i="1"/>
  <c r="Y320" i="1" s="1"/>
  <c r="Z320" i="1" s="1"/>
  <c r="W293" i="1"/>
  <c r="Y293" i="1" s="1"/>
  <c r="Z293" i="1" s="1"/>
  <c r="X161" i="1"/>
  <c r="X81" i="1"/>
  <c r="X412" i="1"/>
  <c r="W177" i="1"/>
  <c r="Y177" i="1" s="1"/>
  <c r="Z177" i="1" s="1"/>
  <c r="X83" i="1"/>
  <c r="X469" i="1"/>
  <c r="X445" i="1"/>
  <c r="W393" i="1"/>
  <c r="Y393" i="1" s="1"/>
  <c r="Z393" i="1" s="1"/>
  <c r="W376" i="1"/>
  <c r="Y376" i="1" s="1"/>
  <c r="Z376" i="1" s="1"/>
  <c r="X311" i="1"/>
  <c r="X309" i="1"/>
  <c r="W277" i="1"/>
  <c r="Y277" i="1" s="1"/>
  <c r="Z277" i="1" s="1"/>
  <c r="X275" i="1"/>
  <c r="W269" i="1"/>
  <c r="Y269" i="1" s="1"/>
  <c r="Z269" i="1" s="1"/>
  <c r="X256" i="1"/>
  <c r="X118" i="1"/>
  <c r="X109" i="1"/>
  <c r="X85" i="1"/>
  <c r="X224" i="1"/>
  <c r="W221" i="1"/>
  <c r="Y221" i="1" s="1"/>
  <c r="Z221" i="1" s="1"/>
  <c r="X201" i="1"/>
  <c r="W160" i="1"/>
  <c r="Y160" i="1" s="1"/>
  <c r="Z160" i="1" s="1"/>
  <c r="X138" i="1"/>
  <c r="W983" i="1"/>
  <c r="Y983" i="1" s="1"/>
  <c r="Z983" i="1" s="1"/>
  <c r="X934" i="1"/>
  <c r="X899" i="1"/>
  <c r="X897" i="1"/>
  <c r="X846" i="1"/>
  <c r="W751" i="1"/>
  <c r="Y751" i="1" s="1"/>
  <c r="Z751" i="1" s="1"/>
  <c r="X725" i="1"/>
  <c r="W722" i="1"/>
  <c r="Y722" i="1" s="1"/>
  <c r="Z722" i="1" s="1"/>
  <c r="X678" i="1"/>
  <c r="X672" i="1"/>
  <c r="X568" i="1"/>
  <c r="W563" i="1"/>
  <c r="Y563" i="1" s="1"/>
  <c r="Z563" i="1" s="1"/>
  <c r="W537" i="1"/>
  <c r="Y537" i="1" s="1"/>
  <c r="Z537" i="1" s="1"/>
  <c r="W480" i="1"/>
  <c r="Y480" i="1" s="1"/>
  <c r="Z480" i="1" s="1"/>
  <c r="X447" i="1"/>
  <c r="X418" i="1"/>
  <c r="X409" i="1"/>
  <c r="X369" i="1"/>
  <c r="X40" i="1"/>
  <c r="W424" i="1"/>
  <c r="Y424" i="1" s="1"/>
  <c r="Z424" i="1" s="1"/>
  <c r="W228" i="1"/>
  <c r="Y228" i="1" s="1"/>
  <c r="Z228" i="1" s="1"/>
  <c r="X56" i="1"/>
  <c r="W960" i="1"/>
  <c r="Y960" i="1" s="1"/>
  <c r="Z960" i="1" s="1"/>
  <c r="W904" i="1"/>
  <c r="Y904" i="1" s="1"/>
  <c r="Z904" i="1" s="1"/>
  <c r="X820" i="1"/>
  <c r="W791" i="1"/>
  <c r="Y791" i="1" s="1"/>
  <c r="Z791" i="1" s="1"/>
  <c r="X680" i="1"/>
  <c r="X647" i="1"/>
  <c r="X621" i="1"/>
  <c r="X602" i="1"/>
  <c r="X533" i="1"/>
  <c r="X440" i="1"/>
  <c r="X287" i="1"/>
  <c r="W262" i="1"/>
  <c r="Y262" i="1" s="1"/>
  <c r="Z262" i="1" s="1"/>
  <c r="X1152" i="1"/>
  <c r="X1072" i="1"/>
  <c r="X920" i="1"/>
  <c r="W875" i="1"/>
  <c r="Y875" i="1" s="1"/>
  <c r="Z875" i="1" s="1"/>
  <c r="X836" i="1"/>
  <c r="X822" i="1"/>
  <c r="X798" i="1"/>
  <c r="X729" i="1"/>
  <c r="X727" i="1"/>
  <c r="X701" i="1"/>
  <c r="W608" i="1"/>
  <c r="Y608" i="1" s="1"/>
  <c r="Z608" i="1" s="1"/>
  <c r="X449" i="1"/>
  <c r="W446" i="1"/>
  <c r="Y446" i="1" s="1"/>
  <c r="Z446" i="1" s="1"/>
  <c r="W426" i="1"/>
  <c r="Y426" i="1" s="1"/>
  <c r="Z426" i="1" s="1"/>
  <c r="X422" i="1"/>
  <c r="X99" i="1"/>
  <c r="X58" i="1"/>
  <c r="X264" i="1"/>
  <c r="W232" i="1"/>
  <c r="Y232" i="1" s="1"/>
  <c r="Z232" i="1" s="1"/>
  <c r="X230" i="1"/>
  <c r="W205" i="1"/>
  <c r="Y205" i="1" s="1"/>
  <c r="Z205" i="1" s="1"/>
  <c r="W193" i="1"/>
  <c r="Y193" i="1" s="1"/>
  <c r="Z193" i="1" s="1"/>
  <c r="W174" i="1"/>
  <c r="Y174" i="1" s="1"/>
  <c r="Z174" i="1" s="1"/>
  <c r="X172" i="1"/>
  <c r="W7" i="1"/>
  <c r="Y7" i="1" s="1"/>
  <c r="Z7" i="1" s="1"/>
  <c r="X748" i="1"/>
  <c r="W707" i="1"/>
  <c r="Y707" i="1" s="1"/>
  <c r="Z707" i="1" s="1"/>
  <c r="X625" i="1"/>
  <c r="X623" i="1"/>
  <c r="X599" i="1"/>
  <c r="X548" i="1"/>
  <c r="W543" i="1"/>
  <c r="Y543" i="1" s="1"/>
  <c r="Z543" i="1" s="1"/>
  <c r="X441" i="1"/>
  <c r="W396" i="1"/>
  <c r="Y396" i="1" s="1"/>
  <c r="Z396" i="1" s="1"/>
  <c r="X366" i="1"/>
  <c r="W346" i="1"/>
  <c r="Y346" i="1" s="1"/>
  <c r="Z346" i="1" s="1"/>
  <c r="W337" i="1"/>
  <c r="Y337" i="1" s="1"/>
  <c r="Z337" i="1" s="1"/>
  <c r="W302" i="1"/>
  <c r="Y302" i="1" s="1"/>
  <c r="Z302" i="1" s="1"/>
  <c r="W289" i="1"/>
  <c r="Y289" i="1" s="1"/>
  <c r="Z289" i="1" s="1"/>
  <c r="W279" i="1"/>
  <c r="Y279" i="1" s="1"/>
  <c r="Z279" i="1" s="1"/>
  <c r="W195" i="1"/>
  <c r="Y195" i="1" s="1"/>
  <c r="Z195" i="1" s="1"/>
  <c r="W188" i="1"/>
  <c r="Y188" i="1" s="1"/>
  <c r="Z188" i="1" s="1"/>
  <c r="W181" i="1"/>
  <c r="Y181" i="1" s="1"/>
  <c r="Z181" i="1" s="1"/>
  <c r="W163" i="1"/>
  <c r="Y163" i="1" s="1"/>
  <c r="Z163" i="1" s="1"/>
  <c r="X107" i="1"/>
  <c r="X54" i="1"/>
  <c r="W9" i="1"/>
  <c r="Y9" i="1" s="1"/>
  <c r="Z9" i="1" s="1"/>
  <c r="X159" i="1"/>
  <c r="X23" i="1"/>
  <c r="X174" i="1"/>
  <c r="X75" i="1"/>
  <c r="X47" i="1"/>
  <c r="X25" i="1"/>
  <c r="X893" i="1"/>
  <c r="X711" i="1"/>
  <c r="W694" i="1"/>
  <c r="Y694" i="1" s="1"/>
  <c r="Z694" i="1" s="1"/>
  <c r="X638" i="1"/>
  <c r="X636" i="1"/>
  <c r="W538" i="1"/>
  <c r="Y538" i="1" s="1"/>
  <c r="Z538" i="1" s="1"/>
  <c r="W522" i="1"/>
  <c r="Y522" i="1" s="1"/>
  <c r="Z522" i="1" s="1"/>
  <c r="X458" i="1"/>
  <c r="W451" i="1"/>
  <c r="Y451" i="1" s="1"/>
  <c r="Z451" i="1" s="1"/>
  <c r="X384" i="1"/>
  <c r="X328" i="1"/>
  <c r="X307" i="1"/>
  <c r="X289" i="1"/>
  <c r="W276" i="1"/>
  <c r="Y276" i="1" s="1"/>
  <c r="Z276" i="1" s="1"/>
  <c r="W268" i="1"/>
  <c r="Y268" i="1" s="1"/>
  <c r="Z268" i="1" s="1"/>
  <c r="X266" i="1"/>
  <c r="W251" i="1"/>
  <c r="Y251" i="1" s="1"/>
  <c r="Z251" i="1" s="1"/>
  <c r="W192" i="1"/>
  <c r="Y192" i="1" s="1"/>
  <c r="Z192" i="1" s="1"/>
  <c r="W165" i="1"/>
  <c r="Y165" i="1" s="1"/>
  <c r="Z165" i="1" s="1"/>
  <c r="W148" i="1"/>
  <c r="Y148" i="1" s="1"/>
  <c r="Z148" i="1" s="1"/>
  <c r="X14" i="1"/>
  <c r="X268" i="1"/>
  <c r="X249" i="1"/>
  <c r="X176" i="1"/>
  <c r="W167" i="1"/>
  <c r="Y167" i="1" s="1"/>
  <c r="Z167" i="1" s="1"/>
  <c r="X87" i="1"/>
  <c r="X20" i="1"/>
  <c r="X240" i="1"/>
  <c r="X192" i="1"/>
  <c r="X185" i="1"/>
  <c r="W175" i="1"/>
  <c r="Y175" i="1" s="1"/>
  <c r="Z175" i="1" s="1"/>
  <c r="X153" i="1"/>
  <c r="X108" i="1"/>
  <c r="X55" i="1"/>
  <c r="X933" i="1"/>
  <c r="X791" i="1"/>
  <c r="X774" i="1"/>
  <c r="X751" i="1"/>
  <c r="W631" i="1"/>
  <c r="Y631" i="1" s="1"/>
  <c r="Z631" i="1" s="1"/>
  <c r="X560" i="1"/>
  <c r="W557" i="1"/>
  <c r="Y557" i="1" s="1"/>
  <c r="Z557" i="1" s="1"/>
  <c r="W521" i="1"/>
  <c r="Y521" i="1" s="1"/>
  <c r="Z521" i="1" s="1"/>
  <c r="X419" i="1"/>
  <c r="X388" i="1"/>
  <c r="W303" i="1"/>
  <c r="Y303" i="1" s="1"/>
  <c r="Z303" i="1" s="1"/>
  <c r="X293" i="1"/>
  <c r="W275" i="1"/>
  <c r="Y275" i="1" s="1"/>
  <c r="Z275" i="1" s="1"/>
  <c r="X273" i="1"/>
  <c r="X265" i="1"/>
  <c r="W257" i="1"/>
  <c r="Y257" i="1" s="1"/>
  <c r="Z257" i="1" s="1"/>
  <c r="W201" i="1"/>
  <c r="Y201" i="1" s="1"/>
  <c r="Z201" i="1" s="1"/>
  <c r="X6" i="1"/>
  <c r="X350" i="1"/>
  <c r="X262" i="1"/>
  <c r="X74" i="1"/>
  <c r="X57" i="1"/>
  <c r="W5" i="1"/>
  <c r="Y5" i="1" s="1"/>
  <c r="Z5" i="1" s="1"/>
  <c r="W286" i="1"/>
  <c r="Y286" i="1" s="1"/>
  <c r="Z286" i="1" s="1"/>
  <c r="W288" i="1"/>
  <c r="Y288" i="1" s="1"/>
  <c r="Z288" i="1" s="1"/>
  <c r="W43" i="1"/>
  <c r="Y43" i="1" s="1"/>
  <c r="Z43" i="1" s="1"/>
  <c r="W216" i="1"/>
  <c r="Y216" i="1" s="1"/>
  <c r="Z216" i="1" s="1"/>
  <c r="W290" i="1"/>
  <c r="Y290" i="1" s="1"/>
  <c r="Z290" i="1" s="1"/>
  <c r="W329" i="1"/>
  <c r="Y329" i="1" s="1"/>
  <c r="Z329" i="1" s="1"/>
  <c r="W210" i="1"/>
  <c r="Y210" i="1" s="1"/>
  <c r="Z210" i="1" s="1"/>
  <c r="W448" i="1"/>
  <c r="Y448" i="1" s="1"/>
  <c r="Z448" i="1" s="1"/>
  <c r="W146" i="1"/>
  <c r="Y146" i="1" s="1"/>
  <c r="Z146" i="1" s="1"/>
  <c r="W189" i="1"/>
  <c r="Y189" i="1" s="1"/>
  <c r="Z189" i="1" s="1"/>
  <c r="W291" i="1"/>
  <c r="Y291" i="1" s="1"/>
  <c r="Z291" i="1" s="1"/>
  <c r="W6" i="1"/>
  <c r="Y6" i="1" s="1"/>
  <c r="Z6" i="1" s="1"/>
  <c r="W220" i="1"/>
  <c r="Y220" i="1" s="1"/>
  <c r="Z220" i="1" s="1"/>
  <c r="W299" i="1"/>
  <c r="Y299" i="1" s="1"/>
  <c r="Z299" i="1" s="1"/>
  <c r="W313" i="1"/>
  <c r="Y313" i="1" s="1"/>
  <c r="Z313" i="1" s="1"/>
  <c r="W394" i="1"/>
  <c r="Y394" i="1" s="1"/>
  <c r="Z394" i="1" s="1"/>
  <c r="W169" i="1"/>
  <c r="Y169" i="1" s="1"/>
  <c r="Z169" i="1" s="1"/>
  <c r="W176" i="1"/>
  <c r="Y176" i="1" s="1"/>
  <c r="Z176" i="1" s="1"/>
  <c r="W229" i="1"/>
  <c r="Y229" i="1" s="1"/>
  <c r="Z229" i="1" s="1"/>
  <c r="W231" i="1"/>
  <c r="Y231" i="1" s="1"/>
  <c r="Z231" i="1" s="1"/>
  <c r="W253" i="1"/>
  <c r="Y253" i="1" s="1"/>
  <c r="Z253" i="1" s="1"/>
  <c r="W379" i="1"/>
  <c r="Y379" i="1" s="1"/>
  <c r="Z379" i="1" s="1"/>
  <c r="W381" i="1"/>
  <c r="Y381" i="1" s="1"/>
  <c r="Z381" i="1" s="1"/>
  <c r="W266" i="1"/>
  <c r="Y266" i="1" s="1"/>
  <c r="Z266" i="1" s="1"/>
  <c r="W449" i="1"/>
  <c r="Y449" i="1" s="1"/>
  <c r="Z449" i="1" s="1"/>
  <c r="W453" i="1"/>
  <c r="Y453" i="1" s="1"/>
  <c r="Z453" i="1" s="1"/>
  <c r="W527" i="1"/>
  <c r="Y527" i="1" s="1"/>
  <c r="Z527" i="1" s="1"/>
  <c r="W546" i="1"/>
  <c r="Y546" i="1" s="1"/>
  <c r="Z546" i="1" s="1"/>
  <c r="W200" i="1"/>
  <c r="Y200" i="1" s="1"/>
  <c r="Z200" i="1" s="1"/>
  <c r="W539" i="1"/>
  <c r="Y539" i="1" s="1"/>
  <c r="Z539" i="1" s="1"/>
  <c r="W265" i="1"/>
  <c r="Y265" i="1" s="1"/>
  <c r="Z265" i="1" s="1"/>
  <c r="W366" i="1"/>
  <c r="Y366" i="1" s="1"/>
  <c r="Z366" i="1" s="1"/>
  <c r="W332" i="1"/>
  <c r="Y332" i="1" s="1"/>
  <c r="Z332" i="1" s="1"/>
  <c r="W460" i="1"/>
  <c r="Y460" i="1" s="1"/>
  <c r="Z460" i="1" s="1"/>
  <c r="W544" i="1"/>
  <c r="Y544" i="1" s="1"/>
  <c r="Z544" i="1" s="1"/>
  <c r="W550" i="1"/>
  <c r="Y550" i="1" s="1"/>
  <c r="Z550" i="1" s="1"/>
  <c r="W713" i="1"/>
  <c r="Y713" i="1" s="1"/>
  <c r="Z713" i="1" s="1"/>
  <c r="W166" i="1"/>
  <c r="Y166" i="1" s="1"/>
  <c r="Z166" i="1" s="1"/>
  <c r="W273" i="1"/>
  <c r="Y273" i="1" s="1"/>
  <c r="Z273" i="1" s="1"/>
  <c r="W391" i="1"/>
  <c r="Y391" i="1" s="1"/>
  <c r="Z391" i="1" s="1"/>
  <c r="W415" i="1"/>
  <c r="Y415" i="1" s="1"/>
  <c r="Z415" i="1" s="1"/>
  <c r="W421" i="1"/>
  <c r="Y421" i="1" s="1"/>
  <c r="Z421" i="1" s="1"/>
  <c r="W423" i="1"/>
  <c r="Y423" i="1" s="1"/>
  <c r="Z423" i="1" s="1"/>
  <c r="W425" i="1"/>
  <c r="Y425" i="1" s="1"/>
  <c r="Z425" i="1" s="1"/>
  <c r="W433" i="1"/>
  <c r="Y433" i="1" s="1"/>
  <c r="Z433" i="1" s="1"/>
  <c r="W452" i="1"/>
  <c r="Y452" i="1" s="1"/>
  <c r="Z452" i="1" s="1"/>
  <c r="W454" i="1"/>
  <c r="Y454" i="1" s="1"/>
  <c r="Z454" i="1" s="1"/>
  <c r="W456" i="1"/>
  <c r="Y456" i="1" s="1"/>
  <c r="Z456" i="1" s="1"/>
  <c r="W498" i="1"/>
  <c r="Y498" i="1" s="1"/>
  <c r="Z498" i="1" s="1"/>
  <c r="W530" i="1"/>
  <c r="Y530" i="1" s="1"/>
  <c r="Z530" i="1" s="1"/>
  <c r="W554" i="1"/>
  <c r="Y554" i="1" s="1"/>
  <c r="Z554" i="1" s="1"/>
  <c r="W695" i="1"/>
  <c r="Y695" i="1" s="1"/>
  <c r="Z695" i="1" s="1"/>
  <c r="W599" i="1"/>
  <c r="Y599" i="1" s="1"/>
  <c r="Z599" i="1" s="1"/>
  <c r="W597" i="1"/>
  <c r="Y597" i="1" s="1"/>
  <c r="Z597" i="1" s="1"/>
  <c r="W568" i="1"/>
  <c r="Y568" i="1" s="1"/>
  <c r="Z568" i="1" s="1"/>
  <c r="X555" i="1"/>
  <c r="X542" i="1"/>
  <c r="X492" i="1"/>
  <c r="X390" i="1"/>
  <c r="W347" i="1"/>
  <c r="Y347" i="1" s="1"/>
  <c r="Z347" i="1" s="1"/>
  <c r="W326" i="1"/>
  <c r="Y326" i="1" s="1"/>
  <c r="Z326" i="1" s="1"/>
  <c r="W305" i="1"/>
  <c r="Y305" i="1" s="1"/>
  <c r="Z305" i="1" s="1"/>
  <c r="W282" i="1"/>
  <c r="Y282" i="1" s="1"/>
  <c r="Z282" i="1" s="1"/>
  <c r="X278" i="1"/>
  <c r="W264" i="1"/>
  <c r="Y264" i="1" s="1"/>
  <c r="Z264" i="1" s="1"/>
  <c r="W225" i="1"/>
  <c r="Y225" i="1" s="1"/>
  <c r="Z225" i="1" s="1"/>
  <c r="X209" i="1"/>
  <c r="W191" i="1"/>
  <c r="Y191" i="1" s="1"/>
  <c r="Z191" i="1" s="1"/>
  <c r="X170" i="1"/>
  <c r="X101" i="1"/>
  <c r="X48" i="1"/>
  <c r="W10" i="1"/>
  <c r="Y10" i="1" s="1"/>
  <c r="Z10" i="1" s="1"/>
  <c r="X220" i="1"/>
  <c r="X196" i="1"/>
  <c r="X149" i="1"/>
  <c r="X50" i="1"/>
  <c r="X561" i="1"/>
  <c r="W540" i="1"/>
  <c r="Y540" i="1" s="1"/>
  <c r="Z540" i="1" s="1"/>
  <c r="W514" i="1"/>
  <c r="Y514" i="1" s="1"/>
  <c r="Z514" i="1" s="1"/>
  <c r="W496" i="1"/>
  <c r="Y496" i="1" s="1"/>
  <c r="Z496" i="1" s="1"/>
  <c r="W407" i="1"/>
  <c r="Y407" i="1" s="1"/>
  <c r="Z407" i="1" s="1"/>
  <c r="X333" i="1"/>
  <c r="W263" i="1"/>
  <c r="Y263" i="1" s="1"/>
  <c r="Z263" i="1" s="1"/>
  <c r="X215" i="1"/>
  <c r="X207" i="1"/>
  <c r="X177" i="1"/>
  <c r="W152" i="1"/>
  <c r="Y152" i="1" s="1"/>
  <c r="Z152" i="1" s="1"/>
  <c r="X148" i="1"/>
  <c r="X96" i="1"/>
  <c r="X94" i="1"/>
  <c r="X76" i="1"/>
  <c r="X49" i="1"/>
  <c r="X15" i="1"/>
  <c r="X771" i="1"/>
  <c r="W508" i="1"/>
  <c r="Y508" i="1" s="1"/>
  <c r="Z508" i="1" s="1"/>
  <c r="X378" i="1"/>
  <c r="X371" i="1"/>
  <c r="X326" i="1"/>
  <c r="W292" i="1"/>
  <c r="Y292" i="1" s="1"/>
  <c r="Z292" i="1" s="1"/>
  <c r="W258" i="1"/>
  <c r="Y258" i="1" s="1"/>
  <c r="Z258" i="1" s="1"/>
  <c r="X239" i="1"/>
  <c r="W171" i="1"/>
  <c r="Y171" i="1" s="1"/>
  <c r="Z171" i="1" s="1"/>
  <c r="X17" i="1"/>
  <c r="X592" i="1"/>
  <c r="X448" i="1"/>
  <c r="W445" i="1"/>
  <c r="Y445" i="1" s="1"/>
  <c r="Z445" i="1" s="1"/>
  <c r="W435" i="1"/>
  <c r="Y435" i="1" s="1"/>
  <c r="Z435" i="1" s="1"/>
  <c r="X353" i="1"/>
  <c r="W348" i="1"/>
  <c r="Y348" i="1" s="1"/>
  <c r="Z348" i="1" s="1"/>
  <c r="X308" i="1"/>
  <c r="X190" i="1"/>
  <c r="X123" i="1"/>
  <c r="X119" i="1"/>
  <c r="X106" i="1"/>
  <c r="X86" i="1"/>
  <c r="X36" i="1"/>
  <c r="X468" i="1"/>
  <c r="W384" i="1"/>
  <c r="Y384" i="1" s="1"/>
  <c r="Z384" i="1" s="1"/>
  <c r="X338" i="1"/>
  <c r="W301" i="1"/>
  <c r="Y301" i="1" s="1"/>
  <c r="Z301" i="1" s="1"/>
  <c r="X226" i="1"/>
  <c r="W185" i="1"/>
  <c r="Y185" i="1" s="1"/>
  <c r="Z185" i="1" s="1"/>
  <c r="W164" i="1"/>
  <c r="Y164" i="1" s="1"/>
  <c r="Z164" i="1" s="1"/>
  <c r="X136" i="1"/>
  <c r="X134" i="1"/>
  <c r="W531" i="1"/>
  <c r="Y531" i="1" s="1"/>
  <c r="Z531" i="1" s="1"/>
  <c r="W506" i="1"/>
  <c r="Y506" i="1" s="1"/>
  <c r="Z506" i="1" s="1"/>
  <c r="W411" i="1"/>
  <c r="Y411" i="1" s="1"/>
  <c r="Z411" i="1" s="1"/>
  <c r="X399" i="1"/>
  <c r="W324" i="1"/>
  <c r="Y324" i="1" s="1"/>
  <c r="Z324" i="1" s="1"/>
  <c r="X295" i="1"/>
  <c r="X267" i="1"/>
  <c r="W204" i="1"/>
  <c r="Y204" i="1" s="1"/>
  <c r="Z204" i="1" s="1"/>
  <c r="X200" i="1"/>
  <c r="W168" i="1"/>
  <c r="Y168" i="1" s="1"/>
  <c r="Z168" i="1" s="1"/>
  <c r="X150" i="1"/>
  <c r="W145" i="1"/>
  <c r="Y145" i="1" s="1"/>
  <c r="Z145" i="1" s="1"/>
  <c r="X115" i="1"/>
  <c r="X79" i="1"/>
  <c r="X53" i="1"/>
  <c r="X43" i="1"/>
  <c r="X41" i="1"/>
  <c r="X16" i="1"/>
  <c r="X7" i="1"/>
  <c r="W447" i="1"/>
  <c r="Y447" i="1" s="1"/>
  <c r="Z447" i="1" s="1"/>
  <c r="W374" i="1"/>
  <c r="Y374" i="1" s="1"/>
  <c r="Z374" i="1" s="1"/>
  <c r="W372" i="1"/>
  <c r="Y372" i="1" s="1"/>
  <c r="Z372" i="1" s="1"/>
  <c r="W214" i="1"/>
  <c r="Y214" i="1" s="1"/>
  <c r="Z214" i="1" s="1"/>
  <c r="W154" i="1"/>
  <c r="Y154" i="1" s="1"/>
  <c r="Z154" i="1" s="1"/>
  <c r="X117" i="1"/>
  <c r="X506" i="1"/>
  <c r="X435" i="1"/>
  <c r="W377" i="1"/>
  <c r="Y377" i="1" s="1"/>
  <c r="Z377" i="1" s="1"/>
  <c r="X327" i="1"/>
  <c r="W322" i="1"/>
  <c r="Y322" i="1" s="1"/>
  <c r="Z322" i="1" s="1"/>
  <c r="W304" i="1"/>
  <c r="Y304" i="1" s="1"/>
  <c r="Z304" i="1" s="1"/>
  <c r="W261" i="1"/>
  <c r="Y261" i="1" s="1"/>
  <c r="Z261" i="1" s="1"/>
  <c r="W215" i="1"/>
  <c r="Y215" i="1" s="1"/>
  <c r="Z215" i="1" s="1"/>
  <c r="X156" i="1"/>
  <c r="W147" i="1"/>
  <c r="Y147" i="1" s="1"/>
  <c r="Z147" i="1" s="1"/>
  <c r="X70" i="1"/>
  <c r="X68" i="1"/>
  <c r="X34" i="1"/>
  <c r="X5" i="1"/>
  <c r="X342" i="1"/>
  <c r="X306" i="1"/>
  <c r="X253" i="1"/>
  <c r="X194" i="1"/>
  <c r="W173" i="1"/>
  <c r="Y173" i="1" s="1"/>
  <c r="Z173" i="1" s="1"/>
  <c r="X169" i="1"/>
  <c r="X526" i="1"/>
  <c r="W518" i="1"/>
  <c r="Y518" i="1" s="1"/>
  <c r="Z518" i="1" s="1"/>
  <c r="X432" i="1"/>
  <c r="W350" i="1"/>
  <c r="Y350" i="1" s="1"/>
  <c r="Z350" i="1" s="1"/>
  <c r="X344" i="1"/>
  <c r="W321" i="1"/>
  <c r="Y321" i="1" s="1"/>
  <c r="Z321" i="1" s="1"/>
  <c r="W315" i="1"/>
  <c r="Y315" i="1" s="1"/>
  <c r="Z315" i="1" s="1"/>
  <c r="W287" i="1"/>
  <c r="Y287" i="1" s="1"/>
  <c r="Z287" i="1" s="1"/>
  <c r="X233" i="1"/>
  <c r="W224" i="1"/>
  <c r="Y224" i="1" s="1"/>
  <c r="Z224" i="1" s="1"/>
  <c r="W202" i="1"/>
  <c r="Y202" i="1" s="1"/>
  <c r="Z202" i="1" s="1"/>
  <c r="X13" i="1"/>
  <c r="X313" i="1"/>
  <c r="X132" i="1"/>
  <c r="X103" i="1"/>
  <c r="X345" i="1"/>
  <c r="W280" i="1"/>
  <c r="Y280" i="1" s="1"/>
  <c r="Z280" i="1" s="1"/>
  <c r="W230" i="1"/>
  <c r="Y230" i="1" s="1"/>
  <c r="Z230" i="1" s="1"/>
  <c r="W179" i="1"/>
  <c r="Y179" i="1" s="1"/>
  <c r="Z179" i="1" s="1"/>
  <c r="X143" i="1"/>
  <c r="X32" i="1"/>
  <c r="X30" i="1"/>
  <c r="X455" i="1"/>
  <c r="W404" i="1"/>
  <c r="Y404" i="1" s="1"/>
  <c r="Z404" i="1" s="1"/>
  <c r="X304" i="1"/>
  <c r="X222" i="1"/>
  <c r="W207" i="1"/>
  <c r="Y207" i="1" s="1"/>
  <c r="Z207" i="1" s="1"/>
  <c r="X203" i="1"/>
  <c r="X175" i="1"/>
  <c r="X100" i="1"/>
  <c r="W284" i="1"/>
  <c r="Y284" i="1" s="1"/>
  <c r="Z284" i="1" s="1"/>
  <c r="X246" i="1"/>
  <c r="X244" i="1"/>
  <c r="X116" i="1"/>
  <c r="X114" i="1"/>
  <c r="X63" i="1"/>
  <c r="X393" i="1"/>
  <c r="X154" i="1"/>
  <c r="C3" i="55" l="1"/>
  <c r="B4" i="55" s="1"/>
  <c r="B5" i="55" s="1"/>
  <c r="B6" i="55" s="1"/>
  <c r="B7" i="55" s="1"/>
  <c r="B8" i="55" s="1"/>
  <c r="C9" i="55" s="1"/>
  <c r="C67" i="6"/>
  <c r="B65" i="6"/>
  <c r="B56" i="6"/>
  <c r="B57" i="6" l="1"/>
  <c r="B67" i="6" s="1"/>
  <c r="B66" i="6"/>
</calcChain>
</file>

<file path=xl/comments1.xml><?xml version="1.0" encoding="utf-8"?>
<comments xmlns="http://schemas.openxmlformats.org/spreadsheetml/2006/main">
  <authors>
    <author>P RENAUX</author>
    <author>prenaux</author>
    <author>amzhang</author>
  </authors>
  <commentList>
    <comment ref="A1" authorId="0" shapeId="0">
      <text>
        <r>
          <rPr>
            <b/>
            <sz val="10"/>
            <rFont val="Arial"/>
            <family val="2"/>
          </rPr>
          <t>P RENAUX:</t>
        </r>
        <r>
          <rPr>
            <sz val="10"/>
            <rFont val="Arial"/>
            <family val="2"/>
          </rPr>
          <t xml:space="preserve">
Parte numero</t>
        </r>
      </text>
    </comment>
    <comment ref="B1" authorId="0" shapeId="0">
      <text>
        <r>
          <rPr>
            <b/>
            <sz val="10"/>
            <rFont val="Arial"/>
            <family val="2"/>
          </rPr>
          <t>P RENAUX:</t>
        </r>
        <r>
          <rPr>
            <sz val="10"/>
            <rFont val="Arial"/>
            <family val="2"/>
          </rPr>
          <t xml:space="preserve">
Part description</t>
        </r>
      </text>
    </comment>
    <comment ref="C1" authorId="0" shapeId="0">
      <text>
        <r>
          <rPr>
            <b/>
            <sz val="10"/>
            <rFont val="Arial"/>
            <family val="2"/>
          </rPr>
          <t>P RENAUX:</t>
        </r>
        <r>
          <rPr>
            <sz val="10"/>
            <rFont val="Arial"/>
            <family val="2"/>
          </rPr>
          <t xml:space="preserve">
Part Family</t>
        </r>
      </text>
    </comment>
    <comment ref="F1" authorId="0" shapeId="0">
      <text>
        <r>
          <rPr>
            <b/>
            <sz val="10"/>
            <rFont val="Arial"/>
            <family val="2"/>
          </rPr>
          <t>P RENAUX:</t>
        </r>
        <r>
          <rPr>
            <sz val="10"/>
            <rFont val="Arial"/>
            <family val="2"/>
          </rPr>
          <t xml:space="preserve">
Product name or miscellaneous when part is used in several products</t>
        </r>
      </text>
    </comment>
    <comment ref="J1" authorId="0" shapeId="0">
      <text>
        <r>
          <rPr>
            <b/>
            <sz val="10"/>
            <rFont val="Arial"/>
            <family val="2"/>
          </rPr>
          <t>P RENAUX:</t>
        </r>
        <r>
          <rPr>
            <sz val="10"/>
            <rFont val="Arial"/>
            <family val="2"/>
          </rPr>
          <t xml:space="preserve">
Stock cantidad</t>
        </r>
      </text>
    </comment>
    <comment ref="K1" authorId="0" shapeId="0">
      <text>
        <r>
          <rPr>
            <b/>
            <sz val="10"/>
            <rFont val="Arial"/>
            <family val="2"/>
          </rPr>
          <t>P RENAUX:</t>
        </r>
        <r>
          <rPr>
            <sz val="10"/>
            <rFont val="Arial"/>
            <family val="2"/>
          </rPr>
          <t xml:space="preserve">
Material sollicitado no recivido</t>
        </r>
      </text>
    </comment>
    <comment ref="L1" authorId="0" shapeId="0">
      <text>
        <r>
          <rPr>
            <b/>
            <sz val="10"/>
            <rFont val="Arial"/>
            <family val="2"/>
          </rPr>
          <t>P RENAUX:</t>
        </r>
        <r>
          <rPr>
            <sz val="10"/>
            <rFont val="Arial"/>
            <family val="2"/>
          </rPr>
          <t xml:space="preserve">
costo</t>
        </r>
      </text>
    </comment>
    <comment ref="M1" authorId="0" shapeId="0">
      <text>
        <r>
          <rPr>
            <b/>
            <sz val="10"/>
            <rFont val="Arial"/>
            <family val="2"/>
          </rPr>
          <t>P RENAUX:</t>
        </r>
        <r>
          <rPr>
            <sz val="10"/>
            <rFont val="Arial"/>
            <family val="2"/>
          </rPr>
          <t xml:space="preserve">
Stock seguridad</t>
        </r>
      </text>
    </comment>
    <comment ref="N1" authorId="0" shapeId="0">
      <text>
        <r>
          <rPr>
            <b/>
            <sz val="10"/>
            <rFont val="Arial"/>
            <family val="2"/>
          </rPr>
          <t>P RENAUX:</t>
        </r>
        <r>
          <rPr>
            <sz val="10"/>
            <rFont val="Arial"/>
            <family val="2"/>
          </rPr>
          <t xml:space="preserve">
tamano de lote (minimo)</t>
        </r>
      </text>
    </comment>
    <comment ref="O1" authorId="1" shapeId="0">
      <text>
        <r>
          <rPr>
            <b/>
            <sz val="10"/>
            <rFont val="Arial"/>
            <family val="2"/>
          </rPr>
          <t>prenaux:</t>
        </r>
        <r>
          <rPr>
            <sz val="10"/>
            <rFont val="Arial"/>
            <family val="2"/>
          </rPr>
          <t xml:space="preserve">
Next year or last year consumption</t>
        </r>
      </text>
    </comment>
    <comment ref="P1" authorId="1" shapeId="0">
      <text>
        <r>
          <rPr>
            <b/>
            <sz val="10"/>
            <rFont val="Arial"/>
            <family val="2"/>
          </rPr>
          <t>prenaux:</t>
        </r>
        <r>
          <rPr>
            <sz val="10"/>
            <rFont val="Arial"/>
            <family val="2"/>
          </rPr>
          <t xml:space="preserve">
Stock value</t>
        </r>
      </text>
    </comment>
    <comment ref="Q1" authorId="2" shapeId="0">
      <text>
        <r>
          <rPr>
            <b/>
            <sz val="10"/>
            <rFont val="Arial"/>
            <family val="2"/>
          </rPr>
          <t>amzhang:</t>
        </r>
        <r>
          <rPr>
            <sz val="10"/>
            <rFont val="Arial"/>
            <family val="2"/>
          </rPr>
          <t xml:space="preserve">
base on consumption ,stock days</t>
        </r>
      </text>
    </comment>
    <comment ref="Y1" authorId="1" shapeId="0">
      <text>
        <r>
          <rPr>
            <b/>
            <sz val="10"/>
            <rFont val="Arial"/>
            <family val="2"/>
          </rPr>
          <t>prenaux:</t>
        </r>
        <r>
          <rPr>
            <sz val="10"/>
            <rFont val="Arial"/>
            <family val="2"/>
          </rPr>
          <t xml:space="preserve">
based on consumption class and imported</t>
        </r>
      </text>
    </comment>
    <comment ref="Z1" authorId="0" shapeId="0">
      <text>
        <r>
          <rPr>
            <b/>
            <sz val="10"/>
            <rFont val="Arial"/>
            <family val="2"/>
          </rPr>
          <t>P RENAUX:
66% of potential</t>
        </r>
        <r>
          <rPr>
            <sz val="10"/>
            <rFont val="Arial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prenaux</author>
  </authors>
  <commentList>
    <comment ref="B58" authorId="0" shapeId="0">
      <text>
        <r>
          <rPr>
            <b/>
            <sz val="10"/>
            <rFont val="Arial"/>
            <family val="2"/>
          </rPr>
          <t>prenaux:</t>
        </r>
        <r>
          <rPr>
            <sz val="10"/>
            <rFont val="Arial"/>
            <family val="2"/>
          </rPr>
          <t xml:space="preserve">
Place yearly purchase</t>
        </r>
      </text>
    </comment>
  </commentList>
</comments>
</file>

<file path=xl/sharedStrings.xml><?xml version="1.0" encoding="utf-8"?>
<sst xmlns="http://schemas.openxmlformats.org/spreadsheetml/2006/main" count="15014" uniqueCount="3609">
  <si>
    <t>SPRING</t>
  </si>
  <si>
    <t>ST434-101-566</t>
  </si>
  <si>
    <t>CRANK</t>
  </si>
  <si>
    <t>活门驱动板12-150-31.5</t>
  </si>
  <si>
    <t>活门</t>
  </si>
  <si>
    <t>ASX002103-01</t>
  </si>
  <si>
    <t>拉簧</t>
  </si>
  <si>
    <t>Y2011</t>
    <phoneticPr fontId="11" type="noConversion"/>
  </si>
  <si>
    <t>PUR Grp</t>
  </si>
  <si>
    <t>Stock qty</t>
  </si>
  <si>
    <t>绝缘罩</t>
  </si>
  <si>
    <t>滚针轴承25×12×14 KVZ</t>
  </si>
  <si>
    <t>GB/T 879.3-2000弹性圆柱销 卷制 5×26</t>
  </si>
  <si>
    <t>ASX000597-04</t>
  </si>
  <si>
    <t>ASX000597-06</t>
  </si>
  <si>
    <t>AVX000076-01</t>
  </si>
  <si>
    <t>AVX000192-01</t>
  </si>
  <si>
    <t>联锁板焊接</t>
  </si>
  <si>
    <t>导向板</t>
  </si>
  <si>
    <t>触臂装配630</t>
  </si>
  <si>
    <t>Female contact crimping 10A</t>
  </si>
  <si>
    <t>航空插弯管盖</t>
  </si>
  <si>
    <t>航空插弯管</t>
  </si>
  <si>
    <t>手车闭锁电磁铁Y0(110VDC)</t>
  </si>
  <si>
    <t>手车闭锁电磁铁Y0(220VDC)</t>
  </si>
  <si>
    <t>Y1支架连接片</t>
  </si>
  <si>
    <t>SUPPORT</t>
  </si>
  <si>
    <t>玻璃胶（中性硅酮胶）</t>
  </si>
  <si>
    <t>活门驱动板210-40</t>
  </si>
  <si>
    <t>合闸线圈DC125V</t>
  </si>
  <si>
    <t>底盘车零件把手</t>
  </si>
  <si>
    <t>机箱左立柱40.5</t>
  </si>
  <si>
    <t>机箱右立柱40.5</t>
  </si>
  <si>
    <t>软管定位卡</t>
  </si>
  <si>
    <t>机箱顶板</t>
  </si>
  <si>
    <t>连板</t>
  </si>
  <si>
    <t>封板</t>
  </si>
  <si>
    <t>内六角圆柱头螺钉M16×80 GB/T70.1-2000</t>
  </si>
  <si>
    <t>双翅钥匙</t>
  </si>
  <si>
    <t>手动储能杆</t>
  </si>
  <si>
    <t>接地装置</t>
  </si>
  <si>
    <t>电机90W DC110V</t>
  </si>
  <si>
    <t>合分闸电磁铁220V</t>
  </si>
  <si>
    <t>合分闸电磁铁DC110V</t>
  </si>
  <si>
    <t>辅助开关</t>
  </si>
  <si>
    <t>辅助开关 11K11B</t>
  </si>
  <si>
    <t>闭锁电磁铁装配 DC110V</t>
  </si>
  <si>
    <t>操作手柄(摇把)</t>
  </si>
  <si>
    <t>航空插头插针 2.5mm2</t>
  </si>
  <si>
    <t>航空插头装配</t>
  </si>
  <si>
    <t>航空插座装配</t>
  </si>
  <si>
    <t>2.5插孔</t>
  </si>
  <si>
    <t>ST434-101-064</t>
  </si>
  <si>
    <t>ST434-101-565</t>
  </si>
  <si>
    <t>ST437-201-106</t>
  </si>
  <si>
    <t>DISK</t>
  </si>
  <si>
    <t>TENSION SPRING</t>
  </si>
  <si>
    <t>64针航空插支架</t>
  </si>
  <si>
    <t>PIN</t>
  </si>
  <si>
    <t>航空插上联锁件</t>
  </si>
  <si>
    <t>电机90W DC220V</t>
  </si>
  <si>
    <t>PT车面板T650(手车室，无空开)</t>
  </si>
  <si>
    <t>64针航空插（公）</t>
  </si>
  <si>
    <t>Socket pin</t>
  </si>
  <si>
    <t>蛇皮管</t>
  </si>
  <si>
    <t>合分闸电磁铁220V 135-260V</t>
  </si>
  <si>
    <t>电机220VDC</t>
  </si>
  <si>
    <t>分闸操作杆</t>
  </si>
  <si>
    <t>HVX-O手车摇把(配客户）</t>
  </si>
  <si>
    <t>活门驱动垫板12</t>
  </si>
  <si>
    <t>吊钩连杆</t>
  </si>
  <si>
    <t>MRP</t>
    <phoneticPr fontId="0" type="noConversion"/>
  </si>
  <si>
    <t>PUR Grp</t>
    <phoneticPr fontId="0" type="noConversion"/>
  </si>
  <si>
    <t>Jan</t>
    <phoneticPr fontId="11" type="noConversion"/>
  </si>
  <si>
    <t>Feb</t>
    <phoneticPr fontId="11" type="noConversion"/>
  </si>
  <si>
    <t>in value</t>
    <phoneticPr fontId="11" type="noConversion"/>
  </si>
  <si>
    <t>Stock value</t>
    <phoneticPr fontId="11" type="noConversion"/>
  </si>
  <si>
    <t>Pending order value</t>
    <phoneticPr fontId="11" type="noConversion"/>
  </si>
  <si>
    <t>Ttl commitment</t>
    <phoneticPr fontId="11" type="noConversion"/>
  </si>
  <si>
    <t>CHD8000036R0101</t>
  </si>
  <si>
    <t>Order specific part</t>
  </si>
  <si>
    <t>MRP</t>
  </si>
  <si>
    <t>D</t>
  </si>
  <si>
    <t>Local</t>
  </si>
  <si>
    <t>Mini Business</t>
  </si>
  <si>
    <t>Nombre de Part Number</t>
  </si>
  <si>
    <t>Somme de Stock value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</si>
  <si>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</si>
  <si>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</si>
  <si>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</si>
  <si>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</si>
  <si>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</si>
  <si>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</si>
  <si>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</si>
  <si>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</si>
  <si>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</si>
  <si>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</si>
  <si>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AGSH33020-01</t>
  </si>
  <si>
    <t>Moyenne de Days</t>
  </si>
  <si>
    <t>Target Q4=8 days</t>
    <phoneticPr fontId="5" type="noConversion"/>
  </si>
  <si>
    <t>Miscellaneous</t>
    <phoneticPr fontId="5" type="noConversion"/>
  </si>
  <si>
    <t>#N/A</t>
  </si>
  <si>
    <t>count of part number</t>
  </si>
  <si>
    <t>Somme de Consumption value</t>
  </si>
  <si>
    <t>Somme de Pending Order value</t>
  </si>
  <si>
    <t>Somme de Safety Stock impact</t>
  </si>
  <si>
    <t>Somme de Batch size impact</t>
  </si>
  <si>
    <t>Commodity</t>
  </si>
  <si>
    <t>AA</t>
  </si>
  <si>
    <t>Not moving</t>
  </si>
  <si>
    <t>Below blue title, copy formula from row 2 to last one</t>
  </si>
  <si>
    <t>Checks graphs and use refresh button to update  them</t>
  </si>
  <si>
    <t>Legend</t>
  </si>
  <si>
    <t>Fields to be dowloaded from SAP</t>
  </si>
  <si>
    <t>mandatory</t>
  </si>
  <si>
    <t>Field 1</t>
  </si>
  <si>
    <t>optional</t>
  </si>
  <si>
    <t>Field 2</t>
  </si>
  <si>
    <t>Fields calculated automatically</t>
  </si>
  <si>
    <t>Field 3</t>
  </si>
  <si>
    <t>Field 4</t>
  </si>
  <si>
    <t>How to analyze data</t>
  </si>
  <si>
    <t>Same with value</t>
  </si>
  <si>
    <t>Analyze ABCD to identify commodities having main impacts on inventory</t>
  </si>
  <si>
    <t>Fix target of coverage based on same model as ABCD coverage</t>
  </si>
  <si>
    <t>Check Mini business, Products, order specific and imported graphs to identify potential causes</t>
  </si>
  <si>
    <t>Days</t>
  </si>
  <si>
    <t>Total</t>
  </si>
  <si>
    <t>Données</t>
  </si>
  <si>
    <t>Other Stocks</t>
  </si>
  <si>
    <t>Total Committment</t>
  </si>
  <si>
    <t>Stock value</t>
  </si>
  <si>
    <t>Pending orders</t>
  </si>
  <si>
    <t>Safety stocks</t>
  </si>
  <si>
    <t>Batch size impact</t>
  </si>
  <si>
    <t>Yearly consumption</t>
  </si>
  <si>
    <t>Check waterfall in days to identify impact of ERP parameters</t>
    <phoneticPr fontId="5" type="noConversion"/>
  </si>
  <si>
    <t>Stock qty</t>
    <phoneticPr fontId="0" type="noConversion"/>
  </si>
  <si>
    <t>CHD8100012R0111</t>
  </si>
  <si>
    <t>BB</t>
  </si>
  <si>
    <t>CC</t>
  </si>
  <si>
    <t>DD</t>
  </si>
  <si>
    <t>FF</t>
  </si>
  <si>
    <t>EE</t>
  </si>
  <si>
    <t>GG</t>
  </si>
  <si>
    <t>HH</t>
  </si>
  <si>
    <t>II</t>
  </si>
  <si>
    <t>JJ</t>
  </si>
  <si>
    <t>KK</t>
  </si>
  <si>
    <t>Safety stock</t>
  </si>
  <si>
    <t>Target stock</t>
  </si>
  <si>
    <t>Action</t>
  </si>
  <si>
    <t>in days or pieces</t>
  </si>
  <si>
    <t>Change parameters</t>
  </si>
  <si>
    <t>Localize</t>
  </si>
  <si>
    <t>Find 2nd supplier</t>
  </si>
  <si>
    <t>Kitting</t>
  </si>
  <si>
    <t>Benefit  k€</t>
  </si>
  <si>
    <t>Check control card</t>
  </si>
  <si>
    <t>Small truck</t>
  </si>
  <si>
    <t>Milk run</t>
  </si>
  <si>
    <t>How to prepare data</t>
  </si>
  <si>
    <t>Download data from ERP and copy in fields below titles in yellow cells ("data" sheet)</t>
  </si>
  <si>
    <t>Some data are optional (see legend below)</t>
  </si>
  <si>
    <t>If Other Stocks are above 50% of staocks value, analyze possible causes already identified (sheet 3)</t>
  </si>
  <si>
    <t>Order specific</t>
  </si>
  <si>
    <t>Order postponed</t>
  </si>
  <si>
    <t>Strategic stock</t>
  </si>
  <si>
    <t>Early delivery</t>
  </si>
  <si>
    <t>Excess material</t>
  </si>
  <si>
    <t>Consumption class</t>
  </si>
  <si>
    <t>Stock class</t>
  </si>
  <si>
    <t>A</t>
  </si>
  <si>
    <t>B</t>
  </si>
  <si>
    <t>C</t>
  </si>
  <si>
    <t>&lt;90 days</t>
  </si>
  <si>
    <t>&gt;90 days</t>
  </si>
  <si>
    <t>&lt;30 days</t>
  </si>
  <si>
    <t>Part Number</t>
  </si>
  <si>
    <t>Description</t>
  </si>
  <si>
    <t>Part sub commodity</t>
  </si>
  <si>
    <t>Product</t>
  </si>
  <si>
    <t>Part standard price</t>
  </si>
  <si>
    <t>Safety Stock</t>
  </si>
  <si>
    <t>Batch size</t>
  </si>
  <si>
    <t>Pending Order value</t>
  </si>
  <si>
    <t>Consumption value</t>
  </si>
  <si>
    <t>Coverage class</t>
  </si>
  <si>
    <t>Product</t>
    <phoneticPr fontId="0" type="noConversion"/>
  </si>
  <si>
    <t>CHD1000016P0008</t>
  </si>
  <si>
    <t>Sum of Benefit</t>
  </si>
  <si>
    <t>Count of Part Number</t>
  </si>
  <si>
    <t>Benefit</t>
  </si>
  <si>
    <t>Somme de Benefit</t>
  </si>
  <si>
    <t>Days objective</t>
  </si>
  <si>
    <t>Imported</t>
  </si>
  <si>
    <t>Procurement mode</t>
  </si>
  <si>
    <t>VMI</t>
  </si>
  <si>
    <t>Other stocks analysis</t>
  </si>
  <si>
    <t>Waterfall in days</t>
  </si>
  <si>
    <t>Waterfall in €</t>
  </si>
  <si>
    <t>Other stocks gross</t>
  </si>
  <si>
    <t>Other stocks net</t>
  </si>
  <si>
    <t>Value and description to be filled</t>
  </si>
  <si>
    <t>Safety Stock impact</t>
  </si>
  <si>
    <t>&lt;15 days</t>
  </si>
  <si>
    <t>VEP</t>
    <phoneticPr fontId="0" type="noConversion"/>
  </si>
  <si>
    <t>MRP</t>
    <phoneticPr fontId="0" type="noConversion"/>
  </si>
  <si>
    <t>VMI</t>
    <phoneticPr fontId="0" type="noConversion"/>
  </si>
  <si>
    <t>AMS</t>
    <phoneticPr fontId="0" type="noConversion"/>
  </si>
  <si>
    <t>MRP</t>
    <phoneticPr fontId="0" type="noConversion"/>
  </si>
  <si>
    <t>VMI</t>
    <phoneticPr fontId="0" type="noConversion"/>
  </si>
  <si>
    <t>Target Q2=15 days</t>
    <phoneticPr fontId="5" type="noConversion"/>
  </si>
  <si>
    <t>Target Q1=18 days</t>
    <phoneticPr fontId="5" type="noConversion"/>
  </si>
  <si>
    <t>Target Q3=11 days</t>
    <phoneticPr fontId="5" type="noConversion"/>
  </si>
  <si>
    <t>Raw material in days of sales</t>
    <phoneticPr fontId="5" type="noConversion"/>
  </si>
  <si>
    <t>Inventory net(RM+WIP+FG) in days of sales</t>
    <phoneticPr fontId="5" type="noConversion"/>
  </si>
  <si>
    <t>Target Q1=35 days</t>
    <phoneticPr fontId="5" type="noConversion"/>
  </si>
  <si>
    <t>CHD8100086R0101</t>
  </si>
  <si>
    <t>Pending order value per SKU</t>
    <phoneticPr fontId="5" type="noConversion"/>
  </si>
  <si>
    <t>Benefit per SKU</t>
    <phoneticPr fontId="5" type="noConversion"/>
  </si>
  <si>
    <t>Stock dos</t>
    <phoneticPr fontId="11" type="noConversion"/>
  </si>
  <si>
    <t>Pending order dos</t>
    <phoneticPr fontId="11" type="noConversion"/>
  </si>
  <si>
    <t>waterfall dos</t>
    <phoneticPr fontId="11" type="noConversion"/>
  </si>
  <si>
    <t>Ttl</t>
    <phoneticPr fontId="11" type="noConversion"/>
  </si>
  <si>
    <t>ASXN00147-01</t>
  </si>
  <si>
    <t>插孔</t>
  </si>
  <si>
    <t>整流桥KBPC3510</t>
  </si>
  <si>
    <t>行程开关:LXW20-11M</t>
  </si>
  <si>
    <t>导轨插头 MSTBHK-2.5/10-G-5.08</t>
  </si>
  <si>
    <t>450/750V，RV-105  1.5平，105℃，多股黑色软导线</t>
  </si>
  <si>
    <t>450/750V，RV-105  1.5平，105℃，多股灰色软导线</t>
  </si>
  <si>
    <t>合闸线圈(DC220V)</t>
  </si>
  <si>
    <r>
      <t>F</t>
    </r>
    <r>
      <rPr>
        <sz val="10"/>
        <rFont val="Arial"/>
        <family val="2"/>
      </rPr>
      <t>EP</t>
    </r>
    <phoneticPr fontId="0" type="noConversion"/>
  </si>
  <si>
    <t>VEP</t>
  </si>
  <si>
    <t>Order specific</t>
    <phoneticPr fontId="0" type="noConversion"/>
  </si>
  <si>
    <t>FEP手动储能杆</t>
  </si>
  <si>
    <t>AGS000440-01</t>
  </si>
  <si>
    <t>BEARING</t>
  </si>
  <si>
    <t>XA</t>
  </si>
  <si>
    <t>HVX</t>
  </si>
  <si>
    <t>AGS000777-01</t>
  </si>
  <si>
    <t>COMPLETE LEVER</t>
  </si>
  <si>
    <t>SM</t>
  </si>
  <si>
    <t>SM</t>
    <phoneticPr fontId="0" type="noConversion"/>
  </si>
  <si>
    <t>合分电磁铁缓冲垫</t>
  </si>
  <si>
    <t>AGS001665-01</t>
  </si>
  <si>
    <t>SPACER</t>
  </si>
  <si>
    <t>合分闸指示安装件</t>
  </si>
  <si>
    <t>MRP</t>
    <phoneticPr fontId="0" type="noConversion"/>
  </si>
  <si>
    <t>AGS002432-01</t>
  </si>
  <si>
    <t>AXLE</t>
  </si>
  <si>
    <t>F4装配连接件</t>
  </si>
  <si>
    <t>AGS002439-01</t>
  </si>
  <si>
    <t>FISHPLATE</t>
  </si>
  <si>
    <t>AGS002751-01</t>
  </si>
  <si>
    <t>卷簧（大电流）</t>
  </si>
  <si>
    <t>O12</t>
  </si>
  <si>
    <t>特殊F4用弹簧&amp;合分按钮弹簧</t>
  </si>
  <si>
    <t>AGS457456-01</t>
  </si>
  <si>
    <t>CAP</t>
  </si>
  <si>
    <t>GEAR</t>
  </si>
  <si>
    <t>XB</t>
  </si>
  <si>
    <t>绝缘子</t>
  </si>
  <si>
    <t>MTX</t>
  </si>
  <si>
    <t>AGS646005-01</t>
  </si>
  <si>
    <t>垫片</t>
  </si>
  <si>
    <t>COMPRESSION SPRING</t>
  </si>
  <si>
    <t>AGS650146-01</t>
  </si>
  <si>
    <t>弹簧</t>
  </si>
  <si>
    <t>AGS650147-01</t>
  </si>
  <si>
    <t>AGS650230-01</t>
  </si>
  <si>
    <t>AGS660416-01</t>
  </si>
  <si>
    <t>GEAR WHEEL</t>
  </si>
  <si>
    <t>AGS667429-01</t>
  </si>
  <si>
    <t>合闸电磁铁110VDC</t>
  </si>
  <si>
    <t>VXA</t>
  </si>
  <si>
    <t>AGS667430-01</t>
  </si>
  <si>
    <t>合闸电磁铁220VDC</t>
  </si>
  <si>
    <t>AGS669455-01</t>
  </si>
  <si>
    <t>铁道断路器分闸电磁铁AC220V</t>
  </si>
  <si>
    <t>TRA</t>
  </si>
  <si>
    <t>垫块</t>
  </si>
  <si>
    <t xml:space="preserve"> Break release F11(220V DC)</t>
  </si>
  <si>
    <t>AGS693707-01</t>
  </si>
  <si>
    <t>电动手车闭锁电磁铁DC110V</t>
  </si>
  <si>
    <t>电动手车闭锁电磁铁DC220V</t>
  </si>
  <si>
    <t>AGS693709-01</t>
  </si>
  <si>
    <t>电动手车闭锁电磁铁DC125V</t>
  </si>
  <si>
    <t>AGS699220-01</t>
  </si>
  <si>
    <t>铁道断路器电机DC220V</t>
  </si>
  <si>
    <t>AGSC10152-01</t>
  </si>
  <si>
    <t>鸭嘴触子片16mm</t>
  </si>
  <si>
    <t>BUTTON</t>
  </si>
  <si>
    <t>触子间隔套</t>
  </si>
  <si>
    <t>DICK</t>
  </si>
  <si>
    <t>FEMALE CONNECTOR</t>
  </si>
  <si>
    <t>销子</t>
  </si>
  <si>
    <t>类似F4电磁铁DC12V</t>
  </si>
  <si>
    <t>VXA脱扣线圈220VDC</t>
  </si>
  <si>
    <t>Make release F2(220V DC)</t>
  </si>
  <si>
    <t>固定式端子排导轨</t>
  </si>
  <si>
    <t>大圆盘手车电动手车电机220VDC</t>
  </si>
  <si>
    <t>VXA电机220VDC</t>
  </si>
  <si>
    <t>8极辅开</t>
  </si>
  <si>
    <t>10极辅开</t>
  </si>
  <si>
    <t>分闸按钮</t>
  </si>
  <si>
    <t>手车横梁扳手</t>
  </si>
  <si>
    <t>手车横梁标签</t>
  </si>
  <si>
    <t>大圆盘手车电机线保护条</t>
  </si>
  <si>
    <t>大圆盘手车弹簧罩</t>
  </si>
  <si>
    <t>大电流触头</t>
  </si>
  <si>
    <t>大圆盘手车联锁销</t>
  </si>
  <si>
    <t>大圆盘手车接地铜排</t>
  </si>
  <si>
    <t>大圆盘手车接地铜片</t>
  </si>
  <si>
    <t>大圆盘手车垫圈</t>
  </si>
  <si>
    <t>大圆盘手车拉簧</t>
  </si>
  <si>
    <t>大圆盘手车定位块</t>
  </si>
  <si>
    <t>大圆盘手车定位罩</t>
  </si>
  <si>
    <t>大圆盘手车底板</t>
  </si>
  <si>
    <t>大圆盘手车门闭锁件</t>
  </si>
  <si>
    <t>大圆盘手车门闭锁垫块</t>
  </si>
  <si>
    <t>大圆盘手车S6联锁件</t>
  </si>
  <si>
    <t>大圆盘手车滑动联锁件</t>
  </si>
  <si>
    <t>大圆盘手车联锁轴</t>
  </si>
  <si>
    <t>大圆盘手车联锁片</t>
  </si>
  <si>
    <t>大圆盘手车S7装配件</t>
  </si>
  <si>
    <t>DIVER DISK</t>
  </si>
  <si>
    <t>CENTERING RING</t>
  </si>
  <si>
    <t>CLAMPING PIECE</t>
  </si>
  <si>
    <t>FRICTION DISC</t>
  </si>
  <si>
    <t>大圆盘电动手车电机支撑片</t>
  </si>
  <si>
    <t>LABEL</t>
  </si>
  <si>
    <t>CVX</t>
  </si>
  <si>
    <t>大圆盘手车与壳体固定销</t>
  </si>
  <si>
    <t>大圆盘手车销盖</t>
  </si>
  <si>
    <t>大圆盘手车定位盖</t>
  </si>
  <si>
    <t>大圆盘手车定位板</t>
  </si>
  <si>
    <t>大圆盘手车定位销</t>
  </si>
  <si>
    <t>大圆盘手车右定位板</t>
  </si>
  <si>
    <t>大圆盘手车左定位板</t>
  </si>
  <si>
    <t>大圆盘手车后定位板</t>
  </si>
  <si>
    <t>大圆盘手车舌片</t>
  </si>
  <si>
    <t>大圆盘手车舌片连接片</t>
  </si>
  <si>
    <t>大圆盘手车位置指联锁件</t>
  </si>
  <si>
    <t>大圆盘手车后封梁210</t>
  </si>
  <si>
    <t>大圆盘手车活门联锁片210</t>
  </si>
  <si>
    <t>大圆盘手车活门联锁片254</t>
  </si>
  <si>
    <t>大圆盘手车摇把口挡件</t>
  </si>
  <si>
    <t>大圆盘手车顶盖</t>
  </si>
  <si>
    <t>大圆盘手车复位轴</t>
  </si>
  <si>
    <t>大圆盘手车轴固定件</t>
  </si>
  <si>
    <t>大圆盘手车滑动件</t>
  </si>
  <si>
    <t>大圆盘手车航空插杆固定件</t>
  </si>
  <si>
    <t>大圆盘手车限位圈</t>
  </si>
  <si>
    <t>大圆盘手车轮盘传动轴</t>
  </si>
  <si>
    <t>大圆盘手车舌片换位圈</t>
  </si>
  <si>
    <t>大圆盘手车防磨套</t>
  </si>
  <si>
    <t>大圆盘手车传动圆盘</t>
  </si>
  <si>
    <t>面板上部</t>
  </si>
  <si>
    <t>面板</t>
  </si>
  <si>
    <t>大圆盘手车转换轴定位块</t>
  </si>
  <si>
    <t>大圆盘手车转换轴弹簧限位</t>
  </si>
  <si>
    <t>大圆盘手车轮子定位轴</t>
  </si>
  <si>
    <t>大电流触子片</t>
  </si>
  <si>
    <t>大圆盘手车转换架</t>
  </si>
  <si>
    <t>大圆盘手车活门推动架</t>
  </si>
  <si>
    <t>大圆盘手车剪刀</t>
  </si>
  <si>
    <t>大圆盘手车横梁</t>
  </si>
  <si>
    <t>大电流触臂绝缘套</t>
  </si>
  <si>
    <t>大圆盘手车导向杆</t>
  </si>
  <si>
    <t>壳体连接板</t>
  </si>
  <si>
    <t>大圆盘手车滑动片</t>
  </si>
  <si>
    <t>大圆盘手车定位片</t>
  </si>
  <si>
    <t>大圆盘手车S6联锁传动件</t>
  </si>
  <si>
    <t>大圆盘手车定位钣金件</t>
  </si>
  <si>
    <t>大电流熔丝支撑座</t>
  </si>
  <si>
    <t>触臂</t>
  </si>
  <si>
    <t>壳体210mm</t>
  </si>
  <si>
    <t>AGSH30203-01</t>
  </si>
  <si>
    <t>兀型板顶板</t>
  </si>
  <si>
    <t>AGSH30205-01</t>
  </si>
  <si>
    <t>固定支架</t>
  </si>
  <si>
    <t>AGSH30213-01</t>
  </si>
  <si>
    <t>INDICATOR</t>
  </si>
  <si>
    <t>AGSH30215-01</t>
  </si>
  <si>
    <t>GUIDE ROD</t>
  </si>
  <si>
    <t>AGSH30217-01</t>
  </si>
  <si>
    <t>AGSH30223-01</t>
  </si>
  <si>
    <t>AGSH30235-01</t>
  </si>
  <si>
    <t>SLEEVE</t>
  </si>
  <si>
    <t>AGSH30254-01</t>
  </si>
  <si>
    <t>主轴摆臂</t>
  </si>
  <si>
    <t>AGSH30270-02</t>
  </si>
  <si>
    <t>小电流卷簧盒</t>
  </si>
  <si>
    <t>AGSH30276-01</t>
  </si>
  <si>
    <t>凸轮片</t>
  </si>
  <si>
    <t>AGSH30277-01</t>
  </si>
  <si>
    <t>卷簧（小电流）</t>
  </si>
  <si>
    <t>主轴（长）</t>
  </si>
  <si>
    <t>AGSH30290-01</t>
  </si>
  <si>
    <t>AGSH30291-01</t>
  </si>
  <si>
    <t>主轴间隔套12.5mm</t>
  </si>
  <si>
    <t>AGSH30292-01</t>
  </si>
  <si>
    <t>AGSH30293-01</t>
  </si>
  <si>
    <t>主轴间隔套58.4mm</t>
  </si>
  <si>
    <t>AGSH30293-02</t>
  </si>
  <si>
    <t>AGSH30293-03</t>
  </si>
  <si>
    <t>AGSH30294-01</t>
  </si>
  <si>
    <t>AGSH30295-01</t>
  </si>
  <si>
    <t>AGSH30297-01</t>
  </si>
  <si>
    <t>HUB</t>
  </si>
  <si>
    <t>AGSH30303-01</t>
  </si>
  <si>
    <t>AGSH30305-01</t>
  </si>
  <si>
    <t>白色凸轮盘</t>
  </si>
  <si>
    <t>AGSH30310-01</t>
  </si>
  <si>
    <t>RING</t>
  </si>
  <si>
    <t>AGSH30314-01</t>
  </si>
  <si>
    <t>卷簧盒轴承</t>
  </si>
  <si>
    <t>X40</t>
  </si>
  <si>
    <t>AGSH30320-01</t>
  </si>
  <si>
    <t>AGSH30323-01</t>
  </si>
  <si>
    <t>AGSH30343-01</t>
  </si>
  <si>
    <t>SHAFT</t>
  </si>
  <si>
    <t>AGSH30344-01</t>
  </si>
  <si>
    <t>LEVER</t>
  </si>
  <si>
    <t>AGSH30364-01</t>
  </si>
  <si>
    <t>AGSH30365-01</t>
  </si>
  <si>
    <t>AGSH30371-01</t>
  </si>
  <si>
    <t>PACKER</t>
  </si>
  <si>
    <t>AGSH30400-01</t>
  </si>
  <si>
    <t>BAR</t>
  </si>
  <si>
    <t>AGSH30402-01</t>
  </si>
  <si>
    <t>ROD</t>
  </si>
  <si>
    <t>AGSH30402-02</t>
  </si>
  <si>
    <t>AGSH30404-01</t>
  </si>
  <si>
    <t>合分按钮复位弹簧夹</t>
  </si>
  <si>
    <t>AGSH30415-01</t>
  </si>
  <si>
    <t>BEVEL GEAR</t>
  </si>
  <si>
    <t>AGSH30433-01</t>
  </si>
  <si>
    <t>AGSH30437-01</t>
  </si>
  <si>
    <t>LOCKING LEVER</t>
  </si>
  <si>
    <t>AGSH30439-01</t>
  </si>
  <si>
    <t>AGSH30457-01</t>
  </si>
  <si>
    <t>FOIL</t>
  </si>
  <si>
    <t>AGSH30461-01</t>
  </si>
  <si>
    <t>AGSH30469-01</t>
  </si>
  <si>
    <t>储能滑块</t>
  </si>
  <si>
    <t>AGSH30471-01</t>
  </si>
  <si>
    <t>RAMP HOOK</t>
  </si>
  <si>
    <t>AGSH30473-01</t>
  </si>
  <si>
    <t>AGSH30475-01</t>
  </si>
  <si>
    <t>FORK</t>
  </si>
  <si>
    <t>AGSH30477-01</t>
  </si>
  <si>
    <t>BRACKET</t>
  </si>
  <si>
    <t>AGSH30486-01</t>
  </si>
  <si>
    <t>FIXING</t>
  </si>
  <si>
    <t>卷簧盒传动大齿轮</t>
  </si>
  <si>
    <t>AGSH30494-01</t>
  </si>
  <si>
    <t>AGSH30529-01</t>
  </si>
  <si>
    <t>CONNECTING ROD</t>
  </si>
  <si>
    <t>AGSH30545-01</t>
  </si>
  <si>
    <t>AGSH30547-01</t>
  </si>
  <si>
    <t>TOGGLE LINK</t>
  </si>
  <si>
    <t>AGSH30557-01</t>
  </si>
  <si>
    <t>AGSH30576-01</t>
  </si>
  <si>
    <t>SPRING BLADE</t>
  </si>
  <si>
    <t>AGSH30579-01</t>
  </si>
  <si>
    <t>Y0支架（配进口Y0)</t>
  </si>
  <si>
    <t>手车丝杆基座</t>
  </si>
  <si>
    <t>AGSH30605-11</t>
  </si>
  <si>
    <t>AGSH30610-01</t>
  </si>
  <si>
    <t>ANGLE</t>
  </si>
  <si>
    <t>AGSH30624-01</t>
  </si>
  <si>
    <t>SIDE PANEL</t>
  </si>
  <si>
    <t>AGSH30625-01</t>
  </si>
  <si>
    <t>DECORATIVE END PANEL</t>
  </si>
  <si>
    <t>AGSH30632-01</t>
  </si>
  <si>
    <t>兀型板左侧板</t>
  </si>
  <si>
    <t>AGSH30633-01</t>
  </si>
  <si>
    <t>兀型板右侧板</t>
  </si>
  <si>
    <t>AGSH30656-01</t>
  </si>
  <si>
    <t>电动手车传动齿轮</t>
  </si>
  <si>
    <t>AGSH30673-01</t>
  </si>
  <si>
    <t>电动手车连接片</t>
  </si>
  <si>
    <t>AGSH30675-01</t>
  </si>
  <si>
    <t>电动手车支座</t>
  </si>
  <si>
    <t>AGSH30677-01</t>
  </si>
  <si>
    <t>手车前框架210mm</t>
  </si>
  <si>
    <t>AGSH30705-01</t>
  </si>
  <si>
    <t>手车侧后框架</t>
  </si>
  <si>
    <t>AGSH30711-01</t>
  </si>
  <si>
    <t>PAD</t>
  </si>
  <si>
    <t>AGSH30712-01</t>
  </si>
  <si>
    <t>AGSH30714-01</t>
  </si>
  <si>
    <t>AGSH30714-02</t>
  </si>
  <si>
    <t>电动手车合闸闭锁杆</t>
  </si>
  <si>
    <t>AGSH30722-01</t>
  </si>
  <si>
    <t>手车轮子</t>
  </si>
  <si>
    <t>AGSH30724-01</t>
  </si>
  <si>
    <t>AGSH30730-01</t>
  </si>
  <si>
    <t>AGSH30736-01</t>
  </si>
  <si>
    <t>手车丝杆固定铜螺母</t>
  </si>
  <si>
    <t>AGSH30740-01</t>
  </si>
  <si>
    <t>AGSH30742-01</t>
  </si>
  <si>
    <t>SLIDE PLATE</t>
  </si>
  <si>
    <t>AGSH30746-01</t>
  </si>
  <si>
    <t>手车翻板左侧板</t>
  </si>
  <si>
    <t>AGSH30751-01</t>
  </si>
  <si>
    <t>电动手车传动轴套</t>
  </si>
  <si>
    <t>AGSH30753-01</t>
  </si>
  <si>
    <t>电动手车传动齿轮轴套盖</t>
  </si>
  <si>
    <t>AGSH30755-01</t>
  </si>
  <si>
    <t>电动手车传动齿轮圆盖</t>
  </si>
  <si>
    <t>AGSH30757-01</t>
  </si>
  <si>
    <t>电动手车垫片</t>
  </si>
  <si>
    <t>AGSH30761-01</t>
  </si>
  <si>
    <t>电动手车传动齿轮弹簧</t>
  </si>
  <si>
    <t>AGSH30763-01</t>
  </si>
  <si>
    <t>电动手车传动齿轮止动片</t>
  </si>
  <si>
    <t>AGSH30765-01</t>
  </si>
  <si>
    <t>电动手车传动齿轮（白色）</t>
  </si>
  <si>
    <t>AGSH30767-01</t>
  </si>
  <si>
    <t>电动手车传动齿轮套管</t>
  </si>
  <si>
    <t>AGSH30769-01</t>
  </si>
  <si>
    <t>电动手车传动齿轮轴承</t>
  </si>
  <si>
    <t>AGSH30773-02</t>
  </si>
  <si>
    <t>电动手车传动齿轮（主轮）</t>
  </si>
  <si>
    <t>AGSH30775-01</t>
  </si>
  <si>
    <t>电动手车传动齿轮（副轮）</t>
  </si>
  <si>
    <t>电动手车间隔圈</t>
  </si>
  <si>
    <t>电动手车传动齿轮（次轮）</t>
  </si>
  <si>
    <t>电动手车定位块</t>
  </si>
  <si>
    <t>电动手车摇把轴限位块</t>
  </si>
  <si>
    <t>电动手车传动齿轮（摇把轮六角）</t>
  </si>
  <si>
    <t>AGSH30790-01</t>
  </si>
  <si>
    <t>电动手车传动齿轮（丝杆轮）</t>
  </si>
  <si>
    <t>AGSH30801-01</t>
  </si>
  <si>
    <t>手车六角丝杆</t>
  </si>
  <si>
    <t>手车丝杆螺母</t>
  </si>
  <si>
    <t>手车丝杆磨擦片</t>
  </si>
  <si>
    <t>INTERLOCK</t>
  </si>
  <si>
    <t>电动手车S6联锁件</t>
  </si>
  <si>
    <t>CONNECTION</t>
  </si>
  <si>
    <t>门闭锁连接件</t>
  </si>
  <si>
    <t>手车面板210mm</t>
  </si>
  <si>
    <t>电动手车面板185mm</t>
  </si>
  <si>
    <t>电动手车面板254mm</t>
  </si>
  <si>
    <t>AGSH30903-01</t>
  </si>
  <si>
    <t>AGSH30904-01</t>
  </si>
  <si>
    <t>AGSH30910-01</t>
  </si>
  <si>
    <t>AGSH30911-01</t>
  </si>
  <si>
    <t>AGSH30912-01</t>
  </si>
  <si>
    <t>AGSH30913-01</t>
  </si>
  <si>
    <t>航空插联杆</t>
  </si>
  <si>
    <t>AGSH30914-01</t>
  </si>
  <si>
    <t>电动手车手车航空插联锁件</t>
  </si>
  <si>
    <t>AGSH30915-01</t>
  </si>
  <si>
    <t>AGSH30916-01</t>
  </si>
  <si>
    <t>航空插下联锁件</t>
  </si>
  <si>
    <t>AGSH30926-01</t>
  </si>
  <si>
    <t>面板把手</t>
  </si>
  <si>
    <t>AGSH30961-01</t>
  </si>
  <si>
    <t>64针航空插座外壳（公要)配客户</t>
  </si>
  <si>
    <t>AGSH30973-01</t>
  </si>
  <si>
    <t>GLIDE</t>
  </si>
  <si>
    <t>AGSH31052-02</t>
  </si>
  <si>
    <t>下触臂连接件</t>
  </si>
  <si>
    <t>AGSH31067-01</t>
  </si>
  <si>
    <t>拉杆</t>
  </si>
  <si>
    <t>AGSH31074-01</t>
  </si>
  <si>
    <t>拨叉板</t>
  </si>
  <si>
    <t>泡筒支撑板</t>
  </si>
  <si>
    <t>AGSH31091-01</t>
  </si>
  <si>
    <t>AGSH31093-01</t>
  </si>
  <si>
    <t>AGSH31102-01</t>
  </si>
  <si>
    <t>灭弧室定位架VG3及以上</t>
  </si>
  <si>
    <t>AGSH31115-01</t>
  </si>
  <si>
    <t>小电流连接罩</t>
  </si>
  <si>
    <t>AGSH31124-01</t>
  </si>
  <si>
    <t>上散热片（带环氧）</t>
  </si>
  <si>
    <t>AGSH31124-02</t>
  </si>
  <si>
    <t>上散热片（不带环氧）</t>
  </si>
  <si>
    <t>上触臂</t>
  </si>
  <si>
    <t>AGSH31192-03</t>
  </si>
  <si>
    <t>AGSH31212-01</t>
  </si>
  <si>
    <t>上触臂630A</t>
  </si>
  <si>
    <t>AGSH31233-01</t>
  </si>
  <si>
    <t>ADJUSTABLE SPACER</t>
  </si>
  <si>
    <t>AGSH31242-01</t>
  </si>
  <si>
    <t>极柱连杆210mm</t>
  </si>
  <si>
    <t>AGSH31247-01</t>
  </si>
  <si>
    <t>THREADED HINGE</t>
  </si>
  <si>
    <t>AGSH31265-01</t>
  </si>
  <si>
    <t>触臂套筒（长）</t>
  </si>
  <si>
    <t>AGSH31299-01</t>
  </si>
  <si>
    <t>AGSH31303-01</t>
  </si>
  <si>
    <t>1600A/2000A鸭嘴触子</t>
  </si>
  <si>
    <t>AGSH31325-01</t>
  </si>
  <si>
    <t>电动手车连接件</t>
  </si>
  <si>
    <t>AGSH31403-01</t>
  </si>
  <si>
    <t>电动手车丝杆挡板</t>
  </si>
  <si>
    <t>AGSH31410-01</t>
  </si>
  <si>
    <t>电动手车合闸闭锁件</t>
  </si>
  <si>
    <t>AGSH31433-01</t>
  </si>
  <si>
    <t>防跳继电器K01 24VDC</t>
  </si>
  <si>
    <t>AGSH31434-01</t>
  </si>
  <si>
    <t>防跳继电器K01 48VDC</t>
  </si>
  <si>
    <t>AGSH31466-01</t>
  </si>
  <si>
    <t>电磁铁支架附件</t>
  </si>
  <si>
    <t>合分闸电磁铁220V 110V61-134V</t>
  </si>
  <si>
    <t>合分闸电磁铁48VDC</t>
  </si>
  <si>
    <t>合分闸电磁铁（24V)</t>
  </si>
  <si>
    <t>过流脱扣器（5A）</t>
  </si>
  <si>
    <t>AGSH31495-01</t>
  </si>
  <si>
    <t>AGSH31506-04</t>
  </si>
  <si>
    <t>防跳继电器K01 110VDC</t>
  </si>
  <si>
    <t>AGSH31506-05</t>
  </si>
  <si>
    <t>防跳继电器K01 125VDC</t>
  </si>
  <si>
    <t>AGSH31506-06</t>
  </si>
  <si>
    <t>防跳继电器K01 220VDC</t>
  </si>
  <si>
    <t>防跳继电器K01 220VAC</t>
  </si>
  <si>
    <t>AGSH31576-01</t>
  </si>
  <si>
    <t>手车底盘代码条</t>
  </si>
  <si>
    <t>AGSH31590-01</t>
  </si>
  <si>
    <t>AGSH31592-01</t>
  </si>
  <si>
    <t>底板代码条</t>
  </si>
  <si>
    <t>AGSH31594-01</t>
  </si>
  <si>
    <t>BUSH</t>
  </si>
  <si>
    <t>AGSH31601-01</t>
  </si>
  <si>
    <t>手车六角摇把（配客户）</t>
  </si>
  <si>
    <t>AGSH31647-01</t>
  </si>
  <si>
    <t>弹簧内轴（黑色）</t>
  </si>
  <si>
    <t>AGSH31649-01</t>
  </si>
  <si>
    <t>软连接</t>
  </si>
  <si>
    <t>AGSH31674-01</t>
  </si>
  <si>
    <t>电动手车摇把（配客户）</t>
  </si>
  <si>
    <t>AGSH31674-02</t>
  </si>
  <si>
    <t>AGSH31679-01</t>
  </si>
  <si>
    <t>HVX-A小面板</t>
  </si>
  <si>
    <t>AGSH31711-01</t>
  </si>
  <si>
    <t>手车控制板（01#槽）</t>
  </si>
  <si>
    <t>AGSH31712-01</t>
  </si>
  <si>
    <t>02#槽控制板</t>
  </si>
  <si>
    <t>AGSH31713-01</t>
  </si>
  <si>
    <t>手车控制板（03#槽）</t>
  </si>
  <si>
    <t>AGSH31714-01</t>
  </si>
  <si>
    <t>手车控制板（04#槽）</t>
  </si>
  <si>
    <t>AGSH31715-01</t>
  </si>
  <si>
    <t>手车控制板（05#槽）</t>
  </si>
  <si>
    <t>AGSH31716-01</t>
  </si>
  <si>
    <t>手车控制板（06#槽）</t>
  </si>
  <si>
    <t>手车控制板（08#槽）</t>
  </si>
  <si>
    <t>AGSH31756-01</t>
  </si>
  <si>
    <t>CRANK SHAFT</t>
  </si>
  <si>
    <t>AGSH31760-01</t>
  </si>
  <si>
    <t>AGSH31762-01</t>
  </si>
  <si>
    <t>AGSH31765-01</t>
  </si>
  <si>
    <t>储能盒黑色外壳</t>
  </si>
  <si>
    <t>AGSH31765-02</t>
  </si>
  <si>
    <t>BEARING BLOCK</t>
  </si>
  <si>
    <t>计数器</t>
  </si>
  <si>
    <t>AGSH32017-01</t>
  </si>
  <si>
    <t>AGSH32019-01</t>
  </si>
  <si>
    <t>AGSH32029-01</t>
  </si>
  <si>
    <t>OPERATING PART</t>
  </si>
  <si>
    <t>AGSH32247-01</t>
  </si>
  <si>
    <t>GASKET</t>
  </si>
  <si>
    <t>K01缓冲垫</t>
  </si>
  <si>
    <t>MTX面板</t>
  </si>
  <si>
    <t>AGSH32369-01</t>
  </si>
  <si>
    <t>AGSH32377-01</t>
  </si>
  <si>
    <t>MTX S6装配支架</t>
  </si>
  <si>
    <t>AGSH32390-01</t>
  </si>
  <si>
    <t>壳体12KV185mm</t>
  </si>
  <si>
    <t>AGSH32392-01</t>
  </si>
  <si>
    <t>MTX导电块</t>
  </si>
  <si>
    <t>AGSH32392-02</t>
  </si>
  <si>
    <t>AGSH32394-01</t>
  </si>
  <si>
    <t>触臂12KV185mm</t>
  </si>
  <si>
    <t>AGSH32414-01</t>
  </si>
  <si>
    <t>触臂 1250A</t>
  </si>
  <si>
    <t>AGSH32433-01</t>
  </si>
  <si>
    <t>壳体17KV210mm</t>
  </si>
  <si>
    <t>AGSH32451-01</t>
  </si>
  <si>
    <t>UTX2000A触臂</t>
  </si>
  <si>
    <t>AGSH32456-01</t>
  </si>
  <si>
    <t>触臂座185mm</t>
  </si>
  <si>
    <t>AGSH32457-01</t>
  </si>
  <si>
    <t>触臂座210mm</t>
  </si>
  <si>
    <t>AGSH32502-01</t>
  </si>
  <si>
    <t>THREADED ROD</t>
  </si>
  <si>
    <t>AGSH32505-01Z</t>
  </si>
  <si>
    <t>面板185mm</t>
  </si>
  <si>
    <t>AGSH32506-01Z</t>
  </si>
  <si>
    <t>面板210mm</t>
  </si>
  <si>
    <t>12KV 185mm面板</t>
  </si>
  <si>
    <t>AGSH32509-01Z</t>
  </si>
  <si>
    <t>隔离车面板（210mm)</t>
  </si>
  <si>
    <t>AGSH32510-02Z</t>
  </si>
  <si>
    <t>隔离车面板（254mm)</t>
  </si>
  <si>
    <t>AGSH32512-01Z</t>
  </si>
  <si>
    <t>前面板12/24kv 210mm</t>
  </si>
  <si>
    <t>AGSH32513-02Z</t>
  </si>
  <si>
    <t>面板254mm</t>
  </si>
  <si>
    <t>AGSH32532-01</t>
  </si>
  <si>
    <t>摇把四角</t>
  </si>
  <si>
    <t>AGSH32547-01</t>
  </si>
  <si>
    <t>壳体支撑架254mm</t>
  </si>
  <si>
    <t>AGSH32549-01</t>
  </si>
  <si>
    <t>手车四角丝杆</t>
  </si>
  <si>
    <t>AGSH33016-01</t>
  </si>
  <si>
    <t>电机24VDC</t>
  </si>
  <si>
    <t>AGSH33017-01</t>
  </si>
  <si>
    <t>电机48VDC</t>
  </si>
  <si>
    <t>电机60VDC</t>
  </si>
  <si>
    <t>AGSH33019-01</t>
  </si>
  <si>
    <t>电机110V AC/DC</t>
  </si>
  <si>
    <t>AGSH33022-01</t>
  </si>
  <si>
    <t>电机230VAC</t>
  </si>
  <si>
    <t>AGSH33052-01</t>
  </si>
  <si>
    <t>SPUR GEAR</t>
  </si>
  <si>
    <t>AGSH33054-01</t>
  </si>
  <si>
    <t>AGSH33056-01</t>
  </si>
  <si>
    <t>PIPE</t>
  </si>
  <si>
    <t>AGSH33062-01</t>
  </si>
  <si>
    <t>110VDC电动手车电机</t>
  </si>
  <si>
    <t>AGSH33063-01</t>
  </si>
  <si>
    <t>220VDC电动手车电机</t>
  </si>
  <si>
    <t>爬距增大圈VG3</t>
  </si>
  <si>
    <t>AGSH33193-02</t>
  </si>
  <si>
    <t>爬距增大圈VG5</t>
  </si>
  <si>
    <t>电动手车电机220VAC</t>
  </si>
  <si>
    <t>AGSH33216-01Z</t>
  </si>
  <si>
    <t>AGSH33349-01</t>
  </si>
  <si>
    <t>AGSH34026-01</t>
  </si>
  <si>
    <t>AGSH34051-01</t>
  </si>
  <si>
    <t>AGSH34093-01</t>
  </si>
  <si>
    <t>S6与半轴联锁杆</t>
  </si>
  <si>
    <t>AGSH34114-01</t>
  </si>
  <si>
    <t>HVX-A主轴摆臂</t>
  </si>
  <si>
    <t>合分止动块（旧）</t>
  </si>
  <si>
    <t>AGSH34127-01</t>
  </si>
  <si>
    <t>AGSH34135-01</t>
  </si>
  <si>
    <t>LOCK ROD GUIDE</t>
  </si>
  <si>
    <t>AGSH34149-01</t>
  </si>
  <si>
    <t>极柱铜轴套</t>
  </si>
  <si>
    <t>AGSH34290-02</t>
  </si>
  <si>
    <t>电动手车S5装配件</t>
  </si>
  <si>
    <t>AGSH34292-01</t>
  </si>
  <si>
    <t>AGSH34306-01</t>
  </si>
  <si>
    <t>极柱泡套</t>
  </si>
  <si>
    <t>AGSH34306-03</t>
  </si>
  <si>
    <t>AGSH34323-01</t>
  </si>
  <si>
    <t>航空插支架</t>
  </si>
  <si>
    <t>AGSH34530-01</t>
  </si>
  <si>
    <t>PUSH BUTTON</t>
  </si>
  <si>
    <t>AGSH34532-01</t>
  </si>
  <si>
    <t>PUSH BUTTON  BLACK</t>
  </si>
  <si>
    <t>AGSH34532-02</t>
  </si>
  <si>
    <t>PUSH BUTTON GREEN</t>
  </si>
  <si>
    <t>SHEET</t>
  </si>
  <si>
    <t>AGSH34540-02</t>
  </si>
  <si>
    <t>TAPPET</t>
  </si>
  <si>
    <t>AGSH34653-01</t>
  </si>
  <si>
    <t>K01 导轨</t>
  </si>
  <si>
    <t>隔板固定块</t>
  </si>
  <si>
    <t>支撑杆</t>
  </si>
  <si>
    <t>压力杆</t>
  </si>
  <si>
    <t>12KVI40KA绝缘子</t>
  </si>
  <si>
    <t>支撑铝块</t>
  </si>
  <si>
    <t>导电镀银片</t>
  </si>
  <si>
    <t>弹簧内轴</t>
  </si>
  <si>
    <t>螺纹盖</t>
  </si>
  <si>
    <t>金属板</t>
  </si>
  <si>
    <t>分闸弹簧</t>
  </si>
  <si>
    <t>RAIL</t>
  </si>
  <si>
    <t>AGSH34919-01</t>
  </si>
  <si>
    <t>S6与手车翻板联锁件</t>
  </si>
  <si>
    <t>AGSH34920-01</t>
  </si>
  <si>
    <t>GUIDE</t>
  </si>
  <si>
    <t>AGSH34924-01</t>
  </si>
  <si>
    <t>AGSH34939-01</t>
  </si>
  <si>
    <t>AGSH34961-01</t>
  </si>
  <si>
    <t>AGSH34962-01</t>
  </si>
  <si>
    <t>航空插与手车下联锁件</t>
  </si>
  <si>
    <t>AGSH34964-01</t>
  </si>
  <si>
    <t>航空插与手车上联锁件</t>
  </si>
  <si>
    <t>AGSH34971-01</t>
  </si>
  <si>
    <t>壳体254mm</t>
  </si>
  <si>
    <t>下触头</t>
  </si>
  <si>
    <t>上触头</t>
  </si>
  <si>
    <t>灭弧室固定架</t>
  </si>
  <si>
    <t>AGSH34996-01</t>
  </si>
  <si>
    <t>动端螺杆</t>
  </si>
  <si>
    <t>AGSH35005-01</t>
  </si>
  <si>
    <t>防电圈</t>
  </si>
  <si>
    <t>AGSH35059-01</t>
  </si>
  <si>
    <t>叠簧</t>
  </si>
  <si>
    <t>AGSH35104-01</t>
  </si>
  <si>
    <t>AGSH35106-01</t>
  </si>
  <si>
    <t>超程螺杆</t>
  </si>
  <si>
    <t>AGSH35109-01</t>
  </si>
  <si>
    <t>拨叉销</t>
  </si>
  <si>
    <t>AGSH35111-01</t>
  </si>
  <si>
    <t>AGSH35115-01</t>
  </si>
  <si>
    <t>超程调节杆</t>
  </si>
  <si>
    <t>AGSH35117-01</t>
  </si>
  <si>
    <t>AGSH35117-03</t>
  </si>
  <si>
    <t>拉杆销</t>
  </si>
  <si>
    <t>AGSH35119-01</t>
  </si>
  <si>
    <t>THREADED CABLE CHANNEL</t>
  </si>
  <si>
    <t>AGSH35139-01</t>
  </si>
  <si>
    <t>卷簧盒 （大电流）</t>
  </si>
  <si>
    <t>AGSH35155-01</t>
  </si>
  <si>
    <t>HOOK</t>
  </si>
  <si>
    <t>AGSH35157-01</t>
  </si>
  <si>
    <t>Y1连接件</t>
  </si>
  <si>
    <t>AGSH35159-01</t>
  </si>
  <si>
    <t>PULLING BAR</t>
  </si>
  <si>
    <t>AGSH35167-01</t>
  </si>
  <si>
    <t>Y1装配支架（旧版）</t>
  </si>
  <si>
    <t>AGSH35177-01</t>
  </si>
  <si>
    <t>手车S6联锁件</t>
  </si>
  <si>
    <t>电动手车面板</t>
  </si>
  <si>
    <t>AGSH35205-01</t>
  </si>
  <si>
    <t>CONDUIT GLAND</t>
  </si>
  <si>
    <t>AGSH35207-01</t>
  </si>
  <si>
    <t>AGSH35227-01</t>
  </si>
  <si>
    <t>隔板</t>
  </si>
  <si>
    <t>AGSH35227-02</t>
  </si>
  <si>
    <t>AGSH35227-03</t>
  </si>
  <si>
    <t>AGSH35251-01</t>
  </si>
  <si>
    <t>定位杆</t>
  </si>
  <si>
    <t>AGSH35264-01</t>
  </si>
  <si>
    <t>隔板固定板</t>
  </si>
  <si>
    <t>AGSH35265-01</t>
  </si>
  <si>
    <t>AGSH35266-01</t>
  </si>
  <si>
    <t>隔板右边板</t>
  </si>
  <si>
    <t>AGSH35266-02</t>
  </si>
  <si>
    <t>隔板左边板</t>
  </si>
  <si>
    <t>AGSH35341-01</t>
  </si>
  <si>
    <t>控制板卡位条</t>
  </si>
  <si>
    <t>AGSH35407-01</t>
  </si>
  <si>
    <t>加强板</t>
  </si>
  <si>
    <t>AGSH35446-01</t>
  </si>
  <si>
    <t>HVX紧急分闸操作杆</t>
  </si>
  <si>
    <t>AGSH35447-01</t>
  </si>
  <si>
    <t>绝缘子垫块</t>
  </si>
  <si>
    <t>AGSH35466-02</t>
  </si>
  <si>
    <t>导电块</t>
  </si>
  <si>
    <t>AGSH35466-03</t>
  </si>
  <si>
    <t>CONTACT SOCKET</t>
  </si>
  <si>
    <t>AGSH35467-02</t>
  </si>
  <si>
    <t>触臂铜牌</t>
  </si>
  <si>
    <t>AGSH35469-02</t>
  </si>
  <si>
    <t>AGSH35470-02</t>
  </si>
  <si>
    <t>AGSH35471-01</t>
  </si>
  <si>
    <t>触臂铜排</t>
  </si>
  <si>
    <t>AGSH35474-01</t>
  </si>
  <si>
    <t>AGSH35479-02</t>
  </si>
  <si>
    <t>AGSH35712-01Z</t>
  </si>
  <si>
    <t>AGSH35713-01Z</t>
  </si>
  <si>
    <t>AGSH35732-01</t>
  </si>
  <si>
    <t>固定式触臂</t>
  </si>
  <si>
    <t>AGSH35749-02</t>
  </si>
  <si>
    <t>AGSH35764-01</t>
  </si>
  <si>
    <t>航空插固定支架</t>
  </si>
  <si>
    <t>AGSH35770-01</t>
  </si>
  <si>
    <t>AGSH35771-01</t>
  </si>
  <si>
    <t>间隔圈</t>
  </si>
  <si>
    <t>AGSH35775-01</t>
  </si>
  <si>
    <t>灭弧室定位架</t>
  </si>
  <si>
    <t>活门配件轴</t>
  </si>
  <si>
    <t>AGSH35779-01</t>
  </si>
  <si>
    <t>活门安装支架</t>
  </si>
  <si>
    <t>活门安装片</t>
  </si>
  <si>
    <t>活门片</t>
  </si>
  <si>
    <t>AGSH35797-01</t>
  </si>
  <si>
    <t>AGSH35799-01</t>
  </si>
  <si>
    <t>隔板间隔圈</t>
  </si>
  <si>
    <t>HVX-B 254 面板</t>
  </si>
  <si>
    <t>触头限位片</t>
  </si>
  <si>
    <t>AGSH35900-01</t>
  </si>
  <si>
    <t>继电器安装支架</t>
  </si>
  <si>
    <t>AGSH35902-01</t>
  </si>
  <si>
    <t>手车附加固定块</t>
  </si>
  <si>
    <t>AGSH35910-01</t>
  </si>
  <si>
    <t>限位圈</t>
  </si>
  <si>
    <t>AGSH35911-01</t>
  </si>
  <si>
    <t>FOOT</t>
  </si>
  <si>
    <t>AGSH35913-01</t>
  </si>
  <si>
    <t>AGSH35926-01</t>
  </si>
  <si>
    <t>支撑板支架</t>
  </si>
  <si>
    <t>AGSH35927-01</t>
  </si>
  <si>
    <t>支撑板</t>
  </si>
  <si>
    <t>AGSH35941-01</t>
  </si>
  <si>
    <t>PLATE</t>
  </si>
  <si>
    <t>AGSH35942-01</t>
  </si>
  <si>
    <t>AGSH36633-01</t>
  </si>
  <si>
    <t>拨叉</t>
  </si>
  <si>
    <t>AGSH36634-01</t>
  </si>
  <si>
    <t>拨叉（B相）</t>
  </si>
  <si>
    <t>AGSH36635-01</t>
  </si>
  <si>
    <t>拨叉（A相）</t>
  </si>
  <si>
    <t>AGSH36670-01</t>
  </si>
  <si>
    <t>AGSH36709-01</t>
  </si>
  <si>
    <t>AGSH36709-02</t>
  </si>
  <si>
    <t>兀型板</t>
  </si>
  <si>
    <t>AGSH36729-01</t>
  </si>
  <si>
    <t>主轴</t>
  </si>
  <si>
    <t>AGSH36744-01</t>
  </si>
  <si>
    <t>AMS12-00509-SL</t>
  </si>
  <si>
    <t>PMC ACID PLANT</t>
  </si>
  <si>
    <t>VE1</t>
  </si>
  <si>
    <t>AMT000154-01</t>
  </si>
  <si>
    <t>PMX</t>
  </si>
  <si>
    <t>AMT003165-01</t>
  </si>
  <si>
    <t>控制板定位块</t>
  </si>
  <si>
    <t>手车翻板右侧板（双孔）</t>
  </si>
  <si>
    <t>AMTD69063-02</t>
  </si>
  <si>
    <t>熔丝头座</t>
  </si>
  <si>
    <t>AMTD71645-02</t>
  </si>
  <si>
    <t>触子圈2500A</t>
  </si>
  <si>
    <t>AMTH20073-01</t>
  </si>
  <si>
    <t>ASX000401-01</t>
  </si>
  <si>
    <t>框架左侧板（金属）</t>
  </si>
  <si>
    <t>ASX000401-02</t>
  </si>
  <si>
    <t>两侧支撑板</t>
  </si>
  <si>
    <t>ASX000402-01</t>
  </si>
  <si>
    <t>框架右侧板（金属）</t>
  </si>
  <si>
    <t>ASX000406-01</t>
  </si>
  <si>
    <t>框架左右侧板（塑料）</t>
  </si>
  <si>
    <t>ASX000407-01</t>
  </si>
  <si>
    <t>熔丝座支撑杆</t>
  </si>
  <si>
    <t>ASX000409-01</t>
  </si>
  <si>
    <t>后封板</t>
  </si>
  <si>
    <t>ASX000410-01</t>
  </si>
  <si>
    <t>ASX000411-01</t>
  </si>
  <si>
    <t>ASX000412-01</t>
  </si>
  <si>
    <t>熔丝撞击杆（横）</t>
  </si>
  <si>
    <t>ASX000414-01</t>
  </si>
  <si>
    <t>熔丝撞击杆（竖）</t>
  </si>
  <si>
    <t>ASX000415-01</t>
  </si>
  <si>
    <t>熔丝盒</t>
  </si>
  <si>
    <t>ASX000415-02</t>
  </si>
  <si>
    <t>熔丝头座盒</t>
  </si>
  <si>
    <t>ASX000418-01</t>
  </si>
  <si>
    <t>触头</t>
  </si>
  <si>
    <t>ASX000419-01</t>
  </si>
  <si>
    <t>侧板垫圈（塑料）</t>
  </si>
  <si>
    <t>ASX000422-01</t>
  </si>
  <si>
    <t>ASX000423-01</t>
  </si>
  <si>
    <t>FUSE INDICATOR</t>
  </si>
  <si>
    <t>ASX000436-01</t>
  </si>
  <si>
    <t>后封板顶板</t>
  </si>
  <si>
    <t>ASX000437-01</t>
  </si>
  <si>
    <t>ASX000437-02</t>
  </si>
  <si>
    <t>ASX000441-01</t>
  </si>
  <si>
    <t>58芯航空插插针</t>
  </si>
  <si>
    <t>公插针</t>
  </si>
  <si>
    <t>ASX000504-02</t>
  </si>
  <si>
    <t>ASX000506-02</t>
  </si>
  <si>
    <t>ASX000507-02</t>
  </si>
  <si>
    <t>航空插支架安装板</t>
  </si>
  <si>
    <t>ASX000509-01</t>
  </si>
  <si>
    <t>ASX000510-01</t>
  </si>
  <si>
    <t>ASX000511-01</t>
  </si>
  <si>
    <t>面板挂板</t>
  </si>
  <si>
    <t>ASX000515-01</t>
  </si>
  <si>
    <t>INSULATING GASKET</t>
  </si>
  <si>
    <t>ASX000516-01</t>
  </si>
  <si>
    <t>UPER COVER</t>
  </si>
  <si>
    <t>ASX000521-01</t>
  </si>
  <si>
    <t>合闸与手车联锁安装架</t>
  </si>
  <si>
    <t>ASX000525-01</t>
  </si>
  <si>
    <t>WIRING</t>
  </si>
  <si>
    <t>O24</t>
  </si>
  <si>
    <t>ASX000545-01</t>
  </si>
  <si>
    <t>绝缘板</t>
  </si>
  <si>
    <t>ASX000545-02</t>
  </si>
  <si>
    <t>面板绝缘板</t>
  </si>
  <si>
    <t>框架底板</t>
  </si>
  <si>
    <t>ASX000594-01</t>
  </si>
  <si>
    <t>手车接地侧板（两铡接地时用）</t>
  </si>
  <si>
    <t>ASX000595-01</t>
  </si>
  <si>
    <t>INTERLOCK PLATE</t>
  </si>
  <si>
    <t>ASX000597-02</t>
  </si>
  <si>
    <t>手车闭锁电磁铁Y0 30VDC</t>
  </si>
  <si>
    <t>ASX000597-07</t>
  </si>
  <si>
    <t>手车闭锁电磁铁Y0 230VDC</t>
  </si>
  <si>
    <t>手车闭锁电磁铁Y0 60VDC</t>
  </si>
  <si>
    <t>ASX000601-01</t>
  </si>
  <si>
    <t>ASX000602-01</t>
  </si>
  <si>
    <t>ASX000602-02</t>
  </si>
  <si>
    <t>ASX000617-01</t>
  </si>
  <si>
    <t>限位杆</t>
  </si>
  <si>
    <t>限位套</t>
  </si>
  <si>
    <t>ASX000620-01</t>
  </si>
  <si>
    <t>上触臂1600A</t>
  </si>
  <si>
    <t>ASX000622-02</t>
  </si>
  <si>
    <t>静触头1250A</t>
  </si>
  <si>
    <t>ASX000623-02</t>
  </si>
  <si>
    <t>触头安装铜1250A</t>
  </si>
  <si>
    <t>ASX000629-02</t>
  </si>
  <si>
    <t>下触臂1250A</t>
  </si>
  <si>
    <t>ASX000635-01</t>
  </si>
  <si>
    <t>丝杆</t>
  </si>
  <si>
    <t>ASX000636-01</t>
  </si>
  <si>
    <t>丝杆母</t>
  </si>
  <si>
    <t>ASX000656-01</t>
  </si>
  <si>
    <t>COVER SHEET</t>
  </si>
  <si>
    <t>ASX000663-01</t>
  </si>
  <si>
    <t>ASX000673-01</t>
  </si>
  <si>
    <t>固定式底面支撑块</t>
  </si>
  <si>
    <t>ASX000695-01</t>
  </si>
  <si>
    <t>ASX000696-01</t>
  </si>
  <si>
    <t>拨动轴</t>
  </si>
  <si>
    <t>ASX000700-01</t>
  </si>
  <si>
    <t>ASX000709-02</t>
  </si>
  <si>
    <t>绝缘间隔圈</t>
  </si>
  <si>
    <t>ASX000731-01</t>
  </si>
  <si>
    <t>ASX000734-01</t>
  </si>
  <si>
    <t>合闸手车联锁间隔套</t>
  </si>
  <si>
    <t>航空插闭锁件</t>
  </si>
  <si>
    <t>IP板上装配航空插联锁件</t>
  </si>
  <si>
    <t>DRIVER</t>
  </si>
  <si>
    <t>底部接地铜牌</t>
  </si>
  <si>
    <t>U型插头</t>
  </si>
  <si>
    <t>端子排导轨（短）</t>
  </si>
  <si>
    <t>端子排导轨（长）</t>
  </si>
  <si>
    <t>触头1250A</t>
  </si>
  <si>
    <t>触头2000A</t>
  </si>
  <si>
    <t>接地铜牌</t>
  </si>
  <si>
    <t>ASX001202-02</t>
  </si>
  <si>
    <t>指示灯110VDC绿色</t>
  </si>
  <si>
    <t>ASX001204-01</t>
  </si>
  <si>
    <t>按钮 绿色10/G</t>
  </si>
  <si>
    <t>ASX001205-01</t>
  </si>
  <si>
    <t>按钮 红色10/R</t>
  </si>
  <si>
    <t>ASX001209-01</t>
  </si>
  <si>
    <t>合分闸标签</t>
  </si>
  <si>
    <t>ASX001210-01</t>
  </si>
  <si>
    <t>ASX001224-01</t>
  </si>
  <si>
    <t>连接片</t>
  </si>
  <si>
    <t>ASX001226-01</t>
  </si>
  <si>
    <t>ASX001227-01</t>
  </si>
  <si>
    <t>压簧</t>
  </si>
  <si>
    <t>ASX001262-01</t>
  </si>
  <si>
    <t>垫圏</t>
  </si>
  <si>
    <t>ASX001314-01</t>
  </si>
  <si>
    <t>ASX001315-01</t>
  </si>
  <si>
    <t>拨叉轴</t>
  </si>
  <si>
    <t>ASX001322-01</t>
  </si>
  <si>
    <t>横杆</t>
  </si>
  <si>
    <t>ASX001334-01</t>
  </si>
  <si>
    <t>ASX001391-01S</t>
  </si>
  <si>
    <t>LIFTING LINK</t>
  </si>
  <si>
    <t>VE2</t>
  </si>
  <si>
    <t>ASX001392-01</t>
  </si>
  <si>
    <t>ASX001392-02</t>
  </si>
  <si>
    <t>ASX001457-01</t>
  </si>
  <si>
    <t>手动分闸按钮</t>
  </si>
  <si>
    <t>ASX001460-01</t>
  </si>
  <si>
    <t>上横梁连接件</t>
  </si>
  <si>
    <t>ASX001469-01</t>
  </si>
  <si>
    <t>CAM</t>
  </si>
  <si>
    <t>ASX001500-01</t>
  </si>
  <si>
    <t>熔丝管头</t>
  </si>
  <si>
    <t>ASX001503-01</t>
  </si>
  <si>
    <t>ASX001504-01</t>
  </si>
  <si>
    <t>底部接地铜牌与壳连接</t>
  </si>
  <si>
    <t>ASX001527-01</t>
  </si>
  <si>
    <t>ASX001569-01Z</t>
  </si>
  <si>
    <t>24KV面板210mm</t>
  </si>
  <si>
    <t>ASX001573-01</t>
  </si>
  <si>
    <t>钮簧</t>
  </si>
  <si>
    <t>ASX001614-01</t>
  </si>
  <si>
    <t>耳朵架</t>
  </si>
  <si>
    <t>ASX001620-01</t>
  </si>
  <si>
    <t>ASX001622-02</t>
  </si>
  <si>
    <t>标签</t>
  </si>
  <si>
    <t>ASX001629-02</t>
  </si>
  <si>
    <t>超程调节铜杆</t>
  </si>
  <si>
    <t>ASX001631-01</t>
  </si>
  <si>
    <t>ASX001633-01</t>
  </si>
  <si>
    <t>ASX001633-02</t>
  </si>
  <si>
    <t>ASX001640-01</t>
  </si>
  <si>
    <t>TERMINAL BLOCK</t>
  </si>
  <si>
    <t>ASX001641-01</t>
  </si>
  <si>
    <t>ASX001642-01</t>
  </si>
  <si>
    <t>端子排挡卡</t>
  </si>
  <si>
    <t>ASX001644-01</t>
  </si>
  <si>
    <t>ASX001654-01</t>
  </si>
  <si>
    <t>接线端子</t>
  </si>
  <si>
    <t>ASX001669-01</t>
  </si>
  <si>
    <t>合闸手车联锁安装片</t>
  </si>
  <si>
    <t>24KV IP左侧板275mm 1250A</t>
  </si>
  <si>
    <t>24KV IP右侧板275mm 1250A</t>
  </si>
  <si>
    <t>ASX001697-01</t>
  </si>
  <si>
    <t>ASX001699-01</t>
  </si>
  <si>
    <t>端子挡板</t>
  </si>
  <si>
    <t>ASX001705-01</t>
  </si>
  <si>
    <t>触子片（10mm)</t>
  </si>
  <si>
    <t>熔丝杆限位圈</t>
  </si>
  <si>
    <t>ASX001720-01</t>
  </si>
  <si>
    <t>ASX001722-01</t>
  </si>
  <si>
    <t>ASX001725-01</t>
  </si>
  <si>
    <t>ASX001726-01</t>
  </si>
  <si>
    <t>航空插安装支架</t>
  </si>
  <si>
    <t>ASX001730-01</t>
  </si>
  <si>
    <t>ASX001731-01</t>
  </si>
  <si>
    <t>ASX001732-01</t>
  </si>
  <si>
    <t>铡板</t>
  </si>
  <si>
    <t>ASX001744-01</t>
  </si>
  <si>
    <t>散热片</t>
  </si>
  <si>
    <t>大电流极柱密封垫块</t>
  </si>
  <si>
    <t>小电流极柱密封垫块</t>
  </si>
  <si>
    <t>大电流极柱密封垫块3150A</t>
  </si>
  <si>
    <t>ASX001754-01</t>
  </si>
  <si>
    <t>框架</t>
  </si>
  <si>
    <t>ASX001764-01</t>
  </si>
  <si>
    <t>活门间隔套（小电流275mm)</t>
  </si>
  <si>
    <t>ASX001766-01</t>
  </si>
  <si>
    <t>极柱超程调节螺杆</t>
  </si>
  <si>
    <t>超程调节螺杆</t>
  </si>
  <si>
    <t>KYN61面板300mm</t>
  </si>
  <si>
    <t>拨叉销中间相</t>
  </si>
  <si>
    <t>210mm活门</t>
  </si>
  <si>
    <t>210mm活门间隔套</t>
  </si>
  <si>
    <t>活门间隔套</t>
  </si>
  <si>
    <t>极柱底部密封圈</t>
  </si>
  <si>
    <t>手车链条传动齿轮</t>
  </si>
  <si>
    <t>ASX001906-01</t>
  </si>
  <si>
    <t>大电流散热片</t>
  </si>
  <si>
    <t>密封垫</t>
  </si>
  <si>
    <t>HANDLE</t>
  </si>
  <si>
    <t>ASX001957-01</t>
  </si>
  <si>
    <t>导向支架</t>
  </si>
  <si>
    <t>ASX002031-01</t>
  </si>
  <si>
    <t>接触器面板</t>
  </si>
  <si>
    <t>ASX002036-01</t>
  </si>
  <si>
    <t>ASX002064-01</t>
  </si>
  <si>
    <t>联锁件</t>
  </si>
  <si>
    <t>ASX002065-01</t>
  </si>
  <si>
    <t>联锁杆</t>
  </si>
  <si>
    <t>ASX002100-01</t>
  </si>
  <si>
    <t>ASX002100-11</t>
  </si>
  <si>
    <t>ASX002110-01</t>
  </si>
  <si>
    <t>CONNECTOR</t>
  </si>
  <si>
    <t>ASX002143-01</t>
  </si>
  <si>
    <t>加热器垫板</t>
  </si>
  <si>
    <t>ASX002156-01</t>
  </si>
  <si>
    <t>合指示安装片</t>
  </si>
  <si>
    <t>ASX002159-01</t>
  </si>
  <si>
    <t>LINK ROD</t>
  </si>
  <si>
    <t>ASX002167-01</t>
  </si>
  <si>
    <t>LOOKING LEVER</t>
  </si>
  <si>
    <t>ASX002174-01</t>
  </si>
  <si>
    <t>挂板</t>
  </si>
  <si>
    <t>ASX002175-02</t>
  </si>
  <si>
    <t>挂板横杆</t>
  </si>
  <si>
    <t>ASX002175-03</t>
  </si>
  <si>
    <t>ASX002179-02</t>
  </si>
  <si>
    <t>ASX002194-01</t>
  </si>
  <si>
    <t>机构U型框架</t>
  </si>
  <si>
    <t>接触器触子</t>
  </si>
  <si>
    <t>接触器连接触臂</t>
  </si>
  <si>
    <t>C相连接触臂</t>
  </si>
  <si>
    <t>A相连接触臂</t>
  </si>
  <si>
    <t>B相连接触臂</t>
  </si>
  <si>
    <t>下极连接铜排</t>
  </si>
  <si>
    <t>ASXN00093-01</t>
  </si>
  <si>
    <t>下支撑架</t>
  </si>
  <si>
    <t>ASXN00095-01</t>
  </si>
  <si>
    <t>ASXN00096-01</t>
  </si>
  <si>
    <t>ASXN00096-02</t>
  </si>
  <si>
    <t>ASXN00146-01</t>
  </si>
  <si>
    <t>两侧接地片</t>
  </si>
  <si>
    <t>ASXN00146-02</t>
  </si>
  <si>
    <t>两侧接地</t>
  </si>
  <si>
    <t>ASXN00146-11</t>
  </si>
  <si>
    <t>航空插连接头</t>
  </si>
  <si>
    <t>ASXN00149-11</t>
  </si>
  <si>
    <t>蛇皮管100mm</t>
  </si>
  <si>
    <t>ASXN00150-01</t>
  </si>
  <si>
    <t>WIRING SLEEVE</t>
  </si>
  <si>
    <t>ASXN00150-02</t>
  </si>
  <si>
    <t>ASXN00151-01</t>
  </si>
  <si>
    <t>HVX-O母插配件(配客户）</t>
  </si>
  <si>
    <t>ASXN00152-01C</t>
  </si>
  <si>
    <t>ASXN00152-02</t>
  </si>
  <si>
    <t>ASXN00191-01</t>
  </si>
  <si>
    <t>铁道断路器底座</t>
  </si>
  <si>
    <t>电动手车安装板</t>
  </si>
  <si>
    <t>ASXN00199-01</t>
  </si>
  <si>
    <t>ASXN00200-01</t>
  </si>
  <si>
    <t>二次低压箱锁头旋钮</t>
  </si>
  <si>
    <t>ASXN00255-01</t>
  </si>
  <si>
    <t>凤凰端子（母）S8,S9用</t>
  </si>
  <si>
    <t>ASXN00312-01</t>
  </si>
  <si>
    <t>ASXN00341-01</t>
  </si>
  <si>
    <t>互感器 750/5 0.5/10P</t>
  </si>
  <si>
    <t>手车摇把</t>
  </si>
  <si>
    <t>ASXN00437-01</t>
  </si>
  <si>
    <t>外框架</t>
  </si>
  <si>
    <t>ASXN00439-01</t>
  </si>
  <si>
    <t>30片触子1250A</t>
  </si>
  <si>
    <t>ASXN00439-02</t>
  </si>
  <si>
    <t>48片触子1600/2000A</t>
  </si>
  <si>
    <t>ASXN00439-04</t>
  </si>
  <si>
    <t>3150A不带钢圈触子</t>
  </si>
  <si>
    <t>ASXN00439-05</t>
  </si>
  <si>
    <t>3150A带钢圈触子</t>
  </si>
  <si>
    <t>ASXN00439-06</t>
  </si>
  <si>
    <t>630A触子</t>
  </si>
  <si>
    <t>ASXN00439-07</t>
  </si>
  <si>
    <t>1250A触子</t>
  </si>
  <si>
    <t>ASXN00475-01</t>
  </si>
  <si>
    <t>ASXN00553-01</t>
  </si>
  <si>
    <t>上横梁</t>
  </si>
  <si>
    <t>ASXN00565-01</t>
  </si>
  <si>
    <t>接地刀连接片</t>
  </si>
  <si>
    <t>ASXN00592-01</t>
  </si>
  <si>
    <t>紧急分闸横杆</t>
  </si>
  <si>
    <t>ASXN00594-01</t>
  </si>
  <si>
    <t>固定式壳体210mm</t>
  </si>
  <si>
    <t>ASXN00607-03</t>
  </si>
  <si>
    <t>coil</t>
  </si>
  <si>
    <t>ASXN00609-01</t>
  </si>
  <si>
    <t>S61连杆</t>
  </si>
  <si>
    <t>ASXN00632-01</t>
  </si>
  <si>
    <t>INSULATING ROD</t>
  </si>
  <si>
    <t>ASXN00653-01</t>
  </si>
  <si>
    <t>CRIMPED SUPPORT</t>
  </si>
  <si>
    <t>ASXN00661-11</t>
  </si>
  <si>
    <t>24KV触臂 POLE B 1250A</t>
  </si>
  <si>
    <t>ASXN00661-13</t>
  </si>
  <si>
    <t>24KV触臂 POLE B 1600A</t>
  </si>
  <si>
    <t>ASXN00661-14</t>
  </si>
  <si>
    <t>24KV触臂 POLE B 2000A</t>
  </si>
  <si>
    <t>ASXN00661-22</t>
  </si>
  <si>
    <t>24KV触臂 POLE C 3150A</t>
  </si>
  <si>
    <t>ASXN00661-23</t>
  </si>
  <si>
    <t>24KV触臂特殊</t>
  </si>
  <si>
    <t>ASXN00669-01</t>
  </si>
  <si>
    <t>ASXN00669-02</t>
  </si>
  <si>
    <t>ASXN00669-03</t>
  </si>
  <si>
    <t>ASXN00671-01</t>
  </si>
  <si>
    <t>ASXN00671-02</t>
  </si>
  <si>
    <t>ASXN00671-03</t>
  </si>
  <si>
    <t>ASXN00707-01</t>
  </si>
  <si>
    <t>ASXN00707-02</t>
  </si>
  <si>
    <t>HVX-O拉杆50KA</t>
  </si>
  <si>
    <t>ASXN00713-02</t>
  </si>
  <si>
    <t>KYN61壳体300mm</t>
  </si>
  <si>
    <t>ASXN00719-01</t>
  </si>
  <si>
    <t>侧板</t>
  </si>
  <si>
    <t>ASXN00723-02</t>
  </si>
  <si>
    <t>壳体210mm 31.5KA</t>
  </si>
  <si>
    <t>ASXN00725-01</t>
  </si>
  <si>
    <t>底板210mm</t>
  </si>
  <si>
    <t>ASXN00726-01</t>
  </si>
  <si>
    <t>ASXN00726-03</t>
  </si>
  <si>
    <t>ASXN00726-05</t>
  </si>
  <si>
    <t>ASXN00726-06</t>
  </si>
  <si>
    <t>ASXN00730-01</t>
  </si>
  <si>
    <t>ASXN00732-02</t>
  </si>
  <si>
    <t>底板300mm</t>
  </si>
  <si>
    <t>ASXN00742-01</t>
  </si>
  <si>
    <t>ASXN00745-01</t>
  </si>
  <si>
    <t>触臂630A</t>
  </si>
  <si>
    <t>ASXN00745-02</t>
  </si>
  <si>
    <t>触臂1250A</t>
  </si>
  <si>
    <t>ASXN00745-11</t>
  </si>
  <si>
    <t>ASXN00745-13</t>
  </si>
  <si>
    <t>触臂2000A</t>
  </si>
  <si>
    <t>ASXN00745-22</t>
  </si>
  <si>
    <t>触臂3150A</t>
  </si>
  <si>
    <t>ASXN00767-02</t>
  </si>
  <si>
    <t>触臂1600A 64针</t>
  </si>
  <si>
    <t>ASXN00767-11</t>
  </si>
  <si>
    <t>ASXN00767-12</t>
  </si>
  <si>
    <t>触臂1600A 58针</t>
  </si>
  <si>
    <t>合闸按钮</t>
  </si>
  <si>
    <t>合闸按钮(红色）</t>
  </si>
  <si>
    <t>手车翻板与机构联锁件</t>
  </si>
  <si>
    <t>HVX-40.5KV主轴摆臂</t>
  </si>
  <si>
    <t>ASXN00813-02</t>
  </si>
  <si>
    <t>HVX-O 800MM手车</t>
  </si>
  <si>
    <t>ASXN00813-03</t>
  </si>
  <si>
    <t>HVX-O 1000MM手车</t>
  </si>
  <si>
    <t>12KV带门联锁手车1000mm</t>
  </si>
  <si>
    <t>12KV 275mm电动手车</t>
  </si>
  <si>
    <t>ASXN00813-61</t>
  </si>
  <si>
    <t>接触器底盘车650mm</t>
  </si>
  <si>
    <t>CVX-OEM  650mm 底盘车带关门连锁</t>
  </si>
  <si>
    <t>CVX电动手车650mm</t>
  </si>
  <si>
    <t>TRANSMISSION</t>
  </si>
  <si>
    <t>40.5KV小面板</t>
  </si>
  <si>
    <t>中置式PT车底盘车(DNF7柜)</t>
  </si>
  <si>
    <t>单边卡簧销</t>
  </si>
  <si>
    <t>AVX000095-01</t>
  </si>
  <si>
    <t>手车翻板联锁件</t>
  </si>
  <si>
    <t>AVX000146-01</t>
  </si>
  <si>
    <t>左立柱--AMS275</t>
  </si>
  <si>
    <t>FEP</t>
  </si>
  <si>
    <t>AVX000147-02</t>
  </si>
  <si>
    <t>右立柱--AMS275</t>
  </si>
  <si>
    <t>中间封板--AMS275</t>
  </si>
  <si>
    <t>AVX000150-01</t>
  </si>
  <si>
    <t>AVX000151-01</t>
  </si>
  <si>
    <t>AVX000160-01</t>
  </si>
  <si>
    <t>AVX000161-01</t>
  </si>
  <si>
    <t>FP40.5 相柱绝缘罩(DNF7&amp;AMS 1250A)</t>
  </si>
  <si>
    <t>AVX000162-01</t>
  </si>
  <si>
    <t>起吊杆--275</t>
  </si>
  <si>
    <t>AVX000162-02</t>
  </si>
  <si>
    <t>起吊杆--300</t>
  </si>
  <si>
    <t>MTX承重块</t>
  </si>
  <si>
    <t>AVX000190-01</t>
  </si>
  <si>
    <t>手车联琐销</t>
  </si>
  <si>
    <t>AVX000195-01</t>
  </si>
  <si>
    <t>航空插蛇皮管挂架</t>
  </si>
  <si>
    <t>AVX000272-01</t>
  </si>
  <si>
    <t>AVX000307-01</t>
  </si>
  <si>
    <t>FP触臂联接螺母(1250A)</t>
  </si>
  <si>
    <t>FP Y0固定螺栓</t>
  </si>
  <si>
    <t>AVX000311-01</t>
  </si>
  <si>
    <t>起吊板</t>
  </si>
  <si>
    <t>WASHER</t>
  </si>
  <si>
    <t>AVX000341-01</t>
  </si>
  <si>
    <t>AVX000377-01</t>
  </si>
  <si>
    <t>S8,S9端子排安装支架</t>
  </si>
  <si>
    <t>特殊IP板</t>
  </si>
  <si>
    <t>AVX000394-01</t>
  </si>
  <si>
    <t>定位块</t>
  </si>
  <si>
    <t>AVX000402-01</t>
  </si>
  <si>
    <t>AVX000405-01</t>
  </si>
  <si>
    <t>软连接连接螺杆</t>
  </si>
  <si>
    <t>AVX000407-01</t>
  </si>
  <si>
    <t>软连接垫片φ10.5X2</t>
  </si>
  <si>
    <t>AVX000408-01</t>
  </si>
  <si>
    <t>极柱软连接 630/1250A</t>
  </si>
  <si>
    <t>HVX-O软连接630A</t>
  </si>
  <si>
    <t>AVX000409-03</t>
  </si>
  <si>
    <t>AVX000409-03 HV500电机支架垫块</t>
  </si>
  <si>
    <t>AVX000409-05</t>
  </si>
  <si>
    <t>AVX000420-01</t>
  </si>
  <si>
    <t>拉杆垫片</t>
  </si>
  <si>
    <t>AVX000423-01</t>
  </si>
  <si>
    <t>HVX-40.5KV主轴摆臂卡片</t>
  </si>
  <si>
    <t>AVX000442-01</t>
  </si>
  <si>
    <t>AVX000443-01</t>
  </si>
  <si>
    <t>SUPPORT STRUCTURE</t>
  </si>
  <si>
    <t>AVX000444-01</t>
  </si>
  <si>
    <t>AVX000454-02</t>
  </si>
  <si>
    <t>SEALING END</t>
  </si>
  <si>
    <t>AVX000454-03</t>
  </si>
  <si>
    <t>IP左侧板210mm</t>
  </si>
  <si>
    <t>AVX000454-04</t>
  </si>
  <si>
    <t>IP右侧板210mm</t>
  </si>
  <si>
    <t>AVX000454-21</t>
  </si>
  <si>
    <t>IP左侧板275mm</t>
  </si>
  <si>
    <t>AVX000454-22</t>
  </si>
  <si>
    <t>IP右侧板275mm</t>
  </si>
  <si>
    <t>AVX000455-02</t>
  </si>
  <si>
    <t>IP顶板210mm</t>
  </si>
  <si>
    <t>AVX000455-11</t>
  </si>
  <si>
    <t>AVX000455-21</t>
  </si>
  <si>
    <t>IP顶板275mm</t>
  </si>
  <si>
    <t>AVX000459-12</t>
  </si>
  <si>
    <t>隔离车S8,S9导轨安装板</t>
  </si>
  <si>
    <t>AVX000470-01</t>
  </si>
  <si>
    <t>AVX000472-02Z</t>
  </si>
  <si>
    <t>COVER</t>
  </si>
  <si>
    <t>AVX000513-01</t>
  </si>
  <si>
    <t>KYN61 1200mmIP左侧板</t>
  </si>
  <si>
    <t>AVX000513-02</t>
  </si>
  <si>
    <t>KYN61 1200mmIP右侧板</t>
  </si>
  <si>
    <t>AVX000513-11</t>
  </si>
  <si>
    <t>KYN61 1400mmIP左侧板</t>
  </si>
  <si>
    <t>AVX000513-12</t>
  </si>
  <si>
    <t>KYN61 1400mmIP右侧板</t>
  </si>
  <si>
    <t>AVX000514-01</t>
  </si>
  <si>
    <t>KYN61 1200mmIP顶板</t>
  </si>
  <si>
    <t>AVX000514-11</t>
  </si>
  <si>
    <t>KYN61 1400mmIP顶板</t>
  </si>
  <si>
    <t>AVX000534-01</t>
  </si>
  <si>
    <t>CBX与壳体支撑件</t>
  </si>
  <si>
    <t>AVX000534-02</t>
  </si>
  <si>
    <t>HVX-O软连接与拉杆连接轴</t>
  </si>
  <si>
    <t>AVX000605-01</t>
  </si>
  <si>
    <t>KYN61 IP上航空插联锁板</t>
  </si>
  <si>
    <t>AVX000620-01</t>
  </si>
  <si>
    <t>HVX-O极柱底部密封垫630A</t>
  </si>
  <si>
    <t>AVX000715-01</t>
  </si>
  <si>
    <t>辅开连杆销</t>
  </si>
  <si>
    <t>AVX000717-02</t>
  </si>
  <si>
    <t>IP板侧板150mm</t>
  </si>
  <si>
    <t>AVX000734-01</t>
  </si>
  <si>
    <t>AVX000735-01Z</t>
  </si>
  <si>
    <t>面板150mm</t>
  </si>
  <si>
    <t>AVX000735-02Z</t>
  </si>
  <si>
    <t>AVX000735-03Z</t>
  </si>
  <si>
    <t>面板275mm</t>
  </si>
  <si>
    <t>螺纹</t>
  </si>
  <si>
    <t>AVX000739-01</t>
  </si>
  <si>
    <t>传动片</t>
  </si>
  <si>
    <t>盖子</t>
  </si>
  <si>
    <t>SPACE</t>
  </si>
  <si>
    <t>AVX000916-01</t>
  </si>
  <si>
    <t>AVX000916-02</t>
  </si>
  <si>
    <t>AVX000923-03</t>
  </si>
  <si>
    <t>LABEL ENGLISH</t>
  </si>
  <si>
    <t>AVX000923-04</t>
  </si>
  <si>
    <t>AVX000945-01</t>
  </si>
  <si>
    <t>SHUTTER DRIVER</t>
  </si>
  <si>
    <t>AVX000945-02</t>
  </si>
  <si>
    <t>AVX000946-01</t>
  </si>
  <si>
    <t>AVX000947-01</t>
  </si>
  <si>
    <t>AVX000969-01</t>
  </si>
  <si>
    <t>AVX000994-02</t>
  </si>
  <si>
    <t>HVX-O左右拨叉销（210mm)</t>
  </si>
  <si>
    <t>AVX000994-03</t>
  </si>
  <si>
    <t>HVX-O左右拨叉销（275mm)</t>
  </si>
  <si>
    <t>AVX001009-01</t>
  </si>
  <si>
    <t>ROTATING SPRING</t>
  </si>
  <si>
    <t>AVX001010-01</t>
  </si>
  <si>
    <t>TORSION SPRING</t>
  </si>
  <si>
    <t>AVX001025-01</t>
  </si>
  <si>
    <t>AVX001123-01</t>
  </si>
  <si>
    <t>SCREW</t>
  </si>
  <si>
    <t>AVX001127-01</t>
  </si>
  <si>
    <t>PoleA/B,活门驱动</t>
  </si>
  <si>
    <t>AVX001127-21</t>
  </si>
  <si>
    <t>PoleC/D,P210活门驱动</t>
  </si>
  <si>
    <t>AVX001127-22</t>
  </si>
  <si>
    <t>PoleC/D,P275活门驱动</t>
  </si>
  <si>
    <t>AVX001226-01</t>
  </si>
  <si>
    <t>AVX001227-01</t>
  </si>
  <si>
    <t>AVX001259-01</t>
  </si>
  <si>
    <t>INSULATION BPTM 100/40 Length 180mm</t>
  </si>
  <si>
    <t>AVX001261-01</t>
  </si>
  <si>
    <t>活门驱动（加长版）</t>
  </si>
  <si>
    <t>AVX001346-01</t>
  </si>
  <si>
    <t>AVX001349-01</t>
  </si>
  <si>
    <t>AVXN00017-01</t>
  </si>
  <si>
    <t>EQUIPED SHEET</t>
  </si>
  <si>
    <t>AVXN00034-03</t>
  </si>
  <si>
    <t>中置式底盘车(不带关门联锁)-(配AMS P275)</t>
  </si>
  <si>
    <t>AVXN00034-07</t>
  </si>
  <si>
    <t>中置式底盘车(带关门联锁)-(配AMS P275)</t>
  </si>
  <si>
    <t>特殊触头</t>
  </si>
  <si>
    <t>AVXN00052-01</t>
  </si>
  <si>
    <t>上触臂(1250A)--AMS&amp;DNF7</t>
  </si>
  <si>
    <t>AVXN00052-03</t>
  </si>
  <si>
    <t>上触臂(1600A)--AMS&amp;DNF7</t>
  </si>
  <si>
    <t>AVXN00053-01</t>
  </si>
  <si>
    <t>下触臂(1250A)--AMS&amp;DNF7</t>
  </si>
  <si>
    <t>AVXN00066-01</t>
  </si>
  <si>
    <t>电动手车电机 48VDC</t>
  </si>
  <si>
    <t>AVXN00111-14</t>
  </si>
  <si>
    <t>KYN61 40.5KV触臂2500A</t>
  </si>
  <si>
    <t>合闸闭锁电磁铁Y1 230VDC</t>
  </si>
  <si>
    <t>合闸闭锁电磁铁Y1（新）220VDC</t>
  </si>
  <si>
    <t>合闸闭锁电磁铁 125VDC</t>
  </si>
  <si>
    <t>合闸闭锁电磁铁Y1（新）110VDC</t>
  </si>
  <si>
    <t>合闸闭锁电磁铁Y1（新）48VDC</t>
  </si>
  <si>
    <t>AVXN00192-01</t>
  </si>
  <si>
    <t>AVXN00232-01</t>
  </si>
  <si>
    <t>底部装配</t>
  </si>
  <si>
    <t>AVXN00243-01</t>
  </si>
  <si>
    <t>接触器触臂AC相</t>
  </si>
  <si>
    <t>AVXN00244-01</t>
  </si>
  <si>
    <t>接触器触臂B相</t>
  </si>
  <si>
    <t>AVXN00264-01</t>
  </si>
  <si>
    <t>KYN61 落地式手车1200mm</t>
  </si>
  <si>
    <t>AVXN00264-02</t>
  </si>
  <si>
    <t>KYN61 落地式手车1400mm</t>
  </si>
  <si>
    <t>AVXN00264-51</t>
  </si>
  <si>
    <t>AVXN00274-01</t>
  </si>
  <si>
    <t>AVXN00274-02</t>
  </si>
  <si>
    <t>特殊门提升面板</t>
  </si>
  <si>
    <t>AVXN00317-01</t>
  </si>
  <si>
    <t>储能摇把</t>
  </si>
  <si>
    <t>AVXN00332-02</t>
  </si>
  <si>
    <t>BOTTOM</t>
  </si>
  <si>
    <t>AVXN00332-03</t>
  </si>
  <si>
    <t>AVXN00372-01</t>
  </si>
  <si>
    <t>HVX-O触臂630A</t>
  </si>
  <si>
    <t>AVXN00372-02</t>
  </si>
  <si>
    <t>HVX-O触臂1250A</t>
  </si>
  <si>
    <t>AVXN00401-01</t>
  </si>
  <si>
    <t>大电流机构储能电机110/125V AC/DC</t>
  </si>
  <si>
    <t>AVXN00402-01</t>
  </si>
  <si>
    <t>DBA1 VMI,2100库放超市</t>
  </si>
  <si>
    <t>AVXN00414-01</t>
  </si>
  <si>
    <t>大电流S11三角片</t>
  </si>
  <si>
    <t>AVXN00414-02</t>
  </si>
  <si>
    <t>AVXN00444-01</t>
  </si>
  <si>
    <t>AVXN00452-02</t>
  </si>
  <si>
    <t>Isc≤40KA,P210焊接壳体</t>
  </si>
  <si>
    <t>AVXN00452-03</t>
  </si>
  <si>
    <t>Isc≤40KA,P275焊接壳体</t>
  </si>
  <si>
    <t>AVXN00452-22</t>
  </si>
  <si>
    <t>Isc≤50KA,P275焊接壳体</t>
  </si>
  <si>
    <t>AVXN00509-01</t>
  </si>
  <si>
    <t>HVX-O底板150mm</t>
  </si>
  <si>
    <t>AVXN00509-02</t>
  </si>
  <si>
    <t>HVX-O底板210mm</t>
  </si>
  <si>
    <t>AVXN00509-03</t>
  </si>
  <si>
    <t>HVX-O底板275mm</t>
  </si>
  <si>
    <t>AVXN00653-01</t>
  </si>
  <si>
    <t>ASSEMBLY</t>
  </si>
  <si>
    <t>AVXN00672-01</t>
  </si>
  <si>
    <t>HVX-A固定式号码排</t>
  </si>
  <si>
    <t>HVX-O固定式号码排</t>
  </si>
  <si>
    <t>HVX-A电动手车号码排</t>
  </si>
  <si>
    <t>AVXN00719-01</t>
  </si>
  <si>
    <t>接地端子 USLKG2.5</t>
  </si>
  <si>
    <t>冷压端子LV1.25-7B</t>
  </si>
  <si>
    <t>端子FJ5-2.5(4节)</t>
  </si>
  <si>
    <t>管状端头 1.5mm2</t>
  </si>
  <si>
    <t>行程开关JW2-11Z/5</t>
  </si>
  <si>
    <t>插针式弹簧插头 FKIC2.5/8-ST-5.08</t>
  </si>
  <si>
    <t>插针式弹簧插头 FKIC2.5/10-ST-5.08</t>
  </si>
  <si>
    <t>螺钉插头MSTB2.5/12-SF-5.08</t>
  </si>
  <si>
    <t>450/750V，RV-105  2.5平，105℃，多股黑色软导线</t>
  </si>
  <si>
    <t>450/750V，RV-105  2.5平，105℃，多股黄绿相间软导线</t>
  </si>
  <si>
    <t>航空镀银导线 FF46-2/1.5平方毫米</t>
  </si>
  <si>
    <t>套线软管550mm</t>
  </si>
  <si>
    <t>套线软管1m</t>
  </si>
  <si>
    <t>套线软管1.5m</t>
  </si>
  <si>
    <t>套线软管900mm</t>
  </si>
  <si>
    <t>套线软管250mm</t>
  </si>
  <si>
    <t>套线软管1400</t>
  </si>
  <si>
    <t>窄轨 NS15</t>
  </si>
  <si>
    <t>U型端子导轨251</t>
  </si>
  <si>
    <t>窄轨 NS15 L=160mm</t>
  </si>
  <si>
    <t>断路器带闭锁电磁铁（Y0）标识(英文)</t>
  </si>
  <si>
    <t>终端固定件E/UK</t>
  </si>
  <si>
    <t>前门直拨锁</t>
  </si>
  <si>
    <t>机箱右立柱12-1250-31.5-150</t>
  </si>
  <si>
    <t>机箱左立柱12-1250-31.5-150</t>
  </si>
  <si>
    <t>机箱右立柱12-1250-31.5-210</t>
  </si>
  <si>
    <t>机箱左立柱12-1250-31.5-210</t>
  </si>
  <si>
    <t>机箱左立柱12-3150-40-275</t>
  </si>
  <si>
    <t>机箱右立柱12-3150-40-275</t>
  </si>
  <si>
    <t>机箱左立柱12-1250-31.5-210(互锁模块)</t>
  </si>
  <si>
    <t>底盘车装配12-150-31.5两侧接地</t>
  </si>
  <si>
    <t>底盘车装配12-150-31.5中间接地</t>
  </si>
  <si>
    <t>底盘车装配12-210-31.5两侧接地</t>
  </si>
  <si>
    <t>CHD8000002R0104</t>
  </si>
  <si>
    <t>底盘车装配12-210-31.5中间接地</t>
  </si>
  <si>
    <t>底盘车装配12-275-40中间接地</t>
  </si>
  <si>
    <t>800底盘车关门联锁</t>
  </si>
  <si>
    <t>关门联锁电动底盘车12-150 两侧接地</t>
  </si>
  <si>
    <t>底盘车装配12-275-31.5两侧接地(带关门联锁)</t>
  </si>
  <si>
    <t>底盘车装配12-210-40(左边接地)</t>
  </si>
  <si>
    <t>800底盘车关门联锁(底部接地)</t>
  </si>
  <si>
    <t>底盘车1000底部接地(关门联锁)</t>
  </si>
  <si>
    <t>关门联锁底盘车装配12-275两侧接地（8开5闭）</t>
  </si>
  <si>
    <t>底盘车装配12-275两侧接地（帕威尔）</t>
  </si>
  <si>
    <t>合闸模块左侧板</t>
  </si>
  <si>
    <t>合闸模块右侧板</t>
  </si>
  <si>
    <t>分闸模块右侧板12</t>
  </si>
  <si>
    <t>分闸模块左侧板(带闭锁、三过流)</t>
  </si>
  <si>
    <t>合闸模块左侧板40.5（GE专用）</t>
  </si>
  <si>
    <t>合闸模块右侧板40.5（GE专用）</t>
  </si>
  <si>
    <t>分闸模块左侧板40.5（GE专用）</t>
  </si>
  <si>
    <t>CHD8000006R0102</t>
  </si>
  <si>
    <t>触臂装配12-1250-31.5</t>
  </si>
  <si>
    <t>CHD8000006R0114</t>
  </si>
  <si>
    <t>触臂装配12-150-31.5-1250</t>
  </si>
  <si>
    <t>面板装配组件12-150-31.5-1250</t>
  </si>
  <si>
    <t>CHD8000008F0102</t>
  </si>
  <si>
    <t>面板装配组件12-210-31.5-1250</t>
  </si>
  <si>
    <t>面板装配12-1250-31.5-210（中文）</t>
  </si>
  <si>
    <t>弯板焊接</t>
  </si>
  <si>
    <t>电动机箱12-3150-40-275(加固定块)</t>
  </si>
  <si>
    <t>机箱12-1250-31.5-150</t>
  </si>
  <si>
    <t>电动机箱12-1250-31.5-150</t>
  </si>
  <si>
    <t>机箱12-31.5-210（带航空插座安装孔）</t>
  </si>
  <si>
    <t>CHD8000013R0143</t>
  </si>
  <si>
    <t>电动机箱12-1250-31.5-210</t>
  </si>
  <si>
    <t>机箱12-31.5-210（拉杆标准化）</t>
  </si>
  <si>
    <t>过流脱扣安装板</t>
  </si>
  <si>
    <t>过流脱扣安装板(三过流-单边)</t>
  </si>
  <si>
    <t>分闸杆拐臂</t>
  </si>
  <si>
    <t>油缓冲器12-31.5</t>
  </si>
  <si>
    <t>油缓冲器12-3150-40</t>
  </si>
  <si>
    <t>油缓冲器12-3150-50</t>
  </si>
  <si>
    <t>CHD8000018R0101</t>
  </si>
  <si>
    <t>合闸弹簧装配31.5</t>
  </si>
  <si>
    <t>合闸弹簧装配40</t>
  </si>
  <si>
    <t>电路板DC220V/110V</t>
  </si>
  <si>
    <t>电路板AC30V</t>
  </si>
  <si>
    <t>CHD8000019R0103</t>
  </si>
  <si>
    <t>电路板AC220V/110V</t>
  </si>
  <si>
    <t>电路板DC48V</t>
  </si>
  <si>
    <t>电路板 AC24V</t>
  </si>
  <si>
    <t>电路板 DC24V</t>
  </si>
  <si>
    <t>电路板DC125V</t>
  </si>
  <si>
    <t>电路板(M:DC110V,Y1~Y3:DC48V)</t>
  </si>
  <si>
    <t>电路板(M:AC220V,Y1~Y3:DC30V)</t>
  </si>
  <si>
    <t>电路板(M:AC240V,Y1~Y3:DC30V)</t>
  </si>
  <si>
    <t>电路板DC30V</t>
  </si>
  <si>
    <t>计数器安装板</t>
  </si>
  <si>
    <t>CHD8000027R0102</t>
  </si>
  <si>
    <t>合闸保持大拐臂</t>
  </si>
  <si>
    <t>合闸联锁板（上）安装</t>
  </si>
  <si>
    <t>合闸联锁板(下)</t>
  </si>
  <si>
    <t>合闸连锁板</t>
  </si>
  <si>
    <t>合闸连锁接头</t>
  </si>
  <si>
    <t>合闸联锁板3140（武汉华源）</t>
  </si>
  <si>
    <t>合闸保持凸轮装配</t>
  </si>
  <si>
    <t>U型导轨-400</t>
  </si>
  <si>
    <t>闭锁端子排固定板</t>
  </si>
  <si>
    <t>电动闭锁端子排固定板</t>
  </si>
  <si>
    <t>电动YO垫板</t>
  </si>
  <si>
    <t>CHD8000029R0102</t>
  </si>
  <si>
    <t>操作绝缘子12-31.5（高原型）</t>
  </si>
  <si>
    <t>操作绝缘子12-25</t>
  </si>
  <si>
    <t>活门驱动板275-40</t>
  </si>
  <si>
    <t>联板（固定式-XGN）</t>
  </si>
  <si>
    <t>塑料活门左驱动板275-40</t>
  </si>
  <si>
    <t>塑料活门左驱动板210-40</t>
  </si>
  <si>
    <t>塑料活门右驱动板275-40</t>
  </si>
  <si>
    <t>塑料活门右驱动板210-40</t>
  </si>
  <si>
    <t>链轮焊接12</t>
  </si>
  <si>
    <t>机箱顶板12-150-31.5-1250</t>
  </si>
  <si>
    <t>机箱顶板12-210-31.5-1250</t>
  </si>
  <si>
    <t>机箱顶板12-275-40-3150</t>
  </si>
  <si>
    <t>机箱顶板12-210-31.5-1250(程序锁用)</t>
  </si>
  <si>
    <t>电机100W DC220V(电动底盘车)</t>
  </si>
  <si>
    <t>电机90W DC48V</t>
  </si>
  <si>
    <t>电机90W DC24V</t>
  </si>
  <si>
    <t>电机 DC240V 90W</t>
  </si>
  <si>
    <t>电机 DC230V 90W</t>
  </si>
  <si>
    <t>电机90w DC125V</t>
  </si>
  <si>
    <t>电机90W DC120V</t>
  </si>
  <si>
    <t>辅助开关驱动板</t>
  </si>
  <si>
    <t>CHD8000033R0104</t>
  </si>
  <si>
    <t>机械式计数器JS-5</t>
  </si>
  <si>
    <t>主驱动板</t>
  </si>
  <si>
    <t>电磁铁24V</t>
  </si>
  <si>
    <t>过流脱扣器</t>
  </si>
  <si>
    <t>第二分闸脱扣器220V DC</t>
  </si>
  <si>
    <t>电磁铁DC48V</t>
  </si>
  <si>
    <t>手车闭锁电磁铁DC48V</t>
  </si>
  <si>
    <t>自保持欠压脱扣器220V</t>
  </si>
  <si>
    <t>第二分闸脱扣线圈DC110</t>
  </si>
  <si>
    <t>第二分闸脱扣线圈DC125V</t>
  </si>
  <si>
    <t>手车闭锁电磁铁DC125V</t>
  </si>
  <si>
    <t>第二分闸脱扣线圈DC48</t>
  </si>
  <si>
    <t>手车闭锁电磁铁DC220V</t>
  </si>
  <si>
    <t>手车闭锁电磁铁DC110V</t>
  </si>
  <si>
    <t>自保持欠压脱扣器24V</t>
  </si>
  <si>
    <t>YO闭锁电磁铁 DC30V</t>
  </si>
  <si>
    <t>过流电磁铁2A</t>
  </si>
  <si>
    <t>自保持欠压脱扣器 30V</t>
  </si>
  <si>
    <t>底盘车联锁板</t>
  </si>
  <si>
    <t>底盘车联锁板12-40</t>
  </si>
  <si>
    <t>闭锁安装弯板</t>
  </si>
  <si>
    <t>CHD8000040P0104</t>
  </si>
  <si>
    <t>分闸扣板</t>
  </si>
  <si>
    <t>面板装配组件12-3150-40-275</t>
  </si>
  <si>
    <t>面板装配组件12-1250-40-210</t>
  </si>
  <si>
    <t>面板装配12-3150-40-275（中文）</t>
  </si>
  <si>
    <t>分闸弹簧挂板12-31.5</t>
  </si>
  <si>
    <t>分闸弹簧挂板12-40</t>
  </si>
  <si>
    <t>CHD8000045P0101</t>
  </si>
  <si>
    <t>储能操作块</t>
  </si>
  <si>
    <t>主轴150</t>
  </si>
  <si>
    <t>主轴210</t>
  </si>
  <si>
    <t>主轴275</t>
  </si>
  <si>
    <t>加长主轴外伸200/275</t>
  </si>
  <si>
    <t>加长主轴外伸200</t>
  </si>
  <si>
    <t>导向杆12-31.5</t>
  </si>
  <si>
    <t>操作绝缘子导向杆40KA</t>
  </si>
  <si>
    <t>导向杆12-25</t>
  </si>
  <si>
    <t>导向杆12-31.5 VG3</t>
  </si>
  <si>
    <t>分闸模块扣板轴</t>
  </si>
  <si>
    <t>脱扣半轴(双过流单边-210)</t>
  </si>
  <si>
    <t>脱扣半轴(三过流-210)</t>
  </si>
  <si>
    <t>脱扣半轴(双过流-150)</t>
  </si>
  <si>
    <t>脱扣半轴(三过流欠压-210)</t>
  </si>
  <si>
    <t>失压脱扣半轴(大电流单欠压)</t>
  </si>
  <si>
    <t>储能轴31.5</t>
  </si>
  <si>
    <t>储能轴40</t>
  </si>
  <si>
    <t>手动储能轴</t>
  </si>
  <si>
    <t>合闸半轴装配</t>
  </si>
  <si>
    <t>分闸脱扣半轴装配</t>
  </si>
  <si>
    <t>分闸脱扣半轴装配（固定式-XGN)</t>
  </si>
  <si>
    <t>合闸掣子轴装配</t>
  </si>
  <si>
    <t>分合闸按钮导向套</t>
  </si>
  <si>
    <t>分合闸指示牌限位橡胶套</t>
  </si>
  <si>
    <t>传动爪限位滚轮.</t>
  </si>
  <si>
    <t>传动轮</t>
  </si>
  <si>
    <t>CHD8000059P0101</t>
  </si>
  <si>
    <t>传动爪</t>
  </si>
  <si>
    <t>小链轮</t>
  </si>
  <si>
    <t>储能指示装配</t>
  </si>
  <si>
    <t>储能指示装配(中文)</t>
  </si>
  <si>
    <t>辅助开关拐臂</t>
  </si>
  <si>
    <t>CHD8000063P0101</t>
  </si>
  <si>
    <t>主输出拐臂</t>
  </si>
  <si>
    <t>主输入拐臂12</t>
  </si>
  <si>
    <t>CHD8000064P0102</t>
  </si>
  <si>
    <t>主传动拐臂</t>
  </si>
  <si>
    <t>辅助开关拉动拐臂</t>
  </si>
  <si>
    <t>合闸储能拐臂</t>
  </si>
  <si>
    <t>绝缘组件12-50-3150</t>
  </si>
  <si>
    <t>CHD8000069R0101</t>
  </si>
  <si>
    <t>手动分闸按钮装配</t>
  </si>
  <si>
    <t>CHD8000069R0102</t>
  </si>
  <si>
    <t>手动合闸按钮装配</t>
  </si>
  <si>
    <t>手动分闸按钮装配(带过流)</t>
  </si>
  <si>
    <t>合闸弹簧固定杆150-31.5</t>
  </si>
  <si>
    <t>合闸弹簧固定杆210～31.5</t>
  </si>
  <si>
    <t>分合闸指示装配</t>
  </si>
  <si>
    <t>分合闸指示装配(中文)</t>
  </si>
  <si>
    <t>合闸模块下固定杆</t>
  </si>
  <si>
    <t>分闸模块下固定杆</t>
  </si>
  <si>
    <t>扣板限位杆</t>
  </si>
  <si>
    <t>储能指示固定杆</t>
  </si>
  <si>
    <t>分闸杆(外伸12)</t>
  </si>
  <si>
    <t>3150-40分闸杆(外伸12)</t>
  </si>
  <si>
    <t>掣子限位杆</t>
  </si>
  <si>
    <t>分闸杆(外伸50/P=275)</t>
  </si>
  <si>
    <t>分闸杆1250-31.5(外伸80\P=210)</t>
  </si>
  <si>
    <t>CHD8000074P0101</t>
  </si>
  <si>
    <t>合闸联锁凸轮</t>
  </si>
  <si>
    <t>储能指示驱动块</t>
  </si>
  <si>
    <t>储能小齿轮</t>
  </si>
  <si>
    <t>储能大齿轮</t>
  </si>
  <si>
    <t>合闸按钮(中文/绿底)</t>
  </si>
  <si>
    <t>分闸按钮(中文/红底)</t>
  </si>
  <si>
    <t>手动分闸按钮拐臂</t>
  </si>
  <si>
    <t>闭锁电磁铁DC48V</t>
  </si>
  <si>
    <t>闭锁电磁铁装配 DC24V</t>
  </si>
  <si>
    <t>电动Y0闭锁DC220V</t>
  </si>
  <si>
    <t>电动Y0闭锁DC110V</t>
  </si>
  <si>
    <t>电动Y0闭锁 DC125V</t>
  </si>
  <si>
    <t>电动Y0闭锁 DC48V</t>
  </si>
  <si>
    <t>合闸闭锁电磁铁DC125V</t>
  </si>
  <si>
    <t>合闸闭锁电磁铁装配 DC230V</t>
  </si>
  <si>
    <t>合闸闭锁电磁铁装配DC110 (倒装)</t>
  </si>
  <si>
    <t>电动分合闸按钮拐臂</t>
  </si>
  <si>
    <t>主轴轴承座</t>
  </si>
  <si>
    <t>软连接31.5</t>
  </si>
  <si>
    <t>软连接25</t>
  </si>
  <si>
    <t>软连接VG2</t>
  </si>
  <si>
    <t>CHD8000084P0101</t>
  </si>
  <si>
    <t>主轴轴承</t>
  </si>
  <si>
    <t>CHD8000085P0101</t>
  </si>
  <si>
    <t>半轴轴承</t>
  </si>
  <si>
    <t>CHD8000085P0102</t>
  </si>
  <si>
    <t>手动储能轴承</t>
  </si>
  <si>
    <t>CHD8000086P0101</t>
  </si>
  <si>
    <t>合闸模块主轴承座</t>
  </si>
  <si>
    <t>CHD8000087P0101</t>
  </si>
  <si>
    <t>手动储能轴承座</t>
  </si>
  <si>
    <t>主轴限位套Φ32.5×5</t>
  </si>
  <si>
    <t>主轴限位套Φ32.5×6</t>
  </si>
  <si>
    <t>主轴限位套Φ32.5×67</t>
  </si>
  <si>
    <t>主轴限位套Φ32.5×12</t>
  </si>
  <si>
    <t>主轴限位套Φ32.5×18</t>
  </si>
  <si>
    <t>主轴限位套Φ32.5×22</t>
  </si>
  <si>
    <t>主轴限位套Φ32.5×11</t>
  </si>
  <si>
    <t>主轴限位套Φ32.5×43</t>
  </si>
  <si>
    <t>主轴限位套φ32.5×56</t>
  </si>
  <si>
    <t>主轴限位套Φ32.5×101</t>
  </si>
  <si>
    <t>主轴限位套Φ32.5×3</t>
  </si>
  <si>
    <t>加长轴限位套Φ32.5×184.5</t>
  </si>
  <si>
    <t>主轴限位套φ32.5X19</t>
  </si>
  <si>
    <t>扣板限位套</t>
  </si>
  <si>
    <t>储能轴限位套Φ25.5×13</t>
  </si>
  <si>
    <t>储能轴限位套Φ25.5×6.5</t>
  </si>
  <si>
    <t>储能轴限位套Φ25.5×17.1</t>
  </si>
  <si>
    <t>手动储能轴限位套Φ16.5×31.5</t>
  </si>
  <si>
    <t>手动储能轴限位套Φ16.5×54.5</t>
  </si>
  <si>
    <t>主轴限位套Φ32.5×141</t>
  </si>
  <si>
    <t>主轴限位套φ32.5×68</t>
  </si>
  <si>
    <t>主轴限位套Φ32.5×96</t>
  </si>
  <si>
    <t>主轴限位套φ32.5×76</t>
  </si>
  <si>
    <t>主轴限位套φ32.5×31</t>
  </si>
  <si>
    <t>主轴限位套Φ32.5×37</t>
  </si>
  <si>
    <t>主轴限位套Φ32.5×42</t>
  </si>
  <si>
    <t>掣子轴限位套φ14.5×12</t>
  </si>
  <si>
    <t>掣子轴限位套Φ14.5×17</t>
  </si>
  <si>
    <t>CHD8000098P0101</t>
  </si>
  <si>
    <t>碟簧Φ16.3×1.7</t>
  </si>
  <si>
    <t>CHD8000098P0102</t>
  </si>
  <si>
    <t>碟簧Φ18.3×1.95</t>
  </si>
  <si>
    <t>碟簧Φ20.4×2.25</t>
  </si>
  <si>
    <t>碟簧Φ12.2×1.5</t>
  </si>
  <si>
    <t>分闸弹簧12-31.5</t>
  </si>
  <si>
    <t>计数器拉簧</t>
  </si>
  <si>
    <t>分闸按钮拐臂复位簧</t>
  </si>
  <si>
    <t>合闸按钮拐臂复位簧</t>
  </si>
  <si>
    <t>传动爪复位簧</t>
  </si>
  <si>
    <t>手动储能操作块复位簧</t>
  </si>
  <si>
    <t>联锁复位拉簧</t>
  </si>
  <si>
    <t>扣板复位簧</t>
  </si>
  <si>
    <t>操作绝缘子锁盖40kA</t>
  </si>
  <si>
    <t>碟簧锁盖12-25</t>
  </si>
  <si>
    <t>碟簧锁盖12-31.5</t>
  </si>
  <si>
    <t>链轮轴承盖板</t>
  </si>
  <si>
    <t>极柱密封垫25</t>
  </si>
  <si>
    <t>操作绝缘子密封圈630A 25kA(95kV)</t>
  </si>
  <si>
    <t>操作绝缘子密封圈1250A 31.5kA(95kV)</t>
  </si>
  <si>
    <t>操作绝缘子密封圈3150A 40kA(95kV)</t>
  </si>
  <si>
    <t>涨圈12-50-3150</t>
  </si>
  <si>
    <t>小绝缘罩3150-40</t>
  </si>
  <si>
    <t>SE标识 (L=315)</t>
  </si>
  <si>
    <t>极柱内双头螺栓M12×75</t>
  </si>
  <si>
    <t>极柱内双头螺栓M12X58</t>
  </si>
  <si>
    <t>双头螺杆A</t>
  </si>
  <si>
    <t>极柱内双头螺栓M8X48</t>
  </si>
  <si>
    <t>主拐臂销轴Φ12×51</t>
  </si>
  <si>
    <t>主拐臂销轴Φ16×38</t>
  </si>
  <si>
    <t>主拐臂挂分闸簧销轴Φ8×24.5</t>
  </si>
  <si>
    <t>主传动拐臂销轴Φ12×26.5</t>
  </si>
  <si>
    <t>主拐臂销轴Φ12×24.5</t>
  </si>
  <si>
    <t>合闸联锁导向销Φ6×2.8</t>
  </si>
  <si>
    <t>传动爪挡销</t>
  </si>
  <si>
    <t>操作块限位销</t>
  </si>
  <si>
    <t>掣子复位扭簧限位销</t>
  </si>
  <si>
    <t>主输入拐臂销轴</t>
  </si>
  <si>
    <t>固定螺母M5</t>
  </si>
  <si>
    <t>软连接垫片φ12.5X3</t>
  </si>
  <si>
    <t>合闸联锁垫片Φ4X5.5</t>
  </si>
  <si>
    <t>操作绝缘子调隙垫片Φ12×0.2</t>
  </si>
  <si>
    <t>操作绝缘子调隙垫片φ14×0.2</t>
  </si>
  <si>
    <t>航空插头插针</t>
  </si>
  <si>
    <t>航空插头插针1.5mm</t>
  </si>
  <si>
    <t>金属面板12-275</t>
  </si>
  <si>
    <t>金属面板12-210-40</t>
  </si>
  <si>
    <t>金属面板12-150</t>
  </si>
  <si>
    <t>Y0闭锁连板12-1250</t>
  </si>
  <si>
    <t>Y0闭锁连板12-3150</t>
  </si>
  <si>
    <t>固定式联锁角板</t>
  </si>
  <si>
    <t>控制盒安装板</t>
  </si>
  <si>
    <t>弯板（两锁）</t>
  </si>
  <si>
    <t>弯板（三锁）</t>
  </si>
  <si>
    <t>固定块</t>
  </si>
  <si>
    <t>左起吊板</t>
  </si>
  <si>
    <t>右起吊板</t>
  </si>
  <si>
    <t>锌散热罩</t>
  </si>
  <si>
    <t>面板标识</t>
  </si>
  <si>
    <t>螺杆VG3</t>
  </si>
  <si>
    <t>合闸弹簧固定杆275-40</t>
  </si>
  <si>
    <t>触臂垫片Φ22×5</t>
  </si>
  <si>
    <t>垫块VG3</t>
  </si>
  <si>
    <t>VG2泡橡胶垫</t>
  </si>
  <si>
    <t>铝法兰VEG12-1250</t>
  </si>
  <si>
    <t>联杆</t>
  </si>
  <si>
    <t>关节轴承L=33</t>
  </si>
  <si>
    <t>接线端子安装板</t>
  </si>
  <si>
    <t>油缓冲器</t>
  </si>
  <si>
    <t>VEG40.5油缓冲器</t>
  </si>
  <si>
    <t>主输出拐臂连板</t>
  </si>
  <si>
    <t>驱动连板</t>
  </si>
  <si>
    <t>联锁扣板</t>
  </si>
  <si>
    <t>导向销连接块</t>
  </si>
  <si>
    <t>主轴523</t>
  </si>
  <si>
    <t>主轴410单</t>
  </si>
  <si>
    <t>导向套VEG40.5-1250-25</t>
  </si>
  <si>
    <t>导向套VEG24-2500-31.5</t>
  </si>
  <si>
    <t>联杆装配连接块</t>
  </si>
  <si>
    <t>盖板</t>
  </si>
  <si>
    <t>机械式计数器（左出逆时针）</t>
  </si>
  <si>
    <t>联锁装配上销套</t>
  </si>
  <si>
    <t>联锁装配下销套</t>
  </si>
  <si>
    <t>联锁装配销钉</t>
  </si>
  <si>
    <t>分闸簧挂销φ8×43</t>
  </si>
  <si>
    <t>销轴φ10×25</t>
  </si>
  <si>
    <t>分闸簧挂销φ8×34</t>
  </si>
  <si>
    <t>分闸簧长挂销</t>
  </si>
  <si>
    <t>操作绝缘子导向件</t>
  </si>
  <si>
    <t>操作绝缘子销轴φ12×43</t>
  </si>
  <si>
    <t>VEG拉杆40.5-1250-25</t>
  </si>
  <si>
    <t>极柱垫片1250</t>
  </si>
  <si>
    <t>极柱垫片2500</t>
  </si>
  <si>
    <t>拐臂安装板垫块</t>
  </si>
  <si>
    <t>滑板焊接12-2500-40</t>
  </si>
  <si>
    <t>滑板焊接12-1250-31.5</t>
  </si>
  <si>
    <t>大拐臂VEG24-2500-31.5</t>
  </si>
  <si>
    <t>面板40.5kV-1250-25</t>
  </si>
  <si>
    <t>拉杆连接轴VEG40.5-1250-25</t>
  </si>
  <si>
    <t>拉杆连接轴VEG40.5-2500-31.5</t>
  </si>
  <si>
    <t>拉杆连接轴VEG12-2500-40</t>
  </si>
  <si>
    <t>主轴限位套32.5X47</t>
  </si>
  <si>
    <t>主轴限位套φ32.5X82</t>
  </si>
  <si>
    <t>主轴限位套φ32.5X4</t>
  </si>
  <si>
    <t>弹簧导向轴</t>
  </si>
  <si>
    <t>分闸压簧</t>
  </si>
  <si>
    <t>连板销轴φ12×33</t>
  </si>
  <si>
    <t>拐臂销轴φ12×24.5</t>
  </si>
  <si>
    <t>销轴&lt;MOD-DIAM&gt;12X36</t>
  </si>
  <si>
    <t>限位套φ12.5X6</t>
  </si>
  <si>
    <t>限位套φ12.5X15</t>
  </si>
  <si>
    <t>合闸弹簧固定杆</t>
  </si>
  <si>
    <t>轴承座（左）40.5-1250-25</t>
  </si>
  <si>
    <t>轴承座（右）40.5-1250-25</t>
  </si>
  <si>
    <t>导向圆盘</t>
  </si>
  <si>
    <t>拉杆锁盖VEG40.5-1250-25</t>
  </si>
  <si>
    <t>拐臂</t>
  </si>
  <si>
    <t>联锁拐臂</t>
  </si>
  <si>
    <t>联锁拐臂（反）</t>
  </si>
  <si>
    <t>轴</t>
  </si>
  <si>
    <t>后轴</t>
  </si>
  <si>
    <t>前轴</t>
  </si>
  <si>
    <t>中轴</t>
  </si>
  <si>
    <t>套</t>
  </si>
  <si>
    <t>VEG分闸弹簧40.5</t>
  </si>
  <si>
    <t>机箱左立柱24-210-25-1250</t>
  </si>
  <si>
    <t>机箱右立柱24-210-25-1250</t>
  </si>
  <si>
    <t>机箱左立柱24-275-31.5</t>
  </si>
  <si>
    <t>机箱右立柱24-275-31.5</t>
  </si>
  <si>
    <t>关门联锁底盘车24-275 中间接地</t>
  </si>
  <si>
    <t>关门联锁电动底盘车24-210 中间接地</t>
  </si>
  <si>
    <t>活门驱动垫板24-800</t>
  </si>
  <si>
    <t>底盘车配重块24</t>
  </si>
  <si>
    <t>触臂装配24-275-25-630</t>
  </si>
  <si>
    <t>触臂装配2000-31.5</t>
  </si>
  <si>
    <t>机箱顶板24-25-210</t>
  </si>
  <si>
    <t>机箱顶板24-31.5-275</t>
  </si>
  <si>
    <t>电动机箱24-275-31.5(加固定块)</t>
  </si>
  <si>
    <t>电动机箱24-210-25</t>
  </si>
  <si>
    <t>分闸弹簧24-40</t>
  </si>
  <si>
    <t>缓冲器(24KV) VEG（X）</t>
  </si>
  <si>
    <t>导电杆垫块</t>
  </si>
  <si>
    <t>极柱双头螺栓-VG3</t>
  </si>
  <si>
    <t>电动微动开关驱动板</t>
  </si>
  <si>
    <t>CHD8030002R0101S</t>
  </si>
  <si>
    <t>底盘车装配40.5-275</t>
  </si>
  <si>
    <t>功能车用底盘车装配</t>
  </si>
  <si>
    <t>机箱左立柱40.5(GE专用)</t>
  </si>
  <si>
    <t>机箱右立柱40.5(GE专用)</t>
  </si>
  <si>
    <t>机箱左立柱</t>
  </si>
  <si>
    <t>机箱右立柱</t>
  </si>
  <si>
    <t>机箱左立柱（落地式极间距400）</t>
  </si>
  <si>
    <t>机箱右立柱（落地式极间距400）</t>
  </si>
  <si>
    <t>机箱左立柱40.5(GE/程序锁)</t>
  </si>
  <si>
    <t>机箱顶板40.5</t>
  </si>
  <si>
    <t>机箱顶板(GE)</t>
  </si>
  <si>
    <t>机箱顶板(GE隔离车)</t>
  </si>
  <si>
    <t>机箱顶板（极间距400）</t>
  </si>
  <si>
    <t>面板40.5(GE专用)</t>
  </si>
  <si>
    <t>面板40.5-275(带Y10-GE)</t>
  </si>
  <si>
    <t>面板装配组件40.5-275</t>
  </si>
  <si>
    <t>面板装配组件40.5-300</t>
  </si>
  <si>
    <t>紧急脱扣弯板</t>
  </si>
  <si>
    <t>分闸模块右侧板40.5(GE专用)</t>
  </si>
  <si>
    <t>CHD8030008R0103</t>
  </si>
  <si>
    <t>触臂-2500（GE专用）</t>
  </si>
  <si>
    <t>触臂组件40.5-1250</t>
  </si>
  <si>
    <t>P30机箱（隔板）</t>
  </si>
  <si>
    <t>油缓冲器40-2500-31.5</t>
  </si>
  <si>
    <t>绝缘拉杆</t>
  </si>
  <si>
    <t>主传动连板</t>
  </si>
  <si>
    <t>导向杆40.5</t>
  </si>
  <si>
    <t>拉杆接头</t>
  </si>
  <si>
    <t>拉杆接头（软连接）</t>
  </si>
  <si>
    <t>脱扣半轴40.5</t>
  </si>
  <si>
    <t>脱扣半轴40.5（Y4、Y10）</t>
  </si>
  <si>
    <t>脱扣半轴40.5（Y10）</t>
  </si>
  <si>
    <t>紧急脱扣连杆</t>
  </si>
  <si>
    <t>长吊钩连杆</t>
  </si>
  <si>
    <t>链轮焊接(415B)</t>
  </si>
  <si>
    <t>连杆接头</t>
  </si>
  <si>
    <t>CHD8030032P0102</t>
  </si>
  <si>
    <t>整体拐臂</t>
  </si>
  <si>
    <t>紧急脱扣拐臂</t>
  </si>
  <si>
    <t>紧急脱扣拐臂(Y4、Y10)</t>
  </si>
  <si>
    <t>主轴限位套Φ32.5×9</t>
  </si>
  <si>
    <t>主轴限位套Φ32.5×156</t>
  </si>
  <si>
    <t>主轴限位套Φ32.5×111</t>
  </si>
  <si>
    <t>主轴限位套φ32.5X17</t>
  </si>
  <si>
    <t>分闸弹簧40.5</t>
  </si>
  <si>
    <t>分闸弹簧40.5-31.5（短）</t>
  </si>
  <si>
    <t>分合闸脱扣器48V</t>
  </si>
  <si>
    <t>分合闸脱扣器30V</t>
  </si>
  <si>
    <t>合分闸线圈125V-40.5KV</t>
  </si>
  <si>
    <t>40.5自保持欠压脱扣器DC/AC110V</t>
  </si>
  <si>
    <t>40.5自保持欠压脱扣器220V</t>
  </si>
  <si>
    <t>40.5自保持欠压脱扣器48V</t>
  </si>
  <si>
    <t>40.5合分闸电磁铁 DC230V</t>
  </si>
  <si>
    <t>蝶簧锁盖40.5-31.5</t>
  </si>
  <si>
    <t>主拐臂销轴φ16×66</t>
  </si>
  <si>
    <t>主拐臂销轴</t>
  </si>
  <si>
    <t>主拐臂销轴φ12×97</t>
  </si>
  <si>
    <t>紧急脱扣拐臂销</t>
  </si>
  <si>
    <t>紧急脱扣拐臂销(Y4、Y10)</t>
  </si>
  <si>
    <t>软连接40.5(VG5-A)</t>
  </si>
  <si>
    <t>推进手车摇把</t>
  </si>
  <si>
    <t>推进机构组装</t>
  </si>
  <si>
    <t>推进机构组装1400(610/314/φ22/590)</t>
  </si>
  <si>
    <t>小链轮(415B)</t>
  </si>
  <si>
    <t>调节螺母M12×8</t>
  </si>
  <si>
    <t>吊钩板</t>
  </si>
  <si>
    <t>分闸簧挂销φ8×48</t>
  </si>
  <si>
    <t>固定式绝缘罩I</t>
  </si>
  <si>
    <t>固定式绝缘罩II</t>
  </si>
  <si>
    <t>极柱绝缘垫40.5</t>
  </si>
  <si>
    <t>安装板左（固定式40.5-2000)</t>
  </si>
  <si>
    <t>安装板右（固定式40.5-2000)</t>
  </si>
  <si>
    <t>安装板（P300）</t>
  </si>
  <si>
    <t>相间隔板（极间距400）</t>
  </si>
  <si>
    <t>联接杆（P300)</t>
  </si>
  <si>
    <t>螺套</t>
  </si>
  <si>
    <t>主轴300</t>
  </si>
  <si>
    <t>双头螺杆M12(VG5-A)</t>
  </si>
  <si>
    <t>脱扣安装板（Y4、Y10）</t>
  </si>
  <si>
    <t>脱扣安装板(双过流)</t>
  </si>
  <si>
    <t>二次插头编码销</t>
  </si>
  <si>
    <t>机箱3150(加固定块)</t>
  </si>
  <si>
    <t>DIT</t>
  </si>
  <si>
    <t>机箱3150</t>
  </si>
  <si>
    <t>箱体(隔离手车40.5)</t>
  </si>
  <si>
    <t>箱体(隔离手车40.5)(GE专用)</t>
  </si>
  <si>
    <t>涨芯</t>
  </si>
  <si>
    <t>隔离车面板3150</t>
  </si>
  <si>
    <t>面板40.5-275</t>
  </si>
  <si>
    <t>面板(隔离车40.5)(GE专用)</t>
  </si>
  <si>
    <t>配重块</t>
  </si>
  <si>
    <t>VEC面膜(机械)(GELPAG)</t>
  </si>
  <si>
    <t>VEC</t>
  </si>
  <si>
    <t>VEC面膜(电气)(GELPAG)</t>
  </si>
  <si>
    <t>VEC面膜(机械)(GELPAG)(澳用)</t>
  </si>
  <si>
    <t>VEC面膜(电气)(GELPAG)(澳用)</t>
  </si>
  <si>
    <t>二次盖板</t>
  </si>
  <si>
    <t>上触臂盖</t>
  </si>
  <si>
    <t>下触臂</t>
  </si>
  <si>
    <t>滚针轴承8×12×8 GB2764-91</t>
  </si>
  <si>
    <t>滚轮滚针轴承14×18×10 GB2764-91</t>
  </si>
  <si>
    <t>滚针轴承16×22×20 GB2764-91</t>
  </si>
  <si>
    <t>链条081-1×40 GB1243-97-081-1×40</t>
  </si>
  <si>
    <t>链条415B-1×40 GB1243-97-415B-1×40</t>
  </si>
  <si>
    <t>CHD9000047P0001</t>
  </si>
  <si>
    <t>300/500V，RV-105 1平，105℃，多股黑色软导线</t>
  </si>
  <si>
    <t>CHD9000052P0001</t>
  </si>
  <si>
    <t>轴承61905 GB276-94</t>
  </si>
  <si>
    <t>CHD9000052P0007</t>
  </si>
  <si>
    <t>轴承6005 GB2764-94</t>
  </si>
  <si>
    <t>弹性圆柱销5×20 GB/T879.1-2000</t>
  </si>
  <si>
    <t>CHD9000057P0001</t>
  </si>
  <si>
    <t>单向轴承 FZ16</t>
  </si>
  <si>
    <t>CHD9000057P0002</t>
  </si>
  <si>
    <t>单向轴承 FZ20</t>
  </si>
  <si>
    <t>接触器</t>
  </si>
  <si>
    <t>DAMPER</t>
  </si>
  <si>
    <t>CALIBRE</t>
  </si>
  <si>
    <t>POINTER</t>
  </si>
  <si>
    <t>STOP</t>
  </si>
  <si>
    <t>CBX框架壳上</t>
  </si>
  <si>
    <t>机械闭锁安装件（黑色）</t>
  </si>
  <si>
    <t>接触器分闸弹簧安装板</t>
  </si>
  <si>
    <t>灭弧室 连接铜片</t>
  </si>
  <si>
    <t>接触器合闸电磁铁安装板</t>
  </si>
  <si>
    <t>接触器合闸电磁铁铁芯</t>
  </si>
  <si>
    <t>ROLLER</t>
  </si>
  <si>
    <t>SPECIAL SCREW</t>
  </si>
  <si>
    <t>NUT</t>
  </si>
  <si>
    <t>CBX框架壳下</t>
  </si>
  <si>
    <t>CBX框架软连接支撑横杆</t>
  </si>
  <si>
    <t>分闸电磁铁 110~250VDC</t>
  </si>
  <si>
    <t>接触器用分闸电磁铁</t>
  </si>
  <si>
    <t>灭弧室动端连接头</t>
  </si>
  <si>
    <t>灭弧室动端连接头插销</t>
  </si>
  <si>
    <t>合闸电磁铁</t>
  </si>
  <si>
    <t>合闸电磁铁 110~250VDC</t>
  </si>
  <si>
    <t>接触器用计数器</t>
  </si>
  <si>
    <t>接触器辅开安装支架</t>
  </si>
  <si>
    <t>GHA</t>
  </si>
  <si>
    <t>兀型板侧板</t>
  </si>
  <si>
    <t>机构左侧板</t>
  </si>
  <si>
    <t>M5SR机构右侧板</t>
  </si>
  <si>
    <t>铭牌支架</t>
  </si>
  <si>
    <t>主轴辅开传动凸轮</t>
  </si>
  <si>
    <t>机构底板</t>
  </si>
  <si>
    <t>主轴支撑架</t>
  </si>
  <si>
    <t>机构插销定位块</t>
  </si>
  <si>
    <t>连接拐臂</t>
  </si>
  <si>
    <t>主轴连接拐臂</t>
  </si>
  <si>
    <t>SHOULDER PIN</t>
  </si>
  <si>
    <t>FLANGED BEARING</t>
  </si>
  <si>
    <t>电机支架</t>
  </si>
  <si>
    <t>机构联接片</t>
  </si>
  <si>
    <t>BOLDED PLATE</t>
  </si>
  <si>
    <t>半轴固定片</t>
  </si>
  <si>
    <t>电机齿轮传动杆</t>
  </si>
  <si>
    <t>电路板支架定位件</t>
  </si>
  <si>
    <t>24~60V电路板</t>
  </si>
  <si>
    <t>DRC003817-02</t>
  </si>
  <si>
    <t>接触器电路板100~240V</t>
  </si>
  <si>
    <t>CABLE</t>
  </si>
  <si>
    <t>INSULATNG GASKET</t>
  </si>
  <si>
    <t>主轴摆臂轴承</t>
  </si>
  <si>
    <t>密封圈</t>
  </si>
  <si>
    <t>导电弹簧圈CONTACT SPRING X225699</t>
  </si>
  <si>
    <t>导电弹簧圈CONTACT SPRING X546993</t>
  </si>
  <si>
    <t>CONTACT SLEEVE</t>
  </si>
  <si>
    <t>拉杆连动螺杆销</t>
  </si>
  <si>
    <t>航插与手车联锁拨杆</t>
  </si>
  <si>
    <t>主轴承重块</t>
  </si>
  <si>
    <t>WEDGE</t>
  </si>
  <si>
    <t>合分指示安装件</t>
  </si>
  <si>
    <t>CVX合分指示连接件</t>
  </si>
  <si>
    <t>合分指示间隔套</t>
  </si>
  <si>
    <t>微动开关安装架</t>
  </si>
  <si>
    <t>间隔圏</t>
  </si>
  <si>
    <t>SUPPORTING BRACKET</t>
  </si>
  <si>
    <t>熔丝撞击调节螺杆</t>
  </si>
  <si>
    <t>熔丝撞击止挡圈</t>
  </si>
  <si>
    <t>撞击指示挂弹簧轴</t>
  </si>
  <si>
    <t>合闸手车联锁护盖</t>
  </si>
  <si>
    <t>灭弧室定位圈</t>
  </si>
  <si>
    <t>手车附件安装板</t>
  </si>
  <si>
    <t>熔丝拆卸工具配件（配客户）</t>
  </si>
  <si>
    <t>灭弧室定位圏</t>
  </si>
  <si>
    <t>熔丝头夹</t>
  </si>
  <si>
    <t>手动分闸按钮架</t>
  </si>
  <si>
    <t>柱塞固定销</t>
  </si>
  <si>
    <t>大电流超程调节螺杆</t>
  </si>
  <si>
    <t>机构支撑耳朵（左）</t>
  </si>
  <si>
    <t>左右耳朵支撑</t>
  </si>
  <si>
    <t>机构支撑耳朵（右）</t>
  </si>
  <si>
    <t>24KV挂板</t>
  </si>
  <si>
    <t>12KV大电流挂板</t>
  </si>
  <si>
    <t>螺纹盘POLE B</t>
  </si>
  <si>
    <t>中间相拨叉销</t>
  </si>
  <si>
    <t>灭弧室固定圈</t>
  </si>
  <si>
    <t>SEALING END CENTRE</t>
  </si>
  <si>
    <t>IP板左</t>
  </si>
  <si>
    <t>IP板右</t>
  </si>
  <si>
    <t>大电流活门</t>
  </si>
  <si>
    <t>合分指示安装片</t>
  </si>
  <si>
    <t>大电流合分闸指示牌</t>
  </si>
  <si>
    <t>CONTACT SPRING</t>
  </si>
  <si>
    <t>大电流分闸弹簧</t>
  </si>
  <si>
    <t>间隙铜圈</t>
  </si>
  <si>
    <t>拉杆连接头</t>
  </si>
  <si>
    <t>大电流分闸弹簧垫圈</t>
  </si>
  <si>
    <t>SIDE</t>
  </si>
  <si>
    <t>绝缘盖Pole B</t>
  </si>
  <si>
    <t>扭簧</t>
  </si>
  <si>
    <t>摇把复位轴</t>
  </si>
  <si>
    <t>手动分闸手动按钮件</t>
  </si>
  <si>
    <t>FIXING PLATE</t>
  </si>
  <si>
    <t>绝缘侧板（GHA极柱，不生产了 ?)</t>
  </si>
  <si>
    <t>DOWEL</t>
  </si>
  <si>
    <t>固定板</t>
  </si>
  <si>
    <t>凸轮辅开连接片</t>
  </si>
  <si>
    <t>机构后封板</t>
  </si>
  <si>
    <t>烟斗</t>
  </si>
  <si>
    <t>凸轮连接片</t>
  </si>
  <si>
    <t>间隔套</t>
  </si>
  <si>
    <t>分闸半轴</t>
  </si>
  <si>
    <t>合闸半轴</t>
  </si>
  <si>
    <t>合分止动块</t>
  </si>
  <si>
    <t>卷簧传动大齿轮</t>
  </si>
  <si>
    <t>圈簧盒传动大齿轮</t>
  </si>
  <si>
    <t>圈簧盒传动小齿轮</t>
  </si>
  <si>
    <t>小鸟件</t>
  </si>
  <si>
    <t>电路板安装盖</t>
  </si>
  <si>
    <t>电路板盖子</t>
  </si>
  <si>
    <t>电路板安装架</t>
  </si>
  <si>
    <t>POLE</t>
  </si>
  <si>
    <t>接触器B相上连接触臂</t>
  </si>
  <si>
    <t>POLE B触臂1250A/1600A</t>
  </si>
  <si>
    <t>HEAT SINK</t>
  </si>
  <si>
    <t>大电流主轴摆臂</t>
  </si>
  <si>
    <t>拨叉50KA</t>
  </si>
  <si>
    <t>PIVOT BRACKET</t>
  </si>
  <si>
    <t>接触器灭弧室</t>
  </si>
  <si>
    <t>FEP401225P0039911S</t>
  </si>
  <si>
    <t>FEP本体（P-000399）</t>
  </si>
  <si>
    <t>FPX12-31-12</t>
  </si>
  <si>
    <t>SF6 CIRCUIT BREAKER</t>
  </si>
  <si>
    <r>
      <t>F</t>
    </r>
    <r>
      <rPr>
        <sz val="10"/>
        <rFont val="Arial"/>
        <family val="2"/>
      </rPr>
      <t>PX</t>
    </r>
    <phoneticPr fontId="0" type="noConversion"/>
  </si>
  <si>
    <t>KSGA5.253.042</t>
  </si>
  <si>
    <t>M10214/302</t>
  </si>
  <si>
    <t>spring charging handle</t>
  </si>
  <si>
    <r>
      <t>H</t>
    </r>
    <r>
      <rPr>
        <sz val="10"/>
        <rFont val="Arial"/>
        <family val="2"/>
      </rPr>
      <t>VX</t>
    </r>
    <phoneticPr fontId="0" type="noConversion"/>
  </si>
  <si>
    <t>拨叉间隔套</t>
  </si>
  <si>
    <t>电动手车电机控制器 220VDC 2A(配客户）</t>
  </si>
  <si>
    <t>TRC-10-A1-E,220VDC,适用650,800,1000mm,2.5A</t>
  </si>
  <si>
    <t>TRC-10-B1-E,110VDC,适用于650,800mm柜子,2.5A</t>
  </si>
  <si>
    <t>TRC-10-C1,48VDC,适用于650,800mm柜子,保护整定值3.9A</t>
  </si>
  <si>
    <t>TRC-10-C1-E,48VDC,适用于650mm,800mm柜子,4.2A</t>
  </si>
  <si>
    <t>SASP00001-01</t>
  </si>
  <si>
    <t>分闸线圈(DC220V)开断31.5KA</t>
  </si>
  <si>
    <t>SASP50026-02</t>
  </si>
  <si>
    <t>面板(275MM)</t>
  </si>
  <si>
    <t>SASP50027-02</t>
  </si>
  <si>
    <t>面板贴纸</t>
  </si>
  <si>
    <t>SEM101146-01</t>
  </si>
  <si>
    <t>插销杆</t>
  </si>
  <si>
    <t>SEM101147-01</t>
  </si>
  <si>
    <t>微动开关安装盖</t>
  </si>
  <si>
    <t>SEM101149-01</t>
  </si>
  <si>
    <t>微动开关安装盒</t>
  </si>
  <si>
    <t>SEM101150-01</t>
  </si>
  <si>
    <t>微动开关安装盒贴纸</t>
  </si>
  <si>
    <t>INSULATED WIRE HO5V-K 1.0 BLAC</t>
  </si>
  <si>
    <t>ST412-112-322</t>
  </si>
  <si>
    <t>screw</t>
  </si>
  <si>
    <t>鸭嘴触子垫片</t>
  </si>
  <si>
    <t>ST419-050-164</t>
  </si>
  <si>
    <t>CBHC SCREW M4X16  10.9</t>
  </si>
  <si>
    <t>ST419-050-256</t>
  </si>
  <si>
    <t>CBHC SCREW M6X20  10.9</t>
  </si>
  <si>
    <t>铆钉6.5X10.8</t>
  </si>
  <si>
    <t>STRAIGHT PIN 2X8 STEEL</t>
  </si>
  <si>
    <t>ST423-001-325</t>
  </si>
  <si>
    <t>BALL BEARING 6005-2ZNR</t>
  </si>
  <si>
    <t>ST423-001-720</t>
  </si>
  <si>
    <t>BALL BEARING 6000-2Z</t>
  </si>
  <si>
    <t>ST423-001-792</t>
  </si>
  <si>
    <t>电动手车轴承</t>
  </si>
  <si>
    <t>ST423-020-035</t>
  </si>
  <si>
    <t>主轴拐臂轴承</t>
  </si>
  <si>
    <t>ST423-074-042</t>
  </si>
  <si>
    <t>CYLINDRICAL ROLL 16X24</t>
  </si>
  <si>
    <t>ST423-130-003</t>
  </si>
  <si>
    <t>活门轴承</t>
  </si>
  <si>
    <t>ST423-130-104</t>
  </si>
  <si>
    <t>止子轴承</t>
  </si>
  <si>
    <t>ST423-140-005</t>
  </si>
  <si>
    <t>轴承 8</t>
  </si>
  <si>
    <t>ST423-150-004</t>
  </si>
  <si>
    <t>CAM ROLLER KR 19PP SK</t>
  </si>
  <si>
    <t>ST423-240-050</t>
  </si>
  <si>
    <t>轴承K16X20X17</t>
  </si>
  <si>
    <t>ST423-250-005</t>
  </si>
  <si>
    <t>轴承HK 0609</t>
  </si>
  <si>
    <t>ST423-250-011</t>
  </si>
  <si>
    <t>烟斗轴承（双向）</t>
  </si>
  <si>
    <t>ST423-250-021</t>
  </si>
  <si>
    <t>ST423-250-036</t>
  </si>
  <si>
    <t>M5S&amp;M5SR连接拐臂轴承</t>
  </si>
  <si>
    <t>ST423-250-043</t>
  </si>
  <si>
    <t>主轴卷簧轴承</t>
  </si>
  <si>
    <t>ST423-260-104</t>
  </si>
  <si>
    <t>烟斗轴承（单向）</t>
  </si>
  <si>
    <t>AXIAL BEARING WASHER AS 2542</t>
  </si>
  <si>
    <t>主轴卷簧内轴承</t>
  </si>
  <si>
    <t>ST423-290-005</t>
  </si>
  <si>
    <t>ST423-301-136</t>
  </si>
  <si>
    <t>小鸟件磨擦套</t>
  </si>
  <si>
    <t>PLAST. SHOUL. BEARING 10X12X05</t>
  </si>
  <si>
    <t>ST423-305-227</t>
  </si>
  <si>
    <t>PLAST. SHOUL. BEARING 09X14X10</t>
  </si>
  <si>
    <t>ST423-310-010</t>
  </si>
  <si>
    <t>THERMOPLAST. CLIP BEARING 10X3</t>
  </si>
  <si>
    <t>ST423-311-055</t>
  </si>
  <si>
    <t>SHOULD. BUSH STEEL 8/10X5.5</t>
  </si>
  <si>
    <t>ST423-311-203</t>
  </si>
  <si>
    <t>轴承25/28X11.5</t>
  </si>
  <si>
    <t>ST423-311-236</t>
  </si>
  <si>
    <t>轴承14/16X12</t>
  </si>
  <si>
    <t>SELF LUBRICAT BEARING 06/10X06</t>
  </si>
  <si>
    <t>ST423-501-001</t>
  </si>
  <si>
    <t>ARTICULATED JOINT 6/R</t>
  </si>
  <si>
    <t>ST423-511-020</t>
  </si>
  <si>
    <t>ST424-501-343</t>
  </si>
  <si>
    <t>CHAIN LINKS</t>
  </si>
  <si>
    <t>ST431-101-137</t>
  </si>
  <si>
    <t>整流桥</t>
  </si>
  <si>
    <t>ST434-101-164</t>
  </si>
  <si>
    <t>64针航空插（母）配客户</t>
  </si>
  <si>
    <t>ST435-520-012</t>
  </si>
  <si>
    <t>MICROSWITCH 16A 6.3X0.8</t>
  </si>
  <si>
    <t>ST435-520-102</t>
  </si>
  <si>
    <t>S6微动开关</t>
  </si>
  <si>
    <t>ST435-530-002</t>
  </si>
  <si>
    <t>S41,43微动开关（常闭）</t>
  </si>
  <si>
    <t>ST435-530-003</t>
  </si>
  <si>
    <t>S41,43微动开关（常开）</t>
  </si>
  <si>
    <t>合闸闭锁电磁铁Y1(旧进口)110VACDC</t>
  </si>
  <si>
    <t>ST436-101-230</t>
  </si>
  <si>
    <t>24VDC Y1(进口）</t>
  </si>
  <si>
    <t>48VDC Y1(进口）</t>
  </si>
  <si>
    <t>BLOCKING MAGNET 110V</t>
  </si>
  <si>
    <t>ST436-101-251</t>
  </si>
  <si>
    <t>手车闭锁电磁铁 125VACDC(国内）</t>
  </si>
  <si>
    <t>ST436-101-359</t>
  </si>
  <si>
    <t>合闸闭锁电磁铁Y1(旧国产)220VACDC</t>
  </si>
  <si>
    <t>ST436-102-030</t>
  </si>
  <si>
    <t>24VDC F4&amp;Y0(进口）</t>
  </si>
  <si>
    <t>48VDC F4&amp;Y0(进口）</t>
  </si>
  <si>
    <t>110VDC F4&amp;Y0(进口）</t>
  </si>
  <si>
    <t>ST436-102-051</t>
  </si>
  <si>
    <t>F4&amp;手车闭锁电磁铁 125VDC（进口）</t>
  </si>
  <si>
    <t>F4&amp;手车闭锁电磁铁 220VDC（进口）</t>
  </si>
  <si>
    <t>ST440-110-009</t>
  </si>
  <si>
    <t>护线橡胶圈</t>
  </si>
  <si>
    <t>ST440-110-010</t>
  </si>
  <si>
    <t>固定式端子排</t>
  </si>
  <si>
    <t>ST440-120-021</t>
  </si>
  <si>
    <t>WIRE SLEEVE 6X10X3</t>
  </si>
  <si>
    <t>ST440-201-722</t>
  </si>
  <si>
    <t>END STOP E/U</t>
  </si>
  <si>
    <t>ST443-002-101</t>
  </si>
  <si>
    <t>AUX SWITCH</t>
  </si>
  <si>
    <t>ST443-002-104</t>
  </si>
  <si>
    <t>02辅开</t>
  </si>
  <si>
    <t>ST443-002-109</t>
  </si>
  <si>
    <t>01辅开</t>
  </si>
  <si>
    <t>ST443-002-111</t>
  </si>
  <si>
    <t>Aux. switch CR90</t>
  </si>
  <si>
    <t>VAH12-63-50</t>
  </si>
  <si>
    <t>VAH CIRCUIT BREAKER</t>
  </si>
  <si>
    <r>
      <t>V</t>
    </r>
    <r>
      <rPr>
        <sz val="10"/>
        <rFont val="Arial"/>
        <family val="2"/>
      </rPr>
      <t>AH</t>
    </r>
    <phoneticPr fontId="0" type="noConversion"/>
  </si>
  <si>
    <t>WIRING-BHVX</t>
  </si>
  <si>
    <t>SAP migration done</t>
    <phoneticPr fontId="11" type="noConversion"/>
  </si>
  <si>
    <t>Y2010</t>
    <phoneticPr fontId="11" type="noConversion"/>
  </si>
  <si>
    <t>Jan</t>
    <phoneticPr fontId="11" type="noConversion"/>
  </si>
  <si>
    <t>VEP</t>
    <phoneticPr fontId="11" type="noConversion"/>
  </si>
  <si>
    <t>Stock value</t>
    <phoneticPr fontId="11" type="noConversion"/>
  </si>
  <si>
    <t>Pending order value</t>
    <phoneticPr fontId="11" type="noConversion"/>
  </si>
  <si>
    <r>
      <t>H</t>
    </r>
    <r>
      <rPr>
        <sz val="10"/>
        <rFont val="Arial"/>
        <family val="2"/>
      </rPr>
      <t>VX</t>
    </r>
    <phoneticPr fontId="11" type="noConversion"/>
  </si>
  <si>
    <t>in days of sales</t>
    <phoneticPr fontId="11" type="noConversion"/>
  </si>
  <si>
    <t>Ttl</t>
    <phoneticPr fontId="11" type="noConversion"/>
  </si>
  <si>
    <r>
      <t>300/500V</t>
    </r>
    <r>
      <rPr>
        <b/>
        <sz val="10"/>
        <rFont val="Arial"/>
        <family val="2"/>
      </rPr>
      <t>，RV-105 1平，105℃，多股黑色软导线</t>
    </r>
  </si>
  <si>
    <r>
      <t>Isc</t>
    </r>
    <r>
      <rPr>
        <b/>
        <sz val="10"/>
        <rFont val="Arial"/>
        <family val="2"/>
      </rPr>
      <t>≤40KA,P210焊接壳体</t>
    </r>
  </si>
  <si>
    <r>
      <t>HVX-O</t>
    </r>
    <r>
      <rPr>
        <b/>
        <sz val="10"/>
        <rFont val="Arial"/>
        <family val="2"/>
      </rPr>
      <t>触臂1250A</t>
    </r>
  </si>
  <si>
    <r>
      <t>HVX-O</t>
    </r>
    <r>
      <rPr>
        <b/>
        <sz val="10"/>
        <rFont val="Arial"/>
        <family val="2"/>
      </rPr>
      <t>触臂630A</t>
    </r>
  </si>
  <si>
    <r>
      <t>HVX-O 1000MM</t>
    </r>
    <r>
      <rPr>
        <b/>
        <sz val="10"/>
        <rFont val="Arial"/>
        <family val="2"/>
      </rPr>
      <t>手车</t>
    </r>
  </si>
  <si>
    <r>
      <t>HVX-O 800MM</t>
    </r>
    <r>
      <rPr>
        <b/>
        <sz val="10"/>
        <rFont val="Arial"/>
        <family val="2"/>
      </rPr>
      <t>手车</t>
    </r>
  </si>
  <si>
    <r>
      <t>1250A</t>
    </r>
    <r>
      <rPr>
        <b/>
        <sz val="10"/>
        <rFont val="Arial"/>
        <family val="2"/>
      </rPr>
      <t>触子</t>
    </r>
  </si>
  <si>
    <r>
      <t>630A</t>
    </r>
    <r>
      <rPr>
        <b/>
        <sz val="10"/>
        <rFont val="Arial"/>
        <family val="2"/>
      </rPr>
      <t>触子</t>
    </r>
  </si>
  <si>
    <r>
      <t>3150A</t>
    </r>
    <r>
      <rPr>
        <b/>
        <sz val="10"/>
        <rFont val="Arial"/>
        <family val="2"/>
      </rPr>
      <t>不带钢圈触子</t>
    </r>
  </si>
  <si>
    <r>
      <t>48</t>
    </r>
    <r>
      <rPr>
        <b/>
        <sz val="10"/>
        <rFont val="Arial"/>
        <family val="2"/>
      </rPr>
      <t>片触子1600/2000A</t>
    </r>
  </si>
  <si>
    <r>
      <t>30</t>
    </r>
    <r>
      <rPr>
        <b/>
        <sz val="10"/>
        <rFont val="Arial"/>
        <family val="2"/>
      </rPr>
      <t>片触子1250A</t>
    </r>
  </si>
  <si>
    <r>
      <t>HVX-O</t>
    </r>
    <r>
      <rPr>
        <b/>
        <sz val="10"/>
        <rFont val="Arial"/>
        <family val="2"/>
      </rPr>
      <t>母插配件(配客户）</t>
    </r>
  </si>
  <si>
    <r>
      <t>1600A/2000A</t>
    </r>
    <r>
      <rPr>
        <b/>
        <sz val="10"/>
        <rFont val="Arial"/>
        <family val="2"/>
      </rPr>
      <t>鸭嘴触子</t>
    </r>
  </si>
  <si>
    <r>
      <rPr>
        <b/>
        <sz val="10"/>
        <rFont val="Arial"/>
        <family val="2"/>
      </rPr>
      <t>单向轴承 FZ20</t>
    </r>
  </si>
  <si>
    <r>
      <rPr>
        <b/>
        <sz val="10"/>
        <rFont val="Arial"/>
        <family val="2"/>
      </rPr>
      <t>单向轴承 FZ16</t>
    </r>
  </si>
  <si>
    <r>
      <rPr>
        <b/>
        <sz val="10"/>
        <rFont val="Arial"/>
        <family val="2"/>
      </rPr>
      <t>轴承6005</t>
    </r>
    <r>
      <rPr>
        <u/>
        <sz val="10"/>
        <color indexed="20"/>
        <rFont val="Arial"/>
        <family val="2"/>
      </rPr>
      <t xml:space="preserve"> GB2764-94</t>
    </r>
  </si>
  <si>
    <r>
      <rPr>
        <b/>
        <sz val="10"/>
        <rFont val="Arial"/>
        <family val="2"/>
      </rPr>
      <t>轴承6190</t>
    </r>
    <r>
      <rPr>
        <u/>
        <sz val="10"/>
        <color indexed="20"/>
        <rFont val="Arial"/>
        <family val="2"/>
      </rPr>
      <t>5 GB276-94</t>
    </r>
  </si>
  <si>
    <r>
      <rPr>
        <b/>
        <sz val="10"/>
        <rFont val="Arial"/>
        <family val="2"/>
      </rPr>
      <t>触臂VEP-40.5-12</t>
    </r>
    <r>
      <rPr>
        <sz val="10"/>
        <rFont val="Arial"/>
        <family val="2"/>
      </rPr>
      <t>50</t>
    </r>
  </si>
  <si>
    <r>
      <rPr>
        <b/>
        <sz val="10"/>
        <rFont val="Arial"/>
        <family val="2"/>
      </rPr>
      <t>底盘车装配40.5-275</t>
    </r>
    <r>
      <rPr>
        <sz val="10"/>
        <rFont val="Arial"/>
        <family val="2"/>
      </rPr>
      <t/>
    </r>
  </si>
  <si>
    <t>碟簧Φ18.3×1.95</t>
  </si>
  <si>
    <r>
      <rPr>
        <b/>
        <sz val="10"/>
        <rFont val="Arial"/>
        <family val="2"/>
      </rPr>
      <t>碟簧Φ16.3×1.7</t>
    </r>
  </si>
  <si>
    <r>
      <rPr>
        <b/>
        <sz val="10"/>
        <rFont val="Arial"/>
        <family val="2"/>
      </rPr>
      <t>机械式计数器JS-5</t>
    </r>
  </si>
  <si>
    <r>
      <rPr>
        <b/>
        <sz val="10"/>
        <rFont val="Arial"/>
        <family val="2"/>
      </rPr>
      <t>操作绝缘子1</t>
    </r>
    <r>
      <rPr>
        <sz val="10"/>
        <rFont val="Arial"/>
        <family val="2"/>
      </rPr>
      <t>2-31.5（高原型）</t>
    </r>
  </si>
  <si>
    <r>
      <rPr>
        <b/>
        <sz val="10"/>
        <rFont val="Arial"/>
        <family val="2"/>
      </rPr>
      <t>合闸弹簧装配31.5</t>
    </r>
  </si>
  <si>
    <r>
      <rPr>
        <b/>
        <sz val="10"/>
        <rFont val="Arial"/>
        <family val="2"/>
      </rPr>
      <t>电动机箱12-1250-31.5-210</t>
    </r>
  </si>
  <si>
    <r>
      <rPr>
        <b/>
        <sz val="10"/>
        <rFont val="Arial"/>
        <family val="2"/>
      </rPr>
      <t>面板装配组件</t>
    </r>
    <r>
      <rPr>
        <sz val="10"/>
        <rFont val="Arial"/>
        <family val="2"/>
      </rPr>
      <t>12-210-31.5-1250</t>
    </r>
  </si>
  <si>
    <r>
      <rPr>
        <b/>
        <sz val="10"/>
        <rFont val="Arial"/>
        <family val="2"/>
      </rPr>
      <t>触臂装配63</t>
    </r>
    <r>
      <rPr>
        <b/>
        <sz val="9.1999999999999993"/>
        <color indexed="56"/>
        <rFont val="宋体"/>
        <charset val="134"/>
      </rPr>
      <t>0</t>
    </r>
  </si>
  <si>
    <r>
      <rPr>
        <b/>
        <sz val="10"/>
        <rFont val="Arial"/>
        <family val="2"/>
      </rPr>
      <t>鸭嘴触子片16mm</t>
    </r>
  </si>
  <si>
    <r>
      <rPr>
        <b/>
        <sz val="10"/>
        <rFont val="Arial"/>
        <family val="2"/>
      </rPr>
      <t>底盘车装配12-210-31.5中间接地</t>
    </r>
  </si>
  <si>
    <r>
      <rPr>
        <b/>
        <sz val="10"/>
        <rFont val="Arial"/>
        <family val="2"/>
      </rPr>
      <t>导轨插头 MSTBHK-2.5/10-G-5.08</t>
    </r>
  </si>
  <si>
    <r>
      <rPr>
        <b/>
        <sz val="10"/>
        <rFont val="Arial"/>
        <family val="2"/>
      </rPr>
      <t>接触器触臂AC相</t>
    </r>
  </si>
  <si>
    <r>
      <rPr>
        <b/>
        <sz val="10"/>
        <rFont val="Arial"/>
        <family val="2"/>
      </rPr>
      <t xml:space="preserve">极柱软连接 </t>
    </r>
    <r>
      <rPr>
        <sz val="10"/>
        <rFont val="Arial"/>
        <family val="2"/>
      </rPr>
      <t>630/1250A</t>
    </r>
  </si>
  <si>
    <r>
      <rPr>
        <b/>
        <sz val="10"/>
        <rFont val="Arial"/>
        <family val="2"/>
      </rPr>
      <t>接触器底盘车</t>
    </r>
    <r>
      <rPr>
        <sz val="10"/>
        <rFont val="Arial"/>
        <family val="2"/>
      </rPr>
      <t>650mm</t>
    </r>
  </si>
  <si>
    <t>机构U型框架</t>
  </si>
  <si>
    <t>触子片（10mm)</t>
  </si>
  <si>
    <t>Total Somme de Stock value</t>
  </si>
  <si>
    <t>Total Somme de Safety Stock impact</t>
  </si>
  <si>
    <t>Total Somme de Batch size impact</t>
  </si>
  <si>
    <t>Total Somme de Consumption value</t>
  </si>
  <si>
    <t>(All)</t>
  </si>
  <si>
    <t>Grand Total</t>
  </si>
  <si>
    <t>kanban</t>
  </si>
  <si>
    <t>kanban</t>
    <phoneticPr fontId="0" type="noConversion"/>
  </si>
  <si>
    <r>
      <t>L</t>
    </r>
    <r>
      <rPr>
        <b/>
        <sz val="10"/>
        <rFont val="Arial"/>
        <family val="2"/>
      </rPr>
      <t>ocation</t>
    </r>
    <phoneticPr fontId="0" type="noConversion"/>
  </si>
  <si>
    <t>VAH</t>
  </si>
  <si>
    <t>FPX</t>
  </si>
  <si>
    <t>Total Nombre de Part Number</t>
  </si>
  <si>
    <t>Total Somme de Benefit</t>
  </si>
  <si>
    <t>总计</t>
  </si>
  <si>
    <t>(全部)</t>
  </si>
  <si>
    <t>汇总</t>
  </si>
  <si>
    <t>Somme de Pending Order value汇总</t>
  </si>
  <si>
    <t>Somme de Stock value汇总</t>
  </si>
  <si>
    <t>Somme de Safety Stock impact汇总</t>
  </si>
  <si>
    <t>Somme de Batch size impact汇总</t>
  </si>
  <si>
    <t>Somme de Consumption value汇总</t>
  </si>
  <si>
    <t>AGSA10152-01</t>
  </si>
  <si>
    <t>AGSA11246-01</t>
  </si>
  <si>
    <t>AGSA11247-01</t>
  </si>
  <si>
    <t>AGSA11412-01</t>
  </si>
  <si>
    <t>AGSA11923-01</t>
  </si>
  <si>
    <t>AGSA13404-01</t>
  </si>
  <si>
    <t>AGSA13625-01</t>
  </si>
  <si>
    <t>AGSA26575-01</t>
  </si>
  <si>
    <t>AGSA27127-01</t>
  </si>
  <si>
    <t>AGSA35165-01</t>
  </si>
  <si>
    <t>AGSA35226-01</t>
  </si>
  <si>
    <t>AGSA69266-02</t>
  </si>
  <si>
    <t>AGSA71107-01</t>
  </si>
  <si>
    <t>AGSA71115-01</t>
  </si>
  <si>
    <t>AGSA71139-01</t>
  </si>
  <si>
    <t>AGSA71140-01</t>
  </si>
  <si>
    <t>AGSA71141-01</t>
  </si>
  <si>
    <t>AGSA71142-02</t>
  </si>
  <si>
    <t>AGSA71143-01</t>
  </si>
  <si>
    <t>AGSA71144-01</t>
  </si>
  <si>
    <t>AGSA71149-01</t>
  </si>
  <si>
    <t>AGSA71155-01</t>
  </si>
  <si>
    <t>AGSA71156-01</t>
  </si>
  <si>
    <t>AGSA71157-01</t>
  </si>
  <si>
    <t>AGSA71162-01</t>
  </si>
  <si>
    <t>AGSA71162-02</t>
  </si>
  <si>
    <t>AGSA71163-01</t>
  </si>
  <si>
    <t>AGSA71164-01</t>
  </si>
  <si>
    <t>AGSA71165-01</t>
  </si>
  <si>
    <t>AGSA71200-01</t>
  </si>
  <si>
    <t>AGSA71201-01</t>
  </si>
  <si>
    <t>AGSA71212-01</t>
  </si>
  <si>
    <t>AGSA71214-01</t>
  </si>
  <si>
    <t>AGSA71230-01</t>
  </si>
  <si>
    <t>AGSA71231-01</t>
  </si>
  <si>
    <t>AGSA71232-01</t>
  </si>
  <si>
    <t>AGSA71233-01</t>
  </si>
  <si>
    <t>AGSA71234-01</t>
  </si>
  <si>
    <t>AGSA71239-01</t>
  </si>
  <si>
    <t>AGSA71245-01</t>
  </si>
  <si>
    <t>AGSA71250-01</t>
  </si>
  <si>
    <t>AGSA71500-01</t>
  </si>
  <si>
    <t>AGSA71564-01</t>
  </si>
  <si>
    <t>AGSA71565-01</t>
  </si>
  <si>
    <t>AGSA71566-01</t>
  </si>
  <si>
    <t>AGSA71567-01</t>
  </si>
  <si>
    <t>AGSA71571-01</t>
  </si>
  <si>
    <t>AGSA71572-01</t>
  </si>
  <si>
    <t>AGSA71573-01</t>
  </si>
  <si>
    <t>AGSA71574-01</t>
  </si>
  <si>
    <t>AGSA71575-01</t>
  </si>
  <si>
    <t>AGSA71579-01</t>
  </si>
  <si>
    <t>AGSA71590-01</t>
  </si>
  <si>
    <t>AGSA71591-01</t>
  </si>
  <si>
    <t>AGSA71594-01</t>
  </si>
  <si>
    <t>AGSA71595-01</t>
  </si>
  <si>
    <t>AGSA71600-01</t>
  </si>
  <si>
    <t>AGSA71644-01</t>
  </si>
  <si>
    <t>AGSA71647-01</t>
  </si>
  <si>
    <t>AGSA71651-01</t>
  </si>
  <si>
    <t>AGSA71653-01</t>
  </si>
  <si>
    <t>AGSA71697-01</t>
  </si>
  <si>
    <t>AGSA71701-01</t>
  </si>
  <si>
    <t>AGSA71703-01</t>
  </si>
  <si>
    <t>AGSA71721-01</t>
  </si>
  <si>
    <t>AGSA71723-01Z</t>
  </si>
  <si>
    <t>AGSA71765-01</t>
  </si>
  <si>
    <t>AGSA71766-01</t>
  </si>
  <si>
    <t>AGSA71947-01</t>
  </si>
  <si>
    <t>AGSA71947-03</t>
  </si>
  <si>
    <t>AGSA71947-04</t>
  </si>
  <si>
    <t>AGSA71949-01</t>
  </si>
  <si>
    <t>AGSA72564-01</t>
  </si>
  <si>
    <t>AGSA72565-01</t>
  </si>
  <si>
    <t>AGSA72566-01Z</t>
  </si>
  <si>
    <t>AGSA72569-01</t>
  </si>
  <si>
    <t>AGSA72572-01</t>
  </si>
  <si>
    <t>AGSA72574-01</t>
  </si>
  <si>
    <t>AGSA72577-01</t>
  </si>
  <si>
    <t>AGSA72733-01</t>
  </si>
  <si>
    <t>AGSA72737-01</t>
  </si>
  <si>
    <t>ASXN00152-01A</t>
  </si>
  <si>
    <t>AHD1000011P0001</t>
  </si>
  <si>
    <t>AHD1000012P0011</t>
  </si>
  <si>
    <t>AHD1000012P0021</t>
  </si>
  <si>
    <t>AHD1000012P0024</t>
  </si>
  <si>
    <t>AHD1000013P0001</t>
  </si>
  <si>
    <t>AHD1000015P0001</t>
  </si>
  <si>
    <t>AHD1000015P0009</t>
  </si>
  <si>
    <t>AHD1000016P0002</t>
  </si>
  <si>
    <t>AHD1000016P0003</t>
  </si>
  <si>
    <t>AHD1000016P0022</t>
  </si>
  <si>
    <t>AHD1000017P0003</t>
  </si>
  <si>
    <t>AHD1000017P0004</t>
  </si>
  <si>
    <t>AHD1000017P0007</t>
  </si>
  <si>
    <t>AHD1000017P0049</t>
  </si>
  <si>
    <t>AHD1000017P0120</t>
  </si>
  <si>
    <t>AHD1000039P0134</t>
  </si>
  <si>
    <t>AHD1000049P0005</t>
  </si>
  <si>
    <t>AHD1000074P0003</t>
  </si>
  <si>
    <t>AHD9000001P0049</t>
  </si>
  <si>
    <t>AHD9000044P0004</t>
  </si>
  <si>
    <t>AHD9000044P0005</t>
  </si>
  <si>
    <t>AHD9000044P0006</t>
  </si>
  <si>
    <t>AHD9000046P0001</t>
  </si>
  <si>
    <t>AHD9000046P0003</t>
  </si>
  <si>
    <t>AHD9000047P0001</t>
  </si>
  <si>
    <t>AHD9000052P0001</t>
  </si>
  <si>
    <t>AHD9000052P0007</t>
  </si>
  <si>
    <t>AHD9000053P0015</t>
  </si>
  <si>
    <t>AHD9000056P0001</t>
  </si>
  <si>
    <t>AHD9000057P0001</t>
  </si>
  <si>
    <t>AHD9000057P0002</t>
  </si>
  <si>
    <t>APX2-03-N11AZZ</t>
  </si>
  <si>
    <t>DRA000450-01</t>
  </si>
  <si>
    <t>DRA001061-02</t>
  </si>
  <si>
    <t>DRA001560-01</t>
  </si>
  <si>
    <t>DRA001561-01</t>
  </si>
  <si>
    <t>DRA001567-01</t>
  </si>
  <si>
    <t>DRA001663-01</t>
  </si>
  <si>
    <t>DRA001670-01</t>
  </si>
  <si>
    <t>DRA001671-01</t>
  </si>
  <si>
    <t>DRA001675-01</t>
  </si>
  <si>
    <t>DRA001677-01</t>
  </si>
  <si>
    <t>DRA001679-01</t>
  </si>
  <si>
    <t>DRA001690-01</t>
  </si>
  <si>
    <t>DRA001691-01</t>
  </si>
  <si>
    <t>DRA001692-01</t>
  </si>
  <si>
    <t>DRA001693-01</t>
  </si>
  <si>
    <t>DRA001694-01</t>
  </si>
  <si>
    <t>DRA001699-01</t>
  </si>
  <si>
    <t>DRA001700-01</t>
  </si>
  <si>
    <t>DRA001702-01</t>
  </si>
  <si>
    <t>DRA001705-01</t>
  </si>
  <si>
    <t>DRA001706-01</t>
  </si>
  <si>
    <t>DRA001707-01</t>
  </si>
  <si>
    <t>DRA001710-01</t>
  </si>
  <si>
    <t>DRA001713-01</t>
  </si>
  <si>
    <t>DRA001716-01</t>
  </si>
  <si>
    <t>DRA001720-01</t>
  </si>
  <si>
    <t>DRA001722-01</t>
  </si>
  <si>
    <t>DRA001723-01</t>
  </si>
  <si>
    <t>DRA001727-01</t>
  </si>
  <si>
    <t>DRA001729-01</t>
  </si>
  <si>
    <t>DRA001730-01</t>
  </si>
  <si>
    <t>DRA001732-01</t>
  </si>
  <si>
    <t>DRA001733-01</t>
  </si>
  <si>
    <t>DRA001745-01</t>
  </si>
  <si>
    <t>DRA001746-01</t>
  </si>
  <si>
    <t>DRA001749-01</t>
  </si>
  <si>
    <t>DRA001749-02</t>
  </si>
  <si>
    <t>DRA001749-03</t>
  </si>
  <si>
    <t>DRA001966-01</t>
  </si>
  <si>
    <t>DRA001966-04</t>
  </si>
  <si>
    <t>DRA002124-01</t>
  </si>
  <si>
    <t>DRA002617-01</t>
  </si>
  <si>
    <t>DRA002714-01</t>
  </si>
  <si>
    <t>DRA002715-01</t>
  </si>
  <si>
    <t>DRA002716-01</t>
  </si>
  <si>
    <t>DRA002717-01</t>
  </si>
  <si>
    <t>DRA002744-01</t>
  </si>
  <si>
    <t>DRA002745-01</t>
  </si>
  <si>
    <t>DRA002745-02</t>
  </si>
  <si>
    <t>DRA002746-01</t>
  </si>
  <si>
    <t>DRA002746-02</t>
  </si>
  <si>
    <t>DRA002750-01</t>
  </si>
  <si>
    <t>DRA002753-01</t>
  </si>
  <si>
    <t>DRA002754-01</t>
  </si>
  <si>
    <t>DRA002759-01</t>
  </si>
  <si>
    <t>DRA002760-01</t>
  </si>
  <si>
    <t>DRA002760-03</t>
  </si>
  <si>
    <t>DRA002761-01</t>
  </si>
  <si>
    <t>DRA002764-01</t>
  </si>
  <si>
    <t>DRA002766-02</t>
  </si>
  <si>
    <t>DRA002769-01</t>
  </si>
  <si>
    <t>DRA002770-01</t>
  </si>
  <si>
    <t>DRA002775-01</t>
  </si>
  <si>
    <t>DRA002776-01</t>
  </si>
  <si>
    <t>DRA003026-01</t>
  </si>
  <si>
    <t>DRA003679-01</t>
  </si>
  <si>
    <t>DRA003703-01</t>
  </si>
  <si>
    <t>DRA004034-01</t>
  </si>
  <si>
    <t>DRA004320-01</t>
  </si>
  <si>
    <t>DRA004339-01</t>
  </si>
  <si>
    <t>DRA004340-01</t>
  </si>
  <si>
    <t>DRA004473-01</t>
  </si>
  <si>
    <t>DRA004477-01</t>
  </si>
  <si>
    <t>DRA004477-02</t>
  </si>
  <si>
    <t>DRA004479-01</t>
  </si>
  <si>
    <t>DRA004603-01Z</t>
  </si>
  <si>
    <t>DRA004622-01</t>
  </si>
  <si>
    <t>DRA004659-01</t>
  </si>
  <si>
    <t>DRA004672-01</t>
  </si>
  <si>
    <t>DRA004672-02</t>
  </si>
  <si>
    <t>DRA004674-01</t>
  </si>
  <si>
    <t>DRA004690-01</t>
  </si>
  <si>
    <t>DRA004691-01</t>
  </si>
  <si>
    <t>DRA004691-02</t>
  </si>
  <si>
    <t>DRA004691-03</t>
  </si>
  <si>
    <t>DRA004722-01</t>
  </si>
  <si>
    <t>DRA004723-01</t>
  </si>
  <si>
    <t>DRA004724-01</t>
  </si>
  <si>
    <t>DRA004733-01</t>
  </si>
  <si>
    <t>DRA004734-01</t>
  </si>
  <si>
    <t>DRA004767-01</t>
  </si>
  <si>
    <t>DRA004769-01</t>
  </si>
  <si>
    <t>DRA004771-01</t>
  </si>
  <si>
    <t>DRA004799-01</t>
  </si>
  <si>
    <t>DRA004901-01</t>
  </si>
  <si>
    <t>DRA004935-01</t>
  </si>
  <si>
    <t>DRA004940-01</t>
  </si>
  <si>
    <t>DRA004941-01</t>
  </si>
  <si>
    <t>DRA004950-01</t>
  </si>
  <si>
    <t>DRA004950-02</t>
  </si>
  <si>
    <t>DRA004991-02</t>
  </si>
  <si>
    <t>DRA004994-01</t>
  </si>
  <si>
    <t>DRA005013-01</t>
  </si>
  <si>
    <t>DRA005016-04</t>
  </si>
  <si>
    <t>DRA005022-03</t>
  </si>
  <si>
    <t>DRA005023-01</t>
  </si>
  <si>
    <t>DRA005024-01</t>
  </si>
  <si>
    <t>DRA005024-12</t>
  </si>
  <si>
    <t>DRA005025-01</t>
  </si>
  <si>
    <t>DRA005025-12</t>
  </si>
  <si>
    <t>DRA005027-01</t>
  </si>
  <si>
    <t>DRA005027-02</t>
  </si>
  <si>
    <t>DRA005092-06</t>
  </si>
  <si>
    <t>DRA005105-01</t>
  </si>
  <si>
    <t>DRA005106-03</t>
  </si>
  <si>
    <t>DRA005106-04</t>
  </si>
  <si>
    <t>DRA005129-01</t>
  </si>
  <si>
    <t>DRA005163-01</t>
  </si>
  <si>
    <t>DRA005166-01</t>
  </si>
  <si>
    <t>DRA005167-01</t>
  </si>
  <si>
    <t>DRA005170-01</t>
  </si>
  <si>
    <t>DRA005171-01</t>
  </si>
  <si>
    <t>DRA005172-01</t>
  </si>
  <si>
    <t>DRA005173-01</t>
  </si>
  <si>
    <t>DRA005174-01</t>
  </si>
  <si>
    <t>DRA005175-01</t>
  </si>
  <si>
    <t>DRA005176-01</t>
  </si>
  <si>
    <t>DRA005177-01</t>
  </si>
  <si>
    <t>DRA005204-01</t>
  </si>
  <si>
    <t>DRA005304-04</t>
  </si>
  <si>
    <t>DRA005305-01</t>
  </si>
  <si>
    <t>DRA005312-01</t>
  </si>
  <si>
    <t>DRA005312-12</t>
  </si>
  <si>
    <t>DRA005314-02</t>
  </si>
  <si>
    <t>DRA005315-01</t>
  </si>
  <si>
    <t>DRA005332-01</t>
  </si>
  <si>
    <t>DRA005333-01</t>
  </si>
  <si>
    <t>DRA005367-01</t>
  </si>
  <si>
    <t>DRA005394-01</t>
  </si>
  <si>
    <t>DRA005395-01</t>
  </si>
  <si>
    <t>DRA005439-01</t>
  </si>
  <si>
    <t>DRA005452-01</t>
  </si>
  <si>
    <t>DRA005457-01</t>
  </si>
  <si>
    <t>DRA005462-01</t>
  </si>
  <si>
    <t>DRA005532-01</t>
  </si>
  <si>
    <t>DRA005556-01</t>
  </si>
  <si>
    <t>DRA005577-01</t>
  </si>
  <si>
    <t>DRA005611-01</t>
  </si>
  <si>
    <t>DRA005676-01</t>
  </si>
  <si>
    <t>DRA005975-01</t>
  </si>
  <si>
    <t>DRA006165-01</t>
  </si>
  <si>
    <t>DRA007354-02</t>
  </si>
  <si>
    <t>DRA311549-01</t>
  </si>
  <si>
    <t>DRA341030-01</t>
  </si>
  <si>
    <t>DRAD69147-01</t>
  </si>
  <si>
    <t>DRAN01433-01</t>
  </si>
  <si>
    <t>DRAN01765-01</t>
  </si>
  <si>
    <t>DRAN01766-02</t>
  </si>
  <si>
    <t>DRAN01767-01</t>
  </si>
  <si>
    <t>DRAN01773-02</t>
  </si>
  <si>
    <t>DRAN01774-01</t>
  </si>
  <si>
    <t>DRAN01775-01</t>
  </si>
  <si>
    <t>DRAN01790-01</t>
  </si>
  <si>
    <t>DRAN01790-02</t>
  </si>
  <si>
    <t>DRAN01796-01</t>
  </si>
  <si>
    <t>DRAN01797-01</t>
  </si>
  <si>
    <t>DRAN02165-01</t>
  </si>
  <si>
    <t>DRAN02165-02</t>
  </si>
  <si>
    <t>DRAN02166-01</t>
  </si>
  <si>
    <t>DRAN02375-01</t>
  </si>
  <si>
    <t>DRAN02414-02</t>
  </si>
  <si>
    <t>DRAN02416-01</t>
  </si>
  <si>
    <t>DRAN02425-01</t>
  </si>
  <si>
    <t>DRAN02425-03</t>
  </si>
  <si>
    <t>DRAN02425-04</t>
  </si>
  <si>
    <t>DRAN02460-01</t>
  </si>
  <si>
    <t>DRAN02519-01</t>
  </si>
  <si>
    <t>DRAN02550-02</t>
  </si>
  <si>
    <t>DRAN02550-12</t>
  </si>
  <si>
    <t>DRAN02551-03</t>
  </si>
  <si>
    <t>DRAN02692-03</t>
  </si>
  <si>
    <t>DRAN02726-01</t>
  </si>
  <si>
    <t>DRAN02745-01</t>
  </si>
  <si>
    <t>DRAN02755-01</t>
  </si>
  <si>
    <t>DRAN02796-01</t>
  </si>
  <si>
    <t>DRAN02973-01</t>
  </si>
  <si>
    <t>DRAN02974-01</t>
  </si>
  <si>
    <t>DRAVS3A01-01</t>
  </si>
  <si>
    <t>RL-TRA-10-A1</t>
  </si>
  <si>
    <t>RL-TRA-10-A1-E</t>
  </si>
  <si>
    <t>RL-TRA-10-B1-E</t>
  </si>
  <si>
    <t>2K3316/022ST</t>
  </si>
  <si>
    <t>46K133/001</t>
  </si>
  <si>
    <t>AGS0011K4-01</t>
  </si>
  <si>
    <t>AGS00165K-01</t>
  </si>
  <si>
    <t>AGS0017K0-01</t>
  </si>
  <si>
    <t>AGS00243K-01</t>
  </si>
  <si>
    <t>AGS44K71K-01</t>
  </si>
  <si>
    <t>AGS600KK7-01</t>
  </si>
  <si>
    <t>AGS637K17-01</t>
  </si>
  <si>
    <t>AGS637K22-01</t>
  </si>
  <si>
    <t>AGS637K27-01</t>
  </si>
  <si>
    <t>AGS637K76-01</t>
  </si>
  <si>
    <t>AGS637K76-02</t>
  </si>
  <si>
    <t>AGS6500K1-01</t>
  </si>
  <si>
    <t>AGS6703K0-01</t>
  </si>
  <si>
    <t>AGS6933K9-01</t>
  </si>
  <si>
    <t>AGS69370K-01</t>
  </si>
  <si>
    <t>AGSA36K33-01</t>
  </si>
  <si>
    <t>AGSA3K756-01</t>
  </si>
  <si>
    <t>AGSA3K766-01</t>
  </si>
  <si>
    <t>AGSA3K942-01</t>
  </si>
  <si>
    <t>AGSA3K943-01</t>
  </si>
  <si>
    <t>AGSA65K5K-01</t>
  </si>
  <si>
    <t>AGSA6613K-01</t>
  </si>
  <si>
    <t>AGSA6739K-01</t>
  </si>
  <si>
    <t>AGSA6K201-01</t>
  </si>
  <si>
    <t>AGSA7114K-01</t>
  </si>
  <si>
    <t>AGSA7121K-01</t>
  </si>
  <si>
    <t>AGSA715K0-01</t>
  </si>
  <si>
    <t>AGSA715K6-01</t>
  </si>
  <si>
    <t>AGSA7159K-01</t>
  </si>
  <si>
    <t>AGSA7169K-01</t>
  </si>
  <si>
    <t>AGSA7171K-01</t>
  </si>
  <si>
    <t>AGSA71K01-01</t>
  </si>
  <si>
    <t>AGSA71K07-01</t>
  </si>
  <si>
    <t>AGSA71K13-01</t>
  </si>
  <si>
    <t>AGSA71K14-01</t>
  </si>
  <si>
    <t>AGSA71K20-01</t>
  </si>
  <si>
    <t>AGSA71K21-01</t>
  </si>
  <si>
    <t>AGSA7256K-01</t>
  </si>
  <si>
    <t>AGSA725K1-01</t>
  </si>
  <si>
    <t>AGSH302K3-01</t>
  </si>
  <si>
    <t>AGSH302K5-01</t>
  </si>
  <si>
    <t>AGSH302K7-01</t>
  </si>
  <si>
    <t>AGSH302KK-01</t>
  </si>
  <si>
    <t>AGSH302K9-01</t>
  </si>
  <si>
    <t>AGSH3029K-01</t>
  </si>
  <si>
    <t>AGSH3030K-01</t>
  </si>
  <si>
    <t>AGSH3032K-01</t>
  </si>
  <si>
    <t>AGSH3035K-01</t>
  </si>
  <si>
    <t>AGSH3037K-01</t>
  </si>
  <si>
    <t>AGSH303K0-01</t>
  </si>
  <si>
    <t>AGSH304K6-01</t>
  </si>
  <si>
    <t>AGSH304KK-01</t>
  </si>
  <si>
    <t>AGSH3049K-01</t>
  </si>
  <si>
    <t>AGSH305K7-01</t>
  </si>
  <si>
    <t>AGSH305K9-01</t>
  </si>
  <si>
    <t>AGSH3069K-01</t>
  </si>
  <si>
    <t>AGSH3077K-01</t>
  </si>
  <si>
    <t>AGSH307K0-01</t>
  </si>
  <si>
    <t>AGSH307K2-01</t>
  </si>
  <si>
    <t>AGSH307K6-01</t>
  </si>
  <si>
    <t>AGSH307KK-02</t>
  </si>
  <si>
    <t>AGSH30K01-01</t>
  </si>
  <si>
    <t>AGSH30K05-01</t>
  </si>
  <si>
    <t>AGSH30K0K-01</t>
  </si>
  <si>
    <t>AGSH30K34-01</t>
  </si>
  <si>
    <t>AGSH30K53-02</t>
  </si>
  <si>
    <t>AGSH30K53-03</t>
  </si>
  <si>
    <t>AGSH30K63-01</t>
  </si>
  <si>
    <t>AGSH30KK4-01Z</t>
  </si>
  <si>
    <t>AGSH30KKK-01</t>
  </si>
  <si>
    <t>AGSH30K94-01</t>
  </si>
  <si>
    <t>AGSH310K3-01</t>
  </si>
  <si>
    <t>AGSH310K7-01</t>
  </si>
  <si>
    <t>AGSH310K9-01</t>
  </si>
  <si>
    <t>AGSH311K4-03</t>
  </si>
  <si>
    <t>AGSH3121K-02</t>
  </si>
  <si>
    <t>AGSH3146K-01</t>
  </si>
  <si>
    <t>AGSH314K1-01</t>
  </si>
  <si>
    <t>AGSH314K2-01</t>
  </si>
  <si>
    <t>AGSH314K3-01</t>
  </si>
  <si>
    <t>AGSH314K4-01</t>
  </si>
  <si>
    <t>AGSH314K5-01</t>
  </si>
  <si>
    <t>AGSH31506-0K</t>
  </si>
  <si>
    <t>AGSH3155K-01</t>
  </si>
  <si>
    <t>AGSH3157K-01</t>
  </si>
  <si>
    <t>AGSH315K0-01</t>
  </si>
  <si>
    <t>AGSH315K6-01</t>
  </si>
  <si>
    <t>AGSH315KK-01</t>
  </si>
  <si>
    <t>AGSH3171K-01</t>
  </si>
  <si>
    <t>AGSH3175K-01</t>
  </si>
  <si>
    <t>AGSH31K07-01</t>
  </si>
  <si>
    <t>AGSH31K09-01</t>
  </si>
  <si>
    <t>AGSH31K13-01</t>
  </si>
  <si>
    <t>AGSH31K15-01</t>
  </si>
  <si>
    <t>AGSH3224K-01</t>
  </si>
  <si>
    <t>AGSH3236K-02Z</t>
  </si>
  <si>
    <t>AGSH324K4-01</t>
  </si>
  <si>
    <t>AGSH3250K-01Z</t>
  </si>
  <si>
    <t>AGSH3301K-01</t>
  </si>
  <si>
    <t>AGSH331K7-01</t>
  </si>
  <si>
    <t>AGSH3320K-01</t>
  </si>
  <si>
    <t>AGSH340K1-01</t>
  </si>
  <si>
    <t>AGSH340K3-01</t>
  </si>
  <si>
    <t>AGSH340K5-01</t>
  </si>
  <si>
    <t>AGSH340K7-01</t>
  </si>
  <si>
    <t>AGSH3411K-01</t>
  </si>
  <si>
    <t>AGSH3426K-01</t>
  </si>
  <si>
    <t>AGSH3453K-01</t>
  </si>
  <si>
    <t>AGSH34K05-01</t>
  </si>
  <si>
    <t>AGSH34K05-02</t>
  </si>
  <si>
    <t>AGSH34K14-01</t>
  </si>
  <si>
    <t>AGSH34K36-01</t>
  </si>
  <si>
    <t>AGSH34K40-01</t>
  </si>
  <si>
    <t>AGSH34K42-01</t>
  </si>
  <si>
    <t>AGSH34K43-01</t>
  </si>
  <si>
    <t>AGSH34K45-01</t>
  </si>
  <si>
    <t>AGSH34K47-01</t>
  </si>
  <si>
    <t>AGSH34K56-01</t>
  </si>
  <si>
    <t>AGSH34K59-01</t>
  </si>
  <si>
    <t>AGSH34K61-01</t>
  </si>
  <si>
    <t>AGSH34K63-01</t>
  </si>
  <si>
    <t>AGSH34K73-01</t>
  </si>
  <si>
    <t>AGSH34K75-02</t>
  </si>
  <si>
    <t>AGSH34K97-01</t>
  </si>
  <si>
    <t>AGSH34K99-01</t>
  </si>
  <si>
    <t>AGSH349K7-01</t>
  </si>
  <si>
    <t>AGSH349KK-02</t>
  </si>
  <si>
    <t>AGSH349K9-01</t>
  </si>
  <si>
    <t>AGSH3517K-01Z</t>
  </si>
  <si>
    <t>AGSH354K1-01</t>
  </si>
  <si>
    <t>AGSH354K1-03</t>
  </si>
  <si>
    <t>AGSH354K9-01</t>
  </si>
  <si>
    <t>AGSH3574K-01</t>
  </si>
  <si>
    <t>AGSH3577K-01</t>
  </si>
  <si>
    <t>AGSH357K0-02</t>
  </si>
  <si>
    <t>AGSH357K4-01</t>
  </si>
  <si>
    <t>AGSH357K4-02</t>
  </si>
  <si>
    <t>AGSH357K7-01</t>
  </si>
  <si>
    <t>AGSH3579K-01</t>
  </si>
  <si>
    <t>AGSH35K12-01</t>
  </si>
  <si>
    <t>AGSH35K46-01</t>
  </si>
  <si>
    <t>AGSH35K95-01</t>
  </si>
  <si>
    <t>AGSH3K004-01</t>
  </si>
  <si>
    <t>AMTA2621K-02</t>
  </si>
  <si>
    <t>AMTH03K5K-01</t>
  </si>
  <si>
    <t>ASX00040K-01</t>
  </si>
  <si>
    <t>ASX00041K-01</t>
  </si>
  <si>
    <t>ASX0004K4-01</t>
  </si>
  <si>
    <t>ASX0004K5-01</t>
  </si>
  <si>
    <t>ASX00050K-01</t>
  </si>
  <si>
    <t>ASX00054K-01</t>
  </si>
  <si>
    <t>ASX0005K9-01</t>
  </si>
  <si>
    <t>ASX000597-0K</t>
  </si>
  <si>
    <t>ASX00061K-01</t>
  </si>
  <si>
    <t>ASX00065K-01</t>
  </si>
  <si>
    <t>ASX0007K2-01</t>
  </si>
  <si>
    <t>ASX0007K3-01</t>
  </si>
  <si>
    <t>ASX0007K3-02</t>
  </si>
  <si>
    <t>ASX0007K4-01</t>
  </si>
  <si>
    <t>ASX0007K4-02</t>
  </si>
  <si>
    <t>ASX0007KK-01</t>
  </si>
  <si>
    <t>ASX000K07-01</t>
  </si>
  <si>
    <t>ASX000K16-02</t>
  </si>
  <si>
    <t>ASX000K22-01</t>
  </si>
  <si>
    <t>ASX000K22-02</t>
  </si>
  <si>
    <t>ASX000K2K-01</t>
  </si>
  <si>
    <t>ASX000K31-01</t>
  </si>
  <si>
    <t>ASX000KK1-01</t>
  </si>
  <si>
    <t>ASX000KK1-02</t>
  </si>
  <si>
    <t>ASX000KK2-01</t>
  </si>
  <si>
    <t>ASX0013K9-01</t>
  </si>
  <si>
    <t>ASX00160K-01</t>
  </si>
  <si>
    <t>ASX00161K-01</t>
  </si>
  <si>
    <t>ASX00167K-02</t>
  </si>
  <si>
    <t>ASX00167K-03</t>
  </si>
  <si>
    <t>ASX0016K1-01</t>
  </si>
  <si>
    <t>ASX0016K5-01</t>
  </si>
  <si>
    <t>ASX0016K5-02</t>
  </si>
  <si>
    <t>ASX00170K-01</t>
  </si>
  <si>
    <t>ASX00172K-01</t>
  </si>
  <si>
    <t>ASX00174K-01</t>
  </si>
  <si>
    <t>ASX00174K-02</t>
  </si>
  <si>
    <t>ASX00174K-03</t>
  </si>
  <si>
    <t>ASX0017K9-01</t>
  </si>
  <si>
    <t>ASX0017K9-02</t>
  </si>
  <si>
    <t>ASX001K29-01Z</t>
  </si>
  <si>
    <t>ASX001K29-02Z</t>
  </si>
  <si>
    <t>ASX001K30-01</t>
  </si>
  <si>
    <t>ASX001K30-03</t>
  </si>
  <si>
    <t>ASX001K47-01</t>
  </si>
  <si>
    <t>ASX001K47-02</t>
  </si>
  <si>
    <t>ASX001K4K-01</t>
  </si>
  <si>
    <t>ASX001K4K-02</t>
  </si>
  <si>
    <t>ASX001K4K-03</t>
  </si>
  <si>
    <t>ASX001K50-02Z</t>
  </si>
  <si>
    <t>ASX001K50-03Z</t>
  </si>
  <si>
    <t>ASX001K62-01</t>
  </si>
  <si>
    <t>ASX001KK2-01</t>
  </si>
  <si>
    <t>ASX001KK2-02</t>
  </si>
  <si>
    <t>ASX001K9K-02</t>
  </si>
  <si>
    <t>ASX00191K-01</t>
  </si>
  <si>
    <t>ASX00191K-03</t>
  </si>
  <si>
    <t>ASX00194K-01</t>
  </si>
  <si>
    <t>ASX00200K-01</t>
  </si>
  <si>
    <t>ASX00211K-01</t>
  </si>
  <si>
    <t>ASX0021K1-02</t>
  </si>
  <si>
    <t>ASX0021K2-02</t>
  </si>
  <si>
    <t>ASXN000K0-01</t>
  </si>
  <si>
    <t>ASXN000K2-01</t>
  </si>
  <si>
    <t>ASXN000K2-02</t>
  </si>
  <si>
    <t>ASXN000K3-01</t>
  </si>
  <si>
    <t>ASXN000K3-02</t>
  </si>
  <si>
    <t>ASXN000K4-01</t>
  </si>
  <si>
    <t>ASXN000K4-02</t>
  </si>
  <si>
    <t>ASXN000KK-01</t>
  </si>
  <si>
    <t>ASXN0014K-01</t>
  </si>
  <si>
    <t>ASXN001K3-01</t>
  </si>
  <si>
    <t>ASXN0019K-01</t>
  </si>
  <si>
    <t>ASXN0020K-01</t>
  </si>
  <si>
    <t>ASXN0021K-01</t>
  </si>
  <si>
    <t>ASXN002K6-01</t>
  </si>
  <si>
    <t>ASXN0042K-01</t>
  </si>
  <si>
    <t>ASXN0062K-01</t>
  </si>
  <si>
    <t>ASXN0072K-02</t>
  </si>
  <si>
    <t>ASXN007K3-01</t>
  </si>
  <si>
    <t>ASXN007K3-02</t>
  </si>
  <si>
    <t>ASXN007K3-03</t>
  </si>
  <si>
    <t>ASXN00K04-01</t>
  </si>
  <si>
    <t>ASXN00K05-01</t>
  </si>
  <si>
    <t>ASXN00K13-02</t>
  </si>
  <si>
    <t>ASXN00K13-03</t>
  </si>
  <si>
    <t>ASXN00K13-13</t>
  </si>
  <si>
    <t>ASXN00K13-52</t>
  </si>
  <si>
    <t>ASXN00K13-61</t>
  </si>
  <si>
    <t>ASXN00K13-62</t>
  </si>
  <si>
    <t>ASXN00K13-K1</t>
  </si>
  <si>
    <t>ASXN00K23-01</t>
  </si>
  <si>
    <t>ASXN00K23-02</t>
  </si>
  <si>
    <t>ASXN00K40-01</t>
  </si>
  <si>
    <t>ASXN00K42-01</t>
  </si>
  <si>
    <t>AVX0000K5-01</t>
  </si>
  <si>
    <t>AVX00014K-01</t>
  </si>
  <si>
    <t>AVX00017K-01</t>
  </si>
  <si>
    <t>AVX00030K-01</t>
  </si>
  <si>
    <t>AVX00033K-01</t>
  </si>
  <si>
    <t>AVX0003K4-01</t>
  </si>
  <si>
    <t>AVX0003K5-01</t>
  </si>
  <si>
    <t>AVX0003K6-01</t>
  </si>
  <si>
    <t>AVX00040K-01</t>
  </si>
  <si>
    <t>AVX00040K-02</t>
  </si>
  <si>
    <t>AVX0005K3-01</t>
  </si>
  <si>
    <t>AVX00073K-01</t>
  </si>
  <si>
    <t>AVX000K13-01</t>
  </si>
  <si>
    <t>AVX000K50-01</t>
  </si>
  <si>
    <t>AVX000K57-01</t>
  </si>
  <si>
    <t>AVX000K73-01</t>
  </si>
  <si>
    <t>AVX000K74-01</t>
  </si>
  <si>
    <t>AVX000K76-01</t>
  </si>
  <si>
    <t>AVX0009K4-01</t>
  </si>
  <si>
    <t>AVXN0004K-01</t>
  </si>
  <si>
    <t>AVXN0004K-02</t>
  </si>
  <si>
    <t>AVXN001K6-01</t>
  </si>
  <si>
    <t>AVXN001K6-02</t>
  </si>
  <si>
    <t>AVXN001K6-03</t>
  </si>
  <si>
    <t>AVXN001K6-04</t>
  </si>
  <si>
    <t>AVXN001K6-06</t>
  </si>
  <si>
    <t>AVXN0034K-01</t>
  </si>
  <si>
    <t>AVXN0039K-02</t>
  </si>
  <si>
    <t>AVXN0039K-04</t>
  </si>
  <si>
    <t>AVXN0039K-05</t>
  </si>
  <si>
    <t>AVXN005K5-01</t>
  </si>
  <si>
    <t>AVXN005K5-02</t>
  </si>
  <si>
    <t>AVXN0070K-01</t>
  </si>
  <si>
    <t>AVXN0070K-02</t>
  </si>
  <si>
    <t>AVXN0070K-03</t>
  </si>
  <si>
    <t>AVXN101K1-02</t>
  </si>
  <si>
    <t>AHD1000016P000K</t>
  </si>
  <si>
    <t>AHD100001KP0013</t>
  </si>
  <si>
    <t>AHD100001KP00K4</t>
  </si>
  <si>
    <t>AHD100001KP0115</t>
  </si>
  <si>
    <t>AHD100001KP0135</t>
  </si>
  <si>
    <t>AHD100001KP0165</t>
  </si>
  <si>
    <t>AHD100001KP01K3</t>
  </si>
  <si>
    <t>AHD100003KP0002</t>
  </si>
  <si>
    <t>AHD100003KP0005</t>
  </si>
  <si>
    <t>AHD100003KP0046</t>
  </si>
  <si>
    <t>AHD100004KP0002</t>
  </si>
  <si>
    <t>AHD10000K2P0002</t>
  </si>
  <si>
    <t>AHDK000001P0101</t>
  </si>
  <si>
    <t>AHDK000001P0102</t>
  </si>
  <si>
    <t>AHDK000001P0103</t>
  </si>
  <si>
    <t>AHDK000001P0104</t>
  </si>
  <si>
    <t>AHDK000001P0107</t>
  </si>
  <si>
    <t>AHDK000001P010K</t>
  </si>
  <si>
    <t>AHDK000001P0121</t>
  </si>
  <si>
    <t>AHDK000002R0101</t>
  </si>
  <si>
    <t>AHDK000002R0102</t>
  </si>
  <si>
    <t>AHDK000002R0103</t>
  </si>
  <si>
    <t>AHDK000002R0104</t>
  </si>
  <si>
    <t>AHDK000002R0106</t>
  </si>
  <si>
    <t>AHDK000002R0116</t>
  </si>
  <si>
    <t>AHDK000002R0126</t>
  </si>
  <si>
    <t>AHDK000002R0145</t>
  </si>
  <si>
    <t>AHDK000002R0155</t>
  </si>
  <si>
    <t>AHDK000002R0160</t>
  </si>
  <si>
    <t>AHDK000002R0171</t>
  </si>
  <si>
    <t>AHDK000002R017K</t>
  </si>
  <si>
    <t>AHDK000002R01K1</t>
  </si>
  <si>
    <t>AHDK000003P0107</t>
  </si>
  <si>
    <t>AHDK000003P010K</t>
  </si>
  <si>
    <t>AHDK000003P0109</t>
  </si>
  <si>
    <t>AHDK000003P0112</t>
  </si>
  <si>
    <t>AHDK000003P0137</t>
  </si>
  <si>
    <t>AHDK000003P013K</t>
  </si>
  <si>
    <t>AHDK000003P0139</t>
  </si>
  <si>
    <t>AHDK000006R0102</t>
  </si>
  <si>
    <t>AHDK000006R0114</t>
  </si>
  <si>
    <t>AHDK000006R0125</t>
  </si>
  <si>
    <t>AHDK00000KF0101</t>
  </si>
  <si>
    <t>AHDK00000KF0102</t>
  </si>
  <si>
    <t>AHDK00000KR0113</t>
  </si>
  <si>
    <t>AHDK000010R0101</t>
  </si>
  <si>
    <t>AHDK000012R0101</t>
  </si>
  <si>
    <t>AHDK000012R0104</t>
  </si>
  <si>
    <t>AHDK000013F0145</t>
  </si>
  <si>
    <t>AHDK000013R0101</t>
  </si>
  <si>
    <t>AHDK000013R0130</t>
  </si>
  <si>
    <t>AHDK000013R0134</t>
  </si>
  <si>
    <t>AHDK000013R0143</t>
  </si>
  <si>
    <t>AHDK000013R0169</t>
  </si>
  <si>
    <t>AHDK000014P0102</t>
  </si>
  <si>
    <t>AHDK000014P0107</t>
  </si>
  <si>
    <t>AHDK000014P0112</t>
  </si>
  <si>
    <t>AHDK000017R0101</t>
  </si>
  <si>
    <t>AHDK000017R0102</t>
  </si>
  <si>
    <t>AHDK000017R0109</t>
  </si>
  <si>
    <t>AHDK00001KR0101</t>
  </si>
  <si>
    <t>AHDK00001KR0106</t>
  </si>
  <si>
    <t>AHDK000019R0101</t>
  </si>
  <si>
    <t>AHDK000019R0102</t>
  </si>
  <si>
    <t>AHDK000019R0103</t>
  </si>
  <si>
    <t>AHDK000019R0107</t>
  </si>
  <si>
    <t>AHDK000019R0113</t>
  </si>
  <si>
    <t>AHDK000019R0116</t>
  </si>
  <si>
    <t>AHDK000019R0123</t>
  </si>
  <si>
    <t>AHDK000019R0126</t>
  </si>
  <si>
    <t>AHDK000019R012K</t>
  </si>
  <si>
    <t>AHDK000019R0133</t>
  </si>
  <si>
    <t>AHDK000019R0156</t>
  </si>
  <si>
    <t>AHDK000025P0101</t>
  </si>
  <si>
    <t>AHDK000027R0102</t>
  </si>
  <si>
    <t>AHDK000027R0103</t>
  </si>
  <si>
    <t>AHDK00002KP0102</t>
  </si>
  <si>
    <t>AHDK00002KP0105</t>
  </si>
  <si>
    <t>AHDK00002KP0106</t>
  </si>
  <si>
    <t>AHDK00002KP010K</t>
  </si>
  <si>
    <t>AHDK00002KR0102</t>
  </si>
  <si>
    <t>AHDK000029P0102</t>
  </si>
  <si>
    <t>AHDK000029P0103</t>
  </si>
  <si>
    <t>AHDK000029P0105</t>
  </si>
  <si>
    <t>AHDK000029P0106</t>
  </si>
  <si>
    <t>AHDK000029R0102</t>
  </si>
  <si>
    <t>AHDK000029R0104</t>
  </si>
  <si>
    <t>AHDK000031P0101</t>
  </si>
  <si>
    <t>AHDK000031P0103</t>
  </si>
  <si>
    <t>AHDK000031P0104</t>
  </si>
  <si>
    <t>AHDK000031P0114</t>
  </si>
  <si>
    <t>AHDK000031P011K</t>
  </si>
  <si>
    <t>AHDK000031P0122</t>
  </si>
  <si>
    <t>AHDK000031P0129</t>
  </si>
  <si>
    <t>AHDK000031P0130</t>
  </si>
  <si>
    <t>AHDK000031R0101</t>
  </si>
  <si>
    <t>AHDK000032P0101</t>
  </si>
  <si>
    <t>AHDK000032P0102</t>
  </si>
  <si>
    <t>AHDK000032P0104</t>
  </si>
  <si>
    <t>AHDK000032P0110</t>
  </si>
  <si>
    <t>AHDK000032R0101</t>
  </si>
  <si>
    <t>AHDK000032R0102</t>
  </si>
  <si>
    <t>AHDK000032R0107</t>
  </si>
  <si>
    <t>AHDK000032R010K</t>
  </si>
  <si>
    <t>AHDK000032R0113</t>
  </si>
  <si>
    <t>AHDK000032R0114</t>
  </si>
  <si>
    <t>AHDK000032R0116</t>
  </si>
  <si>
    <t>AHDK000032R0117</t>
  </si>
  <si>
    <t>AHDK000032R0123</t>
  </si>
  <si>
    <t>AHDK000033P0101</t>
  </si>
  <si>
    <t>AHDK000033R0104</t>
  </si>
  <si>
    <t>AHDK000034P0101</t>
  </si>
  <si>
    <t>AHDK000034R0101</t>
  </si>
  <si>
    <t>AHDK000034R0102</t>
  </si>
  <si>
    <t>AHDK000034R0104</t>
  </si>
  <si>
    <t>AHDK000034R0110</t>
  </si>
  <si>
    <t>AHDK000034R0114</t>
  </si>
  <si>
    <t>AHDK000034R0116</t>
  </si>
  <si>
    <t>AHDK000034R0117</t>
  </si>
  <si>
    <t>AHDK000034R0127</t>
  </si>
  <si>
    <t>AHDK000034R0131</t>
  </si>
  <si>
    <t>AHDK000034R0132</t>
  </si>
  <si>
    <t>AHDK000034R0133</t>
  </si>
  <si>
    <t>AHDK000034R0134</t>
  </si>
  <si>
    <t>AHDK000034R0135</t>
  </si>
  <si>
    <t>AHDK000034R0136</t>
  </si>
  <si>
    <t>AHDK000034R0137</t>
  </si>
  <si>
    <t>AHDK000034R013K</t>
  </si>
  <si>
    <t>AHDK000034R0141</t>
  </si>
  <si>
    <t>AHDK000034R0149</t>
  </si>
  <si>
    <t>AHDK000034R0153</t>
  </si>
  <si>
    <t>AHDK000036R0101</t>
  </si>
  <si>
    <t>AHDK000036R0103</t>
  </si>
  <si>
    <t>AHDK000037P0101</t>
  </si>
  <si>
    <t>AHDK000037P0102</t>
  </si>
  <si>
    <t>AHDK000039P0101</t>
  </si>
  <si>
    <t>AHDK000040P0104</t>
  </si>
  <si>
    <t>AHDK000042F0101</t>
  </si>
  <si>
    <t>AHDK000042F0102</t>
  </si>
  <si>
    <t>AHDK000042R0110</t>
  </si>
  <si>
    <t>AHDK000043P0101</t>
  </si>
  <si>
    <t>AHDK000043P0102</t>
  </si>
  <si>
    <t>AHDK000045P0101</t>
  </si>
  <si>
    <t>AHDK000046P0101</t>
  </si>
  <si>
    <t>AHDK000046P0102</t>
  </si>
  <si>
    <t>AHDK000046P0103</t>
  </si>
  <si>
    <t>AHDK000046P0105</t>
  </si>
  <si>
    <t>AHDK000046P0106</t>
  </si>
  <si>
    <t>AHDK000047P0101</t>
  </si>
  <si>
    <t>AHDK000047P0102</t>
  </si>
  <si>
    <t>AHDK000047P0104</t>
  </si>
  <si>
    <t>AHDK000047P0111</t>
  </si>
  <si>
    <t>AHDK00004KP0101</t>
  </si>
  <si>
    <t>AHDK000049P0103</t>
  </si>
  <si>
    <t>AHDK000049P0104</t>
  </si>
  <si>
    <t>AHDK000049P0105</t>
  </si>
  <si>
    <t>AHDK000049P0112</t>
  </si>
  <si>
    <t>AHDK000049P0113</t>
  </si>
  <si>
    <t>AHDK000050P0101</t>
  </si>
  <si>
    <t>AHDK000050P0102</t>
  </si>
  <si>
    <t>AHDK000053P0101</t>
  </si>
  <si>
    <t>AHDK000053R0101</t>
  </si>
  <si>
    <t>AHDK000053R0102</t>
  </si>
  <si>
    <t>AHDK000053R0107</t>
  </si>
  <si>
    <t>AHDK000054R0101</t>
  </si>
  <si>
    <t>AHDK000055P0101</t>
  </si>
  <si>
    <t>AHDK000056P0102</t>
  </si>
  <si>
    <t>AHDK000057P0102</t>
  </si>
  <si>
    <t>AHDK00005KP0101</t>
  </si>
  <si>
    <t>AHDK000059P0101</t>
  </si>
  <si>
    <t>AHDK000061P0101</t>
  </si>
  <si>
    <t>AHDK000061R0101</t>
  </si>
  <si>
    <t>AHDK000061R0104</t>
  </si>
  <si>
    <t>AHDK000062P0101</t>
  </si>
  <si>
    <t>AHDK000063P0101</t>
  </si>
  <si>
    <t>AHDK000064P0101</t>
  </si>
  <si>
    <t>AHDK000064P0102</t>
  </si>
  <si>
    <t>AHDK000065P0101</t>
  </si>
  <si>
    <t>AHDK000065P0110</t>
  </si>
  <si>
    <t>AHDK00006KR0101</t>
  </si>
  <si>
    <t>AHDK000069R0101</t>
  </si>
  <si>
    <t>AHDK000069R0102</t>
  </si>
  <si>
    <t>AHDK000069R0103</t>
  </si>
  <si>
    <t>AHDK000070P0101</t>
  </si>
  <si>
    <t>AHDK000070P0104</t>
  </si>
  <si>
    <t>AHDK000070R0101</t>
  </si>
  <si>
    <t>AHDK000070R0102</t>
  </si>
  <si>
    <t>AHDK000071P0103</t>
  </si>
  <si>
    <t>AHDK000071P0106</t>
  </si>
  <si>
    <t>AHDK000071P0107</t>
  </si>
  <si>
    <t>AHDK000071P010K</t>
  </si>
  <si>
    <t>AHDK000071P0109</t>
  </si>
  <si>
    <t>AHDK000071P0113</t>
  </si>
  <si>
    <t>AHDK000071P0117</t>
  </si>
  <si>
    <t>AHDK000071P0133</t>
  </si>
  <si>
    <t>AHDK000071P0143</t>
  </si>
  <si>
    <t>AHDK000074P0101</t>
  </si>
  <si>
    <t>AHDK000075P0101</t>
  </si>
  <si>
    <t>AHDK000077P0101</t>
  </si>
  <si>
    <t>AHDK00007KP0101</t>
  </si>
  <si>
    <t>AHDK000079P0107</t>
  </si>
  <si>
    <t>AHDK000079P010K</t>
  </si>
  <si>
    <t>AHDK0000K0P0101</t>
  </si>
  <si>
    <t>AHDK0000K0R0104</t>
  </si>
  <si>
    <t>AHDK0000K0R010K</t>
  </si>
  <si>
    <t>AHDK0000K0R0109</t>
  </si>
  <si>
    <t>AHDK0000K0R0110</t>
  </si>
  <si>
    <t>AHDK0000K0R0111</t>
  </si>
  <si>
    <t>AHDK0000K0R0113</t>
  </si>
  <si>
    <t>AHDK0000K0R0114</t>
  </si>
  <si>
    <t>AHDK0000K0R0116</t>
  </si>
  <si>
    <t>AHDK0000K0R0117</t>
  </si>
  <si>
    <t>AHDK0000K0R0119</t>
  </si>
  <si>
    <t>AHDK0000K1P0101</t>
  </si>
  <si>
    <t>AHDK0000K3P0101</t>
  </si>
  <si>
    <t>AHDK0000K3R0101</t>
  </si>
  <si>
    <t>AHDK0000K3R0103</t>
  </si>
  <si>
    <t>AHDK0000K3R0104</t>
  </si>
  <si>
    <t>AHDK0000K4P0101</t>
  </si>
  <si>
    <t>AHDK0000K5P0101</t>
  </si>
  <si>
    <t>AHDK0000K5P0102</t>
  </si>
  <si>
    <t>AHDK0000K6P0101</t>
  </si>
  <si>
    <t>AHDK0000K7P0101</t>
  </si>
  <si>
    <t>AHDK0000KKP0101</t>
  </si>
  <si>
    <t>AHDK0000KKP0102</t>
  </si>
  <si>
    <t>AHDK0000KKP0103</t>
  </si>
  <si>
    <t>AHDK0000KKP0104</t>
  </si>
  <si>
    <t>AHDK0000KKP0105</t>
  </si>
  <si>
    <t>AHDK0000KKP0106</t>
  </si>
  <si>
    <t>AHDK0000KKP010K</t>
  </si>
  <si>
    <t>AHDK0000KKP0109</t>
  </si>
  <si>
    <t>AHDK0000KKP0110</t>
  </si>
  <si>
    <t>AHDK0000KKP0111</t>
  </si>
  <si>
    <t>AHDK0000KKP0116</t>
  </si>
  <si>
    <t>AHDK0000KKP0117</t>
  </si>
  <si>
    <t>AHDK0000KKP0134</t>
  </si>
  <si>
    <t>AHDK0000K9P0101</t>
  </si>
  <si>
    <t>AHDK000090P0102</t>
  </si>
  <si>
    <t>AHDK000090P0104</t>
  </si>
  <si>
    <t>AHDK000090P0105</t>
  </si>
  <si>
    <t>AHDK000091P0101</t>
  </si>
  <si>
    <t>AHDK000091P0102</t>
  </si>
  <si>
    <t>AHDK000091P0103</t>
  </si>
  <si>
    <t>AHDK000091P0104</t>
  </si>
  <si>
    <t>AHDK000091P0105</t>
  </si>
  <si>
    <t>AHDK000091P0106</t>
  </si>
  <si>
    <t>AHDK000091P0107</t>
  </si>
  <si>
    <t>AHDK000091P0111</t>
  </si>
  <si>
    <t>AHDK000091P0112</t>
  </si>
  <si>
    <t>AHDK000092P0101</t>
  </si>
  <si>
    <t>AHDK000092P0102</t>
  </si>
  <si>
    <t>AHDK000092R0114</t>
  </si>
  <si>
    <t>AHDK00009KP0101</t>
  </si>
  <si>
    <t>AHDK00009KP0102</t>
  </si>
  <si>
    <t>AHDK00009KP0103</t>
  </si>
  <si>
    <t>AHDK00009KP0104</t>
  </si>
  <si>
    <t>AHDK000101P0101</t>
  </si>
  <si>
    <t>AHDK000101P0107</t>
  </si>
  <si>
    <t>AHDK000102P0101</t>
  </si>
  <si>
    <t>AHDK000104P0101</t>
  </si>
  <si>
    <t>AHDK000106P0101</t>
  </si>
  <si>
    <t>AHDK000107P0101</t>
  </si>
  <si>
    <t>AHDK00010KP0102</t>
  </si>
  <si>
    <t>AHDK000110P0101</t>
  </si>
  <si>
    <t>AHDK000113P0101</t>
  </si>
  <si>
    <t>AHDK000115P0102</t>
  </si>
  <si>
    <t>AHDK000115P0104</t>
  </si>
  <si>
    <t>AHDK000115P0105</t>
  </si>
  <si>
    <t>AHDK000119P0102</t>
  </si>
  <si>
    <t>AHDK000123P0105</t>
  </si>
  <si>
    <t>AHDK000123P0113</t>
  </si>
  <si>
    <t>AHDK000123P0114</t>
  </si>
  <si>
    <t>AHDK000123P0115</t>
  </si>
  <si>
    <t>AHDK000125P0103</t>
  </si>
  <si>
    <t>AHDK000133P0101</t>
  </si>
  <si>
    <t>AHDK000134P0102</t>
  </si>
  <si>
    <t>AHDK00013KP0116</t>
  </si>
  <si>
    <t>AHDK00013KP0117</t>
  </si>
  <si>
    <t>AHDK00013KP011K</t>
  </si>
  <si>
    <t>AHDK000139P0109</t>
  </si>
  <si>
    <t>AHDK000147P0101</t>
  </si>
  <si>
    <t>AHDK000147P0102</t>
  </si>
  <si>
    <t>AHDK000147P0104</t>
  </si>
  <si>
    <t>AHDK000147P0105</t>
  </si>
  <si>
    <t>AHDK000149P0101</t>
  </si>
  <si>
    <t>AHDK000151P0101</t>
  </si>
  <si>
    <t>AHDK000152P0101</t>
  </si>
  <si>
    <t>AHDK000152P0102</t>
  </si>
  <si>
    <t>AHDK000152P0103</t>
  </si>
  <si>
    <t>AHDK000155P0101</t>
  </si>
  <si>
    <t>AHDK000156P0101</t>
  </si>
  <si>
    <t>AHDK000162P0101</t>
  </si>
  <si>
    <t>AHDK000167P0101</t>
  </si>
  <si>
    <t>AHDK000169P0101</t>
  </si>
  <si>
    <t>AHDK000174P0102</t>
  </si>
  <si>
    <t>AHDK000175P0101</t>
  </si>
  <si>
    <t>AHDK000179P0103</t>
  </si>
  <si>
    <t>AHDK0001K2P0106</t>
  </si>
  <si>
    <t>AHDK0001K2P0107</t>
  </si>
  <si>
    <t>AHDK0001K3P0101</t>
  </si>
  <si>
    <t>AHDK0001K3P0102</t>
  </si>
  <si>
    <t>AHDK0001K3P0106</t>
  </si>
  <si>
    <t>AHDK0001K4P0101</t>
  </si>
  <si>
    <t>AHDK0001K5P010K</t>
  </si>
  <si>
    <t>AHDK0001K5P0109</t>
  </si>
  <si>
    <t>AHDK0001K5P0110</t>
  </si>
  <si>
    <t>AHDK0001K6P0102</t>
  </si>
  <si>
    <t>AHDK0001K6P010K</t>
  </si>
  <si>
    <t>AHDK0001K6P0111</t>
  </si>
  <si>
    <t>AHDK0001K6P0115</t>
  </si>
  <si>
    <t>AHDK0001K6P0116</t>
  </si>
  <si>
    <t>AHDK0001K6P0117</t>
  </si>
  <si>
    <t>AHDK0001KKP0101</t>
  </si>
  <si>
    <t>AHDK000193P0101</t>
  </si>
  <si>
    <t>AHDK000194P0101</t>
  </si>
  <si>
    <t>AHDK000203P010K</t>
  </si>
  <si>
    <t>AHDK000204P0110</t>
  </si>
  <si>
    <t>AHDK00020KP0106</t>
  </si>
  <si>
    <t>AHDK000209P0101</t>
  </si>
  <si>
    <t>AHDK000212P0102</t>
  </si>
  <si>
    <t>AHDK00021KP0103</t>
  </si>
  <si>
    <t>AHDK000234P0101</t>
  </si>
  <si>
    <t>AHDK000236P0114</t>
  </si>
  <si>
    <t>AHDK010003P0102</t>
  </si>
  <si>
    <t>AHDK010006P0101</t>
  </si>
  <si>
    <t>AHDK010009P0101</t>
  </si>
  <si>
    <t>AHDK010011R0102</t>
  </si>
  <si>
    <t>AHDK010012P0102</t>
  </si>
  <si>
    <t>AHDK010012R0102</t>
  </si>
  <si>
    <t>AHDK010012R0103</t>
  </si>
  <si>
    <t>AHDK010013P0102</t>
  </si>
  <si>
    <t>AHDK010013P0103</t>
  </si>
  <si>
    <t>AHDK010017P0101</t>
  </si>
  <si>
    <t>AHDK01001KP010K</t>
  </si>
  <si>
    <t>AHDK010019P0102</t>
  </si>
  <si>
    <t>AHDK010019P0103</t>
  </si>
  <si>
    <t>AHDK010023P0123</t>
  </si>
  <si>
    <t>AHDK010023P0125</t>
  </si>
  <si>
    <t>AHDK010024P0101</t>
  </si>
  <si>
    <t>AHDK01002KP0104</t>
  </si>
  <si>
    <t>AHDK010030P0102</t>
  </si>
  <si>
    <t>AHDK010033R0101</t>
  </si>
  <si>
    <t>AHDK010035P0101</t>
  </si>
  <si>
    <t>AHDK010035P0102</t>
  </si>
  <si>
    <t>AHDK010036P0101</t>
  </si>
  <si>
    <t>AHDK010036P0102</t>
  </si>
  <si>
    <t>AHDK010039P0101</t>
  </si>
  <si>
    <t>AHDK010039P0103</t>
  </si>
  <si>
    <t>AHDK010039P0105</t>
  </si>
  <si>
    <t>AHDK010039P0106</t>
  </si>
  <si>
    <t>AHDK010041P0103</t>
  </si>
  <si>
    <t>AHDK010042P0101</t>
  </si>
  <si>
    <t>AHDK010044R0102</t>
  </si>
  <si>
    <t>AHDK01004KP0101</t>
  </si>
  <si>
    <t>AHDK01004KP0102</t>
  </si>
  <si>
    <t>AHDK010060P0102</t>
  </si>
  <si>
    <t>AHDK010062R0101</t>
  </si>
  <si>
    <t>AHDK010062R0102</t>
  </si>
  <si>
    <t>AHDK010067P0106</t>
  </si>
  <si>
    <t>AHDK010076P0101</t>
  </si>
  <si>
    <t>AHDK010076P0102</t>
  </si>
  <si>
    <t>AHDK010079P0105</t>
  </si>
  <si>
    <t>AHDK010079P0107</t>
  </si>
  <si>
    <t>AHDK010079P010K</t>
  </si>
  <si>
    <t>AHDK0100K2P0101</t>
  </si>
  <si>
    <t>AHDK0100K6P0109</t>
  </si>
  <si>
    <t>AHDK0100K6P0110</t>
  </si>
  <si>
    <t>AHDK0100K6P0111</t>
  </si>
  <si>
    <t>AHDK0100K7P0101</t>
  </si>
  <si>
    <t>AHDK0100KKP0101</t>
  </si>
  <si>
    <t>AHDK0100K9P0101</t>
  </si>
  <si>
    <t>AHDK0100K9P0102</t>
  </si>
  <si>
    <t>AHDK0100K9P0103</t>
  </si>
  <si>
    <t>AHDK010090P0101</t>
  </si>
  <si>
    <t>AHDK010090P0102</t>
  </si>
  <si>
    <t>AHDK010094P0101</t>
  </si>
  <si>
    <t>AHDK010094P0102</t>
  </si>
  <si>
    <t>AHDK010096P0107</t>
  </si>
  <si>
    <t>AHDK010096P010K</t>
  </si>
  <si>
    <t>AHDK010101P0101</t>
  </si>
  <si>
    <t>AHDK010103P0101</t>
  </si>
  <si>
    <t>AHDK010107P0105</t>
  </si>
  <si>
    <t>AHDK01010KP0102</t>
  </si>
  <si>
    <t>AHDK010116P0101</t>
  </si>
  <si>
    <t>AHDK010116P0102</t>
  </si>
  <si>
    <t>AHDK010116P0103</t>
  </si>
  <si>
    <t>AHDK010116P0104</t>
  </si>
  <si>
    <t>AHDK010116P0105</t>
  </si>
  <si>
    <t>AHDK010116P0109</t>
  </si>
  <si>
    <t>AHDK010117P0101</t>
  </si>
  <si>
    <t>AHDK010117P0103</t>
  </si>
  <si>
    <t>AHDK010117P0104</t>
  </si>
  <si>
    <t>AHDK010117P0105</t>
  </si>
  <si>
    <t>AHDK010117P0106</t>
  </si>
  <si>
    <t>AHDK010117P0107</t>
  </si>
  <si>
    <t>AHDK010117P010K</t>
  </si>
  <si>
    <t>AHDK010117P0109</t>
  </si>
  <si>
    <t>AHDK01011KP0101</t>
  </si>
  <si>
    <t>AHDK01012KP0101</t>
  </si>
  <si>
    <t>AHDK020001P0105</t>
  </si>
  <si>
    <t>AHDK020001P0106</t>
  </si>
  <si>
    <t>AHDK020001P0107</t>
  </si>
  <si>
    <t>AHDK020001P010K</t>
  </si>
  <si>
    <t>AHDK020002R0112</t>
  </si>
  <si>
    <t>AHDK020002R0127</t>
  </si>
  <si>
    <t>AHDK020003P0101</t>
  </si>
  <si>
    <t>AHDK020003P0104</t>
  </si>
  <si>
    <t>AHDK020004R0104</t>
  </si>
  <si>
    <t>AHDK020004R0110</t>
  </si>
  <si>
    <t>AHDK020005P0103</t>
  </si>
  <si>
    <t>AHDK020005P0104</t>
  </si>
  <si>
    <t>AHDK020009F0105</t>
  </si>
  <si>
    <t>AHDK020009R010K</t>
  </si>
  <si>
    <t>AHDK020010P0103</t>
  </si>
  <si>
    <t>AHDK020016R0103</t>
  </si>
  <si>
    <t>AHDK020020P0101</t>
  </si>
  <si>
    <t>AHDK020021P0101</t>
  </si>
  <si>
    <t>AHDK02002KP0101</t>
  </si>
  <si>
    <t>AHDK030002R0101S</t>
  </si>
  <si>
    <t>AHDK030002R0102</t>
  </si>
  <si>
    <t>AHDK030003P0101</t>
  </si>
  <si>
    <t>AHDK030003P0102</t>
  </si>
  <si>
    <t>AHDK030003P0114</t>
  </si>
  <si>
    <t>AHDK030003P0115</t>
  </si>
  <si>
    <t>AHDK030003P0122</t>
  </si>
  <si>
    <t>AHDK030003P0123</t>
  </si>
  <si>
    <t>AHDK030003P0155</t>
  </si>
  <si>
    <t>AHDK030003P0156</t>
  </si>
  <si>
    <t>AHDK030003P0192</t>
  </si>
  <si>
    <t>AHDK030005P0101</t>
  </si>
  <si>
    <t>AHDK030005P0104</t>
  </si>
  <si>
    <t>AHDK030005P0107</t>
  </si>
  <si>
    <t>AHDK030005P0111</t>
  </si>
  <si>
    <t>AHDK030005P0134</t>
  </si>
  <si>
    <t>AHDK030006P0103</t>
  </si>
  <si>
    <t>AHDK030006P0110</t>
  </si>
  <si>
    <t>AHDK030007F0101</t>
  </si>
  <si>
    <t>AHDK030007F0102</t>
  </si>
  <si>
    <t>AHDK030007P0101</t>
  </si>
  <si>
    <t>AHDK03000KP0103</t>
  </si>
  <si>
    <t>AHDK03000KR0103</t>
  </si>
  <si>
    <t>AHDK03000KR0104</t>
  </si>
  <si>
    <t>AHDK03000KR0110</t>
  </si>
  <si>
    <t>AHDK03000KR0111</t>
  </si>
  <si>
    <t>AHDK030010R0101</t>
  </si>
  <si>
    <t>AHDK030010R0105</t>
  </si>
  <si>
    <t>AHDK030010R0115</t>
  </si>
  <si>
    <t>AHDK030015R0101</t>
  </si>
  <si>
    <t>AHDK030015R0103</t>
  </si>
  <si>
    <t>AHDK030020P0104</t>
  </si>
  <si>
    <t>AHDK030020R0101</t>
  </si>
  <si>
    <t>AHDK030021P0102</t>
  </si>
  <si>
    <t>AHDK030026P0101</t>
  </si>
  <si>
    <t>AHDK030027P0101</t>
  </si>
  <si>
    <t>AHDK030027P0104</t>
  </si>
  <si>
    <t>AHDK03002KP0101</t>
  </si>
  <si>
    <t>AHDK03002KP0105</t>
  </si>
  <si>
    <t>AHDK03002KP0106</t>
  </si>
  <si>
    <t>AHDK030029P0101</t>
  </si>
  <si>
    <t>AHDK030029P0102</t>
  </si>
  <si>
    <t>AHDK030029P0104</t>
  </si>
  <si>
    <t>AHDK030029R0104</t>
  </si>
  <si>
    <t>AHDK030030P0101</t>
  </si>
  <si>
    <t>AHDK030031P0102</t>
  </si>
  <si>
    <t>AHDK030032P0102</t>
  </si>
  <si>
    <t>AHDK030033P0101</t>
  </si>
  <si>
    <t>AHDK030033P0106</t>
  </si>
  <si>
    <t>AHDK030035P0102</t>
  </si>
  <si>
    <t>AHDK030035P0107</t>
  </si>
  <si>
    <t>AHDK030035P0110</t>
  </si>
  <si>
    <t>AHDK030035P0116</t>
  </si>
  <si>
    <t>AHDK030036P0101</t>
  </si>
  <si>
    <t>AHDK030036P0103</t>
  </si>
  <si>
    <t>AHDK030036P0104</t>
  </si>
  <si>
    <t>AHDK03003KR0101</t>
  </si>
  <si>
    <t>AHDK03003KR0103</t>
  </si>
  <si>
    <t>AHDK03003KR0104</t>
  </si>
  <si>
    <t>AHDK03003KR0105</t>
  </si>
  <si>
    <t>AHDK03003KR010K</t>
  </si>
  <si>
    <t>AHDK03003KR0109</t>
  </si>
  <si>
    <t>AHDK03003KR0110</t>
  </si>
  <si>
    <t>AHDK03003KR0112</t>
  </si>
  <si>
    <t>AHDK030040P0101</t>
  </si>
  <si>
    <t>AHDK030047P0101</t>
  </si>
  <si>
    <t>AHDK03004KP0102</t>
  </si>
  <si>
    <t>AHDK030049P0101</t>
  </si>
  <si>
    <t>AHDK030050P0101</t>
  </si>
  <si>
    <t>AHDK030050P0102</t>
  </si>
  <si>
    <t>AHDK030061R0107</t>
  </si>
  <si>
    <t>AHDK030064R0101</t>
  </si>
  <si>
    <t>AHDK030065R0102</t>
  </si>
  <si>
    <t>AHDK030065R0155</t>
  </si>
  <si>
    <t>AHDK0300K5P0101</t>
  </si>
  <si>
    <t>AHDK0300K7P0101</t>
  </si>
  <si>
    <t>AHDK0300KKP0101</t>
  </si>
  <si>
    <t>AHDK0300K9P0101</t>
  </si>
  <si>
    <t>AHDK0300K9P0106</t>
  </si>
  <si>
    <t>AHDK030092P0104</t>
  </si>
  <si>
    <t>AHDK030100P0103</t>
  </si>
  <si>
    <t>AHDK030100P0104</t>
  </si>
  <si>
    <t>AHDK030100P0105</t>
  </si>
  <si>
    <t>AHDK030115P0101</t>
  </si>
  <si>
    <t>AHDK030115P0102</t>
  </si>
  <si>
    <t>AHDK030115P0105</t>
  </si>
  <si>
    <t>AHDK030115P0106</t>
  </si>
  <si>
    <t>AHDK030116P0102</t>
  </si>
  <si>
    <t>AHDK030125P0243</t>
  </si>
  <si>
    <t>AHDK030126P0101</t>
  </si>
  <si>
    <t>AHDK030134P0103</t>
  </si>
  <si>
    <t>AHDK030202P0101</t>
  </si>
  <si>
    <t>AHDK030202P0104</t>
  </si>
  <si>
    <t>AHDK100012R0110</t>
  </si>
  <si>
    <t>AHDK100012R0111</t>
  </si>
  <si>
    <t>AHDK1000K6R0101</t>
  </si>
  <si>
    <t>AHDK1000K6R0102</t>
  </si>
  <si>
    <t>AHDK100240P0104</t>
  </si>
  <si>
    <t>AHDK320003F0103</t>
  </si>
  <si>
    <t>AHDK320003R0103</t>
  </si>
  <si>
    <t>AHDK320003R0107</t>
  </si>
  <si>
    <t>AHDK320003R0133</t>
  </si>
  <si>
    <t>AHDK320004P0107</t>
  </si>
  <si>
    <t>AHDK320007P0102</t>
  </si>
  <si>
    <t>AHDK320007P0103</t>
  </si>
  <si>
    <t>AHDK320007P0123</t>
  </si>
  <si>
    <t>AHDK320009R0101</t>
  </si>
  <si>
    <t>AHDK320010P0101</t>
  </si>
  <si>
    <t>AHDK320025P0107</t>
  </si>
  <si>
    <t>AHDK320039P0101</t>
  </si>
  <si>
    <t>AHDK320059P0101</t>
  </si>
  <si>
    <t>AHDK330052P0114</t>
  </si>
  <si>
    <t>AHDK330052P0115</t>
  </si>
  <si>
    <t>AHDK330052P0116</t>
  </si>
  <si>
    <t>AHDK330052P0117</t>
  </si>
  <si>
    <t>AHDK330054P0141</t>
  </si>
  <si>
    <t>AHDK350009P0101</t>
  </si>
  <si>
    <t>AHDK350011F0102</t>
  </si>
  <si>
    <t>AHDK350013R0101</t>
  </si>
  <si>
    <t>AHD900012KP0002</t>
  </si>
  <si>
    <t>DRA00152K-02</t>
  </si>
  <si>
    <t>DRA0015K0-01</t>
  </si>
  <si>
    <t>DRA0016K2-01</t>
  </si>
  <si>
    <t>DRA0016K6-01</t>
  </si>
  <si>
    <t>DRA0016KK-01</t>
  </si>
  <si>
    <t>DRA0016K9-01</t>
  </si>
  <si>
    <t>DRA00169K-01</t>
  </si>
  <si>
    <t>DRA00171K-01</t>
  </si>
  <si>
    <t>DRA001K31-01</t>
  </si>
  <si>
    <t>DRA001K31-02</t>
  </si>
  <si>
    <t>DRA001K36-01</t>
  </si>
  <si>
    <t>DRA00275K-01</t>
  </si>
  <si>
    <t>DRA00276K-01</t>
  </si>
  <si>
    <t>DRA0027K3-01</t>
  </si>
  <si>
    <t>DRA0027K4-01</t>
  </si>
  <si>
    <t>DRA0027K5-01</t>
  </si>
  <si>
    <t>DRA0027K6-01</t>
  </si>
  <si>
    <t>DRA0027K7-01</t>
  </si>
  <si>
    <t>DRA0027KK-01</t>
  </si>
  <si>
    <t>DRA002K06-02</t>
  </si>
  <si>
    <t>DRA002K53-01</t>
  </si>
  <si>
    <t>DRA002K71-01</t>
  </si>
  <si>
    <t>DRA002K72-02</t>
  </si>
  <si>
    <t>DRA002K73-01</t>
  </si>
  <si>
    <t>DRA002K74-01</t>
  </si>
  <si>
    <t>DRA002K77-01</t>
  </si>
  <si>
    <t>DRA002K79-01</t>
  </si>
  <si>
    <t>DRA002KK4-01</t>
  </si>
  <si>
    <t>DRA002KK5-01</t>
  </si>
  <si>
    <t>DRA003K17-01</t>
  </si>
  <si>
    <t>DRA003K17-02</t>
  </si>
  <si>
    <t>DRA003K60-01</t>
  </si>
  <si>
    <t>DRA00447K-0K</t>
  </si>
  <si>
    <t>DRA00459K-01</t>
  </si>
  <si>
    <t>DRA00465K-01</t>
  </si>
  <si>
    <t>DRA0046K2-01</t>
  </si>
  <si>
    <t>DRA0046K3-01</t>
  </si>
  <si>
    <t>DRA0046K4-02</t>
  </si>
  <si>
    <t>DRA0046K7-01</t>
  </si>
  <si>
    <t>DRA0046KK-01</t>
  </si>
  <si>
    <t>DRA0046K9-01</t>
  </si>
  <si>
    <t>DRA00473K-01</t>
  </si>
  <si>
    <t>DRA0047K2-01</t>
  </si>
  <si>
    <t>DRA0047K4-01</t>
  </si>
  <si>
    <t>DRA0047K5-01</t>
  </si>
  <si>
    <t>DRA0047K7-01</t>
  </si>
  <si>
    <t>DRA004K02-01</t>
  </si>
  <si>
    <t>DRA004K02-02</t>
  </si>
  <si>
    <t>DRA004K41-01</t>
  </si>
  <si>
    <t>DRA004K53-01</t>
  </si>
  <si>
    <t>DRA004K55-01</t>
  </si>
  <si>
    <t>DRA004K55-06</t>
  </si>
  <si>
    <t>DRA004K73-01</t>
  </si>
  <si>
    <t>DRA004K74-01Z</t>
  </si>
  <si>
    <t>DRA0049K9-01</t>
  </si>
  <si>
    <t>DRA00502K-01</t>
  </si>
  <si>
    <t>DRA00512K-01</t>
  </si>
  <si>
    <t>DRA00516K-01</t>
  </si>
  <si>
    <t>DRA0051K5-01</t>
  </si>
  <si>
    <t>DRA0051K6-01</t>
  </si>
  <si>
    <t>DRA0051KK-01</t>
  </si>
  <si>
    <t>DRA0052K1-01</t>
  </si>
  <si>
    <t>DRA0052K1-02</t>
  </si>
  <si>
    <t>DRA0052K1-03</t>
  </si>
  <si>
    <t>DRA005K03-01</t>
  </si>
  <si>
    <t>DRA005K04-01</t>
  </si>
  <si>
    <t>DRA005K91-01</t>
  </si>
  <si>
    <t>DRA0065K5-01</t>
  </si>
  <si>
    <t>DRAA265K6-01</t>
  </si>
  <si>
    <t>DRAN017K7-01</t>
  </si>
  <si>
    <t>DRAN017K7-02</t>
  </si>
  <si>
    <t>DRAN017K9-01</t>
  </si>
  <si>
    <t>DRAN025K3-01</t>
  </si>
  <si>
    <t>DRAN0276K-07</t>
  </si>
  <si>
    <t>DRAN02K64-01</t>
  </si>
  <si>
    <t>DRAN02K66-01</t>
  </si>
  <si>
    <t>MVIA0000K-01</t>
  </si>
  <si>
    <t>SEM10114K-01</t>
  </si>
  <si>
    <t>ST267-30K-261</t>
  </si>
  <si>
    <t>ST417-111-10K</t>
  </si>
  <si>
    <t>ST417-111-20K</t>
  </si>
  <si>
    <t>ST421-0K0-047</t>
  </si>
  <si>
    <t>ST421-24K-103</t>
  </si>
  <si>
    <t>ST423-2K0-010</t>
  </si>
  <si>
    <t>ST423-2K5-015</t>
  </si>
  <si>
    <t>ST423-2K5-021</t>
  </si>
  <si>
    <t>ST423-305-04K</t>
  </si>
  <si>
    <t>ST423-350-0K1</t>
  </si>
  <si>
    <t>ST436-101-04K</t>
  </si>
  <si>
    <t>ST436-101-23K</t>
  </si>
  <si>
    <t>ST436-101-24K</t>
  </si>
  <si>
    <t>ST436-102-03K</t>
  </si>
  <si>
    <t>ST436-102-04K</t>
  </si>
  <si>
    <t>ST436-102-05K</t>
  </si>
  <si>
    <t>PKK</t>
  </si>
  <si>
    <t>PKK标识 (L=315,无logo)</t>
  </si>
  <si>
    <t>PKK标识 (L=365,无logo)</t>
  </si>
  <si>
    <t>PKK铭牌（GE）</t>
  </si>
  <si>
    <t>触臂PKK-40.5-1250</t>
  </si>
  <si>
    <t>触臂PKK-40.5-2000</t>
  </si>
  <si>
    <t>箱体PKK-40.5</t>
  </si>
  <si>
    <t>箱体PKK-40.5(GE专用)</t>
  </si>
  <si>
    <t>分、合闸脱扣器DC220V PKK-40.5</t>
  </si>
  <si>
    <t>AK4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</si>
</sst>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 * #,##0_ ;_ * \-#,##0_ ;_ * &quot;-&quot;_ ;_ @_ "/>
    <numFmt numFmtId="43" formatCode="_ * #,##0.00_ ;_ * \-#,##0.00_ ;_ * &quot;-&quot;??_ ;_ @_ "/>
    <numFmt numFmtId="183" formatCode="_-* #,##0.00\ _€_-;\-* #,##0.00\ _€_-;_-* &quot;-&quot;??\ _€_-;_-@_-"/>
    <numFmt numFmtId="205" formatCode="_-* #,##0\ _€_-;\-* #,##0\ _€_-;_-* &quot;-&quot;??\ _€_-;_-@_-"/>
    <numFmt numFmtId="224" formatCode="0.0_ "/>
    <numFmt numFmtId="232" formatCode="#,##0.00_ "/>
    <numFmt numFmtId="233" formatCode="#,##0_);[Red]\(#,##0\)"/>
    <numFmt numFmtId="234" formatCode="#,##0.00_);[Red]\(#,##0.00\)"/>
  </numFmts>
  <fonts count="17" x14ac:knownFonts="1">
    <font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u/>
      <sz val="10"/>
      <color indexed="12"/>
      <name val="Arial"/>
      <family val="2"/>
    </font>
    <font>
      <u/>
      <sz val="10"/>
      <color indexed="2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10"/>
      <color indexed="9"/>
      <name val="Arial"/>
      <family val="2"/>
    </font>
    <font>
      <sz val="10"/>
      <color indexed="12"/>
      <name val="Arial"/>
      <family val="2"/>
    </font>
    <font>
      <b/>
      <sz val="12"/>
      <color indexed="8"/>
      <name val="Arial"/>
      <family val="2"/>
    </font>
    <font>
      <b/>
      <sz val="9.1999999999999993"/>
      <color indexed="56"/>
      <name val="宋体"/>
      <charset val="134"/>
    </font>
    <font>
      <b/>
      <sz val="10"/>
      <color indexed="8"/>
      <name val="Arial"/>
      <family val="2"/>
    </font>
    <font>
      <sz val="9"/>
      <color indexed="8"/>
      <name val="宋体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lightVertical">
        <fgColor indexed="9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darkVertical">
        <fgColor indexed="9"/>
        <bgColor indexed="15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</fills>
  <borders count="80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</borders>
  <cellStyleXfs count="3">
    <xf numFmtId="0" fontId="0" fillId="0" borderId="0"/>
    <xf numFmtId="18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0">
    <xf numFmtId="0" fontId="0" fillId="0" borderId="0" xfId="0"/>
    <xf numFmtId="1" fontId="0" fillId="0" borderId="0" xfId="0" applyNumberFormat="1"/>
    <xf numFmtId="0" fontId="0" fillId="0" borderId="1" xfId="0" applyBorder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205" fontId="0" fillId="0" borderId="0" xfId="1" applyNumberFormat="1" applyFont="1"/>
    <xf numFmtId="0" fontId="0" fillId="0" borderId="4" xfId="0" pivotButton="1" applyBorder="1"/>
    <xf numFmtId="0" fontId="0" fillId="0" borderId="4" xfId="0" applyBorder="1"/>
    <xf numFmtId="205" fontId="0" fillId="0" borderId="0" xfId="0" applyNumberFormat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5" fontId="0" fillId="0" borderId="1" xfId="0" applyNumberFormat="1" applyBorder="1"/>
    <xf numFmtId="205" fontId="0" fillId="0" borderId="8" xfId="0" applyNumberFormat="1" applyBorder="1"/>
    <xf numFmtId="205" fontId="0" fillId="0" borderId="2" xfId="0" applyNumberFormat="1" applyBorder="1"/>
    <xf numFmtId="205" fontId="0" fillId="0" borderId="3" xfId="0" applyNumberFormat="1" applyBorder="1"/>
    <xf numFmtId="205" fontId="0" fillId="0" borderId="7" xfId="0" applyNumberFormat="1" applyBorder="1"/>
    <xf numFmtId="205" fontId="0" fillId="0" borderId="12" xfId="0" applyNumberFormat="1" applyBorder="1"/>
    <xf numFmtId="205" fontId="0" fillId="0" borderId="13" xfId="0" applyNumberFormat="1" applyBorder="1"/>
    <xf numFmtId="205" fontId="0" fillId="0" borderId="4" xfId="0" applyNumberFormat="1" applyBorder="1"/>
    <xf numFmtId="0" fontId="0" fillId="0" borderId="0" xfId="0" applyAlignment="1">
      <alignment wrapText="1"/>
    </xf>
    <xf numFmtId="0" fontId="0" fillId="0" borderId="14" xfId="0" applyBorder="1" applyAlignment="1">
      <alignment wrapText="1"/>
    </xf>
    <xf numFmtId="205" fontId="0" fillId="0" borderId="9" xfId="0" applyNumberFormat="1" applyBorder="1"/>
    <xf numFmtId="205" fontId="0" fillId="0" borderId="15" xfId="0" applyNumberFormat="1" applyBorder="1"/>
    <xf numFmtId="205" fontId="0" fillId="0" borderId="16" xfId="0" applyNumberFormat="1" applyBorder="1"/>
    <xf numFmtId="0" fontId="2" fillId="0" borderId="0" xfId="0" applyFont="1" applyAlignment="1">
      <alignment wrapText="1"/>
    </xf>
    <xf numFmtId="0" fontId="0" fillId="0" borderId="0" xfId="0" applyFill="1"/>
    <xf numFmtId="4" fontId="0" fillId="0" borderId="0" xfId="0" applyNumberFormat="1" applyFill="1"/>
    <xf numFmtId="0" fontId="0" fillId="2" borderId="14" xfId="0" applyFill="1" applyBorder="1"/>
    <xf numFmtId="205" fontId="0" fillId="3" borderId="14" xfId="1" applyNumberFormat="1" applyFont="1" applyFill="1" applyBorder="1"/>
    <xf numFmtId="0" fontId="0" fillId="2" borderId="17" xfId="0" applyFill="1" applyBorder="1"/>
    <xf numFmtId="4" fontId="0" fillId="3" borderId="17" xfId="0" applyNumberFormat="1" applyFill="1" applyBorder="1"/>
    <xf numFmtId="1" fontId="0" fillId="3" borderId="17" xfId="0" applyNumberFormat="1" applyFill="1" applyBorder="1"/>
    <xf numFmtId="205" fontId="0" fillId="3" borderId="17" xfId="1" applyNumberFormat="1" applyFont="1" applyFill="1" applyBorder="1"/>
    <xf numFmtId="0" fontId="2" fillId="2" borderId="18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205" fontId="0" fillId="0" borderId="14" xfId="1" applyNumberFormat="1" applyFont="1" applyBorder="1" applyAlignment="1">
      <alignment wrapText="1"/>
    </xf>
    <xf numFmtId="205" fontId="0" fillId="0" borderId="0" xfId="1" applyNumberFormat="1" applyFont="1" applyAlignment="1">
      <alignment wrapText="1"/>
    </xf>
    <xf numFmtId="205" fontId="0" fillId="0" borderId="20" xfId="1" applyNumberFormat="1" applyFont="1" applyBorder="1" applyAlignment="1">
      <alignment wrapText="1"/>
    </xf>
    <xf numFmtId="0" fontId="0" fillId="0" borderId="20" xfId="0" applyBorder="1" applyAlignment="1">
      <alignment wrapText="1"/>
    </xf>
    <xf numFmtId="205" fontId="0" fillId="0" borderId="21" xfId="1" applyNumberFormat="1" applyFont="1" applyBorder="1" applyAlignment="1">
      <alignment wrapText="1"/>
    </xf>
    <xf numFmtId="0" fontId="0" fillId="0" borderId="21" xfId="0" applyBorder="1" applyAlignment="1">
      <alignment wrapText="1"/>
    </xf>
    <xf numFmtId="205" fontId="0" fillId="0" borderId="17" xfId="1" applyNumberFormat="1" applyFont="1" applyBorder="1" applyAlignment="1">
      <alignment wrapText="1"/>
    </xf>
    <xf numFmtId="0" fontId="0" fillId="0" borderId="0" xfId="0" applyBorder="1" applyAlignment="1">
      <alignment wrapText="1"/>
    </xf>
    <xf numFmtId="205" fontId="0" fillId="0" borderId="20" xfId="1" quotePrefix="1" applyNumberFormat="1" applyFont="1" applyBorder="1" applyAlignment="1">
      <alignment wrapText="1"/>
    </xf>
    <xf numFmtId="205" fontId="0" fillId="0" borderId="22" xfId="1" applyNumberFormat="1" applyFont="1" applyBorder="1" applyAlignment="1">
      <alignment wrapText="1"/>
    </xf>
    <xf numFmtId="205" fontId="0" fillId="0" borderId="23" xfId="1" applyNumberFormat="1" applyFont="1" applyBorder="1" applyAlignment="1">
      <alignment wrapText="1"/>
    </xf>
    <xf numFmtId="205" fontId="0" fillId="0" borderId="24" xfId="1" applyNumberFormat="1" applyFont="1" applyBorder="1" applyAlignment="1">
      <alignment wrapText="1"/>
    </xf>
    <xf numFmtId="205" fontId="0" fillId="0" borderId="25" xfId="1" applyNumberFormat="1" applyFont="1" applyBorder="1" applyAlignment="1">
      <alignment wrapText="1"/>
    </xf>
    <xf numFmtId="205" fontId="0" fillId="0" borderId="26" xfId="1" applyNumberFormat="1" applyFont="1" applyBorder="1" applyAlignment="1">
      <alignment wrapText="1"/>
    </xf>
    <xf numFmtId="205" fontId="0" fillId="5" borderId="27" xfId="1" applyNumberFormat="1" applyFont="1" applyFill="1" applyBorder="1" applyAlignment="1">
      <alignment wrapText="1"/>
    </xf>
    <xf numFmtId="205" fontId="0" fillId="5" borderId="28" xfId="1" applyNumberFormat="1" applyFont="1" applyFill="1" applyBorder="1" applyAlignment="1">
      <alignment wrapText="1"/>
    </xf>
    <xf numFmtId="205" fontId="0" fillId="5" borderId="29" xfId="1" applyNumberFormat="1" applyFont="1" applyFill="1" applyBorder="1" applyAlignment="1">
      <alignment wrapText="1"/>
    </xf>
    <xf numFmtId="205" fontId="0" fillId="5" borderId="30" xfId="1" applyNumberFormat="1" applyFont="1" applyFill="1" applyBorder="1" applyAlignment="1">
      <alignment wrapText="1"/>
    </xf>
    <xf numFmtId="205" fontId="0" fillId="5" borderId="31" xfId="1" applyNumberFormat="1" applyFont="1" applyFill="1" applyBorder="1" applyAlignment="1">
      <alignment wrapText="1"/>
    </xf>
    <xf numFmtId="205" fontId="0" fillId="5" borderId="32" xfId="1" applyNumberFormat="1" applyFont="1" applyFill="1" applyBorder="1" applyAlignment="1">
      <alignment wrapText="1"/>
    </xf>
    <xf numFmtId="205" fontId="0" fillId="5" borderId="33" xfId="1" applyNumberFormat="1" applyFont="1" applyFill="1" applyBorder="1" applyAlignment="1">
      <alignment wrapText="1"/>
    </xf>
    <xf numFmtId="205" fontId="0" fillId="5" borderId="34" xfId="1" applyNumberFormat="1" applyFont="1" applyFill="1" applyBorder="1" applyAlignment="1">
      <alignment wrapText="1"/>
    </xf>
    <xf numFmtId="205" fontId="0" fillId="5" borderId="35" xfId="1" applyNumberFormat="1" applyFont="1" applyFill="1" applyBorder="1" applyAlignment="1">
      <alignment wrapText="1"/>
    </xf>
    <xf numFmtId="0" fontId="2" fillId="0" borderId="0" xfId="0" applyFont="1"/>
    <xf numFmtId="0" fontId="2" fillId="0" borderId="14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wrapText="1" shrinkToFit="1"/>
    </xf>
    <xf numFmtId="0" fontId="0" fillId="0" borderId="0" xfId="0" applyBorder="1" applyAlignment="1">
      <alignment wrapText="1" shrinkToFit="1"/>
    </xf>
    <xf numFmtId="10" fontId="0" fillId="0" borderId="0" xfId="0" applyNumberFormat="1" applyBorder="1" applyAlignment="1">
      <alignment wrapText="1" shrinkToFit="1"/>
    </xf>
    <xf numFmtId="205" fontId="0" fillId="0" borderId="0" xfId="1" applyNumberFormat="1" applyFont="1" applyBorder="1" applyAlignment="1">
      <alignment wrapText="1" shrinkToFit="1"/>
    </xf>
    <xf numFmtId="0" fontId="2" fillId="0" borderId="0" xfId="0" applyFont="1" applyBorder="1" applyAlignment="1">
      <alignment wrapText="1"/>
    </xf>
    <xf numFmtId="0" fontId="2" fillId="0" borderId="0" xfId="0" applyFont="1" applyBorder="1"/>
    <xf numFmtId="0" fontId="0" fillId="0" borderId="36" xfId="0" applyBorder="1" applyAlignment="1">
      <alignment wrapText="1"/>
    </xf>
    <xf numFmtId="0" fontId="0" fillId="0" borderId="37" xfId="0" applyBorder="1" applyAlignment="1">
      <alignment wrapText="1"/>
    </xf>
    <xf numFmtId="0" fontId="2" fillId="0" borderId="18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/>
    <xf numFmtId="0" fontId="2" fillId="0" borderId="40" xfId="0" applyFont="1" applyBorder="1"/>
    <xf numFmtId="0" fontId="2" fillId="0" borderId="41" xfId="0" applyFont="1" applyBorder="1" applyAlignment="1">
      <alignment horizontal="center" vertical="center" wrapText="1"/>
    </xf>
    <xf numFmtId="205" fontId="0" fillId="0" borderId="41" xfId="1" applyNumberFormat="1" applyFont="1" applyBorder="1" applyAlignment="1">
      <alignment wrapText="1"/>
    </xf>
    <xf numFmtId="0" fontId="0" fillId="0" borderId="41" xfId="0" applyBorder="1" applyAlignment="1">
      <alignment wrapText="1"/>
    </xf>
    <xf numFmtId="0" fontId="0" fillId="0" borderId="42" xfId="0" applyBorder="1" applyAlignment="1">
      <alignment wrapText="1"/>
    </xf>
    <xf numFmtId="0" fontId="2" fillId="0" borderId="43" xfId="0" applyFont="1" applyBorder="1"/>
    <xf numFmtId="0" fontId="2" fillId="0" borderId="26" xfId="0" applyFont="1" applyBorder="1" applyAlignment="1">
      <alignment horizontal="center" vertical="center" wrapText="1"/>
    </xf>
    <xf numFmtId="205" fontId="0" fillId="0" borderId="22" xfId="1" quotePrefix="1" applyNumberFormat="1" applyFont="1" applyBorder="1" applyAlignment="1">
      <alignment wrapText="1"/>
    </xf>
    <xf numFmtId="0" fontId="0" fillId="0" borderId="26" xfId="0" applyBorder="1" applyAlignment="1">
      <alignment wrapText="1"/>
    </xf>
    <xf numFmtId="0" fontId="2" fillId="0" borderId="44" xfId="0" applyFont="1" applyBorder="1" applyAlignment="1">
      <alignment wrapText="1"/>
    </xf>
    <xf numFmtId="0" fontId="2" fillId="0" borderId="45" xfId="0" applyFont="1" applyBorder="1"/>
    <xf numFmtId="0" fontId="2" fillId="0" borderId="46" xfId="0" applyFont="1" applyBorder="1" applyAlignment="1">
      <alignment horizontal="center" vertical="center" wrapText="1"/>
    </xf>
    <xf numFmtId="0" fontId="2" fillId="0" borderId="46" xfId="0" applyFont="1" applyBorder="1" applyAlignment="1">
      <alignment wrapText="1"/>
    </xf>
    <xf numFmtId="0" fontId="2" fillId="0" borderId="47" xfId="0" applyFont="1" applyBorder="1" applyAlignment="1">
      <alignment wrapText="1"/>
    </xf>
    <xf numFmtId="0" fontId="2" fillId="0" borderId="48" xfId="0" applyFont="1" applyBorder="1" applyAlignment="1">
      <alignment wrapText="1"/>
    </xf>
    <xf numFmtId="0" fontId="2" fillId="0" borderId="49" xfId="0" applyFont="1" applyBorder="1"/>
    <xf numFmtId="0" fontId="2" fillId="0" borderId="50" xfId="0" applyFont="1" applyBorder="1" applyAlignment="1">
      <alignment horizontal="center" vertical="center" wrapText="1"/>
    </xf>
    <xf numFmtId="0" fontId="2" fillId="0" borderId="50" xfId="0" applyFont="1" applyBorder="1" applyAlignment="1">
      <alignment wrapText="1"/>
    </xf>
    <xf numFmtId="0" fontId="2" fillId="0" borderId="51" xfId="0" applyFont="1" applyBorder="1" applyAlignment="1">
      <alignment wrapText="1"/>
    </xf>
    <xf numFmtId="0" fontId="2" fillId="0" borderId="52" xfId="0" applyFont="1" applyBorder="1" applyAlignment="1">
      <alignment wrapText="1"/>
    </xf>
    <xf numFmtId="205" fontId="2" fillId="0" borderId="0" xfId="1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2" fillId="2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right"/>
    </xf>
    <xf numFmtId="0" fontId="2" fillId="7" borderId="14" xfId="0" applyFont="1" applyFill="1" applyBorder="1" applyAlignment="1">
      <alignment horizontal="center"/>
    </xf>
    <xf numFmtId="0" fontId="0" fillId="0" borderId="0" xfId="0" applyAlignment="1">
      <alignment horizontal="left" indent="1"/>
    </xf>
    <xf numFmtId="205" fontId="0" fillId="8" borderId="0" xfId="0" applyNumberFormat="1" applyFill="1"/>
    <xf numFmtId="0" fontId="9" fillId="0" borderId="0" xfId="0" applyFont="1"/>
    <xf numFmtId="0" fontId="10" fillId="0" borderId="0" xfId="0" applyFont="1" applyFill="1"/>
    <xf numFmtId="0" fontId="10" fillId="0" borderId="0" xfId="0" applyFont="1"/>
    <xf numFmtId="0" fontId="2" fillId="0" borderId="0" xfId="0" applyFont="1" applyFill="1" applyBorder="1" applyAlignment="1">
      <alignment horizontal="center" vertical="center" wrapText="1"/>
    </xf>
    <xf numFmtId="205" fontId="0" fillId="0" borderId="0" xfId="1" applyNumberFormat="1" applyFont="1" applyFill="1" applyBorder="1"/>
    <xf numFmtId="0" fontId="0" fillId="6" borderId="0" xfId="0" applyFill="1"/>
    <xf numFmtId="205" fontId="0" fillId="0" borderId="8" xfId="0" applyNumberFormat="1" applyFill="1" applyBorder="1"/>
    <xf numFmtId="205" fontId="0" fillId="0" borderId="0" xfId="0" applyNumberFormat="1" applyFill="1"/>
    <xf numFmtId="205" fontId="0" fillId="9" borderId="1" xfId="0" applyNumberFormat="1" applyFill="1" applyBorder="1"/>
    <xf numFmtId="205" fontId="0" fillId="9" borderId="3" xfId="0" applyNumberFormat="1" applyFill="1" applyBorder="1"/>
    <xf numFmtId="4" fontId="0" fillId="0" borderId="0" xfId="0" applyNumberFormat="1" applyFill="1" applyAlignment="1">
      <alignment horizontal="center"/>
    </xf>
    <xf numFmtId="224" fontId="0" fillId="0" borderId="0" xfId="0" applyNumberFormat="1"/>
    <xf numFmtId="0" fontId="0" fillId="0" borderId="0" xfId="0" applyFill="1" applyBorder="1"/>
    <xf numFmtId="43" fontId="0" fillId="0" borderId="0" xfId="0" applyNumberFormat="1" applyFill="1"/>
    <xf numFmtId="43" fontId="2" fillId="2" borderId="18" xfId="0" applyNumberFormat="1" applyFont="1" applyFill="1" applyBorder="1" applyAlignment="1">
      <alignment horizontal="center" vertical="center" wrapText="1"/>
    </xf>
    <xf numFmtId="43" fontId="0" fillId="2" borderId="17" xfId="0" applyNumberFormat="1" applyFill="1" applyBorder="1"/>
    <xf numFmtId="41" fontId="0" fillId="0" borderId="0" xfId="0" applyNumberFormat="1" applyFill="1"/>
    <xf numFmtId="41" fontId="2" fillId="2" borderId="18" xfId="0" applyNumberFormat="1" applyFont="1" applyFill="1" applyBorder="1" applyAlignment="1">
      <alignment horizontal="center" vertical="center" wrapText="1"/>
    </xf>
    <xf numFmtId="41" fontId="0" fillId="2" borderId="17" xfId="0" applyNumberFormat="1" applyFill="1" applyBorder="1"/>
    <xf numFmtId="0" fontId="2" fillId="3" borderId="38" xfId="0" applyNumberFormat="1" applyFont="1" applyFill="1" applyBorder="1" applyAlignment="1">
      <alignment horizontal="center" vertical="center" wrapText="1"/>
    </xf>
    <xf numFmtId="0" fontId="0" fillId="3" borderId="17" xfId="1" applyNumberFormat="1" applyFont="1" applyFill="1" applyBorder="1"/>
    <xf numFmtId="0" fontId="0" fillId="0" borderId="0" xfId="0" applyNumberFormat="1" applyFill="1"/>
    <xf numFmtId="43" fontId="2" fillId="3" borderId="18" xfId="0" applyNumberFormat="1" applyFont="1" applyFill="1" applyBorder="1" applyAlignment="1">
      <alignment horizontal="center" vertical="center" wrapText="1"/>
    </xf>
    <xf numFmtId="43" fontId="0" fillId="3" borderId="17" xfId="0" applyNumberFormat="1" applyFill="1" applyBorder="1"/>
    <xf numFmtId="43" fontId="0" fillId="3" borderId="14" xfId="0" applyNumberFormat="1" applyFill="1" applyBorder="1"/>
    <xf numFmtId="232" fontId="0" fillId="0" borderId="0" xfId="0" applyNumberFormat="1"/>
    <xf numFmtId="233" fontId="0" fillId="0" borderId="0" xfId="0" applyNumberFormat="1"/>
    <xf numFmtId="233" fontId="10" fillId="0" borderId="0" xfId="0" applyNumberFormat="1" applyFont="1"/>
    <xf numFmtId="233" fontId="10" fillId="0" borderId="0" xfId="0" applyNumberFormat="1" applyFont="1" applyAlignment="1">
      <alignment horizontal="center"/>
    </xf>
    <xf numFmtId="233" fontId="9" fillId="0" borderId="0" xfId="0" applyNumberFormat="1" applyFont="1"/>
    <xf numFmtId="233" fontId="10" fillId="0" borderId="0" xfId="2" applyNumberFormat="1" applyFont="1"/>
    <xf numFmtId="10" fontId="10" fillId="0" borderId="0" xfId="2" applyNumberFormat="1" applyFont="1" applyAlignment="1">
      <alignment horizontal="left"/>
    </xf>
    <xf numFmtId="10" fontId="10" fillId="0" borderId="0" xfId="0" applyNumberFormat="1" applyFont="1"/>
    <xf numFmtId="234" fontId="0" fillId="0" borderId="0" xfId="0" applyNumberFormat="1"/>
    <xf numFmtId="234" fontId="2" fillId="2" borderId="18" xfId="0" applyNumberFormat="1" applyFont="1" applyFill="1" applyBorder="1" applyAlignment="1">
      <alignment horizontal="center" vertical="center" wrapText="1"/>
    </xf>
    <xf numFmtId="234" fontId="0" fillId="2" borderId="17" xfId="0" applyNumberFormat="1" applyFill="1" applyBorder="1"/>
    <xf numFmtId="234" fontId="0" fillId="0" borderId="0" xfId="0" applyNumberFormat="1" applyFill="1"/>
    <xf numFmtId="233" fontId="0" fillId="0" borderId="0" xfId="0" applyNumberFormat="1" applyAlignment="1">
      <alignment horizontal="left"/>
    </xf>
    <xf numFmtId="233" fontId="2" fillId="2" borderId="0" xfId="0" applyNumberFormat="1" applyFont="1" applyFill="1"/>
    <xf numFmtId="0" fontId="2" fillId="2" borderId="0" xfId="0" applyFont="1" applyFill="1"/>
    <xf numFmtId="233" fontId="10" fillId="0" borderId="53" xfId="0" applyNumberFormat="1" applyFont="1" applyBorder="1"/>
    <xf numFmtId="233" fontId="10" fillId="0" borderId="0" xfId="0" applyNumberFormat="1" applyFont="1" applyBorder="1"/>
    <xf numFmtId="233" fontId="10" fillId="0" borderId="54" xfId="0" applyNumberFormat="1" applyFont="1" applyBorder="1"/>
    <xf numFmtId="233" fontId="10" fillId="0" borderId="0" xfId="0" applyNumberFormat="1" applyFont="1" applyFill="1" applyBorder="1"/>
    <xf numFmtId="233" fontId="10" fillId="0" borderId="55" xfId="0" applyNumberFormat="1" applyFont="1" applyBorder="1"/>
    <xf numFmtId="233" fontId="10" fillId="0" borderId="55" xfId="0" applyNumberFormat="1" applyFont="1" applyFill="1" applyBorder="1"/>
    <xf numFmtId="0" fontId="0" fillId="0" borderId="56" xfId="0" applyFill="1" applyBorder="1" applyAlignment="1"/>
    <xf numFmtId="0" fontId="0" fillId="0" borderId="56" xfId="0" applyFont="1" applyFill="1" applyBorder="1" applyAlignment="1"/>
    <xf numFmtId="0" fontId="0" fillId="0" borderId="57" xfId="0" applyFill="1" applyBorder="1" applyAlignment="1"/>
    <xf numFmtId="233" fontId="12" fillId="0" borderId="54" xfId="0" applyNumberFormat="1" applyFont="1" applyBorder="1"/>
    <xf numFmtId="0" fontId="0" fillId="4" borderId="17" xfId="0" applyFill="1" applyBorder="1" applyAlignment="1">
      <alignment wrapText="1"/>
    </xf>
    <xf numFmtId="0" fontId="1" fillId="4" borderId="17" xfId="0" applyFont="1" applyFill="1" applyBorder="1" applyAlignment="1">
      <alignment wrapText="1"/>
    </xf>
    <xf numFmtId="41" fontId="0" fillId="2" borderId="17" xfId="0" applyNumberFormat="1" applyFill="1" applyBorder="1" applyAlignment="1">
      <alignment horizontal="right"/>
    </xf>
    <xf numFmtId="233" fontId="0" fillId="2" borderId="17" xfId="0" applyNumberFormat="1" applyFill="1" applyBorder="1"/>
    <xf numFmtId="0" fontId="1" fillId="0" borderId="0" xfId="0" applyFont="1"/>
    <xf numFmtId="0" fontId="2" fillId="10" borderId="0" xfId="0" applyFont="1" applyFill="1"/>
    <xf numFmtId="0" fontId="1" fillId="0" borderId="58" xfId="0" applyFont="1" applyBorder="1"/>
    <xf numFmtId="0" fontId="1" fillId="0" borderId="53" xfId="0" applyFont="1" applyBorder="1"/>
    <xf numFmtId="0" fontId="1" fillId="0" borderId="59" xfId="0" applyFont="1" applyBorder="1"/>
    <xf numFmtId="0" fontId="1" fillId="0" borderId="0" xfId="0" applyFont="1" applyBorder="1"/>
    <xf numFmtId="0" fontId="1" fillId="0" borderId="54" xfId="0" applyFont="1" applyBorder="1"/>
    <xf numFmtId="0" fontId="1" fillId="0" borderId="59" xfId="0" applyFont="1" applyBorder="1" applyAlignment="1">
      <alignment wrapText="1"/>
    </xf>
    <xf numFmtId="0" fontId="1" fillId="0" borderId="60" xfId="0" applyFont="1" applyBorder="1"/>
    <xf numFmtId="0" fontId="1" fillId="0" borderId="55" xfId="0" applyFont="1" applyBorder="1"/>
    <xf numFmtId="0" fontId="2" fillId="2" borderId="55" xfId="0" applyFont="1" applyFill="1" applyBorder="1"/>
    <xf numFmtId="233" fontId="0" fillId="0" borderId="53" xfId="0" applyNumberFormat="1" applyBorder="1"/>
    <xf numFmtId="233" fontId="0" fillId="0" borderId="0" xfId="0" applyNumberFormat="1" applyBorder="1"/>
    <xf numFmtId="0" fontId="0" fillId="0" borderId="54" xfId="0" applyBorder="1"/>
    <xf numFmtId="0" fontId="0" fillId="0" borderId="57" xfId="0" applyFont="1" applyFill="1" applyBorder="1" applyAlignment="1"/>
    <xf numFmtId="0" fontId="15" fillId="0" borderId="61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 vertical="center" wrapText="1"/>
    </xf>
    <xf numFmtId="0" fontId="0" fillId="0" borderId="14" xfId="1" applyNumberFormat="1" applyFont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62" xfId="0" applyBorder="1"/>
    <xf numFmtId="0" fontId="0" fillId="0" borderId="62" xfId="0" pivotButton="1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234" fontId="0" fillId="0" borderId="62" xfId="0" applyNumberFormat="1" applyBorder="1"/>
    <xf numFmtId="234" fontId="0" fillId="0" borderId="65" xfId="0" applyNumberFormat="1" applyBorder="1"/>
    <xf numFmtId="234" fontId="0" fillId="0" borderId="66" xfId="0" applyNumberFormat="1" applyBorder="1"/>
    <xf numFmtId="0" fontId="0" fillId="0" borderId="67" xfId="0" applyBorder="1"/>
    <xf numFmtId="234" fontId="0" fillId="0" borderId="67" xfId="0" applyNumberFormat="1" applyBorder="1"/>
    <xf numFmtId="234" fontId="0" fillId="0" borderId="68" xfId="0" applyNumberFormat="1" applyBorder="1"/>
    <xf numFmtId="0" fontId="0" fillId="0" borderId="69" xfId="0" applyBorder="1"/>
    <xf numFmtId="234" fontId="0" fillId="0" borderId="69" xfId="0" applyNumberFormat="1" applyBorder="1"/>
    <xf numFmtId="234" fontId="0" fillId="0" borderId="70" xfId="0" applyNumberFormat="1" applyBorder="1"/>
    <xf numFmtId="234" fontId="0" fillId="0" borderId="71" xfId="0" applyNumberFormat="1" applyBorder="1"/>
    <xf numFmtId="0" fontId="0" fillId="0" borderId="72" xfId="0" pivotButton="1" applyBorder="1"/>
    <xf numFmtId="0" fontId="0" fillId="0" borderId="72" xfId="0" applyBorder="1"/>
    <xf numFmtId="234" fontId="0" fillId="0" borderId="72" xfId="0" applyNumberFormat="1" applyBorder="1"/>
    <xf numFmtId="234" fontId="0" fillId="0" borderId="62" xfId="0" pivotButton="1" applyNumberFormat="1" applyBorder="1"/>
    <xf numFmtId="234" fontId="0" fillId="0" borderId="63" xfId="0" applyNumberFormat="1" applyBorder="1"/>
    <xf numFmtId="234" fontId="0" fillId="0" borderId="64" xfId="0" applyNumberFormat="1" applyBorder="1"/>
    <xf numFmtId="0" fontId="0" fillId="0" borderId="73" xfId="0" applyBorder="1"/>
    <xf numFmtId="205" fontId="0" fillId="0" borderId="69" xfId="0" applyNumberFormat="1" applyBorder="1"/>
    <xf numFmtId="205" fontId="0" fillId="0" borderId="70" xfId="0" applyNumberFormat="1" applyBorder="1"/>
    <xf numFmtId="205" fontId="0" fillId="0" borderId="71" xfId="0" applyNumberFormat="1" applyBorder="1"/>
    <xf numFmtId="232" fontId="0" fillId="0" borderId="62" xfId="0" applyNumberFormat="1" applyBorder="1"/>
    <xf numFmtId="232" fontId="0" fillId="0" borderId="66" xfId="0" applyNumberFormat="1" applyBorder="1"/>
    <xf numFmtId="232" fontId="0" fillId="0" borderId="67" xfId="0" applyNumberFormat="1" applyBorder="1"/>
    <xf numFmtId="232" fontId="0" fillId="0" borderId="68" xfId="0" applyNumberFormat="1" applyBorder="1"/>
    <xf numFmtId="232" fontId="0" fillId="0" borderId="69" xfId="0" applyNumberFormat="1" applyBorder="1"/>
    <xf numFmtId="232" fontId="0" fillId="0" borderId="71" xfId="0" applyNumberFormat="1" applyBorder="1"/>
    <xf numFmtId="232" fontId="0" fillId="0" borderId="72" xfId="0" applyNumberFormat="1" applyBorder="1"/>
    <xf numFmtId="232" fontId="0" fillId="0" borderId="62" xfId="0" pivotButton="1" applyNumberFormat="1" applyBorder="1"/>
    <xf numFmtId="232" fontId="0" fillId="0" borderId="64" xfId="0" applyNumberFormat="1" applyBorder="1"/>
    <xf numFmtId="233" fontId="0" fillId="0" borderId="62" xfId="0" applyNumberFormat="1" applyBorder="1"/>
    <xf numFmtId="233" fontId="0" fillId="0" borderId="65" xfId="0" applyNumberFormat="1" applyBorder="1"/>
    <xf numFmtId="233" fontId="0" fillId="0" borderId="66" xfId="0" applyNumberFormat="1" applyBorder="1"/>
    <xf numFmtId="233" fontId="0" fillId="0" borderId="67" xfId="0" applyNumberFormat="1" applyBorder="1"/>
    <xf numFmtId="233" fontId="0" fillId="0" borderId="68" xfId="0" applyNumberFormat="1" applyBorder="1"/>
    <xf numFmtId="233" fontId="0" fillId="0" borderId="69" xfId="0" applyNumberFormat="1" applyBorder="1"/>
    <xf numFmtId="233" fontId="0" fillId="0" borderId="70" xfId="0" applyNumberFormat="1" applyBorder="1"/>
    <xf numFmtId="233" fontId="0" fillId="0" borderId="71" xfId="0" applyNumberFormat="1" applyBorder="1"/>
    <xf numFmtId="233" fontId="0" fillId="0" borderId="72" xfId="0" applyNumberFormat="1" applyBorder="1"/>
    <xf numFmtId="233" fontId="0" fillId="0" borderId="62" xfId="0" pivotButton="1" applyNumberFormat="1" applyBorder="1"/>
    <xf numFmtId="233" fontId="0" fillId="0" borderId="63" xfId="0" applyNumberFormat="1" applyBorder="1"/>
    <xf numFmtId="233" fontId="0" fillId="0" borderId="64" xfId="0" applyNumberFormat="1" applyBorder="1"/>
    <xf numFmtId="0" fontId="0" fillId="0" borderId="74" xfId="0" applyBorder="1"/>
    <xf numFmtId="205" fontId="0" fillId="0" borderId="72" xfId="0" pivotButton="1" applyNumberFormat="1" applyBorder="1"/>
    <xf numFmtId="205" fontId="0" fillId="0" borderId="72" xfId="0" applyNumberFormat="1" applyBorder="1"/>
    <xf numFmtId="205" fontId="0" fillId="0" borderId="62" xfId="0" applyNumberFormat="1" applyBorder="1"/>
    <xf numFmtId="205" fontId="0" fillId="0" borderId="62" xfId="0" pivotButton="1" applyNumberFormat="1" applyBorder="1"/>
    <xf numFmtId="205" fontId="0" fillId="0" borderId="63" xfId="0" applyNumberFormat="1" applyBorder="1"/>
    <xf numFmtId="205" fontId="0" fillId="0" borderId="64" xfId="0" applyNumberFormat="1" applyBorder="1"/>
    <xf numFmtId="205" fontId="0" fillId="0" borderId="65" xfId="0" applyNumberFormat="1" applyBorder="1"/>
    <xf numFmtId="205" fontId="0" fillId="0" borderId="74" xfId="0" applyNumberFormat="1" applyBorder="1"/>
    <xf numFmtId="205" fontId="0" fillId="0" borderId="67" xfId="0" applyNumberFormat="1" applyBorder="1"/>
    <xf numFmtId="205" fontId="0" fillId="0" borderId="75" xfId="0" applyNumberFormat="1" applyBorder="1"/>
    <xf numFmtId="205" fontId="0" fillId="0" borderId="76" xfId="0" applyNumberFormat="1" applyBorder="1"/>
    <xf numFmtId="205" fontId="0" fillId="0" borderId="77" xfId="0" applyNumberFormat="1" applyBorder="1"/>
    <xf numFmtId="205" fontId="0" fillId="0" borderId="78" xfId="0" applyNumberFormat="1" applyBorder="1"/>
    <xf numFmtId="0" fontId="0" fillId="0" borderId="79" xfId="0" applyBorder="1"/>
  </cellXfs>
  <cellStyles count="3">
    <cellStyle name="百分比" xfId="2" builtinId="5"/>
    <cellStyle name="常规" xfId="0" builtinId="0"/>
    <cellStyle name="千位分隔" xfId="1" builtinId="3"/>
  </cellStyles>
  <dxfs count="45">
    <dxf>
      <numFmt numFmtId="205" formatCode="_-* #,##0\ _€_-;\-* #,##0\ _€_-;_-* &quot;-&quot;??\ _€_-;_-@_-"/>
    </dxf>
    <dxf>
      <numFmt numFmtId="205" formatCode="_-* #,##0\ _€_-;\-* #,##0\ _€_-;_-* &quot;-&quot;??\ _€_-;_-@_-"/>
    </dxf>
    <dxf>
      <numFmt numFmtId="233" formatCode="#,##0_);[Red]\(#,##0\)"/>
    </dxf>
    <dxf>
      <numFmt numFmtId="233" formatCode="#,##0_);[Red]\(#,##0\)"/>
    </dxf>
    <dxf>
      <numFmt numFmtId="233" formatCode="#,##0_);[Red]\(#,##0\)"/>
    </dxf>
    <dxf>
      <numFmt numFmtId="233" formatCode="#,##0_);[Red]\(#,##0\)"/>
    </dxf>
    <dxf>
      <numFmt numFmtId="233" formatCode="#,##0_);[Red]\(#,##0\)"/>
    </dxf>
    <dxf>
      <numFmt numFmtId="233" formatCode="#,##0_);[Red]\(#,##0\)"/>
    </dxf>
    <dxf>
      <numFmt numFmtId="232" formatCode="#,##0.00_ "/>
    </dxf>
    <dxf>
      <numFmt numFmtId="232" formatCode="#,##0.00_ "/>
    </dxf>
    <dxf>
      <numFmt numFmtId="232" formatCode="#,##0.00_ "/>
    </dxf>
    <dxf>
      <numFmt numFmtId="232" formatCode="#,##0.00_ "/>
    </dxf>
    <dxf>
      <numFmt numFmtId="232" formatCode="#,##0.00_ "/>
    </dxf>
    <dxf>
      <numFmt numFmtId="232" formatCode="#,##0.00_ "/>
    </dxf>
    <dxf>
      <numFmt numFmtId="205" formatCode="_-* #,##0\ _€_-;\-* #,##0\ _€_-;_-* &quot;-&quot;??\ _€_-;_-@_-"/>
    </dxf>
    <dxf>
      <numFmt numFmtId="234" formatCode="#,##0.00_);[Red]\(#,##0.00\)"/>
    </dxf>
    <dxf>
      <numFmt numFmtId="234" formatCode="#,##0.00_);[Red]\(#,##0.00\)"/>
    </dxf>
    <dxf>
      <numFmt numFmtId="234" formatCode="#,##0.00_);[Red]\(#,##0.00\)"/>
    </dxf>
    <dxf>
      <numFmt numFmtId="234" formatCode="#,##0.00_);[Red]\(#,##0.00\)"/>
    </dxf>
    <dxf>
      <numFmt numFmtId="234" formatCode="#,##0.00_);[Red]\(#,##0.00\)"/>
    </dxf>
    <dxf>
      <numFmt numFmtId="234" formatCode="#,##0.00_);[Red]\(#,##0.00\)"/>
    </dxf>
    <dxf>
      <numFmt numFmtId="183" formatCode="_-* #,##0.00\ _€_-;\-* #,##0.00\ _€_-;_-* &quot;-&quot;??\ _€_-;_-@_-"/>
    </dxf>
    <dxf>
      <fill>
        <patternFill patternType="none"/>
      </fill>
    </dxf>
    <dxf>
      <fill>
        <patternFill patternType="solid">
          <bgColor indexed="42"/>
        </patternFill>
      </fill>
    </dxf>
    <dxf>
      <fill>
        <patternFill patternType="none"/>
      </fill>
    </dxf>
    <dxf>
      <fill>
        <patternFill patternType="solid">
          <bgColor indexed="42"/>
        </patternFill>
      </fill>
    </dxf>
    <dxf>
      <fill>
        <patternFill patternType="none"/>
      </fill>
    </dxf>
    <dxf>
      <fill>
        <patternFill patternType="solid">
          <bgColor indexed="42"/>
        </patternFill>
      </fill>
    </dxf>
    <dxf>
      <fill>
        <patternFill patternType="none"/>
      </fill>
    </dxf>
    <dxf>
      <fill>
        <patternFill patternType="solid">
          <bgColor indexed="42"/>
        </patternFill>
      </fill>
    </dxf>
    <dxf>
      <numFmt numFmtId="205" formatCode="_-* #,##0\ _€_-;\-* #,##0\ _€_-;_-* &quot;-&quot;??\ _€_-;_-@_-"/>
    </dxf>
    <dxf>
      <numFmt numFmtId="0" formatCode="General"/>
    </dxf>
    <dxf>
      <numFmt numFmtId="14" formatCode="0.00%"/>
    </dxf>
    <dxf>
      <fill>
        <patternFill patternType="none"/>
      </fill>
    </dxf>
    <dxf>
      <fill>
        <patternFill patternType="solid">
          <bgColor indexed="42"/>
        </patternFill>
      </fill>
    </dxf>
    <dxf>
      <fill>
        <patternFill patternType="solid">
          <bgColor indexed="42"/>
        </patternFill>
      </fill>
    </dxf>
    <dxf>
      <fill>
        <patternFill patternType="solid">
          <bgColor indexed="42"/>
        </patternFill>
      </fill>
    </dxf>
    <dxf>
      <fill>
        <patternFill patternType="none"/>
      </fill>
    </dxf>
    <dxf>
      <fill>
        <patternFill>
          <bgColor indexed="42"/>
        </patternFill>
      </fill>
    </dxf>
    <dxf>
      <fill>
        <patternFill patternType="solid">
          <bgColor indexed="42"/>
        </patternFill>
      </fill>
    </dxf>
    <dxf>
      <fill>
        <patternFill patternType="solid">
          <bgColor indexed="13"/>
        </patternFill>
      </fill>
    </dxf>
    <dxf>
      <numFmt numFmtId="205" formatCode="_-* #,##0\ _€_-;\-* #,##0\ _€_-;_-* &quot;-&quot;??\ _€_-;_-@_-"/>
    </dxf>
    <dxf>
      <numFmt numFmtId="0" formatCode="General"/>
    </dxf>
    <dxf>
      <numFmt numFmtId="14" formatCode="0.00%"/>
    </dxf>
    <dxf>
      <numFmt numFmtId="205" formatCode="_-* #,##0\ _€_-;\-* #,##0\ _€_-;_-* &quot;-&quot;??\ _€_-;_-@_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worksheet" Target="worksheets/sheet9.xml"/><Relationship Id="rId18" Type="http://schemas.openxmlformats.org/officeDocument/2006/relationships/worksheet" Target="worksheets/sheet12.xml"/><Relationship Id="rId26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4.xml"/><Relationship Id="rId7" Type="http://schemas.openxmlformats.org/officeDocument/2006/relationships/chartsheet" Target="chartsheets/sheet3.xml"/><Relationship Id="rId12" Type="http://schemas.openxmlformats.org/officeDocument/2006/relationships/chartsheet" Target="chartsheets/sheet4.xml"/><Relationship Id="rId17" Type="http://schemas.openxmlformats.org/officeDocument/2006/relationships/chartsheet" Target="chartsheets/sheet6.xml"/><Relationship Id="rId25" Type="http://schemas.openxmlformats.org/officeDocument/2006/relationships/pivotCacheDefinition" Target="pivotCache/pivotCacheDefinition3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0" Type="http://schemas.openxmlformats.org/officeDocument/2006/relationships/worksheet" Target="worksheets/sheet13.xml"/><Relationship Id="rId29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8.xml"/><Relationship Id="rId24" Type="http://schemas.openxmlformats.org/officeDocument/2006/relationships/pivotCacheDefinition" Target="pivotCache/pivotCacheDefinition2.xml"/><Relationship Id="rId32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5" Type="http://schemas.openxmlformats.org/officeDocument/2006/relationships/worksheet" Target="worksheets/sheet10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10" Type="http://schemas.openxmlformats.org/officeDocument/2006/relationships/worksheet" Target="worksheets/sheet7.xml"/><Relationship Id="rId19" Type="http://schemas.openxmlformats.org/officeDocument/2006/relationships/chartsheet" Target="chartsheets/sheet7.xml"/><Relationship Id="rId31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6.xml"/><Relationship Id="rId14" Type="http://schemas.openxmlformats.org/officeDocument/2006/relationships/chartsheet" Target="chartsheets/sheet5.xml"/><Relationship Id="rId22" Type="http://schemas.openxmlformats.org/officeDocument/2006/relationships/worksheet" Target="worksheets/sheet15.xml"/><Relationship Id="rId27" Type="http://schemas.openxmlformats.org/officeDocument/2006/relationships/pivotCacheDefinition" Target="pivotCache/pivotCacheDefinition5.xml"/><Relationship Id="rId3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en-US" altLang="zh-CN"/>
              <a:t>2011 waterfall</a:t>
            </a:r>
          </a:p>
        </c:rich>
      </c:tx>
      <c:layout>
        <c:manualLayout>
          <c:xMode val="edge"/>
          <c:yMode val="edge"/>
          <c:x val="0.42835365853658536"/>
          <c:y val="3.51437699680511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414634146341459E-2"/>
          <c:y val="0.22364217252396165"/>
          <c:w val="0.83841463414634143"/>
          <c:h val="0.389776357827476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FE-4544-A7AC-DB5E7B782DD3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FE-4544-A7AC-DB5E7B782DD3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FE-4544-A7AC-DB5E7B782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5872144"/>
        <c:axId val="1"/>
      </c:barChart>
      <c:lineChart>
        <c:grouping val="standard"/>
        <c:varyColors val="0"/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FE-4544-A7AC-DB5E7B782DD3}"/>
            </c:ext>
          </c:extLst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FE-4544-A7AC-DB5E7B782DD3}"/>
            </c:ext>
          </c:extLst>
        </c:ser>
        <c:ser>
          <c:idx val="5"/>
          <c:order val="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FE-4544-A7AC-DB5E7B782DD3}"/>
            </c:ext>
          </c:extLst>
        </c:ser>
        <c:ser>
          <c:idx val="6"/>
          <c:order val="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FE-4544-A7AC-DB5E7B782DD3}"/>
            </c:ext>
          </c:extLst>
        </c:ser>
        <c:ser>
          <c:idx val="7"/>
          <c:order val="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5FE-4544-A7AC-DB5E7B782DD3}"/>
            </c:ext>
          </c:extLst>
        </c:ser>
        <c:ser>
          <c:idx val="8"/>
          <c:order val="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5FE-4544-A7AC-DB5E7B782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835872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en-US" altLang="zh-CN"/>
                  <a:t>months</a:t>
                </a:r>
              </a:p>
            </c:rich>
          </c:tx>
          <c:layout>
            <c:manualLayout>
              <c:xMode val="edge"/>
              <c:yMode val="edge"/>
              <c:x val="0.52896341463414631"/>
              <c:y val="0.747604840129807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en-US" altLang="zh-CN"/>
                  <a:t>value</a:t>
                </a:r>
              </a:p>
            </c:rich>
          </c:tx>
          <c:layout>
            <c:manualLayout>
              <c:xMode val="edge"/>
              <c:yMode val="edge"/>
              <c:x val="2.4390243902439025E-2"/>
              <c:y val="0.364217923238828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587214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3.3214747848490149E-2"/>
          <c:y val="0.88148201285325811"/>
          <c:w val="0.83392741919602065"/>
          <c:h val="0.106172903508935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044" r="0.75000000000000044" t="1" header="0.5" footer="0.5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12693498452013"/>
          <c:y val="4.060913705583756E-2"/>
          <c:w val="0.85655314757481937"/>
          <c:h val="0.84094754653130288"/>
        </c:manualLayout>
      </c:layout>
      <c:bar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cat>
            <c:strRef>
              <c:f>Feuil3!$A$51:$A$57</c:f>
              <c:strCache>
                <c:ptCount val="7"/>
                <c:pt idx="0">
                  <c:v>Total Committment</c:v>
                </c:pt>
                <c:pt idx="1">
                  <c:v>Pending orders</c:v>
                </c:pt>
                <c:pt idx="2">
                  <c:v>Stock value</c:v>
                </c:pt>
                <c:pt idx="3">
                  <c:v>Safety stocks</c:v>
                </c:pt>
                <c:pt idx="4">
                  <c:v>Batch size</c:v>
                </c:pt>
                <c:pt idx="5">
                  <c:v>Order specific</c:v>
                </c:pt>
                <c:pt idx="6">
                  <c:v>Other Stocks</c:v>
                </c:pt>
              </c:strCache>
            </c:strRef>
          </c:cat>
          <c:val>
            <c:numRef>
              <c:f>Feuil3!$B$51:$B$57</c:f>
              <c:numCache>
                <c:formatCode>_-* #,##0\ _€_-;\-* #,##0\ _€_-;_-* "-"??\ _€_-;_-@_-</c:formatCode>
                <c:ptCount val="7"/>
                <c:pt idx="1">
                  <c:v>9274321.0122400057</c:v>
                </c:pt>
                <c:pt idx="4">
                  <c:v>536874.94000000006</c:v>
                </c:pt>
                <c:pt idx="5">
                  <c:v>735607.52500000002</c:v>
                </c:pt>
                <c:pt idx="6">
                  <c:v>6797711.7782000042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82-414F-88DD-709476BD8DE2}"/>
            </c:ext>
          </c:extLst>
        </c:ser>
        <c:ser>
          <c:idx val="0"/>
          <c:order val="1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-4.6429335651929108E-3"/>
                  <c:y val="-0.42805618840792109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82-414F-88DD-709476BD8DE2}"/>
                </c:ext>
              </c:extLst>
            </c:dLbl>
            <c:dLbl>
              <c:idx val="1"/>
              <c:layout>
                <c:manualLayout>
                  <c:x val="-1.1090904658589541E-2"/>
                  <c:y val="-0.10716637577663199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82-414F-88DD-709476BD8DE2}"/>
                </c:ext>
              </c:extLst>
            </c:dLbl>
            <c:dLbl>
              <c:idx val="2"/>
              <c:layout>
                <c:manualLayout>
                  <c:x val="-9.6166462164365626E-3"/>
                  <c:y val="-0.385145156347842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82-414F-88DD-709476BD8DE2}"/>
                </c:ext>
              </c:extLst>
            </c:dLbl>
            <c:dLbl>
              <c:idx val="3"/>
              <c:layout>
                <c:manualLayout>
                  <c:x val="-1.5142704685134107E-2"/>
                  <c:y val="-5.409382202859161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82-414F-88DD-709476BD8DE2}"/>
                </c:ext>
              </c:extLst>
            </c:dLbl>
            <c:dLbl>
              <c:idx val="4"/>
              <c:layout>
                <c:manualLayout>
                  <c:x val="-1.7156524165129472E-2"/>
                  <c:y val="-8.375483521412607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982-414F-88DD-709476BD8DE2}"/>
                </c:ext>
              </c:extLst>
            </c:dLbl>
            <c:dLbl>
              <c:idx val="5"/>
              <c:layout>
                <c:manualLayout>
                  <c:x val="-1.4481688240982237E-2"/>
                  <c:y val="-7.415377646322127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82-414F-88DD-709476BD8DE2}"/>
                </c:ext>
              </c:extLst>
            </c:dLbl>
            <c:dLbl>
              <c:idx val="6"/>
              <c:layout>
                <c:manualLayout>
                  <c:x val="-8.8794628225650415E-3"/>
                  <c:y val="-0.1821477899018967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82-414F-88DD-709476BD8DE2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Feuil3!$A$51:$A$57</c:f>
              <c:strCache>
                <c:ptCount val="7"/>
                <c:pt idx="0">
                  <c:v>Total Committment</c:v>
                </c:pt>
                <c:pt idx="1">
                  <c:v>Pending orders</c:v>
                </c:pt>
                <c:pt idx="2">
                  <c:v>Stock value</c:v>
                </c:pt>
                <c:pt idx="3">
                  <c:v>Safety stocks</c:v>
                </c:pt>
                <c:pt idx="4">
                  <c:v>Batch size</c:v>
                </c:pt>
                <c:pt idx="5">
                  <c:v>Order specific</c:v>
                </c:pt>
                <c:pt idx="6">
                  <c:v>Other Stocks</c:v>
                </c:pt>
              </c:strCache>
            </c:strRef>
          </c:cat>
          <c:val>
            <c:numRef>
              <c:f>Feuil3!$C$51:$C$57</c:f>
              <c:numCache>
                <c:formatCode>_-* #,##0\ _€_-;\-* #,##0\ _€_-;_-* "-"??\ _€_-;_-@_-</c:formatCode>
                <c:ptCount val="7"/>
                <c:pt idx="0">
                  <c:v>17312827.112240009</c:v>
                </c:pt>
                <c:pt idx="1">
                  <c:v>8038506.1000000015</c:v>
                </c:pt>
                <c:pt idx="2">
                  <c:v>9274321.0122400057</c:v>
                </c:pt>
                <c:pt idx="3">
                  <c:v>536874.94000000006</c:v>
                </c:pt>
                <c:pt idx="4">
                  <c:v>198732.58499999999</c:v>
                </c:pt>
                <c:pt idx="5">
                  <c:v>6062104.2532000039</c:v>
                </c:pt>
                <c:pt idx="6">
                  <c:v>2476609.2340400014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82-414F-88DD-709476BD8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19128"/>
        <c:axId val="1"/>
      </c:barChart>
      <c:catAx>
        <c:axId val="62419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35" b="0" i="0" u="none" strike="noStrike" baseline="0">
                <a:solidFill>
                  <a:srgbClr val="000000"/>
                </a:solidFill>
                <a:latin typeface="Arial Unicode MS"/>
                <a:ea typeface="Arial Unicode MS"/>
                <a:cs typeface="Arial Unicode MS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\ _€_-;\-* #,##0\ _€_-;_-* &quot;-&quot;??\ _€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35" b="0" i="0" u="none" strike="noStrike" baseline="0">
                <a:solidFill>
                  <a:srgbClr val="000000"/>
                </a:solidFill>
                <a:latin typeface="Arial Unicode MS"/>
                <a:ea typeface="Arial Unicode MS"/>
                <a:cs typeface="Arial Unicode MS"/>
              </a:defRPr>
            </a:pPr>
            <a:endParaRPr lang="zh-CN"/>
          </a:p>
        </c:txPr>
        <c:crossAx val="624191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303405572755415E-2"/>
          <c:y val="4.060913705583756E-2"/>
          <c:w val="0.91537667698658409"/>
          <c:h val="0.84094754653130288"/>
        </c:manualLayout>
      </c:layout>
      <c:bar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cat>
            <c:strRef>
              <c:f>Feuil3!$A$61:$A$67</c:f>
              <c:strCache>
                <c:ptCount val="7"/>
                <c:pt idx="0">
                  <c:v>Total Committment</c:v>
                </c:pt>
                <c:pt idx="1">
                  <c:v>Pending orders</c:v>
                </c:pt>
                <c:pt idx="2">
                  <c:v>Stock value</c:v>
                </c:pt>
                <c:pt idx="3">
                  <c:v>Safety stocks</c:v>
                </c:pt>
                <c:pt idx="4">
                  <c:v>Batch size</c:v>
                </c:pt>
                <c:pt idx="5">
                  <c:v>Order specific</c:v>
                </c:pt>
                <c:pt idx="6">
                  <c:v>Other Stocks</c:v>
                </c:pt>
              </c:strCache>
            </c:strRef>
          </c:cat>
          <c:val>
            <c:numRef>
              <c:f>Feuil3!$B$61:$B$67</c:f>
              <c:numCache>
                <c:formatCode>0</c:formatCode>
                <c:ptCount val="7"/>
                <c:pt idx="0">
                  <c:v>0</c:v>
                </c:pt>
                <c:pt idx="1">
                  <c:v>20.539498068677975</c:v>
                </c:pt>
                <c:pt idx="2">
                  <c:v>0</c:v>
                </c:pt>
                <c:pt idx="3">
                  <c:v>0</c:v>
                </c:pt>
                <c:pt idx="4">
                  <c:v>1.1889972083884386</c:v>
                </c:pt>
                <c:pt idx="5">
                  <c:v>1.629122964268976</c:v>
                </c:pt>
                <c:pt idx="6">
                  <c:v>15.054642572270209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9A-4CCA-9F5F-4FCCD3A8E2EE}"/>
            </c:ext>
          </c:extLst>
        </c:ser>
        <c:ser>
          <c:idx val="0"/>
          <c:order val="1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0343536779264813E-2"/>
                  <c:y val="-0.4268224593753192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F9A-4CCA-9F5F-4FCCD3A8E2EE}"/>
                </c:ext>
              </c:extLst>
            </c:dLbl>
            <c:dLbl>
              <c:idx val="1"/>
              <c:layout>
                <c:manualLayout>
                  <c:x val="1.3504194328650297E-3"/>
                  <c:y val="-8.657651296126055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9A-4CCA-9F5F-4FCCD3A8E2EE}"/>
                </c:ext>
              </c:extLst>
            </c:dLbl>
            <c:dLbl>
              <c:idx val="2"/>
              <c:layout>
                <c:manualLayout>
                  <c:x val="3.7093196167816513E-3"/>
                  <c:y val="-0.3844015437156649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9A-4CCA-9F5F-4FCCD3A8E2EE}"/>
                </c:ext>
              </c:extLst>
            </c:dLbl>
            <c:dLbl>
              <c:idx val="3"/>
              <c:layout>
                <c:manualLayout>
                  <c:x val="-1.3518279255341117E-3"/>
                  <c:y val="-5.35386883746130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9A-4CCA-9F5F-4FCCD3A8E2EE}"/>
                </c:ext>
              </c:extLst>
            </c:dLbl>
            <c:dLbl>
              <c:idx val="4"/>
              <c:layout>
                <c:manualLayout>
                  <c:x val="-4.1529948075375673E-3"/>
                  <c:y val="-8.43126335096437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F9A-4CCA-9F5F-4FCCD3A8E2EE}"/>
                </c:ext>
              </c:extLst>
            </c:dLbl>
            <c:dLbl>
              <c:idx val="5"/>
              <c:layout>
                <c:manualLayout>
                  <c:x val="-5.6610570737478962E-4"/>
                  <c:y val="-7.38146564166788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9A-4CCA-9F5F-4FCCD3A8E2EE}"/>
                </c:ext>
              </c:extLst>
            </c:dLbl>
            <c:dLbl>
              <c:idx val="6"/>
              <c:layout>
                <c:manualLayout>
                  <c:x val="4.6926641909699118E-3"/>
                  <c:y val="-0.19179645691496686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9A-4CCA-9F5F-4FCCD3A8E2EE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Feuil3!$A$61:$A$67</c:f>
              <c:strCache>
                <c:ptCount val="7"/>
                <c:pt idx="0">
                  <c:v>Total Committment</c:v>
                </c:pt>
                <c:pt idx="1">
                  <c:v>Pending orders</c:v>
                </c:pt>
                <c:pt idx="2">
                  <c:v>Stock value</c:v>
                </c:pt>
                <c:pt idx="3">
                  <c:v>Safety stocks</c:v>
                </c:pt>
                <c:pt idx="4">
                  <c:v>Batch size</c:v>
                </c:pt>
                <c:pt idx="5">
                  <c:v>Order specific</c:v>
                </c:pt>
                <c:pt idx="6">
                  <c:v>Other Stocks</c:v>
                </c:pt>
              </c:strCache>
            </c:strRef>
          </c:cat>
          <c:val>
            <c:numRef>
              <c:f>Feuil3!$C$61:$C$67</c:f>
              <c:numCache>
                <c:formatCode>0</c:formatCode>
                <c:ptCount val="7"/>
                <c:pt idx="0">
                  <c:v>38.342082246873069</c:v>
                </c:pt>
                <c:pt idx="1">
                  <c:v>17.802584178195087</c:v>
                </c:pt>
                <c:pt idx="2">
                  <c:v>20.539498068677975</c:v>
                </c:pt>
                <c:pt idx="3">
                  <c:v>1.1889972083884386</c:v>
                </c:pt>
                <c:pt idx="4">
                  <c:v>0.44012575588053726</c:v>
                </c:pt>
                <c:pt idx="5">
                  <c:v>13.425519608001231</c:v>
                </c:pt>
                <c:pt idx="6">
                  <c:v>5.4848554964077678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F9A-4CCA-9F5F-4FCCD3A8E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5870704"/>
        <c:axId val="1"/>
      </c:barChart>
      <c:catAx>
        <c:axId val="835870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35" b="0" i="0" u="none" strike="noStrike" baseline="0">
                <a:solidFill>
                  <a:srgbClr val="000000"/>
                </a:solidFill>
                <a:latin typeface="Arial Unicode MS"/>
                <a:ea typeface="Arial Unicode MS"/>
                <a:cs typeface="Arial Unicode MS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\ _€_-;\-* #,##0\ _€_-;_-* &quot;-&quot;??\ _€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35" b="0" i="0" u="none" strike="noStrike" baseline="0">
                <a:solidFill>
                  <a:srgbClr val="000000"/>
                </a:solidFill>
                <a:latin typeface="Arial Unicode MS"/>
                <a:ea typeface="Arial Unicode MS"/>
                <a:cs typeface="Arial Unicode MS"/>
              </a:defRPr>
            </a:pPr>
            <a:endParaRPr lang="zh-CN"/>
          </a:p>
        </c:txPr>
        <c:crossAx val="8358707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8390092879257"/>
          <c:y val="4.060913705583756E-2"/>
          <c:w val="0.8658410732714138"/>
          <c:h val="0.84094754653130288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 w="25400">
              <a:noFill/>
            </a:ln>
          </c:spPr>
          <c:invertIfNegative val="0"/>
          <c:cat>
            <c:strRef>
              <c:f>Feuil9!$A$3:$A$9</c:f>
              <c:strCache>
                <c:ptCount val="7"/>
                <c:pt idx="0">
                  <c:v>Other stocks gross</c:v>
                </c:pt>
                <c:pt idx="1">
                  <c:v>Early delivery</c:v>
                </c:pt>
                <c:pt idx="2">
                  <c:v>Excess material</c:v>
                </c:pt>
                <c:pt idx="3">
                  <c:v>Order postponed</c:v>
                </c:pt>
                <c:pt idx="4">
                  <c:v>Strategic stock</c:v>
                </c:pt>
                <c:pt idx="5">
                  <c:v>Miscellaneous</c:v>
                </c:pt>
                <c:pt idx="6">
                  <c:v>Other stocks net</c:v>
                </c:pt>
              </c:strCache>
            </c:strRef>
          </c:cat>
          <c:val>
            <c:numRef>
              <c:f>Feuil9!$B$3:$B$9</c:f>
              <c:numCache>
                <c:formatCode>_-* #,##0\ _€_-;\-* #,##0\ _€_-;_-* "-"??\ _€_-;_-@_-</c:formatCode>
                <c:ptCount val="7"/>
                <c:pt idx="1">
                  <c:v>2476609.2340400014</c:v>
                </c:pt>
                <c:pt idx="2">
                  <c:v>2476609.2340400014</c:v>
                </c:pt>
                <c:pt idx="3">
                  <c:v>2476609.2340400014</c:v>
                </c:pt>
                <c:pt idx="4">
                  <c:v>2476609.2340400014</c:v>
                </c:pt>
                <c:pt idx="5">
                  <c:v>2476609.2340400014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6-4288-87CB-717C4B969704}"/>
            </c:ext>
          </c:extLst>
        </c:ser>
        <c:ser>
          <c:idx val="1"/>
          <c:order val="1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-1.4260663237528759E-2"/>
                  <c:y val="-0.4222421182123808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A56-4288-87CB-717C4B969704}"/>
                </c:ext>
              </c:extLst>
            </c:dLbl>
            <c:dLbl>
              <c:idx val="1"/>
              <c:layout>
                <c:manualLayout>
                  <c:x val="1.2565921519871797E-3"/>
                  <c:y val="8.460236886632825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56-4288-87CB-717C4B969704}"/>
                </c:ext>
              </c:extLst>
            </c:dLbl>
            <c:dLbl>
              <c:idx val="2"/>
              <c:layout>
                <c:manualLayout>
                  <c:x val="3.7205875581339753E-4"/>
                  <c:y val="1.692047377326565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56-4288-87CB-717C4B969704}"/>
                </c:ext>
              </c:extLst>
            </c:dLbl>
            <c:dLbl>
              <c:idx val="3"/>
              <c:layout>
                <c:manualLayout>
                  <c:x val="5.1940875811578332E-4"/>
                  <c:y val="5.414551607445008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56-4288-87CB-717C4B969704}"/>
                </c:ext>
              </c:extLst>
            </c:dLbl>
            <c:dLbl>
              <c:idx val="4"/>
              <c:layout>
                <c:manualLayout>
                  <c:x val="-3.6512463805805445E-4"/>
                  <c:y val="4.568527918781725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A56-4288-87CB-717C4B969704}"/>
                </c:ext>
              </c:extLst>
            </c:dLbl>
            <c:dLbl>
              <c:idx val="5"/>
              <c:layout>
                <c:manualLayout>
                  <c:x val="8.1432545390030056E-4"/>
                  <c:y val="4.568527918781725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56-4288-87CB-717C4B969704}"/>
                </c:ext>
              </c:extLst>
            </c:dLbl>
            <c:dLbl>
              <c:idx val="6"/>
              <c:layout>
                <c:manualLayout>
                  <c:x val="-3.0561040551045607E-3"/>
                  <c:y val="-0.4290103077216870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56-4288-87CB-717C4B969704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Feuil9!$A$3:$A$9</c:f>
              <c:strCache>
                <c:ptCount val="7"/>
                <c:pt idx="0">
                  <c:v>Other stocks gross</c:v>
                </c:pt>
                <c:pt idx="1">
                  <c:v>Early delivery</c:v>
                </c:pt>
                <c:pt idx="2">
                  <c:v>Excess material</c:v>
                </c:pt>
                <c:pt idx="3">
                  <c:v>Order postponed</c:v>
                </c:pt>
                <c:pt idx="4">
                  <c:v>Strategic stock</c:v>
                </c:pt>
                <c:pt idx="5">
                  <c:v>Miscellaneous</c:v>
                </c:pt>
                <c:pt idx="6">
                  <c:v>Other stocks net</c:v>
                </c:pt>
              </c:strCache>
            </c:strRef>
          </c:cat>
          <c:val>
            <c:numRef>
              <c:f>Feuil9!$C$3:$C$9</c:f>
              <c:numCache>
                <c:formatCode>_-* #,##0\ _€_-;\-* #,##0\ _€_-;_-* "-"??\ _€_-;_-@_-</c:formatCode>
                <c:ptCount val="7"/>
                <c:pt idx="0">
                  <c:v>2476609.2340400014</c:v>
                </c:pt>
                <c:pt idx="6">
                  <c:v>2476609.2340400014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56-4288-87CB-717C4B96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545504"/>
        <c:axId val="1"/>
      </c:barChart>
      <c:catAx>
        <c:axId val="83654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35" b="0" i="0" u="none" strike="noStrike" baseline="0">
                <a:solidFill>
                  <a:srgbClr val="000000"/>
                </a:solidFill>
                <a:latin typeface="Arial Unicode MS"/>
                <a:ea typeface="Arial Unicode MS"/>
                <a:cs typeface="Arial Unicode MS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\ _€_-;\-* #,##0\ _€_-;_-* &quot;-&quot;??\ _€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35" b="0" i="0" u="none" strike="noStrike" baseline="0">
                <a:solidFill>
                  <a:srgbClr val="000000"/>
                </a:solidFill>
                <a:latin typeface="Arial Unicode MS"/>
                <a:ea typeface="Arial Unicode MS"/>
                <a:cs typeface="Arial Unicode MS"/>
              </a:defRPr>
            </a:pPr>
            <a:endParaRPr lang="zh-CN"/>
          </a:p>
        </c:txPr>
        <c:crossAx val="8365455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waterfall 201108 2000plant 的副本.xlsm]Feuil7!Tableau croisé dynamique4</c:name>
    <c:fmtId val="0"/>
  </c:pivotSource>
  <c:chart>
    <c:autoTitleDeleted val="0"/>
    <c:pivotFmts>
      <c:pivotFmt>
        <c:idx val="0"/>
        <c:spPr>
          <a:solidFill>
            <a:srgbClr val="9999FF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93366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CC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CFFFF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Feuil7!$B$5:$B$6</c:f>
              <c:strCache>
                <c:ptCount val="1"/>
                <c:pt idx="0">
                  <c:v>Somme de Stock value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Feuil7!$A$7:$A$9</c:f>
              <c:strCache>
                <c:ptCount val="2"/>
                <c:pt idx="0">
                  <c:v>HVX</c:v>
                </c:pt>
                <c:pt idx="1">
                  <c:v>VEP</c:v>
                </c:pt>
              </c:strCache>
            </c:strRef>
          </c:cat>
          <c:val>
            <c:numRef>
              <c:f>Feuil7!$B$7:$B$9</c:f>
              <c:numCache>
                <c:formatCode>#,##0.00_);[Red]\(#,##0.00\)</c:formatCode>
                <c:ptCount val="2"/>
                <c:pt idx="0">
                  <c:v>7433546.2199999969</c:v>
                </c:pt>
                <c:pt idx="1">
                  <c:v>1840774.7922400013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23-49E5-B245-4552312853DF}"/>
            </c:ext>
          </c:extLst>
        </c:ser>
        <c:ser>
          <c:idx val="1"/>
          <c:order val="1"/>
          <c:tx>
            <c:strRef>
              <c:f>Feuil7!$C$5:$C$6</c:f>
              <c:strCache>
                <c:ptCount val="1"/>
                <c:pt idx="0">
                  <c:v>Somme de Pending Order value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Feuil7!$A$7:$A$9</c:f>
              <c:strCache>
                <c:ptCount val="2"/>
                <c:pt idx="0">
                  <c:v>HVX</c:v>
                </c:pt>
                <c:pt idx="1">
                  <c:v>VEP</c:v>
                </c:pt>
              </c:strCache>
            </c:strRef>
          </c:cat>
          <c:val>
            <c:numRef>
              <c:f>Feuil7!$C$7:$C$9</c:f>
              <c:numCache>
                <c:formatCode>#,##0.00_);[Red]\(#,##0.00\)</c:formatCode>
                <c:ptCount val="2"/>
                <c:pt idx="0">
                  <c:v>7276450.0700000022</c:v>
                </c:pt>
                <c:pt idx="1">
                  <c:v>762056.02999999991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23-49E5-B245-4552312853DF}"/>
            </c:ext>
          </c:extLst>
        </c:ser>
        <c:ser>
          <c:idx val="2"/>
          <c:order val="2"/>
          <c:tx>
            <c:strRef>
              <c:f>Feuil7!$D$5:$D$6</c:f>
              <c:strCache>
                <c:ptCount val="1"/>
                <c:pt idx="0">
                  <c:v>Sum of Benefit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Feuil7!$A$7:$A$9</c:f>
              <c:strCache>
                <c:ptCount val="2"/>
                <c:pt idx="0">
                  <c:v>HVX</c:v>
                </c:pt>
                <c:pt idx="1">
                  <c:v>VEP</c:v>
                </c:pt>
              </c:strCache>
            </c:strRef>
          </c:cat>
          <c:val>
            <c:numRef>
              <c:f>Feuil7!$D$7:$D$9</c:f>
              <c:numCache>
                <c:formatCode>#,##0.00_);[Red]\(#,##0.00\)</c:formatCode>
                <c:ptCount val="2"/>
                <c:pt idx="0">
                  <c:v>348709.66351666814</c:v>
                </c:pt>
                <c:pt idx="1">
                  <c:v>170402.07428023784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23-49E5-B245-4552312853DF}"/>
            </c:ext>
          </c:extLst>
        </c:ser>
        <c:ser>
          <c:idx val="3"/>
          <c:order val="3"/>
          <c:tx>
            <c:strRef>
              <c:f>Feuil7!$E$5:$E$6</c:f>
              <c:strCache>
                <c:ptCount val="1"/>
                <c:pt idx="0">
                  <c:v>Count of Part Number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Feuil7!$A$7:$A$9</c:f>
              <c:strCache>
                <c:ptCount val="2"/>
                <c:pt idx="0">
                  <c:v>HVX</c:v>
                </c:pt>
                <c:pt idx="1">
                  <c:v>VEP</c:v>
                </c:pt>
              </c:strCache>
            </c:strRef>
          </c:cat>
          <c:val>
            <c:numRef>
              <c:f>Feuil7!$E$7:$E$9</c:f>
              <c:numCache>
                <c:formatCode>#,##0.00_);[Red]\(#,##0.00\)</c:formatCode>
                <c:ptCount val="2"/>
                <c:pt idx="0">
                  <c:v>1294</c:v>
                </c:pt>
                <c:pt idx="1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23-49E5-B245-455231285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548024"/>
        <c:axId val="1"/>
      </c:barChart>
      <c:catAx>
        <c:axId val="8365480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.0\ _€_-;\-* #,##0.0\ _€_-;_-* &quot;-&quot;??\ _€_-;_-@_-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8365480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80" b="1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waterfall 201108 2000plant 的副本.xlsm]Feuil4!Tableau croisé dynamique1</c:name>
    <c:fmtId val="0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Feuil4!$B$5:$B$6</c:f>
              <c:strCache>
                <c:ptCount val="1"/>
                <c:pt idx="0">
                  <c:v>Somme de Stock value</c:v>
                </c:pt>
              </c:strCache>
            </c:strRef>
          </c:tx>
          <c:invertIfNegative val="0"/>
          <c:cat>
            <c:strRef>
              <c:f>Feuil4!$A$7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Feuil4!$B$7</c:f>
              <c:numCache>
                <c:formatCode>_-* #,##0\ _€_-;\-* #,##0\ _€_-;_-* "-"??\ _€_-;_-@_-</c:formatCode>
                <c:ptCount val="1"/>
                <c:pt idx="0">
                  <c:v>9274321.0122400057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3-4F4A-9713-68B8BA01A794}"/>
            </c:ext>
          </c:extLst>
        </c:ser>
        <c:ser>
          <c:idx val="1"/>
          <c:order val="1"/>
          <c:tx>
            <c:strRef>
              <c:f>Feuil4!$C$5:$C$6</c:f>
              <c:strCache>
                <c:ptCount val="1"/>
                <c:pt idx="0">
                  <c:v>Somme de Pending Order value</c:v>
                </c:pt>
              </c:strCache>
            </c:strRef>
          </c:tx>
          <c:invertIfNegative val="0"/>
          <c:cat>
            <c:strRef>
              <c:f>Feuil4!$A$7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Feuil4!$C$7</c:f>
              <c:numCache>
                <c:formatCode>_-* #,##0\ _€_-;\-* #,##0\ _€_-;_-* "-"??\ _€_-;_-@_-</c:formatCode>
                <c:ptCount val="1"/>
                <c:pt idx="0">
                  <c:v>8038506.1000000024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33-4F4A-9713-68B8BA01A794}"/>
            </c:ext>
          </c:extLst>
        </c:ser>
        <c:ser>
          <c:idx val="2"/>
          <c:order val="2"/>
          <c:tx>
            <c:strRef>
              <c:f>Feuil4!$D$5:$D$6</c:f>
              <c:strCache>
                <c:ptCount val="1"/>
                <c:pt idx="0">
                  <c:v>Sum of Benefit</c:v>
                </c:pt>
              </c:strCache>
            </c:strRef>
          </c:tx>
          <c:invertIfNegative val="0"/>
          <c:cat>
            <c:strRef>
              <c:f>Feuil4!$A$7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Feuil4!$D$7</c:f>
              <c:numCache>
                <c:formatCode>_-* #,##0\ _€_-;\-* #,##0\ _€_-;_-* "-"??\ _€_-;_-@_-</c:formatCode>
                <c:ptCount val="1"/>
                <c:pt idx="0">
                  <c:v>519111.73779690615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33-4F4A-9713-68B8BA01A794}"/>
            </c:ext>
          </c:extLst>
        </c:ser>
        <c:ser>
          <c:idx val="3"/>
          <c:order val="3"/>
          <c:tx>
            <c:strRef>
              <c:f>Feuil4!$E$5:$E$6</c:f>
              <c:strCache>
                <c:ptCount val="1"/>
                <c:pt idx="0">
                  <c:v>Count of Part Number</c:v>
                </c:pt>
              </c:strCache>
            </c:strRef>
          </c:tx>
          <c:invertIfNegative val="0"/>
          <c:cat>
            <c:strRef>
              <c:f>Feuil4!$A$7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Feuil4!$E$7</c:f>
              <c:numCache>
                <c:formatCode>_-* #,##0\ _€_-;\-* #,##0\ _€_-;_-* "-"??\ _€_-;_-@_-</c:formatCode>
                <c:ptCount val="1"/>
                <c:pt idx="0">
                  <c:v>1894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33-4F4A-9713-68B8BA01A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5869624"/>
        <c:axId val="1"/>
      </c:barChart>
      <c:catAx>
        <c:axId val="8358696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\ _€_-;\-* #,##0\ _€_-;_-* &quot;-&quot;??\ _€_-;_-@_-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835869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80" b="1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waterfall 201108 2000plant 的副本.xlsm]Feuil1!Tableau croisé dynamique1</c:name>
    <c:fmtId val="0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Feuil1!$B$6:$B$7</c:f>
              <c:strCache>
                <c:ptCount val="1"/>
                <c:pt idx="0">
                  <c:v>Somme de Stock value</c:v>
                </c:pt>
              </c:strCache>
            </c:strRef>
          </c:tx>
          <c:invertIfNegative val="0"/>
          <c:cat>
            <c:strRef>
              <c:f>Feuil1!$A$8:$A$11</c:f>
              <c:strCache>
                <c:ptCount val="3"/>
                <c:pt idx="0">
                  <c:v>MRP</c:v>
                </c:pt>
                <c:pt idx="1">
                  <c:v>Order specific</c:v>
                </c:pt>
                <c:pt idx="2">
                  <c:v>SM</c:v>
                </c:pt>
              </c:strCache>
            </c:strRef>
          </c:cat>
          <c:val>
            <c:numRef>
              <c:f>Feuil1!$B$8:$B$11</c:f>
              <c:numCache>
                <c:formatCode>#,##0_);[Red]\(#,##0\)</c:formatCode>
                <c:ptCount val="3"/>
                <c:pt idx="0">
                  <c:v>2259793.9275000012</c:v>
                </c:pt>
                <c:pt idx="1">
                  <c:v>6062104.2532000039</c:v>
                </c:pt>
                <c:pt idx="2">
                  <c:v>952422.83153999981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9-4B1F-BB25-B1F79A30B7BE}"/>
            </c:ext>
          </c:extLst>
        </c:ser>
        <c:ser>
          <c:idx val="1"/>
          <c:order val="1"/>
          <c:tx>
            <c:strRef>
              <c:f>Feuil1!$C$6:$C$7</c:f>
              <c:strCache>
                <c:ptCount val="1"/>
                <c:pt idx="0">
                  <c:v>Somme de Pending Order value</c:v>
                </c:pt>
              </c:strCache>
            </c:strRef>
          </c:tx>
          <c:invertIfNegative val="0"/>
          <c:cat>
            <c:strRef>
              <c:f>Feuil1!$A$8:$A$11</c:f>
              <c:strCache>
                <c:ptCount val="3"/>
                <c:pt idx="0">
                  <c:v>MRP</c:v>
                </c:pt>
                <c:pt idx="1">
                  <c:v>Order specific</c:v>
                </c:pt>
                <c:pt idx="2">
                  <c:v>SM</c:v>
                </c:pt>
              </c:strCache>
            </c:strRef>
          </c:cat>
          <c:val>
            <c:numRef>
              <c:f>Feuil1!$C$8:$C$11</c:f>
              <c:numCache>
                <c:formatCode>#,##0_);[Red]\(#,##0\)</c:formatCode>
                <c:ptCount val="3"/>
                <c:pt idx="0">
                  <c:v>747481.25000000012</c:v>
                </c:pt>
                <c:pt idx="1">
                  <c:v>6270607.9800000014</c:v>
                </c:pt>
                <c:pt idx="2">
                  <c:v>1020416.87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19-4B1F-BB25-B1F79A30B7BE}"/>
            </c:ext>
          </c:extLst>
        </c:ser>
        <c:ser>
          <c:idx val="2"/>
          <c:order val="2"/>
          <c:tx>
            <c:strRef>
              <c:f>Feuil1!$D$6:$D$7</c:f>
              <c:strCache>
                <c:ptCount val="1"/>
                <c:pt idx="0">
                  <c:v>Count of Part Number</c:v>
                </c:pt>
              </c:strCache>
            </c:strRef>
          </c:tx>
          <c:invertIfNegative val="0"/>
          <c:cat>
            <c:strRef>
              <c:f>Feuil1!$A$8:$A$11</c:f>
              <c:strCache>
                <c:ptCount val="3"/>
                <c:pt idx="0">
                  <c:v>MRP</c:v>
                </c:pt>
                <c:pt idx="1">
                  <c:v>Order specific</c:v>
                </c:pt>
                <c:pt idx="2">
                  <c:v>SM</c:v>
                </c:pt>
              </c:strCache>
            </c:strRef>
          </c:cat>
          <c:val>
            <c:numRef>
              <c:f>Feuil1!$D$8:$D$11</c:f>
              <c:numCache>
                <c:formatCode>#,##0_);[Red]\(#,##0\)</c:formatCode>
                <c:ptCount val="3"/>
                <c:pt idx="0">
                  <c:v>622</c:v>
                </c:pt>
                <c:pt idx="1">
                  <c:v>828</c:v>
                </c:pt>
                <c:pt idx="2">
                  <c:v>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19-4B1F-BB25-B1F79A30B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545864"/>
        <c:axId val="1"/>
      </c:barChart>
      <c:catAx>
        <c:axId val="836545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\ _€_-;\-* #,##0\ _€_-;_-* &quot;-&quot;??\ _€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83654586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80" b="1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waterfall 201108 2000plant 的副本.xlsm]Feuil8!Tableau croisé dynamique1</c:name>
    <c:fmtId val="0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Feuil8!$B$6:$B$7</c:f>
              <c:strCache>
                <c:ptCount val="1"/>
                <c:pt idx="0">
                  <c:v>Somme de Stock value</c:v>
                </c:pt>
              </c:strCache>
            </c:strRef>
          </c:tx>
          <c:invertIfNegative val="0"/>
          <c:cat>
            <c:strRef>
              <c:f>Feuil8!$A$8:$A$11</c:f>
              <c:strCache>
                <c:ptCount val="3"/>
                <c:pt idx="0">
                  <c:v>Order specific</c:v>
                </c:pt>
                <c:pt idx="1">
                  <c:v>MRP</c:v>
                </c:pt>
                <c:pt idx="2">
                  <c:v>kanban</c:v>
                </c:pt>
              </c:strCache>
            </c:strRef>
          </c:cat>
          <c:val>
            <c:numRef>
              <c:f>Feuil8!$B$8:$B$11</c:f>
              <c:numCache>
                <c:formatCode>_-* #,##0\ _€_-;\-* #,##0\ _€_-;_-* "-"??\ _€_-;_-@_-</c:formatCode>
                <c:ptCount val="3"/>
                <c:pt idx="0">
                  <c:v>6062104.2532000039</c:v>
                </c:pt>
                <c:pt idx="1">
                  <c:v>2259793.9275000012</c:v>
                </c:pt>
                <c:pt idx="2">
                  <c:v>952422.83153999981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1-4718-AA01-E7CE99797A7E}"/>
            </c:ext>
          </c:extLst>
        </c:ser>
        <c:ser>
          <c:idx val="1"/>
          <c:order val="1"/>
          <c:tx>
            <c:strRef>
              <c:f>Feuil8!$C$6:$C$7</c:f>
              <c:strCache>
                <c:ptCount val="1"/>
                <c:pt idx="0">
                  <c:v>Somme de Pending Order value</c:v>
                </c:pt>
              </c:strCache>
            </c:strRef>
          </c:tx>
          <c:invertIfNegative val="0"/>
          <c:cat>
            <c:strRef>
              <c:f>Feuil8!$A$8:$A$11</c:f>
              <c:strCache>
                <c:ptCount val="3"/>
                <c:pt idx="0">
                  <c:v>Order specific</c:v>
                </c:pt>
                <c:pt idx="1">
                  <c:v>MRP</c:v>
                </c:pt>
                <c:pt idx="2">
                  <c:v>kanban</c:v>
                </c:pt>
              </c:strCache>
            </c:strRef>
          </c:cat>
          <c:val>
            <c:numRef>
              <c:f>Feuil8!$C$8:$C$11</c:f>
              <c:numCache>
                <c:formatCode>_-* #,##0\ _€_-;\-* #,##0\ _€_-;_-* "-"??\ _€_-;_-@_-</c:formatCode>
                <c:ptCount val="3"/>
                <c:pt idx="0">
                  <c:v>6270607.9800000014</c:v>
                </c:pt>
                <c:pt idx="1">
                  <c:v>747481.25000000012</c:v>
                </c:pt>
                <c:pt idx="2">
                  <c:v>1020416.87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91-4718-AA01-E7CE99797A7E}"/>
            </c:ext>
          </c:extLst>
        </c:ser>
        <c:ser>
          <c:idx val="2"/>
          <c:order val="2"/>
          <c:tx>
            <c:strRef>
              <c:f>Feuil8!$D$6:$D$7</c:f>
              <c:strCache>
                <c:ptCount val="1"/>
                <c:pt idx="0">
                  <c:v>Count of Part Number</c:v>
                </c:pt>
              </c:strCache>
            </c:strRef>
          </c:tx>
          <c:invertIfNegative val="0"/>
          <c:cat>
            <c:strRef>
              <c:f>Feuil8!$A$8:$A$11</c:f>
              <c:strCache>
                <c:ptCount val="3"/>
                <c:pt idx="0">
                  <c:v>Order specific</c:v>
                </c:pt>
                <c:pt idx="1">
                  <c:v>MRP</c:v>
                </c:pt>
                <c:pt idx="2">
                  <c:v>kanban</c:v>
                </c:pt>
              </c:strCache>
            </c:strRef>
          </c:cat>
          <c:val>
            <c:numRef>
              <c:f>Feuil8!$D$8:$D$11</c:f>
              <c:numCache>
                <c:formatCode>_-* #,##0\ _€_-;\-* #,##0\ _€_-;_-* "-"??\ _€_-;_-@_-</c:formatCode>
                <c:ptCount val="3"/>
                <c:pt idx="0">
                  <c:v>828</c:v>
                </c:pt>
                <c:pt idx="1">
                  <c:v>622</c:v>
                </c:pt>
                <c:pt idx="2">
                  <c:v>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91-4718-AA01-E7CE99797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544424"/>
        <c:axId val="1"/>
      </c:barChart>
      <c:catAx>
        <c:axId val="836544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\ _€_-;\-* #,##0\ _€_-;_-* &quot;-&quot;??\ _€_-;_-@_-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8365444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80" b="1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0" workbookViewId="0"/>
  </sheetViews>
  <pageMargins left="0.75" right="0.75" top="1" bottom="1" header="0.4921259845" footer="0.4921259845"/>
  <headerFooter alignWithMargins="0">
    <oddFooter>&amp;C_x000D_&amp;1#&amp;"Calibri"&amp;6&amp;K626469 Public</oddFooter>
  </headerFooter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96" workbookViewId="0"/>
  </sheetViews>
  <pageMargins left="0.75" right="0.75" top="1" bottom="1" header="0.4921259845" footer="0.4921259845"/>
  <headerFooter alignWithMargins="0">
    <oddFooter>&amp;C_x000D_&amp;1#&amp;"Calibri"&amp;6&amp;K626469 Public</oddFooter>
  </headerFooter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6" workbookViewId="0"/>
  </sheetViews>
  <pageMargins left="0.75" right="0.75" top="1" bottom="1" header="0.4921259845" footer="0.4921259845"/>
  <headerFooter alignWithMargins="0">
    <oddFooter>&amp;C_x000D_&amp;1#&amp;"Calibri"&amp;6&amp;K626469 Public</oddFooter>
  </headerFooter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2" workbookViewId="0"/>
  </sheetViews>
  <pageMargins left="0.75" right="0.75" top="1" bottom="1" header="0.4921259845" footer="0.4921259845"/>
  <pageSetup paperSize="9" orientation="landscape" r:id="rId1"/>
  <headerFooter alignWithMargins="0">
    <oddFooter>&amp;C_x000D_&amp;1#&amp;"Calibri"&amp;6&amp;K626469 Public</oddFooter>
  </headerFooter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2" workbookViewId="0"/>
  </sheetViews>
  <pageMargins left="0.75" right="0.75" top="1" bottom="1" header="0.4921259845" footer="0.4921259845"/>
  <pageSetup paperSize="9" orientation="landscape" r:id="rId1"/>
  <headerFooter alignWithMargins="0">
    <oddFooter>&amp;C_x000D_&amp;1#&amp;"Calibri"&amp;6&amp;K626469 Public</oddFooter>
  </headerFooter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/>
  <sheetViews>
    <sheetView zoomScale="82" workbookViewId="0"/>
  </sheetViews>
  <pageMargins left="0.75" right="0.75" top="1" bottom="1" header="0.4921259845" footer="0.4921259845"/>
  <headerFooter alignWithMargins="0">
    <oddFooter>&amp;C_x000D_&amp;1#&amp;"Calibri"&amp;6&amp;K626469 Public</oddFooter>
  </headerFooter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/>
  <sheetViews>
    <sheetView zoomScale="96" workbookViewId="0"/>
  </sheetViews>
  <pageMargins left="0.75" right="0.75" top="1" bottom="1" header="0.4921259845" footer="0.4921259845"/>
  <pageSetup paperSize="9" orientation="landscape" horizontalDpi="300" verticalDpi="300" r:id="rId1"/>
  <headerFooter alignWithMargins="0">
    <oddFooter>&amp;C_x000D_&amp;1#&amp;"Calibri"&amp;6&amp;K626469 Public</oddFooter>
  </headerFooter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32</xdr:row>
      <xdr:rowOff>129540</xdr:rowOff>
    </xdr:from>
    <xdr:to>
      <xdr:col>8</xdr:col>
      <xdr:colOff>518160</xdr:colOff>
      <xdr:row>51</xdr:row>
      <xdr:rowOff>30480</xdr:rowOff>
    </xdr:to>
    <xdr:graphicFrame macro="">
      <xdr:nvGraphicFramePr>
        <xdr:cNvPr id="29710" name="Chart 6">
          <a:extLst>
            <a:ext uri="{FF2B5EF4-FFF2-40B4-BE49-F238E27FC236}">
              <a16:creationId xmlns:a16="http://schemas.microsoft.com/office/drawing/2014/main" id="{D4D91DE7-A9CF-A97C-7690-C23085AC6E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643813" cy="464343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9DE7716-0116-C49C-51D6-4ACBE8D7ACA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646458" cy="4650052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F30CB98-2E26-7DC3-85EC-A27B98B978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646458" cy="4650052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8220121-C995-557E-221C-D59B3A43F57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181171" cy="5575610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BD79162-DDAD-8225-EEFA-C79F6531F5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182100" cy="5585460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91E4A68-3CF9-60DF-4244-5E532CAB431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182100" cy="5585460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0B3B921-D507-85DA-EC5C-4335C0406DC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182100" cy="5585460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950BAF3-E41E-8A26-C4D6-BD5B9A5DB62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nsha01l00001xp" refreshedDate="40800.570982754631" createdVersion="1" refreshedVersion="3" recordCount="1895" upgradeOnRefresh="1">
  <cacheSource type="worksheet">
    <worksheetSource ref="A1:Z65536" sheet="Data"/>
  </cacheSource>
  <cacheFields count="26">
    <cacheField name="Part Number" numFmtId="0">
      <sharedItems containsBlank="1"/>
    </cacheField>
    <cacheField name="Description" numFmtId="0">
      <sharedItems containsBlank="1"/>
    </cacheField>
    <cacheField name="Part sub commodity" numFmtId="0">
      <sharedItems containsBlank="1"/>
    </cacheField>
    <cacheField name="PUR Grp" numFmtId="0">
      <sharedItems containsString="0" containsBlank="1" containsNumber="1" containsInteger="1" minValue="105" maxValue="219"/>
    </cacheField>
    <cacheField name="Mini Business" numFmtId="0">
      <sharedItems containsBlank="1" containsMixedTypes="1" containsNumber="1" containsInteger="1" minValue="1" maxValue="7" count="9">
        <s v="VEP"/>
        <s v="HVX"/>
        <m/>
        <n v="3" u="1"/>
        <n v="7" u="1"/>
        <n v="4" u="1"/>
        <n v="2" u="1"/>
        <n v="1" u="1"/>
        <n v="5" u="1"/>
      </sharedItems>
    </cacheField>
    <cacheField name="Product" numFmtId="0">
      <sharedItems containsBlank="1" containsMixedTypes="1" containsNumber="1" containsInteger="1" minValue="0" maxValue="101" count="40">
        <s v="VEP"/>
        <s v="HVX"/>
        <m/>
        <n v="0" u="1"/>
        <n v="59" u="1"/>
        <n v="79" u="1"/>
        <n v="61" u="1"/>
        <n v="83" u="1"/>
        <n v="63" u="1"/>
        <n v="66" u="1"/>
        <n v="15" u="1"/>
        <n v="70" u="1"/>
        <n v="6" u="1"/>
        <n v="82" u="1"/>
        <n v="18" u="1"/>
        <n v="65" u="1"/>
        <n v="19" u="1"/>
        <n v="54" u="1"/>
        <n v="7" u="1"/>
        <n v="56" u="1"/>
        <n v="33" u="1"/>
        <n v="21" u="1"/>
        <n v="58" u="1"/>
        <n v="22" u="1"/>
        <n v="81" u="1"/>
        <n v="1" u="1"/>
        <n v="23" u="1"/>
        <n v="24" u="1"/>
        <n v="64" u="1"/>
        <n v="89" u="1"/>
        <n v="25" u="1"/>
        <n v="9" u="1"/>
        <n v="27" u="1"/>
        <n v="101" u="1"/>
        <n v="28" u="1"/>
        <n v="49" u="1"/>
        <n v="29" u="1"/>
        <n v="53" u="1"/>
        <n v="67" u="1"/>
        <n v="4" u="1"/>
      </sharedItems>
    </cacheField>
    <cacheField name="Order specific part" numFmtId="0">
      <sharedItems containsBlank="1"/>
    </cacheField>
    <cacheField name="Procurement mode" numFmtId="0">
      <sharedItems containsBlank="1"/>
    </cacheField>
    <cacheField name="Location" numFmtId="0">
      <sharedItems containsBlank="1" containsMixedTypes="1" containsNumber="1" containsInteger="1" minValue="2100" maxValue="2600"/>
    </cacheField>
    <cacheField name="Stock qty" numFmtId="0">
      <sharedItems containsString="0" containsBlank="1" containsNumber="1" minValue="1" maxValue="84198"/>
    </cacheField>
    <cacheField name="Pending orders" numFmtId="0">
      <sharedItems containsString="0" containsBlank="1" containsNumber="1" containsInteger="1" minValue="-1" maxValue="60000"/>
    </cacheField>
    <cacheField name="Part standard price" numFmtId="0">
      <sharedItems containsString="0" containsBlank="1" containsNumber="1" minValue="0" maxValue="261211.7"/>
    </cacheField>
    <cacheField name="Safety Stock" numFmtId="0">
      <sharedItems containsString="0" containsBlank="1" containsNumber="1" containsInteger="1" minValue="0" maxValue="32000"/>
    </cacheField>
    <cacheField name="Batch size" numFmtId="0">
      <sharedItems containsString="0" containsBlank="1" containsNumber="1" containsInteger="1" minValue="0" maxValue="12000"/>
    </cacheField>
    <cacheField name="Yearly consumption" numFmtId="0">
      <sharedItems containsString="0" containsBlank="1" containsNumber="1" minValue="0" maxValue="1370084.85"/>
    </cacheField>
    <cacheField name="Stock value" numFmtId="0">
      <sharedItems containsString="0" containsBlank="1" containsNumber="1" minValue="0" maxValue="783635.10000000009"/>
    </cacheField>
    <cacheField name="Days" numFmtId="0">
      <sharedItems containsBlank="1" containsMixedTypes="1" containsNumber="1" minValue="5.0617303008642124E-3" maxValue="1255600"/>
    </cacheField>
    <cacheField name="Safety Stock impact" numFmtId="0">
      <sharedItems containsString="0" containsBlank="1" containsNumber="1" minValue="0" maxValue="150390"/>
    </cacheField>
    <cacheField name="Batch size impact" numFmtId="0">
      <sharedItems containsString="0" containsBlank="1" containsNumber="1" minValue="0" maxValue="12380"/>
    </cacheField>
    <cacheField name="Pending Order value" numFmtId="0">
      <sharedItems containsString="0" containsBlank="1" containsNumber="1" minValue="-12.28" maxValue="2960855.16"/>
    </cacheField>
    <cacheField name="Consumption value" numFmtId="0">
      <sharedItems containsString="0" containsBlank="1" containsNumber="1" minValue="0" maxValue="9066971.7599999998"/>
    </cacheField>
    <cacheField name="Coverage class" numFmtId="0">
      <sharedItems containsBlank="1" count="8">
        <s v="Order specific"/>
        <s v="&lt;90 days"/>
        <s v="&lt;15 days"/>
        <s v="&gt;90 days"/>
        <s v="&lt;30 days"/>
        <m/>
        <s v="Not moving" u="1"/>
        <e v="#N/A" u="1"/>
      </sharedItems>
    </cacheField>
    <cacheField name="Consumption class" numFmtId="0">
      <sharedItems containsBlank="1" containsMixedTypes="1" containsNumber="1" containsInteger="1" minValue="1" maxValue="4" count="6">
        <s v="Order specific"/>
        <n v="2"/>
        <n v="3"/>
        <n v="1"/>
        <m/>
        <n v="4"/>
      </sharedItems>
    </cacheField>
    <cacheField name="Stock class" numFmtId="0">
      <sharedItems containsBlank="1" count="6">
        <s v="C"/>
        <s v="D"/>
        <s v="B"/>
        <s v="A"/>
        <m/>
        <e v="#NUM!" u="1"/>
      </sharedItems>
    </cacheField>
    <cacheField name="Days objective" numFmtId="0">
      <sharedItems containsBlank="1" containsMixedTypes="1" containsNumber="1" containsInteger="1" minValue="0" maxValue="21"/>
    </cacheField>
    <cacheField name="Benefit" numFmtId="0">
      <sharedItems containsString="0" containsBlank="1" containsNumber="1" minValue="0" maxValue="25459.2716861555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nsha01l00001xp" refreshedDate="40800.570983564816" createdVersion="1" refreshedVersion="3" recordCount="1895" upgradeOnRefresh="1">
  <cacheSource type="worksheet">
    <worksheetSource ref="A1:Z65536" sheet="Data"/>
  </cacheSource>
  <cacheFields count="26">
    <cacheField name="Part Number" numFmtId="0">
      <sharedItems containsBlank="1"/>
    </cacheField>
    <cacheField name="Description" numFmtId="0">
      <sharedItems containsBlank="1"/>
    </cacheField>
    <cacheField name="Part sub commodity" numFmtId="0">
      <sharedItems containsBlank="1" count="446">
        <s v="FEP"/>
        <s v="XA"/>
        <s v="SM"/>
        <s v="VMI"/>
        <s v="O12"/>
        <s v="XB"/>
        <s v="MTX"/>
        <s v="VXA"/>
        <s v="TRA"/>
        <s v="CVX"/>
        <s v="X40"/>
        <s v="VE1"/>
        <s v="PMX"/>
        <s v="O24"/>
        <s v="VE2"/>
        <s v="HVX"/>
        <s v="VEP"/>
        <s v="DIT"/>
        <s v="VEC"/>
        <s v="GHA"/>
        <s v="FPX"/>
        <s v="VAH"/>
        <m/>
        <s v="ASSO" u="1"/>
        <s v="BOB " u="1"/>
        <s v="SPAC" u="1"/>
        <s v="PLAS" u="1"/>
        <s v="GRAV" u="1"/>
        <s v="INDU" u="1"/>
        <s v="SOCK" u="1"/>
        <s v="DUTO" u="1"/>
        <s v="BAR." u="1"/>
        <s v="INSU" u="1"/>
        <s v="COLO" u="1"/>
        <s v="COPO" u="1"/>
        <s v="FUSO" u="1"/>
        <s v="PLAT" u="1"/>
        <s v="VARI" u="1"/>
        <s v="PACK" u="1"/>
        <s v="MOT." u="1"/>
        <s v="BRAÇ" u="1"/>
        <s v="RELÉ" u="1"/>
        <s v="BRAI" u="1"/>
        <s v="ACIO" u="1"/>
        <s v="COMP" u="1"/>
        <s v="TFHC" u="1"/>
        <s v="SLID" u="1"/>
        <s v="CORP" u="1"/>
        <s v="DEDO" u="1"/>
        <s v="APOI" u="1"/>
        <s v="GRAX" u="1"/>
        <s v="BOLA" u="1"/>
        <s v="CAM" u="1"/>
        <s v="CAP " u="1"/>
        <s v="BOTA" u="1"/>
        <s v="GUIA" u="1"/>
        <s v="PÓLO" u="1"/>
        <s v="SLEE" u="1"/>
        <s v="FLEX" u="1"/>
        <s v="STIF" u="1"/>
        <s v="ACOP" u="1"/>
        <s v="EMBA" u="1"/>
        <s v="DISP" u="1"/>
        <s v="RAIL" u="1"/>
        <s v="PREG" u="1"/>
        <s v="SHEE" u="1"/>
        <s v="FLUX" u="1"/>
        <s v="REB." u="1"/>
        <s v="MOTO" u="1"/>
        <s v="KIT " u="1"/>
        <s v="GAS " u="1"/>
        <s v="OBTU" u="1"/>
        <s v="SUP " u="1"/>
        <s v="ADSI" u="1"/>
        <s v="TUBO" u="1"/>
        <s v="PAR." u="1"/>
        <s v="RES." u="1"/>
        <s v="CORR" u="1"/>
        <s v="ESTR" u="1"/>
        <s v="SHAF" u="1"/>
        <s v="CAMA" u="1"/>
        <s v="TERM" u="1"/>
        <s v="CANA" u="1"/>
        <s v="PICO" u="1"/>
        <s v="CAPA" u="1"/>
        <s v="BEAR" u="1"/>
        <s v="H RO" u="1"/>
        <s v="PAIN" u="1"/>
        <s v="PINO" u="1"/>
        <s v="CONS" u="1"/>
        <s v="PISO" u="1"/>
        <s v="BEWR" u="1"/>
        <s v="CIRC" u="1"/>
        <s v="REFO" u="1"/>
        <s v="BARR" u="1"/>
        <s v="ACES" u="1"/>
        <s v="GUID" u="1"/>
        <s v="LAMP" u="1"/>
        <s v="CONT" u="1"/>
        <s v="RODA" u="1"/>
        <s v="MECA" u="1"/>
        <s v="DISS" u="1"/>
        <s v="AQUE" u="1"/>
        <s v="ROLA" u="1"/>
        <s v="CALC" u="1"/>
        <s v="VISO" u="1"/>
        <s v="ROTA" u="1"/>
        <s v="TETO" u="1"/>
        <s v="ESCU" u="1"/>
        <s v="BOTÃ" u="1"/>
        <s v="MACA" u="1"/>
        <s v="PROJ" u="1"/>
        <s v="CARC" u="1"/>
        <s v="SPRI" u="1"/>
        <s v="TOMA" u="1"/>
        <s v="JUNT" u="1"/>
        <s v="COLU" u="1"/>
        <s v="COQU" u="1"/>
        <s v="DIST" u="1"/>
        <s v="ZAHN" u="1"/>
        <s v="VOLA" u="1"/>
        <s v="O'RI" u="1"/>
        <s v="CHAM" u="1"/>
        <s v="RAMP" u="1"/>
        <s v="SINA" u="1"/>
        <s v="SUBC" u="1"/>
        <s v="GANC" u="1"/>
        <s v="LETR" u="1"/>
        <s v="TAMP" u="1"/>
        <s v="ARR " u="1"/>
        <s v="FELT" u="1"/>
        <s v="QUAD" u="1"/>
        <s v="SEPA" u="1"/>
        <s v="CHUM" u="1"/>
        <s v="PORC" u="1"/>
        <s v="SACA" u="1"/>
        <s v="CLIN" u="1"/>
        <s v="CABE" u="1"/>
        <s v="CADE" u="1"/>
        <s v="SAIA" u="1"/>
        <s v="MONT" u="1"/>
        <s v="ALCO" u="1"/>
        <s v="CAME" u="1"/>
        <s v="PROL" u="1"/>
        <s v="LIFT" u="1"/>
        <s v="CUNH" u="1"/>
        <s v="MANC" u="1"/>
        <s v="VIDR" u="1"/>
        <s v="HAST" u="1"/>
        <s v="ROLD" u="1"/>
        <s v="PRF." u="1"/>
        <s v="TRIL" u="1"/>
        <s v="PRIM" u="1"/>
        <s v="SECC" u="1"/>
        <s v="GEHÄ" u="1"/>
        <s v="GAXE" u="1"/>
        <s v="ARRA" u="1"/>
        <s v="MINE" u="1"/>
        <s v="TUBU" u="1"/>
        <s v="CUPI" u="1"/>
        <s v="PIST" u="1"/>
        <s v="RESS" u="1"/>
        <s v="HEAV" u="1"/>
        <s v="POTE" u="1"/>
        <s v="PASS" u="1"/>
        <s v="BOBI" u="1"/>
        <s v="ROLE" u="1"/>
        <s v="PREN" u="1"/>
        <s v="CHAP" u="1"/>
        <s v="ADAP" u="1"/>
        <s v="TENS" u="1"/>
        <s v="FOLH" u="1"/>
        <s v="TRIM" u="1"/>
        <s v="PRIN" u="1"/>
        <s v="ETIQ" u="1"/>
        <s v="TINT" u="1"/>
        <s v="soqu" u="1"/>
        <s v="ENGA" u="1"/>
        <s v="PART" u="1"/>
        <s v="PAST" u="1"/>
        <s v="EQUI" u="1"/>
        <s v="TRAN" u="1"/>
        <s v="SAID" u="1"/>
        <s v="TREN" u="1"/>
        <s v="TRIN" u="1"/>
        <s v="CILI" u="1"/>
        <s v="CALH" u="1"/>
        <s v="REDU" u="1"/>
        <s v="REGU" u="1"/>
        <s v="RZC1" u="1"/>
        <s v="WELD" u="1"/>
        <s v="OLEO" u="1"/>
        <s v="VENT" u="1"/>
        <s v="ABRA" u="1"/>
        <s v="SABÃ" u="1"/>
        <s v="REQU" u="1"/>
        <s v="CABI" u="1"/>
        <s v="ÓLEO" u="1"/>
        <s v="FAIX" u="1"/>
        <s v="CALÇ" u="1"/>
        <s v="WIRE" u="1"/>
        <s v="TABU" u="1"/>
        <s v="BLOC" u="1"/>
        <s v="TARU" u="1"/>
        <s v="MECH" u="1"/>
        <s v="STOP" u="1"/>
        <s v="ELAS" u="1"/>
        <s v="ADES" u="1"/>
        <s v="MACH" u="1"/>
        <s v="KNOB" u="1"/>
        <s v="GUIL" u="1"/>
        <s v="GRAD" u="1"/>
        <s v="MINI" u="1"/>
        <s v="ABSC" u="1"/>
        <s v="CBHC" u="1"/>
        <s v="BOB." u="1"/>
        <s v="FOIL" u="1"/>
        <s v="VALV" u="1"/>
        <s v="ANTE" u="1"/>
        <s v="ELET" u="1"/>
        <s v="WEDG" u="1"/>
        <s v="LOCK" u="1"/>
        <s v="ADIT" u="1"/>
        <s v="STAR" u="1"/>
        <s v="MANI" u="1"/>
        <s v="CABL" u="1"/>
        <s v="SILI" u="1"/>
        <s v="PRES" u="1"/>
        <s v="ALAV" u="1"/>
        <s v="SPIR" u="1"/>
        <s v="PRIS" u="1"/>
        <s v="FORM" u="1"/>
        <s v="BORN" u="1"/>
        <s v="AUTO" u="1"/>
        <s v="GASK" u="1"/>
        <s v="PLAC" u="1"/>
        <s v="SEMI" u="1"/>
        <s v="CAB." u="1"/>
        <s v="CHAV" u="1"/>
        <s v="INSE" u="1"/>
        <s v="INTE" u="1"/>
        <s v="AMPO" u="1"/>
        <s v="CAP." u="1"/>
        <s v="PROT" u="1"/>
        <s v="RFOR" u="1"/>
        <s v="MIOL" u="1"/>
        <s v="EMBO" u="1"/>
        <s v="BUJA" u="1"/>
        <s v="ARTI" u="1"/>
        <s v="SUP." u="1"/>
        <s v="UNID" u="1"/>
        <s v="FIO " u="1"/>
        <s v="KTKW" u="1"/>
        <s v="MEC." u="1"/>
        <s v="SLOT" u="1"/>
        <s v="CABO" u="1"/>
        <s v="EIXO" u="1"/>
        <s v="SIL-" u="1"/>
        <s v="COLA" u="1"/>
        <s v="COMA" u="1"/>
        <s v="SEAL" u="1"/>
        <s v="ESPA" u="1"/>
        <s v="NUT " u="1"/>
        <s v="BUSB" u="1"/>
        <s v="SPOU" u="1"/>
        <s v="TRAV" u="1"/>
        <s v="HEX " u="1"/>
        <s v="CAMP" u="1"/>
        <s v="AMOR" u="1"/>
        <s v="DOBR" u="1"/>
        <s v="BORR" u="1"/>
        <s v="LED " u="1"/>
        <s v="SEGM" u="1"/>
        <s v="MAGN" u="1"/>
        <s v="INDI" u="1"/>
        <s v="SUPO" u="1"/>
        <s v="LUVA" u="1"/>
        <s v="EITQ" u="1"/>
        <s v="FITA" u="1"/>
        <s v="FIXA" u="1"/>
        <s v="ROLO" u="1"/>
        <s v="PLUG" u="1"/>
        <s v="PIN" u="1"/>
        <s v="SUAP" u="1"/>
        <s v="PIN " u="1"/>
        <s v="FACA" u="1"/>
        <s v="MOLA" u="1"/>
        <s v="SUPP" u="1"/>
        <s v="ANEL" u="1"/>
        <s v="ANGL" u="1"/>
        <s v="ANIL" u="1"/>
        <s v="BARB" u="1"/>
        <s v="PUXA" u="1"/>
        <s v="LIGA" u="1"/>
        <s v="BUJÃ" u="1"/>
        <s v="BOLT" u="1"/>
        <s v="FUND" u="1"/>
        <s v="COND" u="1"/>
        <s v="GEAR" u="1"/>
        <s v="PAR " u="1"/>
        <s v="RES " u="1"/>
        <s v="Cord" u="1"/>
        <s v="CARR" u="1"/>
        <s v="DISC" u="1"/>
        <s v="LÂMI" u="1"/>
        <s v="CATR" u="1"/>
        <s v="PLAI" u="1"/>
        <s v="LIXA" u="1"/>
        <s v="SELO" u="1"/>
        <s v="ARR." u="1"/>
        <s v="SABO" u="1"/>
        <s v="QUER" u="1"/>
        <s v="SACO" u="1"/>
        <s v="COBE" u="1"/>
        <s v="DESC" u="1"/>
        <s v="BASC" u="1"/>
        <s v="ESFE" u="1"/>
        <s v="COLE" u="1"/>
        <s v="CONE" u="1"/>
        <s v="DIOD" u="1"/>
        <s v="2 CO" u="1"/>
        <s v="MICR" u="1"/>
        <s v="PECA" u="1"/>
        <s v="PEDA" u="1"/>
        <s v="GARR" u="1"/>
        <s v="COVE" u="1"/>
        <s v="GRAM" u="1"/>
        <s v="CENT" u="1"/>
        <s v="BAND" u="1"/>
        <s v="CEST" u="1"/>
        <s v="ACCE" u="1"/>
        <s v="TIRA" u="1"/>
        <s v="CANT" u="1"/>
        <s v="LOCT" u="1"/>
        <s v="PARA" u="1"/>
        <s v="MÓDU" u="1"/>
        <s v="BLIN" u="1"/>
        <s v="CART" u="1"/>
        <s v="TELA" u="1"/>
        <s v="MOLD" u="1"/>
        <s v="ARVO" u="1"/>
        <s v="VEDA" u="1"/>
        <s v="BUCH" u="1"/>
        <s v="BASE" u="1"/>
        <s v="BATE" u="1"/>
        <s v="FLAN" u="1"/>
        <s v="NUME" u="1"/>
        <s v="TALA" u="1"/>
        <s v="LANC" u="1"/>
        <s v="BUSH" u="1"/>
        <s v="SEGR" u="1"/>
        <s v="ENCO" u="1"/>
        <s v="PONT" u="1"/>
        <s v="CHC " u="1"/>
        <s v="TC T" u="1"/>
        <s v="PORT" u="1"/>
        <s v="SERR" u="1"/>
        <s v="POST" u="1"/>
        <s v="DIAG" u="1"/>
        <s v="SOLD" u="1"/>
        <s v="TAMB" u="1"/>
        <s v="SARR" u="1"/>
        <s v="SENS" u="1"/>
        <s v="ABSO" u="1"/>
        <s v="MANT" u="1"/>
        <s v="PARAF" u="1"/>
        <s v="JANE" u="1"/>
        <s v="NIVE" u="1"/>
        <s v="CX.D" u="1"/>
        <s v="LEVE" u="1"/>
        <s v="SOLE" u="1"/>
        <s v="FLAP" u="1"/>
        <s v="INVO" u="1"/>
        <s v="PIPE" u="1"/>
        <s v="LAPE" u="1"/>
        <s v="SIST" u="1"/>
        <s v="FUSI" u="1"/>
        <s v="LATE" u="1"/>
        <s v="PEÇA" u="1"/>
        <s v="BLOQ" u="1"/>
        <s v="ARRR" u="1"/>
        <s v="PRE " u="1"/>
        <s v="REDE" u="1"/>
        <s v="RIVE" u="1"/>
        <s v="FECH" u="1"/>
        <s v="CÂMA" u="1"/>
        <s v="BRAC" u="1"/>
        <s v="RELE" u="1"/>
        <s v="CAIX" u="1"/>
        <s v="LING" u="1"/>
        <s v="CONJ" u="1"/>
        <s v="PAPE" u="1"/>
        <s v="FIAÇ" u="1"/>
        <s v="PARE" u="1"/>
        <s v="RETE" u="1"/>
        <s v="REVE" u="1"/>
        <s v="BROC" u="1"/>
        <s v="LUMI" u="1"/>
        <s v="PUNH" u="1"/>
        <s v="ENGR" u="1"/>
        <s v="SCRE" u="1"/>
        <s v="PERF" u="1"/>
        <s v="CROS" u="1"/>
        <s v="FIXI" u="1"/>
        <s v="THIN" u="1"/>
        <s v="PARF" u="1"/>
        <s v="BRID" u="1"/>
        <s v="AXLE" u="1"/>
        <s v="DISJ" u="1"/>
        <s v=" BOR" u="1"/>
        <s v="RING" u="1"/>
        <s v="CHIC" u="1"/>
        <s v="VÁLV" u="1"/>
        <s v="EXCE" u="1"/>
        <s v="LIMI" u="1"/>
        <s v="PINH" u="1"/>
        <s v="OLHA" u="1"/>
        <s v="DISK" u="1"/>
        <s v="STRA" u="1"/>
        <s v="BIEL" u="1"/>
        <s v="PLAQ" u="1"/>
        <s v="THRO" u="1"/>
        <s v="TULI" u="1"/>
        <s v="ARRU" u="1"/>
        <s v="EXTE" u="1"/>
        <s v="LENÇ" u="1"/>
        <s v="ALÇA" u="1"/>
        <s v="LABI" u="1"/>
        <s v="FLAT" u="1"/>
        <s v="LANÇ" u="1"/>
        <s v="LAMI" u="1"/>
        <s v="ISOL" u="1"/>
        <s v="EST." u="1"/>
        <s v="DEFL" u="1"/>
        <s v="CRAV" u="1"/>
        <s v="PREC" u="1"/>
        <s v="PELI" u="1"/>
        <s v="NUCL" u="1"/>
        <s v="REBI" u="1"/>
        <s v="RISI" u="1"/>
        <s v="RECI" u="1"/>
        <s v="INST" u="1"/>
        <s v="LINK" u="1"/>
        <s v="CONN" u="1"/>
        <s v="RESI" u="1"/>
        <s v="RETI" u="1"/>
      </sharedItems>
    </cacheField>
    <cacheField name="PUR Grp" numFmtId="0">
      <sharedItems containsString="0" containsBlank="1" containsNumber="1" containsInteger="1" minValue="105" maxValue="219"/>
    </cacheField>
    <cacheField name="Mini Business" numFmtId="0">
      <sharedItems containsBlank="1" count="34">
        <s v="VEP"/>
        <s v="HVX"/>
        <m/>
        <s v="" u="1"/>
        <s v="AMS12kV铜排装配" u="1"/>
        <s v="钣金" u="1"/>
        <s v="VEP终检" u="1"/>
        <s v="AMS12kV柜内接线" u="1"/>
        <s v="APG" u="1"/>
        <s v="AMS12kV壳体装配" u="1"/>
        <s v="VEP二次线" u="1"/>
        <s v="VEP分闸" u="1"/>
        <s v="Line 1" u="1"/>
        <s v="包装" u="1"/>
        <s v="Line 2" u="1"/>
        <s v="A24" u="1"/>
        <s v="MC" u="1"/>
        <s v="AMS40.5kV活门装配" u="1"/>
        <s v="VEP40.5kV" u="1"/>
        <s v="AMS12kV活门装配" u="1"/>
        <s v="AMS二次线" u="1"/>
        <s v="VEP机构" u="1"/>
        <s v="VEP合闸" u="1"/>
        <s v="AMS12kV互感器装配" u="1"/>
        <s v="VEP极柱" u="1"/>
        <s v="AMS40.5kV铜排装配" u="1"/>
        <s v="AMS40.5kV壳体装配" u="1"/>
        <s v="A12" u="1"/>
        <s v="CNC" u="1"/>
        <s v="AMS功能车" u="1"/>
        <s v="AMS12kV总装" u="1"/>
        <s v="VEP底盘车1" u="1"/>
        <s v="AMS" u="1"/>
        <s v="VEP底盘车" u="1"/>
      </sharedItems>
    </cacheField>
    <cacheField name="Product" numFmtId="0">
      <sharedItems containsBlank="1" containsMixedTypes="1" containsNumber="1" containsInteger="1" minValue="0" maxValue="101" count="40">
        <s v="VEP"/>
        <s v="HVX"/>
        <m/>
        <n v="0" u="1"/>
        <n v="59" u="1"/>
        <n v="79" u="1"/>
        <n v="61" u="1"/>
        <n v="83" u="1"/>
        <n v="63" u="1"/>
        <n v="66" u="1"/>
        <n v="15" u="1"/>
        <n v="70" u="1"/>
        <n v="6" u="1"/>
        <n v="82" u="1"/>
        <n v="18" u="1"/>
        <n v="65" u="1"/>
        <n v="19" u="1"/>
        <n v="54" u="1"/>
        <n v="7" u="1"/>
        <n v="56" u="1"/>
        <n v="33" u="1"/>
        <n v="21" u="1"/>
        <n v="58" u="1"/>
        <n v="22" u="1"/>
        <n v="81" u="1"/>
        <n v="1" u="1"/>
        <n v="23" u="1"/>
        <n v="24" u="1"/>
        <n v="64" u="1"/>
        <n v="89" u="1"/>
        <n v="25" u="1"/>
        <n v="9" u="1"/>
        <n v="27" u="1"/>
        <n v="101" u="1"/>
        <n v="28" u="1"/>
        <n v="49" u="1"/>
        <n v="29" u="1"/>
        <n v="53" u="1"/>
        <n v="67" u="1"/>
        <n v="4" u="1"/>
      </sharedItems>
    </cacheField>
    <cacheField name="Order specific part" numFmtId="0">
      <sharedItems containsBlank="1"/>
    </cacheField>
    <cacheField name="Procurement mode" numFmtId="0">
      <sharedItems containsBlank="1" count="23">
        <s v="Order specific"/>
        <s v="kanban"/>
        <s v="MRP"/>
        <m/>
        <s v="MRP/Double bin" u="1"/>
        <s v="VMI/Double Bin" u="1"/>
        <s v="Double bin" u="1"/>
        <s v="MRP/Kanban" u="1"/>
        <s v="VMI/KANBAN" u="1"/>
        <s v="selfwarehouse" u="1"/>
        <s v="SM" u="1"/>
        <s v="MP" u="1"/>
        <s v="VMI/KB" u="1"/>
        <s v="MRP/DB" u="1"/>
        <s v="VMI/DB" u="1"/>
        <s v="Call off" u="1"/>
        <s v="Openm" u="1"/>
        <s v="VMI" u="1"/>
        <s v="MRP/closed wh" u="1"/>
        <e v="#N/A" u="1"/>
        <s v="MRP/Call Off" u="1"/>
        <s v="Closewarehouse" u="1"/>
        <s v="Order spesific" u="1"/>
      </sharedItems>
    </cacheField>
    <cacheField name="Location" numFmtId="0">
      <sharedItems containsBlank="1" containsMixedTypes="1" containsNumber="1" containsInteger="1" minValue="2100" maxValue="2600"/>
    </cacheField>
    <cacheField name="Stock qty" numFmtId="0">
      <sharedItems containsString="0" containsBlank="1" containsNumber="1" minValue="1" maxValue="84198"/>
    </cacheField>
    <cacheField name="Pending orders" numFmtId="0">
      <sharedItems containsString="0" containsBlank="1" containsNumber="1" containsInteger="1" minValue="-1" maxValue="60000"/>
    </cacheField>
    <cacheField name="Part standard price" numFmtId="0">
      <sharedItems containsString="0" containsBlank="1" containsNumber="1" minValue="0" maxValue="261211.7"/>
    </cacheField>
    <cacheField name="Safety Stock" numFmtId="0">
      <sharedItems containsString="0" containsBlank="1" containsNumber="1" containsInteger="1" minValue="0" maxValue="32000"/>
    </cacheField>
    <cacheField name="Batch size" numFmtId="0">
      <sharedItems containsString="0" containsBlank="1" containsNumber="1" containsInteger="1" minValue="0" maxValue="12000"/>
    </cacheField>
    <cacheField name="Yearly consumption" numFmtId="0">
      <sharedItems containsString="0" containsBlank="1" containsNumber="1" minValue="0" maxValue="1370084.85"/>
    </cacheField>
    <cacheField name="Stock value" numFmtId="0">
      <sharedItems containsString="0" containsBlank="1" containsNumber="1" minValue="0" maxValue="783635.10000000009"/>
    </cacheField>
    <cacheField name="Days" numFmtId="0">
      <sharedItems containsBlank="1" containsMixedTypes="1" containsNumber="1" minValue="5.0617303008642124E-3" maxValue="1255600"/>
    </cacheField>
    <cacheField name="Safety Stock impact" numFmtId="0">
      <sharedItems containsString="0" containsBlank="1" containsNumber="1" minValue="0" maxValue="150390"/>
    </cacheField>
    <cacheField name="Batch size impact" numFmtId="0">
      <sharedItems containsString="0" containsBlank="1" containsNumber="1" minValue="0" maxValue="12380"/>
    </cacheField>
    <cacheField name="Pending Order value" numFmtId="0">
      <sharedItems containsString="0" containsBlank="1" containsNumber="1" minValue="-12.28" maxValue="2960855.16"/>
    </cacheField>
    <cacheField name="Consumption value" numFmtId="0">
      <sharedItems containsString="0" containsBlank="1" containsNumber="1" minValue="0" maxValue="9066971.7599999998"/>
    </cacheField>
    <cacheField name="Coverage class" numFmtId="0">
      <sharedItems containsBlank="1"/>
    </cacheField>
    <cacheField name="Consumption class" numFmtId="0">
      <sharedItems containsBlank="1" containsMixedTypes="1" containsNumber="1" containsInteger="1" minValue="1" maxValue="4"/>
    </cacheField>
    <cacheField name="Stock class" numFmtId="0">
      <sharedItems containsBlank="1"/>
    </cacheField>
    <cacheField name="Days objective" numFmtId="0">
      <sharedItems containsBlank="1" containsMixedTypes="1" containsNumber="1" containsInteger="1" minValue="0" maxValue="21"/>
    </cacheField>
    <cacheField name="Benefit" numFmtId="0">
      <sharedItems containsString="0" containsBlank="1" containsNumber="1" minValue="0" maxValue="25459.2716861555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Jason YANG" refreshedDate="45675.835919328703" createdVersion="1" refreshedVersion="8" recordCount="1895" upgradeOnRefresh="1">
  <cacheSource type="worksheet">
    <worksheetSource ref="A1:Z65536" sheet="Data"/>
  </cacheSource>
  <cacheFields count="26">
    <cacheField name="Part Number" numFmtId="0">
      <sharedItems containsBlank="1"/>
    </cacheField>
    <cacheField name="Description" numFmtId="0">
      <sharedItems containsBlank="1"/>
    </cacheField>
    <cacheField name="Part sub commodity" numFmtId="0">
      <sharedItems containsBlank="1"/>
    </cacheField>
    <cacheField name="PUR Grp" numFmtId="0">
      <sharedItems containsString="0" containsBlank="1" containsNumber="1" containsInteger="1" minValue="105" maxValue="219"/>
    </cacheField>
    <cacheField name="Mini Business" numFmtId="0">
      <sharedItems containsBlank="1" containsMixedTypes="1" containsNumber="1" containsInteger="1" minValue="1" maxValue="2000" count="11">
        <s v="VEP"/>
        <s v="HVX"/>
        <m/>
        <n v="1000" u="1"/>
        <n v="5" u="1"/>
        <n v="2" u="1"/>
        <n v="7" u="1"/>
        <n v="1" u="1"/>
        <n v="3" u="1"/>
        <n v="2000" u="1"/>
        <n v="4" u="1"/>
      </sharedItems>
    </cacheField>
    <cacheField name="Product" numFmtId="0">
      <sharedItems containsBlank="1"/>
    </cacheField>
    <cacheField name="Order specific part" numFmtId="0">
      <sharedItems containsBlank="1" containsMixedTypes="1" containsNumber="1" containsInteger="1" minValue="0" maxValue="0" count="5">
        <s v="Order specific"/>
        <s v="SM"/>
        <s v="MRP"/>
        <m/>
        <n v="0" u="1"/>
      </sharedItems>
    </cacheField>
    <cacheField name="Procurement mode" numFmtId="0">
      <sharedItems containsBlank="1"/>
    </cacheField>
    <cacheField name="Location" numFmtId="0">
      <sharedItems containsBlank="1" containsMixedTypes="1" containsNumber="1" containsInteger="1" minValue="2100" maxValue="2600"/>
    </cacheField>
    <cacheField name="Stock qty" numFmtId="0">
      <sharedItems containsString="0" containsBlank="1" containsNumber="1" minValue="1" maxValue="84198"/>
    </cacheField>
    <cacheField name="Pending orders" numFmtId="41">
      <sharedItems containsString="0" containsBlank="1" containsNumber="1" containsInteger="1" minValue="-1" maxValue="60000"/>
    </cacheField>
    <cacheField name="Part standard price" numFmtId="234">
      <sharedItems containsString="0" containsBlank="1" containsNumber="1" minValue="0" maxValue="261211.7"/>
    </cacheField>
    <cacheField name="Safety Stock" numFmtId="41">
      <sharedItems containsString="0" containsBlank="1" containsNumber="1" containsInteger="1" minValue="0" maxValue="32000"/>
    </cacheField>
    <cacheField name="Batch size" numFmtId="41">
      <sharedItems containsString="0" containsBlank="1" containsNumber="1" containsInteger="1" minValue="0" maxValue="12000"/>
    </cacheField>
    <cacheField name="Yearly consumption" numFmtId="43">
      <sharedItems containsString="0" containsBlank="1" containsNumber="1" minValue="0" maxValue="1370084.85"/>
    </cacheField>
    <cacheField name="Stock value" numFmtId="0">
      <sharedItems containsString="0" containsBlank="1" containsNumber="1" minValue="0" maxValue="783635.10000000009"/>
    </cacheField>
    <cacheField name="Days" numFmtId="0">
      <sharedItems containsBlank="1" containsMixedTypes="1" containsNumber="1" minValue="5.0617303008642124E-3" maxValue="1255600"/>
    </cacheField>
    <cacheField name="Safety Stock impact" numFmtId="0">
      <sharedItems containsString="0" containsBlank="1" containsNumber="1" minValue="0" maxValue="150390"/>
    </cacheField>
    <cacheField name="Batch size impact" numFmtId="0">
      <sharedItems containsString="0" containsBlank="1" containsNumber="1" minValue="0" maxValue="12380"/>
    </cacheField>
    <cacheField name="Pending Order value" numFmtId="43">
      <sharedItems containsString="0" containsBlank="1" containsNumber="1" minValue="-12.28" maxValue="2960855.16"/>
    </cacheField>
    <cacheField name="Consumption value" numFmtId="0">
      <sharedItems containsString="0" containsBlank="1" containsNumber="1" minValue="0" maxValue="9066971.7599999998"/>
    </cacheField>
    <cacheField name="Coverage class" numFmtId="0">
      <sharedItems containsBlank="1"/>
    </cacheField>
    <cacheField name="Consumption class" numFmtId="0">
      <sharedItems containsBlank="1" containsMixedTypes="1" containsNumber="1" containsInteger="1" minValue="1" maxValue="4"/>
    </cacheField>
    <cacheField name="Stock class" numFmtId="0">
      <sharedItems containsBlank="1"/>
    </cacheField>
    <cacheField name="Days objective" numFmtId="0">
      <sharedItems containsBlank="1" containsMixedTypes="1" containsNumber="1" containsInteger="1" minValue="0" maxValue="21"/>
    </cacheField>
    <cacheField name="Benefit" numFmtId="0">
      <sharedItems containsString="0" containsBlank="1" containsNumber="1" minValue="0" maxValue="25459.2716861555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OnLoad="1" refreshedBy="Jason YANG" refreshedDate="45675.835921759259" createdVersion="1" refreshedVersion="8" recordCount="1895" upgradeOnRefresh="1">
  <cacheSource type="worksheet">
    <worksheetSource ref="A1:Z65536" sheet="Data"/>
  </cacheSource>
  <cacheFields count="26">
    <cacheField name="Part Number" numFmtId="0">
      <sharedItems containsBlank="1"/>
    </cacheField>
    <cacheField name="Description" numFmtId="0">
      <sharedItems containsBlank="1"/>
    </cacheField>
    <cacheField name="Part sub commodity" numFmtId="0">
      <sharedItems containsBlank="1"/>
    </cacheField>
    <cacheField name="PUR Grp" numFmtId="0">
      <sharedItems containsString="0" containsBlank="1" containsNumber="1" containsInteger="1" minValue="105" maxValue="219"/>
    </cacheField>
    <cacheField name="Mini Business" numFmtId="0">
      <sharedItems containsBlank="1" containsMixedTypes="1" containsNumber="1" containsInteger="1" minValue="1" maxValue="2000" count="11">
        <s v="VEP"/>
        <s v="HVX"/>
        <m/>
        <n v="1000" u="1"/>
        <n v="5" u="1"/>
        <n v="2" u="1"/>
        <n v="7" u="1"/>
        <n v="1" u="1"/>
        <n v="3" u="1"/>
        <n v="2000" u="1"/>
        <n v="4" u="1"/>
      </sharedItems>
    </cacheField>
    <cacheField name="Product" numFmtId="0">
      <sharedItems containsBlank="1"/>
    </cacheField>
    <cacheField name="Order specific part" numFmtId="0">
      <sharedItems containsBlank="1" containsMixedTypes="1" containsNumber="1" containsInteger="1" minValue="0" maxValue="0" count="5">
        <s v="Order specific"/>
        <s v="SM"/>
        <s v="MRP"/>
        <m/>
        <n v="0" u="1"/>
      </sharedItems>
    </cacheField>
    <cacheField name="Procurement mode" numFmtId="0">
      <sharedItems containsBlank="1"/>
    </cacheField>
    <cacheField name="Location" numFmtId="0">
      <sharedItems containsBlank="1" containsMixedTypes="1" containsNumber="1" containsInteger="1" minValue="2100" maxValue="2600"/>
    </cacheField>
    <cacheField name="Stock qty" numFmtId="0">
      <sharedItems containsString="0" containsBlank="1" containsNumber="1" minValue="1" maxValue="84198"/>
    </cacheField>
    <cacheField name="Pending orders" numFmtId="41">
      <sharedItems containsString="0" containsBlank="1" containsNumber="1" containsInteger="1" minValue="-1" maxValue="60000"/>
    </cacheField>
    <cacheField name="Part standard price" numFmtId="234">
      <sharedItems containsString="0" containsBlank="1" containsNumber="1" minValue="0" maxValue="261211.7"/>
    </cacheField>
    <cacheField name="Safety Stock" numFmtId="41">
      <sharedItems containsString="0" containsBlank="1" containsNumber="1" containsInteger="1" minValue="0" maxValue="32000"/>
    </cacheField>
    <cacheField name="Batch size" numFmtId="41">
      <sharedItems containsString="0" containsBlank="1" containsNumber="1" containsInteger="1" minValue="0" maxValue="12000"/>
    </cacheField>
    <cacheField name="Yearly consumption" numFmtId="43">
      <sharedItems containsString="0" containsBlank="1" containsNumber="1" minValue="0" maxValue="1370084.85"/>
    </cacheField>
    <cacheField name="Stock value" numFmtId="0">
      <sharedItems containsString="0" containsBlank="1" containsNumber="1" minValue="0" maxValue="783635.10000000009"/>
    </cacheField>
    <cacheField name="Days" numFmtId="0">
      <sharedItems containsBlank="1" containsMixedTypes="1" containsNumber="1" minValue="5.0617303008642124E-3" maxValue="1255600"/>
    </cacheField>
    <cacheField name="Safety Stock impact" numFmtId="0">
      <sharedItems containsString="0" containsBlank="1" containsNumber="1" minValue="0" maxValue="150390"/>
    </cacheField>
    <cacheField name="Batch size impact" numFmtId="0">
      <sharedItems containsString="0" containsBlank="1" containsNumber="1" minValue="0" maxValue="12380"/>
    </cacheField>
    <cacheField name="Pending Order value" numFmtId="43">
      <sharedItems containsString="0" containsBlank="1" containsNumber="1" minValue="-12.28" maxValue="2960855.16"/>
    </cacheField>
    <cacheField name="Consumption value" numFmtId="0">
      <sharedItems containsString="0" containsBlank="1" containsNumber="1" minValue="0" maxValue="9066971.7599999998"/>
    </cacheField>
    <cacheField name="Coverage class" numFmtId="0">
      <sharedItems containsBlank="1"/>
    </cacheField>
    <cacheField name="Consumption class" numFmtId="0">
      <sharedItems containsBlank="1" containsMixedTypes="1" containsNumber="1" containsInteger="1" minValue="1" maxValue="4"/>
    </cacheField>
    <cacheField name="Stock class" numFmtId="0">
      <sharedItems containsBlank="1"/>
    </cacheField>
    <cacheField name="Days objective" numFmtId="0">
      <sharedItems containsBlank="1" containsMixedTypes="1" containsNumber="1" containsInteger="1" minValue="0" maxValue="21"/>
    </cacheField>
    <cacheField name="Benefit" numFmtId="0">
      <sharedItems containsString="0" containsBlank="1" containsNumber="1" minValue="0" maxValue="25459.2716861555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OnLoad="1" refreshedBy="Jason YANG" refreshedDate="45675.835924074076" createdVersion="1" refreshedVersion="8" recordCount="1895" upgradeOnRefresh="1">
  <cacheSource type="worksheet">
    <worksheetSource ref="A1:U65536" sheet="Data"/>
  </cacheSource>
  <cacheFields count="21">
    <cacheField name="Part Number" numFmtId="0">
      <sharedItems containsBlank="1"/>
    </cacheField>
    <cacheField name="Description" numFmtId="0">
      <sharedItems containsBlank="1"/>
    </cacheField>
    <cacheField name="Part sub commodity" numFmtId="0">
      <sharedItems containsBlank="1" containsMixedTypes="1" containsNumber="1" containsInteger="1" minValue="1000" maxValue="2000" count="25">
        <s v="FEP"/>
        <s v="XA"/>
        <s v="SM"/>
        <s v="VMI"/>
        <s v="O12"/>
        <s v="XB"/>
        <s v="MTX"/>
        <s v="VXA"/>
        <s v="TRA"/>
        <s v="CVX"/>
        <s v="X40"/>
        <s v="VE1"/>
        <s v="PMX"/>
        <s v="O24"/>
        <s v="VE2"/>
        <s v="HVX"/>
        <s v="VEP"/>
        <s v="DIT"/>
        <s v="VEC"/>
        <s v="GHA"/>
        <s v="FPX"/>
        <s v="VAH"/>
        <m/>
        <n v="1000" u="1"/>
        <n v="2000" u="1"/>
      </sharedItems>
    </cacheField>
    <cacheField name="PUR Grp" numFmtId="0">
      <sharedItems containsString="0" containsBlank="1" containsNumber="1" containsInteger="1" minValue="105" maxValue="219"/>
    </cacheField>
    <cacheField name="Mini Business" numFmtId="0">
      <sharedItems containsBlank="1" containsMixedTypes="1" containsNumber="1" containsInteger="1" minValue="1" maxValue="2000" count="11">
        <s v="VEP"/>
        <s v="HVX"/>
        <m/>
        <n v="1000" u="1"/>
        <n v="5" u="1"/>
        <n v="2" u="1"/>
        <n v="7" u="1"/>
        <n v="1" u="1"/>
        <n v="3" u="1"/>
        <n v="2000" u="1"/>
        <n v="4" u="1"/>
      </sharedItems>
    </cacheField>
    <cacheField name="Product" numFmtId="0">
      <sharedItems containsBlank="1"/>
    </cacheField>
    <cacheField name="Order specific part" numFmtId="0">
      <sharedItems containsBlank="1" containsMixedTypes="1" containsNumber="1" containsInteger="1" minValue="0" maxValue="0" count="5">
        <s v="Order specific"/>
        <s v="SM"/>
        <s v="MRP"/>
        <m/>
        <n v="0" u="1"/>
      </sharedItems>
    </cacheField>
    <cacheField name="Procurement mode" numFmtId="0">
      <sharedItems containsBlank="1"/>
    </cacheField>
    <cacheField name="Location" numFmtId="0">
      <sharedItems containsBlank="1" containsMixedTypes="1" containsNumber="1" containsInteger="1" minValue="2100" maxValue="2600"/>
    </cacheField>
    <cacheField name="Stock qty" numFmtId="0">
      <sharedItems containsString="0" containsBlank="1" containsNumber="1" minValue="1" maxValue="84198"/>
    </cacheField>
    <cacheField name="Pending orders" numFmtId="41">
      <sharedItems containsString="0" containsBlank="1" containsNumber="1" containsInteger="1" minValue="-1" maxValue="60000"/>
    </cacheField>
    <cacheField name="Part standard price" numFmtId="234">
      <sharedItems containsString="0" containsBlank="1" containsNumber="1" minValue="0" maxValue="261211.7"/>
    </cacheField>
    <cacheField name="Safety Stock" numFmtId="41">
      <sharedItems containsString="0" containsBlank="1" containsNumber="1" containsInteger="1" minValue="0" maxValue="32000"/>
    </cacheField>
    <cacheField name="Batch size" numFmtId="41">
      <sharedItems containsString="0" containsBlank="1" containsNumber="1" containsInteger="1" minValue="0" maxValue="12000"/>
    </cacheField>
    <cacheField name="Yearly consumption" numFmtId="43">
      <sharedItems containsString="0" containsBlank="1" containsNumber="1" minValue="0" maxValue="1370084.85"/>
    </cacheField>
    <cacheField name="Stock value" numFmtId="0">
      <sharedItems containsString="0" containsBlank="1" containsNumber="1" minValue="0" maxValue="783635.10000000009"/>
    </cacheField>
    <cacheField name="Days" numFmtId="0">
      <sharedItems containsBlank="1" containsMixedTypes="1" containsNumber="1" minValue="5.0617303008642124E-3" maxValue="1255600"/>
    </cacheField>
    <cacheField name="Safety Stock impact" numFmtId="0">
      <sharedItems containsString="0" containsBlank="1" containsNumber="1" minValue="0" maxValue="150390"/>
    </cacheField>
    <cacheField name="Batch size impact" numFmtId="0">
      <sharedItems containsString="0" containsBlank="1" containsNumber="1" minValue="0" maxValue="12380"/>
    </cacheField>
    <cacheField name="Pending Order value" numFmtId="43">
      <sharedItems containsString="0" containsBlank="1" containsNumber="1" minValue="-12.28" maxValue="2960855.16"/>
    </cacheField>
    <cacheField name="Consumption value" numFmtId="0">
      <sharedItems containsString="0" containsBlank="1" containsNumber="1" minValue="0" maxValue="9066971.75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OnLoad="1" refreshedBy="Jason YANG" refreshedDate="45675.835926504631" createdVersion="1" refreshedVersion="8" recordCount="1895" upgradeOnRefresh="1">
  <cacheSource type="worksheet">
    <worksheetSource ref="A1:Z65536" sheet="Data"/>
  </cacheSource>
  <cacheFields count="26">
    <cacheField name="Part Number" numFmtId="0">
      <sharedItems containsBlank="1"/>
    </cacheField>
    <cacheField name="Description" numFmtId="0">
      <sharedItems containsBlank="1"/>
    </cacheField>
    <cacheField name="Part sub commodity" numFmtId="0">
      <sharedItems containsBlank="1" containsMixedTypes="1" containsNumber="1" containsInteger="1" minValue="1000" maxValue="2000" count="25">
        <s v="FEP"/>
        <s v="XA"/>
        <s v="SM"/>
        <s v="VMI"/>
        <s v="O12"/>
        <s v="XB"/>
        <s v="MTX"/>
        <s v="VXA"/>
        <s v="TRA"/>
        <s v="CVX"/>
        <s v="X40"/>
        <s v="VE1"/>
        <s v="PMX"/>
        <s v="O24"/>
        <s v="VE2"/>
        <s v="HVX"/>
        <s v="VEP"/>
        <s v="DIT"/>
        <s v="VEC"/>
        <s v="GHA"/>
        <s v="FPX"/>
        <s v="VAH"/>
        <m/>
        <n v="1000" u="1"/>
        <n v="2000" u="1"/>
      </sharedItems>
    </cacheField>
    <cacheField name="PUR Grp" numFmtId="0">
      <sharedItems containsString="0" containsBlank="1" containsNumber="1" containsInteger="1" minValue="105" maxValue="219"/>
    </cacheField>
    <cacheField name="Mini Business" numFmtId="0">
      <sharedItems containsBlank="1" containsMixedTypes="1" containsNumber="1" containsInteger="1" minValue="1" maxValue="2000" count="11">
        <s v="VEP"/>
        <s v="HVX"/>
        <m/>
        <n v="1000" u="1"/>
        <n v="5" u="1"/>
        <n v="2" u="1"/>
        <n v="7" u="1"/>
        <n v="1" u="1"/>
        <n v="3" u="1"/>
        <n v="2000" u="1"/>
        <n v="4" u="1"/>
      </sharedItems>
    </cacheField>
    <cacheField name="Product" numFmtId="0">
      <sharedItems containsBlank="1"/>
    </cacheField>
    <cacheField name="Order specific part" numFmtId="0">
      <sharedItems containsBlank="1"/>
    </cacheField>
    <cacheField name="Procurement mode" numFmtId="0">
      <sharedItems containsBlank="1"/>
    </cacheField>
    <cacheField name="Location" numFmtId="0">
      <sharedItems containsBlank="1" containsMixedTypes="1" containsNumber="1" containsInteger="1" minValue="2100" maxValue="2600"/>
    </cacheField>
    <cacheField name="Stock qty" numFmtId="0">
      <sharedItems containsString="0" containsBlank="1" containsNumber="1" minValue="1" maxValue="84198"/>
    </cacheField>
    <cacheField name="Pending orders" numFmtId="41">
      <sharedItems containsString="0" containsBlank="1" containsNumber="1" containsInteger="1" minValue="-1" maxValue="60000"/>
    </cacheField>
    <cacheField name="Part standard price" numFmtId="234">
      <sharedItems containsString="0" containsBlank="1" containsNumber="1" minValue="0" maxValue="261211.7"/>
    </cacheField>
    <cacheField name="Safety Stock" numFmtId="41">
      <sharedItems containsString="0" containsBlank="1" containsNumber="1" containsInteger="1" minValue="0" maxValue="32000"/>
    </cacheField>
    <cacheField name="Batch size" numFmtId="41">
      <sharedItems containsString="0" containsBlank="1" containsNumber="1" containsInteger="1" minValue="0" maxValue="12000"/>
    </cacheField>
    <cacheField name="Yearly consumption" numFmtId="43">
      <sharedItems containsString="0" containsBlank="1" containsNumber="1" minValue="0" maxValue="1370084.85"/>
    </cacheField>
    <cacheField name="Stock value" numFmtId="0">
      <sharedItems containsString="0" containsBlank="1" containsNumber="1" minValue="0" maxValue="783635.10000000009"/>
    </cacheField>
    <cacheField name="Days" numFmtId="0">
      <sharedItems containsBlank="1" containsMixedTypes="1" containsNumber="1" minValue="5.0617303008642124E-3" maxValue="1255600"/>
    </cacheField>
    <cacheField name="Safety Stock impact" numFmtId="0">
      <sharedItems containsString="0" containsBlank="1" containsNumber="1" minValue="0" maxValue="150390"/>
    </cacheField>
    <cacheField name="Batch size impact" numFmtId="0">
      <sharedItems containsString="0" containsBlank="1" containsNumber="1" minValue="0" maxValue="12380"/>
    </cacheField>
    <cacheField name="Pending Order value" numFmtId="43">
      <sharedItems containsString="0" containsBlank="1" containsNumber="1" minValue="-12.28" maxValue="2960855.16"/>
    </cacheField>
    <cacheField name="Consumption value" numFmtId="0">
      <sharedItems containsString="0" containsBlank="1" containsNumber="1" minValue="0" maxValue="9066971.7599999998"/>
    </cacheField>
    <cacheField name="Coverage class" numFmtId="0">
      <sharedItems containsBlank="1"/>
    </cacheField>
    <cacheField name="Consumption class" numFmtId="0">
      <sharedItems containsBlank="1" containsMixedTypes="1" containsNumber="1" containsInteger="1" minValue="1" maxValue="4"/>
    </cacheField>
    <cacheField name="Stock class" numFmtId="0">
      <sharedItems containsBlank="1"/>
    </cacheField>
    <cacheField name="Days objective" numFmtId="0">
      <sharedItems containsBlank="1" containsMixedTypes="1" containsNumber="1" containsInteger="1" minValue="0" maxValue="21"/>
    </cacheField>
    <cacheField name="Benefit" numFmtId="0">
      <sharedItems containsString="0" containsBlank="1" containsNumber="1" minValue="0" maxValue="25459.2716861555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OnLoad="1" refreshedBy="Jason YANG" refreshedDate="45675.835928935187" createdVersion="1" refreshedVersion="8" recordCount="1895" upgradeOnRefresh="1">
  <cacheSource type="worksheet">
    <worksheetSource ref="A1:Z65536" sheet="Data"/>
  </cacheSource>
  <cacheFields count="26">
    <cacheField name="Part Number" numFmtId="0">
      <sharedItems containsBlank="1"/>
    </cacheField>
    <cacheField name="Description" numFmtId="0">
      <sharedItems containsBlank="1"/>
    </cacheField>
    <cacheField name="Part sub commodity" numFmtId="0">
      <sharedItems containsBlank="1"/>
    </cacheField>
    <cacheField name="PUR Grp" numFmtId="0">
      <sharedItems containsString="0" containsBlank="1" containsNumber="1" containsInteger="1" minValue="105" maxValue="219"/>
    </cacheField>
    <cacheField name="Mini Business" numFmtId="0">
      <sharedItems containsBlank="1" containsMixedTypes="1" containsNumber="1" containsInteger="1" minValue="1" maxValue="2000" count="11">
        <s v="VEP"/>
        <s v="HVX"/>
        <m/>
        <n v="1000" u="1"/>
        <n v="5" u="1"/>
        <n v="2" u="1"/>
        <n v="7" u="1"/>
        <n v="1" u="1"/>
        <n v="3" u="1"/>
        <n v="2000" u="1"/>
        <n v="4" u="1"/>
      </sharedItems>
    </cacheField>
    <cacheField name="Product" numFmtId="0">
      <sharedItems containsBlank="1"/>
    </cacheField>
    <cacheField name="Order specific part" numFmtId="0">
      <sharedItems containsBlank="1" containsMixedTypes="1" containsNumber="1" containsInteger="1" minValue="0" maxValue="0" count="5">
        <s v="Order specific"/>
        <s v="SM"/>
        <s v="MRP"/>
        <m/>
        <n v="0" u="1"/>
      </sharedItems>
    </cacheField>
    <cacheField name="Procurement mode" numFmtId="0">
      <sharedItems containsBlank="1"/>
    </cacheField>
    <cacheField name="Location" numFmtId="0">
      <sharedItems containsBlank="1" containsMixedTypes="1" containsNumber="1" containsInteger="1" minValue="2100" maxValue="2600"/>
    </cacheField>
    <cacheField name="Stock qty" numFmtId="0">
      <sharedItems containsString="0" containsBlank="1" containsNumber="1" minValue="1" maxValue="84198"/>
    </cacheField>
    <cacheField name="Pending orders" numFmtId="41">
      <sharedItems containsString="0" containsBlank="1" containsNumber="1" containsInteger="1" minValue="-1" maxValue="60000"/>
    </cacheField>
    <cacheField name="Part standard price" numFmtId="234">
      <sharedItems containsString="0" containsBlank="1" containsNumber="1" minValue="0" maxValue="261211.7"/>
    </cacheField>
    <cacheField name="Safety Stock" numFmtId="41">
      <sharedItems containsString="0" containsBlank="1" containsNumber="1" containsInteger="1" minValue="0" maxValue="32000"/>
    </cacheField>
    <cacheField name="Batch size" numFmtId="41">
      <sharedItems containsString="0" containsBlank="1" containsNumber="1" containsInteger="1" minValue="0" maxValue="12000"/>
    </cacheField>
    <cacheField name="Yearly consumption" numFmtId="43">
      <sharedItems containsString="0" containsBlank="1" containsNumber="1" minValue="0" maxValue="1370084.85"/>
    </cacheField>
    <cacheField name="Stock value" numFmtId="0">
      <sharedItems containsString="0" containsBlank="1" containsNumber="1" minValue="0" maxValue="783635.10000000009"/>
    </cacheField>
    <cacheField name="Days" numFmtId="0">
      <sharedItems containsBlank="1" containsMixedTypes="1" containsNumber="1" minValue="5.0617303008642124E-3" maxValue="1255600"/>
    </cacheField>
    <cacheField name="Safety Stock impact" numFmtId="0">
      <sharedItems containsString="0" containsBlank="1" containsNumber="1" minValue="0" maxValue="150390"/>
    </cacheField>
    <cacheField name="Batch size impact" numFmtId="0">
      <sharedItems containsString="0" containsBlank="1" containsNumber="1" minValue="0" maxValue="12380"/>
    </cacheField>
    <cacheField name="Pending Order value" numFmtId="43">
      <sharedItems containsString="0" containsBlank="1" containsNumber="1" minValue="-12.28" maxValue="2960855.16"/>
    </cacheField>
    <cacheField name="Consumption value" numFmtId="0">
      <sharedItems containsString="0" containsBlank="1" containsNumber="1" minValue="0" maxValue="9066971.7599999998"/>
    </cacheField>
    <cacheField name="Coverage class" numFmtId="0">
      <sharedItems containsBlank="1"/>
    </cacheField>
    <cacheField name="Consumption class" numFmtId="0">
      <sharedItems containsBlank="1" containsMixedTypes="1" containsNumber="1" containsInteger="1" minValue="1" maxValue="4"/>
    </cacheField>
    <cacheField name="Stock class" numFmtId="0">
      <sharedItems containsBlank="1"/>
    </cacheField>
    <cacheField name="Days objective" numFmtId="0">
      <sharedItems containsBlank="1" containsMixedTypes="1" containsNumber="1" containsInteger="1" minValue="0" maxValue="21"/>
    </cacheField>
    <cacheField name="Benefit" numFmtId="0">
      <sharedItems containsString="0" containsBlank="1" containsNumber="1" minValue="0" maxValue="25459.2716861555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95">
  <r>
    <s v="283316/022ST"/>
    <s v="合闸线圈(DC220V)"/>
    <s v="FEP"/>
    <n v="212"/>
    <x v="0"/>
    <x v="0"/>
    <s v="Order specific"/>
    <s v="Order specific"/>
    <n v="2100"/>
    <n v="8"/>
    <n v="0"/>
    <n v="48.86"/>
    <n v="0"/>
    <n v="0"/>
    <n v="0"/>
    <n v="390.88"/>
    <s v=""/>
    <n v="0"/>
    <n v="0"/>
    <n v="0"/>
    <n v="0"/>
    <x v="0"/>
    <x v="0"/>
    <x v="0"/>
    <s v=""/>
    <n v="0"/>
  </r>
  <r>
    <s v="468133/001"/>
    <s v="FEP手动储能杆"/>
    <s v="FEP"/>
    <n v="212"/>
    <x v="0"/>
    <x v="0"/>
    <s v="Order specific"/>
    <s v="Order specific"/>
    <n v="2100"/>
    <n v="1"/>
    <n v="0"/>
    <n v="0"/>
    <n v="0"/>
    <n v="0"/>
    <n v="0"/>
    <n v="0"/>
    <s v=""/>
    <n v="0"/>
    <n v="0"/>
    <n v="0"/>
    <n v="0"/>
    <x v="0"/>
    <x v="0"/>
    <x v="1"/>
    <s v=""/>
    <n v="0"/>
  </r>
  <r>
    <s v="AGS000440-01"/>
    <s v="BEARING"/>
    <s v="XA"/>
    <n v="202"/>
    <x v="1"/>
    <x v="1"/>
    <s v="Order specific"/>
    <s v="Order specific"/>
    <n v="2100"/>
    <n v="10"/>
    <n v="0"/>
    <n v="238"/>
    <n v="0"/>
    <n v="0"/>
    <n v="100"/>
    <n v="2380"/>
    <n v="36.5"/>
    <n v="0"/>
    <n v="0"/>
    <n v="0"/>
    <n v="23800"/>
    <x v="0"/>
    <x v="0"/>
    <x v="2"/>
    <s v=""/>
    <n v="0"/>
  </r>
  <r>
    <s v="AGS000777-01"/>
    <s v="COMPLETE LEVER"/>
    <s v="SM"/>
    <n v="212"/>
    <x v="1"/>
    <x v="1"/>
    <s v="SM"/>
    <s v="kanban"/>
    <n v="2600"/>
    <n v="116"/>
    <n v="250"/>
    <n v="18"/>
    <n v="0"/>
    <n v="50"/>
    <n v="1259"/>
    <n v="2088"/>
    <n v="33.62986497220016"/>
    <n v="0"/>
    <n v="450"/>
    <n v="4500"/>
    <n v="22662"/>
    <x v="1"/>
    <x v="1"/>
    <x v="2"/>
    <n v="14"/>
    <n v="804.38991780821925"/>
  </r>
  <r>
    <s v="AGS001184-01"/>
    <s v="DISK"/>
    <s v="SM"/>
    <n v="202"/>
    <x v="1"/>
    <x v="1"/>
    <s v="SM"/>
    <s v="kanban"/>
    <n v="2600"/>
    <n v="155"/>
    <n v="60"/>
    <n v="4.51"/>
    <n v="0"/>
    <n v="30"/>
    <n v="875"/>
    <n v="699.05"/>
    <n v="64.657142857142858"/>
    <n v="0"/>
    <n v="67.649999999999991"/>
    <n v="270.59999999999997"/>
    <n v="3946.25"/>
    <x v="1"/>
    <x v="2"/>
    <x v="0"/>
    <n v="21"/>
    <n v="311.52361643835616"/>
  </r>
  <r>
    <s v="AGS001658-01"/>
    <s v="合分电磁铁缓冲垫"/>
    <s v="SM"/>
    <n v="202"/>
    <x v="1"/>
    <x v="1"/>
    <s v="SM"/>
    <s v="kanban"/>
    <n v="2600"/>
    <n v="311"/>
    <n v="800"/>
    <n v="2.5"/>
    <n v="0"/>
    <n v="400"/>
    <n v="16287"/>
    <n v="777.5"/>
    <n v="6.9696690612144661"/>
    <n v="0"/>
    <n v="500"/>
    <n v="2000"/>
    <n v="40717.5"/>
    <x v="2"/>
    <x v="1"/>
    <x v="0"/>
    <n v="14"/>
    <n v="0"/>
  </r>
  <r>
    <s v="AGS001665-01"/>
    <s v="SPACER"/>
    <s v="XA"/>
    <n v="212"/>
    <x v="1"/>
    <x v="1"/>
    <s v="Order specific"/>
    <s v="Order specific"/>
    <n v="2100"/>
    <n v="20"/>
    <n v="0"/>
    <n v="1.1399999999999999"/>
    <n v="0"/>
    <n v="0"/>
    <n v="123"/>
    <n v="22.799999999999997"/>
    <n v="59.349593495934961"/>
    <n v="0"/>
    <n v="0"/>
    <n v="0"/>
    <n v="140.22"/>
    <x v="0"/>
    <x v="0"/>
    <x v="0"/>
    <s v=""/>
    <n v="0"/>
  </r>
  <r>
    <s v="AGS001780-01"/>
    <s v="合分闸指示安装件"/>
    <s v="VMI"/>
    <n v="202"/>
    <x v="1"/>
    <x v="1"/>
    <s v="MRP"/>
    <s v="MRP"/>
    <s v="VMI"/>
    <n v="1"/>
    <n v="0"/>
    <n v="20"/>
    <n v="0"/>
    <n v="0"/>
    <n v="866"/>
    <n v="20"/>
    <n v="0.42147806004618937"/>
    <n v="0"/>
    <n v="0"/>
    <n v="0"/>
    <n v="17320"/>
    <x v="2"/>
    <x v="1"/>
    <x v="0"/>
    <n v="14"/>
    <n v="0"/>
  </r>
  <r>
    <s v="AGS002432-01"/>
    <s v="AXLE"/>
    <s v="SM"/>
    <n v="202"/>
    <x v="1"/>
    <x v="1"/>
    <s v="SM"/>
    <s v="kanban"/>
    <n v="2600"/>
    <n v="2460"/>
    <n v="3000"/>
    <n v="0.7"/>
    <n v="0"/>
    <n v="300"/>
    <n v="1515"/>
    <n v="1722"/>
    <n v="592.67326732673268"/>
    <n v="0"/>
    <n v="105"/>
    <n v="2100"/>
    <n v="1060.5"/>
    <x v="3"/>
    <x v="2"/>
    <x v="2"/>
    <n v="21"/>
    <n v="1096.2500547945206"/>
  </r>
  <r>
    <s v="AGS002438-01"/>
    <s v="F4装配连接件"/>
    <s v="VMI"/>
    <n v="202"/>
    <x v="1"/>
    <x v="1"/>
    <s v="MRP"/>
    <s v="MRP"/>
    <s v="VMI"/>
    <n v="10"/>
    <n v="0"/>
    <n v="5.54"/>
    <n v="0"/>
    <n v="0"/>
    <n v="605"/>
    <n v="55.4"/>
    <n v="6.0330578512396693"/>
    <n v="0"/>
    <n v="0"/>
    <n v="0"/>
    <n v="3351.7"/>
    <x v="2"/>
    <x v="2"/>
    <x v="0"/>
    <n v="21"/>
    <n v="0"/>
  </r>
  <r>
    <s v="AGS002439-01"/>
    <s v="FISHPLATE"/>
    <s v="SM"/>
    <n v="202"/>
    <x v="1"/>
    <x v="1"/>
    <s v="SM"/>
    <s v="kanban"/>
    <n v="2600"/>
    <n v="229"/>
    <n v="380"/>
    <n v="1.17"/>
    <n v="0"/>
    <n v="120"/>
    <n v="606"/>
    <n v="267.93"/>
    <n v="137.92904290429044"/>
    <n v="0"/>
    <n v="70.199999999999989"/>
    <n v="444.59999999999997"/>
    <n v="709.02"/>
    <x v="3"/>
    <x v="2"/>
    <x v="0"/>
    <n v="21"/>
    <n v="149.91046520547948"/>
  </r>
  <r>
    <s v="AGS002751-01"/>
    <s v="卷簧（大电流）"/>
    <s v="O12"/>
    <n v="213"/>
    <x v="1"/>
    <x v="1"/>
    <s v="Order specific"/>
    <s v="Order specific"/>
    <n v="2100"/>
    <n v="264"/>
    <n v="810"/>
    <n v="201.66"/>
    <n v="162"/>
    <n v="0"/>
    <n v="1761"/>
    <n v="53238.239999999998"/>
    <n v="54.718909710391827"/>
    <n v="32668.92"/>
    <n v="0"/>
    <n v="163344.6"/>
    <n v="355123.26"/>
    <x v="0"/>
    <x v="0"/>
    <x v="3"/>
    <s v=""/>
    <n v="0"/>
  </r>
  <r>
    <s v="AGS448718-01"/>
    <s v="特殊F4用弹簧&amp;合分按钮弹簧"/>
    <s v="XA"/>
    <n v="219"/>
    <x v="1"/>
    <x v="1"/>
    <s v="Order specific"/>
    <s v="Order specific"/>
    <n v="2100"/>
    <n v="640"/>
    <n v="0"/>
    <n v="0.2"/>
    <n v="0"/>
    <n v="0"/>
    <n v="0"/>
    <n v="128"/>
    <s v=""/>
    <n v="0"/>
    <n v="0"/>
    <n v="0"/>
    <n v="0"/>
    <x v="0"/>
    <x v="0"/>
    <x v="0"/>
    <s v=""/>
    <n v="0"/>
  </r>
  <r>
    <s v="AGS457456-01"/>
    <s v="CAP"/>
    <s v="SM"/>
    <n v="202"/>
    <x v="1"/>
    <x v="1"/>
    <s v="SM"/>
    <s v="kanban"/>
    <n v="2600"/>
    <n v="452"/>
    <n v="600"/>
    <n v="0.87"/>
    <n v="0"/>
    <n v="150"/>
    <n v="331"/>
    <n v="393.24"/>
    <n v="498.42900302114799"/>
    <n v="0"/>
    <n v="65.25"/>
    <n v="522"/>
    <n v="287.96999999999997"/>
    <x v="3"/>
    <x v="2"/>
    <x v="0"/>
    <n v="21"/>
    <n v="248.6034295890411"/>
  </r>
  <r>
    <s v="AGS600887-01"/>
    <s v="GEAR"/>
    <s v="XB"/>
    <n v="202"/>
    <x v="1"/>
    <x v="1"/>
    <s v="Order specific"/>
    <s v="Order specific"/>
    <n v="2100"/>
    <n v="4"/>
    <n v="0"/>
    <n v="188.03"/>
    <n v="0"/>
    <n v="0"/>
    <n v="52"/>
    <n v="752.12"/>
    <n v="28.07692307692308"/>
    <n v="0"/>
    <n v="0"/>
    <n v="0"/>
    <n v="9777.56"/>
    <x v="0"/>
    <x v="0"/>
    <x v="0"/>
    <s v=""/>
    <n v="0"/>
  </r>
  <r>
    <s v="AGS637817-01"/>
    <s v="绝缘子"/>
    <s v="MTX"/>
    <n v="212"/>
    <x v="1"/>
    <x v="1"/>
    <s v="Order specific"/>
    <s v="Order specific"/>
    <n v="2100"/>
    <n v="9"/>
    <n v="21"/>
    <n v="84.48"/>
    <n v="0"/>
    <n v="0"/>
    <n v="132"/>
    <n v="760.32"/>
    <n v="24.886363636363633"/>
    <n v="0"/>
    <n v="0"/>
    <n v="1774.0800000000002"/>
    <n v="11151.36"/>
    <x v="0"/>
    <x v="0"/>
    <x v="0"/>
    <s v=""/>
    <n v="0"/>
  </r>
  <r>
    <s v="AGS637822-01"/>
    <s v="绝缘子"/>
    <s v="MTX"/>
    <n v="213"/>
    <x v="1"/>
    <x v="1"/>
    <s v="Order specific"/>
    <s v="Order specific"/>
    <n v="2100"/>
    <n v="120"/>
    <n v="0"/>
    <n v="173.58"/>
    <n v="96"/>
    <n v="0"/>
    <n v="271"/>
    <n v="20829.600000000002"/>
    <n v="161.62361623616235"/>
    <n v="16663.68"/>
    <n v="0"/>
    <n v="0"/>
    <n v="47040.18"/>
    <x v="0"/>
    <x v="0"/>
    <x v="3"/>
    <s v=""/>
    <n v="0"/>
  </r>
  <r>
    <s v="AGS637827-01"/>
    <s v="绝缘子"/>
    <s v="MTX"/>
    <n v="213"/>
    <x v="1"/>
    <x v="1"/>
    <s v="Order specific"/>
    <s v="Order specific"/>
    <n v="2100"/>
    <n v="36"/>
    <n v="0"/>
    <n v="201.2"/>
    <n v="18"/>
    <n v="0"/>
    <n v="21"/>
    <n v="7243.2"/>
    <n v="625.71428571428567"/>
    <n v="3621.6"/>
    <n v="0"/>
    <n v="0"/>
    <n v="4225.2"/>
    <x v="0"/>
    <x v="0"/>
    <x v="3"/>
    <s v=""/>
    <n v="0"/>
  </r>
  <r>
    <s v="AGS637876-01"/>
    <s v="绝缘子"/>
    <s v="MTX"/>
    <n v="213"/>
    <x v="1"/>
    <x v="1"/>
    <s v="Order specific"/>
    <s v="Order specific"/>
    <n v="2100"/>
    <n v="18"/>
    <n v="0"/>
    <n v="181.37"/>
    <n v="18"/>
    <n v="0"/>
    <n v="0"/>
    <n v="3264.66"/>
    <s v=""/>
    <n v="3264.66"/>
    <n v="0"/>
    <n v="0"/>
    <n v="0"/>
    <x v="0"/>
    <x v="0"/>
    <x v="2"/>
    <s v=""/>
    <n v="0"/>
  </r>
  <r>
    <s v="AGS637876-02"/>
    <s v="绝缘子"/>
    <s v="XA"/>
    <n v="213"/>
    <x v="1"/>
    <x v="1"/>
    <s v="Order specific"/>
    <s v="Order specific"/>
    <n v="2100"/>
    <n v="48"/>
    <n v="0"/>
    <n v="243.83"/>
    <n v="18"/>
    <n v="0"/>
    <n v="48"/>
    <n v="11703.84"/>
    <n v="365"/>
    <n v="4388.9400000000005"/>
    <n v="0"/>
    <n v="0"/>
    <n v="11703.84"/>
    <x v="0"/>
    <x v="0"/>
    <x v="3"/>
    <s v=""/>
    <n v="0"/>
  </r>
  <r>
    <s v="AGS646005-01"/>
    <s v="垫片"/>
    <s v="XA"/>
    <n v="212"/>
    <x v="1"/>
    <x v="1"/>
    <s v="Order specific"/>
    <s v="Order specific"/>
    <n v="2100"/>
    <n v="112"/>
    <n v="2"/>
    <n v="0.7"/>
    <n v="0"/>
    <n v="0"/>
    <n v="192"/>
    <n v="78.399999999999991"/>
    <n v="212.91666666666669"/>
    <n v="0"/>
    <n v="0"/>
    <n v="1.4"/>
    <n v="134.39999999999998"/>
    <x v="0"/>
    <x v="0"/>
    <x v="0"/>
    <s v=""/>
    <n v="0"/>
  </r>
  <r>
    <s v="AGS650081-01"/>
    <s v="COMPRESSION SPRING"/>
    <s v="SM"/>
    <n v="219"/>
    <x v="1"/>
    <x v="1"/>
    <s v="SM"/>
    <s v="kanban"/>
    <n v="2600"/>
    <n v="139"/>
    <n v="240"/>
    <n v="0.3"/>
    <n v="0"/>
    <n v="60"/>
    <n v="403"/>
    <n v="41.699999999999996"/>
    <n v="125.89330024813896"/>
    <n v="0"/>
    <n v="9"/>
    <n v="72"/>
    <n v="120.89999999999999"/>
    <x v="3"/>
    <x v="2"/>
    <x v="0"/>
    <n v="21"/>
    <n v="22.931112328767121"/>
  </r>
  <r>
    <s v="AGS650146-01"/>
    <s v="弹簧"/>
    <s v="MTX"/>
    <n v="219"/>
    <x v="1"/>
    <x v="1"/>
    <s v="Order specific"/>
    <s v="Order specific"/>
    <n v="2100"/>
    <n v="30"/>
    <n v="9"/>
    <n v="0.97"/>
    <n v="0"/>
    <n v="0"/>
    <n v="69"/>
    <n v="29.099999999999998"/>
    <n v="158.69565217391303"/>
    <n v="0"/>
    <n v="0"/>
    <n v="8.73"/>
    <n v="66.929999999999993"/>
    <x v="0"/>
    <x v="0"/>
    <x v="0"/>
    <s v=""/>
    <n v="0"/>
  </r>
  <r>
    <s v="AGS650147-01"/>
    <s v="弹簧"/>
    <s v="XA"/>
    <n v="219"/>
    <x v="1"/>
    <x v="1"/>
    <s v="Order specific"/>
    <s v="Order specific"/>
    <n v="2100"/>
    <n v="112"/>
    <n v="0"/>
    <n v="0.32"/>
    <n v="0"/>
    <n v="0"/>
    <n v="208"/>
    <n v="35.840000000000003"/>
    <n v="196.53846153846152"/>
    <n v="0"/>
    <n v="0"/>
    <n v="0"/>
    <n v="66.56"/>
    <x v="0"/>
    <x v="0"/>
    <x v="0"/>
    <s v=""/>
    <n v="0"/>
  </r>
  <r>
    <s v="AGS650230-01"/>
    <s v="弹簧"/>
    <s v="XA"/>
    <n v="219"/>
    <x v="1"/>
    <x v="1"/>
    <s v="Order specific"/>
    <s v="Order specific"/>
    <n v="2100"/>
    <n v="107"/>
    <n v="0"/>
    <n v="0.27"/>
    <n v="0"/>
    <n v="0"/>
    <n v="179"/>
    <n v="28.89"/>
    <n v="218.18435754189943"/>
    <n v="0"/>
    <n v="0"/>
    <n v="0"/>
    <n v="48.330000000000005"/>
    <x v="0"/>
    <x v="0"/>
    <x v="0"/>
    <s v=""/>
    <n v="0"/>
  </r>
  <r>
    <s v="AGS660416-01"/>
    <s v="GEAR WHEEL"/>
    <s v="XB"/>
    <n v="202"/>
    <x v="1"/>
    <x v="1"/>
    <s v="Order specific"/>
    <s v="Order specific"/>
    <n v="2100"/>
    <n v="4"/>
    <n v="0"/>
    <n v="59.83"/>
    <n v="0"/>
    <n v="0"/>
    <n v="52"/>
    <n v="239.32"/>
    <n v="28.07692307692308"/>
    <n v="0"/>
    <n v="0"/>
    <n v="0"/>
    <n v="3111.16"/>
    <x v="0"/>
    <x v="0"/>
    <x v="0"/>
    <s v=""/>
    <n v="0"/>
  </r>
  <r>
    <s v="AGS667429-01"/>
    <s v="合闸电磁铁110VDC"/>
    <s v="VXA"/>
    <n v="213"/>
    <x v="1"/>
    <x v="1"/>
    <s v="Order specific"/>
    <s v="Order specific"/>
    <n v="2100"/>
    <n v="7"/>
    <n v="0"/>
    <n v="799.98"/>
    <n v="0"/>
    <n v="0"/>
    <n v="0"/>
    <n v="5599.8600000000006"/>
    <s v=""/>
    <n v="0"/>
    <n v="0"/>
    <n v="0"/>
    <n v="0"/>
    <x v="0"/>
    <x v="0"/>
    <x v="2"/>
    <s v=""/>
    <n v="0"/>
  </r>
  <r>
    <s v="AGS667430-01"/>
    <s v="合闸电磁铁220VDC"/>
    <s v="VXA"/>
    <n v="213"/>
    <x v="1"/>
    <x v="1"/>
    <s v="Order specific"/>
    <s v="Order specific"/>
    <n v="2100"/>
    <n v="2"/>
    <n v="0"/>
    <n v="950.42"/>
    <n v="0"/>
    <n v="0"/>
    <n v="7"/>
    <n v="1900.84"/>
    <n v="104.28571428571428"/>
    <n v="0"/>
    <n v="0"/>
    <n v="0"/>
    <n v="6652.94"/>
    <x v="0"/>
    <x v="0"/>
    <x v="2"/>
    <s v=""/>
    <n v="0"/>
  </r>
  <r>
    <s v="AGS669455-01"/>
    <s v="铁道断路器分闸电磁铁AC220V"/>
    <s v="TRA"/>
    <n v="213"/>
    <x v="1"/>
    <x v="1"/>
    <s v="Order specific"/>
    <s v="Order specific"/>
    <n v="2100"/>
    <n v="10"/>
    <n v="0"/>
    <n v="319.92"/>
    <n v="0"/>
    <n v="0"/>
    <n v="0"/>
    <n v="3199.2000000000003"/>
    <s v=""/>
    <n v="0"/>
    <n v="0"/>
    <n v="0"/>
    <n v="0"/>
    <x v="0"/>
    <x v="0"/>
    <x v="2"/>
    <s v=""/>
    <n v="0"/>
  </r>
  <r>
    <s v="AGS670380-01"/>
    <s v="垫块"/>
    <s v="MTX"/>
    <n v="202"/>
    <x v="1"/>
    <x v="1"/>
    <s v="Order specific"/>
    <s v="Order specific"/>
    <n v="2100"/>
    <n v="6"/>
    <n v="0"/>
    <n v="4.9000000000000004"/>
    <n v="0"/>
    <n v="0"/>
    <n v="48"/>
    <n v="29.400000000000002"/>
    <n v="45.625"/>
    <n v="0"/>
    <n v="0"/>
    <n v="0"/>
    <n v="235.20000000000002"/>
    <x v="0"/>
    <x v="0"/>
    <x v="0"/>
    <s v=""/>
    <n v="0"/>
  </r>
  <r>
    <s v="AGS693389-01"/>
    <s v=" Break release F11(220V DC)"/>
    <s v="TRA"/>
    <n v="213"/>
    <x v="1"/>
    <x v="1"/>
    <s v="Order specific"/>
    <s v="Order specific"/>
    <n v="2100"/>
    <n v="1"/>
    <n v="0"/>
    <n v="647.48"/>
    <n v="0"/>
    <n v="0"/>
    <n v="1"/>
    <n v="647.48"/>
    <n v="365"/>
    <n v="0"/>
    <n v="0"/>
    <n v="0"/>
    <n v="647.48"/>
    <x v="0"/>
    <x v="0"/>
    <x v="0"/>
    <s v=""/>
    <n v="0"/>
  </r>
  <r>
    <s v="AGS693707-01"/>
    <s v="电动手车闭锁电磁铁DC110V"/>
    <s v="XA"/>
    <n v="202"/>
    <x v="1"/>
    <x v="1"/>
    <s v="Order specific"/>
    <s v="Order specific"/>
    <n v="2100"/>
    <n v="20"/>
    <n v="30"/>
    <n v="79.42"/>
    <n v="20"/>
    <n v="0"/>
    <n v="142"/>
    <n v="1588.4"/>
    <n v="51.408450704225352"/>
    <n v="1588.4"/>
    <n v="0"/>
    <n v="2382.6"/>
    <n v="11277.64"/>
    <x v="0"/>
    <x v="0"/>
    <x v="2"/>
    <s v=""/>
    <n v="0"/>
  </r>
  <r>
    <s v="AGS693708-01"/>
    <s v="电动手车闭锁电磁铁DC220V"/>
    <s v="XA"/>
    <n v="213"/>
    <x v="1"/>
    <x v="1"/>
    <s v="Order specific"/>
    <s v="Order specific"/>
    <n v="2100"/>
    <n v="42"/>
    <n v="4"/>
    <n v="165.94"/>
    <n v="20"/>
    <n v="0"/>
    <n v="42"/>
    <n v="6969.48"/>
    <n v="365"/>
    <n v="3318.8"/>
    <n v="0"/>
    <n v="663.76"/>
    <n v="6969.48"/>
    <x v="0"/>
    <x v="0"/>
    <x v="2"/>
    <s v=""/>
    <n v="0"/>
  </r>
  <r>
    <s v="AGS693709-01"/>
    <s v="电动手车闭锁电磁铁DC125V"/>
    <s v="XA"/>
    <n v="202"/>
    <x v="1"/>
    <x v="1"/>
    <s v="Order specific"/>
    <s v="Order specific"/>
    <n v="2100"/>
    <n v="69"/>
    <n v="0"/>
    <n v="104.7"/>
    <n v="0"/>
    <n v="0"/>
    <n v="15"/>
    <n v="7224.3"/>
    <n v="1678.9999999999998"/>
    <n v="0"/>
    <n v="0"/>
    <n v="0"/>
    <n v="1570.5"/>
    <x v="0"/>
    <x v="0"/>
    <x v="3"/>
    <s v=""/>
    <n v="0"/>
  </r>
  <r>
    <s v="AGS699220-01"/>
    <s v="铁道断路器电机DC220V"/>
    <s v="VXA"/>
    <n v="213"/>
    <x v="1"/>
    <x v="1"/>
    <s v="Order specific"/>
    <s v="Order specific"/>
    <n v="2100"/>
    <n v="7"/>
    <n v="0"/>
    <n v="1199.96"/>
    <n v="0"/>
    <n v="0"/>
    <n v="0"/>
    <n v="8399.7200000000012"/>
    <s v=""/>
    <n v="0"/>
    <n v="0"/>
    <n v="0"/>
    <n v="0"/>
    <x v="0"/>
    <x v="0"/>
    <x v="3"/>
    <s v=""/>
    <n v="0"/>
  </r>
  <r>
    <s v="AGSC10152-01"/>
    <s v="鸭嘴触子片16mm"/>
    <s v="VMI"/>
    <n v="202"/>
    <x v="1"/>
    <x v="1"/>
    <s v="MRP"/>
    <s v="MRP"/>
    <s v="VMI"/>
    <n v="631"/>
    <n v="0"/>
    <n v="20.66"/>
    <n v="0"/>
    <n v="0"/>
    <n v="50240"/>
    <n v="13036.460000000001"/>
    <n v="4.5842953821656049"/>
    <n v="0"/>
    <n v="0"/>
    <n v="0"/>
    <n v="1037958.4"/>
    <x v="2"/>
    <x v="3"/>
    <x v="3"/>
    <n v="7"/>
    <n v="0"/>
  </r>
  <r>
    <s v="AGSC11246-01"/>
    <s v="BUTTON"/>
    <s v="VXA"/>
    <n v="213"/>
    <x v="1"/>
    <x v="1"/>
    <s v="Order specific"/>
    <s v="Order specific"/>
    <n v="2100"/>
    <n v="22"/>
    <n v="0"/>
    <n v="3.63"/>
    <n v="0"/>
    <n v="0"/>
    <n v="0"/>
    <n v="79.86"/>
    <s v=""/>
    <n v="0"/>
    <n v="0"/>
    <n v="0"/>
    <n v="0"/>
    <x v="0"/>
    <x v="0"/>
    <x v="0"/>
    <s v=""/>
    <n v="0"/>
  </r>
  <r>
    <s v="AGSC11247-01"/>
    <s v="BUTTON"/>
    <s v="VXA"/>
    <n v="213"/>
    <x v="1"/>
    <x v="1"/>
    <s v="Order specific"/>
    <s v="Order specific"/>
    <n v="2100"/>
    <n v="30"/>
    <n v="4"/>
    <n v="3.63"/>
    <n v="0"/>
    <n v="0"/>
    <n v="89"/>
    <n v="108.89999999999999"/>
    <n v="123.03370786516854"/>
    <n v="0"/>
    <n v="0"/>
    <n v="14.52"/>
    <n v="323.07"/>
    <x v="0"/>
    <x v="0"/>
    <x v="0"/>
    <s v=""/>
    <n v="0"/>
  </r>
  <r>
    <s v="AGSC11412-01"/>
    <s v="64针航空插支架"/>
    <s v="VMI"/>
    <n v="219"/>
    <x v="1"/>
    <x v="1"/>
    <s v="MRP"/>
    <s v="MRP"/>
    <s v="VMI"/>
    <n v="7"/>
    <n v="0"/>
    <n v="47.86"/>
    <n v="0"/>
    <n v="0"/>
    <n v="3388"/>
    <n v="335.02"/>
    <n v="0.75413223140495866"/>
    <n v="0"/>
    <n v="0"/>
    <n v="0"/>
    <n v="162149.68"/>
    <x v="2"/>
    <x v="1"/>
    <x v="0"/>
    <n v="14"/>
    <n v="0"/>
  </r>
  <r>
    <s v="AGSC11923-01"/>
    <s v="触子间隔套"/>
    <s v="XA"/>
    <n v="202"/>
    <x v="1"/>
    <x v="1"/>
    <s v="Order specific"/>
    <s v="Order specific"/>
    <n v="2100"/>
    <n v="834"/>
    <n v="384"/>
    <n v="0.5"/>
    <n v="0"/>
    <n v="0"/>
    <n v="1947"/>
    <n v="417"/>
    <n v="156.34822804314328"/>
    <n v="0"/>
    <n v="0"/>
    <n v="192"/>
    <n v="973.5"/>
    <x v="0"/>
    <x v="0"/>
    <x v="0"/>
    <s v=""/>
    <n v="0"/>
  </r>
  <r>
    <s v="AGSC13404-01"/>
    <s v="DICK"/>
    <s v="XB"/>
    <n v="202"/>
    <x v="1"/>
    <x v="1"/>
    <s v="Order specific"/>
    <s v="Order specific"/>
    <n v="2100"/>
    <n v="109"/>
    <n v="0"/>
    <n v="1"/>
    <n v="0"/>
    <n v="0"/>
    <n v="104"/>
    <n v="109"/>
    <n v="382.54807692307696"/>
    <n v="0"/>
    <n v="0"/>
    <n v="0"/>
    <n v="104"/>
    <x v="0"/>
    <x v="0"/>
    <x v="0"/>
    <s v=""/>
    <n v="0"/>
  </r>
  <r>
    <s v="AGSC13625-01"/>
    <s v="FEMALE CONNECTOR"/>
    <s v="SM"/>
    <n v="219"/>
    <x v="1"/>
    <x v="1"/>
    <s v="SM"/>
    <s v="kanban"/>
    <n v="2600"/>
    <n v="1132"/>
    <n v="1612"/>
    <n v="1.29"/>
    <n v="0"/>
    <n v="352"/>
    <n v="4808"/>
    <n v="1460.28"/>
    <n v="85.935940099833616"/>
    <n v="0"/>
    <n v="227.04000000000002"/>
    <n v="2079.48"/>
    <n v="6202.3200000000006"/>
    <x v="1"/>
    <x v="2"/>
    <x v="2"/>
    <n v="21"/>
    <n v="728.26656657534249"/>
  </r>
  <r>
    <s v="AGSC26575-01"/>
    <s v="销子"/>
    <s v="XA"/>
    <n v="202"/>
    <x v="1"/>
    <x v="1"/>
    <s v="Order specific"/>
    <s v="Order specific"/>
    <n v="2100"/>
    <n v="17"/>
    <n v="0"/>
    <n v="5.24"/>
    <n v="0"/>
    <n v="0"/>
    <n v="98"/>
    <n v="89.08"/>
    <n v="63.316326530612244"/>
    <n v="0"/>
    <n v="0"/>
    <n v="0"/>
    <n v="513.52"/>
    <x v="0"/>
    <x v="0"/>
    <x v="0"/>
    <s v=""/>
    <n v="0"/>
  </r>
  <r>
    <s v="AGSC27127-01"/>
    <s v="类似F4电磁铁DC12V"/>
    <s v="XA"/>
    <n v="213"/>
    <x v="1"/>
    <x v="1"/>
    <s v="Order specific"/>
    <s v="Order specific"/>
    <n v="2100"/>
    <n v="20"/>
    <n v="0"/>
    <n v="1609.18"/>
    <n v="20"/>
    <n v="0"/>
    <n v="0"/>
    <n v="32183.600000000002"/>
    <s v=""/>
    <n v="32183.600000000002"/>
    <n v="0"/>
    <n v="0"/>
    <n v="0"/>
    <x v="0"/>
    <x v="0"/>
    <x v="3"/>
    <s v=""/>
    <n v="0"/>
  </r>
  <r>
    <s v="AGSC35165-01"/>
    <s v="VXA脱扣线圈220VDC"/>
    <s v="VXA"/>
    <n v="213"/>
    <x v="1"/>
    <x v="1"/>
    <s v="Order specific"/>
    <s v="Order specific"/>
    <n v="2100"/>
    <n v="8"/>
    <n v="0"/>
    <n v="668.25"/>
    <n v="0"/>
    <n v="0"/>
    <n v="7"/>
    <n v="5346"/>
    <n v="417.14285714285711"/>
    <n v="0"/>
    <n v="0"/>
    <n v="0"/>
    <n v="4677.75"/>
    <x v="0"/>
    <x v="0"/>
    <x v="2"/>
    <s v=""/>
    <n v="0"/>
  </r>
  <r>
    <s v="AGSC35226-01"/>
    <s v="Make release F2(220V DC)"/>
    <s v="TRA"/>
    <n v="213"/>
    <x v="1"/>
    <x v="1"/>
    <s v="Order specific"/>
    <s v="Order specific"/>
    <n v="2100"/>
    <n v="1"/>
    <n v="0"/>
    <n v="647.48"/>
    <n v="0"/>
    <n v="0"/>
    <n v="1"/>
    <n v="647.48"/>
    <n v="365"/>
    <n v="0"/>
    <n v="0"/>
    <n v="0"/>
    <n v="647.48"/>
    <x v="0"/>
    <x v="0"/>
    <x v="0"/>
    <s v=""/>
    <n v="0"/>
  </r>
  <r>
    <s v="AGSC36833-01"/>
    <s v="固定式端子排导轨"/>
    <s v="VMI"/>
    <n v="219"/>
    <x v="1"/>
    <x v="1"/>
    <s v="MRP"/>
    <s v="MRP"/>
    <s v="VMI"/>
    <n v="6"/>
    <n v="0"/>
    <n v="5.5"/>
    <n v="0"/>
    <n v="0"/>
    <n v="144"/>
    <n v="33"/>
    <n v="15.208333333333332"/>
    <n v="0"/>
    <n v="0"/>
    <n v="0"/>
    <n v="792"/>
    <x v="4"/>
    <x v="2"/>
    <x v="0"/>
    <n v="21"/>
    <n v="0"/>
  </r>
  <r>
    <s v="AGSC38756-01"/>
    <s v="大圆盘手车电动手车电机220VDC"/>
    <s v="XB"/>
    <n v="202"/>
    <x v="1"/>
    <x v="1"/>
    <s v="Order specific"/>
    <s v="Order specific"/>
    <n v="2100"/>
    <n v="4"/>
    <n v="0"/>
    <n v="166.67"/>
    <n v="0"/>
    <n v="0"/>
    <n v="52"/>
    <n v="666.68"/>
    <n v="28.07692307692308"/>
    <n v="0"/>
    <n v="0"/>
    <n v="0"/>
    <n v="8666.84"/>
    <x v="0"/>
    <x v="0"/>
    <x v="0"/>
    <s v=""/>
    <n v="0"/>
  </r>
  <r>
    <s v="AGSC38766-01"/>
    <s v="VXA电机220VDC"/>
    <s v="VXA"/>
    <n v="213"/>
    <x v="1"/>
    <x v="1"/>
    <s v="Order specific"/>
    <s v="Order specific"/>
    <n v="2100"/>
    <n v="6"/>
    <n v="0"/>
    <n v="1280.79"/>
    <n v="0"/>
    <n v="0"/>
    <n v="6"/>
    <n v="7684.74"/>
    <n v="365"/>
    <n v="0"/>
    <n v="0"/>
    <n v="0"/>
    <n v="7684.74"/>
    <x v="0"/>
    <x v="0"/>
    <x v="3"/>
    <s v=""/>
    <n v="0"/>
  </r>
  <r>
    <s v="AGSC38942-01"/>
    <s v="8极辅开"/>
    <s v="XA"/>
    <n v="202"/>
    <x v="1"/>
    <x v="1"/>
    <s v="Order specific"/>
    <s v="Order specific"/>
    <n v="2100"/>
    <n v="6"/>
    <n v="0"/>
    <n v="190"/>
    <n v="0"/>
    <n v="0"/>
    <n v="1"/>
    <n v="1140"/>
    <n v="2190"/>
    <n v="0"/>
    <n v="0"/>
    <n v="0"/>
    <n v="190"/>
    <x v="0"/>
    <x v="0"/>
    <x v="2"/>
    <s v=""/>
    <n v="0"/>
  </r>
  <r>
    <s v="AGSC38943-01"/>
    <s v="10极辅开"/>
    <s v="XA"/>
    <n v="202"/>
    <x v="1"/>
    <x v="1"/>
    <s v="Order specific"/>
    <s v="Order specific"/>
    <n v="2100"/>
    <n v="41"/>
    <n v="40"/>
    <n v="230"/>
    <n v="0"/>
    <n v="0"/>
    <n v="95"/>
    <n v="9430"/>
    <n v="157.5263157894737"/>
    <n v="0"/>
    <n v="0"/>
    <n v="9200"/>
    <n v="21850"/>
    <x v="0"/>
    <x v="0"/>
    <x v="3"/>
    <s v=""/>
    <n v="0"/>
  </r>
  <r>
    <s v="AGSC65858-01"/>
    <s v="分闸按钮"/>
    <s v="XA"/>
    <n v="212"/>
    <x v="1"/>
    <x v="1"/>
    <s v="Order specific"/>
    <s v="Order specific"/>
    <n v="2100"/>
    <n v="228"/>
    <n v="0"/>
    <n v="10.6"/>
    <n v="0"/>
    <n v="0"/>
    <n v="392"/>
    <n v="2416.7999999999997"/>
    <n v="212.29591836734693"/>
    <n v="0"/>
    <n v="0"/>
    <n v="0"/>
    <n v="4155.2"/>
    <x v="0"/>
    <x v="0"/>
    <x v="2"/>
    <s v=""/>
    <n v="0"/>
  </r>
  <r>
    <s v="AGSC66138-01"/>
    <s v="手车横梁扳手"/>
    <s v="XA"/>
    <n v="202"/>
    <x v="1"/>
    <x v="1"/>
    <s v="Order specific"/>
    <s v="Order specific"/>
    <n v="2100"/>
    <n v="40"/>
    <n v="0"/>
    <n v="49.67"/>
    <n v="0"/>
    <n v="0"/>
    <n v="98"/>
    <n v="1986.8000000000002"/>
    <n v="148.9795918367347"/>
    <n v="0"/>
    <n v="0"/>
    <n v="0"/>
    <n v="4867.66"/>
    <x v="0"/>
    <x v="0"/>
    <x v="2"/>
    <s v=""/>
    <n v="0"/>
  </r>
  <r>
    <s v="AGSC67398-01"/>
    <s v="手车横梁标签"/>
    <s v="XA"/>
    <n v="202"/>
    <x v="1"/>
    <x v="1"/>
    <s v="Order specific"/>
    <s v="Order specific"/>
    <n v="2100"/>
    <n v="149"/>
    <n v="0"/>
    <n v="0.13"/>
    <n v="0"/>
    <n v="0"/>
    <n v="188"/>
    <n v="19.37"/>
    <n v="289.281914893617"/>
    <n v="0"/>
    <n v="0"/>
    <n v="0"/>
    <n v="24.44"/>
    <x v="0"/>
    <x v="0"/>
    <x v="0"/>
    <s v=""/>
    <n v="0"/>
  </r>
  <r>
    <s v="AGSC68201-01"/>
    <s v="大圆盘手车电机线保护条"/>
    <s v="XA"/>
    <n v="212"/>
    <x v="1"/>
    <x v="1"/>
    <s v="Order specific"/>
    <s v="Order specific"/>
    <n v="2100"/>
    <n v="2"/>
    <n v="0"/>
    <n v="70"/>
    <n v="0"/>
    <n v="0"/>
    <n v="52"/>
    <n v="140"/>
    <n v="14.03846153846154"/>
    <n v="0"/>
    <n v="0"/>
    <n v="0"/>
    <n v="3640"/>
    <x v="0"/>
    <x v="0"/>
    <x v="0"/>
    <s v=""/>
    <n v="0"/>
  </r>
  <r>
    <s v="AGSC69266-02"/>
    <s v="大圆盘手车弹簧罩"/>
    <s v="MTX"/>
    <n v="212"/>
    <x v="1"/>
    <x v="1"/>
    <s v="Order specific"/>
    <s v="Order specific"/>
    <n v="2100"/>
    <n v="15"/>
    <n v="0"/>
    <n v="40"/>
    <n v="0"/>
    <n v="0"/>
    <n v="12"/>
    <n v="600"/>
    <n v="456.25"/>
    <n v="0"/>
    <n v="0"/>
    <n v="0"/>
    <n v="480"/>
    <x v="0"/>
    <x v="0"/>
    <x v="0"/>
    <s v=""/>
    <n v="0"/>
  </r>
  <r>
    <s v="AGSC71107-01"/>
    <s v="大电流触头"/>
    <s v="XA"/>
    <n v="202"/>
    <x v="1"/>
    <x v="1"/>
    <s v="Order specific"/>
    <s v="Order specific"/>
    <n v="2100"/>
    <n v="1"/>
    <n v="23"/>
    <n v="967.89"/>
    <n v="0"/>
    <n v="0"/>
    <n v="48"/>
    <n v="967.89"/>
    <n v="7.6041666666666661"/>
    <n v="0"/>
    <n v="0"/>
    <n v="22261.47"/>
    <n v="46458.720000000001"/>
    <x v="0"/>
    <x v="0"/>
    <x v="2"/>
    <s v=""/>
    <n v="0"/>
  </r>
  <r>
    <s v="AGSC71115-01"/>
    <s v="大圆盘手车联锁销"/>
    <s v="XA"/>
    <n v="212"/>
    <x v="1"/>
    <x v="1"/>
    <s v="Order specific"/>
    <s v="Order specific"/>
    <n v="2100"/>
    <n v="56"/>
    <n v="1"/>
    <n v="1.6"/>
    <n v="0"/>
    <n v="0"/>
    <n v="96"/>
    <n v="89.600000000000009"/>
    <n v="212.91666666666669"/>
    <n v="0"/>
    <n v="0"/>
    <n v="1.6"/>
    <n v="153.60000000000002"/>
    <x v="0"/>
    <x v="0"/>
    <x v="0"/>
    <s v=""/>
    <n v="0"/>
  </r>
  <r>
    <s v="AGSC71139-01"/>
    <s v="大圆盘手车接地铜排"/>
    <s v="XA"/>
    <n v="212"/>
    <x v="1"/>
    <x v="1"/>
    <s v="Order specific"/>
    <s v="Order specific"/>
    <n v="2100"/>
    <n v="50"/>
    <n v="0"/>
    <n v="141.32"/>
    <n v="0"/>
    <n v="0"/>
    <n v="88"/>
    <n v="7066"/>
    <n v="207.38636363636365"/>
    <n v="0"/>
    <n v="0"/>
    <n v="0"/>
    <n v="12436.16"/>
    <x v="0"/>
    <x v="0"/>
    <x v="2"/>
    <s v=""/>
    <n v="0"/>
  </r>
  <r>
    <s v="AGSC71140-01"/>
    <s v="大圆盘手车接地铜排"/>
    <s v="MTX"/>
    <n v="212"/>
    <x v="1"/>
    <x v="1"/>
    <s v="Order specific"/>
    <s v="Order specific"/>
    <n v="2100"/>
    <n v="3"/>
    <n v="0"/>
    <n v="153.75"/>
    <n v="0"/>
    <n v="0"/>
    <n v="6"/>
    <n v="461.25"/>
    <n v="182.5"/>
    <n v="0"/>
    <n v="0"/>
    <n v="0"/>
    <n v="922.5"/>
    <x v="0"/>
    <x v="0"/>
    <x v="0"/>
    <s v=""/>
    <n v="0"/>
  </r>
  <r>
    <s v="AGSC71141-01"/>
    <s v="大圆盘手车接地铜片"/>
    <s v="XA"/>
    <n v="212"/>
    <x v="1"/>
    <x v="1"/>
    <s v="Order specific"/>
    <s v="Order specific"/>
    <n v="2100"/>
    <n v="50"/>
    <n v="0"/>
    <n v="41.57"/>
    <n v="0"/>
    <n v="0"/>
    <n v="84"/>
    <n v="2078.5"/>
    <n v="217.26190476190476"/>
    <n v="0"/>
    <n v="0"/>
    <n v="0"/>
    <n v="3491.88"/>
    <x v="0"/>
    <x v="0"/>
    <x v="2"/>
    <s v=""/>
    <n v="0"/>
  </r>
  <r>
    <s v="AGSC71142-02"/>
    <s v="大圆盘手车接地铜片"/>
    <s v="XA"/>
    <n v="212"/>
    <x v="1"/>
    <x v="1"/>
    <s v="Order specific"/>
    <s v="Order specific"/>
    <n v="2100"/>
    <n v="1"/>
    <n v="0"/>
    <n v="41.3"/>
    <n v="0"/>
    <n v="0"/>
    <n v="0"/>
    <n v="41.3"/>
    <s v=""/>
    <n v="0"/>
    <n v="0"/>
    <n v="0"/>
    <n v="0"/>
    <x v="0"/>
    <x v="0"/>
    <x v="0"/>
    <s v=""/>
    <n v="0"/>
  </r>
  <r>
    <s v="AGSC71143-01"/>
    <s v="大圆盘手车接地铜排"/>
    <s v="MTX"/>
    <n v="202"/>
    <x v="1"/>
    <x v="1"/>
    <s v="Order specific"/>
    <s v="Order specific"/>
    <n v="2100"/>
    <n v="3"/>
    <n v="0"/>
    <n v="79.61"/>
    <n v="0"/>
    <n v="0"/>
    <n v="6"/>
    <n v="238.82999999999998"/>
    <n v="182.5"/>
    <n v="0"/>
    <n v="0"/>
    <n v="0"/>
    <n v="477.65999999999997"/>
    <x v="0"/>
    <x v="0"/>
    <x v="0"/>
    <s v=""/>
    <n v="0"/>
  </r>
  <r>
    <s v="AGSC71144-01"/>
    <s v="大圆盘手车接地铜片"/>
    <s v="XA"/>
    <n v="202"/>
    <x v="1"/>
    <x v="1"/>
    <s v="Order specific"/>
    <s v="Order specific"/>
    <n v="2100"/>
    <n v="55"/>
    <n v="1"/>
    <n v="6.59"/>
    <n v="0"/>
    <n v="0"/>
    <n v="94"/>
    <n v="362.45"/>
    <n v="213.56382978723406"/>
    <n v="0"/>
    <n v="0"/>
    <n v="6.59"/>
    <n v="619.46"/>
    <x v="0"/>
    <x v="0"/>
    <x v="0"/>
    <s v=""/>
    <n v="0"/>
  </r>
  <r>
    <s v="AGSC71148-01"/>
    <s v="大圆盘手车垫圈"/>
    <s v="XA"/>
    <n v="212"/>
    <x v="1"/>
    <x v="1"/>
    <s v="Order specific"/>
    <s v="Order specific"/>
    <n v="2100"/>
    <n v="112"/>
    <n v="0"/>
    <n v="1"/>
    <n v="0"/>
    <n v="0"/>
    <n v="196"/>
    <n v="112"/>
    <n v="208.57142857142856"/>
    <n v="0"/>
    <n v="0"/>
    <n v="0"/>
    <n v="196"/>
    <x v="0"/>
    <x v="0"/>
    <x v="0"/>
    <s v=""/>
    <n v="0"/>
  </r>
  <r>
    <s v="AGSC71149-01"/>
    <s v="大圆盘手车拉簧"/>
    <s v="XA"/>
    <n v="219"/>
    <x v="1"/>
    <x v="1"/>
    <s v="Order specific"/>
    <s v="Order specific"/>
    <n v="2100"/>
    <n v="56"/>
    <n v="0"/>
    <n v="0.2"/>
    <n v="0"/>
    <n v="0"/>
    <n v="96"/>
    <n v="11.200000000000001"/>
    <n v="212.91666666666669"/>
    <n v="0"/>
    <n v="0"/>
    <n v="0"/>
    <n v="19.200000000000003"/>
    <x v="0"/>
    <x v="0"/>
    <x v="0"/>
    <s v=""/>
    <n v="0"/>
  </r>
  <r>
    <s v="AGSC71155-01"/>
    <s v="大圆盘手车定位块"/>
    <s v="XA"/>
    <n v="202"/>
    <x v="1"/>
    <x v="1"/>
    <s v="Order specific"/>
    <s v="Order specific"/>
    <n v="2100"/>
    <n v="56"/>
    <n v="0"/>
    <n v="1.87"/>
    <n v="0"/>
    <n v="0"/>
    <n v="98"/>
    <n v="104.72"/>
    <n v="208.57142857142856"/>
    <n v="0"/>
    <n v="0"/>
    <n v="0"/>
    <n v="183.26000000000002"/>
    <x v="0"/>
    <x v="0"/>
    <x v="0"/>
    <s v=""/>
    <n v="0"/>
  </r>
  <r>
    <s v="AGSC71156-01"/>
    <s v="大圆盘手车定位罩"/>
    <s v="XA"/>
    <n v="202"/>
    <x v="1"/>
    <x v="1"/>
    <s v="Order specific"/>
    <s v="Order specific"/>
    <n v="2100"/>
    <n v="39"/>
    <n v="1"/>
    <n v="4.33"/>
    <n v="0"/>
    <n v="0"/>
    <n v="98"/>
    <n v="168.87"/>
    <n v="145.25510204081633"/>
    <n v="0"/>
    <n v="0"/>
    <n v="4.33"/>
    <n v="424.34000000000003"/>
    <x v="0"/>
    <x v="0"/>
    <x v="0"/>
    <s v=""/>
    <n v="0"/>
  </r>
  <r>
    <s v="AGSC71157-01"/>
    <s v="大圆盘手车底板"/>
    <s v="XA"/>
    <n v="202"/>
    <x v="1"/>
    <x v="1"/>
    <s v="Order specific"/>
    <s v="Order specific"/>
    <n v="2100"/>
    <n v="40"/>
    <n v="0"/>
    <n v="118.59"/>
    <n v="0"/>
    <n v="0"/>
    <n v="98"/>
    <n v="4743.6000000000004"/>
    <n v="148.9795918367347"/>
    <n v="0"/>
    <n v="0"/>
    <n v="0"/>
    <n v="11621.82"/>
    <x v="0"/>
    <x v="0"/>
    <x v="2"/>
    <s v=""/>
    <n v="0"/>
  </r>
  <r>
    <s v="AGSC71162-01"/>
    <s v="大圆盘手车门闭锁件"/>
    <s v="XA"/>
    <n v="202"/>
    <x v="1"/>
    <x v="1"/>
    <s v="Order specific"/>
    <s v="Order specific"/>
    <n v="2100"/>
    <n v="50"/>
    <n v="0"/>
    <n v="12.24"/>
    <n v="0"/>
    <n v="0"/>
    <n v="84"/>
    <n v="612"/>
    <n v="217.26190476190476"/>
    <n v="0"/>
    <n v="0"/>
    <n v="0"/>
    <n v="1028.1600000000001"/>
    <x v="0"/>
    <x v="0"/>
    <x v="0"/>
    <s v=""/>
    <n v="0"/>
  </r>
  <r>
    <s v="AGSC71162-02"/>
    <s v="大圆盘手车门闭锁件"/>
    <s v="XA"/>
    <n v="202"/>
    <x v="1"/>
    <x v="1"/>
    <s v="Order specific"/>
    <s v="Order specific"/>
    <n v="2100"/>
    <n v="2"/>
    <n v="1"/>
    <n v="6.64"/>
    <n v="0"/>
    <n v="0"/>
    <n v="4"/>
    <n v="13.28"/>
    <m/>
    <m/>
    <m/>
    <m/>
    <m/>
    <x v="5"/>
    <x v="4"/>
    <x v="4"/>
    <m/>
    <m/>
  </r>
  <r>
    <s v="AGSC71163-01"/>
    <s v="大圆盘手车门闭锁垫块"/>
    <s v="XA"/>
    <n v="202"/>
    <x v="1"/>
    <x v="1"/>
    <s v="Order specific"/>
    <s v="Order specific"/>
    <n v="2100"/>
    <n v="50"/>
    <n v="0"/>
    <n v="3.48"/>
    <n v="0"/>
    <n v="0"/>
    <n v="88"/>
    <n v="174"/>
    <m/>
    <m/>
    <m/>
    <m/>
    <m/>
    <x v="5"/>
    <x v="4"/>
    <x v="4"/>
    <m/>
    <m/>
  </r>
  <r>
    <s v="AGSC71164-01"/>
    <s v="大圆盘手车门闭锁件"/>
    <s v="XA"/>
    <n v="202"/>
    <x v="1"/>
    <x v="1"/>
    <s v="Order specific"/>
    <s v="Order specific"/>
    <n v="2100"/>
    <n v="50"/>
    <n v="0"/>
    <n v="3.15"/>
    <n v="0"/>
    <n v="0"/>
    <n v="88"/>
    <n v="157.5"/>
    <n v="207.38636363636365"/>
    <n v="0"/>
    <n v="0"/>
    <n v="0"/>
    <n v="277.2"/>
    <x v="0"/>
    <x v="0"/>
    <x v="0"/>
    <s v=""/>
    <n v="0"/>
  </r>
  <r>
    <s v="AGSC71165-01"/>
    <s v="大圆盘手车门闭锁件"/>
    <s v="XA"/>
    <n v="202"/>
    <x v="1"/>
    <x v="1"/>
    <s v="Order specific"/>
    <s v="Order specific"/>
    <n v="2100"/>
    <n v="50"/>
    <n v="0"/>
    <n v="5.03"/>
    <n v="0"/>
    <n v="0"/>
    <n v="88"/>
    <n v="251.5"/>
    <n v="207.38636363636365"/>
    <n v="0"/>
    <n v="0"/>
    <n v="0"/>
    <n v="442.64000000000004"/>
    <x v="0"/>
    <x v="0"/>
    <x v="0"/>
    <s v=""/>
    <n v="0"/>
  </r>
  <r>
    <s v="AGSC71200-01"/>
    <s v="大圆盘手车S6联锁件"/>
    <s v="XA"/>
    <n v="202"/>
    <x v="1"/>
    <x v="1"/>
    <s v="Order specific"/>
    <s v="Order specific"/>
    <n v="2100"/>
    <n v="56"/>
    <n v="1"/>
    <n v="4.88"/>
    <n v="0"/>
    <n v="0"/>
    <n v="96"/>
    <n v="273.27999999999997"/>
    <n v="190.10416666666669"/>
    <n v="0"/>
    <n v="0"/>
    <n v="4.88"/>
    <n v="468.48"/>
    <x v="0"/>
    <x v="0"/>
    <x v="0"/>
    <s v=""/>
    <n v="0"/>
  </r>
  <r>
    <s v="AGSC71201-01"/>
    <s v="大圆盘手车滑动联锁件"/>
    <s v="XA"/>
    <n v="202"/>
    <x v="1"/>
    <x v="1"/>
    <s v="Order specific"/>
    <s v="Order specific"/>
    <n v="2100"/>
    <n v="56"/>
    <n v="1"/>
    <n v="27.46"/>
    <n v="0"/>
    <n v="0"/>
    <n v="95"/>
    <n v="1537.76"/>
    <n v="215.15789473684208"/>
    <n v="0"/>
    <n v="0"/>
    <n v="27.46"/>
    <n v="2608.7000000000003"/>
    <x v="0"/>
    <x v="0"/>
    <x v="2"/>
    <s v=""/>
    <n v="0"/>
  </r>
  <r>
    <s v="AGSC71212-01"/>
    <s v="大圆盘手车联锁轴"/>
    <s v="MTX"/>
    <n v="212"/>
    <x v="1"/>
    <x v="1"/>
    <s v="Order specific"/>
    <s v="Order specific"/>
    <n v="2100"/>
    <n v="2"/>
    <n v="0"/>
    <n v="8.06"/>
    <n v="0"/>
    <n v="0"/>
    <n v="7"/>
    <n v="16.12"/>
    <n v="2920"/>
    <n v="0"/>
    <n v="0"/>
    <n v="0"/>
    <n v="56.42"/>
    <x v="0"/>
    <x v="0"/>
    <x v="0"/>
    <s v=""/>
    <n v="0"/>
  </r>
  <r>
    <s v="AGSC71214-01"/>
    <s v="大圆盘手车联锁片"/>
    <s v="MTX"/>
    <n v="202"/>
    <x v="1"/>
    <x v="1"/>
    <s v="Order specific"/>
    <s v="Order specific"/>
    <n v="2100"/>
    <n v="12"/>
    <n v="0"/>
    <n v="10.029999999999999"/>
    <n v="0"/>
    <n v="0"/>
    <n v="9"/>
    <n v="120.35999999999999"/>
    <n v="81.1111111111111"/>
    <n v="0"/>
    <n v="0"/>
    <n v="0"/>
    <n v="90.27"/>
    <x v="0"/>
    <x v="0"/>
    <x v="0"/>
    <s v=""/>
    <n v="0"/>
  </r>
  <r>
    <s v="AGSC71218-01"/>
    <s v="大圆盘手车S7装配件"/>
    <s v="XA"/>
    <n v="212"/>
    <x v="1"/>
    <x v="1"/>
    <s v="Order specific"/>
    <s v="Order specific"/>
    <n v="2100"/>
    <n v="2"/>
    <n v="0"/>
    <n v="6.5"/>
    <n v="0"/>
    <n v="0"/>
    <n v="52"/>
    <n v="13"/>
    <n v="84.230769230769241"/>
    <n v="0"/>
    <n v="0"/>
    <n v="0"/>
    <n v="338"/>
    <x v="0"/>
    <x v="0"/>
    <x v="0"/>
    <s v=""/>
    <n v="0"/>
  </r>
  <r>
    <s v="AGSC71230-01"/>
    <s v="DIVER DISK"/>
    <s v="XB"/>
    <n v="212"/>
    <x v="1"/>
    <x v="1"/>
    <s v="Order specific"/>
    <s v="Order specific"/>
    <n v="2100"/>
    <n v="3"/>
    <n v="0"/>
    <n v="18.91"/>
    <n v="0"/>
    <n v="0"/>
    <n v="52"/>
    <n v="56.730000000000004"/>
    <n v="14.03846153846154"/>
    <n v="0"/>
    <n v="0"/>
    <n v="0"/>
    <n v="983.32"/>
    <x v="0"/>
    <x v="0"/>
    <x v="0"/>
    <s v=""/>
    <n v="0"/>
  </r>
  <r>
    <s v="AGSC71231-01"/>
    <s v="GEAR WHEEL"/>
    <s v="XB"/>
    <n v="212"/>
    <x v="1"/>
    <x v="1"/>
    <s v="Order specific"/>
    <s v="Order specific"/>
    <n v="2100"/>
    <n v="3"/>
    <n v="0"/>
    <n v="24.86"/>
    <n v="0"/>
    <n v="0"/>
    <n v="52"/>
    <n v="74.58"/>
    <n v="21.05769230769231"/>
    <n v="0"/>
    <n v="0"/>
    <n v="0"/>
    <n v="1292.72"/>
    <x v="0"/>
    <x v="0"/>
    <x v="0"/>
    <s v=""/>
    <n v="0"/>
  </r>
  <r>
    <s v="AGSC71232-01"/>
    <s v="CENTERING RING"/>
    <s v="XB"/>
    <n v="212"/>
    <x v="1"/>
    <x v="1"/>
    <s v="Order specific"/>
    <s v="Order specific"/>
    <n v="2100"/>
    <n v="3"/>
    <n v="0"/>
    <n v="3.01"/>
    <n v="0"/>
    <n v="0"/>
    <n v="52"/>
    <n v="9.0299999999999994"/>
    <n v="21.05769230769231"/>
    <n v="0"/>
    <n v="0"/>
    <n v="0"/>
    <n v="156.51999999999998"/>
    <x v="0"/>
    <x v="0"/>
    <x v="0"/>
    <s v=""/>
    <n v="0"/>
  </r>
  <r>
    <s v="AGSC71233-01"/>
    <s v="CLAMPING PIECE"/>
    <s v="XB"/>
    <n v="212"/>
    <x v="1"/>
    <x v="1"/>
    <s v="Order specific"/>
    <s v="Order specific"/>
    <n v="2100"/>
    <n v="1"/>
    <n v="0"/>
    <n v="3.17"/>
    <n v="0"/>
    <n v="0"/>
    <n v="52"/>
    <n v="3.17"/>
    <n v="21.05769230769231"/>
    <n v="0"/>
    <n v="0"/>
    <n v="0"/>
    <n v="164.84"/>
    <x v="0"/>
    <x v="0"/>
    <x v="0"/>
    <s v=""/>
    <n v="0"/>
  </r>
  <r>
    <s v="AGSC71234-01"/>
    <s v="FRICTION DISC"/>
    <s v="XA"/>
    <n v="213"/>
    <x v="1"/>
    <x v="1"/>
    <s v="Order specific"/>
    <s v="Order specific"/>
    <n v="2100"/>
    <n v="29"/>
    <n v="0"/>
    <n v="193.8"/>
    <n v="0"/>
    <n v="0"/>
    <n v="51"/>
    <n v="5620.2000000000007"/>
    <n v="7.1568627450980395"/>
    <n v="0"/>
    <n v="0"/>
    <n v="0"/>
    <n v="9883.8000000000011"/>
    <x v="0"/>
    <x v="0"/>
    <x v="2"/>
    <s v=""/>
    <n v="0"/>
  </r>
  <r>
    <s v="AGSC71239-01"/>
    <s v="大圆盘电动手车电机支撑片"/>
    <s v="XA"/>
    <n v="202"/>
    <x v="1"/>
    <x v="1"/>
    <s v="Order specific"/>
    <s v="Order specific"/>
    <n v="2100"/>
    <n v="1"/>
    <n v="0"/>
    <n v="1.51"/>
    <n v="0"/>
    <n v="0"/>
    <n v="52"/>
    <n v="1.51"/>
    <n v="203.55769230769232"/>
    <n v="0"/>
    <n v="0"/>
    <n v="0"/>
    <n v="78.52"/>
    <x v="0"/>
    <x v="0"/>
    <x v="0"/>
    <s v=""/>
    <n v="0"/>
  </r>
  <r>
    <s v="AGSC71245-01"/>
    <s v="大圆盘电动手车电机支撑片"/>
    <s v="XA"/>
    <n v="202"/>
    <x v="1"/>
    <x v="1"/>
    <s v="Order specific"/>
    <s v="Order specific"/>
    <n v="2100"/>
    <n v="5"/>
    <n v="0"/>
    <n v="3.07"/>
    <n v="0"/>
    <n v="0"/>
    <n v="0"/>
    <n v="15.35"/>
    <s v=""/>
    <n v="0"/>
    <n v="0"/>
    <n v="0"/>
    <n v="0"/>
    <x v="0"/>
    <x v="0"/>
    <x v="0"/>
    <s v=""/>
    <n v="0"/>
  </r>
  <r>
    <s v="AGSC71250-01"/>
    <s v="LABEL"/>
    <s v="CVX"/>
    <n v="105"/>
    <x v="1"/>
    <x v="1"/>
    <s v="Order specific"/>
    <s v="Order specific"/>
    <n v="2100"/>
    <n v="86"/>
    <n v="0"/>
    <n v="0.35"/>
    <n v="0"/>
    <n v="0"/>
    <n v="82"/>
    <n v="30.099999999999998"/>
    <n v="22.256097560975608"/>
    <n v="0"/>
    <n v="0"/>
    <n v="0"/>
    <n v="28.7"/>
    <x v="0"/>
    <x v="0"/>
    <x v="0"/>
    <s v=""/>
    <n v="0"/>
  </r>
  <r>
    <s v="AGSC71500-01"/>
    <s v="大圆盘手车与壳体固定销"/>
    <s v="XA"/>
    <n v="212"/>
    <x v="1"/>
    <x v="1"/>
    <s v="Order specific"/>
    <s v="Order specific"/>
    <n v="2100"/>
    <n v="112"/>
    <n v="0"/>
    <n v="1"/>
    <n v="0"/>
    <n v="0"/>
    <n v="196"/>
    <n v="112"/>
    <n v="160.15306122448979"/>
    <n v="0"/>
    <n v="0"/>
    <n v="0"/>
    <n v="196"/>
    <x v="0"/>
    <x v="0"/>
    <x v="0"/>
    <s v=""/>
    <n v="0"/>
  </r>
  <r>
    <s v="AGSC71564-01"/>
    <s v="大圆盘手车销盖"/>
    <s v="XA"/>
    <n v="212"/>
    <x v="1"/>
    <x v="1"/>
    <s v="Order specific"/>
    <s v="Order specific"/>
    <n v="2100"/>
    <n v="112"/>
    <n v="0"/>
    <n v="1"/>
    <n v="0"/>
    <n v="0"/>
    <n v="192"/>
    <n v="112"/>
    <n v="212.91666666666669"/>
    <n v="0"/>
    <n v="0"/>
    <n v="0"/>
    <n v="192"/>
    <x v="0"/>
    <x v="0"/>
    <x v="0"/>
    <s v=""/>
    <n v="0"/>
  </r>
  <r>
    <s v="AGSC71565-01"/>
    <s v="大圆盘手车定位盖"/>
    <s v="XA"/>
    <n v="202"/>
    <x v="1"/>
    <x v="1"/>
    <s v="Order specific"/>
    <s v="Order specific"/>
    <n v="2100"/>
    <n v="40"/>
    <n v="0"/>
    <n v="7.7"/>
    <n v="0"/>
    <n v="0"/>
    <n v="96"/>
    <n v="308"/>
    <n v="425.83333333333337"/>
    <n v="0"/>
    <n v="0"/>
    <n v="0"/>
    <n v="739.2"/>
    <x v="0"/>
    <x v="0"/>
    <x v="0"/>
    <s v=""/>
    <n v="0"/>
  </r>
  <r>
    <s v="AGSC71566-01"/>
    <s v="大圆盘手车定位板"/>
    <s v="XA"/>
    <n v="202"/>
    <x v="1"/>
    <x v="1"/>
    <s v="Order specific"/>
    <s v="Order specific"/>
    <n v="2100"/>
    <n v="40"/>
    <n v="0"/>
    <n v="3.19"/>
    <n v="0"/>
    <n v="0"/>
    <n v="96"/>
    <n v="127.6"/>
    <n v="152.08333333333334"/>
    <n v="0"/>
    <n v="0"/>
    <n v="0"/>
    <n v="306.24"/>
    <x v="0"/>
    <x v="0"/>
    <x v="0"/>
    <s v=""/>
    <n v="0"/>
  </r>
  <r>
    <s v="AGSC71567-01"/>
    <s v="大圆盘手车定位销"/>
    <s v="XA"/>
    <n v="202"/>
    <x v="1"/>
    <x v="1"/>
    <s v="Order specific"/>
    <s v="Order specific"/>
    <n v="2100"/>
    <n v="40"/>
    <n v="0"/>
    <n v="2.59"/>
    <n v="0"/>
    <n v="0"/>
    <n v="96"/>
    <n v="103.6"/>
    <n v="152.08333333333334"/>
    <n v="0"/>
    <n v="0"/>
    <n v="0"/>
    <n v="248.64"/>
    <x v="0"/>
    <x v="0"/>
    <x v="0"/>
    <s v=""/>
    <n v="0"/>
  </r>
  <r>
    <s v="AGSC71571-01"/>
    <s v="大圆盘手车右定位板"/>
    <s v="XA"/>
    <n v="202"/>
    <x v="1"/>
    <x v="1"/>
    <s v="Order specific"/>
    <s v="Order specific"/>
    <n v="2100"/>
    <n v="34"/>
    <n v="0"/>
    <n v="32.82"/>
    <n v="0"/>
    <n v="0"/>
    <n v="85"/>
    <n v="1115.8800000000001"/>
    <n v="171.76470588235293"/>
    <n v="0"/>
    <n v="0"/>
    <n v="0"/>
    <n v="2789.7"/>
    <x v="0"/>
    <x v="0"/>
    <x v="2"/>
    <s v=""/>
    <n v="0"/>
  </r>
  <r>
    <s v="AGSC71572-01"/>
    <s v="大圆盘手车左定位板"/>
    <s v="XA"/>
    <n v="202"/>
    <x v="1"/>
    <x v="1"/>
    <s v="Order specific"/>
    <s v="Order specific"/>
    <n v="2100"/>
    <n v="34"/>
    <n v="0"/>
    <n v="32.82"/>
    <n v="0"/>
    <n v="0"/>
    <n v="79"/>
    <n v="1115.8800000000001"/>
    <n v="157.08860759493672"/>
    <n v="0"/>
    <n v="0"/>
    <n v="0"/>
    <n v="2592.7800000000002"/>
    <x v="0"/>
    <x v="0"/>
    <x v="2"/>
    <s v=""/>
    <n v="0"/>
  </r>
  <r>
    <s v="AGSC71573-01"/>
    <s v="大圆盘手车后定位板"/>
    <s v="XA"/>
    <n v="202"/>
    <x v="1"/>
    <x v="1"/>
    <s v="Order specific"/>
    <s v="Order specific"/>
    <n v="2100"/>
    <n v="38"/>
    <n v="0"/>
    <n v="41.27"/>
    <n v="0"/>
    <n v="0"/>
    <n v="79"/>
    <n v="1568.2600000000002"/>
    <n v="157.08860759493672"/>
    <n v="0"/>
    <n v="0"/>
    <n v="0"/>
    <n v="3260.3300000000004"/>
    <x v="0"/>
    <x v="0"/>
    <x v="2"/>
    <s v=""/>
    <n v="0"/>
  </r>
  <r>
    <s v="AGSC71574-01"/>
    <s v="大圆盘手车舌片"/>
    <s v="XA"/>
    <n v="202"/>
    <x v="1"/>
    <x v="1"/>
    <s v="Order specific"/>
    <s v="Order specific"/>
    <n v="2100"/>
    <n v="41"/>
    <n v="0"/>
    <n v="16.5"/>
    <n v="0"/>
    <n v="0"/>
    <n v="91"/>
    <n v="676.5"/>
    <n v="152.41758241758242"/>
    <n v="0"/>
    <n v="0"/>
    <n v="0"/>
    <n v="1501.5"/>
    <x v="0"/>
    <x v="0"/>
    <x v="0"/>
    <s v=""/>
    <n v="0"/>
  </r>
  <r>
    <s v="AGSC71575-01"/>
    <s v="大圆盘手车舌片"/>
    <s v="XA"/>
    <n v="202"/>
    <x v="1"/>
    <x v="1"/>
    <s v="Order specific"/>
    <s v="Order specific"/>
    <n v="2100"/>
    <n v="40"/>
    <n v="0"/>
    <n v="10"/>
    <n v="0"/>
    <n v="0"/>
    <n v="92"/>
    <n v="400"/>
    <n v="162.66304347826087"/>
    <n v="0"/>
    <n v="0"/>
    <n v="0"/>
    <n v="920"/>
    <x v="0"/>
    <x v="0"/>
    <x v="0"/>
    <s v=""/>
    <n v="0"/>
  </r>
  <r>
    <s v="AGSC71579-01"/>
    <s v="大圆盘手车舌片连接片"/>
    <s v="XA"/>
    <n v="202"/>
    <x v="1"/>
    <x v="1"/>
    <s v="Order specific"/>
    <s v="Order specific"/>
    <n v="2100"/>
    <n v="56"/>
    <n v="0"/>
    <n v="2.86"/>
    <n v="0"/>
    <n v="0"/>
    <n v="98"/>
    <n v="160.16"/>
    <n v="148.9795918367347"/>
    <n v="0"/>
    <n v="0"/>
    <n v="0"/>
    <n v="280.27999999999997"/>
    <x v="0"/>
    <x v="0"/>
    <x v="0"/>
    <s v=""/>
    <n v="0"/>
  </r>
  <r>
    <s v="AGSC71580-01"/>
    <s v="大圆盘手车位置指联锁件"/>
    <s v="XA"/>
    <n v="202"/>
    <x v="1"/>
    <x v="1"/>
    <s v="Order specific"/>
    <s v="Order specific"/>
    <n v="2100"/>
    <n v="41"/>
    <n v="1"/>
    <n v="35.630000000000003"/>
    <n v="0"/>
    <n v="0"/>
    <n v="96"/>
    <n v="1460.8300000000002"/>
    <n v="212.91666666666669"/>
    <n v="0"/>
    <n v="0"/>
    <n v="35.630000000000003"/>
    <n v="3420.4800000000005"/>
    <x v="0"/>
    <x v="0"/>
    <x v="2"/>
    <s v=""/>
    <n v="0"/>
  </r>
  <r>
    <s v="AGSC71586-01"/>
    <s v="大圆盘手车后封梁210"/>
    <s v="XA"/>
    <n v="202"/>
    <x v="1"/>
    <x v="1"/>
    <s v="Order specific"/>
    <s v="Order specific"/>
    <n v="2100"/>
    <n v="40"/>
    <n v="1"/>
    <n v="23.24"/>
    <n v="0"/>
    <n v="0"/>
    <n v="91"/>
    <n v="929.59999999999991"/>
    <n v="164.45054945054946"/>
    <n v="0"/>
    <n v="0"/>
    <n v="23.24"/>
    <n v="2114.8399999999997"/>
    <x v="0"/>
    <x v="0"/>
    <x v="2"/>
    <s v=""/>
    <n v="0"/>
  </r>
  <r>
    <s v="AGSC71590-01"/>
    <s v="大圆盘手车活门联锁片210"/>
    <s v="XA"/>
    <n v="202"/>
    <x v="1"/>
    <x v="1"/>
    <s v="Order specific"/>
    <s v="Order specific"/>
    <n v="2100"/>
    <n v="41"/>
    <n v="0"/>
    <n v="10.93"/>
    <n v="0"/>
    <n v="0"/>
    <n v="96"/>
    <n v="448.13"/>
    <n v="152.08333333333334"/>
    <n v="0"/>
    <n v="0"/>
    <n v="0"/>
    <n v="1049.28"/>
    <x v="0"/>
    <x v="0"/>
    <x v="0"/>
    <s v=""/>
    <n v="0"/>
  </r>
  <r>
    <s v="AGSC71591-01"/>
    <s v="大圆盘手车活门联锁片254"/>
    <s v="XA"/>
    <n v="202"/>
    <x v="1"/>
    <x v="1"/>
    <s v="Order specific"/>
    <s v="Order specific"/>
    <n v="2100"/>
    <n v="40"/>
    <n v="0"/>
    <n v="5.58"/>
    <n v="0"/>
    <n v="0"/>
    <n v="91"/>
    <n v="223.2"/>
    <n v="164.45054945054946"/>
    <n v="0"/>
    <n v="0"/>
    <n v="0"/>
    <n v="507.78000000000003"/>
    <x v="0"/>
    <x v="0"/>
    <x v="0"/>
    <s v=""/>
    <n v="0"/>
  </r>
  <r>
    <s v="AGSC71594-01"/>
    <s v="大圆盘手车摇把口挡件"/>
    <s v="XA"/>
    <n v="202"/>
    <x v="1"/>
    <x v="1"/>
    <s v="Order specific"/>
    <s v="Order specific"/>
    <n v="2100"/>
    <n v="40"/>
    <n v="0"/>
    <n v="6.13"/>
    <n v="0"/>
    <n v="0"/>
    <n v="96"/>
    <n v="245.2"/>
    <n v="152.08333333333334"/>
    <n v="0"/>
    <n v="0"/>
    <n v="0"/>
    <n v="588.48"/>
    <x v="0"/>
    <x v="0"/>
    <x v="0"/>
    <s v=""/>
    <n v="0"/>
  </r>
  <r>
    <s v="AGSC71595-01"/>
    <s v="大圆盘手车顶盖"/>
    <s v="XA"/>
    <n v="202"/>
    <x v="1"/>
    <x v="1"/>
    <s v="Order specific"/>
    <s v="Order specific"/>
    <n v="2100"/>
    <n v="41"/>
    <n v="0"/>
    <n v="26.35"/>
    <n v="0"/>
    <n v="0"/>
    <n v="96"/>
    <n v="1080.3500000000001"/>
    <n v="152.08333333333334"/>
    <n v="0"/>
    <n v="0"/>
    <n v="0"/>
    <n v="2529.6000000000004"/>
    <x v="0"/>
    <x v="0"/>
    <x v="2"/>
    <s v=""/>
    <n v="0"/>
  </r>
  <r>
    <s v="AGSC71598-01"/>
    <s v="大圆盘手车复位轴"/>
    <s v="XA"/>
    <n v="212"/>
    <x v="1"/>
    <x v="1"/>
    <s v="Order specific"/>
    <s v="Order specific"/>
    <n v="2100"/>
    <n v="56"/>
    <n v="0"/>
    <n v="4.7"/>
    <n v="0"/>
    <n v="0"/>
    <n v="96"/>
    <n v="263.2"/>
    <n v="155.88541666666666"/>
    <n v="0"/>
    <n v="0"/>
    <n v="0"/>
    <n v="451.20000000000005"/>
    <x v="0"/>
    <x v="0"/>
    <x v="0"/>
    <s v=""/>
    <n v="0"/>
  </r>
  <r>
    <s v="AGSC71600-01"/>
    <s v="大圆盘手车轴固定件"/>
    <s v="XA"/>
    <n v="202"/>
    <x v="1"/>
    <x v="1"/>
    <s v="Order specific"/>
    <s v="Order specific"/>
    <n v="2100"/>
    <n v="56"/>
    <n v="0"/>
    <n v="5.7"/>
    <n v="0"/>
    <n v="0"/>
    <n v="96"/>
    <n v="319.2"/>
    <n v="212.91666666666669"/>
    <n v="0"/>
    <n v="0"/>
    <n v="0"/>
    <n v="547.20000000000005"/>
    <x v="0"/>
    <x v="0"/>
    <x v="0"/>
    <s v=""/>
    <n v="0"/>
  </r>
  <r>
    <s v="AGSC71644-01"/>
    <s v="大圆盘手车滑动件"/>
    <s v="XA"/>
    <n v="202"/>
    <x v="1"/>
    <x v="1"/>
    <s v="Order specific"/>
    <s v="Order specific"/>
    <n v="2100"/>
    <n v="40"/>
    <n v="1"/>
    <n v="17.28"/>
    <n v="0"/>
    <n v="0"/>
    <n v="96"/>
    <n v="691.2"/>
    <n v="212.91666666666669"/>
    <n v="0"/>
    <n v="0"/>
    <n v="17.28"/>
    <n v="1658.88"/>
    <x v="0"/>
    <x v="0"/>
    <x v="0"/>
    <s v=""/>
    <n v="0"/>
  </r>
  <r>
    <s v="AGSC71647-01"/>
    <s v="大圆盘手车航空插杆固定件"/>
    <s v="XA"/>
    <n v="202"/>
    <x v="1"/>
    <x v="1"/>
    <s v="Order specific"/>
    <s v="Order specific"/>
    <n v="2100"/>
    <n v="56"/>
    <n v="1"/>
    <n v="4.6500000000000004"/>
    <n v="0"/>
    <n v="0"/>
    <n v="96"/>
    <n v="260.40000000000003"/>
    <n v="152.08333333333334"/>
    <n v="0"/>
    <n v="0"/>
    <n v="4.6500000000000004"/>
    <n v="446.40000000000003"/>
    <x v="0"/>
    <x v="0"/>
    <x v="0"/>
    <s v=""/>
    <n v="0"/>
  </r>
  <r>
    <s v="AGSC71651-01"/>
    <s v="大圆盘手车限位圈"/>
    <s v="XA"/>
    <n v="212"/>
    <x v="1"/>
    <x v="1"/>
    <s v="Order specific"/>
    <s v="Order specific"/>
    <n v="2100"/>
    <n v="112"/>
    <n v="2"/>
    <n v="1.7"/>
    <n v="0"/>
    <n v="0"/>
    <n v="192"/>
    <n v="190.4"/>
    <n v="106.45833333333334"/>
    <n v="0"/>
    <n v="0"/>
    <n v="3.4"/>
    <n v="326.39999999999998"/>
    <x v="0"/>
    <x v="0"/>
    <x v="0"/>
    <s v=""/>
    <n v="0"/>
  </r>
  <r>
    <s v="AGSC71653-01"/>
    <s v="大圆盘手车轴固定件"/>
    <s v="XA"/>
    <n v="202"/>
    <x v="1"/>
    <x v="1"/>
    <s v="Order specific"/>
    <s v="Order specific"/>
    <n v="2100"/>
    <n v="56"/>
    <n v="1"/>
    <n v="22.28"/>
    <n v="0"/>
    <n v="0"/>
    <n v="98"/>
    <n v="1247.68"/>
    <n v="417.14285714285711"/>
    <n v="0"/>
    <n v="0"/>
    <n v="22.28"/>
    <n v="2183.44"/>
    <x v="0"/>
    <x v="0"/>
    <x v="2"/>
    <s v=""/>
    <n v="0"/>
  </r>
  <r>
    <s v="AGSC71697-01"/>
    <s v="大圆盘手车轮盘传动轴"/>
    <s v="XA"/>
    <n v="202"/>
    <x v="1"/>
    <x v="1"/>
    <s v="Order specific"/>
    <s v="Order specific"/>
    <n v="2100"/>
    <n v="40"/>
    <n v="0"/>
    <n v="50.9"/>
    <n v="0"/>
    <n v="0"/>
    <n v="96"/>
    <n v="2036"/>
    <n v="212.91666666666669"/>
    <n v="0"/>
    <n v="0"/>
    <n v="0"/>
    <n v="4886.3999999999996"/>
    <x v="0"/>
    <x v="0"/>
    <x v="2"/>
    <s v=""/>
    <n v="0"/>
  </r>
  <r>
    <s v="AGSC71698-01"/>
    <s v="大圆盘手车舌片换位圈"/>
    <s v="XA"/>
    <n v="202"/>
    <x v="1"/>
    <x v="1"/>
    <s v="Order specific"/>
    <s v="Order specific"/>
    <n v="2100"/>
    <n v="56"/>
    <n v="0"/>
    <n v="5.0999999999999996"/>
    <n v="0"/>
    <n v="0"/>
    <n v="98"/>
    <n v="285.59999999999997"/>
    <n v="148.9795918367347"/>
    <n v="0"/>
    <n v="0"/>
    <n v="0"/>
    <n v="499.79999999999995"/>
    <x v="0"/>
    <x v="0"/>
    <x v="0"/>
    <s v=""/>
    <n v="0"/>
  </r>
  <r>
    <s v="AGSC71701-01"/>
    <s v="大圆盘手车防磨套"/>
    <s v="XA"/>
    <n v="202"/>
    <x v="1"/>
    <x v="1"/>
    <s v="Order specific"/>
    <s v="Order specific"/>
    <n v="2100"/>
    <n v="40"/>
    <n v="0"/>
    <n v="9.56"/>
    <n v="0"/>
    <n v="0"/>
    <n v="96"/>
    <n v="382.40000000000003"/>
    <n v="212.91666666666669"/>
    <n v="0"/>
    <n v="0"/>
    <n v="0"/>
    <n v="917.76"/>
    <x v="0"/>
    <x v="0"/>
    <x v="0"/>
    <s v=""/>
    <n v="0"/>
  </r>
  <r>
    <s v="AGSC71703-01"/>
    <s v="大圆盘手车传动圆盘"/>
    <s v="XA"/>
    <n v="212"/>
    <x v="1"/>
    <x v="1"/>
    <s v="Order specific"/>
    <s v="Order specific"/>
    <n v="2100"/>
    <n v="56"/>
    <n v="0"/>
    <n v="260.31"/>
    <n v="0"/>
    <n v="0"/>
    <n v="98"/>
    <n v="14577.36"/>
    <n v="148.9795918367347"/>
    <n v="0"/>
    <n v="0"/>
    <n v="0"/>
    <n v="25510.38"/>
    <x v="0"/>
    <x v="0"/>
    <x v="3"/>
    <s v=""/>
    <n v="0"/>
  </r>
  <r>
    <s v="AGSC71718-01"/>
    <s v="面板上部"/>
    <s v="MTX"/>
    <n v="202"/>
    <x v="1"/>
    <x v="1"/>
    <s v="Order specific"/>
    <s v="Order specific"/>
    <n v="2100"/>
    <n v="1"/>
    <n v="0"/>
    <n v="41.23"/>
    <n v="0"/>
    <n v="0"/>
    <n v="1"/>
    <n v="41.23"/>
    <n v="20440"/>
    <n v="0"/>
    <n v="0"/>
    <n v="0"/>
    <n v="41.23"/>
    <x v="0"/>
    <x v="0"/>
    <x v="0"/>
    <s v=""/>
    <n v="0"/>
  </r>
  <r>
    <s v="AGSC71721-01"/>
    <s v="面板上部"/>
    <s v="XA"/>
    <n v="202"/>
    <x v="1"/>
    <x v="1"/>
    <s v="Order specific"/>
    <s v="Order specific"/>
    <n v="2100"/>
    <n v="34"/>
    <n v="1"/>
    <n v="23.87"/>
    <n v="0"/>
    <n v="0"/>
    <n v="84"/>
    <n v="811.58"/>
    <n v="4.3452380952380949"/>
    <n v="0"/>
    <n v="0"/>
    <n v="23.87"/>
    <n v="2005.0800000000002"/>
    <x v="0"/>
    <x v="0"/>
    <x v="0"/>
    <s v=""/>
    <n v="0"/>
  </r>
  <r>
    <s v="AGSC71723-01Z"/>
    <s v="面板"/>
    <s v="XA"/>
    <n v="202"/>
    <x v="1"/>
    <x v="1"/>
    <s v="Order specific"/>
    <s v="Order specific"/>
    <n v="2100"/>
    <n v="50"/>
    <n v="0"/>
    <n v="133.26"/>
    <n v="0"/>
    <n v="0"/>
    <n v="84"/>
    <n v="6663"/>
    <n v="147.73809523809524"/>
    <n v="0"/>
    <n v="0"/>
    <n v="0"/>
    <n v="11193.84"/>
    <x v="0"/>
    <x v="0"/>
    <x v="2"/>
    <s v=""/>
    <n v="0"/>
  </r>
  <r>
    <s v="AGSC71765-01"/>
    <s v="大圆盘手车转换轴定位块"/>
    <s v="XA"/>
    <n v="202"/>
    <x v="1"/>
    <x v="1"/>
    <s v="Order specific"/>
    <s v="Order specific"/>
    <n v="2100"/>
    <n v="41"/>
    <n v="0"/>
    <n v="2.35"/>
    <n v="0"/>
    <n v="0"/>
    <n v="96"/>
    <n v="96.350000000000009"/>
    <n v="190.10416666666669"/>
    <n v="0"/>
    <n v="0"/>
    <n v="0"/>
    <n v="225.60000000000002"/>
    <x v="0"/>
    <x v="0"/>
    <x v="0"/>
    <s v=""/>
    <n v="0"/>
  </r>
  <r>
    <s v="AGSC71766-01"/>
    <s v="大圆盘手车转换轴弹簧限位"/>
    <s v="XA"/>
    <n v="202"/>
    <x v="1"/>
    <x v="1"/>
    <s v="Order specific"/>
    <s v="Order specific"/>
    <n v="2100"/>
    <n v="40"/>
    <n v="0"/>
    <n v="0.74"/>
    <n v="0"/>
    <n v="0"/>
    <n v="99"/>
    <n v="29.6"/>
    <n v="151.16161616161617"/>
    <n v="0"/>
    <n v="0"/>
    <n v="0"/>
    <n v="73.260000000000005"/>
    <x v="0"/>
    <x v="0"/>
    <x v="0"/>
    <s v=""/>
    <n v="0"/>
  </r>
  <r>
    <s v="AGSC71801-01"/>
    <s v="大圆盘手车轮子定位轴"/>
    <s v="XA"/>
    <n v="212"/>
    <x v="1"/>
    <x v="1"/>
    <s v="Order specific"/>
    <s v="Order specific"/>
    <n v="2100"/>
    <n v="224"/>
    <n v="0"/>
    <n v="5.5"/>
    <n v="0"/>
    <n v="0"/>
    <n v="392"/>
    <n v="1232"/>
    <n v="37.244897959183675"/>
    <n v="0"/>
    <n v="0"/>
    <n v="0"/>
    <n v="2156"/>
    <x v="0"/>
    <x v="0"/>
    <x v="2"/>
    <s v=""/>
    <n v="0"/>
  </r>
  <r>
    <s v="AGSC71807-01"/>
    <s v="大电流触子片"/>
    <s v="XA"/>
    <n v="202"/>
    <x v="1"/>
    <x v="1"/>
    <s v="Order specific"/>
    <s v="Order specific"/>
    <n v="2100"/>
    <n v="5"/>
    <n v="91"/>
    <n v="27.07"/>
    <n v="0"/>
    <n v="0"/>
    <n v="840"/>
    <n v="135.35"/>
    <n v="97.333333333333329"/>
    <n v="0"/>
    <n v="0"/>
    <n v="2463.37"/>
    <n v="22738.799999999999"/>
    <x v="0"/>
    <x v="0"/>
    <x v="0"/>
    <s v=""/>
    <n v="0"/>
  </r>
  <r>
    <s v="AGSC71813-01"/>
    <s v="大圆盘手车转换架"/>
    <s v="XA"/>
    <n v="202"/>
    <x v="1"/>
    <x v="1"/>
    <s v="Order specific"/>
    <s v="Order specific"/>
    <n v="2100"/>
    <n v="40"/>
    <n v="1"/>
    <n v="9.86"/>
    <n v="0"/>
    <n v="0"/>
    <n v="96"/>
    <n v="394.4"/>
    <n v="19.010416666666668"/>
    <n v="0"/>
    <n v="0"/>
    <n v="9.86"/>
    <n v="946.56"/>
    <x v="0"/>
    <x v="0"/>
    <x v="0"/>
    <s v=""/>
    <n v="0"/>
  </r>
  <r>
    <s v="AGSC71814-01"/>
    <s v="大圆盘手车活门推动架"/>
    <s v="XA"/>
    <n v="202"/>
    <x v="1"/>
    <x v="1"/>
    <s v="Order specific"/>
    <s v="Order specific"/>
    <n v="2100"/>
    <n v="40"/>
    <n v="0"/>
    <n v="26.69"/>
    <n v="0"/>
    <n v="0"/>
    <n v="96"/>
    <n v="1067.6000000000001"/>
    <n v="152.08333333333334"/>
    <n v="0"/>
    <n v="0"/>
    <n v="0"/>
    <n v="2562.2400000000002"/>
    <x v="0"/>
    <x v="0"/>
    <x v="2"/>
    <s v=""/>
    <n v="0"/>
  </r>
  <r>
    <s v="AGSC71820-01"/>
    <s v="大圆盘手车剪刀"/>
    <s v="XA"/>
    <n v="202"/>
    <x v="1"/>
    <x v="1"/>
    <s v="Order specific"/>
    <s v="Order specific"/>
    <n v="2100"/>
    <n v="24"/>
    <n v="0"/>
    <n v="56.4"/>
    <n v="0"/>
    <n v="0"/>
    <n v="198"/>
    <n v="1353.6"/>
    <n v="73.73737373737373"/>
    <n v="0"/>
    <n v="0"/>
    <n v="0"/>
    <n v="11167.199999999999"/>
    <x v="0"/>
    <x v="0"/>
    <x v="2"/>
    <s v=""/>
    <n v="0"/>
  </r>
  <r>
    <s v="AGSC71821-01"/>
    <s v="大圆盘手车横梁"/>
    <s v="XA"/>
    <n v="202"/>
    <x v="1"/>
    <x v="1"/>
    <s v="Order specific"/>
    <s v="Order specific"/>
    <n v="2100"/>
    <n v="48"/>
    <n v="0"/>
    <n v="42.85"/>
    <n v="0"/>
    <n v="0"/>
    <n v="91"/>
    <n v="2056.8000000000002"/>
    <n v="96.263736263736263"/>
    <n v="0"/>
    <n v="0"/>
    <n v="0"/>
    <n v="3899.35"/>
    <x v="0"/>
    <x v="0"/>
    <x v="2"/>
    <s v=""/>
    <n v="0"/>
  </r>
  <r>
    <s v="AGSC71947-01"/>
    <s v="大电流触臂绝缘套"/>
    <s v="MTX"/>
    <n v="202"/>
    <x v="1"/>
    <x v="1"/>
    <s v="Order specific"/>
    <s v="Order specific"/>
    <n v="2100"/>
    <n v="25"/>
    <n v="0"/>
    <n v="45.56"/>
    <n v="0"/>
    <n v="0"/>
    <n v="6"/>
    <n v="1139"/>
    <n v="2920"/>
    <n v="0"/>
    <n v="0"/>
    <n v="0"/>
    <n v="273.36"/>
    <x v="0"/>
    <x v="0"/>
    <x v="2"/>
    <s v=""/>
    <n v="0"/>
  </r>
  <r>
    <s v="AGSC71947-03"/>
    <s v="大电流触臂绝缘套"/>
    <s v="XA"/>
    <n v="202"/>
    <x v="1"/>
    <x v="1"/>
    <s v="Order specific"/>
    <s v="Order specific"/>
    <n v="2100"/>
    <n v="300"/>
    <n v="6"/>
    <n v="22.97"/>
    <n v="0"/>
    <n v="0"/>
    <n v="528"/>
    <n v="6891"/>
    <n v="17.282196969696969"/>
    <n v="0"/>
    <n v="0"/>
    <n v="137.82"/>
    <n v="12128.16"/>
    <x v="0"/>
    <x v="0"/>
    <x v="2"/>
    <s v=""/>
    <n v="0"/>
  </r>
  <r>
    <s v="AGSC71947-04"/>
    <s v="大电流触臂绝缘套"/>
    <s v="XA"/>
    <n v="202"/>
    <x v="1"/>
    <x v="1"/>
    <s v="Order specific"/>
    <s v="Order specific"/>
    <n v="2100"/>
    <n v="24"/>
    <n v="0"/>
    <n v="19"/>
    <n v="0"/>
    <n v="0"/>
    <n v="216"/>
    <n v="456"/>
    <n v="506.9444444444444"/>
    <n v="0"/>
    <n v="0"/>
    <n v="0"/>
    <n v="4104"/>
    <x v="0"/>
    <x v="0"/>
    <x v="0"/>
    <s v=""/>
    <n v="0"/>
  </r>
  <r>
    <s v="AGSC71949-01"/>
    <s v="大圆盘手车导向杆"/>
    <s v="XA"/>
    <n v="202"/>
    <x v="1"/>
    <x v="1"/>
    <s v="Order specific"/>
    <s v="Order specific"/>
    <n v="2100"/>
    <n v="40"/>
    <n v="0"/>
    <n v="6.18"/>
    <n v="0"/>
    <n v="0"/>
    <n v="96"/>
    <n v="247.2"/>
    <n v="91.25"/>
    <n v="0"/>
    <n v="0"/>
    <n v="0"/>
    <n v="593.28"/>
    <x v="0"/>
    <x v="0"/>
    <x v="0"/>
    <s v=""/>
    <n v="0"/>
  </r>
  <r>
    <s v="AGSC72564-01"/>
    <s v="壳体连接板"/>
    <s v="MTX"/>
    <n v="202"/>
    <x v="1"/>
    <x v="1"/>
    <s v="Order specific"/>
    <s v="Order specific"/>
    <n v="2100"/>
    <n v="6"/>
    <n v="0"/>
    <n v="137.63"/>
    <n v="0"/>
    <n v="0"/>
    <n v="6"/>
    <n v="825.78"/>
    <n v="2433.3333333333335"/>
    <n v="0"/>
    <n v="0"/>
    <n v="0"/>
    <n v="825.78"/>
    <x v="0"/>
    <x v="0"/>
    <x v="0"/>
    <s v=""/>
    <n v="0"/>
  </r>
  <r>
    <s v="AGSC72565-01"/>
    <s v="壳体连接板"/>
    <s v="MTX"/>
    <n v="202"/>
    <x v="1"/>
    <x v="1"/>
    <s v="Order specific"/>
    <s v="Order specific"/>
    <n v="2100"/>
    <n v="6"/>
    <n v="0"/>
    <n v="122.36"/>
    <n v="0"/>
    <n v="0"/>
    <n v="6"/>
    <n v="734.16"/>
    <n v="365"/>
    <n v="0"/>
    <n v="0"/>
    <n v="0"/>
    <n v="734.16"/>
    <x v="0"/>
    <x v="0"/>
    <x v="0"/>
    <s v=""/>
    <n v="0"/>
  </r>
  <r>
    <s v="AGSC72566-01Z"/>
    <s v="面板"/>
    <s v="MTX"/>
    <n v="202"/>
    <x v="1"/>
    <x v="1"/>
    <s v="Order specific"/>
    <s v="Order specific"/>
    <n v="2100"/>
    <n v="6"/>
    <n v="0"/>
    <n v="142.36000000000001"/>
    <n v="0"/>
    <n v="0"/>
    <n v="6"/>
    <n v="854.16000000000008"/>
    <n v="365"/>
    <n v="0"/>
    <n v="0"/>
    <n v="0"/>
    <n v="854.16000000000008"/>
    <x v="0"/>
    <x v="0"/>
    <x v="0"/>
    <s v=""/>
    <n v="0"/>
  </r>
  <r>
    <s v="AGSC72568-01"/>
    <s v="大圆盘手车滑动片"/>
    <s v="XA"/>
    <n v="202"/>
    <x v="1"/>
    <x v="1"/>
    <s v="Order specific"/>
    <s v="Order specific"/>
    <n v="2100"/>
    <n v="40"/>
    <n v="1"/>
    <n v="21.92"/>
    <n v="0"/>
    <n v="0"/>
    <n v="96"/>
    <n v="876.80000000000007"/>
    <n v="22.8125"/>
    <n v="0"/>
    <n v="0"/>
    <n v="21.92"/>
    <n v="2104.3200000000002"/>
    <x v="0"/>
    <x v="0"/>
    <x v="0"/>
    <s v=""/>
    <n v="0"/>
  </r>
  <r>
    <s v="AGSC72569-01"/>
    <s v="大圆盘手车定位片"/>
    <s v="XA"/>
    <n v="202"/>
    <x v="1"/>
    <x v="1"/>
    <s v="Order specific"/>
    <s v="Order specific"/>
    <n v="2100"/>
    <n v="56"/>
    <n v="1"/>
    <n v="6.52"/>
    <n v="0"/>
    <n v="0"/>
    <n v="96"/>
    <n v="365.12"/>
    <n v="152.08333333333334"/>
    <n v="0"/>
    <n v="0"/>
    <n v="6.52"/>
    <n v="625.91999999999996"/>
    <x v="0"/>
    <x v="0"/>
    <x v="0"/>
    <s v=""/>
    <n v="0"/>
  </r>
  <r>
    <s v="AGSC72572-01"/>
    <s v="大圆盘手车S6联锁传动件"/>
    <s v="XA"/>
    <n v="202"/>
    <x v="1"/>
    <x v="1"/>
    <s v="Order specific"/>
    <s v="Order specific"/>
    <n v="2100"/>
    <n v="50"/>
    <n v="1"/>
    <n v="9.4600000000000009"/>
    <n v="0"/>
    <n v="0"/>
    <n v="80"/>
    <n v="473.00000000000006"/>
    <n v="255.49999999999997"/>
    <n v="0"/>
    <n v="0"/>
    <n v="9.4600000000000009"/>
    <n v="756.80000000000007"/>
    <x v="0"/>
    <x v="0"/>
    <x v="0"/>
    <s v=""/>
    <n v="0"/>
  </r>
  <r>
    <s v="AGSC72574-01"/>
    <s v="大圆盘手车定位钣金件"/>
    <s v="XA"/>
    <n v="202"/>
    <x v="1"/>
    <x v="1"/>
    <s v="Order specific"/>
    <s v="Order specific"/>
    <n v="2100"/>
    <n v="1"/>
    <n v="0"/>
    <n v="1.6"/>
    <n v="0"/>
    <n v="0"/>
    <n v="52"/>
    <n v="1.6"/>
    <n v="350.96153846153845"/>
    <n v="0"/>
    <n v="0"/>
    <n v="0"/>
    <n v="83.2"/>
    <x v="0"/>
    <x v="0"/>
    <x v="0"/>
    <s v=""/>
    <n v="0"/>
  </r>
  <r>
    <s v="AGSC72577-01"/>
    <s v="大电流熔丝支撑座"/>
    <s v="MTX"/>
    <n v="212"/>
    <x v="1"/>
    <x v="1"/>
    <s v="Order specific"/>
    <s v="Order specific"/>
    <n v="2100"/>
    <n v="9"/>
    <n v="0"/>
    <n v="37.18"/>
    <n v="0"/>
    <n v="0"/>
    <n v="18"/>
    <n v="334.62"/>
    <n v="20.277777777777775"/>
    <n v="0"/>
    <n v="0"/>
    <n v="0"/>
    <n v="669.24"/>
    <x v="0"/>
    <x v="0"/>
    <x v="0"/>
    <s v=""/>
    <n v="0"/>
  </r>
  <r>
    <s v="AGSC72581-01"/>
    <s v="触臂"/>
    <s v="MTX"/>
    <n v="212"/>
    <x v="1"/>
    <x v="1"/>
    <s v="Order specific"/>
    <s v="Order specific"/>
    <n v="2100"/>
    <n v="6"/>
    <n v="0"/>
    <n v="344.07"/>
    <n v="0"/>
    <n v="0"/>
    <n v="21"/>
    <n v="2064.42"/>
    <n v="156.42857142857142"/>
    <n v="0"/>
    <n v="0"/>
    <n v="0"/>
    <n v="7225.47"/>
    <x v="0"/>
    <x v="0"/>
    <x v="2"/>
    <s v=""/>
    <n v="0"/>
  </r>
  <r>
    <s v="AGSC72733-01"/>
    <s v="面板上部"/>
    <s v="MTX"/>
    <n v="202"/>
    <x v="1"/>
    <x v="1"/>
    <s v="Order specific"/>
    <s v="Order specific"/>
    <n v="2100"/>
    <n v="6"/>
    <n v="0"/>
    <n v="41.6"/>
    <n v="0"/>
    <n v="0"/>
    <n v="6"/>
    <n v="249.60000000000002"/>
    <n v="365"/>
    <n v="0"/>
    <n v="0"/>
    <n v="0"/>
    <n v="249.60000000000002"/>
    <x v="0"/>
    <x v="0"/>
    <x v="0"/>
    <s v=""/>
    <n v="0"/>
  </r>
  <r>
    <s v="AGSC72737-01"/>
    <s v="壳体210mm"/>
    <s v="MTX"/>
    <n v="202"/>
    <x v="1"/>
    <x v="1"/>
    <s v="Order specific"/>
    <s v="Order specific"/>
    <n v="2100"/>
    <n v="6"/>
    <n v="0"/>
    <n v="300.51"/>
    <n v="0"/>
    <n v="0"/>
    <n v="6"/>
    <n v="1803.06"/>
    <n v="365"/>
    <n v="0"/>
    <n v="0"/>
    <n v="0"/>
    <n v="1803.06"/>
    <x v="0"/>
    <x v="0"/>
    <x v="2"/>
    <s v=""/>
    <n v="0"/>
  </r>
  <r>
    <s v="AGSH30203-01"/>
    <s v="兀型板顶板"/>
    <s v="VMI"/>
    <n v="202"/>
    <x v="1"/>
    <x v="1"/>
    <s v="MRP"/>
    <s v="MRP"/>
    <s v="VMI"/>
    <n v="6"/>
    <n v="0"/>
    <n v="112"/>
    <n v="0"/>
    <n v="0"/>
    <n v="200"/>
    <n v="672"/>
    <n v="10.95"/>
    <n v="0"/>
    <n v="0"/>
    <n v="0"/>
    <n v="22400"/>
    <x v="2"/>
    <x v="1"/>
    <x v="0"/>
    <n v="14"/>
    <n v="0"/>
  </r>
  <r>
    <s v="AGSH30205-01"/>
    <s v="固定支架"/>
    <s v="VMI"/>
    <n v="202"/>
    <x v="1"/>
    <x v="1"/>
    <s v="MRP"/>
    <s v="MRP"/>
    <s v="VMI"/>
    <n v="12"/>
    <n v="0"/>
    <n v="8.0500000000000007"/>
    <n v="0"/>
    <n v="0"/>
    <n v="396"/>
    <n v="96.600000000000009"/>
    <n v="5.5303030303030303"/>
    <n v="0"/>
    <n v="0"/>
    <n v="0"/>
    <n v="3187.8"/>
    <x v="2"/>
    <x v="2"/>
    <x v="0"/>
    <n v="21"/>
    <n v="0"/>
  </r>
  <r>
    <s v="AGSH30213-01"/>
    <s v="INDICATOR"/>
    <s v="SM"/>
    <n v="202"/>
    <x v="1"/>
    <x v="1"/>
    <s v="SM"/>
    <s v="kanban"/>
    <n v="2600"/>
    <n v="365"/>
    <n v="300"/>
    <n v="4.7"/>
    <n v="0"/>
    <n v="100"/>
    <n v="3192"/>
    <n v="1715.5"/>
    <n v="1.3721804511278195"/>
    <n v="0"/>
    <n v="235"/>
    <n v="1410"/>
    <n v="15002.400000000001"/>
    <x v="2"/>
    <x v="1"/>
    <x v="2"/>
    <n v="14"/>
    <n v="0"/>
  </r>
  <r>
    <s v="AGSH30215-01"/>
    <s v="GUIDE ROD"/>
    <s v="SM"/>
    <n v="212"/>
    <x v="1"/>
    <x v="1"/>
    <s v="SM"/>
    <s v="kanban"/>
    <n v="2600"/>
    <n v="246"/>
    <n v="800"/>
    <n v="1.2"/>
    <n v="0"/>
    <n v="200"/>
    <n v="13944"/>
    <n v="295.2"/>
    <n v="9.5542885829030411"/>
    <n v="0"/>
    <n v="120"/>
    <n v="960"/>
    <n v="16732.8"/>
    <x v="2"/>
    <x v="1"/>
    <x v="0"/>
    <n v="14"/>
    <n v="0"/>
  </r>
  <r>
    <s v="AGSH30217-01"/>
    <s v="GUIDE ROD"/>
    <s v="SM"/>
    <n v="212"/>
    <x v="1"/>
    <x v="1"/>
    <s v="SM"/>
    <s v="kanban"/>
    <n v="2600"/>
    <n v="1311"/>
    <n v="67"/>
    <n v="1.6"/>
    <n v="0"/>
    <n v="400"/>
    <n v="28395"/>
    <n v="2097.6"/>
    <n v="3.1621764395139991"/>
    <n v="0"/>
    <n v="320"/>
    <n v="107.2"/>
    <n v="45432"/>
    <x v="2"/>
    <x v="1"/>
    <x v="2"/>
    <n v="14"/>
    <n v="0"/>
  </r>
  <r>
    <s v="AGSH30223-01"/>
    <s v="AXLE"/>
    <s v="SM"/>
    <n v="202"/>
    <x v="1"/>
    <x v="1"/>
    <s v="SM"/>
    <s v="kanban"/>
    <n v="2600"/>
    <n v="1466"/>
    <n v="772"/>
    <n v="1.62"/>
    <n v="0"/>
    <n v="500"/>
    <n v="22749"/>
    <n v="2374.92"/>
    <n v="21.034550969273376"/>
    <n v="0"/>
    <n v="405"/>
    <n v="1250.6400000000001"/>
    <n v="36853.380000000005"/>
    <x v="4"/>
    <x v="1"/>
    <x v="2"/>
    <n v="14"/>
    <n v="524.19884009654879"/>
  </r>
  <r>
    <s v="AGSH30235-01"/>
    <s v="SLEEVE"/>
    <s v="SM"/>
    <n v="202"/>
    <x v="1"/>
    <x v="1"/>
    <s v="SM"/>
    <s v="kanban"/>
    <n v="2600"/>
    <n v="927"/>
    <n v="400"/>
    <n v="1.2"/>
    <n v="0"/>
    <n v="200"/>
    <n v="7715"/>
    <n v="1112.3999999999999"/>
    <n v="69.357096565132863"/>
    <n v="0"/>
    <n v="120"/>
    <n v="480"/>
    <n v="9258"/>
    <x v="1"/>
    <x v="2"/>
    <x v="2"/>
    <n v="21"/>
    <n v="511.88715132033866"/>
  </r>
  <r>
    <s v="AGSH30254-01"/>
    <s v="主轴摆臂"/>
    <s v="VMI"/>
    <n v="202"/>
    <x v="1"/>
    <x v="1"/>
    <s v="MRP"/>
    <s v="MRP"/>
    <s v="VMI"/>
    <n v="15"/>
    <n v="0"/>
    <n v="28.07"/>
    <n v="0"/>
    <n v="0"/>
    <n v="573"/>
    <n v="421.05"/>
    <n v="590.49738219895289"/>
    <n v="0"/>
    <n v="0"/>
    <n v="0"/>
    <n v="16084.11"/>
    <x v="3"/>
    <x v="1"/>
    <x v="0"/>
    <n v="14"/>
    <n v="271.30448306955714"/>
  </r>
  <r>
    <s v="AGSH30270-02"/>
    <s v="小电流卷簧盒"/>
    <s v="VMI"/>
    <n v="202"/>
    <x v="1"/>
    <x v="1"/>
    <s v="MRP"/>
    <s v="MRP"/>
    <s v="VMI"/>
    <n v="71"/>
    <n v="0"/>
    <n v="157.29"/>
    <n v="0"/>
    <n v="0"/>
    <n v="6647"/>
    <n v="11167.59"/>
    <n v="0.82367985557394308"/>
    <n v="0"/>
    <n v="0"/>
    <n v="0"/>
    <n v="1045506.63"/>
    <x v="2"/>
    <x v="3"/>
    <x v="3"/>
    <n v="7"/>
    <n v="0"/>
  </r>
  <r>
    <s v="AGSH30276-01"/>
    <s v="凸轮片"/>
    <s v="VMI"/>
    <n v="202"/>
    <x v="1"/>
    <x v="1"/>
    <s v="MRP"/>
    <s v="MRP"/>
    <s v="VMI"/>
    <n v="252"/>
    <n v="0"/>
    <n v="55.66"/>
    <n v="0"/>
    <n v="0"/>
    <n v="22642"/>
    <n v="14026.32"/>
    <n v="1.1445543679886936"/>
    <n v="0"/>
    <n v="0"/>
    <n v="0"/>
    <n v="1260253.72"/>
    <x v="2"/>
    <x v="3"/>
    <x v="3"/>
    <n v="7"/>
    <n v="0"/>
  </r>
  <r>
    <s v="AGSH30277-01"/>
    <s v="凸轮片"/>
    <s v="VMI"/>
    <n v="202"/>
    <x v="1"/>
    <x v="1"/>
    <s v="MRP"/>
    <s v="MRP"/>
    <s v="VMI"/>
    <n v="168"/>
    <n v="0"/>
    <n v="55.66"/>
    <n v="0"/>
    <n v="0"/>
    <n v="15010"/>
    <n v="9350.8799999999992"/>
    <n v="6.1279147235176543"/>
    <n v="0"/>
    <n v="0"/>
    <n v="0"/>
    <n v="835456.6"/>
    <x v="2"/>
    <x v="3"/>
    <x v="3"/>
    <n v="7"/>
    <n v="0"/>
  </r>
  <r>
    <s v="AGSH30283-01"/>
    <s v="卷簧（小电流）"/>
    <s v="O12"/>
    <n v="213"/>
    <x v="1"/>
    <x v="1"/>
    <s v="Order specific"/>
    <s v="Order specific"/>
    <n v="2100"/>
    <n v="245"/>
    <n v="5200"/>
    <n v="133.38999999999999"/>
    <n v="416"/>
    <n v="0"/>
    <n v="6651"/>
    <n v="32680.549999999996"/>
    <n v="9.2196662156066758"/>
    <n v="55490.239999999991"/>
    <n v="0"/>
    <n v="693627.99999999988"/>
    <n v="887176.8899999999"/>
    <x v="0"/>
    <x v="0"/>
    <x v="3"/>
    <s v=""/>
    <n v="0"/>
  </r>
  <r>
    <s v="AGSH30285-01"/>
    <s v="主轴（长）"/>
    <s v="VMI"/>
    <n v="202"/>
    <x v="1"/>
    <x v="1"/>
    <s v="MRP"/>
    <s v="MRP"/>
    <s v="VMI"/>
    <n v="5"/>
    <n v="0"/>
    <n v="37.909999999999997"/>
    <n v="0"/>
    <n v="0"/>
    <n v="242"/>
    <n v="189.54999999999998"/>
    <n v="369.52479338842977"/>
    <n v="0"/>
    <n v="0"/>
    <n v="0"/>
    <n v="9174.2199999999993"/>
    <x v="3"/>
    <x v="2"/>
    <x v="0"/>
    <n v="21"/>
    <n v="117.9934283365949"/>
  </r>
  <r>
    <s v="AGSH30287-01"/>
    <s v="SLEEVE"/>
    <s v="SM"/>
    <n v="202"/>
    <x v="1"/>
    <x v="1"/>
    <s v="SM"/>
    <s v="kanban"/>
    <n v="2600"/>
    <n v="1814"/>
    <n v="500"/>
    <n v="1.4"/>
    <n v="0"/>
    <n v="500"/>
    <n v="30230"/>
    <n v="2539.6"/>
    <n v="6.0370492887859749E-2"/>
    <n v="0"/>
    <n v="350"/>
    <n v="700"/>
    <n v="42322"/>
    <x v="2"/>
    <x v="1"/>
    <x v="2"/>
    <n v="14"/>
    <n v="0"/>
  </r>
  <r>
    <s v="AGSH30288-01"/>
    <s v="SLEEVE"/>
    <s v="SM"/>
    <n v="202"/>
    <x v="1"/>
    <x v="1"/>
    <s v="SM"/>
    <s v="kanban"/>
    <n v="2600"/>
    <n v="1000"/>
    <n v="300"/>
    <n v="2.2000000000000002"/>
    <n v="0"/>
    <n v="300"/>
    <n v="15753"/>
    <n v="2200"/>
    <n v="42.030724306481304"/>
    <n v="0"/>
    <n v="330"/>
    <n v="660"/>
    <n v="34656.600000000006"/>
    <x v="1"/>
    <x v="1"/>
    <x v="2"/>
    <n v="14"/>
    <n v="968.35380223829873"/>
  </r>
  <r>
    <s v="AGSH30289-01"/>
    <s v="SLEEVE"/>
    <s v="SM"/>
    <n v="202"/>
    <x v="1"/>
    <x v="1"/>
    <s v="SM"/>
    <s v="kanban"/>
    <n v="2600"/>
    <n v="1006"/>
    <n v="708"/>
    <n v="2"/>
    <n v="0"/>
    <n v="300"/>
    <n v="23465"/>
    <n v="2012"/>
    <n v="15.555082037076495"/>
    <n v="0"/>
    <n v="300"/>
    <n v="1416"/>
    <n v="46930"/>
    <x v="4"/>
    <x v="1"/>
    <x v="2"/>
    <n v="14"/>
    <n v="132.75561863013704"/>
  </r>
  <r>
    <s v="AGSH30290-01"/>
    <s v="SLEEVE"/>
    <s v="SM"/>
    <n v="202"/>
    <x v="1"/>
    <x v="1"/>
    <s v="SM"/>
    <s v="kanban"/>
    <n v="2600"/>
    <n v="85"/>
    <n v="72"/>
    <n v="2.8"/>
    <n v="0"/>
    <n v="24"/>
    <n v="484"/>
    <n v="237.99999999999997"/>
    <n v="758.65702479338836"/>
    <n v="0"/>
    <n v="33.599999999999994"/>
    <n v="201.6"/>
    <n v="1355.1999999999998"/>
    <x v="3"/>
    <x v="2"/>
    <x v="0"/>
    <n v="21"/>
    <n v="152.73194825567145"/>
  </r>
  <r>
    <s v="AGSH30291-01"/>
    <s v="主轴间隔套12.5mm"/>
    <s v="XA"/>
    <n v="202"/>
    <x v="1"/>
    <x v="1"/>
    <s v="Order specific"/>
    <s v="Order specific"/>
    <n v="2100"/>
    <n v="53"/>
    <n v="0"/>
    <n v="2.2000000000000002"/>
    <n v="0"/>
    <n v="0"/>
    <n v="2"/>
    <n v="116.60000000000001"/>
    <n v="15512.5"/>
    <n v="0"/>
    <n v="0"/>
    <n v="0"/>
    <n v="4.4000000000000004"/>
    <x v="0"/>
    <x v="0"/>
    <x v="0"/>
    <s v=""/>
    <n v="0"/>
  </r>
  <r>
    <s v="AGSH30292-01"/>
    <s v="SLEEVE"/>
    <s v="SM"/>
    <n v="202"/>
    <x v="1"/>
    <x v="1"/>
    <s v="SM"/>
    <s v="kanban"/>
    <n v="2600"/>
    <n v="528"/>
    <n v="450"/>
    <n v="2.9"/>
    <n v="0"/>
    <n v="150"/>
    <n v="7814"/>
    <n v="1531.2"/>
    <n v="2.4756846685436398"/>
    <n v="0"/>
    <n v="217.5"/>
    <n v="1305"/>
    <n v="22660.6"/>
    <x v="2"/>
    <x v="1"/>
    <x v="2"/>
    <n v="14"/>
    <n v="0"/>
  </r>
  <r>
    <s v="AGSH30293-01"/>
    <s v="主轴间隔套58.4mm"/>
    <s v="XA"/>
    <n v="202"/>
    <x v="1"/>
    <x v="1"/>
    <s v="Order specific"/>
    <s v="Order specific"/>
    <n v="2100"/>
    <n v="454"/>
    <n v="0"/>
    <n v="4.4000000000000004"/>
    <n v="0"/>
    <n v="0"/>
    <n v="603"/>
    <n v="1997.6000000000001"/>
    <n v="319.60199004975124"/>
    <n v="0"/>
    <n v="0"/>
    <n v="0"/>
    <n v="2653.2000000000003"/>
    <x v="0"/>
    <x v="0"/>
    <x v="2"/>
    <s v=""/>
    <n v="0"/>
  </r>
  <r>
    <s v="AGSH30293-02"/>
    <s v="SLEEVE"/>
    <s v="SM"/>
    <n v="202"/>
    <x v="1"/>
    <x v="1"/>
    <s v="SM"/>
    <s v="kanban"/>
    <n v="2600"/>
    <n v="539"/>
    <n v="640"/>
    <n v="8"/>
    <n v="0"/>
    <n v="160"/>
    <n v="7804"/>
    <n v="4312"/>
    <n v="21.233982573039466"/>
    <n v="0"/>
    <n v="640"/>
    <n v="5120"/>
    <n v="62432"/>
    <x v="4"/>
    <x v="1"/>
    <x v="2"/>
    <n v="14"/>
    <n v="969.54660358457534"/>
  </r>
  <r>
    <s v="AGSH30293-03"/>
    <s v="SLEEVE"/>
    <s v="SM"/>
    <n v="202"/>
    <x v="1"/>
    <x v="1"/>
    <s v="SM"/>
    <s v="kanban"/>
    <n v="2600"/>
    <n v="402"/>
    <n v="150"/>
    <n v="8"/>
    <n v="0"/>
    <n v="150"/>
    <n v="7814"/>
    <n v="3216"/>
    <n v="25.177245968773995"/>
    <n v="0"/>
    <n v="600"/>
    <n v="1200"/>
    <n v="62512"/>
    <x v="4"/>
    <x v="1"/>
    <x v="2"/>
    <n v="14"/>
    <n v="942.29429354207434"/>
  </r>
  <r>
    <s v="AGSH30294-01"/>
    <s v="SLEEVE"/>
    <s v="SM"/>
    <n v="202"/>
    <x v="1"/>
    <x v="1"/>
    <s v="SM"/>
    <s v="kanban"/>
    <n v="2600"/>
    <n v="569"/>
    <n v="720"/>
    <n v="7.7"/>
    <n v="0"/>
    <n v="120"/>
    <n v="584"/>
    <n v="4381.3"/>
    <n v="251.25"/>
    <n v="0"/>
    <n v="462"/>
    <n v="5544"/>
    <n v="4496.8"/>
    <x v="3"/>
    <x v="2"/>
    <x v="2"/>
    <n v="21"/>
    <n v="2649.9671820895524"/>
  </r>
  <r>
    <s v="AGSH30295-01"/>
    <s v="SLEEVE"/>
    <s v="SM"/>
    <n v="202"/>
    <x v="1"/>
    <x v="1"/>
    <s v="SM"/>
    <s v="kanban"/>
    <n v="2600"/>
    <n v="111"/>
    <n v="160"/>
    <n v="7.7"/>
    <n v="0"/>
    <n v="32"/>
    <n v="948"/>
    <n v="854.7"/>
    <n v="219.0770042194093"/>
    <n v="0"/>
    <n v="123.2"/>
    <n v="1232"/>
    <n v="7299.6"/>
    <x v="3"/>
    <x v="2"/>
    <x v="0"/>
    <n v="21"/>
    <n v="510.02904039290274"/>
  </r>
  <r>
    <s v="AGSH30297-01"/>
    <s v="HUB"/>
    <s v="SM"/>
    <n v="202"/>
    <x v="1"/>
    <x v="1"/>
    <s v="SM"/>
    <s v="kanban"/>
    <n v="2600"/>
    <n v="303"/>
    <n v="0"/>
    <n v="3.9"/>
    <n v="0"/>
    <n v="120"/>
    <n v="6632"/>
    <n v="1181.7"/>
    <n v="6.1090168878166464"/>
    <n v="0"/>
    <n v="234"/>
    <n v="0"/>
    <n v="25864.799999999999"/>
    <x v="2"/>
    <x v="1"/>
    <x v="2"/>
    <n v="14"/>
    <n v="0"/>
  </r>
  <r>
    <s v="AGSH30298-01"/>
    <s v="HUB"/>
    <s v="SM"/>
    <n v="202"/>
    <x v="1"/>
    <x v="1"/>
    <s v="SM"/>
    <s v="kanban"/>
    <n v="2600"/>
    <n v="173"/>
    <n v="248"/>
    <n v="10.7"/>
    <n v="0"/>
    <n v="62"/>
    <n v="1757"/>
    <n v="1851.1"/>
    <n v="62.945361411496869"/>
    <n v="0"/>
    <n v="331.7"/>
    <n v="2653.6"/>
    <n v="18799.899999999998"/>
    <x v="1"/>
    <x v="1"/>
    <x v="2"/>
    <n v="14"/>
    <n v="949.99566727248055"/>
  </r>
  <r>
    <s v="AGSH30303-01"/>
    <s v="DISK"/>
    <s v="SM"/>
    <n v="212"/>
    <x v="1"/>
    <x v="1"/>
    <s v="SM"/>
    <s v="kanban"/>
    <n v="2600"/>
    <n v="675"/>
    <n v="600"/>
    <n v="1.2"/>
    <n v="0"/>
    <n v="300"/>
    <n v="16760"/>
    <n v="810"/>
    <n v="3.7676014319809066"/>
    <n v="0"/>
    <n v="180"/>
    <n v="720"/>
    <n v="20112"/>
    <x v="2"/>
    <x v="1"/>
    <x v="0"/>
    <n v="14"/>
    <n v="0"/>
  </r>
  <r>
    <s v="AGSH30305-01"/>
    <s v="白色凸轮盘"/>
    <s v="VMI"/>
    <n v="202"/>
    <x v="1"/>
    <x v="1"/>
    <s v="MRP"/>
    <s v="MRP"/>
    <s v="VMI"/>
    <n v="88"/>
    <n v="0"/>
    <n v="67.5"/>
    <n v="0"/>
    <n v="0"/>
    <n v="7701"/>
    <n v="5940"/>
    <n v="31.992598363848849"/>
    <n v="0"/>
    <n v="0"/>
    <n v="0"/>
    <n v="519817.5"/>
    <x v="1"/>
    <x v="3"/>
    <x v="2"/>
    <n v="7"/>
    <n v="3062.6140931506852"/>
  </r>
  <r>
    <s v="AGSH30308-01"/>
    <s v="DISK"/>
    <s v="SM"/>
    <n v="212"/>
    <x v="1"/>
    <x v="1"/>
    <s v="SM"/>
    <s v="kanban"/>
    <n v="2600"/>
    <n v="468"/>
    <n v="200"/>
    <n v="8.4499999999999993"/>
    <n v="0"/>
    <n v="200"/>
    <n v="8393"/>
    <n v="3954.5999999999995"/>
    <n v="3.8269986893840104"/>
    <n v="0"/>
    <n v="844.99999999999989"/>
    <n v="1689.9999999999998"/>
    <n v="70920.849999999991"/>
    <x v="2"/>
    <x v="1"/>
    <x v="2"/>
    <n v="14"/>
    <n v="0"/>
  </r>
  <r>
    <s v="AGSH30310-01"/>
    <s v="RING"/>
    <s v="SM"/>
    <n v="202"/>
    <x v="1"/>
    <x v="1"/>
    <s v="SM"/>
    <s v="kanban"/>
    <n v="2600"/>
    <n v="831"/>
    <n v="300"/>
    <n v="3.1"/>
    <n v="0"/>
    <n v="300"/>
    <n v="16762"/>
    <n v="2576.1"/>
    <n v="10.190908006204511"/>
    <n v="0"/>
    <n v="465"/>
    <n v="930"/>
    <n v="51962.200000000004"/>
    <x v="2"/>
    <x v="1"/>
    <x v="2"/>
    <n v="14"/>
    <n v="0"/>
  </r>
  <r>
    <s v="AGSH30314-01"/>
    <s v="卷簧盒轴承"/>
    <s v="X40"/>
    <n v="219"/>
    <x v="1"/>
    <x v="1"/>
    <s v="Order specific"/>
    <s v="Order specific"/>
    <n v="2100"/>
    <n v="647"/>
    <n v="0"/>
    <n v="8.44"/>
    <n v="0"/>
    <n v="0"/>
    <n v="1303"/>
    <n v="5460.6799999999994"/>
    <n v="232.78204144282424"/>
    <n v="0"/>
    <n v="0"/>
    <n v="0"/>
    <n v="10997.32"/>
    <x v="0"/>
    <x v="0"/>
    <x v="2"/>
    <s v=""/>
    <n v="0"/>
  </r>
  <r>
    <s v="AGSH30320-01"/>
    <s v="DISK"/>
    <s v="SM"/>
    <n v="202"/>
    <x v="1"/>
    <x v="1"/>
    <s v="SM"/>
    <s v="kanban"/>
    <n v="2600"/>
    <n v="662"/>
    <n v="682"/>
    <n v="2.59"/>
    <n v="0"/>
    <n v="200"/>
    <n v="7694"/>
    <n v="1714.58"/>
    <n v="30.693397452560436"/>
    <n v="0"/>
    <n v="259"/>
    <n v="1766.3799999999999"/>
    <n v="19927.46"/>
    <x v="1"/>
    <x v="1"/>
    <x v="2"/>
    <n v="14"/>
    <n v="615.46230572801767"/>
  </r>
  <r>
    <s v="AGSH30323-01"/>
    <s v="AXLE"/>
    <s v="SM"/>
    <n v="202"/>
    <x v="1"/>
    <x v="1"/>
    <s v="SM"/>
    <s v="kanban"/>
    <n v="2600"/>
    <n v="85"/>
    <n v="120"/>
    <n v="2.62"/>
    <n v="0"/>
    <n v="24"/>
    <n v="398"/>
    <n v="222.70000000000002"/>
    <n v="607.1105527638191"/>
    <n v="0"/>
    <n v="31.44"/>
    <n v="314.40000000000003"/>
    <n v="1042.76"/>
    <x v="3"/>
    <x v="2"/>
    <x v="0"/>
    <n v="21"/>
    <n v="141.89788148822581"/>
  </r>
  <r>
    <s v="AGSH30328-01"/>
    <s v="DISK"/>
    <s v="SM"/>
    <n v="202"/>
    <x v="1"/>
    <x v="1"/>
    <s v="SM"/>
    <s v="kanban"/>
    <n v="2600"/>
    <n v="805"/>
    <n v="400"/>
    <n v="4.1900000000000004"/>
    <n v="0"/>
    <n v="200"/>
    <n v="7453"/>
    <n v="3372.9500000000003"/>
    <n v="4.1627532537233325"/>
    <n v="0"/>
    <n v="419.00000000000006"/>
    <n v="1676.0000000000002"/>
    <n v="31228.070000000003"/>
    <x v="2"/>
    <x v="1"/>
    <x v="2"/>
    <n v="14"/>
    <n v="0"/>
  </r>
  <r>
    <s v="AGSH30343-01"/>
    <s v="SHAFT"/>
    <s v="SM"/>
    <n v="202"/>
    <x v="1"/>
    <x v="1"/>
    <s v="SM"/>
    <s v="kanban"/>
    <n v="2600"/>
    <n v="393"/>
    <n v="350"/>
    <n v="26.8"/>
    <n v="0"/>
    <n v="120"/>
    <n v="7613"/>
    <n v="10532.4"/>
    <n v="38.59516616314199"/>
    <n v="0"/>
    <n v="1608"/>
    <n v="9380"/>
    <n v="204028.4"/>
    <x v="1"/>
    <x v="3"/>
    <x v="3"/>
    <n v="7"/>
    <n v="5690.6124361643833"/>
  </r>
  <r>
    <s v="AGSH30344-01"/>
    <s v="SHAFT"/>
    <s v="SM"/>
    <n v="202"/>
    <x v="1"/>
    <x v="1"/>
    <s v="SM"/>
    <s v="kanban"/>
    <n v="2600"/>
    <n v="315"/>
    <n v="360"/>
    <n v="28.13"/>
    <n v="0"/>
    <n v="120"/>
    <n v="7608"/>
    <n v="8860.9499999999989"/>
    <n v="18.854495268138802"/>
    <n v="0"/>
    <n v="1687.8"/>
    <n v="10126.799999999999"/>
    <n v="214013.03999999998"/>
    <x v="4"/>
    <x v="3"/>
    <x v="3"/>
    <n v="7"/>
    <n v="3676.9894029279512"/>
  </r>
  <r>
    <s v="AGSH30358-01"/>
    <s v="LEVER"/>
    <s v="SM"/>
    <n v="212"/>
    <x v="1"/>
    <x v="1"/>
    <s v="SM"/>
    <s v="kanban"/>
    <n v="2600"/>
    <n v="788"/>
    <n v="800"/>
    <n v="3.8"/>
    <n v="0"/>
    <n v="200"/>
    <n v="9499"/>
    <n v="2994.3999999999996"/>
    <n v="12.103905674281503"/>
    <n v="0"/>
    <n v="380"/>
    <n v="3040"/>
    <n v="36096.199999999997"/>
    <x v="2"/>
    <x v="1"/>
    <x v="2"/>
    <n v="14"/>
    <n v="0"/>
  </r>
  <r>
    <s v="AGSH30364-01"/>
    <s v="SPRING"/>
    <s v="SM"/>
    <n v="219"/>
    <x v="1"/>
    <x v="1"/>
    <s v="SM"/>
    <s v="kanban"/>
    <n v="2600"/>
    <n v="283"/>
    <n v="180"/>
    <n v="0.13"/>
    <n v="0"/>
    <n v="45"/>
    <n v="866"/>
    <n v="36.79"/>
    <n v="332.12471131639722"/>
    <n v="0"/>
    <n v="2.9250000000000003"/>
    <n v="23.400000000000002"/>
    <n v="112.58"/>
    <x v="3"/>
    <x v="2"/>
    <x v="0"/>
    <n v="21"/>
    <n v="22.746105026076076"/>
  </r>
  <r>
    <s v="AGSH30365-01"/>
    <s v="SPRING"/>
    <s v="SM"/>
    <n v="219"/>
    <x v="1"/>
    <x v="1"/>
    <s v="SM"/>
    <s v="kanban"/>
    <n v="2600"/>
    <n v="276"/>
    <n v="90"/>
    <n v="0.13"/>
    <n v="0"/>
    <n v="45"/>
    <n v="866"/>
    <n v="35.880000000000003"/>
    <n v="119.27829099307159"/>
    <n v="0"/>
    <n v="2.9250000000000003"/>
    <n v="11.700000000000001"/>
    <n v="112.58"/>
    <x v="3"/>
    <x v="2"/>
    <x v="0"/>
    <n v="21"/>
    <n v="19.511585335204998"/>
  </r>
  <r>
    <s v="AGSH30371-01"/>
    <s v="LEVER"/>
    <s v="SM"/>
    <n v="202"/>
    <x v="1"/>
    <x v="1"/>
    <s v="SM"/>
    <s v="kanban"/>
    <n v="2600"/>
    <n v="674"/>
    <n v="200"/>
    <n v="2.9"/>
    <n v="0"/>
    <n v="200"/>
    <n v="9010"/>
    <n v="1954.6"/>
    <n v="11.180910099889012"/>
    <n v="0"/>
    <n v="290"/>
    <n v="580"/>
    <n v="26129"/>
    <x v="2"/>
    <x v="1"/>
    <x v="2"/>
    <n v="14"/>
    <n v="0"/>
  </r>
  <r>
    <s v="AGSH30378-01"/>
    <s v="AXLE"/>
    <s v="SM"/>
    <n v="212"/>
    <x v="1"/>
    <x v="1"/>
    <s v="SM"/>
    <s v="kanban"/>
    <n v="2600"/>
    <n v="1227"/>
    <n v="600"/>
    <n v="2.4500000000000002"/>
    <n v="0"/>
    <n v="200"/>
    <n v="8379"/>
    <n v="3006.15"/>
    <n v="29.36030552571906"/>
    <n v="0"/>
    <n v="245.00000000000003"/>
    <n v="1470"/>
    <n v="20528.550000000003"/>
    <x v="4"/>
    <x v="1"/>
    <x v="2"/>
    <n v="14"/>
    <n v="1037.9916651193041"/>
  </r>
  <r>
    <s v="AGSH30380-01"/>
    <s v="PACKER"/>
    <s v="SM"/>
    <n v="212"/>
    <x v="1"/>
    <x v="1"/>
    <s v="SM"/>
    <s v="kanban"/>
    <n v="2600"/>
    <n v="2090"/>
    <n v="618"/>
    <n v="3.25"/>
    <n v="0"/>
    <n v="200"/>
    <n v="3450"/>
    <n v="6792.5"/>
    <n v="129.81304347826088"/>
    <n v="0"/>
    <n v="325"/>
    <n v="2008.5"/>
    <n v="11212.5"/>
    <x v="3"/>
    <x v="1"/>
    <x v="2"/>
    <n v="14"/>
    <n v="3999.5646866731418"/>
  </r>
  <r>
    <s v="AGSH30400-01"/>
    <s v="BAR"/>
    <s v="SM"/>
    <n v="212"/>
    <x v="1"/>
    <x v="1"/>
    <s v="SM"/>
    <s v="kanban"/>
    <n v="2600"/>
    <n v="824"/>
    <n v="600"/>
    <n v="1.86"/>
    <n v="0"/>
    <n v="300"/>
    <n v="8401"/>
    <n v="1532.64"/>
    <n v="90.804666111177241"/>
    <n v="0"/>
    <n v="279"/>
    <n v="1116"/>
    <n v="15625.86"/>
    <x v="3"/>
    <x v="1"/>
    <x v="2"/>
    <n v="14"/>
    <n v="855.58572721557323"/>
  </r>
  <r>
    <s v="AGSH30402-01"/>
    <s v="ROD"/>
    <s v="SM"/>
    <n v="202"/>
    <x v="1"/>
    <x v="1"/>
    <s v="SM"/>
    <s v="kanban"/>
    <n v="2600"/>
    <n v="25"/>
    <n v="36"/>
    <n v="4.2"/>
    <n v="0"/>
    <n v="12"/>
    <n v="260"/>
    <n v="105"/>
    <n v="1156.7692307692307"/>
    <n v="0"/>
    <n v="25.200000000000003"/>
    <n v="151.20000000000002"/>
    <n v="1092"/>
    <x v="3"/>
    <x v="2"/>
    <x v="0"/>
    <n v="21"/>
    <n v="68.041927117967816"/>
  </r>
  <r>
    <s v="AGSH30402-02"/>
    <s v="ROD"/>
    <s v="SM"/>
    <n v="202"/>
    <x v="1"/>
    <x v="1"/>
    <s v="SM"/>
    <s v="kanban"/>
    <n v="2600"/>
    <n v="557"/>
    <n v="300"/>
    <n v="3.83"/>
    <n v="0"/>
    <n v="150"/>
    <n v="7498"/>
    <n v="2133.31"/>
    <n v="1.2169911976527072"/>
    <n v="0"/>
    <n v="287.25"/>
    <n v="1149"/>
    <n v="28717.34"/>
    <x v="2"/>
    <x v="1"/>
    <x v="2"/>
    <n v="14"/>
    <n v="0"/>
  </r>
  <r>
    <s v="AGSH30404-01"/>
    <s v="合分按钮复位弹簧夹"/>
    <s v="O12"/>
    <n v="213"/>
    <x v="1"/>
    <x v="1"/>
    <s v="Order specific"/>
    <s v="Order specific"/>
    <n v="2100"/>
    <n v="906"/>
    <n v="5950"/>
    <n v="18.02"/>
    <n v="1000"/>
    <n v="0"/>
    <n v="8379"/>
    <n v="16326.119999999999"/>
    <n v="24.263635278672872"/>
    <n v="18020"/>
    <n v="0"/>
    <n v="107219"/>
    <n v="150989.57999999999"/>
    <x v="0"/>
    <x v="0"/>
    <x v="3"/>
    <s v=""/>
    <n v="0"/>
  </r>
  <r>
    <s v="AGSH30415-01"/>
    <s v="BEVEL GEAR"/>
    <s v="SM"/>
    <n v="202"/>
    <x v="1"/>
    <x v="1"/>
    <s v="SM"/>
    <s v="kanban"/>
    <n v="2600"/>
    <n v="531"/>
    <n v="144"/>
    <n v="37.299999999999997"/>
    <n v="0"/>
    <n v="144"/>
    <n v="9128"/>
    <n v="19806.3"/>
    <n v="36.228089395267311"/>
    <n v="0"/>
    <n v="2685.6"/>
    <n v="5371.2"/>
    <n v="340474.39999999997"/>
    <x v="1"/>
    <x v="3"/>
    <x v="3"/>
    <n v="7"/>
    <n v="10546.352539998185"/>
  </r>
  <r>
    <s v="AGSH30433-01"/>
    <s v="RING"/>
    <s v="SM"/>
    <n v="202"/>
    <x v="1"/>
    <x v="1"/>
    <s v="SM"/>
    <s v="kanban"/>
    <n v="2600"/>
    <n v="1005"/>
    <n v="1600"/>
    <n v="0.68"/>
    <n v="0"/>
    <n v="400"/>
    <n v="18252"/>
    <n v="683.40000000000009"/>
    <n v="10.618836291913215"/>
    <n v="0"/>
    <n v="136"/>
    <n v="1088"/>
    <n v="12411.36"/>
    <x v="2"/>
    <x v="1"/>
    <x v="0"/>
    <n v="14"/>
    <n v="0"/>
  </r>
  <r>
    <s v="AGSH30437-01"/>
    <s v="LOCKING LEVER"/>
    <s v="SM"/>
    <n v="202"/>
    <x v="1"/>
    <x v="1"/>
    <s v="SM"/>
    <s v="kanban"/>
    <n v="2600"/>
    <n v="527"/>
    <n v="363"/>
    <n v="7"/>
    <n v="0"/>
    <n v="200"/>
    <n v="9128"/>
    <n v="3689"/>
    <n v="40.186787905346186"/>
    <n v="0"/>
    <n v="700"/>
    <n v="2541"/>
    <n v="63896"/>
    <x v="1"/>
    <x v="1"/>
    <x v="2"/>
    <n v="14"/>
    <n v="1586.541828992026"/>
  </r>
  <r>
    <s v="AGSH30439-01"/>
    <s v="AXLE"/>
    <s v="SM"/>
    <n v="202"/>
    <x v="1"/>
    <x v="1"/>
    <s v="SM"/>
    <s v="kanban"/>
    <n v="2600"/>
    <n v="2928"/>
    <n v="600"/>
    <n v="0.44"/>
    <n v="0"/>
    <n v="200"/>
    <n v="1570"/>
    <n v="1288.32"/>
    <n v="122.51910828025477"/>
    <n v="0"/>
    <n v="44"/>
    <n v="264"/>
    <n v="690.8"/>
    <x v="3"/>
    <x v="2"/>
    <x v="2"/>
    <n v="21"/>
    <n v="704.54972790933425"/>
  </r>
  <r>
    <s v="AGSH30457-01"/>
    <s v="FOIL"/>
    <s v="SM"/>
    <n v="202"/>
    <x v="1"/>
    <x v="1"/>
    <s v="SM"/>
    <s v="kanban"/>
    <n v="2600"/>
    <n v="1"/>
    <n v="800"/>
    <n v="0.2"/>
    <n v="0"/>
    <n v="200"/>
    <n v="6999"/>
    <n v="0.2"/>
    <n v="152.69609944277755"/>
    <n v="0"/>
    <n v="20"/>
    <n v="160"/>
    <n v="1399.8000000000002"/>
    <x v="3"/>
    <x v="2"/>
    <x v="0"/>
    <n v="21"/>
    <n v="0.1138462946328318"/>
  </r>
  <r>
    <s v="AGSH30461-01"/>
    <s v="FISHPLATE"/>
    <s v="SM"/>
    <n v="212"/>
    <x v="1"/>
    <x v="1"/>
    <s v="SM"/>
    <s v="kanban"/>
    <n v="2600"/>
    <n v="644"/>
    <n v="400"/>
    <n v="6"/>
    <n v="0"/>
    <n v="200"/>
    <n v="8423"/>
    <n v="3864"/>
    <n v="4.3333729075151373E-2"/>
    <n v="0"/>
    <n v="600"/>
    <n v="2400"/>
    <n v="50538"/>
    <x v="2"/>
    <x v="1"/>
    <x v="2"/>
    <n v="14"/>
    <n v="0"/>
  </r>
  <r>
    <s v="AGSH30469-01"/>
    <s v="储能滑块"/>
    <s v="O12"/>
    <n v="213"/>
    <x v="1"/>
    <x v="1"/>
    <s v="Order specific"/>
    <s v="Order specific"/>
    <n v="2100"/>
    <n v="1418"/>
    <n v="1400"/>
    <n v="10.57"/>
    <n v="1000"/>
    <n v="0"/>
    <n v="8917"/>
    <n v="14988.26"/>
    <n v="26.360883705282045"/>
    <n v="10570"/>
    <n v="0"/>
    <n v="14798"/>
    <n v="94252.69"/>
    <x v="0"/>
    <x v="0"/>
    <x v="3"/>
    <s v=""/>
    <n v="0"/>
  </r>
  <r>
    <s v="AGSH30471-01"/>
    <s v="RAMP HOOK"/>
    <s v="SM"/>
    <n v="212"/>
    <x v="1"/>
    <x v="1"/>
    <s v="SM"/>
    <s v="kanban"/>
    <n v="2600"/>
    <n v="1429"/>
    <n v="1300"/>
    <n v="3.66"/>
    <n v="0"/>
    <n v="400"/>
    <n v="16035"/>
    <n v="5230.1400000000003"/>
    <n v="32.277517929529154"/>
    <n v="0"/>
    <n v="732"/>
    <n v="4758"/>
    <n v="58688.100000000006"/>
    <x v="1"/>
    <x v="1"/>
    <x v="2"/>
    <n v="14"/>
    <n v="1954.6740046602392"/>
  </r>
  <r>
    <s v="AGSH30473-01"/>
    <s v="FISHPLATE"/>
    <s v="SM"/>
    <n v="212"/>
    <x v="1"/>
    <x v="1"/>
    <s v="SM"/>
    <s v="kanban"/>
    <n v="2600"/>
    <n v="1031"/>
    <n v="600"/>
    <n v="1.8"/>
    <n v="0"/>
    <n v="300"/>
    <n v="8381"/>
    <n v="1855.8"/>
    <n v="62.234220260112153"/>
    <n v="0"/>
    <n v="270"/>
    <n v="1080"/>
    <n v="15085.800000000001"/>
    <x v="1"/>
    <x v="1"/>
    <x v="2"/>
    <n v="14"/>
    <n v="949.29482985131847"/>
  </r>
  <r>
    <s v="AGSH30475-01"/>
    <s v="FORK"/>
    <s v="SM"/>
    <n v="212"/>
    <x v="1"/>
    <x v="1"/>
    <s v="SM"/>
    <s v="kanban"/>
    <n v="2600"/>
    <n v="1106"/>
    <n v="0"/>
    <n v="2.95"/>
    <n v="0"/>
    <n v="300"/>
    <n v="22257"/>
    <n v="3262.7000000000003"/>
    <n v="16.907714426921867"/>
    <n v="0"/>
    <n v="442.5"/>
    <n v="0"/>
    <n v="65658.150000000009"/>
    <x v="4"/>
    <x v="1"/>
    <x v="2"/>
    <n v="14"/>
    <n v="370.32917341588836"/>
  </r>
  <r>
    <s v="AGSH30477-01"/>
    <s v="BRACKET"/>
    <s v="SM"/>
    <n v="202"/>
    <x v="1"/>
    <x v="1"/>
    <s v="SM"/>
    <s v="kanban"/>
    <n v="2600"/>
    <n v="1262"/>
    <n v="1200"/>
    <n v="0.46"/>
    <n v="0"/>
    <n v="600"/>
    <n v="35576"/>
    <n v="580.52"/>
    <n v="11.347256577467956"/>
    <n v="0"/>
    <n v="138"/>
    <n v="552"/>
    <n v="16364.960000000001"/>
    <x v="2"/>
    <x v="1"/>
    <x v="0"/>
    <n v="14"/>
    <n v="0"/>
  </r>
  <r>
    <s v="AGSH30486-01"/>
    <s v="FIXING"/>
    <s v="SM"/>
    <n v="202"/>
    <x v="1"/>
    <x v="1"/>
    <s v="SM"/>
    <s v="kanban"/>
    <n v="2600"/>
    <n v="1210"/>
    <n v="300"/>
    <n v="35.47"/>
    <n v="0"/>
    <n v="300"/>
    <n v="15129"/>
    <n v="42918.7"/>
    <n v="30.446823980434928"/>
    <n v="0"/>
    <n v="5320.5"/>
    <n v="10641"/>
    <n v="536625.63"/>
    <x v="1"/>
    <x v="3"/>
    <x v="3"/>
    <n v="7"/>
    <n v="21813.859971417405"/>
  </r>
  <r>
    <s v="AGSH30488-01"/>
    <s v="卷簧盒传动大齿轮"/>
    <s v="VMI"/>
    <n v="202"/>
    <x v="1"/>
    <x v="1"/>
    <s v="MRP"/>
    <s v="MRP"/>
    <s v="VMI"/>
    <n v="77"/>
    <n v="0"/>
    <n v="79.900000000000006"/>
    <n v="0"/>
    <n v="0"/>
    <n v="7675"/>
    <n v="6152.3"/>
    <n v="57.543973941368073"/>
    <n v="0"/>
    <n v="0"/>
    <n v="0"/>
    <n v="613232.5"/>
    <x v="1"/>
    <x v="3"/>
    <x v="2"/>
    <n v="7"/>
    <n v="3566.5718219178084"/>
  </r>
  <r>
    <s v="AGSH30494-01"/>
    <s v="GEAR WHEEL"/>
    <s v="SM"/>
    <n v="202"/>
    <x v="1"/>
    <x v="1"/>
    <s v="SM"/>
    <s v="kanban"/>
    <n v="2600"/>
    <n v="245"/>
    <n v="360"/>
    <n v="57.15"/>
    <n v="0"/>
    <n v="120"/>
    <n v="7655"/>
    <n v="14001.75"/>
    <n v="3.6714565643370345"/>
    <n v="0"/>
    <n v="3429"/>
    <n v="20574"/>
    <n v="437483.25"/>
    <x v="2"/>
    <x v="3"/>
    <x v="3"/>
    <n v="7"/>
    <n v="0"/>
  </r>
  <r>
    <s v="AGSH30498-01"/>
    <s v="CRANK"/>
    <s v="VMI"/>
    <n v="202"/>
    <x v="1"/>
    <x v="1"/>
    <s v="MRP"/>
    <s v="MRP"/>
    <s v="VMI"/>
    <n v="5"/>
    <n v="0"/>
    <n v="64"/>
    <n v="0"/>
    <n v="0"/>
    <n v="1273"/>
    <n v="320"/>
    <n v="70.247446975648074"/>
    <n v="0"/>
    <n v="0"/>
    <n v="0"/>
    <n v="81472"/>
    <x v="1"/>
    <x v="1"/>
    <x v="0"/>
    <n v="14"/>
    <n v="169.10879060665363"/>
  </r>
  <r>
    <s v="AGSH30529-01"/>
    <s v="CONNECTING ROD"/>
    <s v="SM"/>
    <n v="202"/>
    <x v="1"/>
    <x v="1"/>
    <s v="SM"/>
    <s v="kanban"/>
    <n v="2600"/>
    <n v="105"/>
    <n v="0"/>
    <n v="2.68"/>
    <n v="0"/>
    <n v="10"/>
    <n v="0"/>
    <n v="281.40000000000003"/>
    <s v=""/>
    <n v="0"/>
    <n v="13.4"/>
    <n v="0"/>
    <n v="0"/>
    <x v="3"/>
    <x v="5"/>
    <x v="0"/>
    <n v="0"/>
    <n v="185.72400000000002"/>
  </r>
  <r>
    <s v="AGSH30545-01"/>
    <s v="LEVER"/>
    <s v="SM"/>
    <n v="202"/>
    <x v="1"/>
    <x v="1"/>
    <s v="SM"/>
    <s v="kanban"/>
    <n v="2600"/>
    <n v="83"/>
    <n v="60"/>
    <n v="1.91"/>
    <n v="0"/>
    <n v="20"/>
    <n v="370"/>
    <n v="158.53"/>
    <n v="103.58108108108108"/>
    <n v="0"/>
    <n v="19.099999999999998"/>
    <n v="114.6"/>
    <n v="706.69999999999993"/>
    <x v="3"/>
    <x v="2"/>
    <x v="0"/>
    <n v="21"/>
    <n v="83.417183013698633"/>
  </r>
  <r>
    <s v="AGSH30547-01"/>
    <s v="TOGGLE LINK"/>
    <s v="SM"/>
    <n v="202"/>
    <x v="1"/>
    <x v="1"/>
    <s v="SM"/>
    <s v="kanban"/>
    <n v="2600"/>
    <n v="79"/>
    <n v="60"/>
    <n v="1.0900000000000001"/>
    <n v="0"/>
    <n v="20"/>
    <n v="370"/>
    <n v="86.11"/>
    <n v="81.878378378378386"/>
    <n v="0"/>
    <n v="10.9"/>
    <n v="65.400000000000006"/>
    <n v="403.3"/>
    <x v="1"/>
    <x v="2"/>
    <x v="0"/>
    <n v="21"/>
    <n v="42.256290311932666"/>
  </r>
  <r>
    <s v="AGSH30557-01"/>
    <s v="AXLE"/>
    <s v="SM"/>
    <n v="202"/>
    <x v="1"/>
    <x v="1"/>
    <s v="SM"/>
    <s v="kanban"/>
    <n v="2600"/>
    <n v="108"/>
    <n v="100"/>
    <n v="1.08"/>
    <n v="0"/>
    <n v="20"/>
    <n v="370"/>
    <n v="116.64000000000001"/>
    <n v="77.932432432432435"/>
    <n v="0"/>
    <n v="10.8"/>
    <n v="108"/>
    <n v="399.6"/>
    <x v="1"/>
    <x v="2"/>
    <x v="0"/>
    <n v="21"/>
    <n v="56.2383997225594"/>
  </r>
  <r>
    <s v="AGSH30576-01"/>
    <s v="SPRING BLADE"/>
    <s v="SM"/>
    <n v="202"/>
    <x v="1"/>
    <x v="1"/>
    <s v="SM"/>
    <s v="kanban"/>
    <n v="2600"/>
    <n v="72"/>
    <n v="80"/>
    <n v="2.33"/>
    <n v="0"/>
    <n v="20"/>
    <n v="370"/>
    <n v="167.76"/>
    <n v="106.54054054054055"/>
    <n v="0"/>
    <n v="23.3"/>
    <n v="186.4"/>
    <n v="862.1"/>
    <x v="3"/>
    <x v="2"/>
    <x v="0"/>
    <n v="21"/>
    <n v="88.897479452054796"/>
  </r>
  <r>
    <s v="AGSH30579-01"/>
    <s v="COMPRESSION SPRING"/>
    <s v="SM"/>
    <n v="219"/>
    <x v="1"/>
    <x v="1"/>
    <s v="SM"/>
    <s v="kanban"/>
    <n v="2600"/>
    <n v="714"/>
    <n v="800"/>
    <n v="0.13"/>
    <n v="0"/>
    <n v="300"/>
    <n v="9126"/>
    <n v="92.820000000000007"/>
    <n v="2.8796844181459567"/>
    <n v="0"/>
    <n v="19.5"/>
    <n v="104"/>
    <n v="1186.3800000000001"/>
    <x v="2"/>
    <x v="2"/>
    <x v="0"/>
    <n v="21"/>
    <n v="0"/>
  </r>
  <r>
    <s v="AGSH30587-01"/>
    <s v="Y0支架（配进口Y0)"/>
    <s v="VMI"/>
    <n v="202"/>
    <x v="1"/>
    <x v="1"/>
    <s v="MRP"/>
    <s v="MRP"/>
    <s v="VMI"/>
    <n v="56"/>
    <n v="0"/>
    <n v="45.7"/>
    <n v="0"/>
    <n v="0"/>
    <n v="0"/>
    <n v="2559.2000000000003"/>
    <s v=""/>
    <n v="0"/>
    <n v="0"/>
    <n v="0"/>
    <n v="0"/>
    <x v="3"/>
    <x v="5"/>
    <x v="2"/>
    <n v="0"/>
    <n v="1689.0720000000003"/>
  </r>
  <r>
    <s v="AGSH30589-01"/>
    <s v="手车丝杆基座"/>
    <s v="VMI"/>
    <n v="202"/>
    <x v="1"/>
    <x v="1"/>
    <s v="MRP"/>
    <s v="MRP"/>
    <s v="VMI"/>
    <n v="2"/>
    <n v="0"/>
    <n v="14.7"/>
    <n v="0"/>
    <n v="0"/>
    <n v="2858"/>
    <n v="29.4"/>
    <n v="7.1518544436668998"/>
    <n v="0"/>
    <n v="0"/>
    <n v="0"/>
    <n v="42012.6"/>
    <x v="2"/>
    <x v="1"/>
    <x v="0"/>
    <n v="14"/>
    <n v="0"/>
  </r>
  <r>
    <s v="AGSH30605-11"/>
    <s v="壳体210mm"/>
    <s v="VMI"/>
    <n v="202"/>
    <x v="1"/>
    <x v="1"/>
    <s v="MRP"/>
    <s v="MRP"/>
    <s v="VMI"/>
    <n v="1"/>
    <n v="0"/>
    <n v="207.51"/>
    <n v="0"/>
    <n v="0"/>
    <n v="2554"/>
    <n v="207.51"/>
    <m/>
    <m/>
    <m/>
    <m/>
    <m/>
    <x v="5"/>
    <x v="4"/>
    <x v="4"/>
    <m/>
    <m/>
  </r>
  <r>
    <s v="AGSH30610-01"/>
    <s v="ANGLE"/>
    <s v="SM"/>
    <n v="202"/>
    <x v="1"/>
    <x v="1"/>
    <s v="SM"/>
    <s v="kanban"/>
    <n v="2600"/>
    <n v="235"/>
    <n v="200"/>
    <n v="1.4"/>
    <n v="0"/>
    <n v="50"/>
    <n v="86"/>
    <n v="329"/>
    <n v="4.2441860465116275"/>
    <n v="0"/>
    <n v="35"/>
    <n v="280"/>
    <n v="120.39999999999999"/>
    <x v="2"/>
    <x v="2"/>
    <x v="0"/>
    <n v="21"/>
    <n v="0"/>
  </r>
  <r>
    <s v="AGSH30624-01"/>
    <s v="SIDE PANEL"/>
    <s v="SM"/>
    <n v="202"/>
    <x v="1"/>
    <x v="1"/>
    <s v="SM"/>
    <s v="kanban"/>
    <n v="2600"/>
    <n v="176"/>
    <n v="120"/>
    <n v="15"/>
    <n v="0"/>
    <n v="60"/>
    <n v="3034"/>
    <n v="2640"/>
    <n v="28.27125906394199"/>
    <n v="0"/>
    <n v="450"/>
    <n v="1800"/>
    <n v="45510"/>
    <x v="4"/>
    <x v="1"/>
    <x v="2"/>
    <n v="14"/>
    <n v="879.55905100553775"/>
  </r>
  <r>
    <s v="AGSH30625-01"/>
    <s v="DECORATIVE END PANEL"/>
    <s v="SM"/>
    <n v="202"/>
    <x v="1"/>
    <x v="1"/>
    <s v="SM"/>
    <s v="kanban"/>
    <n v="2600"/>
    <n v="175"/>
    <n v="120"/>
    <n v="14.99"/>
    <n v="0"/>
    <n v="60"/>
    <n v="3034"/>
    <n v="2623.25"/>
    <n v="21.173368490441661"/>
    <n v="0"/>
    <n v="449.7"/>
    <n v="1798.8"/>
    <n v="45479.66"/>
    <x v="4"/>
    <x v="1"/>
    <x v="2"/>
    <n v="14"/>
    <n v="586.56588698630139"/>
  </r>
  <r>
    <s v="AGSH30632-01"/>
    <s v="兀型板左侧板"/>
    <s v="VMI"/>
    <n v="202"/>
    <x v="1"/>
    <x v="1"/>
    <s v="MRP"/>
    <s v="MRP"/>
    <s v="VMI"/>
    <n v="6"/>
    <n v="0"/>
    <n v="28.5"/>
    <n v="0"/>
    <n v="0"/>
    <n v="198"/>
    <n v="171"/>
    <n v="322.6010101010101"/>
    <n v="0"/>
    <n v="0"/>
    <n v="0"/>
    <n v="5643"/>
    <x v="3"/>
    <x v="2"/>
    <x v="0"/>
    <n v="21"/>
    <n v="105.51327780821917"/>
  </r>
  <r>
    <s v="AGSH30633-01"/>
    <s v="兀型板右侧板"/>
    <s v="VMI"/>
    <n v="202"/>
    <x v="1"/>
    <x v="1"/>
    <s v="MRP"/>
    <s v="MRP"/>
    <s v="VMI"/>
    <n v="6"/>
    <n v="0"/>
    <n v="28.5"/>
    <n v="0"/>
    <n v="0"/>
    <n v="198"/>
    <n v="171"/>
    <n v="11.060606060606061"/>
    <n v="0"/>
    <n v="0"/>
    <n v="0"/>
    <n v="5643"/>
    <x v="2"/>
    <x v="2"/>
    <x v="0"/>
    <n v="21"/>
    <n v="0"/>
  </r>
  <r>
    <s v="AGSH30656-01"/>
    <s v="电动手车传动齿轮"/>
    <s v="XA"/>
    <n v="202"/>
    <x v="1"/>
    <x v="1"/>
    <s v="Order specific"/>
    <s v="Order specific"/>
    <n v="2100"/>
    <n v="32"/>
    <n v="68"/>
    <n v="17.04"/>
    <n v="0"/>
    <n v="0"/>
    <n v="366"/>
    <n v="545.28"/>
    <n v="5.9836065573770494"/>
    <n v="0"/>
    <n v="0"/>
    <n v="1158.72"/>
    <n v="6236.6399999999994"/>
    <x v="0"/>
    <x v="0"/>
    <x v="0"/>
    <s v=""/>
    <n v="0"/>
  </r>
  <r>
    <s v="AGSH30673-01"/>
    <s v="电动手车连接片"/>
    <s v="XA"/>
    <n v="202"/>
    <x v="1"/>
    <x v="1"/>
    <s v="Order specific"/>
    <s v="Order specific"/>
    <n v="2100"/>
    <n v="18"/>
    <n v="32"/>
    <n v="2.4500000000000002"/>
    <n v="0"/>
    <n v="0"/>
    <n v="183"/>
    <n v="44.1"/>
    <n v="63.825136612021858"/>
    <n v="0"/>
    <n v="0"/>
    <n v="78.400000000000006"/>
    <n v="448.35"/>
    <x v="0"/>
    <x v="0"/>
    <x v="0"/>
    <s v=""/>
    <n v="0"/>
  </r>
  <r>
    <s v="AGSH30675-01"/>
    <s v="电动手车支座"/>
    <s v="XA"/>
    <n v="202"/>
    <x v="1"/>
    <x v="1"/>
    <s v="Order specific"/>
    <s v="Order specific"/>
    <n v="2100"/>
    <n v="31"/>
    <n v="19"/>
    <n v="2.36"/>
    <n v="0"/>
    <n v="0"/>
    <n v="183"/>
    <n v="73.16"/>
    <n v="35.901639344262293"/>
    <n v="0"/>
    <n v="0"/>
    <n v="44.839999999999996"/>
    <n v="431.88"/>
    <x v="0"/>
    <x v="0"/>
    <x v="0"/>
    <s v=""/>
    <n v="0"/>
  </r>
  <r>
    <s v="AGSH30677-01"/>
    <s v="RING"/>
    <s v="SM"/>
    <n v="212"/>
    <x v="1"/>
    <x v="1"/>
    <s v="SM"/>
    <s v="kanban"/>
    <n v="2600"/>
    <n v="1241"/>
    <n v="2500"/>
    <n v="1.3"/>
    <n v="0"/>
    <n v="500"/>
    <n v="11596"/>
    <n v="1613.3"/>
    <n v="0.97576750603656437"/>
    <n v="0"/>
    <n v="325"/>
    <n v="3250"/>
    <n v="15074.800000000001"/>
    <x v="2"/>
    <x v="1"/>
    <x v="2"/>
    <n v="14"/>
    <n v="0"/>
  </r>
  <r>
    <s v="AGSH30698-01"/>
    <s v="手车前框架210mm"/>
    <s v="VMI"/>
    <n v="202"/>
    <x v="1"/>
    <x v="1"/>
    <s v="MRP"/>
    <s v="MRP"/>
    <s v="VMI"/>
    <n v="1"/>
    <n v="0"/>
    <n v="90.19"/>
    <n v="0"/>
    <n v="0"/>
    <n v="2320"/>
    <n v="90.19"/>
    <n v="195.24353448275861"/>
    <n v="0"/>
    <n v="0"/>
    <n v="0"/>
    <n v="209240.8"/>
    <x v="3"/>
    <x v="3"/>
    <x v="0"/>
    <n v="7"/>
    <n v="57.391256090426417"/>
  </r>
  <r>
    <s v="AGSH30705-01"/>
    <s v="手车侧后框架"/>
    <s v="VMI"/>
    <n v="202"/>
    <x v="1"/>
    <x v="1"/>
    <s v="MRP"/>
    <s v="MRP"/>
    <s v="VMI"/>
    <n v="1"/>
    <n v="16"/>
    <n v="100"/>
    <n v="0"/>
    <n v="0"/>
    <n v="2963"/>
    <n v="100"/>
    <n v="0.12318596017549781"/>
    <n v="0"/>
    <n v="0"/>
    <n v="1600"/>
    <n v="296300"/>
    <x v="2"/>
    <x v="3"/>
    <x v="0"/>
    <n v="7"/>
    <n v="0"/>
  </r>
  <r>
    <s v="AGSH30711-01"/>
    <s v="PAD"/>
    <s v="SM"/>
    <n v="202"/>
    <x v="1"/>
    <x v="1"/>
    <s v="SM"/>
    <s v="kanban"/>
    <n v="2600"/>
    <n v="567"/>
    <n v="400"/>
    <n v="2.1"/>
    <n v="0"/>
    <n v="200"/>
    <n v="5554"/>
    <n v="1190.7"/>
    <n v="6.571840115232265E-2"/>
    <n v="0"/>
    <n v="210"/>
    <n v="840"/>
    <n v="11663.4"/>
    <x v="2"/>
    <x v="1"/>
    <x v="2"/>
    <n v="14"/>
    <n v="0"/>
  </r>
  <r>
    <s v="AGSH30712-01"/>
    <s v="PAD"/>
    <s v="SM"/>
    <n v="202"/>
    <x v="1"/>
    <x v="1"/>
    <s v="SM"/>
    <s v="kanban"/>
    <n v="2600"/>
    <n v="546"/>
    <n v="600"/>
    <n v="1.8"/>
    <n v="0"/>
    <n v="200"/>
    <n v="5554"/>
    <n v="982.80000000000007"/>
    <n v="37.262333453366942"/>
    <n v="0"/>
    <n v="180"/>
    <n v="1080"/>
    <n v="9997.2000000000007"/>
    <x v="1"/>
    <x v="2"/>
    <x v="2"/>
    <n v="21"/>
    <n v="283.08828493150691"/>
  </r>
  <r>
    <s v="AGSH30714-01"/>
    <s v="AXLE"/>
    <s v="SM"/>
    <n v="212"/>
    <x v="1"/>
    <x v="1"/>
    <s v="SM"/>
    <s v="kanban"/>
    <n v="2600"/>
    <n v="358"/>
    <n v="600"/>
    <n v="1.92"/>
    <n v="0"/>
    <n v="200"/>
    <n v="2781"/>
    <n v="687.36"/>
    <n v="71.661272923408845"/>
    <n v="0"/>
    <n v="192"/>
    <n v="1152"/>
    <n v="5339.5199999999995"/>
    <x v="1"/>
    <x v="2"/>
    <x v="0"/>
    <n v="21"/>
    <n v="320.71536758693361"/>
  </r>
  <r>
    <s v="AGSH30714-02"/>
    <s v="电动手车合闸闭锁杆"/>
    <s v="XA"/>
    <n v="202"/>
    <x v="1"/>
    <x v="1"/>
    <s v="Order specific"/>
    <s v="Order specific"/>
    <n v="2100"/>
    <n v="58"/>
    <n v="0"/>
    <n v="5.03"/>
    <n v="0"/>
    <n v="0"/>
    <n v="0"/>
    <n v="291.74"/>
    <s v=""/>
    <n v="0"/>
    <n v="0"/>
    <n v="0"/>
    <n v="0"/>
    <x v="0"/>
    <x v="0"/>
    <x v="0"/>
    <s v=""/>
    <n v="0"/>
  </r>
  <r>
    <s v="AGSH30722-01"/>
    <s v="手车轮子"/>
    <s v="VMI"/>
    <n v="202"/>
    <x v="1"/>
    <x v="1"/>
    <s v="MRP"/>
    <s v="MRP"/>
    <s v="VMI"/>
    <n v="277"/>
    <n v="0"/>
    <n v="5.5"/>
    <n v="0"/>
    <n v="0"/>
    <n v="11366"/>
    <n v="1523.5"/>
    <n v="1.8625725849023402"/>
    <n v="0"/>
    <n v="0"/>
    <n v="0"/>
    <n v="62513"/>
    <x v="2"/>
    <x v="1"/>
    <x v="2"/>
    <n v="14"/>
    <n v="0"/>
  </r>
  <r>
    <s v="AGSH30724-01"/>
    <s v="FIXING"/>
    <s v="SM"/>
    <n v="202"/>
    <x v="1"/>
    <x v="1"/>
    <s v="SM"/>
    <s v="kanban"/>
    <n v="2600"/>
    <n v="3005"/>
    <n v="4000"/>
    <n v="1.17"/>
    <n v="0"/>
    <n v="1000"/>
    <n v="22392"/>
    <n v="3515.85"/>
    <n v="4.5152286530903893"/>
    <n v="0"/>
    <n v="585"/>
    <n v="4680"/>
    <n v="26198.639999999999"/>
    <x v="2"/>
    <x v="1"/>
    <x v="2"/>
    <n v="14"/>
    <n v="0"/>
  </r>
  <r>
    <s v="AGSH30730-01"/>
    <s v="AXLE"/>
    <s v="SM"/>
    <n v="202"/>
    <x v="1"/>
    <x v="1"/>
    <s v="SM"/>
    <s v="kanban"/>
    <n v="2600"/>
    <n v="670"/>
    <n v="1500"/>
    <n v="1.7"/>
    <n v="0"/>
    <n v="300"/>
    <n v="2609"/>
    <n v="1139"/>
    <n v="420.40053660406289"/>
    <n v="0"/>
    <n v="255"/>
    <n v="2550"/>
    <n v="4435.3"/>
    <x v="3"/>
    <x v="2"/>
    <x v="2"/>
    <n v="21"/>
    <n v="714.18881101360751"/>
  </r>
  <r>
    <s v="AGSH30736-01"/>
    <s v="手车丝杆固定铜螺母"/>
    <s v="VMI"/>
    <n v="202"/>
    <x v="1"/>
    <x v="1"/>
    <s v="MRP"/>
    <s v="MRP"/>
    <s v="VMI"/>
    <n v="268"/>
    <n v="0"/>
    <n v="6.3"/>
    <n v="0"/>
    <n v="0"/>
    <n v="2821"/>
    <n v="1688.3999999999999"/>
    <n v="86.68911733427862"/>
    <n v="0"/>
    <n v="0"/>
    <n v="0"/>
    <n v="17772.3"/>
    <x v="1"/>
    <x v="1"/>
    <x v="2"/>
    <n v="14"/>
    <n v="934.38120328767127"/>
  </r>
  <r>
    <s v="AGSH30740-01"/>
    <s v="DISK"/>
    <s v="SM"/>
    <n v="219"/>
    <x v="1"/>
    <x v="1"/>
    <s v="SM"/>
    <s v="kanban"/>
    <n v="2600"/>
    <n v="383"/>
    <n v="400"/>
    <n v="3.02"/>
    <n v="0"/>
    <n v="100"/>
    <n v="3278"/>
    <n v="1156.6600000000001"/>
    <n v="29.841366687004271"/>
    <n v="0"/>
    <n v="151"/>
    <n v="1208"/>
    <n v="9899.56"/>
    <x v="4"/>
    <x v="2"/>
    <x v="2"/>
    <n v="21"/>
    <n v="226.17799304027812"/>
  </r>
  <r>
    <s v="AGSH30742-01"/>
    <s v="SLIDE PLATE"/>
    <s v="SM"/>
    <n v="202"/>
    <x v="1"/>
    <x v="1"/>
    <s v="SM"/>
    <s v="kanban"/>
    <n v="2600"/>
    <n v="499"/>
    <n v="400"/>
    <n v="1.5"/>
    <n v="0"/>
    <n v="100"/>
    <n v="2849"/>
    <n v="748.5"/>
    <n v="49.068094068094069"/>
    <n v="0"/>
    <n v="75"/>
    <n v="600"/>
    <n v="4273.5"/>
    <x v="1"/>
    <x v="2"/>
    <x v="0"/>
    <n v="21"/>
    <n v="282.58524024464401"/>
  </r>
  <r>
    <s v="AGSH30746-01"/>
    <s v="手车翻板左侧板"/>
    <s v="VMI"/>
    <n v="202"/>
    <x v="1"/>
    <x v="1"/>
    <s v="MRP"/>
    <s v="MRP"/>
    <s v="VMI"/>
    <n v="1"/>
    <n v="0"/>
    <n v="9.8000000000000007"/>
    <n v="0"/>
    <n v="0"/>
    <n v="3072"/>
    <n v="9.8000000000000007"/>
    <n v="59.288736979166671"/>
    <n v="0"/>
    <n v="0"/>
    <n v="0"/>
    <n v="30105.600000000002"/>
    <x v="1"/>
    <x v="1"/>
    <x v="0"/>
    <n v="14"/>
    <n v="4.9406947374200465"/>
  </r>
  <r>
    <s v="AGSH30751-01"/>
    <s v="电动手车传动轴套"/>
    <s v="XA"/>
    <n v="202"/>
    <x v="1"/>
    <x v="1"/>
    <s v="Order specific"/>
    <s v="Order specific"/>
    <n v="2100"/>
    <n v="16"/>
    <n v="34"/>
    <n v="7.3"/>
    <n v="0"/>
    <n v="0"/>
    <n v="184"/>
    <n v="116.8"/>
    <n v="1.9836956521739131"/>
    <n v="0"/>
    <n v="0"/>
    <n v="248.2"/>
    <n v="1343.2"/>
    <x v="0"/>
    <x v="0"/>
    <x v="0"/>
    <s v=""/>
    <n v="0"/>
  </r>
  <r>
    <s v="AGSH30753-01"/>
    <s v="电动手车传动齿轮轴套盖"/>
    <s v="XA"/>
    <n v="202"/>
    <x v="1"/>
    <x v="1"/>
    <s v="Order specific"/>
    <s v="Order specific"/>
    <n v="2100"/>
    <n v="6"/>
    <n v="34"/>
    <n v="37.6"/>
    <n v="0"/>
    <n v="0"/>
    <n v="184"/>
    <n v="225.60000000000002"/>
    <n v="31.739130434782609"/>
    <n v="0"/>
    <n v="0"/>
    <n v="1278.4000000000001"/>
    <n v="6918.4000000000005"/>
    <x v="0"/>
    <x v="0"/>
    <x v="0"/>
    <s v=""/>
    <n v="0"/>
  </r>
  <r>
    <s v="AGSH30755-01"/>
    <s v="电动手车传动齿轮圆盖"/>
    <s v="XA"/>
    <n v="202"/>
    <x v="1"/>
    <x v="1"/>
    <s v="Order specific"/>
    <s v="Order specific"/>
    <n v="2100"/>
    <n v="9"/>
    <n v="34"/>
    <n v="7.6"/>
    <n v="0"/>
    <n v="0"/>
    <n v="184"/>
    <n v="68.399999999999991"/>
    <n v="11.902173913043478"/>
    <n v="0"/>
    <n v="0"/>
    <n v="258.39999999999998"/>
    <n v="1398.3999999999999"/>
    <x v="0"/>
    <x v="0"/>
    <x v="0"/>
    <s v=""/>
    <n v="0"/>
  </r>
  <r>
    <s v="AGSH30757-01"/>
    <s v="电动手车垫片"/>
    <s v="XA"/>
    <n v="213"/>
    <x v="1"/>
    <x v="1"/>
    <s v="Order specific"/>
    <s v="Order specific"/>
    <n v="2100"/>
    <n v="265"/>
    <n v="0"/>
    <n v="87.08"/>
    <n v="200"/>
    <n v="0"/>
    <n v="194"/>
    <n v="23076.2"/>
    <n v="16.932989690721651"/>
    <n v="17416"/>
    <n v="0"/>
    <n v="0"/>
    <n v="16893.52"/>
    <x v="0"/>
    <x v="0"/>
    <x v="3"/>
    <s v=""/>
    <n v="0"/>
  </r>
  <r>
    <s v="AGSH30761-01"/>
    <s v="电动手车传动齿轮弹簧"/>
    <s v="XA"/>
    <n v="219"/>
    <x v="1"/>
    <x v="1"/>
    <s v="Order specific"/>
    <s v="Order specific"/>
    <n v="2100"/>
    <n v="28"/>
    <n v="32"/>
    <n v="2.0699999999999998"/>
    <n v="0"/>
    <n v="0"/>
    <n v="194"/>
    <n v="57.959999999999994"/>
    <n v="498.58247422680415"/>
    <n v="0"/>
    <n v="0"/>
    <n v="66.239999999999995"/>
    <n v="401.58"/>
    <x v="0"/>
    <x v="0"/>
    <x v="0"/>
    <s v=""/>
    <n v="0"/>
  </r>
  <r>
    <s v="AGSH30763-01"/>
    <s v="电动手车传动齿轮止动片"/>
    <s v="XA"/>
    <n v="202"/>
    <x v="1"/>
    <x v="1"/>
    <s v="Order specific"/>
    <s v="Order specific"/>
    <n v="2100"/>
    <n v="180"/>
    <n v="0"/>
    <n v="0.6"/>
    <n v="0"/>
    <n v="0"/>
    <n v="183"/>
    <n v="108"/>
    <n v="55.84699453551913"/>
    <n v="0"/>
    <n v="0"/>
    <n v="0"/>
    <n v="109.8"/>
    <x v="0"/>
    <x v="0"/>
    <x v="0"/>
    <s v=""/>
    <n v="0"/>
  </r>
  <r>
    <s v="AGSH30765-01"/>
    <s v="电动手车传动齿轮（白色）"/>
    <s v="XA"/>
    <n v="202"/>
    <x v="1"/>
    <x v="1"/>
    <s v="Order specific"/>
    <s v="Order specific"/>
    <n v="2100"/>
    <n v="281"/>
    <n v="20"/>
    <n v="23.99"/>
    <n v="0"/>
    <n v="0"/>
    <n v="175"/>
    <n v="6741.19"/>
    <n v="375.42857142857139"/>
    <n v="0"/>
    <n v="0"/>
    <n v="479.79999999999995"/>
    <n v="4198.25"/>
    <x v="0"/>
    <x v="0"/>
    <x v="2"/>
    <s v=""/>
    <n v="0"/>
  </r>
  <r>
    <s v="AGSH30767-01"/>
    <s v="电动手车传动齿轮套管"/>
    <s v="XA"/>
    <n v="219"/>
    <x v="1"/>
    <x v="1"/>
    <s v="Order specific"/>
    <s v="Order specific"/>
    <n v="2100"/>
    <n v="16"/>
    <n v="34"/>
    <n v="1.54"/>
    <n v="0"/>
    <n v="0"/>
    <n v="183"/>
    <n v="24.64"/>
    <n v="560.46448087431691"/>
    <n v="0"/>
    <n v="0"/>
    <n v="52.36"/>
    <n v="281.82"/>
    <x v="0"/>
    <x v="0"/>
    <x v="0"/>
    <s v=""/>
    <n v="0"/>
  </r>
  <r>
    <s v="AGSH30769-01"/>
    <s v="电动手车传动齿轮轴承"/>
    <s v="XA"/>
    <n v="202"/>
    <x v="1"/>
    <x v="1"/>
    <s v="Order specific"/>
    <s v="Order specific"/>
    <n v="2100"/>
    <n v="276"/>
    <n v="0"/>
    <n v="0.95"/>
    <n v="0"/>
    <n v="0"/>
    <n v="184"/>
    <n v="262.2"/>
    <n v="31.739130434782609"/>
    <n v="0"/>
    <n v="0"/>
    <n v="0"/>
    <n v="174.79999999999998"/>
    <x v="0"/>
    <x v="0"/>
    <x v="0"/>
    <s v=""/>
    <n v="0"/>
  </r>
  <r>
    <s v="AGSH30773-02"/>
    <s v="电动手车传动齿轮（主轮）"/>
    <s v="XA"/>
    <n v="202"/>
    <x v="1"/>
    <x v="1"/>
    <s v="Order specific"/>
    <s v="Order specific"/>
    <n v="2100"/>
    <n v="16"/>
    <n v="34"/>
    <n v="48.06"/>
    <n v="0"/>
    <n v="0"/>
    <n v="183"/>
    <n v="768.96"/>
    <n v="550.49180327868851"/>
    <n v="0"/>
    <n v="0"/>
    <n v="1634.04"/>
    <n v="8794.98"/>
    <x v="0"/>
    <x v="0"/>
    <x v="0"/>
    <s v=""/>
    <n v="0"/>
  </r>
  <r>
    <s v="AGSH30775-01"/>
    <s v="电动手车传动齿轮（副轮）"/>
    <s v="XA"/>
    <n v="202"/>
    <x v="1"/>
    <x v="1"/>
    <s v="Order specific"/>
    <s v="Order specific"/>
    <n v="2100"/>
    <n v="16"/>
    <n v="34"/>
    <n v="8.2100000000000009"/>
    <n v="0"/>
    <n v="0"/>
    <n v="183"/>
    <n v="131.36000000000001"/>
    <n v="31.912568306010929"/>
    <n v="0"/>
    <n v="0"/>
    <n v="279.14000000000004"/>
    <n v="1502.43"/>
    <x v="0"/>
    <x v="0"/>
    <x v="0"/>
    <s v=""/>
    <n v="0"/>
  </r>
  <r>
    <s v="AGSH30778-01"/>
    <s v="电动手车间隔圈"/>
    <s v="XA"/>
    <n v="202"/>
    <x v="1"/>
    <x v="1"/>
    <s v="Order specific"/>
    <s v="Order specific"/>
    <n v="2100"/>
    <n v="1"/>
    <n v="102"/>
    <n v="0.75"/>
    <n v="0"/>
    <n v="0"/>
    <n v="556"/>
    <n v="0.75"/>
    <n v="10.503597122302159"/>
    <n v="0"/>
    <n v="0"/>
    <n v="76.5"/>
    <n v="417"/>
    <x v="0"/>
    <x v="0"/>
    <x v="0"/>
    <s v=""/>
    <n v="0"/>
  </r>
  <r>
    <s v="AGSH30780-01"/>
    <s v="电动手车传动齿轮（次轮）"/>
    <s v="XA"/>
    <n v="202"/>
    <x v="1"/>
    <x v="1"/>
    <s v="Order specific"/>
    <s v="Order specific"/>
    <n v="2100"/>
    <n v="16"/>
    <n v="34"/>
    <n v="2.56"/>
    <n v="0"/>
    <n v="0"/>
    <n v="185"/>
    <n v="40.96"/>
    <n v="1.972972972972973"/>
    <n v="0"/>
    <n v="0"/>
    <n v="87.04"/>
    <n v="473.6"/>
    <x v="0"/>
    <x v="0"/>
    <x v="0"/>
    <s v=""/>
    <n v="0"/>
  </r>
  <r>
    <s v="AGSH30782-01"/>
    <s v="电动手车定位块"/>
    <s v="XA"/>
    <n v="202"/>
    <x v="1"/>
    <x v="1"/>
    <s v="Order specific"/>
    <s v="Order specific"/>
    <n v="2100"/>
    <n v="16"/>
    <n v="34"/>
    <n v="18.45"/>
    <n v="0"/>
    <n v="0"/>
    <n v="183"/>
    <n v="295.2"/>
    <n v="31.912568306010929"/>
    <n v="0"/>
    <n v="0"/>
    <n v="627.29999999999995"/>
    <n v="3376.35"/>
    <x v="0"/>
    <x v="0"/>
    <x v="0"/>
    <s v=""/>
    <n v="0"/>
  </r>
  <r>
    <s v="AGSH30786-01"/>
    <s v="电动手车摇把轴限位块"/>
    <s v="XA"/>
    <n v="202"/>
    <x v="1"/>
    <x v="1"/>
    <s v="Order specific"/>
    <s v="Order specific"/>
    <n v="2100"/>
    <n v="34"/>
    <n v="33"/>
    <n v="1.56"/>
    <n v="0"/>
    <n v="0"/>
    <n v="166"/>
    <n v="53.04"/>
    <n v="35.180722891566269"/>
    <n v="0"/>
    <n v="0"/>
    <n v="51.480000000000004"/>
    <n v="258.96000000000004"/>
    <x v="0"/>
    <x v="0"/>
    <x v="0"/>
    <s v=""/>
    <n v="0"/>
  </r>
  <r>
    <s v="AGSH30788-02"/>
    <s v="电动手车传动齿轮（摇把轮六角）"/>
    <s v="XA"/>
    <n v="202"/>
    <x v="1"/>
    <x v="1"/>
    <s v="Order specific"/>
    <s v="Order specific"/>
    <n v="2100"/>
    <n v="16"/>
    <n v="34"/>
    <n v="41.83"/>
    <n v="0"/>
    <n v="0"/>
    <n v="170"/>
    <n v="669.28"/>
    <n v="73"/>
    <n v="0"/>
    <n v="0"/>
    <n v="1422.22"/>
    <n v="7111.0999999999995"/>
    <x v="0"/>
    <x v="0"/>
    <x v="0"/>
    <s v=""/>
    <n v="0"/>
  </r>
  <r>
    <s v="AGSH30790-01"/>
    <s v="电动手车传动齿轮（丝杆轮）"/>
    <s v="XA"/>
    <n v="202"/>
    <x v="1"/>
    <x v="1"/>
    <s v="Order specific"/>
    <s v="Order specific"/>
    <n v="2100"/>
    <n v="16"/>
    <n v="34"/>
    <n v="22.05"/>
    <n v="0"/>
    <n v="0"/>
    <n v="183"/>
    <n v="352.8"/>
    <n v="31.912568306010929"/>
    <n v="0"/>
    <n v="0"/>
    <n v="749.7"/>
    <n v="4035.15"/>
    <x v="0"/>
    <x v="0"/>
    <x v="0"/>
    <s v=""/>
    <n v="0"/>
  </r>
  <r>
    <s v="AGSH30801-01"/>
    <s v="手车六角丝杆"/>
    <s v="VMI"/>
    <n v="202"/>
    <x v="1"/>
    <x v="1"/>
    <s v="MRP"/>
    <s v="MRP"/>
    <s v="VMI"/>
    <n v="57"/>
    <n v="0"/>
    <n v="172.43"/>
    <n v="0"/>
    <n v="0"/>
    <n v="2830"/>
    <n v="9828.51"/>
    <n v="2.0636042402826855"/>
    <n v="0"/>
    <n v="0"/>
    <n v="0"/>
    <n v="487976.9"/>
    <x v="2"/>
    <x v="3"/>
    <x v="3"/>
    <n v="7"/>
    <n v="0"/>
  </r>
  <r>
    <s v="AGSH30805-01"/>
    <s v="手车丝杆螺母"/>
    <s v="VMI"/>
    <n v="202"/>
    <x v="1"/>
    <x v="1"/>
    <s v="MRP"/>
    <s v="MRP"/>
    <s v="VMI"/>
    <n v="51"/>
    <n v="0"/>
    <n v="33.770000000000003"/>
    <n v="0"/>
    <n v="0"/>
    <n v="3019"/>
    <n v="1722.2700000000002"/>
    <n v="6.8913547532295452"/>
    <n v="0"/>
    <n v="0"/>
    <n v="0"/>
    <n v="101951.63"/>
    <x v="2"/>
    <x v="1"/>
    <x v="2"/>
    <n v="14"/>
    <n v="0"/>
  </r>
  <r>
    <s v="AGSH30808-01"/>
    <s v="手车丝杆磨擦片"/>
    <s v="VMI"/>
    <n v="202"/>
    <x v="1"/>
    <x v="1"/>
    <s v="MRP"/>
    <s v="MRP"/>
    <s v="VMI"/>
    <n v="23"/>
    <n v="0"/>
    <n v="6.3"/>
    <n v="0"/>
    <n v="0"/>
    <n v="2932"/>
    <n v="144.9"/>
    <n v="6.3489085948158248"/>
    <n v="0"/>
    <n v="0"/>
    <n v="0"/>
    <n v="18471.599999999999"/>
    <x v="2"/>
    <x v="1"/>
    <x v="0"/>
    <n v="14"/>
    <n v="0"/>
  </r>
  <r>
    <s v="AGSH30834-01"/>
    <s v="INTERLOCK"/>
    <s v="SM"/>
    <n v="202"/>
    <x v="1"/>
    <x v="1"/>
    <s v="SM"/>
    <s v="kanban"/>
    <n v="2600"/>
    <n v="325"/>
    <n v="400"/>
    <n v="1.5"/>
    <n v="0"/>
    <n v="100"/>
    <n v="2089"/>
    <n v="487.5"/>
    <n v="4.018669219722355"/>
    <n v="0"/>
    <n v="75"/>
    <n v="600"/>
    <n v="3133.5"/>
    <x v="2"/>
    <x v="2"/>
    <x v="0"/>
    <n v="21"/>
    <n v="0"/>
  </r>
  <r>
    <s v="AGSH30853-02"/>
    <s v="电动手车S6联锁件"/>
    <s v="XA"/>
    <n v="202"/>
    <x v="1"/>
    <x v="1"/>
    <s v="Order specific"/>
    <s v="Order specific"/>
    <n v="2100"/>
    <n v="16"/>
    <n v="34"/>
    <n v="3.92"/>
    <n v="0"/>
    <n v="0"/>
    <n v="170"/>
    <n v="62.72"/>
    <n v="697.7941176470589"/>
    <n v="0"/>
    <n v="0"/>
    <n v="133.28"/>
    <n v="666.4"/>
    <x v="0"/>
    <x v="0"/>
    <x v="0"/>
    <s v=""/>
    <n v="0"/>
  </r>
  <r>
    <s v="AGSH30853-03"/>
    <s v="CONNECTION"/>
    <s v="SM"/>
    <n v="202"/>
    <x v="1"/>
    <x v="1"/>
    <s v="SM"/>
    <s v="kanban"/>
    <n v="2600"/>
    <n v="302"/>
    <n v="300"/>
    <n v="3.8"/>
    <n v="0"/>
    <n v="100"/>
    <n v="2609"/>
    <n v="1147.5999999999999"/>
    <n v="2.2384055193560752"/>
    <n v="0"/>
    <n v="190"/>
    <n v="1140"/>
    <n v="9914.1999999999989"/>
    <x v="2"/>
    <x v="2"/>
    <x v="2"/>
    <n v="21"/>
    <n v="0"/>
  </r>
  <r>
    <s v="AGSH30863-01"/>
    <s v="门闭锁连接件"/>
    <s v="VMI"/>
    <n v="202"/>
    <x v="1"/>
    <x v="1"/>
    <s v="MRP"/>
    <s v="MRP"/>
    <s v="VMI"/>
    <n v="131"/>
    <n v="0"/>
    <n v="5.89"/>
    <n v="0"/>
    <n v="0"/>
    <n v="2080"/>
    <n v="771.58999999999992"/>
    <n v="52.995192307692314"/>
    <n v="0"/>
    <n v="0"/>
    <n v="0"/>
    <n v="12251.199999999999"/>
    <x v="1"/>
    <x v="1"/>
    <x v="0"/>
    <n v="14"/>
    <n v="374.71848710877254"/>
  </r>
  <r>
    <s v="AGSH30884-01Z"/>
    <s v="手车面板210mm"/>
    <s v="VMI"/>
    <n v="202"/>
    <x v="1"/>
    <x v="1"/>
    <s v="MRP"/>
    <s v="MRP"/>
    <s v="VMI"/>
    <n v="1"/>
    <n v="0"/>
    <n v="29.05"/>
    <n v="0"/>
    <n v="0"/>
    <n v="2232"/>
    <n v="29.05"/>
    <n v="21.422491039426522"/>
    <n v="0"/>
    <n v="0"/>
    <n v="0"/>
    <n v="64839.6"/>
    <x v="4"/>
    <x v="1"/>
    <x v="0"/>
    <n v="14"/>
    <n v="6.6430846177977614"/>
  </r>
  <r>
    <s v="AGSH30888-01"/>
    <s v="电动手车面板185mm"/>
    <s v="XA"/>
    <n v="202"/>
    <x v="1"/>
    <x v="1"/>
    <s v="Order specific"/>
    <s v="Order specific"/>
    <n v="2100"/>
    <n v="16"/>
    <n v="26"/>
    <n v="21.15"/>
    <n v="0"/>
    <n v="0"/>
    <n v="79"/>
    <n v="338.4"/>
    <n v="4.6202531645569618"/>
    <n v="0"/>
    <n v="0"/>
    <n v="549.9"/>
    <n v="1670.85"/>
    <x v="0"/>
    <x v="0"/>
    <x v="0"/>
    <s v=""/>
    <n v="0"/>
  </r>
  <r>
    <s v="AGSH30894-01"/>
    <s v="电动手车面板254mm"/>
    <s v="XA"/>
    <n v="202"/>
    <x v="1"/>
    <x v="1"/>
    <s v="Order specific"/>
    <s v="Order specific"/>
    <n v="2100"/>
    <n v="7"/>
    <n v="0"/>
    <n v="29.35"/>
    <n v="0"/>
    <n v="0"/>
    <n v="0"/>
    <n v="205.45000000000002"/>
    <s v=""/>
    <n v="0"/>
    <n v="0"/>
    <n v="0"/>
    <n v="0"/>
    <x v="0"/>
    <x v="0"/>
    <x v="0"/>
    <s v=""/>
    <n v="0"/>
  </r>
  <r>
    <s v="AGSH30903-01"/>
    <s v="ROD"/>
    <s v="SM"/>
    <n v="202"/>
    <x v="1"/>
    <x v="1"/>
    <s v="SM"/>
    <s v="kanban"/>
    <n v="2600"/>
    <n v="320"/>
    <n v="497"/>
    <n v="3.3"/>
    <n v="0"/>
    <n v="150"/>
    <n v="3046"/>
    <n v="1056"/>
    <n v="0.83880499015101773"/>
    <n v="0"/>
    <n v="247.5"/>
    <n v="1640.1"/>
    <n v="10051.799999999999"/>
    <x v="2"/>
    <x v="1"/>
    <x v="2"/>
    <n v="14"/>
    <n v="0"/>
  </r>
  <r>
    <s v="AGSH30904-01"/>
    <s v="ANGLE"/>
    <s v="SM"/>
    <n v="202"/>
    <x v="1"/>
    <x v="1"/>
    <s v="SM"/>
    <s v="kanban"/>
    <n v="2600"/>
    <n v="340"/>
    <n v="200"/>
    <n v="2.8"/>
    <n v="0"/>
    <n v="100"/>
    <n v="2809"/>
    <n v="951.99999999999989"/>
    <n v="41.580633677465293"/>
    <n v="0"/>
    <n v="140"/>
    <n v="560"/>
    <n v="7865.2"/>
    <x v="1"/>
    <x v="2"/>
    <x v="2"/>
    <n v="21"/>
    <n v="310.99150273972606"/>
  </r>
  <r>
    <s v="AGSH30910-01"/>
    <s v="ANGLE"/>
    <s v="SM"/>
    <n v="202"/>
    <x v="1"/>
    <x v="1"/>
    <s v="SM"/>
    <s v="kanban"/>
    <n v="2600"/>
    <n v="320"/>
    <n v="400"/>
    <n v="2.1"/>
    <n v="0"/>
    <n v="100"/>
    <n v="2905"/>
    <n v="672"/>
    <n v="42.719449225473319"/>
    <n v="0"/>
    <n v="105"/>
    <n v="840"/>
    <n v="6100.5"/>
    <x v="1"/>
    <x v="2"/>
    <x v="0"/>
    <n v="21"/>
    <n v="225.49471716357775"/>
  </r>
  <r>
    <s v="AGSH30911-01"/>
    <s v="ANGLE"/>
    <s v="SM"/>
    <n v="202"/>
    <x v="1"/>
    <x v="1"/>
    <s v="SM"/>
    <s v="kanban"/>
    <n v="2600"/>
    <n v="311"/>
    <n v="300"/>
    <n v="2.2000000000000002"/>
    <n v="0"/>
    <n v="100"/>
    <n v="2524"/>
    <n v="684.2"/>
    <n v="46.275752773375594"/>
    <n v="0"/>
    <n v="110.00000000000001"/>
    <n v="660"/>
    <n v="5552.8"/>
    <x v="1"/>
    <x v="2"/>
    <x v="0"/>
    <n v="21"/>
    <n v="246.64800780821921"/>
  </r>
  <r>
    <s v="AGSH30912-01"/>
    <s v="ANGLE"/>
    <s v="SM"/>
    <n v="202"/>
    <x v="1"/>
    <x v="1"/>
    <s v="SM"/>
    <s v="kanban"/>
    <n v="2600"/>
    <n v="256"/>
    <n v="500"/>
    <n v="1.3"/>
    <n v="0"/>
    <n v="100"/>
    <n v="2745"/>
    <n v="332.8"/>
    <n v="41.353369763205826"/>
    <n v="0"/>
    <n v="65"/>
    <n v="650"/>
    <n v="3568.5"/>
    <x v="1"/>
    <x v="2"/>
    <x v="0"/>
    <n v="21"/>
    <n v="108.10671505968374"/>
  </r>
  <r>
    <s v="AGSH30913-01"/>
    <s v="航空插联杆"/>
    <s v="VMI"/>
    <n v="202"/>
    <x v="1"/>
    <x v="1"/>
    <s v="MRP"/>
    <s v="MRP"/>
    <s v="VMI"/>
    <n v="1"/>
    <n v="0"/>
    <n v="14"/>
    <n v="0"/>
    <n v="0"/>
    <n v="2751"/>
    <n v="14"/>
    <n v="33.965830607051977"/>
    <n v="0"/>
    <n v="0"/>
    <n v="0"/>
    <n v="38514"/>
    <x v="1"/>
    <x v="1"/>
    <x v="0"/>
    <n v="14"/>
    <n v="5.4314666095890409"/>
  </r>
  <r>
    <s v="AGSH30914-01"/>
    <s v="电动手车手车航空插联锁件"/>
    <s v="XA"/>
    <n v="202"/>
    <x v="1"/>
    <x v="1"/>
    <s v="Order specific"/>
    <s v="Order specific"/>
    <n v="2100"/>
    <n v="16"/>
    <n v="34"/>
    <n v="1.93"/>
    <n v="0"/>
    <n v="0"/>
    <n v="170"/>
    <n v="30.88"/>
    <n v="2.1470588235294117"/>
    <n v="0"/>
    <n v="0"/>
    <n v="65.62"/>
    <n v="328.09999999999997"/>
    <x v="0"/>
    <x v="0"/>
    <x v="0"/>
    <s v=""/>
    <n v="0"/>
  </r>
  <r>
    <s v="AGSH30915-01"/>
    <s v="航空插上联锁件"/>
    <s v="VMI"/>
    <n v="202"/>
    <x v="1"/>
    <x v="1"/>
    <s v="MRP"/>
    <s v="MRP"/>
    <s v="VMI"/>
    <n v="171"/>
    <n v="0"/>
    <n v="6.7"/>
    <n v="0"/>
    <n v="0"/>
    <n v="2992"/>
    <n v="1145.7"/>
    <n v="1.9518716577540105"/>
    <n v="0"/>
    <n v="0"/>
    <n v="0"/>
    <n v="20046.400000000001"/>
    <x v="2"/>
    <x v="1"/>
    <x v="2"/>
    <n v="14"/>
    <n v="0"/>
  </r>
  <r>
    <s v="AGSH30916-01"/>
    <s v="航空插下联锁件"/>
    <s v="VMI"/>
    <n v="202"/>
    <x v="1"/>
    <x v="1"/>
    <s v="MRP"/>
    <s v="MRP"/>
    <s v="VMI"/>
    <n v="242"/>
    <n v="0"/>
    <n v="7.2"/>
    <n v="0"/>
    <n v="0"/>
    <n v="3024"/>
    <n v="1742.4"/>
    <n v="20.639880952380953"/>
    <n v="0"/>
    <n v="0"/>
    <n v="0"/>
    <n v="21772.799999999999"/>
    <x v="4"/>
    <x v="1"/>
    <x v="2"/>
    <n v="14"/>
    <n v="369.95159394376356"/>
  </r>
  <r>
    <s v="AGSH30926-01"/>
    <s v="面板把手"/>
    <s v="XA"/>
    <n v="202"/>
    <x v="1"/>
    <x v="1"/>
    <s v="Order specific"/>
    <s v="Order specific"/>
    <n v="2100"/>
    <n v="114"/>
    <n v="0"/>
    <n v="8.5"/>
    <n v="0"/>
    <n v="0"/>
    <n v="90"/>
    <n v="969"/>
    <n v="981.44444444444457"/>
    <n v="0"/>
    <n v="0"/>
    <n v="0"/>
    <n v="765"/>
    <x v="0"/>
    <x v="0"/>
    <x v="2"/>
    <s v=""/>
    <n v="0"/>
  </r>
  <r>
    <s v="AGSH30961-01"/>
    <s v="64针航空插座外壳（公要)配客户"/>
    <s v="VMI"/>
    <n v="219"/>
    <x v="1"/>
    <x v="1"/>
    <s v="MRP"/>
    <s v="MRP"/>
    <s v="VMI"/>
    <n v="52"/>
    <n v="0"/>
    <n v="112.82"/>
    <n v="0"/>
    <n v="0"/>
    <n v="1184"/>
    <n v="5866.6399999999994"/>
    <n v="35.143581081081081"/>
    <n v="0"/>
    <n v="0"/>
    <n v="0"/>
    <n v="133578.88"/>
    <x v="1"/>
    <x v="1"/>
    <x v="2"/>
    <n v="14"/>
    <n v="2329.5171209228547"/>
  </r>
  <r>
    <s v="AGSH30973-01"/>
    <s v="GLIDE"/>
    <s v="XA"/>
    <n v="202"/>
    <x v="1"/>
    <x v="1"/>
    <s v="Order specific"/>
    <s v="Order specific"/>
    <n v="2100"/>
    <n v="229"/>
    <n v="0"/>
    <n v="1.56"/>
    <n v="0"/>
    <n v="0"/>
    <n v="462"/>
    <n v="357.24"/>
    <n v="41.082251082251084"/>
    <n v="0"/>
    <n v="0"/>
    <n v="0"/>
    <n v="720.72"/>
    <x v="0"/>
    <x v="0"/>
    <x v="0"/>
    <s v=""/>
    <n v="0"/>
  </r>
  <r>
    <s v="AGSH31052-02"/>
    <s v="下触臂连接件"/>
    <s v="VMI"/>
    <n v="202"/>
    <x v="1"/>
    <x v="1"/>
    <s v="MRP"/>
    <s v="MRP"/>
    <s v="VMI"/>
    <n v="3"/>
    <n v="0"/>
    <n v="36.5"/>
    <n v="0"/>
    <n v="0"/>
    <n v="7956"/>
    <n v="109.5"/>
    <n v="10.505907491201608"/>
    <n v="0"/>
    <n v="0"/>
    <n v="0"/>
    <n v="290394"/>
    <x v="2"/>
    <x v="3"/>
    <x v="0"/>
    <n v="7"/>
    <n v="24.117091703056765"/>
  </r>
  <r>
    <s v="AGSH31067-01"/>
    <s v="拉杆"/>
    <s v="VMI"/>
    <n v="202"/>
    <x v="1"/>
    <x v="1"/>
    <s v="MRP"/>
    <s v="MRP"/>
    <s v="VMI"/>
    <n v="3"/>
    <n v="0"/>
    <n v="10.3"/>
    <n v="0"/>
    <n v="0"/>
    <n v="8853"/>
    <n v="30.900000000000002"/>
    <n v="0.12368688580142326"/>
    <n v="0"/>
    <n v="0"/>
    <n v="0"/>
    <n v="91185.900000000009"/>
    <x v="2"/>
    <x v="1"/>
    <x v="0"/>
    <n v="14"/>
    <n v="0"/>
  </r>
  <r>
    <s v="AGSH31074-01"/>
    <s v="COMPRESSION SPRING"/>
    <s v="VMI"/>
    <n v="219"/>
    <x v="1"/>
    <x v="1"/>
    <s v="MRP"/>
    <s v="MRP"/>
    <s v="VMI"/>
    <n v="16"/>
    <n v="0"/>
    <n v="4.18"/>
    <n v="0"/>
    <n v="0"/>
    <n v="16141"/>
    <n v="66.88"/>
    <n v="6.7839662970076209E-2"/>
    <n v="0"/>
    <n v="0"/>
    <n v="0"/>
    <n v="67469.37999999999"/>
    <x v="2"/>
    <x v="1"/>
    <x v="0"/>
    <n v="14"/>
    <n v="0"/>
  </r>
  <r>
    <s v="AGSH31083-01"/>
    <s v="SLEEVE"/>
    <s v="SM"/>
    <n v="202"/>
    <x v="1"/>
    <x v="1"/>
    <s v="SM"/>
    <s v="kanban"/>
    <n v="2600"/>
    <n v="255"/>
    <n v="630"/>
    <n v="4.96"/>
    <n v="0"/>
    <n v="240"/>
    <n v="4074"/>
    <n v="1264.8"/>
    <n v="1.4334806087383407"/>
    <n v="0"/>
    <n v="595.20000000000005"/>
    <n v="3124.8"/>
    <n v="20207.04"/>
    <x v="2"/>
    <x v="1"/>
    <x v="2"/>
    <n v="14"/>
    <n v="0"/>
  </r>
  <r>
    <s v="AGSH31087-01"/>
    <s v="拨叉板"/>
    <s v="VMI"/>
    <n v="212"/>
    <x v="1"/>
    <x v="1"/>
    <s v="MRP"/>
    <s v="MRP"/>
    <s v="VMI"/>
    <n v="6"/>
    <n v="0"/>
    <n v="19.149999999999999"/>
    <n v="0"/>
    <n v="0"/>
    <n v="17706"/>
    <n v="114.89999999999999"/>
    <n v="5.256692646560488"/>
    <n v="0"/>
    <n v="0"/>
    <n v="0"/>
    <n v="339069.89999999997"/>
    <x v="2"/>
    <x v="3"/>
    <x v="0"/>
    <n v="7"/>
    <n v="0"/>
  </r>
  <r>
    <s v="AGSH31089-01"/>
    <s v="泡筒支撑板"/>
    <s v="VMI"/>
    <n v="202"/>
    <x v="1"/>
    <x v="1"/>
    <s v="MRP"/>
    <s v="MRP"/>
    <s v="VMI"/>
    <n v="5"/>
    <n v="0"/>
    <n v="24.5"/>
    <n v="0"/>
    <n v="0"/>
    <n v="8851"/>
    <n v="122.5"/>
    <n v="0.2474296689639589"/>
    <n v="0"/>
    <n v="0"/>
    <n v="0"/>
    <n v="216849.5"/>
    <x v="2"/>
    <x v="3"/>
    <x v="0"/>
    <n v="7"/>
    <n v="0"/>
  </r>
  <r>
    <s v="AGSH31091-01"/>
    <s v="AXLE"/>
    <s v="SM"/>
    <n v="212"/>
    <x v="1"/>
    <x v="1"/>
    <s v="SM"/>
    <s v="kanban"/>
    <n v="2600"/>
    <n v="420"/>
    <n v="600"/>
    <n v="4.17"/>
    <n v="0"/>
    <n v="200"/>
    <n v="8851"/>
    <n v="1751.3999999999999"/>
    <n v="0.20619139080329904"/>
    <n v="0"/>
    <n v="417"/>
    <n v="2502"/>
    <n v="36908.67"/>
    <x v="2"/>
    <x v="1"/>
    <x v="2"/>
    <n v="14"/>
    <n v="0"/>
  </r>
  <r>
    <s v="AGSH31093-01"/>
    <s v="AXLE"/>
    <s v="SM"/>
    <n v="212"/>
    <x v="1"/>
    <x v="1"/>
    <s v="SM"/>
    <s v="kanban"/>
    <n v="2600"/>
    <n v="862"/>
    <n v="1800"/>
    <n v="3.8"/>
    <n v="0"/>
    <n v="400"/>
    <n v="17611"/>
    <n v="3275.6"/>
    <n v="8.7047867809891546"/>
    <n v="0"/>
    <n v="760"/>
    <n v="6840"/>
    <n v="66921.8"/>
    <x v="2"/>
    <x v="1"/>
    <x v="2"/>
    <n v="14"/>
    <n v="0"/>
  </r>
  <r>
    <s v="AGSH31102-01"/>
    <s v="灭弧室定位架VG3及以上"/>
    <s v="VMI"/>
    <n v="202"/>
    <x v="1"/>
    <x v="1"/>
    <s v="MRP"/>
    <s v="MRP"/>
    <s v="VMI"/>
    <n v="3"/>
    <n v="0"/>
    <n v="16.5"/>
    <n v="0"/>
    <n v="0"/>
    <n v="5133"/>
    <n v="49.5"/>
    <n v="61.295538671342293"/>
    <n v="0"/>
    <n v="0"/>
    <n v="0"/>
    <n v="84694.5"/>
    <x v="1"/>
    <x v="1"/>
    <x v="0"/>
    <n v="14"/>
    <n v="25.20811925118393"/>
  </r>
  <r>
    <s v="AGSH31115-01"/>
    <s v="小电流连接罩"/>
    <s v="VMI"/>
    <n v="202"/>
    <x v="1"/>
    <x v="1"/>
    <s v="MRP"/>
    <s v="MRP"/>
    <s v="VMI"/>
    <n v="3"/>
    <n v="0"/>
    <n v="40.26"/>
    <n v="0"/>
    <n v="0"/>
    <n v="3340"/>
    <n v="120.78"/>
    <n v="0.32784431137724551"/>
    <n v="0"/>
    <n v="0"/>
    <n v="0"/>
    <n v="134468.4"/>
    <x v="2"/>
    <x v="1"/>
    <x v="0"/>
    <n v="14"/>
    <n v="0"/>
  </r>
  <r>
    <s v="AGSH31124-01"/>
    <s v="上散热片（带环氧）"/>
    <s v="VMI"/>
    <n v="202"/>
    <x v="1"/>
    <x v="1"/>
    <s v="MRP"/>
    <s v="MRP"/>
    <s v="VMI"/>
    <n v="9"/>
    <n v="0"/>
    <n v="70"/>
    <n v="0"/>
    <n v="0"/>
    <n v="3798"/>
    <n v="630"/>
    <n v="0.28830963665086889"/>
    <n v="0"/>
    <n v="0"/>
    <n v="0"/>
    <n v="265860"/>
    <x v="2"/>
    <x v="3"/>
    <x v="0"/>
    <n v="7"/>
    <n v="0"/>
  </r>
  <r>
    <s v="AGSH31124-02"/>
    <s v="上散热片（不带环氧）"/>
    <s v="VMI"/>
    <n v="202"/>
    <x v="1"/>
    <x v="1"/>
    <s v="MRP"/>
    <s v="MRP"/>
    <s v="VMI"/>
    <n v="3"/>
    <n v="0"/>
    <n v="64"/>
    <n v="0"/>
    <n v="0"/>
    <n v="1815"/>
    <n v="192"/>
    <n v="1.809917355371901"/>
    <n v="0"/>
    <n v="0"/>
    <n v="0"/>
    <n v="116160"/>
    <x v="2"/>
    <x v="1"/>
    <x v="0"/>
    <n v="14"/>
    <n v="0"/>
  </r>
  <r>
    <s v="AGSH31184-03"/>
    <s v="上触臂"/>
    <s v="VMI"/>
    <n v="202"/>
    <x v="1"/>
    <x v="1"/>
    <s v="MRP"/>
    <s v="MRP"/>
    <s v="VMI"/>
    <n v="3"/>
    <n v="0"/>
    <n v="419.39"/>
    <n v="0"/>
    <n v="0"/>
    <n v="2155"/>
    <n v="1258.17"/>
    <n v="0.50812064965197212"/>
    <n v="0"/>
    <n v="0"/>
    <n v="0"/>
    <n v="903785.45"/>
    <x v="2"/>
    <x v="3"/>
    <x v="2"/>
    <n v="7"/>
    <n v="0"/>
  </r>
  <r>
    <s v="AGSH31192-03"/>
    <s v="上触臂"/>
    <s v="VMI"/>
    <n v="202"/>
    <x v="1"/>
    <x v="1"/>
    <s v="MRP"/>
    <s v="MRP"/>
    <s v="VMI"/>
    <n v="3"/>
    <n v="0"/>
    <n v="455.37"/>
    <n v="0"/>
    <n v="0"/>
    <n v="2155"/>
    <n v="1366.1100000000001"/>
    <n v="0.50812064965197212"/>
    <n v="0"/>
    <n v="0"/>
    <n v="0"/>
    <n v="981322.35"/>
    <x v="2"/>
    <x v="3"/>
    <x v="2"/>
    <n v="7"/>
    <n v="0"/>
  </r>
  <r>
    <s v="AGSH31212-01"/>
    <s v="上触臂630A"/>
    <s v="VMI"/>
    <n v="202"/>
    <x v="1"/>
    <x v="1"/>
    <s v="MRP"/>
    <s v="MRP"/>
    <s v="VMI"/>
    <n v="54"/>
    <n v="0"/>
    <n v="236.27"/>
    <n v="0"/>
    <n v="0"/>
    <n v="29"/>
    <n v="12758.58"/>
    <n v="37.758620689655174"/>
    <n v="0"/>
    <n v="0"/>
    <n v="0"/>
    <n v="6851.83"/>
    <x v="1"/>
    <x v="2"/>
    <x v="3"/>
    <n v="21"/>
    <n v="3737.3900646575344"/>
  </r>
  <r>
    <s v="AGSH31218-02"/>
    <s v="上触臂630A"/>
    <s v="VMI"/>
    <n v="202"/>
    <x v="1"/>
    <x v="1"/>
    <s v="MRP"/>
    <s v="MRP"/>
    <s v="VMI"/>
    <n v="54"/>
    <n v="0"/>
    <n v="283.45"/>
    <n v="0"/>
    <n v="0"/>
    <n v="28"/>
    <n v="15306.3"/>
    <n v="703.92857142857144"/>
    <n v="0"/>
    <n v="0"/>
    <n v="0"/>
    <n v="7936.5999999999995"/>
    <x v="3"/>
    <x v="2"/>
    <x v="3"/>
    <n v="21"/>
    <n v="9800.78464109589"/>
  </r>
  <r>
    <s v="AGSH31233-01"/>
    <s v="ADJUSTABLE SPACER"/>
    <s v="SM"/>
    <n v="202"/>
    <x v="1"/>
    <x v="1"/>
    <s v="SM"/>
    <s v="kanban"/>
    <n v="2600"/>
    <n v="541"/>
    <n v="800"/>
    <n v="3.39"/>
    <n v="0"/>
    <n v="200"/>
    <n v="4071"/>
    <n v="1833.99"/>
    <n v="4.8415622697126013"/>
    <n v="0"/>
    <n v="339"/>
    <n v="2712"/>
    <n v="13800.69"/>
    <x v="2"/>
    <x v="1"/>
    <x v="2"/>
    <n v="14"/>
    <n v="0"/>
  </r>
  <r>
    <s v="AGSH31242-01"/>
    <s v="极柱连杆210mm"/>
    <s v="VMI"/>
    <n v="202"/>
    <x v="1"/>
    <x v="1"/>
    <s v="MRP"/>
    <s v="MRP"/>
    <s v="VMI"/>
    <n v="1"/>
    <n v="0"/>
    <n v="62"/>
    <n v="0"/>
    <n v="0"/>
    <n v="2507"/>
    <n v="62"/>
    <n v="78.765456721180698"/>
    <n v="0"/>
    <n v="0"/>
    <n v="0"/>
    <n v="155434"/>
    <x v="1"/>
    <x v="1"/>
    <x v="0"/>
    <n v="14"/>
    <n v="33.646760894335706"/>
  </r>
  <r>
    <s v="AGSH31247-01"/>
    <s v="THREADED HINGE"/>
    <s v="SM"/>
    <n v="212"/>
    <x v="1"/>
    <x v="1"/>
    <s v="SM"/>
    <s v="kanban"/>
    <n v="2600"/>
    <n v="684"/>
    <n v="800"/>
    <n v="3.69"/>
    <n v="0"/>
    <n v="200"/>
    <n v="8850"/>
    <n v="2523.96"/>
    <n v="4.1242937853107342E-2"/>
    <n v="0"/>
    <n v="369"/>
    <n v="2952"/>
    <n v="32656.5"/>
    <x v="2"/>
    <x v="1"/>
    <x v="2"/>
    <n v="14"/>
    <n v="0"/>
  </r>
  <r>
    <s v="AGSH31265-01"/>
    <s v="触臂套筒（长）"/>
    <s v="VMI"/>
    <n v="202"/>
    <x v="1"/>
    <x v="1"/>
    <s v="MRP"/>
    <s v="MRP"/>
    <s v="VMI"/>
    <n v="6"/>
    <n v="0"/>
    <n v="16.899999999999999"/>
    <n v="0"/>
    <n v="0"/>
    <n v="10864"/>
    <n v="101.39999999999999"/>
    <n v="22.980486008836525"/>
    <n v="0"/>
    <n v="0"/>
    <n v="0"/>
    <n v="183601.59999999998"/>
    <x v="4"/>
    <x v="3"/>
    <x v="0"/>
    <n v="7"/>
    <n v="46.538530353280457"/>
  </r>
  <r>
    <s v="AGSH31299-01"/>
    <s v="SPACER"/>
    <s v="SM"/>
    <n v="202"/>
    <x v="1"/>
    <x v="1"/>
    <s v="SM"/>
    <s v="kanban"/>
    <n v="2600"/>
    <n v="242"/>
    <n v="330"/>
    <n v="2.5"/>
    <n v="0"/>
    <n v="90"/>
    <n v="1437"/>
    <n v="605"/>
    <n v="1.5240083507306887"/>
    <n v="0"/>
    <n v="112.5"/>
    <n v="825"/>
    <n v="3592.5"/>
    <x v="2"/>
    <x v="2"/>
    <x v="0"/>
    <n v="21"/>
    <n v="0"/>
  </r>
  <r>
    <s v="AGSH31303-01"/>
    <s v="1600A/2000A鸭嘴触子"/>
    <s v="VMI"/>
    <n v="212"/>
    <x v="1"/>
    <x v="1"/>
    <s v="MRP"/>
    <s v="MRP"/>
    <s v="VMI"/>
    <n v="111"/>
    <n v="0"/>
    <n v="189.2"/>
    <n v="0"/>
    <n v="0"/>
    <n v="3868"/>
    <n v="21001.199999999997"/>
    <n v="22.836091003102378"/>
    <n v="0"/>
    <n v="0"/>
    <n v="0"/>
    <n v="731825.6"/>
    <x v="4"/>
    <x v="3"/>
    <x v="3"/>
    <n v="7"/>
    <n v="9612.0112438356155"/>
  </r>
  <r>
    <s v="AGSH31325-01"/>
    <s v="电动手车连接件"/>
    <s v="XA"/>
    <n v="202"/>
    <x v="1"/>
    <x v="1"/>
    <s v="Order specific"/>
    <s v="Order specific"/>
    <n v="2100"/>
    <n v="44"/>
    <n v="6"/>
    <n v="1.1499999999999999"/>
    <n v="0"/>
    <n v="0"/>
    <n v="170"/>
    <n v="50.599999999999994"/>
    <n v="238.32352941176472"/>
    <n v="0"/>
    <n v="0"/>
    <n v="6.8999999999999995"/>
    <n v="195.49999999999997"/>
    <x v="0"/>
    <x v="0"/>
    <x v="0"/>
    <s v=""/>
    <n v="0"/>
  </r>
  <r>
    <s v="AGSH31403-01"/>
    <s v="电动手车丝杆挡板"/>
    <s v="XA"/>
    <n v="202"/>
    <x v="1"/>
    <x v="1"/>
    <s v="Order specific"/>
    <s v="Order specific"/>
    <n v="2100"/>
    <n v="16"/>
    <n v="34"/>
    <n v="9.1199999999999992"/>
    <n v="0"/>
    <n v="0"/>
    <n v="184"/>
    <n v="145.91999999999999"/>
    <n v="87.282608695652172"/>
    <n v="0"/>
    <n v="0"/>
    <n v="310.08"/>
    <n v="1678.08"/>
    <x v="0"/>
    <x v="0"/>
    <x v="0"/>
    <s v=""/>
    <n v="0"/>
  </r>
  <r>
    <s v="AGSH31410-01"/>
    <s v="电动手车合闸闭锁件"/>
    <s v="XA"/>
    <n v="202"/>
    <x v="1"/>
    <x v="1"/>
    <s v="Order specific"/>
    <s v="Order specific"/>
    <n v="2100"/>
    <n v="16"/>
    <n v="34"/>
    <n v="7.17"/>
    <n v="0"/>
    <n v="0"/>
    <n v="183"/>
    <n v="114.72"/>
    <n v="31.912568306010929"/>
    <n v="0"/>
    <n v="0"/>
    <n v="243.78"/>
    <n v="1312.11"/>
    <x v="0"/>
    <x v="0"/>
    <x v="0"/>
    <s v=""/>
    <n v="0"/>
  </r>
  <r>
    <s v="AGSH31433-01"/>
    <s v="防跳继电器K01 24VDC"/>
    <s v="XA"/>
    <n v="202"/>
    <x v="1"/>
    <x v="1"/>
    <s v="Order specific"/>
    <s v="Order specific"/>
    <n v="2100"/>
    <n v="42"/>
    <n v="0"/>
    <n v="68"/>
    <n v="0"/>
    <n v="0"/>
    <n v="0"/>
    <n v="2856"/>
    <s v=""/>
    <n v="0"/>
    <n v="0"/>
    <n v="0"/>
    <n v="0"/>
    <x v="0"/>
    <x v="0"/>
    <x v="2"/>
    <s v=""/>
    <n v="0"/>
  </r>
  <r>
    <s v="AGSH31434-01"/>
    <s v="防跳继电器K01 48VDC"/>
    <s v="VMI"/>
    <n v="202"/>
    <x v="1"/>
    <x v="1"/>
    <s v="MRP"/>
    <s v="MRP"/>
    <s v="VMI"/>
    <n v="19"/>
    <n v="0"/>
    <n v="75.930000000000007"/>
    <n v="0"/>
    <n v="0"/>
    <n v="33"/>
    <n v="1442.67"/>
    <n v="464.54545454545456"/>
    <n v="0"/>
    <n v="0"/>
    <n v="0"/>
    <n v="2505.69"/>
    <x v="3"/>
    <x v="2"/>
    <x v="2"/>
    <n v="21"/>
    <n v="909.11925123287688"/>
  </r>
  <r>
    <s v="AGSH31466-01"/>
    <s v="电磁铁支架附件"/>
    <s v="XA"/>
    <n v="202"/>
    <x v="1"/>
    <x v="1"/>
    <s v="Order specific"/>
    <s v="Order specific"/>
    <n v="2100"/>
    <n v="85"/>
    <n v="0"/>
    <n v="3.91"/>
    <n v="0"/>
    <n v="0"/>
    <n v="70"/>
    <n v="332.35"/>
    <n v="99.071428571428569"/>
    <n v="0"/>
    <n v="0"/>
    <n v="0"/>
    <n v="273.7"/>
    <x v="0"/>
    <x v="0"/>
    <x v="0"/>
    <s v=""/>
    <n v="0"/>
  </r>
  <r>
    <s v="AGSH31468-01"/>
    <s v="FIXING"/>
    <s v="SM"/>
    <n v="202"/>
    <x v="1"/>
    <x v="1"/>
    <s v="SM"/>
    <s v="kanban"/>
    <n v="2600"/>
    <n v="442"/>
    <n v="640"/>
    <n v="7.1"/>
    <n v="0"/>
    <n v="300"/>
    <n v="16265"/>
    <n v="3138.2"/>
    <n v="1.9074700276667693"/>
    <n v="0"/>
    <n v="1065"/>
    <n v="4544"/>
    <n v="115481.5"/>
    <x v="2"/>
    <x v="1"/>
    <x v="2"/>
    <n v="14"/>
    <n v="0"/>
  </r>
  <r>
    <s v="AGSH31481-01"/>
    <s v="合分闸电磁铁220V 135-260V"/>
    <s v="VMI"/>
    <n v="202"/>
    <x v="1"/>
    <x v="1"/>
    <s v="MRP"/>
    <s v="MRP"/>
    <s v="VMI"/>
    <n v="19"/>
    <n v="0"/>
    <n v="45"/>
    <n v="0"/>
    <n v="0"/>
    <n v="9150"/>
    <n v="855"/>
    <n v="17.631693989071039"/>
    <n v="0"/>
    <n v="0"/>
    <n v="0"/>
    <n v="411750"/>
    <x v="4"/>
    <x v="3"/>
    <x v="0"/>
    <n v="7"/>
    <n v="340.26593937891278"/>
  </r>
  <r>
    <s v="AGSH31482-01"/>
    <s v="合分闸电磁铁220V 110V61-134V"/>
    <s v="VMI"/>
    <n v="202"/>
    <x v="1"/>
    <x v="1"/>
    <s v="MRP"/>
    <s v="MRP"/>
    <s v="VMI"/>
    <n v="4"/>
    <n v="0"/>
    <n v="45"/>
    <n v="0"/>
    <n v="0"/>
    <n v="8072"/>
    <n v="180"/>
    <n v="0.85914271555996036"/>
    <n v="0"/>
    <n v="0"/>
    <n v="0"/>
    <n v="363240"/>
    <x v="2"/>
    <x v="3"/>
    <x v="0"/>
    <n v="7"/>
    <n v="0"/>
  </r>
  <r>
    <s v="AGSH31483-01"/>
    <s v="合分闸电磁铁48VDC"/>
    <s v="VMI"/>
    <n v="202"/>
    <x v="1"/>
    <x v="1"/>
    <s v="MRP"/>
    <s v="MRP"/>
    <s v="VMI"/>
    <n v="37"/>
    <n v="0"/>
    <n v="45"/>
    <n v="0"/>
    <n v="0"/>
    <n v="404"/>
    <n v="1665"/>
    <n v="3.613861386138614"/>
    <n v="0"/>
    <n v="0"/>
    <n v="0"/>
    <n v="18180"/>
    <x v="2"/>
    <x v="1"/>
    <x v="2"/>
    <n v="14"/>
    <n v="0"/>
  </r>
  <r>
    <s v="AGSH31484-01"/>
    <s v="合分闸电磁铁（24V)"/>
    <s v="VMI"/>
    <n v="202"/>
    <x v="1"/>
    <x v="1"/>
    <s v="MRP"/>
    <s v="MRP"/>
    <s v="VMI"/>
    <n v="58"/>
    <n v="0"/>
    <n v="44.35"/>
    <n v="0"/>
    <n v="0"/>
    <n v="35"/>
    <n v="2572.3000000000002"/>
    <n v="385.85714285714289"/>
    <n v="0"/>
    <n v="0"/>
    <n v="0"/>
    <n v="1552.25"/>
    <x v="3"/>
    <x v="2"/>
    <x v="2"/>
    <n v="21"/>
    <n v="1605.3209078119216"/>
  </r>
  <r>
    <s v="AGSH31485-01"/>
    <s v="过流脱扣器（5A）"/>
    <s v="VMI"/>
    <n v="202"/>
    <x v="1"/>
    <x v="1"/>
    <s v="MRP"/>
    <s v="MRP"/>
    <s v="VMI"/>
    <n v="81"/>
    <n v="0"/>
    <n v="44.92"/>
    <n v="0"/>
    <n v="0"/>
    <n v="75"/>
    <n v="3638.52"/>
    <n v="282.26666666666665"/>
    <n v="0"/>
    <n v="0"/>
    <n v="0"/>
    <n v="3369"/>
    <x v="3"/>
    <x v="2"/>
    <x v="2"/>
    <n v="21"/>
    <n v="2222.7627588096361"/>
  </r>
  <r>
    <s v="AGSH31495-01"/>
    <s v="SHAFT"/>
    <s v="SM"/>
    <n v="202"/>
    <x v="1"/>
    <x v="1"/>
    <s v="SM"/>
    <s v="kanban"/>
    <n v="2600"/>
    <n v="220"/>
    <n v="300"/>
    <n v="4.78"/>
    <n v="0"/>
    <n v="100"/>
    <n v="2723"/>
    <n v="1051.6000000000001"/>
    <n v="10.857510099155343"/>
    <n v="0"/>
    <n v="239"/>
    <n v="1434"/>
    <n v="13015.94"/>
    <x v="2"/>
    <x v="1"/>
    <x v="2"/>
    <n v="14"/>
    <n v="0"/>
  </r>
  <r>
    <s v="AGSH31506-04"/>
    <s v="防跳继电器K01 110VDC"/>
    <s v="XA"/>
    <n v="202"/>
    <x v="1"/>
    <x v="1"/>
    <s v="Order specific"/>
    <s v="Order specific"/>
    <n v="2100"/>
    <n v="13"/>
    <n v="900"/>
    <n v="58.91"/>
    <n v="400"/>
    <n v="300"/>
    <n v="2526"/>
    <n v="765.82999999999993"/>
    <n v="31.789390340459224"/>
    <n v="23564"/>
    <n v="8836.5"/>
    <n v="53019"/>
    <n v="148806.66"/>
    <x v="0"/>
    <x v="0"/>
    <x v="0"/>
    <s v=""/>
    <n v="0"/>
  </r>
  <r>
    <s v="AGSH31506-05"/>
    <s v="防跳继电器K01 125VDC"/>
    <s v="XA"/>
    <n v="202"/>
    <x v="1"/>
    <x v="1"/>
    <s v="Order specific"/>
    <s v="Order specific"/>
    <n v="2100"/>
    <n v="286"/>
    <n v="0"/>
    <n v="110.84"/>
    <n v="0"/>
    <n v="0"/>
    <n v="15"/>
    <n v="31700.240000000002"/>
    <n v="316.33333333333337"/>
    <n v="0"/>
    <n v="0"/>
    <n v="0"/>
    <n v="1662.6000000000001"/>
    <x v="0"/>
    <x v="0"/>
    <x v="3"/>
    <s v=""/>
    <n v="0"/>
  </r>
  <r>
    <s v="AGSH31506-06"/>
    <s v="防跳继电器K01 220VDC"/>
    <s v="XA"/>
    <n v="202"/>
    <x v="1"/>
    <x v="1"/>
    <s v="Order specific"/>
    <s v="Order specific"/>
    <n v="2100"/>
    <n v="774"/>
    <n v="0"/>
    <n v="61.9"/>
    <n v="400"/>
    <n v="400"/>
    <n v="2587"/>
    <n v="47910.6"/>
    <n v="40.35175879396985"/>
    <n v="24760"/>
    <n v="12380"/>
    <n v="0"/>
    <n v="160135.29999999999"/>
    <x v="0"/>
    <x v="0"/>
    <x v="3"/>
    <s v=""/>
    <n v="0"/>
  </r>
  <r>
    <s v="AGSH31506-08"/>
    <s v="防跳继电器K01 220VAC"/>
    <s v="XA"/>
    <n v="202"/>
    <x v="1"/>
    <x v="1"/>
    <s v="Order specific"/>
    <s v="Order specific"/>
    <n v="2100"/>
    <n v="57"/>
    <n v="0"/>
    <n v="68"/>
    <n v="0"/>
    <n v="0"/>
    <n v="87"/>
    <n v="3876"/>
    <n v="3247.2413793103447"/>
    <n v="0"/>
    <n v="0"/>
    <n v="0"/>
    <n v="5916"/>
    <x v="0"/>
    <x v="0"/>
    <x v="2"/>
    <s v=""/>
    <n v="0"/>
  </r>
  <r>
    <s v="AGSH31558-01"/>
    <s v="FISHPLATE"/>
    <s v="SM"/>
    <n v="212"/>
    <x v="1"/>
    <x v="1"/>
    <s v="SM"/>
    <s v="kanban"/>
    <n v="2600"/>
    <n v="1212"/>
    <n v="900"/>
    <n v="1.1000000000000001"/>
    <n v="0"/>
    <n v="300"/>
    <n v="8199"/>
    <n v="1333.2"/>
    <n v="2.5375045737285036"/>
    <n v="0"/>
    <n v="165"/>
    <n v="990.00000000000011"/>
    <n v="9018.9000000000015"/>
    <x v="2"/>
    <x v="2"/>
    <x v="2"/>
    <n v="21"/>
    <n v="0"/>
  </r>
  <r>
    <s v="AGSH31576-01"/>
    <s v="BAR"/>
    <s v="SM"/>
    <n v="202"/>
    <x v="1"/>
    <x v="1"/>
    <s v="SM"/>
    <s v="kanban"/>
    <n v="2600"/>
    <n v="1281"/>
    <n v="1500"/>
    <n v="0.83"/>
    <n v="0"/>
    <n v="500"/>
    <n v="18452"/>
    <n v="1063.23"/>
    <n v="23.974636895729464"/>
    <n v="0"/>
    <n v="207.5"/>
    <n v="1245"/>
    <n v="15315.16"/>
    <x v="4"/>
    <x v="1"/>
    <x v="2"/>
    <n v="14"/>
    <n v="291.95519972331493"/>
  </r>
  <r>
    <s v="AGSH31578-01"/>
    <s v="手车底盘代码条"/>
    <s v="XA"/>
    <n v="202"/>
    <x v="1"/>
    <x v="1"/>
    <s v="Order specific"/>
    <s v="Order specific"/>
    <n v="2100"/>
    <n v="166"/>
    <n v="0"/>
    <n v="4.1500000000000004"/>
    <n v="0"/>
    <n v="0"/>
    <n v="14"/>
    <n v="688.90000000000009"/>
    <n v="33397.5"/>
    <n v="0"/>
    <n v="0"/>
    <n v="0"/>
    <n v="58.100000000000009"/>
    <x v="0"/>
    <x v="0"/>
    <x v="0"/>
    <s v=""/>
    <n v="0"/>
  </r>
  <r>
    <s v="AGSH31580-01"/>
    <s v="BAR"/>
    <s v="SM"/>
    <n v="202"/>
    <x v="1"/>
    <x v="1"/>
    <s v="SM"/>
    <s v="kanban"/>
    <n v="2600"/>
    <n v="114"/>
    <n v="300"/>
    <n v="2.2999999999999998"/>
    <n v="0"/>
    <n v="100"/>
    <n v="2798"/>
    <n v="262.2"/>
    <n v="21.654753395282345"/>
    <n v="0"/>
    <n v="114.99999999999999"/>
    <n v="690"/>
    <n v="6435.4"/>
    <x v="4"/>
    <x v="2"/>
    <x v="0"/>
    <n v="21"/>
    <n v="5.2324024426473237"/>
  </r>
  <r>
    <s v="AGSH31586-01"/>
    <s v="手车底盘代码条"/>
    <s v="XA"/>
    <n v="202"/>
    <x v="1"/>
    <x v="1"/>
    <s v="Order specific"/>
    <s v="Order specific"/>
    <n v="2100"/>
    <n v="147"/>
    <n v="0"/>
    <n v="2.44"/>
    <n v="0"/>
    <n v="0"/>
    <n v="4"/>
    <n v="358.68"/>
    <n v="10402.5"/>
    <n v="0"/>
    <n v="0"/>
    <n v="0"/>
    <n v="9.76"/>
    <x v="0"/>
    <x v="0"/>
    <x v="0"/>
    <s v=""/>
    <n v="0"/>
  </r>
  <r>
    <s v="AGSH31588-01"/>
    <s v="BAR"/>
    <s v="SM"/>
    <n v="202"/>
    <x v="1"/>
    <x v="1"/>
    <s v="SM"/>
    <s v="kanban"/>
    <n v="2600"/>
    <n v="348"/>
    <n v="400"/>
    <n v="2.57"/>
    <n v="0"/>
    <n v="200"/>
    <n v="1593"/>
    <n v="894.3599999999999"/>
    <n v="33.681732580037668"/>
    <n v="0"/>
    <n v="257"/>
    <n v="1028"/>
    <n v="4094.0099999999998"/>
    <x v="1"/>
    <x v="2"/>
    <x v="0"/>
    <n v="21"/>
    <n v="222.24933510763211"/>
  </r>
  <r>
    <s v="AGSH31590-01"/>
    <s v="BAR"/>
    <s v="SM"/>
    <n v="202"/>
    <x v="1"/>
    <x v="1"/>
    <s v="SM"/>
    <s v="kanban"/>
    <n v="2600"/>
    <n v="430"/>
    <n v="1089"/>
    <n v="2.5"/>
    <n v="0"/>
    <n v="200"/>
    <n v="6204"/>
    <n v="1075"/>
    <n v="20.473887814313347"/>
    <n v="0"/>
    <n v="250"/>
    <n v="2722.5"/>
    <n v="15510"/>
    <x v="4"/>
    <x v="1"/>
    <x v="2"/>
    <n v="14"/>
    <n v="224.34544166273025"/>
  </r>
  <r>
    <s v="AGSH31592-01"/>
    <s v="底板代码条"/>
    <s v="XA"/>
    <n v="213"/>
    <x v="1"/>
    <x v="1"/>
    <s v="Order specific"/>
    <s v="Order specific"/>
    <n v="2100"/>
    <n v="1838"/>
    <n v="0"/>
    <n v="10.84"/>
    <n v="800"/>
    <n v="0"/>
    <n v="1202"/>
    <n v="19923.919999999998"/>
    <n v="130.57404326123128"/>
    <n v="8672"/>
    <n v="0"/>
    <n v="0"/>
    <n v="13029.68"/>
    <x v="0"/>
    <x v="0"/>
    <x v="3"/>
    <s v=""/>
    <n v="0"/>
  </r>
  <r>
    <s v="AGSH31594-01"/>
    <s v="BUSH"/>
    <s v="SM"/>
    <n v="202"/>
    <x v="1"/>
    <x v="1"/>
    <s v="SM"/>
    <s v="kanban"/>
    <n v="2600"/>
    <n v="597"/>
    <n v="800"/>
    <n v="1.73"/>
    <n v="0"/>
    <n v="200"/>
    <n v="2651"/>
    <n v="1032.81"/>
    <n v="253.06299509619009"/>
    <n v="0"/>
    <n v="173"/>
    <n v="1384"/>
    <n v="4586.2299999999996"/>
    <x v="3"/>
    <x v="2"/>
    <x v="2"/>
    <n v="21"/>
    <n v="625.08865840684484"/>
  </r>
  <r>
    <s v="AGSH31601-01"/>
    <s v="手车六角摇把（配客户）"/>
    <s v="VMI"/>
    <n v="202"/>
    <x v="1"/>
    <x v="1"/>
    <s v="MRP"/>
    <s v="MRP"/>
    <s v="VMI"/>
    <n v="7"/>
    <n v="0"/>
    <n v="151.5"/>
    <n v="0"/>
    <n v="0"/>
    <n v="404"/>
    <n v="1060.5"/>
    <n v="539.36881188118809"/>
    <n v="0"/>
    <n v="0"/>
    <n v="0"/>
    <n v="61206"/>
    <x v="3"/>
    <x v="1"/>
    <x v="2"/>
    <n v="14"/>
    <n v="681.76243119708136"/>
  </r>
  <r>
    <s v="AGSH31647-01"/>
    <s v="弹簧内轴（黑色）"/>
    <s v="VMI"/>
    <n v="202"/>
    <x v="1"/>
    <x v="1"/>
    <s v="MRP"/>
    <s v="MRP"/>
    <s v="VMI"/>
    <n v="3"/>
    <n v="0"/>
    <n v="5.4"/>
    <n v="0"/>
    <n v="0"/>
    <n v="945"/>
    <n v="16.200000000000003"/>
    <n v="2.7037037037037037"/>
    <n v="0"/>
    <n v="0"/>
    <n v="0"/>
    <n v="5103"/>
    <x v="2"/>
    <x v="2"/>
    <x v="0"/>
    <n v="21"/>
    <n v="0"/>
  </r>
  <r>
    <s v="AGSH31649-01"/>
    <s v="软连接"/>
    <s v="VMI"/>
    <n v="202"/>
    <x v="1"/>
    <x v="1"/>
    <s v="MRP"/>
    <s v="MRP"/>
    <s v="VMI"/>
    <n v="3"/>
    <n v="0"/>
    <n v="57.51"/>
    <n v="0"/>
    <n v="0"/>
    <n v="945"/>
    <n v="172.53"/>
    <n v="1.1587301587301588"/>
    <n v="0"/>
    <n v="0"/>
    <n v="0"/>
    <n v="54346.95"/>
    <x v="2"/>
    <x v="1"/>
    <x v="0"/>
    <n v="14"/>
    <n v="0"/>
  </r>
  <r>
    <s v="AGSH31674-01"/>
    <s v="电动手车摇把（配客户）"/>
    <s v="VMI"/>
    <n v="202"/>
    <x v="1"/>
    <x v="1"/>
    <s v="MRP"/>
    <s v="MRP"/>
    <s v="VMI"/>
    <n v="64"/>
    <n v="0"/>
    <n v="176.45"/>
    <n v="0"/>
    <n v="0"/>
    <n v="6"/>
    <n v="11292.8"/>
    <n v="182.5"/>
    <n v="0"/>
    <n v="0"/>
    <n v="0"/>
    <n v="1058.6999999999998"/>
    <x v="3"/>
    <x v="2"/>
    <x v="3"/>
    <n v="21"/>
    <n v="6595.6139835616432"/>
  </r>
  <r>
    <s v="AGSH31674-02"/>
    <s v="CRANK"/>
    <s v="XA"/>
    <n v="202"/>
    <x v="1"/>
    <x v="1"/>
    <s v="Order specific"/>
    <s v="Order specific"/>
    <n v="2100"/>
    <n v="1"/>
    <n v="0"/>
    <n v="199.1"/>
    <n v="0"/>
    <n v="0"/>
    <n v="1"/>
    <n v="199.1"/>
    <n v="23360"/>
    <n v="0"/>
    <n v="0"/>
    <n v="0"/>
    <n v="199.1"/>
    <x v="0"/>
    <x v="0"/>
    <x v="0"/>
    <s v=""/>
    <n v="0"/>
  </r>
  <r>
    <s v="AGSH31679-01"/>
    <s v="HVX-A小面板"/>
    <s v="VMI"/>
    <n v="202"/>
    <x v="1"/>
    <x v="1"/>
    <s v="MRP"/>
    <s v="MRP"/>
    <s v="VMI"/>
    <n v="7"/>
    <n v="0"/>
    <n v="11"/>
    <n v="0"/>
    <n v="0"/>
    <n v="3778"/>
    <n v="77"/>
    <n v="9.6611964002117523E-2"/>
    <n v="0"/>
    <n v="0"/>
    <n v="0"/>
    <n v="41558"/>
    <x v="2"/>
    <x v="1"/>
    <x v="0"/>
    <n v="14"/>
    <n v="0"/>
  </r>
  <r>
    <s v="AGSH31711-01"/>
    <s v="手车控制板（01#槽）"/>
    <s v="VMI"/>
    <n v="202"/>
    <x v="1"/>
    <x v="1"/>
    <s v="MRP"/>
    <s v="MRP"/>
    <s v="VMI"/>
    <n v="1"/>
    <n v="0"/>
    <n v="31.5"/>
    <n v="0"/>
    <n v="0"/>
    <n v="841"/>
    <n v="31.5"/>
    <n v="3.0380499405469679"/>
    <n v="0"/>
    <n v="0"/>
    <n v="0"/>
    <n v="26491.5"/>
    <x v="2"/>
    <x v="1"/>
    <x v="0"/>
    <n v="14"/>
    <n v="0"/>
  </r>
  <r>
    <s v="AGSH31712-01"/>
    <s v="02#槽控制板"/>
    <s v="XA"/>
    <n v="202"/>
    <x v="1"/>
    <x v="1"/>
    <s v="Order specific"/>
    <s v="Order specific"/>
    <n v="2100"/>
    <n v="55"/>
    <n v="0"/>
    <n v="31.5"/>
    <n v="0"/>
    <n v="0"/>
    <n v="4"/>
    <n v="1732.5"/>
    <n v="91.25"/>
    <n v="0"/>
    <n v="0"/>
    <n v="0"/>
    <n v="126"/>
    <x v="0"/>
    <x v="0"/>
    <x v="2"/>
    <s v=""/>
    <n v="0"/>
  </r>
  <r>
    <s v="AGSH31713-01"/>
    <s v="手车控制板（03#槽）"/>
    <s v="VMI"/>
    <n v="202"/>
    <x v="1"/>
    <x v="1"/>
    <s v="MRP"/>
    <s v="MRP"/>
    <s v="VMI"/>
    <n v="51"/>
    <n v="0"/>
    <n v="31.5"/>
    <n v="0"/>
    <n v="0"/>
    <n v="295"/>
    <n v="1606.5"/>
    <n v="68.050847457627114"/>
    <n v="0"/>
    <n v="0"/>
    <n v="0"/>
    <n v="9292.5"/>
    <x v="1"/>
    <x v="2"/>
    <x v="2"/>
    <n v="21"/>
    <n v="733.09216438356168"/>
  </r>
  <r>
    <s v="AGSH31714-01"/>
    <s v="手车控制板（04#槽）"/>
    <s v="VMI"/>
    <n v="202"/>
    <x v="1"/>
    <x v="1"/>
    <s v="MRP"/>
    <s v="MRP"/>
    <s v="VMI"/>
    <n v="2"/>
    <n v="0"/>
    <n v="31.5"/>
    <n v="0"/>
    <n v="0"/>
    <n v="45"/>
    <n v="63"/>
    <n v="413.66666666666663"/>
    <n v="0"/>
    <n v="0"/>
    <n v="0"/>
    <n v="1417.5"/>
    <x v="3"/>
    <x v="2"/>
    <x v="0"/>
    <n v="21"/>
    <n v="39.469170024174055"/>
  </r>
  <r>
    <s v="AGSH31715-01"/>
    <s v="手车控制板（05#槽）"/>
    <s v="VMI"/>
    <n v="202"/>
    <x v="1"/>
    <x v="1"/>
    <s v="MRP"/>
    <s v="MRP"/>
    <s v="VMI"/>
    <n v="3"/>
    <n v="0"/>
    <n v="31.5"/>
    <n v="0"/>
    <n v="0"/>
    <n v="120"/>
    <n v="94.5"/>
    <n v="6.083333333333333"/>
    <n v="0"/>
    <n v="0"/>
    <n v="0"/>
    <n v="3780"/>
    <x v="2"/>
    <x v="2"/>
    <x v="0"/>
    <n v="21"/>
    <n v="0"/>
  </r>
  <r>
    <s v="AGSH31716-01"/>
    <s v="手车控制板（06#槽）"/>
    <s v="VMI"/>
    <n v="202"/>
    <x v="1"/>
    <x v="1"/>
    <s v="MRP"/>
    <s v="MRP"/>
    <s v="VMI"/>
    <n v="53"/>
    <n v="0"/>
    <n v="31.5"/>
    <n v="0"/>
    <n v="0"/>
    <n v="1307"/>
    <n v="1669.5"/>
    <n v="0.83779648048967104"/>
    <n v="0"/>
    <n v="0"/>
    <n v="0"/>
    <n v="41170.5"/>
    <x v="2"/>
    <x v="1"/>
    <x v="2"/>
    <n v="14"/>
    <n v="0"/>
  </r>
  <r>
    <s v="AGSH31718-01"/>
    <s v="手车控制板（08#槽）"/>
    <s v="VMI"/>
    <n v="202"/>
    <x v="1"/>
    <x v="1"/>
    <s v="MRP"/>
    <s v="MRP"/>
    <s v="VMI"/>
    <n v="9"/>
    <n v="0"/>
    <n v="25.41"/>
    <n v="0"/>
    <n v="0"/>
    <n v="8"/>
    <n v="228.69"/>
    <n v="2418.125"/>
    <n v="0"/>
    <n v="0"/>
    <n v="0"/>
    <n v="203.28"/>
    <x v="3"/>
    <x v="2"/>
    <x v="0"/>
    <n v="21"/>
    <n v="149.62461441199278"/>
  </r>
  <r>
    <s v="AGSH31756-01"/>
    <s v="GEAR WHEEL"/>
    <s v="SM"/>
    <n v="202"/>
    <x v="1"/>
    <x v="1"/>
    <s v="SM"/>
    <s v="kanban"/>
    <n v="2600"/>
    <n v="887"/>
    <n v="450"/>
    <n v="8.24"/>
    <n v="0"/>
    <n v="150"/>
    <n v="8927"/>
    <n v="7308.88"/>
    <n v="0.36798476531869606"/>
    <n v="0"/>
    <n v="618"/>
    <n v="3708"/>
    <n v="73558.48"/>
    <x v="2"/>
    <x v="1"/>
    <x v="3"/>
    <n v="14"/>
    <n v="0"/>
  </r>
  <r>
    <s v="AGSH31758-01"/>
    <s v="CRANK SHAFT"/>
    <s v="SM"/>
    <n v="202"/>
    <x v="1"/>
    <x v="1"/>
    <s v="SM"/>
    <s v="kanban"/>
    <n v="2600"/>
    <n v="538"/>
    <n v="600"/>
    <n v="14.26"/>
    <n v="0"/>
    <n v="150"/>
    <n v="9126"/>
    <n v="7671.88"/>
    <n v="35.476112206881439"/>
    <n v="0"/>
    <n v="1069.5"/>
    <n v="8556"/>
    <n v="130136.76"/>
    <x v="1"/>
    <x v="1"/>
    <x v="3"/>
    <n v="14"/>
    <n v="3065.2463308143506"/>
  </r>
  <r>
    <s v="AGSH31760-01"/>
    <s v="SHAFT"/>
    <s v="SM"/>
    <n v="212"/>
    <x v="1"/>
    <x v="1"/>
    <s v="SM"/>
    <s v="kanban"/>
    <n v="2600"/>
    <n v="381"/>
    <n v="522"/>
    <n v="3.72"/>
    <n v="0"/>
    <n v="150"/>
    <n v="9107"/>
    <n v="1417.3200000000002"/>
    <n v="21.562534314263754"/>
    <n v="0"/>
    <n v="279"/>
    <n v="1941.8400000000001"/>
    <n v="33878.04"/>
    <x v="4"/>
    <x v="1"/>
    <x v="2"/>
    <n v="14"/>
    <n v="328.07973522635848"/>
  </r>
  <r>
    <s v="AGSH31762-01"/>
    <s v="GEAR WHEEL"/>
    <s v="SM"/>
    <n v="202"/>
    <x v="1"/>
    <x v="1"/>
    <s v="SM"/>
    <s v="kanban"/>
    <n v="2600"/>
    <n v="426"/>
    <n v="600"/>
    <n v="16.16"/>
    <n v="0"/>
    <n v="150"/>
    <n v="9126"/>
    <n v="6884.16"/>
    <n v="15.238330046022355"/>
    <n v="0"/>
    <n v="1212"/>
    <n v="9696"/>
    <n v="147476.16"/>
    <x v="4"/>
    <x v="1"/>
    <x v="2"/>
    <n v="14"/>
    <n v="369.22740319706611"/>
  </r>
  <r>
    <s v="AGSH31765-01"/>
    <s v="储能盒黑色外壳"/>
    <s v="VMI"/>
    <n v="202"/>
    <x v="1"/>
    <x v="1"/>
    <s v="MRP"/>
    <s v="MRP"/>
    <s v="VMI"/>
    <n v="114"/>
    <n v="0"/>
    <n v="6.2"/>
    <n v="0"/>
    <n v="0"/>
    <n v="1580"/>
    <n v="706.80000000000007"/>
    <n v="98.411392405063282"/>
    <n v="0"/>
    <n v="0"/>
    <n v="0"/>
    <n v="9796"/>
    <x v="3"/>
    <x v="2"/>
    <x v="0"/>
    <n v="21"/>
    <n v="366.94415898128506"/>
  </r>
  <r>
    <s v="AGSH31765-02"/>
    <s v="BEARING BLOCK"/>
    <s v="VMI"/>
    <n v="202"/>
    <x v="1"/>
    <x v="1"/>
    <s v="MRP"/>
    <s v="MRP"/>
    <s v="VMI"/>
    <n v="143"/>
    <n v="0"/>
    <n v="7.7"/>
    <n v="0"/>
    <n v="0"/>
    <n v="7546"/>
    <n v="1101.1000000000001"/>
    <n v="5.5141796978531668"/>
    <n v="0"/>
    <n v="0"/>
    <n v="0"/>
    <n v="58104.200000000004"/>
    <x v="2"/>
    <x v="1"/>
    <x v="2"/>
    <n v="14"/>
    <n v="0"/>
  </r>
  <r>
    <s v="AGSH31807-01"/>
    <s v="GUIDE ROD"/>
    <s v="SM"/>
    <n v="212"/>
    <x v="1"/>
    <x v="1"/>
    <s v="SM"/>
    <s v="kanban"/>
    <n v="2600"/>
    <n v="646"/>
    <n v="1000"/>
    <n v="4.75"/>
    <n v="0"/>
    <n v="250"/>
    <n v="3356"/>
    <n v="3068.5"/>
    <n v="15.55274135876043"/>
    <n v="0"/>
    <n v="593.75"/>
    <n v="4750"/>
    <n v="15941"/>
    <x v="4"/>
    <x v="1"/>
    <x v="2"/>
    <n v="14"/>
    <n v="202.19119283456271"/>
  </r>
  <r>
    <s v="AGSH31809-01"/>
    <s v="AXLE"/>
    <s v="SM"/>
    <n v="202"/>
    <x v="1"/>
    <x v="1"/>
    <s v="SM"/>
    <s v="kanban"/>
    <n v="2600"/>
    <n v="614"/>
    <n v="500"/>
    <n v="1.37"/>
    <n v="0"/>
    <n v="250"/>
    <n v="5268"/>
    <n v="841.18000000000006"/>
    <n v="44.758921791951401"/>
    <n v="0"/>
    <n v="171.25"/>
    <n v="685"/>
    <n v="7217.1600000000008"/>
    <x v="1"/>
    <x v="2"/>
    <x v="0"/>
    <n v="21"/>
    <n v="294.69989806862037"/>
  </r>
  <r>
    <s v="AGSH31813-01"/>
    <s v="AXLE"/>
    <s v="SM"/>
    <n v="212"/>
    <x v="1"/>
    <x v="1"/>
    <s v="SM"/>
    <s v="kanban"/>
    <n v="2600"/>
    <n v="1126"/>
    <n v="1150"/>
    <n v="1.95"/>
    <n v="0"/>
    <n v="250"/>
    <n v="6646"/>
    <n v="2195.6999999999998"/>
    <n v="33.721035209148361"/>
    <n v="0"/>
    <n v="243.75"/>
    <n v="2242.5"/>
    <n v="12959.699999999999"/>
    <x v="1"/>
    <x v="1"/>
    <x v="2"/>
    <n v="14"/>
    <n v="847.51178747936285"/>
  </r>
  <r>
    <s v="AGSH31815-01"/>
    <s v="计数器"/>
    <s v="O12"/>
    <n v="202"/>
    <x v="1"/>
    <x v="1"/>
    <s v="Order specific"/>
    <s v="Order specific"/>
    <n v="2100"/>
    <n v="1079"/>
    <n v="926"/>
    <n v="20.94"/>
    <n v="300"/>
    <n v="0"/>
    <n v="9885"/>
    <n v="22594.260000000002"/>
    <n v="41.577137076378349"/>
    <n v="6282"/>
    <n v="0"/>
    <n v="19390.440000000002"/>
    <n v="206991.90000000002"/>
    <x v="0"/>
    <x v="0"/>
    <x v="3"/>
    <s v=""/>
    <n v="0"/>
  </r>
  <r>
    <s v="AGSH32017-01"/>
    <s v="LEVER"/>
    <s v="XA"/>
    <n v="212"/>
    <x v="1"/>
    <x v="1"/>
    <s v="Order specific"/>
    <s v="Order specific"/>
    <n v="2100"/>
    <n v="299"/>
    <n v="0"/>
    <n v="2.5"/>
    <n v="0"/>
    <n v="250"/>
    <n v="2851"/>
    <n v="747.5"/>
    <n v="138.13924938618027"/>
    <n v="0"/>
    <n v="312.5"/>
    <n v="0"/>
    <n v="7127.5"/>
    <x v="0"/>
    <x v="0"/>
    <x v="0"/>
    <s v=""/>
    <n v="0"/>
  </r>
  <r>
    <s v="AGSH32019-01"/>
    <s v="FISHPLATE"/>
    <s v="SM"/>
    <n v="212"/>
    <x v="1"/>
    <x v="1"/>
    <s v="SM"/>
    <s v="kanban"/>
    <n v="2600"/>
    <n v="836"/>
    <n v="750"/>
    <n v="1.1000000000000001"/>
    <n v="0"/>
    <n v="250"/>
    <n v="8297"/>
    <n v="919.6"/>
    <n v="13.153549475714113"/>
    <n v="0"/>
    <n v="137.5"/>
    <n v="825.00000000000011"/>
    <n v="9126.7000000000007"/>
    <x v="2"/>
    <x v="2"/>
    <x v="2"/>
    <n v="21"/>
    <n v="0"/>
  </r>
  <r>
    <s v="AGSH32029-01"/>
    <s v="OPERATING PART"/>
    <s v="SM"/>
    <n v="212"/>
    <x v="1"/>
    <x v="1"/>
    <s v="SM"/>
    <s v="kanban"/>
    <n v="2600"/>
    <n v="1190"/>
    <n v="1000"/>
    <n v="1.8"/>
    <n v="0"/>
    <n v="500"/>
    <n v="18005"/>
    <n v="2142"/>
    <n v="16.947514579283531"/>
    <n v="0"/>
    <n v="450"/>
    <n v="1800"/>
    <n v="32409"/>
    <x v="4"/>
    <x v="1"/>
    <x v="2"/>
    <n v="14"/>
    <n v="245.87441961067049"/>
  </r>
  <r>
    <s v="AGSH32247-01"/>
    <s v="GASKET"/>
    <s v="SM"/>
    <n v="202"/>
    <x v="1"/>
    <x v="1"/>
    <s v="SM"/>
    <s v="kanban"/>
    <n v="2600"/>
    <n v="683"/>
    <n v="700"/>
    <n v="2.5"/>
    <n v="0"/>
    <n v="350"/>
    <n v="15918"/>
    <n v="1707.5"/>
    <n v="27.286719437115217"/>
    <n v="0"/>
    <n v="437.5"/>
    <n v="1750"/>
    <n v="39795"/>
    <x v="4"/>
    <x v="1"/>
    <x v="2"/>
    <n v="14"/>
    <n v="548.74564544722011"/>
  </r>
  <r>
    <s v="AGSH32248-01"/>
    <s v="K01缓冲垫"/>
    <s v="VMI"/>
    <n v="202"/>
    <x v="1"/>
    <x v="1"/>
    <s v="MRP"/>
    <s v="MRP"/>
    <s v="VMI"/>
    <n v="516"/>
    <n v="0"/>
    <n v="5.86"/>
    <n v="0"/>
    <n v="0"/>
    <n v="12997"/>
    <n v="3023.76"/>
    <n v="19.180964838039547"/>
    <n v="0"/>
    <n v="0"/>
    <n v="0"/>
    <n v="76162.42"/>
    <x v="4"/>
    <x v="1"/>
    <x v="2"/>
    <n v="14"/>
    <n v="539.05297699191738"/>
  </r>
  <r>
    <s v="AGSH32368-02Z"/>
    <s v="MTX面板"/>
    <s v="MTX"/>
    <n v="202"/>
    <x v="1"/>
    <x v="1"/>
    <s v="Order specific"/>
    <s v="Order specific"/>
    <n v="2100"/>
    <n v="5"/>
    <n v="0"/>
    <n v="149.65"/>
    <n v="0"/>
    <n v="0"/>
    <n v="4"/>
    <n v="748.25"/>
    <n v="47085"/>
    <n v="0"/>
    <n v="0"/>
    <n v="0"/>
    <n v="598.6"/>
    <x v="0"/>
    <x v="0"/>
    <x v="0"/>
    <s v=""/>
    <n v="0"/>
  </r>
  <r>
    <s v="AGSH32369-01"/>
    <s v="ANGLE"/>
    <s v="SM"/>
    <n v="202"/>
    <x v="1"/>
    <x v="1"/>
    <s v="SM"/>
    <s v="kanban"/>
    <n v="2600"/>
    <n v="18"/>
    <n v="40"/>
    <n v="4.33"/>
    <n v="0"/>
    <n v="8"/>
    <n v="107"/>
    <n v="77.94"/>
    <n v="17.056074766355138"/>
    <n v="0"/>
    <n v="17.32"/>
    <n v="173.2"/>
    <n v="463.31"/>
    <x v="4"/>
    <x v="2"/>
    <x v="0"/>
    <n v="21"/>
    <n v="0"/>
  </r>
  <r>
    <s v="AGSH32377-01"/>
    <s v="MTX S6装配支架"/>
    <s v="MTX"/>
    <n v="202"/>
    <x v="1"/>
    <x v="1"/>
    <s v="Order specific"/>
    <s v="Order specific"/>
    <n v="2100"/>
    <n v="19"/>
    <n v="0"/>
    <n v="5.93"/>
    <n v="0"/>
    <n v="0"/>
    <n v="28"/>
    <n v="112.66999999999999"/>
    <n v="234.64285714285717"/>
    <n v="0"/>
    <n v="0"/>
    <n v="0"/>
    <n v="166.04"/>
    <x v="0"/>
    <x v="0"/>
    <x v="0"/>
    <s v=""/>
    <n v="0"/>
  </r>
  <r>
    <s v="AGSH32390-01"/>
    <s v="壳体12KV185mm"/>
    <s v="MTX"/>
    <n v="202"/>
    <x v="1"/>
    <x v="1"/>
    <s v="Order specific"/>
    <s v="Order specific"/>
    <n v="2100"/>
    <n v="2"/>
    <n v="3"/>
    <n v="306.42"/>
    <n v="0"/>
    <n v="0"/>
    <n v="11"/>
    <n v="612.84"/>
    <n v="630.4545454545455"/>
    <n v="0"/>
    <n v="0"/>
    <n v="919.26"/>
    <n v="3370.6200000000003"/>
    <x v="0"/>
    <x v="0"/>
    <x v="0"/>
    <s v=""/>
    <n v="0"/>
  </r>
  <r>
    <s v="AGSH32392-01"/>
    <s v="MTX导电块"/>
    <s v="MTX"/>
    <n v="202"/>
    <x v="1"/>
    <x v="1"/>
    <s v="Order specific"/>
    <s v="Order specific"/>
    <n v="2100"/>
    <n v="15"/>
    <n v="0"/>
    <n v="96"/>
    <n v="0"/>
    <n v="0"/>
    <n v="0"/>
    <n v="1440"/>
    <s v=""/>
    <n v="0"/>
    <n v="0"/>
    <n v="0"/>
    <n v="0"/>
    <x v="0"/>
    <x v="0"/>
    <x v="2"/>
    <s v=""/>
    <n v="0"/>
  </r>
  <r>
    <s v="AGSH32392-02"/>
    <s v="MTX导电块"/>
    <s v="MTX"/>
    <n v="212"/>
    <x v="1"/>
    <x v="1"/>
    <s v="Order specific"/>
    <s v="Order specific"/>
    <n v="2100"/>
    <n v="12"/>
    <n v="6"/>
    <n v="87.9"/>
    <n v="0"/>
    <n v="0"/>
    <n v="48"/>
    <n v="1054.8000000000002"/>
    <n v="114.0625"/>
    <n v="0"/>
    <n v="0"/>
    <n v="527.40000000000009"/>
    <n v="4219.2000000000007"/>
    <x v="0"/>
    <x v="0"/>
    <x v="2"/>
    <s v=""/>
    <n v="0"/>
  </r>
  <r>
    <s v="AGSH32394-01"/>
    <s v="触臂12KV185mm"/>
    <s v="MTX"/>
    <n v="202"/>
    <x v="1"/>
    <x v="1"/>
    <s v="Order specific"/>
    <s v="Order specific"/>
    <n v="2100"/>
    <n v="6"/>
    <n v="18"/>
    <n v="364.64"/>
    <n v="0"/>
    <n v="0"/>
    <n v="48"/>
    <n v="2187.84"/>
    <n v="91.25"/>
    <n v="0"/>
    <n v="0"/>
    <n v="6563.5199999999995"/>
    <n v="17502.72"/>
    <x v="0"/>
    <x v="0"/>
    <x v="2"/>
    <s v=""/>
    <n v="0"/>
  </r>
  <r>
    <s v="AGSH32414-01"/>
    <s v="触臂 1250A"/>
    <s v="MTX"/>
    <n v="202"/>
    <x v="1"/>
    <x v="1"/>
    <s v="Order specific"/>
    <s v="Order specific"/>
    <n v="2100"/>
    <n v="1"/>
    <n v="0"/>
    <n v="903.79"/>
    <n v="0"/>
    <n v="0"/>
    <n v="43"/>
    <n v="903.79"/>
    <n v="50.930232558139537"/>
    <n v="0"/>
    <n v="0"/>
    <n v="0"/>
    <n v="38862.97"/>
    <x v="0"/>
    <x v="0"/>
    <x v="0"/>
    <s v=""/>
    <n v="0"/>
  </r>
  <r>
    <s v="AGSH32433-01"/>
    <s v="壳体17KV210mm"/>
    <s v="MTX"/>
    <n v="202"/>
    <x v="1"/>
    <x v="1"/>
    <s v="Order specific"/>
    <s v="Order specific"/>
    <n v="2100"/>
    <n v="4"/>
    <n v="0"/>
    <n v="386.98"/>
    <n v="0"/>
    <n v="0"/>
    <n v="5"/>
    <n v="1547.92"/>
    <n v="73"/>
    <n v="0"/>
    <n v="0"/>
    <n v="0"/>
    <n v="1934.9"/>
    <x v="0"/>
    <x v="0"/>
    <x v="2"/>
    <s v=""/>
    <n v="0"/>
  </r>
  <r>
    <s v="AGSH32451-01"/>
    <s v="UTX2000A触臂"/>
    <s v="XA"/>
    <n v="202"/>
    <x v="1"/>
    <x v="1"/>
    <s v="Order specific"/>
    <s v="Order specific"/>
    <n v="2100"/>
    <n v="1"/>
    <n v="0"/>
    <n v="1821.9"/>
    <n v="0"/>
    <n v="0"/>
    <n v="1"/>
    <n v="1821.9"/>
    <n v="1460"/>
    <n v="0"/>
    <n v="0"/>
    <n v="0"/>
    <n v="1821.9"/>
    <x v="0"/>
    <x v="0"/>
    <x v="2"/>
    <s v=""/>
    <n v="0"/>
  </r>
  <r>
    <s v="AGSH32456-01"/>
    <s v="触臂座185mm"/>
    <s v="MTX"/>
    <n v="202"/>
    <x v="1"/>
    <x v="1"/>
    <s v="Order specific"/>
    <s v="Order specific"/>
    <n v="2100"/>
    <n v="2"/>
    <n v="3"/>
    <n v="95.48"/>
    <n v="0"/>
    <n v="0"/>
    <n v="11"/>
    <n v="190.96"/>
    <n v="33.18181818181818"/>
    <n v="0"/>
    <n v="0"/>
    <n v="286.44"/>
    <n v="1050.28"/>
    <x v="0"/>
    <x v="0"/>
    <x v="0"/>
    <s v=""/>
    <n v="0"/>
  </r>
  <r>
    <s v="AGSH32457-01"/>
    <s v="触臂座210mm"/>
    <s v="MTX"/>
    <n v="202"/>
    <x v="1"/>
    <x v="1"/>
    <s v="Order specific"/>
    <s v="Order specific"/>
    <n v="2100"/>
    <n v="4"/>
    <n v="0"/>
    <n v="105.02"/>
    <n v="0"/>
    <n v="0"/>
    <n v="5"/>
    <n v="420.08"/>
    <n v="146"/>
    <n v="0"/>
    <n v="0"/>
    <n v="0"/>
    <n v="525.1"/>
    <x v="0"/>
    <x v="0"/>
    <x v="0"/>
    <s v=""/>
    <n v="0"/>
  </r>
  <r>
    <s v="AGSH32484-01"/>
    <s v="LEVER"/>
    <s v="SM"/>
    <n v="212"/>
    <x v="1"/>
    <x v="1"/>
    <s v="SM"/>
    <s v="kanban"/>
    <n v="2600"/>
    <n v="248"/>
    <n v="360"/>
    <n v="6.3"/>
    <n v="0"/>
    <n v="120"/>
    <n v="3296"/>
    <n v="1562.3999999999999"/>
    <n v="0.44296116504854366"/>
    <n v="0"/>
    <n v="378"/>
    <n v="2268"/>
    <n v="20764.8"/>
    <x v="2"/>
    <x v="1"/>
    <x v="2"/>
    <n v="14"/>
    <n v="0"/>
  </r>
  <r>
    <s v="AGSH32502-01"/>
    <s v="THREADED ROD"/>
    <s v="SM"/>
    <n v="202"/>
    <x v="1"/>
    <x v="1"/>
    <s v="SM"/>
    <s v="kanban"/>
    <n v="2600"/>
    <n v="84"/>
    <n v="60"/>
    <n v="2"/>
    <n v="0"/>
    <n v="24"/>
    <n v="261"/>
    <n v="168"/>
    <n v="346.81992337164752"/>
    <n v="0"/>
    <n v="24"/>
    <n v="120"/>
    <n v="522"/>
    <x v="3"/>
    <x v="2"/>
    <x v="0"/>
    <n v="21"/>
    <n v="104.16619885108263"/>
  </r>
  <r>
    <s v="AGSH32505-01Z"/>
    <s v="面板185mm"/>
    <s v="MTX"/>
    <n v="202"/>
    <x v="1"/>
    <x v="1"/>
    <s v="Order specific"/>
    <s v="Order specific"/>
    <n v="2100"/>
    <n v="2"/>
    <n v="3"/>
    <n v="156.37"/>
    <n v="0"/>
    <n v="0"/>
    <n v="11"/>
    <n v="312.74"/>
    <n v="2787.2727272727275"/>
    <n v="0"/>
    <n v="0"/>
    <n v="469.11"/>
    <n v="1720.0700000000002"/>
    <x v="0"/>
    <x v="0"/>
    <x v="0"/>
    <s v=""/>
    <n v="0"/>
  </r>
  <r>
    <s v="AGSH32506-01Z"/>
    <s v="面板210mm"/>
    <s v="MTX"/>
    <n v="202"/>
    <x v="1"/>
    <x v="1"/>
    <s v="Order specific"/>
    <s v="Order specific"/>
    <n v="2100"/>
    <n v="4"/>
    <n v="0"/>
    <n v="165.9"/>
    <n v="0"/>
    <n v="0"/>
    <n v="5"/>
    <n v="663.6"/>
    <n v="146"/>
    <n v="0"/>
    <n v="0"/>
    <n v="0"/>
    <n v="829.5"/>
    <x v="0"/>
    <x v="0"/>
    <x v="0"/>
    <s v=""/>
    <n v="0"/>
  </r>
  <r>
    <s v="AGSH32508-01Z"/>
    <s v="12KV 185mm面板"/>
    <s v="MTX"/>
    <n v="202"/>
    <x v="1"/>
    <x v="1"/>
    <s v="Order specific"/>
    <s v="Order specific"/>
    <n v="2100"/>
    <n v="11"/>
    <n v="0"/>
    <n v="159.79"/>
    <n v="0"/>
    <n v="0"/>
    <n v="0"/>
    <n v="1757.6899999999998"/>
    <s v=""/>
    <n v="0"/>
    <n v="0"/>
    <n v="0"/>
    <n v="0"/>
    <x v="0"/>
    <x v="0"/>
    <x v="2"/>
    <s v=""/>
    <n v="0"/>
  </r>
  <r>
    <s v="AGSH32509-01Z"/>
    <s v="隔离车面板（210mm)"/>
    <s v="VMI"/>
    <n v="202"/>
    <x v="1"/>
    <x v="1"/>
    <s v="MRP"/>
    <s v="MRP"/>
    <s v="VMI"/>
    <n v="1"/>
    <n v="0"/>
    <n v="168.83"/>
    <n v="0"/>
    <n v="0"/>
    <n v="24"/>
    <n v="168.83"/>
    <n v="167.29166666666666"/>
    <n v="0"/>
    <n v="0"/>
    <n v="0"/>
    <n v="4051.92"/>
    <x v="3"/>
    <x v="2"/>
    <x v="0"/>
    <n v="21"/>
    <n v="97.440350136986311"/>
  </r>
  <r>
    <s v="AGSH32510-02Z"/>
    <s v="隔离车面板（254mm)"/>
    <s v="VMI"/>
    <n v="202"/>
    <x v="1"/>
    <x v="1"/>
    <s v="MRP"/>
    <s v="MRP"/>
    <s v="VMI"/>
    <n v="1"/>
    <n v="0"/>
    <n v="138.86000000000001"/>
    <n v="0"/>
    <n v="0"/>
    <n v="3"/>
    <n v="138.86000000000001"/>
    <n v="121.66666666666666"/>
    <n v="0"/>
    <n v="0"/>
    <n v="0"/>
    <n v="416.58000000000004"/>
    <x v="3"/>
    <x v="2"/>
    <x v="0"/>
    <n v="21"/>
    <n v="75.828973150684931"/>
  </r>
  <r>
    <s v="AGSH32512-01Z"/>
    <s v="前面板12/24kv 210mm"/>
    <s v="VMI"/>
    <n v="202"/>
    <x v="1"/>
    <x v="1"/>
    <s v="MRP"/>
    <s v="MRP"/>
    <s v="VMI"/>
    <n v="1"/>
    <n v="0"/>
    <n v="166.05"/>
    <n v="0"/>
    <n v="0"/>
    <n v="1286"/>
    <n v="166.05"/>
    <n v="0.28382581648522548"/>
    <n v="0"/>
    <n v="0"/>
    <n v="0"/>
    <n v="213540.30000000002"/>
    <x v="2"/>
    <x v="3"/>
    <x v="0"/>
    <n v="7"/>
    <n v="0"/>
  </r>
  <r>
    <s v="AGSH32513-02Z"/>
    <s v="面板254mm"/>
    <s v="VMI"/>
    <n v="202"/>
    <x v="1"/>
    <x v="1"/>
    <s v="MRP"/>
    <s v="MRP"/>
    <s v="VMI"/>
    <n v="1"/>
    <n v="0"/>
    <n v="177.61"/>
    <n v="0"/>
    <n v="0"/>
    <n v="25"/>
    <n v="177.61"/>
    <n v="14.6"/>
    <n v="0"/>
    <n v="0"/>
    <n v="0"/>
    <n v="4440.25"/>
    <x v="2"/>
    <x v="2"/>
    <x v="0"/>
    <n v="21"/>
    <n v="0"/>
  </r>
  <r>
    <s v="AGSH32532-01"/>
    <s v="摇把四角"/>
    <s v="XA"/>
    <n v="202"/>
    <x v="1"/>
    <x v="1"/>
    <s v="Order specific"/>
    <s v="Order specific"/>
    <n v="2100"/>
    <n v="51"/>
    <n v="1"/>
    <n v="122"/>
    <n v="0"/>
    <n v="0"/>
    <n v="39"/>
    <n v="6222"/>
    <n v="9.3589743589743595"/>
    <n v="0"/>
    <n v="0"/>
    <n v="122"/>
    <n v="4758"/>
    <x v="0"/>
    <x v="0"/>
    <x v="2"/>
    <s v=""/>
    <n v="0"/>
  </r>
  <r>
    <s v="AGSH32547-01"/>
    <s v="壳体支撑架254mm"/>
    <s v="MTX"/>
    <n v="202"/>
    <x v="1"/>
    <x v="1"/>
    <s v="Order specific"/>
    <s v="Order specific"/>
    <n v="2100"/>
    <n v="1"/>
    <n v="0"/>
    <n v="45.55"/>
    <n v="0"/>
    <n v="0"/>
    <n v="14"/>
    <n v="45.55"/>
    <n v="1329.6428571428571"/>
    <n v="0"/>
    <n v="0"/>
    <n v="0"/>
    <n v="637.69999999999993"/>
    <x v="0"/>
    <x v="0"/>
    <x v="0"/>
    <s v=""/>
    <n v="0"/>
  </r>
  <r>
    <s v="AGSH32549-01"/>
    <s v="手车四角丝杆"/>
    <s v="VMI"/>
    <n v="202"/>
    <x v="1"/>
    <x v="1"/>
    <s v="MRP"/>
    <s v="MRP"/>
    <s v="VMI"/>
    <n v="5"/>
    <n v="0"/>
    <n v="172.43"/>
    <n v="0"/>
    <n v="0"/>
    <n v="219"/>
    <n v="862.15000000000009"/>
    <n v="1.6666666666666665"/>
    <n v="0"/>
    <n v="0"/>
    <n v="0"/>
    <n v="37762.17"/>
    <x v="2"/>
    <x v="1"/>
    <x v="0"/>
    <n v="14"/>
    <n v="0"/>
  </r>
  <r>
    <s v="AGSH33016-01"/>
    <s v="电机24VDC"/>
    <s v="VMI"/>
    <n v="202"/>
    <x v="1"/>
    <x v="1"/>
    <s v="MRP"/>
    <s v="MRP"/>
    <s v="VMI"/>
    <n v="19"/>
    <n v="0"/>
    <n v="138"/>
    <n v="0"/>
    <n v="0"/>
    <n v="0"/>
    <n v="2622"/>
    <s v=""/>
    <n v="0"/>
    <n v="0"/>
    <n v="0"/>
    <n v="0"/>
    <x v="3"/>
    <x v="5"/>
    <x v="2"/>
    <n v="0"/>
    <n v="1730.52"/>
  </r>
  <r>
    <s v="AGSH33017-01"/>
    <s v="电机48VDC"/>
    <s v="VMI"/>
    <n v="202"/>
    <x v="1"/>
    <x v="1"/>
    <s v="MRP"/>
    <s v="MRP"/>
    <s v="VMI"/>
    <n v="55"/>
    <n v="0"/>
    <n v="138"/>
    <n v="0"/>
    <n v="0"/>
    <n v="35"/>
    <n v="7590"/>
    <n v="198.14285714285714"/>
    <n v="0"/>
    <n v="0"/>
    <n v="0"/>
    <n v="4830"/>
    <x v="3"/>
    <x v="2"/>
    <x v="3"/>
    <n v="21"/>
    <n v="4478.4830569574624"/>
  </r>
  <r>
    <s v="AGSH33018-01"/>
    <s v="电机60VDC"/>
    <s v="VMI"/>
    <n v="202"/>
    <x v="1"/>
    <x v="1"/>
    <s v="MRP"/>
    <s v="MRP"/>
    <s v="VMI"/>
    <n v="20"/>
    <n v="0"/>
    <n v="138"/>
    <n v="0"/>
    <n v="0"/>
    <n v="0"/>
    <n v="2760"/>
    <s v=""/>
    <n v="0"/>
    <n v="0"/>
    <n v="0"/>
    <n v="0"/>
    <x v="3"/>
    <x v="5"/>
    <x v="2"/>
    <n v="0"/>
    <n v="1821.6000000000001"/>
  </r>
  <r>
    <s v="AGSH33019-01"/>
    <s v="电机110V AC/DC"/>
    <s v="VMI"/>
    <n v="202"/>
    <x v="1"/>
    <x v="1"/>
    <s v="MRP"/>
    <s v="MRP"/>
    <s v="VMI"/>
    <n v="33"/>
    <n v="0"/>
    <n v="138"/>
    <n v="0"/>
    <n v="0"/>
    <n v="1960"/>
    <n v="4554"/>
    <n v="3.7244897959183669"/>
    <n v="0"/>
    <n v="0"/>
    <n v="0"/>
    <n v="270480"/>
    <x v="2"/>
    <x v="3"/>
    <x v="2"/>
    <n v="7"/>
    <n v="0"/>
  </r>
  <r>
    <s v="AGSH33020-01"/>
    <s v="电机220VDC"/>
    <s v="VMI"/>
    <n v="202"/>
    <x v="1"/>
    <x v="1"/>
    <s v="MRP"/>
    <s v="MRP"/>
    <s v="VMI"/>
    <n v="2"/>
    <n v="0"/>
    <n v="138"/>
    <n v="0"/>
    <n v="0"/>
    <n v="4807"/>
    <n v="276"/>
    <n v="2.5057208237986268"/>
    <n v="0"/>
    <n v="0"/>
    <n v="0"/>
    <n v="663366"/>
    <x v="2"/>
    <x v="3"/>
    <x v="0"/>
    <n v="7"/>
    <n v="0"/>
  </r>
  <r>
    <s v="AGSH33022-01"/>
    <s v="电机230VAC"/>
    <s v="XA"/>
    <n v="202"/>
    <x v="1"/>
    <x v="1"/>
    <s v="Order specific"/>
    <s v="Order specific"/>
    <n v="2100"/>
    <n v="2"/>
    <n v="0"/>
    <n v="138"/>
    <n v="0"/>
    <n v="0"/>
    <n v="10"/>
    <n v="276"/>
    <n v="73"/>
    <n v="0"/>
    <n v="0"/>
    <n v="0"/>
    <n v="1380"/>
    <x v="0"/>
    <x v="0"/>
    <x v="0"/>
    <s v=""/>
    <n v="0"/>
  </r>
  <r>
    <s v="AGSH33052-01"/>
    <s v="SPUR GEAR"/>
    <s v="SM"/>
    <n v="202"/>
    <x v="1"/>
    <x v="1"/>
    <s v="SM"/>
    <s v="kanban"/>
    <n v="2600"/>
    <n v="395"/>
    <n v="900"/>
    <n v="2.5"/>
    <n v="0"/>
    <n v="200"/>
    <n v="5263"/>
    <n v="987.5"/>
    <n v="0.13870416112483375"/>
    <n v="0"/>
    <n v="250"/>
    <n v="2250"/>
    <n v="13157.5"/>
    <x v="2"/>
    <x v="1"/>
    <x v="2"/>
    <n v="14"/>
    <n v="0"/>
  </r>
  <r>
    <s v="AGSH33054-01"/>
    <s v="SHAFT"/>
    <s v="SM"/>
    <n v="212"/>
    <x v="1"/>
    <x v="1"/>
    <s v="SM"/>
    <s v="kanban"/>
    <n v="2600"/>
    <n v="373"/>
    <n v="517"/>
    <n v="6.31"/>
    <n v="0"/>
    <n v="150"/>
    <n v="4541"/>
    <n v="2353.6299999999997"/>
    <n v="31.749614622329887"/>
    <n v="0"/>
    <n v="473.24999999999994"/>
    <n v="3262.27"/>
    <n v="28653.71"/>
    <x v="1"/>
    <x v="1"/>
    <x v="2"/>
    <n v="14"/>
    <n v="868.42555835477708"/>
  </r>
  <r>
    <s v="AGSH33056-01"/>
    <s v="PIPE"/>
    <s v="SM"/>
    <n v="202"/>
    <x v="1"/>
    <x v="1"/>
    <s v="SM"/>
    <s v="kanban"/>
    <n v="2600"/>
    <n v="1445"/>
    <n v="1200"/>
    <n v="1.7"/>
    <n v="0"/>
    <n v="300"/>
    <n v="3158"/>
    <n v="2456.5"/>
    <n v="43.111146295123497"/>
    <n v="0"/>
    <n v="255"/>
    <n v="2040"/>
    <n v="5368.5999999999995"/>
    <x v="1"/>
    <x v="2"/>
    <x v="2"/>
    <n v="21"/>
    <n v="831.53855690623971"/>
  </r>
  <r>
    <s v="AGSH33062-01"/>
    <s v="110VDC电动手车电机"/>
    <s v="XA"/>
    <n v="202"/>
    <x v="1"/>
    <x v="1"/>
    <s v="Order specific"/>
    <s v="Order specific"/>
    <n v="2100"/>
    <n v="10"/>
    <n v="0"/>
    <n v="186.32"/>
    <n v="10"/>
    <n v="0"/>
    <n v="54"/>
    <n v="1863.1999999999998"/>
    <n v="9767.1296296296296"/>
    <n v="1863.1999999999998"/>
    <n v="0"/>
    <n v="0"/>
    <n v="10061.279999999999"/>
    <x v="0"/>
    <x v="0"/>
    <x v="2"/>
    <s v=""/>
    <n v="0"/>
  </r>
  <r>
    <s v="AGSH33063-01"/>
    <s v="220VDC电动手车电机"/>
    <s v="XA"/>
    <n v="202"/>
    <x v="1"/>
    <x v="1"/>
    <s v="Order specific"/>
    <s v="Order specific"/>
    <n v="2100"/>
    <n v="9"/>
    <n v="1"/>
    <n v="186.32"/>
    <n v="10"/>
    <n v="0"/>
    <n v="46"/>
    <n v="1676.8799999999999"/>
    <n v="79.347826086956516"/>
    <n v="1863.1999999999998"/>
    <n v="0"/>
    <n v="186.32"/>
    <n v="8570.7199999999993"/>
    <x v="0"/>
    <x v="0"/>
    <x v="2"/>
    <s v=""/>
    <n v="0"/>
  </r>
  <r>
    <s v="AGSH33187-01"/>
    <s v="爬距增大圈VG3"/>
    <s v="VMI"/>
    <n v="202"/>
    <x v="1"/>
    <x v="1"/>
    <s v="MRP"/>
    <s v="MRP"/>
    <s v="VMI"/>
    <n v="18"/>
    <n v="0"/>
    <n v="8.33"/>
    <n v="0"/>
    <n v="0"/>
    <n v="3328"/>
    <n v="149.94"/>
    <n v="0.98707932692307687"/>
    <n v="0"/>
    <n v="0"/>
    <n v="0"/>
    <n v="27722.240000000002"/>
    <x v="2"/>
    <x v="1"/>
    <x v="0"/>
    <n v="14"/>
    <n v="0"/>
  </r>
  <r>
    <s v="AGSH33193-02"/>
    <s v="爬距增大圈VG5"/>
    <s v="VMI"/>
    <n v="202"/>
    <x v="1"/>
    <x v="1"/>
    <s v="MRP"/>
    <s v="MRP"/>
    <s v="VMI"/>
    <n v="36"/>
    <n v="0"/>
    <n v="11.93"/>
    <n v="0"/>
    <n v="0"/>
    <n v="282"/>
    <n v="429.48"/>
    <n v="23.297872340425531"/>
    <n v="0"/>
    <n v="0"/>
    <n v="0"/>
    <n v="3364.2599999999998"/>
    <x v="4"/>
    <x v="2"/>
    <x v="0"/>
    <n v="21"/>
    <n v="27.957383013698646"/>
  </r>
  <r>
    <s v="AGSH33208-01"/>
    <s v="电动手车电机220VAC"/>
    <s v="XA"/>
    <n v="202"/>
    <x v="1"/>
    <x v="1"/>
    <s v="Order specific"/>
    <s v="Order specific"/>
    <n v="2100"/>
    <n v="40"/>
    <n v="24"/>
    <n v="186.32"/>
    <n v="0"/>
    <n v="0"/>
    <n v="83"/>
    <n v="7452.7999999999993"/>
    <n v="158.31325301204819"/>
    <n v="0"/>
    <n v="0"/>
    <n v="4471.68"/>
    <n v="15464.56"/>
    <x v="0"/>
    <x v="0"/>
    <x v="3"/>
    <s v=""/>
    <n v="0"/>
  </r>
  <r>
    <s v="AGSH33216-01Z"/>
    <s v="面板210mm"/>
    <s v="XA"/>
    <n v="202"/>
    <x v="1"/>
    <x v="1"/>
    <s v="Order specific"/>
    <s v="Order specific"/>
    <n v="2100"/>
    <n v="3"/>
    <n v="0"/>
    <n v="85.91"/>
    <n v="0"/>
    <n v="0"/>
    <n v="0"/>
    <n v="257.73"/>
    <s v=""/>
    <n v="0"/>
    <n v="0"/>
    <n v="0"/>
    <n v="0"/>
    <x v="0"/>
    <x v="0"/>
    <x v="0"/>
    <s v=""/>
    <n v="0"/>
  </r>
  <r>
    <s v="AGSH33349-01"/>
    <s v="CAP"/>
    <s v="SM"/>
    <n v="212"/>
    <x v="1"/>
    <x v="1"/>
    <s v="SM"/>
    <s v="kanban"/>
    <n v="2600"/>
    <n v="592"/>
    <n v="850"/>
    <n v="2.4300000000000002"/>
    <n v="0"/>
    <n v="300"/>
    <n v="3834"/>
    <n v="1438.5600000000002"/>
    <n v="0.28560250391236308"/>
    <n v="0"/>
    <n v="364.5"/>
    <n v="2065.5"/>
    <n v="9316.6200000000008"/>
    <x v="2"/>
    <x v="2"/>
    <x v="2"/>
    <n v="21"/>
    <n v="0"/>
  </r>
  <r>
    <s v="AGSH34026-01"/>
    <s v="FISHPLATE"/>
    <s v="SM"/>
    <n v="202"/>
    <x v="1"/>
    <x v="1"/>
    <s v="SM"/>
    <s v="kanban"/>
    <n v="2600"/>
    <n v="558"/>
    <n v="2000"/>
    <n v="1.1000000000000001"/>
    <n v="0"/>
    <n v="400"/>
    <n v="6206"/>
    <n v="613.80000000000007"/>
    <n v="34.817918143731873"/>
    <n v="0"/>
    <n v="220.00000000000003"/>
    <n v="2200"/>
    <n v="6826.6"/>
    <x v="1"/>
    <x v="2"/>
    <x v="0"/>
    <n v="21"/>
    <n v="160.77208178452429"/>
  </r>
  <r>
    <s v="AGSH34051-01"/>
    <s v="GUIDE ROD"/>
    <s v="SM"/>
    <n v="202"/>
    <x v="1"/>
    <x v="1"/>
    <s v="SM"/>
    <s v="kanban"/>
    <n v="2600"/>
    <n v="207"/>
    <n v="120"/>
    <n v="1.85"/>
    <n v="0"/>
    <n v="60"/>
    <n v="323"/>
    <n v="382.95000000000005"/>
    <n v="630.55727554179566"/>
    <n v="0"/>
    <n v="55.5"/>
    <n v="222"/>
    <n v="597.55000000000007"/>
    <x v="3"/>
    <x v="2"/>
    <x v="0"/>
    <n v="21"/>
    <n v="244.3295457799382"/>
  </r>
  <r>
    <s v="AGSH34081-01"/>
    <s v="LEVER"/>
    <s v="SM"/>
    <n v="212"/>
    <x v="1"/>
    <x v="1"/>
    <s v="SM"/>
    <s v="kanban"/>
    <n v="2600"/>
    <n v="831"/>
    <n v="1100"/>
    <n v="1.2"/>
    <n v="0"/>
    <n v="300"/>
    <n v="3103"/>
    <n v="997.19999999999993"/>
    <n v="24.349017080244924"/>
    <n v="0"/>
    <n v="180"/>
    <n v="1320"/>
    <n v="3723.6"/>
    <x v="4"/>
    <x v="2"/>
    <x v="2"/>
    <n v="21"/>
    <n v="90.523665991661744"/>
  </r>
  <r>
    <s v="AGSH34083-01"/>
    <s v="LEVER"/>
    <s v="SM"/>
    <n v="202"/>
    <x v="1"/>
    <x v="1"/>
    <s v="SM"/>
    <s v="kanban"/>
    <n v="2600"/>
    <n v="591"/>
    <n v="900"/>
    <n v="2.5"/>
    <n v="0"/>
    <n v="300"/>
    <n v="6099"/>
    <n v="1477.5"/>
    <n v="49.731923266109199"/>
    <n v="0"/>
    <n v="375"/>
    <n v="2250"/>
    <n v="15247.5"/>
    <x v="1"/>
    <x v="1"/>
    <x v="2"/>
    <n v="14"/>
    <n v="700.63618465951242"/>
  </r>
  <r>
    <s v="AGSH34085-01"/>
    <s v="SUPPORT"/>
    <s v="SM"/>
    <n v="202"/>
    <x v="1"/>
    <x v="1"/>
    <s v="SM"/>
    <s v="kanban"/>
    <n v="2600"/>
    <n v="441"/>
    <n v="500"/>
    <n v="4.5"/>
    <n v="0"/>
    <n v="200"/>
    <n v="3969"/>
    <n v="1984.5"/>
    <n v="54.349962207105065"/>
    <n v="0"/>
    <n v="450"/>
    <n v="2250"/>
    <n v="17860.5"/>
    <x v="1"/>
    <x v="1"/>
    <x v="2"/>
    <n v="14"/>
    <n v="972.38650872679227"/>
  </r>
  <r>
    <s v="AGSH34087-01"/>
    <s v="FISHPLATE"/>
    <s v="SM"/>
    <n v="202"/>
    <x v="1"/>
    <x v="1"/>
    <s v="SM"/>
    <s v="kanban"/>
    <n v="2600"/>
    <n v="771"/>
    <n v="400"/>
    <n v="2.65"/>
    <n v="0"/>
    <n v="400"/>
    <n v="7938"/>
    <n v="2043.1499999999999"/>
    <n v="20.277777777777775"/>
    <n v="0"/>
    <n v="530"/>
    <n v="1060"/>
    <n v="21035.7"/>
    <x v="4"/>
    <x v="1"/>
    <x v="2"/>
    <n v="14"/>
    <n v="417.47432054794513"/>
  </r>
  <r>
    <s v="AGSH34093-01"/>
    <s v="S6与半轴联锁杆"/>
    <s v="VMI"/>
    <n v="212"/>
    <x v="1"/>
    <x v="1"/>
    <s v="MRP"/>
    <s v="MRP"/>
    <s v="VMI"/>
    <n v="153"/>
    <n v="0"/>
    <n v="8.6"/>
    <n v="0"/>
    <n v="0"/>
    <n v="2908"/>
    <n v="1315.8"/>
    <n v="96.772696011004129"/>
    <n v="0"/>
    <n v="0"/>
    <n v="0"/>
    <n v="25008.799999999999"/>
    <x v="3"/>
    <x v="1"/>
    <x v="2"/>
    <n v="14"/>
    <n v="742.79347186184111"/>
  </r>
  <r>
    <s v="AGSH34114-01"/>
    <s v="HVX-A主轴摆臂"/>
    <s v="VMI"/>
    <n v="202"/>
    <x v="1"/>
    <x v="1"/>
    <s v="MRP"/>
    <s v="MRP"/>
    <s v="VMI"/>
    <n v="3"/>
    <n v="0"/>
    <n v="24.67"/>
    <n v="0"/>
    <n v="0"/>
    <n v="8988"/>
    <n v="74.010000000000005"/>
    <n v="6.2132843791722294"/>
    <n v="0"/>
    <n v="0"/>
    <n v="0"/>
    <n v="221733.96000000002"/>
    <x v="2"/>
    <x v="3"/>
    <x v="0"/>
    <n v="7"/>
    <n v="0"/>
  </r>
  <r>
    <s v="AGSH34118-01"/>
    <s v="合分止动块（旧）"/>
    <s v="XA"/>
    <n v="213"/>
    <x v="1"/>
    <x v="1"/>
    <s v="Order specific"/>
    <s v="Order specific"/>
    <n v="2100"/>
    <n v="57"/>
    <n v="0"/>
    <n v="144.52000000000001"/>
    <n v="0"/>
    <n v="0"/>
    <n v="382"/>
    <n v="8237.6400000000012"/>
    <n v="2.8664921465968587"/>
    <n v="0"/>
    <n v="0"/>
    <n v="0"/>
    <n v="55206.640000000007"/>
    <x v="0"/>
    <x v="0"/>
    <x v="3"/>
    <s v=""/>
    <n v="0"/>
  </r>
  <r>
    <s v="AGSH34127-01"/>
    <s v="LEVER"/>
    <s v="SM"/>
    <n v="202"/>
    <x v="1"/>
    <x v="1"/>
    <s v="SM"/>
    <s v="kanban"/>
    <n v="2600"/>
    <n v="650"/>
    <n v="750"/>
    <n v="2.59"/>
    <n v="0"/>
    <n v="250"/>
    <n v="6101"/>
    <n v="1683.5"/>
    <n v="3.4100967054581215"/>
    <n v="0"/>
    <n v="323.75"/>
    <n v="1942.5"/>
    <n v="15801.589999999998"/>
    <x v="2"/>
    <x v="1"/>
    <x v="2"/>
    <n v="14"/>
    <n v="0"/>
  </r>
  <r>
    <s v="AGSH34135-01"/>
    <s v="LOCK ROD GUIDE"/>
    <s v="SM"/>
    <n v="212"/>
    <x v="1"/>
    <x v="1"/>
    <s v="SM"/>
    <s v="kanban"/>
    <n v="2600"/>
    <n v="251"/>
    <n v="120"/>
    <n v="2.8"/>
    <n v="0"/>
    <n v="60"/>
    <n v="1065"/>
    <n v="702.8"/>
    <n v="222.7699530516432"/>
    <n v="0"/>
    <n v="84"/>
    <n v="336"/>
    <n v="2982"/>
    <x v="3"/>
    <x v="2"/>
    <x v="0"/>
    <n v="21"/>
    <n v="420.12213900948365"/>
  </r>
  <r>
    <s v="AGSH34149-01"/>
    <s v="PIN"/>
    <s v="SM"/>
    <n v="212"/>
    <x v="1"/>
    <x v="1"/>
    <s v="SM"/>
    <s v="kanban"/>
    <n v="2600"/>
    <n v="671"/>
    <n v="200"/>
    <n v="5.17"/>
    <n v="0"/>
    <n v="200"/>
    <n v="7844"/>
    <n v="3469.07"/>
    <n v="11.679627740948495"/>
    <n v="0"/>
    <n v="517"/>
    <n v="1034"/>
    <n v="40553.479999999996"/>
    <x v="2"/>
    <x v="1"/>
    <x v="2"/>
    <n v="14"/>
    <n v="0"/>
  </r>
  <r>
    <s v="AGSH34268-01"/>
    <s v="极柱铜轴套"/>
    <s v="VMI"/>
    <n v="202"/>
    <x v="1"/>
    <x v="1"/>
    <s v="MRP"/>
    <s v="MRP"/>
    <s v="VMI"/>
    <n v="3"/>
    <n v="0"/>
    <n v="42.73"/>
    <n v="0"/>
    <n v="0"/>
    <n v="945"/>
    <n v="128.19"/>
    <n v="259.16931216931215"/>
    <n v="0"/>
    <n v="0"/>
    <n v="0"/>
    <n v="40379.85"/>
    <x v="3"/>
    <x v="1"/>
    <x v="0"/>
    <n v="14"/>
    <n v="80.035122793622278"/>
  </r>
  <r>
    <s v="AGSH34290-02"/>
    <s v="电动手车S5装配件"/>
    <s v="XA"/>
    <n v="202"/>
    <x v="1"/>
    <x v="1"/>
    <s v="Order specific"/>
    <s v="Order specific"/>
    <n v="2100"/>
    <n v="18"/>
    <n v="32"/>
    <n v="3.41"/>
    <n v="0"/>
    <n v="0"/>
    <n v="183"/>
    <n v="61.38"/>
    <n v="5.9836065573770494"/>
    <n v="0"/>
    <n v="0"/>
    <n v="109.12"/>
    <n v="624.03"/>
    <x v="0"/>
    <x v="0"/>
    <x v="0"/>
    <s v=""/>
    <n v="0"/>
  </r>
  <r>
    <s v="AGSH34292-01"/>
    <s v="电动手车丝杆挡板"/>
    <s v="XA"/>
    <n v="202"/>
    <x v="1"/>
    <x v="1"/>
    <s v="Order specific"/>
    <s v="Order specific"/>
    <n v="2100"/>
    <n v="20"/>
    <n v="30"/>
    <n v="2"/>
    <n v="0"/>
    <n v="0"/>
    <n v="183"/>
    <n v="40"/>
    <n v="35.901639344262293"/>
    <n v="0"/>
    <n v="0"/>
    <n v="60"/>
    <n v="366"/>
    <x v="0"/>
    <x v="0"/>
    <x v="0"/>
    <s v=""/>
    <n v="0"/>
  </r>
  <r>
    <s v="AGSH34306-01"/>
    <s v="极柱泡套"/>
    <s v="VMI"/>
    <n v="202"/>
    <x v="1"/>
    <x v="1"/>
    <s v="MRP"/>
    <s v="MRP"/>
    <s v="VMI"/>
    <n v="15"/>
    <n v="0"/>
    <n v="96.33"/>
    <n v="0"/>
    <n v="0"/>
    <n v="12046"/>
    <n v="1444.95"/>
    <n v="0.60601029387348493"/>
    <n v="0"/>
    <n v="0"/>
    <n v="0"/>
    <n v="1160391.18"/>
    <x v="2"/>
    <x v="3"/>
    <x v="2"/>
    <n v="7"/>
    <n v="0"/>
  </r>
  <r>
    <s v="AGSH34306-03"/>
    <s v="极柱泡套"/>
    <s v="VMI"/>
    <n v="202"/>
    <x v="1"/>
    <x v="1"/>
    <s v="MRP"/>
    <s v="MRP"/>
    <s v="VMI"/>
    <n v="2"/>
    <n v="0"/>
    <n v="121.33"/>
    <n v="0"/>
    <n v="0"/>
    <n v="6010"/>
    <n v="242.66"/>
    <n v="0.910981697171381"/>
    <n v="0"/>
    <n v="0"/>
    <n v="0"/>
    <n v="729193.3"/>
    <x v="2"/>
    <x v="3"/>
    <x v="0"/>
    <n v="7"/>
    <n v="0"/>
  </r>
  <r>
    <s v="AGSH34323-01"/>
    <s v="航空插支架"/>
    <s v="VMI"/>
    <n v="202"/>
    <x v="1"/>
    <x v="1"/>
    <s v="MRP"/>
    <s v="MRP"/>
    <s v="VMI"/>
    <n v="27"/>
    <n v="0"/>
    <n v="36.54"/>
    <n v="0"/>
    <n v="0"/>
    <n v="3214"/>
    <n v="986.57999999999993"/>
    <n v="0.22713130056004979"/>
    <n v="0"/>
    <n v="0"/>
    <n v="0"/>
    <n v="117439.56"/>
    <x v="2"/>
    <x v="1"/>
    <x v="2"/>
    <n v="14"/>
    <n v="0"/>
  </r>
  <r>
    <s v="AGSH34530-01"/>
    <s v="PUSH BUTTON"/>
    <s v="SM"/>
    <n v="202"/>
    <x v="1"/>
    <x v="1"/>
    <s v="SM"/>
    <s v="kanban"/>
    <n v="2600"/>
    <n v="213"/>
    <n v="1500"/>
    <n v="4"/>
    <n v="0"/>
    <n v="500"/>
    <n v="7045"/>
    <n v="852"/>
    <n v="1.3988644428672818"/>
    <n v="0"/>
    <n v="1000"/>
    <n v="6000"/>
    <n v="28180"/>
    <x v="2"/>
    <x v="1"/>
    <x v="0"/>
    <n v="14"/>
    <n v="0"/>
  </r>
  <r>
    <s v="AGSH34532-01"/>
    <s v="PUSH BUTTON  BLACK"/>
    <s v="SM"/>
    <n v="202"/>
    <x v="1"/>
    <x v="1"/>
    <s v="SM"/>
    <s v="kanban"/>
    <n v="2600"/>
    <n v="838"/>
    <n v="1000"/>
    <n v="4"/>
    <n v="0"/>
    <n v="250"/>
    <n v="1490"/>
    <n v="3352"/>
    <n v="52.177852348993291"/>
    <n v="0"/>
    <n v="500"/>
    <n v="4000"/>
    <n v="5960"/>
    <x v="1"/>
    <x v="2"/>
    <x v="2"/>
    <n v="21"/>
    <n v="1321.9284275516111"/>
  </r>
  <r>
    <s v="AGSH34532-02"/>
    <s v="PUSH BUTTON GREEN"/>
    <s v="SM"/>
    <n v="202"/>
    <x v="1"/>
    <x v="1"/>
    <s v="SM"/>
    <s v="kanban"/>
    <n v="2600"/>
    <n v="316"/>
    <n v="750"/>
    <n v="4"/>
    <n v="0"/>
    <n v="250"/>
    <n v="6102"/>
    <n v="1264"/>
    <n v="50.126188135037694"/>
    <n v="0"/>
    <n v="500"/>
    <n v="3000"/>
    <n v="24408"/>
    <x v="1"/>
    <x v="1"/>
    <x v="2"/>
    <n v="14"/>
    <n v="601.24083460293582"/>
  </r>
  <r>
    <s v="AGSH34538-01"/>
    <s v="SHEET"/>
    <s v="SM"/>
    <n v="202"/>
    <x v="1"/>
    <x v="1"/>
    <s v="SM"/>
    <s v="kanban"/>
    <n v="2600"/>
    <n v="517"/>
    <n v="600"/>
    <n v="1.1499999999999999"/>
    <n v="0"/>
    <n v="100"/>
    <n v="363"/>
    <n v="594.54999999999995"/>
    <n v="317.74104683195594"/>
    <n v="0"/>
    <n v="57.499999999999993"/>
    <n v="690"/>
    <n v="417.45"/>
    <x v="3"/>
    <x v="2"/>
    <x v="0"/>
    <n v="21"/>
    <n v="366.46847538581579"/>
  </r>
  <r>
    <s v="AGSH34540-02"/>
    <s v="TAPPET"/>
    <s v="SM"/>
    <n v="202"/>
    <x v="1"/>
    <x v="1"/>
    <s v="SM"/>
    <s v="kanban"/>
    <n v="2600"/>
    <n v="22"/>
    <n v="420"/>
    <n v="4.0999999999999996"/>
    <n v="0"/>
    <n v="60"/>
    <n v="303"/>
    <n v="90.199999999999989"/>
    <n v="622.78877887788781"/>
    <n v="0"/>
    <n v="122.99999999999999"/>
    <n v="1721.9999999999998"/>
    <n v="1242.3"/>
    <x v="3"/>
    <x v="2"/>
    <x v="0"/>
    <n v="21"/>
    <n v="57.524622792188858"/>
  </r>
  <r>
    <s v="AGSH34653-01"/>
    <s v="K01 导轨"/>
    <s v="XA"/>
    <n v="202"/>
    <x v="1"/>
    <x v="1"/>
    <s v="Order specific"/>
    <s v="Order specific"/>
    <n v="2100"/>
    <n v="254"/>
    <n v="0"/>
    <n v="1.85"/>
    <n v="0"/>
    <n v="0"/>
    <n v="220"/>
    <n v="469.90000000000003"/>
    <n v="36.5"/>
    <n v="0"/>
    <n v="0"/>
    <n v="0"/>
    <n v="407"/>
    <x v="0"/>
    <x v="0"/>
    <x v="0"/>
    <s v=""/>
    <n v="0"/>
  </r>
  <r>
    <s v="AGSH34805-01"/>
    <s v="隔板固定块"/>
    <s v="XA"/>
    <n v="202"/>
    <x v="1"/>
    <x v="1"/>
    <s v="Order specific"/>
    <s v="Order specific"/>
    <n v="2100"/>
    <n v="13"/>
    <n v="0"/>
    <n v="8.98"/>
    <n v="0"/>
    <n v="0"/>
    <n v="36"/>
    <n v="116.74000000000001"/>
    <n v="2575.2777777777778"/>
    <n v="0"/>
    <n v="0"/>
    <n v="0"/>
    <n v="323.28000000000003"/>
    <x v="0"/>
    <x v="0"/>
    <x v="0"/>
    <s v=""/>
    <n v="0"/>
  </r>
  <r>
    <s v="AGSH34805-02"/>
    <s v="隔板固定块"/>
    <s v="XA"/>
    <n v="212"/>
    <x v="1"/>
    <x v="1"/>
    <s v="Order specific"/>
    <s v="Order specific"/>
    <n v="2100"/>
    <n v="7"/>
    <n v="0"/>
    <n v="22.8"/>
    <n v="0"/>
    <n v="0"/>
    <n v="12"/>
    <n v="159.6"/>
    <n v="395.41666666666663"/>
    <n v="0"/>
    <n v="0"/>
    <n v="0"/>
    <n v="273.60000000000002"/>
    <x v="0"/>
    <x v="0"/>
    <x v="0"/>
    <s v=""/>
    <n v="0"/>
  </r>
  <r>
    <s v="AGSH34814-01"/>
    <s v="支撑杆"/>
    <s v="VMI"/>
    <n v="202"/>
    <x v="1"/>
    <x v="1"/>
    <s v="MRP"/>
    <s v="MRP"/>
    <s v="VMI"/>
    <n v="36"/>
    <n v="0"/>
    <n v="7.2"/>
    <n v="0"/>
    <n v="0"/>
    <n v="1187"/>
    <n v="259.2"/>
    <n v="2.1524852569502948"/>
    <n v="0"/>
    <n v="0"/>
    <n v="0"/>
    <n v="8546.4"/>
    <x v="2"/>
    <x v="2"/>
    <x v="0"/>
    <n v="21"/>
    <n v="0"/>
  </r>
  <r>
    <s v="AGSH34836-01"/>
    <s v="压力杆"/>
    <s v="VMI"/>
    <n v="212"/>
    <x v="1"/>
    <x v="1"/>
    <s v="MRP"/>
    <s v="MRP"/>
    <s v="VMI"/>
    <n v="36"/>
    <n v="0"/>
    <n v="9"/>
    <n v="0"/>
    <n v="0"/>
    <n v="1242"/>
    <n v="324"/>
    <n v="10.579710144927537"/>
    <n v="0"/>
    <n v="0"/>
    <n v="0"/>
    <n v="11178"/>
    <x v="2"/>
    <x v="1"/>
    <x v="0"/>
    <n v="14"/>
    <n v="0"/>
  </r>
  <r>
    <s v="AGSH34840-01"/>
    <s v="SPACER"/>
    <s v="SM"/>
    <n v="202"/>
    <x v="1"/>
    <x v="1"/>
    <s v="SM"/>
    <s v="kanban"/>
    <n v="2600"/>
    <n v="269"/>
    <n v="240"/>
    <n v="2.95"/>
    <n v="0"/>
    <n v="60"/>
    <n v="594"/>
    <n v="793.55000000000007"/>
    <n v="22.121212121212121"/>
    <n v="0"/>
    <n v="88.5"/>
    <n v="708"/>
    <n v="1752.3000000000002"/>
    <x v="4"/>
    <x v="2"/>
    <x v="0"/>
    <n v="21"/>
    <n v="26.545878082191791"/>
  </r>
  <r>
    <s v="AGSH34842-01"/>
    <s v="12KVI40KA绝缘子"/>
    <s v="XA"/>
    <n v="212"/>
    <x v="1"/>
    <x v="1"/>
    <s v="Order specific"/>
    <s v="Order specific"/>
    <n v="2100"/>
    <n v="45"/>
    <n v="0"/>
    <n v="86.08"/>
    <n v="0"/>
    <n v="0"/>
    <n v="180"/>
    <n v="3873.6"/>
    <n v="545.47222222222229"/>
    <n v="0"/>
    <n v="0"/>
    <n v="0"/>
    <n v="15494.4"/>
    <x v="0"/>
    <x v="0"/>
    <x v="2"/>
    <s v=""/>
    <n v="0"/>
  </r>
  <r>
    <s v="AGSH34843-01"/>
    <s v="绝缘子"/>
    <s v="XA"/>
    <n v="212"/>
    <x v="1"/>
    <x v="1"/>
    <s v="Order specific"/>
    <s v="Order specific"/>
    <n v="2100"/>
    <n v="132"/>
    <n v="6"/>
    <n v="111.24"/>
    <n v="0"/>
    <n v="0"/>
    <n v="869"/>
    <n v="14683.679999999998"/>
    <n v="18.901035673187572"/>
    <n v="0"/>
    <n v="0"/>
    <n v="667.43999999999994"/>
    <n v="96667.56"/>
    <x v="0"/>
    <x v="0"/>
    <x v="3"/>
    <s v=""/>
    <n v="0"/>
  </r>
  <r>
    <s v="AGSH34845-01"/>
    <s v="支撑铝块"/>
    <s v="VMI"/>
    <n v="202"/>
    <x v="1"/>
    <x v="1"/>
    <s v="MRP"/>
    <s v="MRP"/>
    <s v="VMI"/>
    <n v="18"/>
    <n v="0"/>
    <n v="34.5"/>
    <n v="0"/>
    <n v="0"/>
    <n v="594"/>
    <n v="621"/>
    <n v="81.1111111111111"/>
    <n v="0"/>
    <n v="0"/>
    <n v="0"/>
    <n v="20493"/>
    <x v="1"/>
    <x v="1"/>
    <x v="0"/>
    <n v="14"/>
    <n v="339.11704109589044"/>
  </r>
  <r>
    <s v="AGSH34847-01"/>
    <s v="导电镀银片"/>
    <s v="VMI"/>
    <n v="212"/>
    <x v="1"/>
    <x v="1"/>
    <s v="MRP"/>
    <s v="MRP"/>
    <s v="VMI"/>
    <n v="71"/>
    <n v="0"/>
    <n v="3"/>
    <n v="0"/>
    <n v="0"/>
    <n v="708"/>
    <n v="213"/>
    <n v="9.279661016949154"/>
    <n v="0"/>
    <n v="0"/>
    <n v="0"/>
    <n v="2124"/>
    <x v="2"/>
    <x v="2"/>
    <x v="0"/>
    <n v="21"/>
    <n v="0"/>
  </r>
  <r>
    <s v="AGSH34856-01"/>
    <s v="拉杆"/>
    <s v="XA"/>
    <n v="202"/>
    <x v="1"/>
    <x v="1"/>
    <s v="Order specific"/>
    <s v="Order specific"/>
    <n v="2100"/>
    <n v="158"/>
    <n v="0"/>
    <n v="27.36"/>
    <n v="0"/>
    <n v="0"/>
    <n v="424"/>
    <n v="4322.88"/>
    <n v="61.120283018867923"/>
    <n v="0"/>
    <n v="0"/>
    <n v="0"/>
    <n v="11600.64"/>
    <x v="0"/>
    <x v="0"/>
    <x v="2"/>
    <s v=""/>
    <n v="0"/>
  </r>
  <r>
    <s v="AGSH34859-01"/>
    <s v="弹簧内轴"/>
    <s v="VMI"/>
    <n v="212"/>
    <x v="1"/>
    <x v="1"/>
    <s v="MRP"/>
    <s v="MRP"/>
    <s v="VMI"/>
    <n v="18"/>
    <n v="0"/>
    <n v="8.5"/>
    <n v="0"/>
    <n v="0"/>
    <n v="594"/>
    <n v="153"/>
    <n v="97.08754208754209"/>
    <n v="0"/>
    <n v="0"/>
    <n v="0"/>
    <n v="5049"/>
    <x v="3"/>
    <x v="2"/>
    <x v="0"/>
    <n v="21"/>
    <n v="79.138062770938106"/>
  </r>
  <r>
    <s v="AGSH34861-01"/>
    <s v="螺纹盖"/>
    <s v="VMI"/>
    <n v="202"/>
    <x v="1"/>
    <x v="1"/>
    <s v="MRP"/>
    <s v="MRP"/>
    <s v="VMI"/>
    <n v="18"/>
    <n v="0"/>
    <n v="8.5"/>
    <n v="0"/>
    <n v="0"/>
    <n v="594"/>
    <n v="153"/>
    <n v="11.060606060606061"/>
    <n v="0"/>
    <n v="0"/>
    <n v="0"/>
    <n v="5049"/>
    <x v="2"/>
    <x v="2"/>
    <x v="0"/>
    <n v="21"/>
    <n v="0"/>
  </r>
  <r>
    <s v="AGSH34863-01"/>
    <s v="金属板"/>
    <s v="VMI"/>
    <n v="212"/>
    <x v="1"/>
    <x v="1"/>
    <s v="MRP"/>
    <s v="MRP"/>
    <s v="VMI"/>
    <n v="18"/>
    <n v="0"/>
    <n v="11.9"/>
    <n v="0"/>
    <n v="0"/>
    <n v="596"/>
    <n v="214.20000000000002"/>
    <n v="11.023489932885907"/>
    <n v="0"/>
    <n v="0"/>
    <n v="0"/>
    <n v="7092.4000000000005"/>
    <x v="2"/>
    <x v="2"/>
    <x v="0"/>
    <n v="21"/>
    <n v="0"/>
  </r>
  <r>
    <s v="AGSH34873-01"/>
    <s v="分闸弹簧"/>
    <s v="VMI"/>
    <n v="219"/>
    <x v="1"/>
    <x v="1"/>
    <s v="MRP"/>
    <s v="MRP"/>
    <s v="VMI"/>
    <n v="48"/>
    <n v="0"/>
    <n v="11.16"/>
    <n v="0"/>
    <n v="0"/>
    <n v="594"/>
    <n v="535.68000000000006"/>
    <n v="11.060606060606061"/>
    <n v="0"/>
    <n v="0"/>
    <n v="0"/>
    <n v="6629.04"/>
    <x v="2"/>
    <x v="2"/>
    <x v="0"/>
    <n v="21"/>
    <n v="0"/>
  </r>
  <r>
    <s v="AGSH34875-02"/>
    <s v="软连接"/>
    <s v="XA"/>
    <n v="202"/>
    <x v="1"/>
    <x v="1"/>
    <s v="Order specific"/>
    <s v="Order specific"/>
    <n v="2100"/>
    <n v="300"/>
    <n v="0"/>
    <n v="92.84"/>
    <n v="0"/>
    <n v="0"/>
    <n v="484"/>
    <n v="27852"/>
    <n v="36.198347107438018"/>
    <n v="0"/>
    <n v="0"/>
    <n v="0"/>
    <n v="44934.560000000005"/>
    <x v="0"/>
    <x v="0"/>
    <x v="3"/>
    <s v=""/>
    <n v="0"/>
  </r>
  <r>
    <s v="AGSH34897-01"/>
    <s v="电动手车S6联锁件"/>
    <s v="XA"/>
    <n v="202"/>
    <x v="1"/>
    <x v="1"/>
    <s v="Order specific"/>
    <s v="Order specific"/>
    <n v="2100"/>
    <n v="27"/>
    <n v="0"/>
    <n v="6.21"/>
    <n v="0"/>
    <n v="0"/>
    <n v="8"/>
    <n v="167.67"/>
    <n v="13687.5"/>
    <n v="0"/>
    <n v="0"/>
    <n v="0"/>
    <n v="49.68"/>
    <x v="0"/>
    <x v="0"/>
    <x v="0"/>
    <s v=""/>
    <n v="0"/>
  </r>
  <r>
    <s v="AGSH34899-01"/>
    <s v="RAIL"/>
    <s v="SM"/>
    <n v="202"/>
    <x v="1"/>
    <x v="1"/>
    <s v="SM"/>
    <s v="kanban"/>
    <n v="2600"/>
    <n v="829"/>
    <n v="840"/>
    <n v="1.57"/>
    <n v="0"/>
    <n v="300"/>
    <n v="5080"/>
    <n v="1301.53"/>
    <n v="1.9399606299212597"/>
    <n v="0"/>
    <n v="235.5"/>
    <n v="1318.8"/>
    <n v="7975.6"/>
    <x v="2"/>
    <x v="2"/>
    <x v="2"/>
    <n v="21"/>
    <n v="0"/>
  </r>
  <r>
    <s v="AGSH34919-01"/>
    <s v="S6与手车翻板联锁件"/>
    <s v="VMI"/>
    <n v="202"/>
    <x v="1"/>
    <x v="1"/>
    <s v="MRP"/>
    <s v="MRP"/>
    <s v="VMI"/>
    <n v="9"/>
    <n v="0"/>
    <n v="10.199999999999999"/>
    <n v="0"/>
    <n v="0"/>
    <n v="85"/>
    <n v="91.8"/>
    <n v="3559.8235294117649"/>
    <n v="0"/>
    <n v="0"/>
    <n v="0"/>
    <n v="866.99999999999989"/>
    <x v="3"/>
    <x v="2"/>
    <x v="0"/>
    <n v="21"/>
    <n v="60.23058115901317"/>
  </r>
  <r>
    <s v="AGSH34920-01"/>
    <s v="GUIDE"/>
    <s v="SM"/>
    <n v="202"/>
    <x v="1"/>
    <x v="1"/>
    <s v="SM"/>
    <s v="kanban"/>
    <n v="2600"/>
    <n v="70"/>
    <n v="150"/>
    <n v="0.9"/>
    <n v="0"/>
    <n v="30"/>
    <n v="198"/>
    <n v="63"/>
    <n v="16.59090909090909"/>
    <n v="0"/>
    <n v="13.5"/>
    <n v="135"/>
    <n v="178.20000000000002"/>
    <x v="4"/>
    <x v="2"/>
    <x v="0"/>
    <n v="21"/>
    <n v="0"/>
  </r>
  <r>
    <s v="AGSH34924-01"/>
    <s v="S6与手车翻板联锁件"/>
    <s v="VMI"/>
    <n v="202"/>
    <x v="1"/>
    <x v="1"/>
    <s v="MRP"/>
    <s v="MRP"/>
    <s v="VMI"/>
    <n v="6"/>
    <n v="0"/>
    <n v="10.32"/>
    <n v="0"/>
    <n v="0"/>
    <n v="198"/>
    <n v="61.92"/>
    <n v="129.04040404040404"/>
    <n v="0"/>
    <n v="0"/>
    <n v="0"/>
    <n v="2043.3600000000001"/>
    <x v="3"/>
    <x v="2"/>
    <x v="0"/>
    <n v="21"/>
    <n v="34.216483068493154"/>
  </r>
  <r>
    <s v="AGSH34939-01"/>
    <s v="LEVER"/>
    <s v="SM"/>
    <n v="202"/>
    <x v="1"/>
    <x v="1"/>
    <s v="SM"/>
    <s v="kanban"/>
    <n v="2600"/>
    <n v="965"/>
    <n v="900"/>
    <n v="1.62"/>
    <n v="0"/>
    <n v="300"/>
    <n v="2834"/>
    <n v="1563.3000000000002"/>
    <n v="0.77275935074100222"/>
    <n v="0"/>
    <n v="243.00000000000003"/>
    <n v="1458"/>
    <n v="4591.08"/>
    <x v="2"/>
    <x v="2"/>
    <x v="2"/>
    <n v="21"/>
    <n v="0"/>
  </r>
  <r>
    <s v="AGSH34961-01"/>
    <s v="航空插联杆"/>
    <s v="VMI"/>
    <n v="202"/>
    <x v="1"/>
    <x v="1"/>
    <s v="MRP"/>
    <s v="MRP"/>
    <s v="VMI"/>
    <n v="7"/>
    <n v="0"/>
    <n v="10"/>
    <n v="0"/>
    <n v="0"/>
    <n v="193"/>
    <n v="70"/>
    <n v="1825"/>
    <n v="0"/>
    <n v="0"/>
    <n v="0"/>
    <n v="1930"/>
    <x v="3"/>
    <x v="2"/>
    <x v="0"/>
    <n v="21"/>
    <n v="45.668383561643836"/>
  </r>
  <r>
    <s v="AGSH34962-01"/>
    <s v="航空插与手车下联锁件"/>
    <s v="VMI"/>
    <n v="212"/>
    <x v="1"/>
    <x v="1"/>
    <s v="MRP"/>
    <s v="MRP"/>
    <s v="VMI"/>
    <n v="1"/>
    <n v="0"/>
    <n v="5.8"/>
    <n v="0"/>
    <n v="0"/>
    <n v="104"/>
    <n v="5.8"/>
    <n v="24.56730769230769"/>
    <n v="0"/>
    <n v="0"/>
    <n v="0"/>
    <n v="603.19999999999993"/>
    <x v="4"/>
    <x v="2"/>
    <x v="0"/>
    <n v="21"/>
    <n v="0.55584657534246529"/>
  </r>
  <r>
    <s v="AGSH34964-01"/>
    <s v="航空插与手车上联锁件"/>
    <s v="VMI"/>
    <n v="202"/>
    <x v="1"/>
    <x v="1"/>
    <s v="MRP"/>
    <s v="MRP"/>
    <s v="VMI"/>
    <n v="9"/>
    <n v="0"/>
    <n v="2.98"/>
    <n v="0"/>
    <n v="0"/>
    <n v="193"/>
    <n v="26.82"/>
    <n v="1.8911917098445596"/>
    <n v="0"/>
    <n v="0"/>
    <n v="0"/>
    <n v="575.14"/>
    <x v="2"/>
    <x v="2"/>
    <x v="0"/>
    <n v="21"/>
    <n v="0"/>
  </r>
  <r>
    <s v="AGSH34971-01"/>
    <s v="壳体254mm"/>
    <s v="MTX"/>
    <n v="202"/>
    <x v="1"/>
    <x v="1"/>
    <s v="Order specific"/>
    <s v="Order specific"/>
    <n v="2100"/>
    <n v="1"/>
    <n v="0"/>
    <n v="920"/>
    <n v="0"/>
    <n v="0"/>
    <n v="1"/>
    <n v="920"/>
    <n v="3285"/>
    <n v="0"/>
    <n v="0"/>
    <n v="0"/>
    <n v="920"/>
    <x v="0"/>
    <x v="0"/>
    <x v="2"/>
    <s v=""/>
    <n v="0"/>
  </r>
  <r>
    <s v="AGSH34987-01"/>
    <s v="下触头"/>
    <s v="VMI"/>
    <n v="202"/>
    <x v="1"/>
    <x v="1"/>
    <s v="MRP"/>
    <s v="MRP"/>
    <s v="VMI"/>
    <n v="18"/>
    <n v="0"/>
    <n v="136.5"/>
    <n v="0"/>
    <n v="0"/>
    <n v="594"/>
    <n v="2457"/>
    <n v="0.6144781144781144"/>
    <n v="0"/>
    <n v="0"/>
    <n v="0"/>
    <n v="81081"/>
    <x v="2"/>
    <x v="1"/>
    <x v="2"/>
    <n v="14"/>
    <n v="0"/>
  </r>
  <r>
    <s v="AGSH34988-02"/>
    <s v="上触头"/>
    <s v="XA"/>
    <n v="202"/>
    <x v="1"/>
    <x v="1"/>
    <s v="Order specific"/>
    <s v="Order specific"/>
    <n v="2100"/>
    <n v="119"/>
    <n v="34"/>
    <n v="279"/>
    <n v="0"/>
    <n v="0"/>
    <n v="357"/>
    <n v="33201"/>
    <n v="18.403361344537817"/>
    <n v="0"/>
    <n v="0"/>
    <n v="9486"/>
    <n v="99603"/>
    <x v="0"/>
    <x v="0"/>
    <x v="3"/>
    <s v=""/>
    <n v="0"/>
  </r>
  <r>
    <s v="AGSH34989-01"/>
    <s v="灭弧室固定架"/>
    <s v="XA"/>
    <n v="202"/>
    <x v="1"/>
    <x v="1"/>
    <s v="Order specific"/>
    <s v="Order specific"/>
    <n v="2100"/>
    <n v="20"/>
    <n v="0"/>
    <n v="13.08"/>
    <n v="0"/>
    <n v="0"/>
    <n v="21"/>
    <n v="261.60000000000002"/>
    <n v="2068.3333333333335"/>
    <n v="0"/>
    <n v="0"/>
    <n v="0"/>
    <n v="274.68"/>
    <x v="0"/>
    <x v="0"/>
    <x v="0"/>
    <s v=""/>
    <n v="0"/>
  </r>
  <r>
    <s v="AGSH34996-01"/>
    <s v="动端螺杆"/>
    <s v="XA"/>
    <n v="202"/>
    <x v="1"/>
    <x v="1"/>
    <s v="Order specific"/>
    <s v="Order specific"/>
    <n v="2100"/>
    <n v="18"/>
    <n v="9"/>
    <n v="9.76"/>
    <n v="0"/>
    <n v="0"/>
    <n v="356"/>
    <n v="175.68"/>
    <n v="20.50561797752809"/>
    <n v="0"/>
    <n v="0"/>
    <n v="87.84"/>
    <n v="3474.56"/>
    <x v="0"/>
    <x v="0"/>
    <x v="0"/>
    <s v=""/>
    <n v="0"/>
  </r>
  <r>
    <s v="AGSH35005-01"/>
    <s v="防电圈"/>
    <s v="XA"/>
    <n v="202"/>
    <x v="1"/>
    <x v="1"/>
    <s v="Order specific"/>
    <s v="Order specific"/>
    <n v="2100"/>
    <n v="15"/>
    <n v="0"/>
    <n v="76"/>
    <n v="0"/>
    <n v="0"/>
    <n v="15"/>
    <n v="1140"/>
    <n v="438"/>
    <n v="0"/>
    <n v="0"/>
    <n v="0"/>
    <n v="1140"/>
    <x v="0"/>
    <x v="0"/>
    <x v="2"/>
    <s v=""/>
    <n v="0"/>
  </r>
  <r>
    <s v="AGSH35059-01"/>
    <s v="叠簧"/>
    <s v="XA"/>
    <n v="213"/>
    <x v="1"/>
    <x v="1"/>
    <s v="Order specific"/>
    <s v="Order specific"/>
    <n v="2100"/>
    <n v="3928"/>
    <n v="0"/>
    <n v="3.75"/>
    <n v="0"/>
    <n v="0"/>
    <n v="0"/>
    <n v="14730"/>
    <s v=""/>
    <n v="0"/>
    <n v="0"/>
    <n v="0"/>
    <n v="0"/>
    <x v="0"/>
    <x v="0"/>
    <x v="3"/>
    <s v=""/>
    <n v="0"/>
  </r>
  <r>
    <s v="AGSH35104-01"/>
    <s v="SLEEVE"/>
    <s v="SM"/>
    <n v="212"/>
    <x v="1"/>
    <x v="1"/>
    <s v="SM"/>
    <s v="kanban"/>
    <n v="2600"/>
    <n v="403"/>
    <n v="380"/>
    <n v="1.4"/>
    <n v="0"/>
    <n v="120"/>
    <n v="1140"/>
    <n v="564.19999999999993"/>
    <n v="1257.6491228070176"/>
    <n v="0"/>
    <n v="84"/>
    <n v="532"/>
    <n v="1596"/>
    <x v="3"/>
    <x v="2"/>
    <x v="0"/>
    <n v="21"/>
    <n v="366.15419897888012"/>
  </r>
  <r>
    <s v="AGSH35106-01"/>
    <s v="超程螺杆"/>
    <s v="SM"/>
    <n v="219"/>
    <x v="1"/>
    <x v="1"/>
    <s v="SM"/>
    <s v="kanban"/>
    <n v="2600"/>
    <n v="4"/>
    <n v="260"/>
    <n v="6"/>
    <n v="0"/>
    <n v="60"/>
    <n v="705"/>
    <n v="24"/>
    <n v="208.64539007092199"/>
    <n v="0"/>
    <n v="180"/>
    <n v="1560"/>
    <n v="4230"/>
    <x v="3"/>
    <x v="2"/>
    <x v="0"/>
    <n v="21"/>
    <n v="14.245716033855672"/>
  </r>
  <r>
    <s v="AGSH35109-01"/>
    <s v="拨叉销"/>
    <s v="VMI"/>
    <n v="202"/>
    <x v="1"/>
    <x v="1"/>
    <s v="MRP"/>
    <s v="MRP"/>
    <s v="VMI"/>
    <n v="10"/>
    <n v="0"/>
    <n v="12.23"/>
    <n v="0"/>
    <n v="0"/>
    <n v="193"/>
    <n v="122.30000000000001"/>
    <n v="7.5647668393782386"/>
    <n v="0"/>
    <n v="0"/>
    <n v="0"/>
    <n v="2360.39"/>
    <x v="2"/>
    <x v="2"/>
    <x v="0"/>
    <n v="21"/>
    <n v="0"/>
  </r>
  <r>
    <s v="AGSH35111-01"/>
    <s v="拨叉销"/>
    <s v="VMI"/>
    <n v="202"/>
    <x v="1"/>
    <x v="1"/>
    <s v="MRP"/>
    <s v="MRP"/>
    <s v="VMI"/>
    <n v="4"/>
    <n v="0"/>
    <n v="6.75"/>
    <n v="0"/>
    <n v="0"/>
    <n v="337"/>
    <n v="27"/>
    <n v="10.83086053412463"/>
    <n v="0"/>
    <n v="0"/>
    <n v="0"/>
    <n v="2274.75"/>
    <x v="2"/>
    <x v="2"/>
    <x v="0"/>
    <n v="21"/>
    <n v="0"/>
  </r>
  <r>
    <s v="AGSH35115-01"/>
    <s v="超程调节杆"/>
    <s v="SM"/>
    <n v="202"/>
    <x v="1"/>
    <x v="1"/>
    <s v="SM"/>
    <s v="kanban"/>
    <n v="2600"/>
    <n v="134"/>
    <n v="144"/>
    <n v="7.29"/>
    <n v="0"/>
    <n v="36"/>
    <n v="581"/>
    <n v="976.86"/>
    <n v="2.5129087779690189"/>
    <n v="0"/>
    <n v="131.22"/>
    <n v="1049.76"/>
    <n v="4235.49"/>
    <x v="2"/>
    <x v="2"/>
    <x v="2"/>
    <n v="21"/>
    <n v="0"/>
  </r>
  <r>
    <s v="AGSH35117-01"/>
    <s v="拨叉销"/>
    <s v="VMI"/>
    <n v="202"/>
    <x v="1"/>
    <x v="1"/>
    <s v="MRP"/>
    <s v="MRP"/>
    <s v="VMI"/>
    <n v="40"/>
    <n v="0"/>
    <n v="10.24"/>
    <n v="0"/>
    <n v="0"/>
    <n v="561"/>
    <n v="409.6"/>
    <n v="87.183600713012481"/>
    <n v="0"/>
    <n v="0"/>
    <n v="0"/>
    <n v="5744.64"/>
    <x v="1"/>
    <x v="2"/>
    <x v="0"/>
    <n v="21"/>
    <n v="205.21990071560009"/>
  </r>
  <r>
    <s v="AGSH35117-03"/>
    <s v="拉杆销"/>
    <s v="XA"/>
    <n v="202"/>
    <x v="1"/>
    <x v="1"/>
    <s v="Order specific"/>
    <s v="Order specific"/>
    <n v="2100"/>
    <n v="4"/>
    <n v="0"/>
    <n v="6.12"/>
    <n v="0"/>
    <n v="0"/>
    <n v="28"/>
    <n v="24.48"/>
    <n v="521.42857142857144"/>
    <n v="0"/>
    <n v="0"/>
    <n v="0"/>
    <n v="171.36"/>
    <x v="0"/>
    <x v="0"/>
    <x v="0"/>
    <s v=""/>
    <n v="0"/>
  </r>
  <r>
    <s v="AGSH35119-01"/>
    <s v="THREADED CABLE CHANNEL"/>
    <s v="SM"/>
    <n v="202"/>
    <x v="1"/>
    <x v="1"/>
    <s v="SM"/>
    <s v="kanban"/>
    <n v="2600"/>
    <n v="89"/>
    <n v="144"/>
    <n v="3.12"/>
    <n v="0"/>
    <n v="36"/>
    <n v="581"/>
    <n v="277.68"/>
    <n v="2.5129087779690189"/>
    <n v="0"/>
    <n v="56.160000000000004"/>
    <n v="449.28000000000003"/>
    <n v="1812.72"/>
    <x v="2"/>
    <x v="2"/>
    <x v="0"/>
    <n v="21"/>
    <n v="0"/>
  </r>
  <r>
    <s v="AGSH35139-01"/>
    <s v="卷簧盒 （大电流）"/>
    <s v="VMI"/>
    <n v="202"/>
    <x v="1"/>
    <x v="1"/>
    <s v="MRP"/>
    <s v="MRP"/>
    <s v="VMI"/>
    <n v="15"/>
    <n v="0"/>
    <n v="262.44"/>
    <n v="0"/>
    <n v="0"/>
    <n v="1758"/>
    <n v="3936.6"/>
    <n v="18.478384527872581"/>
    <n v="0"/>
    <n v="0"/>
    <n v="0"/>
    <n v="461369.52"/>
    <x v="4"/>
    <x v="3"/>
    <x v="2"/>
    <n v="7"/>
    <n v="1613.9199607203325"/>
  </r>
  <r>
    <s v="AGSH35155-01"/>
    <s v="HOOK"/>
    <s v="SM"/>
    <n v="212"/>
    <x v="1"/>
    <x v="1"/>
    <s v="SM"/>
    <s v="kanban"/>
    <n v="2600"/>
    <n v="591"/>
    <n v="800"/>
    <n v="0.3"/>
    <n v="0"/>
    <n v="200"/>
    <n v="667"/>
    <n v="177.29999999999998"/>
    <n v="8.2083958020989503"/>
    <n v="0"/>
    <n v="30"/>
    <n v="240"/>
    <n v="200.1"/>
    <x v="2"/>
    <x v="2"/>
    <x v="0"/>
    <n v="21"/>
    <n v="0"/>
  </r>
  <r>
    <s v="AGSH35157-01"/>
    <s v="Y1连接件"/>
    <s v="VMI"/>
    <n v="202"/>
    <x v="1"/>
    <x v="1"/>
    <s v="MRP"/>
    <s v="MRP"/>
    <s v="VMI"/>
    <n v="218"/>
    <n v="0"/>
    <n v="17.72"/>
    <n v="0"/>
    <n v="0"/>
    <n v="728"/>
    <n v="3862.9599999999996"/>
    <n v="296.3118131868132"/>
    <n v="0"/>
    <n v="0"/>
    <n v="0"/>
    <n v="12900.16"/>
    <x v="3"/>
    <x v="1"/>
    <x v="2"/>
    <n v="14"/>
    <n v="2429.0935008358251"/>
  </r>
  <r>
    <s v="AGSH35159-01"/>
    <s v="PULLING BAR"/>
    <s v="SM"/>
    <n v="202"/>
    <x v="1"/>
    <x v="1"/>
    <s v="SM"/>
    <s v="kanban"/>
    <n v="2600"/>
    <n v="894"/>
    <n v="1200"/>
    <n v="0.62"/>
    <n v="0"/>
    <n v="300"/>
    <n v="1334"/>
    <n v="554.28"/>
    <n v="59.647676161919037"/>
    <n v="0"/>
    <n v="93"/>
    <n v="744"/>
    <n v="827.08"/>
    <x v="1"/>
    <x v="2"/>
    <x v="0"/>
    <n v="21"/>
    <n v="237.02982768380042"/>
  </r>
  <r>
    <s v="AGSH35167-01"/>
    <s v="Y1装配支架（旧版）"/>
    <s v="VMI"/>
    <n v="202"/>
    <x v="1"/>
    <x v="1"/>
    <s v="MRP"/>
    <s v="MRP"/>
    <s v="VMI"/>
    <n v="70"/>
    <n v="0"/>
    <n v="7.43"/>
    <n v="0"/>
    <n v="0"/>
    <n v="725"/>
    <n v="520.1"/>
    <n v="450.08275862068967"/>
    <n v="0"/>
    <n v="0"/>
    <n v="0"/>
    <n v="5386.75"/>
    <x v="3"/>
    <x v="2"/>
    <x v="0"/>
    <n v="21"/>
    <n v="327.24986549600078"/>
  </r>
  <r>
    <s v="AGSH35177-01"/>
    <s v="手车S6联锁件"/>
    <s v="XA"/>
    <n v="202"/>
    <x v="1"/>
    <x v="1"/>
    <s v="Order specific"/>
    <s v="Order specific"/>
    <n v="2100"/>
    <n v="4"/>
    <n v="0"/>
    <n v="5.0599999999999996"/>
    <n v="0"/>
    <n v="0"/>
    <n v="13"/>
    <n v="20.239999999999998"/>
    <n v="1965.3846153846155"/>
    <n v="0"/>
    <n v="0"/>
    <n v="0"/>
    <n v="65.78"/>
    <x v="0"/>
    <x v="0"/>
    <x v="0"/>
    <s v=""/>
    <n v="0"/>
  </r>
  <r>
    <s v="AGSH35178-01Z"/>
    <s v="电动手车面板"/>
    <s v="XA"/>
    <n v="202"/>
    <x v="1"/>
    <x v="1"/>
    <s v="Order specific"/>
    <s v="Order specific"/>
    <n v="2100"/>
    <n v="1"/>
    <n v="0"/>
    <n v="179.27"/>
    <n v="0"/>
    <n v="0"/>
    <n v="13"/>
    <n v="179.27"/>
    <n v="112.30769230769232"/>
    <n v="0"/>
    <n v="0"/>
    <n v="0"/>
    <n v="2330.5100000000002"/>
    <x v="0"/>
    <x v="0"/>
    <x v="0"/>
    <s v=""/>
    <n v="0"/>
  </r>
  <r>
    <s v="AGSH35205-01"/>
    <s v="CONDUIT GLAND"/>
    <s v="SM"/>
    <n v="212"/>
    <x v="1"/>
    <x v="1"/>
    <s v="SM"/>
    <s v="kanban"/>
    <n v="2600"/>
    <n v="116"/>
    <n v="96"/>
    <n v="2.6"/>
    <n v="0"/>
    <n v="36"/>
    <n v="333"/>
    <n v="301.60000000000002"/>
    <n v="1.0960960960960962"/>
    <n v="0"/>
    <n v="46.800000000000004"/>
    <n v="249.60000000000002"/>
    <n v="865.80000000000007"/>
    <x v="2"/>
    <x v="2"/>
    <x v="0"/>
    <n v="21"/>
    <n v="0"/>
  </r>
  <r>
    <s v="AGSH35207-01"/>
    <s v="RING"/>
    <s v="SM"/>
    <n v="202"/>
    <x v="1"/>
    <x v="1"/>
    <s v="SM"/>
    <s v="kanban"/>
    <n v="2600"/>
    <n v="89"/>
    <n v="96"/>
    <n v="2.2000000000000002"/>
    <n v="0"/>
    <n v="24"/>
    <n v="222"/>
    <n v="195.8"/>
    <n v="190.72072072072072"/>
    <n v="0"/>
    <n v="26.400000000000002"/>
    <n v="211.20000000000002"/>
    <n v="488.40000000000003"/>
    <x v="3"/>
    <x v="2"/>
    <x v="0"/>
    <n v="21"/>
    <n v="114.99888011336799"/>
  </r>
  <r>
    <s v="AGSH35227-01"/>
    <s v="隔板"/>
    <s v="XA"/>
    <n v="212"/>
    <x v="1"/>
    <x v="1"/>
    <s v="Order specific"/>
    <s v="Order specific"/>
    <n v="2100"/>
    <n v="4"/>
    <n v="0"/>
    <n v="80.900000000000006"/>
    <n v="0"/>
    <n v="0"/>
    <n v="39"/>
    <n v="323.60000000000002"/>
    <n v="832.9487179487179"/>
    <n v="0"/>
    <n v="0"/>
    <n v="0"/>
    <n v="3155.1000000000004"/>
    <x v="0"/>
    <x v="0"/>
    <x v="0"/>
    <s v=""/>
    <n v="0"/>
  </r>
  <r>
    <s v="AGSH35227-02"/>
    <s v="隔板"/>
    <s v="XA"/>
    <n v="212"/>
    <x v="1"/>
    <x v="1"/>
    <s v="Order specific"/>
    <s v="Order specific"/>
    <n v="2100"/>
    <n v="4"/>
    <n v="0"/>
    <n v="80.900000000000006"/>
    <n v="0"/>
    <n v="0"/>
    <n v="41"/>
    <n v="323.60000000000002"/>
    <n v="35.609756097560975"/>
    <n v="0"/>
    <n v="0"/>
    <n v="0"/>
    <n v="3316.9"/>
    <x v="0"/>
    <x v="0"/>
    <x v="0"/>
    <s v=""/>
    <n v="0"/>
  </r>
  <r>
    <s v="AGSH35227-03"/>
    <s v="隔板"/>
    <s v="XA"/>
    <n v="212"/>
    <x v="1"/>
    <x v="1"/>
    <s v="Order specific"/>
    <s v="Order specific"/>
    <n v="2100"/>
    <n v="4"/>
    <n v="0"/>
    <n v="80.900000000000006"/>
    <n v="0"/>
    <n v="0"/>
    <n v="39"/>
    <n v="323.60000000000002"/>
    <n v="37.435897435897438"/>
    <n v="0"/>
    <n v="0"/>
    <n v="0"/>
    <n v="3155.1000000000004"/>
    <x v="0"/>
    <x v="0"/>
    <x v="0"/>
    <s v=""/>
    <n v="0"/>
  </r>
  <r>
    <s v="AGSH35251-01"/>
    <s v="定位杆"/>
    <s v="XA"/>
    <n v="202"/>
    <x v="1"/>
    <x v="1"/>
    <s v="Order specific"/>
    <s v="Order specific"/>
    <n v="2100"/>
    <n v="55"/>
    <n v="0"/>
    <n v="14.6"/>
    <n v="0"/>
    <n v="0"/>
    <n v="26"/>
    <n v="803"/>
    <n v="56.15384615384616"/>
    <n v="0"/>
    <n v="0"/>
    <n v="0"/>
    <n v="379.59999999999997"/>
    <x v="0"/>
    <x v="0"/>
    <x v="0"/>
    <s v=""/>
    <n v="0"/>
  </r>
  <r>
    <s v="AGSH35264-01"/>
    <s v="隔板固定板"/>
    <s v="XA"/>
    <n v="202"/>
    <x v="1"/>
    <x v="1"/>
    <s v="Order specific"/>
    <s v="Order specific"/>
    <n v="2100"/>
    <n v="10"/>
    <n v="0"/>
    <n v="11.84"/>
    <n v="0"/>
    <n v="0"/>
    <n v="94"/>
    <n v="118.4"/>
    <n v="213.56382978723406"/>
    <n v="0"/>
    <n v="0"/>
    <n v="0"/>
    <n v="1112.96"/>
    <x v="0"/>
    <x v="0"/>
    <x v="0"/>
    <s v=""/>
    <n v="0"/>
  </r>
  <r>
    <s v="AGSH35265-01"/>
    <s v="隔板固定板"/>
    <s v="XA"/>
    <n v="212"/>
    <x v="1"/>
    <x v="1"/>
    <s v="Order specific"/>
    <s v="Order specific"/>
    <n v="2100"/>
    <n v="8"/>
    <n v="0"/>
    <n v="15.4"/>
    <n v="0"/>
    <n v="0"/>
    <n v="82"/>
    <n v="123.2"/>
    <n v="44.512195121951216"/>
    <n v="0"/>
    <n v="0"/>
    <n v="0"/>
    <n v="1262.8"/>
    <x v="0"/>
    <x v="0"/>
    <x v="0"/>
    <s v=""/>
    <n v="0"/>
  </r>
  <r>
    <s v="AGSH35266-01"/>
    <s v="隔板右边板"/>
    <s v="XA"/>
    <n v="212"/>
    <x v="1"/>
    <x v="1"/>
    <s v="Order specific"/>
    <s v="Order specific"/>
    <n v="2100"/>
    <n v="4"/>
    <n v="0"/>
    <n v="111.5"/>
    <n v="0"/>
    <n v="0"/>
    <n v="49"/>
    <n v="446"/>
    <n v="59.591836734693871"/>
    <n v="0"/>
    <n v="0"/>
    <n v="0"/>
    <n v="5463.5"/>
    <x v="0"/>
    <x v="0"/>
    <x v="0"/>
    <s v=""/>
    <n v="0"/>
  </r>
  <r>
    <s v="AGSH35266-02"/>
    <s v="隔板左边板"/>
    <s v="XA"/>
    <n v="212"/>
    <x v="1"/>
    <x v="1"/>
    <s v="Order specific"/>
    <s v="Order specific"/>
    <n v="2100"/>
    <n v="4"/>
    <n v="0"/>
    <n v="111.5"/>
    <n v="0"/>
    <n v="0"/>
    <n v="49"/>
    <n v="446"/>
    <n v="29.795918367346935"/>
    <n v="0"/>
    <n v="0"/>
    <n v="0"/>
    <n v="5463.5"/>
    <x v="0"/>
    <x v="0"/>
    <x v="0"/>
    <s v=""/>
    <n v="0"/>
  </r>
  <r>
    <s v="AGSH35341-01"/>
    <s v="控制板卡位条"/>
    <s v="VMI"/>
    <n v="202"/>
    <x v="1"/>
    <x v="1"/>
    <s v="MRP"/>
    <s v="MRP"/>
    <s v="VMI"/>
    <n v="6"/>
    <n v="0"/>
    <n v="12"/>
    <n v="0"/>
    <n v="0"/>
    <n v="48"/>
    <n v="72"/>
    <n v="30.416666666666664"/>
    <n v="0"/>
    <n v="0"/>
    <n v="0"/>
    <n v="576"/>
    <x v="1"/>
    <x v="2"/>
    <x v="0"/>
    <n v="21"/>
    <n v="14.711671232876714"/>
  </r>
  <r>
    <s v="AGSH35407-01"/>
    <s v="加强板"/>
    <s v="MTX"/>
    <n v="202"/>
    <x v="1"/>
    <x v="1"/>
    <s v="Order specific"/>
    <s v="Order specific"/>
    <n v="2100"/>
    <n v="3"/>
    <n v="0"/>
    <n v="862"/>
    <n v="0"/>
    <n v="0"/>
    <n v="3"/>
    <n v="2586"/>
    <n v="730"/>
    <n v="0"/>
    <n v="0"/>
    <n v="0"/>
    <n v="2586"/>
    <x v="0"/>
    <x v="0"/>
    <x v="2"/>
    <s v=""/>
    <n v="0"/>
  </r>
  <r>
    <s v="AGSH35446-01"/>
    <s v="HVX紧急分闸操作杆"/>
    <s v="XA"/>
    <n v="202"/>
    <x v="1"/>
    <x v="1"/>
    <s v="Order specific"/>
    <s v="Order specific"/>
    <n v="2100"/>
    <n v="5"/>
    <n v="3"/>
    <n v="4.5999999999999996"/>
    <n v="0"/>
    <n v="0"/>
    <n v="148"/>
    <n v="23"/>
    <n v="7.3986486486486491"/>
    <n v="0"/>
    <n v="0"/>
    <n v="13.799999999999999"/>
    <n v="680.8"/>
    <x v="0"/>
    <x v="0"/>
    <x v="0"/>
    <s v=""/>
    <n v="0"/>
  </r>
  <r>
    <s v="AGSH35447-01"/>
    <s v="绝缘子垫块"/>
    <s v="MTX"/>
    <n v="202"/>
    <x v="1"/>
    <x v="1"/>
    <s v="Order specific"/>
    <s v="Order specific"/>
    <n v="2100"/>
    <n v="25"/>
    <n v="0"/>
    <n v="31.19"/>
    <n v="0"/>
    <n v="0"/>
    <n v="6"/>
    <n v="779.75"/>
    <n v="304.16666666666669"/>
    <n v="0"/>
    <n v="0"/>
    <n v="0"/>
    <n v="187.14000000000001"/>
    <x v="0"/>
    <x v="0"/>
    <x v="0"/>
    <s v=""/>
    <n v="0"/>
  </r>
  <r>
    <s v="AGSH35466-02"/>
    <s v="导电块"/>
    <s v="XA"/>
    <n v="202"/>
    <x v="1"/>
    <x v="1"/>
    <s v="Order specific"/>
    <s v="Order specific"/>
    <n v="2100"/>
    <n v="12"/>
    <n v="0"/>
    <n v="160.63"/>
    <n v="0"/>
    <n v="0"/>
    <n v="15"/>
    <n v="1927.56"/>
    <n v="608.33333333333337"/>
    <n v="0"/>
    <n v="0"/>
    <n v="0"/>
    <n v="2409.4499999999998"/>
    <x v="0"/>
    <x v="0"/>
    <x v="2"/>
    <s v=""/>
    <n v="0"/>
  </r>
  <r>
    <s v="AGSH35466-03"/>
    <s v="CONTACT SOCKET"/>
    <s v="XB"/>
    <n v="202"/>
    <x v="1"/>
    <x v="1"/>
    <s v="Order specific"/>
    <s v="Order specific"/>
    <n v="2100"/>
    <n v="66"/>
    <n v="35"/>
    <n v="92.36"/>
    <n v="0"/>
    <n v="0"/>
    <n v="225"/>
    <n v="6095.76"/>
    <n v="19.466666666666669"/>
    <n v="0"/>
    <n v="0"/>
    <n v="3232.6"/>
    <n v="20781"/>
    <x v="0"/>
    <x v="0"/>
    <x v="2"/>
    <s v=""/>
    <n v="0"/>
  </r>
  <r>
    <s v="AGSH35467-02"/>
    <s v="触臂铜牌"/>
    <s v="XA"/>
    <n v="202"/>
    <x v="1"/>
    <x v="1"/>
    <s v="Order specific"/>
    <s v="Order specific"/>
    <n v="2100"/>
    <n v="188"/>
    <n v="112"/>
    <n v="375.62"/>
    <n v="0"/>
    <n v="0"/>
    <n v="480"/>
    <n v="70616.56"/>
    <n v="50.187500000000007"/>
    <n v="0"/>
    <n v="0"/>
    <n v="42069.440000000002"/>
    <n v="180297.60000000001"/>
    <x v="0"/>
    <x v="0"/>
    <x v="3"/>
    <s v=""/>
    <n v="0"/>
  </r>
  <r>
    <s v="AGSH35469-02"/>
    <s v="触臂铜牌"/>
    <s v="XA"/>
    <n v="202"/>
    <x v="1"/>
    <x v="1"/>
    <s v="Order specific"/>
    <s v="Order specific"/>
    <n v="2100"/>
    <n v="112"/>
    <n v="0"/>
    <n v="378.43"/>
    <n v="0"/>
    <n v="0"/>
    <n v="240"/>
    <n v="42384.160000000003"/>
    <n v="285.91666666666669"/>
    <n v="0"/>
    <n v="0"/>
    <n v="0"/>
    <n v="90823.2"/>
    <x v="0"/>
    <x v="0"/>
    <x v="3"/>
    <s v=""/>
    <n v="0"/>
  </r>
  <r>
    <s v="AGSH35470-02"/>
    <s v="触臂铜牌"/>
    <s v="XA"/>
    <n v="202"/>
    <x v="1"/>
    <x v="1"/>
    <s v="Order specific"/>
    <s v="Order specific"/>
    <n v="2100"/>
    <n v="112"/>
    <n v="0"/>
    <n v="378.43"/>
    <n v="0"/>
    <n v="0"/>
    <n v="240"/>
    <n v="42384.160000000003"/>
    <n v="170.33333333333334"/>
    <n v="0"/>
    <n v="0"/>
    <n v="0"/>
    <n v="90823.2"/>
    <x v="0"/>
    <x v="0"/>
    <x v="3"/>
    <s v=""/>
    <n v="0"/>
  </r>
  <r>
    <s v="AGSH35471-01"/>
    <s v="触臂铜排"/>
    <s v="XA"/>
    <n v="202"/>
    <x v="1"/>
    <x v="1"/>
    <s v="Order specific"/>
    <s v="Order specific"/>
    <n v="2100"/>
    <n v="300"/>
    <n v="0"/>
    <n v="312.06"/>
    <n v="0"/>
    <n v="0"/>
    <n v="480"/>
    <n v="93618"/>
    <n v="85.166666666666671"/>
    <n v="0"/>
    <n v="0"/>
    <n v="0"/>
    <n v="149788.79999999999"/>
    <x v="0"/>
    <x v="0"/>
    <x v="3"/>
    <s v=""/>
    <n v="0"/>
  </r>
  <r>
    <s v="AGSH35474-01"/>
    <s v="RING"/>
    <s v="SM"/>
    <n v="212"/>
    <x v="1"/>
    <x v="1"/>
    <s v="SM"/>
    <s v="kanban"/>
    <n v="2600"/>
    <n v="227"/>
    <n v="200"/>
    <n v="1"/>
    <n v="0"/>
    <n v="100"/>
    <n v="706"/>
    <n v="227"/>
    <n v="155.09915014164307"/>
    <n v="0"/>
    <n v="50"/>
    <n v="200"/>
    <n v="706"/>
    <x v="3"/>
    <x v="2"/>
    <x v="0"/>
    <n v="21"/>
    <n v="129.53478246575341"/>
  </r>
  <r>
    <s v="AGSH35479-02"/>
    <s v="ANGLE"/>
    <s v="SM"/>
    <n v="202"/>
    <x v="1"/>
    <x v="1"/>
    <s v="SM"/>
    <s v="kanban"/>
    <n v="2600"/>
    <n v="19"/>
    <n v="32"/>
    <n v="3.53"/>
    <n v="0"/>
    <n v="8"/>
    <n v="107"/>
    <n v="67.069999999999993"/>
    <n v="774.34579439252343"/>
    <n v="0"/>
    <n v="14.12"/>
    <n v="112.96"/>
    <n v="377.71"/>
    <x v="3"/>
    <x v="2"/>
    <x v="0"/>
    <n v="21"/>
    <n v="43.065715401605217"/>
  </r>
  <r>
    <s v="AGSH35481-01"/>
    <s v="隔板"/>
    <s v="XA"/>
    <n v="202"/>
    <x v="1"/>
    <x v="1"/>
    <s v="Order specific"/>
    <s v="Order specific"/>
    <n v="2100"/>
    <n v="44"/>
    <n v="0"/>
    <n v="94.21"/>
    <n v="0"/>
    <n v="0"/>
    <n v="20"/>
    <n v="4145.24"/>
    <n v="346.75"/>
    <n v="0"/>
    <n v="0"/>
    <n v="0"/>
    <n v="1884.1999999999998"/>
    <x v="0"/>
    <x v="0"/>
    <x v="2"/>
    <s v=""/>
    <n v="0"/>
  </r>
  <r>
    <s v="AGSH35481-03"/>
    <s v="隔板"/>
    <s v="XA"/>
    <n v="212"/>
    <x v="1"/>
    <x v="1"/>
    <s v="Order specific"/>
    <s v="Order specific"/>
    <n v="2100"/>
    <n v="8"/>
    <n v="0"/>
    <n v="94.2"/>
    <n v="0"/>
    <n v="0"/>
    <n v="88"/>
    <n v="753.6"/>
    <n v="182.5"/>
    <n v="0"/>
    <n v="0"/>
    <n v="0"/>
    <n v="8289.6"/>
    <x v="0"/>
    <x v="0"/>
    <x v="0"/>
    <s v=""/>
    <n v="0"/>
  </r>
  <r>
    <s v="AGSH35489-01"/>
    <s v="隔板固定块"/>
    <s v="XA"/>
    <n v="202"/>
    <x v="1"/>
    <x v="1"/>
    <s v="Order specific"/>
    <s v="Order specific"/>
    <n v="2100"/>
    <n v="100"/>
    <n v="0"/>
    <n v="9.7100000000000009"/>
    <n v="0"/>
    <n v="0"/>
    <n v="168"/>
    <n v="971.00000000000011"/>
    <n v="17.38095238095238"/>
    <n v="0"/>
    <n v="0"/>
    <n v="0"/>
    <n v="1631.2800000000002"/>
    <x v="0"/>
    <x v="0"/>
    <x v="2"/>
    <s v=""/>
    <n v="0"/>
  </r>
  <r>
    <s v="AGSH35712-01Z"/>
    <s v="面板"/>
    <s v="MTX"/>
    <n v="202"/>
    <x v="1"/>
    <x v="1"/>
    <s v="Order specific"/>
    <s v="Order specific"/>
    <n v="2100"/>
    <n v="3"/>
    <n v="0"/>
    <n v="166.01"/>
    <n v="0"/>
    <n v="0"/>
    <n v="17"/>
    <n v="498.03"/>
    <n v="2147.0588235294117"/>
    <n v="0"/>
    <n v="0"/>
    <n v="0"/>
    <n v="2822.17"/>
    <x v="0"/>
    <x v="0"/>
    <x v="0"/>
    <s v=""/>
    <n v="0"/>
  </r>
  <r>
    <s v="AGSH35713-01Z"/>
    <s v="面板"/>
    <s v="MTX"/>
    <n v="202"/>
    <x v="1"/>
    <x v="1"/>
    <s v="Order specific"/>
    <s v="Order specific"/>
    <n v="2100"/>
    <n v="1"/>
    <n v="0"/>
    <n v="145.05000000000001"/>
    <n v="0"/>
    <n v="0"/>
    <n v="1"/>
    <n v="145.05000000000001"/>
    <m/>
    <m/>
    <m/>
    <m/>
    <m/>
    <x v="5"/>
    <x v="4"/>
    <x v="4"/>
    <m/>
    <m/>
  </r>
  <r>
    <s v="AGSH35732-01"/>
    <s v="PIN"/>
    <s v="SM"/>
    <n v="202"/>
    <x v="1"/>
    <x v="1"/>
    <s v="SM"/>
    <s v="kanban"/>
    <n v="2600"/>
    <n v="566"/>
    <n v="600"/>
    <n v="2.84"/>
    <n v="0"/>
    <n v="150"/>
    <n v="5650"/>
    <n v="1607.4399999999998"/>
    <n v="6.4601769911504431E-2"/>
    <n v="0"/>
    <n v="213"/>
    <n v="1704"/>
    <n v="16046"/>
    <x v="2"/>
    <x v="1"/>
    <x v="2"/>
    <n v="14"/>
    <n v="0"/>
  </r>
  <r>
    <s v="AGSH35748-01"/>
    <s v="固定式触臂"/>
    <s v="XA"/>
    <n v="212"/>
    <x v="1"/>
    <x v="1"/>
    <s v="Order specific"/>
    <s v="Order specific"/>
    <n v="2100"/>
    <n v="21"/>
    <n v="0"/>
    <n v="215.21"/>
    <n v="0"/>
    <n v="0"/>
    <n v="0"/>
    <n v="4519.41"/>
    <s v=""/>
    <n v="0"/>
    <n v="0"/>
    <n v="0"/>
    <n v="0"/>
    <x v="0"/>
    <x v="0"/>
    <x v="2"/>
    <s v=""/>
    <n v="0"/>
  </r>
  <r>
    <s v="AGSH35749-02"/>
    <s v="固定式触臂"/>
    <s v="XA"/>
    <n v="212"/>
    <x v="1"/>
    <x v="1"/>
    <s v="Order specific"/>
    <s v="Order specific"/>
    <n v="2100"/>
    <n v="21"/>
    <n v="0"/>
    <n v="277.76"/>
    <n v="0"/>
    <n v="0"/>
    <n v="0"/>
    <n v="5832.96"/>
    <s v=""/>
    <n v="0"/>
    <n v="0"/>
    <n v="0"/>
    <n v="0"/>
    <x v="0"/>
    <x v="0"/>
    <x v="2"/>
    <s v=""/>
    <n v="0"/>
  </r>
  <r>
    <s v="AGSH35764-01"/>
    <s v="航空插固定支架"/>
    <s v="XA"/>
    <n v="202"/>
    <x v="1"/>
    <x v="1"/>
    <s v="Order specific"/>
    <s v="Order specific"/>
    <n v="2100"/>
    <n v="50"/>
    <n v="0"/>
    <n v="17.350000000000001"/>
    <n v="0"/>
    <n v="0"/>
    <n v="84"/>
    <n v="867.50000000000011"/>
    <n v="91.25"/>
    <n v="0"/>
    <n v="0"/>
    <n v="0"/>
    <n v="1457.4"/>
    <x v="0"/>
    <x v="0"/>
    <x v="0"/>
    <s v=""/>
    <n v="0"/>
  </r>
  <r>
    <s v="AGSH35770-01"/>
    <s v="拨叉销"/>
    <s v="XA"/>
    <n v="202"/>
    <x v="1"/>
    <x v="1"/>
    <s v="Order specific"/>
    <s v="Order specific"/>
    <n v="2100"/>
    <n v="68"/>
    <n v="0"/>
    <n v="12.9"/>
    <n v="0"/>
    <n v="0"/>
    <n v="184"/>
    <n v="877.2"/>
    <n v="99.184782608695642"/>
    <n v="0"/>
    <n v="0"/>
    <n v="0"/>
    <n v="2373.6"/>
    <x v="0"/>
    <x v="0"/>
    <x v="0"/>
    <s v=""/>
    <n v="0"/>
  </r>
  <r>
    <s v="AGSH35771-01"/>
    <s v="间隔圈"/>
    <s v="XA"/>
    <n v="202"/>
    <x v="1"/>
    <x v="1"/>
    <s v="Order specific"/>
    <s v="Order specific"/>
    <n v="2100"/>
    <n v="174"/>
    <n v="4"/>
    <n v="0.62"/>
    <n v="0"/>
    <n v="0"/>
    <n v="690"/>
    <n v="107.88"/>
    <n v="35.971014492753625"/>
    <n v="0"/>
    <n v="0"/>
    <n v="2.48"/>
    <n v="427.8"/>
    <x v="0"/>
    <x v="0"/>
    <x v="0"/>
    <s v=""/>
    <n v="0"/>
  </r>
  <r>
    <s v="AGSH35775-01"/>
    <s v="灭弧室定位架"/>
    <s v="VMI"/>
    <n v="202"/>
    <x v="1"/>
    <x v="1"/>
    <s v="MRP"/>
    <s v="MRP"/>
    <s v="VMI"/>
    <n v="18"/>
    <n v="0"/>
    <n v="14"/>
    <n v="0"/>
    <n v="0"/>
    <n v="591"/>
    <n v="252"/>
    <n v="107.46192893401015"/>
    <n v="0"/>
    <n v="0"/>
    <n v="0"/>
    <n v="8274"/>
    <x v="3"/>
    <x v="2"/>
    <x v="0"/>
    <n v="21"/>
    <n v="133.81807085498346"/>
  </r>
  <r>
    <s v="AGSH35778-01"/>
    <s v="活门配件轴"/>
    <s v="VMI"/>
    <n v="202"/>
    <x v="1"/>
    <x v="1"/>
    <s v="MRP"/>
    <s v="MRP"/>
    <s v="VMI"/>
    <n v="2"/>
    <n v="0"/>
    <n v="15.8"/>
    <n v="0"/>
    <n v="0"/>
    <n v="474"/>
    <n v="31.6"/>
    <n v="13.860759493670887"/>
    <n v="0"/>
    <n v="0"/>
    <n v="0"/>
    <n v="7489.2000000000007"/>
    <x v="2"/>
    <x v="2"/>
    <x v="0"/>
    <n v="21"/>
    <n v="0"/>
  </r>
  <r>
    <s v="AGSH35779-01"/>
    <s v="活门安装支架"/>
    <s v="VMI"/>
    <n v="202"/>
    <x v="1"/>
    <x v="1"/>
    <s v="MRP"/>
    <s v="MRP"/>
    <s v="VMI"/>
    <n v="1"/>
    <n v="0"/>
    <n v="20.82"/>
    <n v="0"/>
    <n v="0"/>
    <n v="237"/>
    <n v="20.82"/>
    <n v="3.0801687763713077"/>
    <n v="0"/>
    <n v="0"/>
    <n v="0"/>
    <n v="4934.34"/>
    <x v="2"/>
    <x v="2"/>
    <x v="0"/>
    <n v="21"/>
    <n v="0"/>
  </r>
  <r>
    <s v="AGSH35780-02"/>
    <s v="活门安装片"/>
    <s v="VMI"/>
    <n v="202"/>
    <x v="1"/>
    <x v="1"/>
    <s v="MRP"/>
    <s v="MRP"/>
    <s v="VMI"/>
    <n v="1"/>
    <n v="0"/>
    <n v="35"/>
    <n v="0"/>
    <n v="0"/>
    <n v="188"/>
    <n v="35"/>
    <m/>
    <m/>
    <m/>
    <m/>
    <m/>
    <x v="5"/>
    <x v="4"/>
    <x v="4"/>
    <m/>
    <m/>
  </r>
  <r>
    <s v="AGSH35784-01"/>
    <s v="活门片"/>
    <s v="VMI"/>
    <n v="202"/>
    <x v="1"/>
    <x v="1"/>
    <s v="MRP"/>
    <s v="MRP"/>
    <s v="VMI"/>
    <n v="2"/>
    <n v="0"/>
    <n v="35"/>
    <n v="0"/>
    <n v="0"/>
    <n v="49"/>
    <n v="70"/>
    <n v="7.4489795918367339"/>
    <n v="0"/>
    <n v="0"/>
    <n v="0"/>
    <n v="1715"/>
    <x v="2"/>
    <x v="2"/>
    <x v="0"/>
    <n v="21"/>
    <n v="0"/>
  </r>
  <r>
    <s v="AGSH35784-02"/>
    <s v="活门安装片"/>
    <s v="VMI"/>
    <n v="202"/>
    <x v="1"/>
    <x v="1"/>
    <s v="MRP"/>
    <s v="MRP"/>
    <s v="VMI"/>
    <n v="1"/>
    <n v="0"/>
    <n v="35"/>
    <n v="0"/>
    <n v="0"/>
    <n v="188"/>
    <n v="35"/>
    <n v="3.8829787234042552"/>
    <n v="0"/>
    <n v="0"/>
    <n v="0"/>
    <n v="6580"/>
    <x v="2"/>
    <x v="2"/>
    <x v="0"/>
    <n v="21"/>
    <n v="0"/>
  </r>
  <r>
    <s v="AGSH35787-01"/>
    <s v="活门安装支架"/>
    <s v="VMI"/>
    <n v="202"/>
    <x v="1"/>
    <x v="1"/>
    <s v="MRP"/>
    <s v="MRP"/>
    <s v="VMI"/>
    <n v="1"/>
    <n v="0"/>
    <n v="10.82"/>
    <n v="0"/>
    <n v="0"/>
    <n v="237"/>
    <n v="10.82"/>
    <n v="1.5400843881856539"/>
    <n v="0"/>
    <n v="0"/>
    <n v="0"/>
    <n v="2564.34"/>
    <x v="2"/>
    <x v="2"/>
    <x v="0"/>
    <n v="21"/>
    <n v="0"/>
  </r>
  <r>
    <s v="AGSH35797-01"/>
    <s v="隔板"/>
    <s v="XA"/>
    <n v="212"/>
    <x v="1"/>
    <x v="1"/>
    <s v="Order specific"/>
    <s v="Order specific"/>
    <n v="2100"/>
    <n v="50"/>
    <n v="0"/>
    <n v="347"/>
    <n v="0"/>
    <n v="0"/>
    <n v="84"/>
    <n v="17350"/>
    <n v="4.3452380952380949"/>
    <n v="0"/>
    <n v="0"/>
    <n v="0"/>
    <n v="29148"/>
    <x v="0"/>
    <x v="0"/>
    <x v="3"/>
    <s v=""/>
    <n v="0"/>
  </r>
  <r>
    <s v="AGSH35798-01"/>
    <s v="隔板"/>
    <s v="XA"/>
    <n v="212"/>
    <x v="1"/>
    <x v="1"/>
    <s v="Order specific"/>
    <s v="Order specific"/>
    <n v="2100"/>
    <n v="50"/>
    <n v="0"/>
    <n v="347"/>
    <n v="0"/>
    <n v="0"/>
    <n v="84"/>
    <n v="17350"/>
    <n v="217.26190476190476"/>
    <n v="0"/>
    <n v="0"/>
    <n v="0"/>
    <n v="29148"/>
    <x v="0"/>
    <x v="0"/>
    <x v="3"/>
    <s v=""/>
    <n v="0"/>
  </r>
  <r>
    <s v="AGSH35799-01"/>
    <s v="隔板间隔圈"/>
    <s v="XA"/>
    <n v="202"/>
    <x v="1"/>
    <x v="1"/>
    <s v="Order specific"/>
    <s v="Order specific"/>
    <n v="2100"/>
    <n v="200"/>
    <n v="0"/>
    <n v="3.52"/>
    <n v="0"/>
    <n v="0"/>
    <n v="336"/>
    <n v="704"/>
    <n v="54.31547619047619"/>
    <n v="0"/>
    <n v="0"/>
    <n v="0"/>
    <n v="1182.72"/>
    <x v="0"/>
    <x v="0"/>
    <x v="0"/>
    <s v=""/>
    <n v="0"/>
  </r>
  <r>
    <s v="AGSH35812-01"/>
    <s v="LEVER"/>
    <s v="SM"/>
    <n v="212"/>
    <x v="1"/>
    <x v="1"/>
    <s v="SM"/>
    <s v="kanban"/>
    <n v="2600"/>
    <n v="328"/>
    <n v="500"/>
    <n v="8.4"/>
    <n v="0"/>
    <n v="150"/>
    <n v="7150"/>
    <n v="2755.2000000000003"/>
    <n v="10.20979020979021"/>
    <n v="0"/>
    <n v="630"/>
    <n v="4200"/>
    <n v="60060"/>
    <x v="2"/>
    <x v="1"/>
    <x v="2"/>
    <n v="14"/>
    <n v="0"/>
  </r>
  <r>
    <s v="AGSH35846-01"/>
    <s v="HVX-B 254 面板"/>
    <s v="XB"/>
    <n v="105"/>
    <x v="1"/>
    <x v="1"/>
    <s v="Order specific"/>
    <s v="Order specific"/>
    <n v="2100"/>
    <n v="2"/>
    <n v="0"/>
    <n v="259.69"/>
    <n v="0"/>
    <n v="0"/>
    <n v="0"/>
    <n v="519.38"/>
    <s v=""/>
    <n v="0"/>
    <n v="0"/>
    <n v="0"/>
    <n v="0"/>
    <x v="0"/>
    <x v="0"/>
    <x v="0"/>
    <s v=""/>
    <n v="0"/>
  </r>
  <r>
    <s v="AGSH35895-01"/>
    <s v="触头限位片"/>
    <s v="VMI"/>
    <n v="212"/>
    <x v="1"/>
    <x v="1"/>
    <s v="MRP"/>
    <s v="MRP"/>
    <s v="VMI"/>
    <n v="36"/>
    <n v="0"/>
    <n v="6.5"/>
    <n v="0"/>
    <n v="0"/>
    <n v="1188"/>
    <n v="234"/>
    <n v="0.6144781144781144"/>
    <n v="0"/>
    <n v="0"/>
    <n v="0"/>
    <n v="7722"/>
    <x v="2"/>
    <x v="2"/>
    <x v="0"/>
    <n v="21"/>
    <n v="0"/>
  </r>
  <r>
    <s v="AGSH35900-01"/>
    <s v="继电器安装支架"/>
    <s v="VMI"/>
    <n v="202"/>
    <x v="1"/>
    <x v="1"/>
    <s v="MRP"/>
    <s v="MRP"/>
    <s v="VMI"/>
    <n v="128"/>
    <n v="0"/>
    <n v="8.1999999999999993"/>
    <n v="0"/>
    <n v="0"/>
    <n v="200"/>
    <n v="1049.5999999999999"/>
    <n v="65.7"/>
    <n v="0"/>
    <n v="0"/>
    <n v="0"/>
    <n v="1639.9999999999998"/>
    <x v="1"/>
    <x v="2"/>
    <x v="2"/>
    <n v="21"/>
    <n v="471.31353424657533"/>
  </r>
  <r>
    <s v="AGSH35902-01"/>
    <s v="手车附加固定块"/>
    <s v="VMI"/>
    <n v="202"/>
    <x v="1"/>
    <x v="1"/>
    <s v="MRP"/>
    <s v="MRP"/>
    <s v="VMI"/>
    <n v="2"/>
    <n v="0"/>
    <n v="27.56"/>
    <n v="0"/>
    <n v="0"/>
    <n v="111"/>
    <n v="55.12"/>
    <n v="420.90090090090092"/>
    <n v="0"/>
    <n v="0"/>
    <n v="0"/>
    <n v="3059.16"/>
    <x v="3"/>
    <x v="2"/>
    <x v="0"/>
    <n v="21"/>
    <n v="34.564133321917808"/>
  </r>
  <r>
    <s v="AGSH35910-01"/>
    <s v="限位圈"/>
    <s v="XA"/>
    <n v="202"/>
    <x v="1"/>
    <x v="1"/>
    <s v="Order specific"/>
    <s v="Order specific"/>
    <n v="2100"/>
    <n v="6"/>
    <n v="12"/>
    <n v="3.2"/>
    <n v="0"/>
    <n v="0"/>
    <n v="142"/>
    <n v="19.200000000000003"/>
    <n v="5.140845070422535"/>
    <n v="0"/>
    <n v="0"/>
    <n v="38.400000000000006"/>
    <n v="454.40000000000003"/>
    <x v="0"/>
    <x v="0"/>
    <x v="0"/>
    <s v=""/>
    <n v="0"/>
  </r>
  <r>
    <s v="AGSH35911-01"/>
    <s v="FOOT"/>
    <s v="SM"/>
    <n v="202"/>
    <x v="1"/>
    <x v="1"/>
    <s v="SM"/>
    <s v="kanban"/>
    <n v="2600"/>
    <n v="447"/>
    <n v="0"/>
    <n v="3.74"/>
    <n v="0"/>
    <n v="104"/>
    <n v="222"/>
    <n v="1671.7800000000002"/>
    <n v="9.8648648648648649"/>
    <n v="0"/>
    <n v="194.48000000000002"/>
    <n v="0"/>
    <n v="830.28000000000009"/>
    <x v="2"/>
    <x v="2"/>
    <x v="2"/>
    <n v="21"/>
    <n v="0"/>
  </r>
  <r>
    <s v="AGSH35913-01"/>
    <s v="限位圈"/>
    <s v="XA"/>
    <n v="212"/>
    <x v="1"/>
    <x v="1"/>
    <s v="Order specific"/>
    <s v="Order specific"/>
    <n v="2100"/>
    <n v="112"/>
    <n v="2"/>
    <n v="0.7"/>
    <n v="0"/>
    <n v="0"/>
    <n v="190"/>
    <n v="78.399999999999991"/>
    <n v="858.71052631578948"/>
    <n v="0"/>
    <n v="0"/>
    <n v="1.4"/>
    <n v="133"/>
    <x v="0"/>
    <x v="0"/>
    <x v="0"/>
    <s v=""/>
    <n v="0"/>
  </r>
  <r>
    <s v="AGSH35926-01"/>
    <s v="支撑板支架"/>
    <s v="MTX"/>
    <n v="212"/>
    <x v="1"/>
    <x v="1"/>
    <s v="Order specific"/>
    <s v="Order specific"/>
    <n v="2100"/>
    <n v="2"/>
    <n v="2"/>
    <n v="3.06"/>
    <n v="0"/>
    <n v="0"/>
    <n v="0"/>
    <n v="6.12"/>
    <s v=""/>
    <n v="0"/>
    <n v="0"/>
    <n v="6.12"/>
    <n v="0"/>
    <x v="0"/>
    <x v="0"/>
    <x v="0"/>
    <s v=""/>
    <n v="0"/>
  </r>
  <r>
    <s v="AGSH35927-01"/>
    <s v="支撑板"/>
    <s v="MTX"/>
    <n v="202"/>
    <x v="1"/>
    <x v="1"/>
    <s v="Order specific"/>
    <s v="Order specific"/>
    <n v="2100"/>
    <n v="2"/>
    <n v="2"/>
    <n v="24.73"/>
    <n v="0"/>
    <n v="0"/>
    <n v="0"/>
    <n v="49.46"/>
    <s v=""/>
    <n v="0"/>
    <n v="0"/>
    <n v="49.46"/>
    <n v="0"/>
    <x v="0"/>
    <x v="0"/>
    <x v="0"/>
    <s v=""/>
    <n v="0"/>
  </r>
  <r>
    <s v="AGSH35941-01"/>
    <s v="PLATE"/>
    <s v="SM"/>
    <n v="202"/>
    <x v="1"/>
    <x v="1"/>
    <s v="SM"/>
    <s v="kanban"/>
    <n v="2600"/>
    <n v="88"/>
    <n v="210"/>
    <n v="3.7"/>
    <n v="0"/>
    <n v="60"/>
    <n v="303"/>
    <n v="325.60000000000002"/>
    <n v="2.4092409240924093"/>
    <n v="0"/>
    <n v="111"/>
    <n v="777"/>
    <n v="1121.1000000000001"/>
    <x v="2"/>
    <x v="2"/>
    <x v="0"/>
    <n v="21"/>
    <n v="0"/>
  </r>
  <r>
    <s v="AGSH35942-01"/>
    <s v="LEVER"/>
    <s v="SM"/>
    <n v="202"/>
    <x v="1"/>
    <x v="1"/>
    <s v="SM"/>
    <s v="kanban"/>
    <n v="2600"/>
    <n v="183"/>
    <n v="480"/>
    <n v="1.48"/>
    <n v="0"/>
    <n v="120"/>
    <n v="606"/>
    <n v="270.83999999999997"/>
    <n v="53.003300330033007"/>
    <n v="0"/>
    <n v="88.8"/>
    <n v="710.4"/>
    <n v="896.88"/>
    <x v="1"/>
    <x v="2"/>
    <x v="0"/>
    <n v="21"/>
    <n v="107.93159506849315"/>
  </r>
  <r>
    <s v="AGSH36633-01"/>
    <s v="拨叉"/>
    <s v="VMI"/>
    <n v="202"/>
    <x v="1"/>
    <x v="1"/>
    <s v="MRP"/>
    <s v="MRP"/>
    <s v="VMI"/>
    <n v="3"/>
    <n v="0"/>
    <n v="155"/>
    <n v="0"/>
    <n v="0"/>
    <n v="54"/>
    <n v="465"/>
    <n v="1236.9444444444443"/>
    <n v="0"/>
    <n v="0"/>
    <n v="0"/>
    <n v="8370"/>
    <x v="3"/>
    <x v="2"/>
    <x v="0"/>
    <n v="21"/>
    <n v="301.68966090276217"/>
  </r>
  <r>
    <s v="AGSH36634-01"/>
    <s v="拨叉（B相）"/>
    <s v="XA"/>
    <n v="202"/>
    <x v="1"/>
    <x v="1"/>
    <s v="Order specific"/>
    <s v="Order specific"/>
    <n v="2100"/>
    <n v="50"/>
    <n v="1"/>
    <n v="110"/>
    <n v="0"/>
    <n v="0"/>
    <n v="139"/>
    <n v="5500"/>
    <n v="7.8776978417266195"/>
    <n v="0"/>
    <n v="0"/>
    <n v="110"/>
    <n v="15290"/>
    <x v="0"/>
    <x v="0"/>
    <x v="2"/>
    <s v=""/>
    <n v="0"/>
  </r>
  <r>
    <s v="AGSH36635-01"/>
    <s v="拨叉（A相）"/>
    <s v="XA"/>
    <n v="202"/>
    <x v="1"/>
    <x v="1"/>
    <s v="Order specific"/>
    <s v="Order specific"/>
    <n v="2100"/>
    <n v="100"/>
    <n v="0"/>
    <n v="115"/>
    <n v="0"/>
    <n v="0"/>
    <n v="168"/>
    <n v="11500"/>
    <n v="108.63095238095238"/>
    <n v="0"/>
    <n v="0"/>
    <n v="0"/>
    <n v="19320"/>
    <x v="0"/>
    <x v="0"/>
    <x v="3"/>
    <s v=""/>
    <n v="0"/>
  </r>
  <r>
    <s v="AGSH36670-01"/>
    <s v="壳体210mm"/>
    <s v="XA"/>
    <n v="202"/>
    <x v="1"/>
    <x v="1"/>
    <s v="Order specific"/>
    <s v="Order specific"/>
    <n v="2100"/>
    <n v="15"/>
    <n v="26"/>
    <n v="1261.67"/>
    <n v="0"/>
    <n v="0"/>
    <n v="84"/>
    <n v="18925.050000000003"/>
    <n v="434.52380952380952"/>
    <n v="0"/>
    <n v="0"/>
    <n v="32803.42"/>
    <n v="105980.28"/>
    <x v="0"/>
    <x v="0"/>
    <x v="3"/>
    <s v=""/>
    <n v="0"/>
  </r>
  <r>
    <s v="AGSH36709-01"/>
    <s v="兀型板顶板"/>
    <s v="VMI"/>
    <n v="202"/>
    <x v="1"/>
    <x v="1"/>
    <s v="MRP"/>
    <s v="MRP"/>
    <s v="VMI"/>
    <n v="84"/>
    <n v="0"/>
    <n v="38.75"/>
    <n v="0"/>
    <n v="0"/>
    <n v="7625"/>
    <n v="3255"/>
    <n v="0.71803278688524586"/>
    <n v="0"/>
    <n v="0"/>
    <n v="0"/>
    <n v="295468.75"/>
    <x v="2"/>
    <x v="3"/>
    <x v="2"/>
    <n v="7"/>
    <n v="0"/>
  </r>
  <r>
    <s v="AGSH36709-02"/>
    <s v="兀型板"/>
    <s v="X40"/>
    <n v="202"/>
    <x v="1"/>
    <x v="1"/>
    <s v="Order specific"/>
    <s v="Order specific"/>
    <n v="2100"/>
    <n v="5"/>
    <n v="0"/>
    <n v="81.09"/>
    <n v="0"/>
    <n v="0"/>
    <n v="49"/>
    <n v="405.45000000000005"/>
    <n v="625.71428571428567"/>
    <n v="0"/>
    <n v="0"/>
    <n v="0"/>
    <n v="3973.4100000000003"/>
    <x v="0"/>
    <x v="0"/>
    <x v="0"/>
    <s v=""/>
    <n v="0"/>
  </r>
  <r>
    <s v="AGSH36729-01"/>
    <s v="主轴"/>
    <s v="VMI"/>
    <n v="202"/>
    <x v="1"/>
    <x v="1"/>
    <s v="MRP"/>
    <s v="MRP"/>
    <s v="VMI"/>
    <n v="79"/>
    <n v="0"/>
    <n v="26.73"/>
    <n v="0"/>
    <n v="0"/>
    <n v="7452"/>
    <n v="2111.67"/>
    <n v="0.24490069779924856"/>
    <n v="0"/>
    <n v="0"/>
    <n v="0"/>
    <n v="199191.96"/>
    <x v="2"/>
    <x v="3"/>
    <x v="2"/>
    <n v="7"/>
    <n v="0"/>
  </r>
  <r>
    <s v="AGSH36744-01"/>
    <s v="FIXING"/>
    <s v="SM"/>
    <n v="202"/>
    <x v="1"/>
    <x v="1"/>
    <s v="SM"/>
    <s v="kanban"/>
    <n v="2600"/>
    <n v="370"/>
    <n v="340"/>
    <n v="10.89"/>
    <n v="0"/>
    <n v="100"/>
    <n v="3302"/>
    <n v="4029.3"/>
    <n v="8.7325863113264681"/>
    <n v="0"/>
    <n v="544.5"/>
    <n v="3702.6000000000004"/>
    <n v="35958.78"/>
    <x v="2"/>
    <x v="1"/>
    <x v="2"/>
    <n v="14"/>
    <n v="0"/>
  </r>
  <r>
    <s v="AGSH38004-01"/>
    <s v="PLATE"/>
    <s v="SM"/>
    <n v="202"/>
    <x v="1"/>
    <x v="1"/>
    <s v="SM"/>
    <s v="kanban"/>
    <n v="2600"/>
    <n v="60"/>
    <n v="80"/>
    <n v="2.1"/>
    <n v="0"/>
    <n v="20"/>
    <n v="892"/>
    <n v="126"/>
    <n v="151.4013452914798"/>
    <n v="0"/>
    <n v="21"/>
    <n v="168"/>
    <n v="1873.2"/>
    <x v="3"/>
    <x v="2"/>
    <x v="0"/>
    <n v="21"/>
    <n v="71.625360088855984"/>
  </r>
  <r>
    <s v="AMS12-00509-SL"/>
    <s v="PMC ACID PLANT"/>
    <s v="VE1"/>
    <n v="105"/>
    <x v="0"/>
    <x v="0"/>
    <s v="Order specific"/>
    <s v="Order specific"/>
    <n v="2100"/>
    <n v="19"/>
    <n v="0"/>
    <n v="1"/>
    <n v="0"/>
    <n v="0"/>
    <n v="30"/>
    <n v="19"/>
    <n v="730"/>
    <n v="0"/>
    <n v="0"/>
    <n v="0"/>
    <n v="30"/>
    <x v="0"/>
    <x v="0"/>
    <x v="0"/>
    <s v=""/>
    <n v="0"/>
  </r>
  <r>
    <s v="AMT000154-01"/>
    <s v="拉簧"/>
    <s v="PMX"/>
    <n v="219"/>
    <x v="1"/>
    <x v="1"/>
    <s v="Order specific"/>
    <s v="Order specific"/>
    <n v="2100"/>
    <n v="8"/>
    <n v="0"/>
    <n v="0.57999999999999996"/>
    <n v="0"/>
    <n v="0"/>
    <n v="800"/>
    <n v="4.6399999999999997"/>
    <n v="8.6687499999999993"/>
    <n v="0"/>
    <n v="0"/>
    <n v="0"/>
    <n v="463.99999999999994"/>
    <x v="0"/>
    <x v="0"/>
    <x v="0"/>
    <s v=""/>
    <n v="0"/>
  </r>
  <r>
    <s v="AMT003165-01"/>
    <s v="控制板定位块"/>
    <s v="PMX"/>
    <n v="202"/>
    <x v="1"/>
    <x v="1"/>
    <s v="Order specific"/>
    <s v="Order specific"/>
    <n v="2100"/>
    <n v="1"/>
    <n v="0"/>
    <n v="126.5"/>
    <n v="0"/>
    <n v="0"/>
    <n v="0"/>
    <n v="126.5"/>
    <s v=""/>
    <n v="0"/>
    <n v="0"/>
    <n v="0"/>
    <n v="0"/>
    <x v="0"/>
    <x v="0"/>
    <x v="0"/>
    <s v=""/>
    <n v="0"/>
  </r>
  <r>
    <s v="AMTC26218-02"/>
    <s v="手车翻板右侧板（双孔）"/>
    <s v="VMI"/>
    <n v="202"/>
    <x v="1"/>
    <x v="1"/>
    <s v="MRP"/>
    <s v="MRP"/>
    <s v="VMI"/>
    <n v="2"/>
    <n v="0"/>
    <n v="21"/>
    <n v="0"/>
    <n v="0"/>
    <n v="1914"/>
    <n v="42"/>
    <n v="0.19070010449320796"/>
    <n v="0"/>
    <n v="0"/>
    <n v="0"/>
    <n v="40194"/>
    <x v="2"/>
    <x v="1"/>
    <x v="0"/>
    <n v="14"/>
    <n v="0"/>
  </r>
  <r>
    <s v="AMTD69063-02"/>
    <s v="熔丝头座"/>
    <s v="VMI"/>
    <n v="212"/>
    <x v="1"/>
    <x v="1"/>
    <s v="MRP"/>
    <s v="MRP"/>
    <s v="VMI"/>
    <n v="69"/>
    <n v="0"/>
    <n v="30.63"/>
    <n v="0"/>
    <n v="0"/>
    <n v="1482"/>
    <n v="2113.4699999999998"/>
    <n v="0.49257759784075572"/>
    <n v="0"/>
    <n v="0"/>
    <n v="0"/>
    <n v="45393.659999999996"/>
    <x v="2"/>
    <x v="1"/>
    <x v="2"/>
    <n v="14"/>
    <n v="0"/>
  </r>
  <r>
    <s v="AMTD71645-02"/>
    <s v="触子圈2500A"/>
    <s v="XA"/>
    <n v="212"/>
    <x v="1"/>
    <x v="1"/>
    <s v="Order specific"/>
    <s v="Order specific"/>
    <n v="2100"/>
    <n v="200"/>
    <n v="0"/>
    <n v="16.510000000000002"/>
    <n v="0"/>
    <n v="0"/>
    <n v="200"/>
    <n v="3302.0000000000005"/>
    <n v="125.925"/>
    <n v="0"/>
    <n v="0"/>
    <n v="0"/>
    <n v="3302.0000000000005"/>
    <x v="0"/>
    <x v="0"/>
    <x v="2"/>
    <s v=""/>
    <n v="0"/>
  </r>
  <r>
    <s v="AMTH03858-01"/>
    <s v="CRANK"/>
    <s v="SM"/>
    <n v="202"/>
    <x v="1"/>
    <x v="1"/>
    <s v="SM"/>
    <s v="kanban"/>
    <n v="2600"/>
    <n v="905"/>
    <n v="1200"/>
    <n v="2.2000000000000002"/>
    <n v="0"/>
    <n v="300"/>
    <n v="1920"/>
    <n v="1991.0000000000002"/>
    <n v="38.020833333333336"/>
    <n v="0"/>
    <n v="330"/>
    <n v="2640"/>
    <n v="4224"/>
    <x v="1"/>
    <x v="2"/>
    <x v="2"/>
    <n v="21"/>
    <n v="588.26686027397272"/>
  </r>
  <r>
    <s v="AMTH20073-01"/>
    <s v="TENSION SPRING"/>
    <s v="SM"/>
    <n v="219"/>
    <x v="1"/>
    <x v="1"/>
    <s v="SM"/>
    <s v="kanban"/>
    <n v="2600"/>
    <n v="602"/>
    <n v="600"/>
    <n v="0.94"/>
    <n v="0"/>
    <n v="150"/>
    <n v="1446"/>
    <n v="565.88"/>
    <n v="228.44052558782849"/>
    <n v="0"/>
    <n v="70.5"/>
    <n v="564"/>
    <n v="1359.24"/>
    <x v="3"/>
    <x v="2"/>
    <x v="0"/>
    <n v="21"/>
    <n v="339.14758885098013"/>
  </r>
  <r>
    <s v="ASX000401-01"/>
    <s v="框架左侧板（金属）"/>
    <s v="VMI"/>
    <n v="202"/>
    <x v="1"/>
    <x v="1"/>
    <s v="MRP"/>
    <s v="MRP"/>
    <s v="VMI"/>
    <n v="23"/>
    <n v="0"/>
    <n v="71.19"/>
    <n v="0"/>
    <n v="0"/>
    <n v="430"/>
    <n v="1637.37"/>
    <n v="510.99999999999994"/>
    <n v="0"/>
    <n v="0"/>
    <n v="0"/>
    <n v="30611.7"/>
    <x v="3"/>
    <x v="1"/>
    <x v="2"/>
    <n v="14"/>
    <n v="1051.0569616438356"/>
  </r>
  <r>
    <s v="ASX000401-02"/>
    <s v="两侧支撑板"/>
    <s v="CVX"/>
    <n v="202"/>
    <x v="1"/>
    <x v="1"/>
    <s v="Order specific"/>
    <s v="Order specific"/>
    <n v="2100"/>
    <n v="13"/>
    <n v="8"/>
    <n v="58.94"/>
    <n v="0"/>
    <n v="0"/>
    <n v="23"/>
    <n v="766.22"/>
    <n v="365"/>
    <n v="0"/>
    <n v="0"/>
    <n v="471.52"/>
    <n v="1355.62"/>
    <x v="0"/>
    <x v="0"/>
    <x v="0"/>
    <s v=""/>
    <n v="0"/>
  </r>
  <r>
    <s v="ASX000402-01"/>
    <s v="框架右侧板（金属）"/>
    <s v="VMI"/>
    <n v="202"/>
    <x v="1"/>
    <x v="1"/>
    <s v="MRP"/>
    <s v="MRP"/>
    <s v="VMI"/>
    <n v="23"/>
    <n v="0"/>
    <n v="71.25"/>
    <n v="0"/>
    <n v="0"/>
    <n v="449"/>
    <n v="1638.75"/>
    <n v="10.56792873051225"/>
    <n v="0"/>
    <n v="0"/>
    <n v="0"/>
    <n v="31991.25"/>
    <x v="2"/>
    <x v="1"/>
    <x v="2"/>
    <n v="14"/>
    <n v="0"/>
  </r>
  <r>
    <s v="ASX000406-01"/>
    <s v="框架左右侧板（塑料）"/>
    <s v="VMI"/>
    <n v="212"/>
    <x v="1"/>
    <x v="1"/>
    <s v="MRP"/>
    <s v="MRP"/>
    <s v="VMI"/>
    <n v="46"/>
    <n v="0"/>
    <n v="67.41"/>
    <n v="0"/>
    <n v="0"/>
    <n v="880"/>
    <n v="3100.8599999999997"/>
    <n v="9.5397727272727266"/>
    <n v="0"/>
    <n v="0"/>
    <n v="0"/>
    <n v="59320.799999999996"/>
    <x v="2"/>
    <x v="1"/>
    <x v="2"/>
    <n v="14"/>
    <n v="0"/>
  </r>
  <r>
    <s v="ASX000407-01"/>
    <s v="THREADED ROD"/>
    <s v="SM"/>
    <n v="202"/>
    <x v="1"/>
    <x v="1"/>
    <s v="SM"/>
    <s v="kanban"/>
    <n v="2600"/>
    <n v="50"/>
    <n v="80"/>
    <n v="0.7"/>
    <n v="0"/>
    <n v="20"/>
    <n v="162"/>
    <n v="35"/>
    <n v="103.64197530864197"/>
    <n v="0"/>
    <n v="7"/>
    <n v="56"/>
    <n v="113.39999999999999"/>
    <x v="3"/>
    <x v="2"/>
    <x v="0"/>
    <n v="21"/>
    <n v="18.419463966646816"/>
  </r>
  <r>
    <s v="ASX000408-01"/>
    <s v="熔丝座支撑杆"/>
    <s v="VMI"/>
    <n v="202"/>
    <x v="1"/>
    <x v="1"/>
    <s v="MRP"/>
    <s v="MRP"/>
    <s v="VMI"/>
    <n v="46"/>
    <n v="0"/>
    <n v="75"/>
    <n v="0"/>
    <n v="0"/>
    <n v="901"/>
    <n v="3450"/>
    <n v="20.255271920088791"/>
    <n v="0"/>
    <n v="0"/>
    <n v="0"/>
    <n v="67575"/>
    <x v="4"/>
    <x v="1"/>
    <x v="2"/>
    <n v="14"/>
    <n v="703.18750684931513"/>
  </r>
  <r>
    <s v="ASX000409-01"/>
    <s v="后封板"/>
    <s v="VMI"/>
    <n v="212"/>
    <x v="1"/>
    <x v="1"/>
    <s v="MRP"/>
    <s v="MRP"/>
    <s v="VMI"/>
    <n v="19"/>
    <n v="0"/>
    <n v="75.2"/>
    <n v="0"/>
    <n v="0"/>
    <n v="449"/>
    <n v="1428.8"/>
    <n v="37.394209354120264"/>
    <n v="0"/>
    <n v="0"/>
    <n v="0"/>
    <n v="33764.800000000003"/>
    <x v="1"/>
    <x v="1"/>
    <x v="2"/>
    <n v="14"/>
    <n v="589.95568981536621"/>
  </r>
  <r>
    <s v="ASX000410-01"/>
    <s v="SUPPORT"/>
    <s v="SM"/>
    <n v="202"/>
    <x v="1"/>
    <x v="1"/>
    <s v="SM"/>
    <s v="kanban"/>
    <n v="2600"/>
    <n v="52"/>
    <n v="169"/>
    <n v="5.18"/>
    <n v="0"/>
    <n v="32"/>
    <n v="342"/>
    <n v="269.36"/>
    <n v="20.277777777777775"/>
    <n v="0"/>
    <n v="82.88"/>
    <n v="875.42"/>
    <n v="1771.56"/>
    <x v="4"/>
    <x v="2"/>
    <x v="0"/>
    <n v="21"/>
    <n v="0"/>
  </r>
  <r>
    <s v="ASX000411-01"/>
    <s v="AXLE"/>
    <s v="SM"/>
    <n v="202"/>
    <x v="1"/>
    <x v="1"/>
    <s v="SM"/>
    <s v="kanban"/>
    <n v="2600"/>
    <n v="62"/>
    <n v="96"/>
    <n v="1.7"/>
    <n v="0"/>
    <n v="32"/>
    <n v="342"/>
    <n v="105.39999999999999"/>
    <n v="55.497076023391813"/>
    <n v="0"/>
    <n v="27.2"/>
    <n v="163.19999999999999"/>
    <n v="581.4"/>
    <x v="1"/>
    <x v="2"/>
    <x v="0"/>
    <n v="21"/>
    <n v="43.241099683877763"/>
  </r>
  <r>
    <s v="ASX000412-01"/>
    <s v="熔丝撞击杆（横）"/>
    <s v="VMI"/>
    <n v="202"/>
    <x v="1"/>
    <x v="1"/>
    <s v="MRP"/>
    <s v="MRP"/>
    <s v="VMI"/>
    <n v="23"/>
    <n v="0"/>
    <n v="32.96"/>
    <n v="0"/>
    <n v="0"/>
    <n v="342"/>
    <n v="758.08"/>
    <n v="66.169590643274844"/>
    <n v="0"/>
    <n v="0"/>
    <n v="0"/>
    <n v="11272.32"/>
    <x v="1"/>
    <x v="1"/>
    <x v="0"/>
    <n v="14"/>
    <n v="394.47361102960673"/>
  </r>
  <r>
    <s v="ASX000414-01"/>
    <s v="熔丝撞击杆（竖）"/>
    <s v="VMI"/>
    <n v="202"/>
    <x v="1"/>
    <x v="1"/>
    <s v="MRP"/>
    <s v="MRP"/>
    <s v="VMI"/>
    <n v="28"/>
    <n v="0"/>
    <n v="29.22"/>
    <n v="0"/>
    <n v="0"/>
    <n v="342"/>
    <n v="818.16"/>
    <n v="24.546783625730992"/>
    <n v="0"/>
    <n v="0"/>
    <n v="0"/>
    <n v="9993.24"/>
    <x v="4"/>
    <x v="2"/>
    <x v="0"/>
    <n v="21"/>
    <n v="78.022934222751587"/>
  </r>
  <r>
    <s v="ASX000415-01"/>
    <s v="熔丝盒"/>
    <s v="VMI"/>
    <n v="202"/>
    <x v="1"/>
    <x v="1"/>
    <s v="MRP"/>
    <s v="MRP"/>
    <s v="VMI"/>
    <n v="69"/>
    <n v="0"/>
    <n v="25.64"/>
    <n v="0"/>
    <n v="0"/>
    <n v="1369"/>
    <n v="1769.16"/>
    <n v="7.4653031409788175"/>
    <n v="0"/>
    <n v="0"/>
    <n v="0"/>
    <n v="35101.160000000003"/>
    <x v="2"/>
    <x v="1"/>
    <x v="2"/>
    <n v="14"/>
    <n v="0"/>
  </r>
  <r>
    <s v="ASX000415-02"/>
    <s v="熔丝头座盒"/>
    <s v="VMI"/>
    <n v="202"/>
    <x v="1"/>
    <x v="1"/>
    <s v="MRP"/>
    <s v="MRP"/>
    <s v="VMI"/>
    <n v="69"/>
    <n v="0"/>
    <n v="10.3"/>
    <n v="0"/>
    <n v="0"/>
    <n v="1372"/>
    <n v="710.7"/>
    <n v="18.356413994169095"/>
    <n v="0"/>
    <n v="0"/>
    <n v="0"/>
    <n v="14131.6"/>
    <x v="4"/>
    <x v="1"/>
    <x v="0"/>
    <n v="14"/>
    <n v="111.31957808219175"/>
  </r>
  <r>
    <s v="ASX000418-01"/>
    <s v="触头"/>
    <s v="VMI"/>
    <n v="202"/>
    <x v="1"/>
    <x v="1"/>
    <s v="MRP"/>
    <s v="MRP"/>
    <s v="VMI"/>
    <n v="69"/>
    <n v="0"/>
    <n v="154.66"/>
    <n v="0"/>
    <n v="0"/>
    <n v="1357"/>
    <n v="10671.539999999999"/>
    <n v="18.559322033898308"/>
    <n v="0"/>
    <n v="0"/>
    <n v="0"/>
    <n v="209873.62"/>
    <x v="4"/>
    <x v="3"/>
    <x v="3"/>
    <n v="7"/>
    <n v="4386.7338673972608"/>
  </r>
  <r>
    <s v="ASX000419-01"/>
    <s v="侧板垫圈（塑料）"/>
    <s v="VMI"/>
    <n v="212"/>
    <x v="1"/>
    <x v="1"/>
    <s v="MRP"/>
    <s v="MRP"/>
    <s v="VMI"/>
    <n v="93"/>
    <n v="0"/>
    <n v="5"/>
    <n v="0"/>
    <n v="0"/>
    <n v="1804"/>
    <n v="465"/>
    <n v="13.960643015521063"/>
    <n v="0"/>
    <n v="0"/>
    <n v="0"/>
    <n v="9020"/>
    <x v="2"/>
    <x v="2"/>
    <x v="0"/>
    <n v="21"/>
    <n v="0"/>
  </r>
  <r>
    <s v="ASX000422-01"/>
    <s v="合分闸指示安装件"/>
    <s v="VMI"/>
    <n v="212"/>
    <x v="1"/>
    <x v="1"/>
    <s v="MRP"/>
    <s v="MRP"/>
    <s v="VMI"/>
    <n v="23"/>
    <n v="0"/>
    <n v="6.43"/>
    <n v="0"/>
    <n v="0"/>
    <n v="451"/>
    <n v="147.88999999999999"/>
    <n v="75.266075388026607"/>
    <n v="0"/>
    <n v="0"/>
    <n v="0"/>
    <n v="2899.93"/>
    <x v="1"/>
    <x v="2"/>
    <x v="0"/>
    <n v="21"/>
    <n v="70.373943367211666"/>
  </r>
  <r>
    <s v="ASX000423-01"/>
    <s v="FUSE INDICATOR"/>
    <s v="SM"/>
    <n v="202"/>
    <x v="1"/>
    <x v="1"/>
    <s v="SM"/>
    <s v="kanban"/>
    <n v="2600"/>
    <n v="66"/>
    <n v="96"/>
    <n v="4.66"/>
    <n v="0"/>
    <n v="32"/>
    <n v="342"/>
    <n v="307.56"/>
    <n v="24.546783625730992"/>
    <n v="0"/>
    <n v="74.56"/>
    <n v="447.36"/>
    <n v="1593.72"/>
    <x v="4"/>
    <x v="2"/>
    <x v="0"/>
    <n v="21"/>
    <n v="29.330123263847522"/>
  </r>
  <r>
    <s v="ASX000436-01"/>
    <s v="后封板顶板"/>
    <s v="VMI"/>
    <n v="212"/>
    <x v="1"/>
    <x v="1"/>
    <s v="MRP"/>
    <s v="MRP"/>
    <s v="VMI"/>
    <n v="136"/>
    <n v="0"/>
    <n v="35.01"/>
    <n v="0"/>
    <n v="0"/>
    <n v="123"/>
    <n v="4761.3599999999997"/>
    <n v="195.85365853658539"/>
    <n v="0"/>
    <n v="0"/>
    <n v="0"/>
    <n v="4306.2299999999996"/>
    <x v="3"/>
    <x v="2"/>
    <x v="2"/>
    <n v="21"/>
    <n v="2805.5498498630141"/>
  </r>
  <r>
    <s v="ASX000437-01"/>
    <s v="CAP"/>
    <s v="SM"/>
    <n v="202"/>
    <x v="1"/>
    <x v="1"/>
    <s v="SM"/>
    <s v="kanban"/>
    <n v="2600"/>
    <n v="84"/>
    <n v="0"/>
    <n v="2.7"/>
    <n v="0"/>
    <n v="30"/>
    <n v="0"/>
    <n v="226.8"/>
    <s v=""/>
    <n v="0"/>
    <n v="40.5"/>
    <n v="0"/>
    <n v="0"/>
    <x v="3"/>
    <x v="5"/>
    <x v="0"/>
    <n v="0"/>
    <n v="149.68800000000002"/>
  </r>
  <r>
    <s v="ASX000437-02"/>
    <s v="CAP"/>
    <s v="SM"/>
    <n v="202"/>
    <x v="1"/>
    <x v="1"/>
    <s v="SM"/>
    <s v="kanban"/>
    <n v="2600"/>
    <n v="202"/>
    <n v="270"/>
    <n v="2.4500000000000002"/>
    <n v="0"/>
    <n v="90"/>
    <n v="1357"/>
    <n v="494.90000000000003"/>
    <n v="22.593957258658808"/>
    <n v="0"/>
    <n v="110.25000000000001"/>
    <n v="661.5"/>
    <n v="3324.65"/>
    <x v="4"/>
    <x v="2"/>
    <x v="0"/>
    <n v="21"/>
    <n v="23.043357534246606"/>
  </r>
  <r>
    <s v="ASX000441-01"/>
    <s v="活门"/>
    <s v="VMI"/>
    <n v="202"/>
    <x v="1"/>
    <x v="1"/>
    <s v="MRP"/>
    <s v="MRP"/>
    <s v="VMI"/>
    <n v="46"/>
    <n v="0"/>
    <n v="14.2"/>
    <n v="0"/>
    <n v="0"/>
    <n v="904"/>
    <n v="653.19999999999993"/>
    <n v="81.559734513274336"/>
    <n v="0"/>
    <n v="0"/>
    <n v="0"/>
    <n v="12836.8"/>
    <x v="1"/>
    <x v="1"/>
    <x v="0"/>
    <n v="14"/>
    <n v="357.11018971924591"/>
  </r>
  <r>
    <s v="ASX000484-01"/>
    <s v="58芯航空插插针"/>
    <s v="VE1"/>
    <n v="202"/>
    <x v="1"/>
    <x v="1"/>
    <s v="Order specific"/>
    <s v="Order specific"/>
    <n v="2100"/>
    <n v="149"/>
    <n v="0"/>
    <n v="0.98"/>
    <n v="0"/>
    <n v="0"/>
    <n v="3955"/>
    <n v="146.02000000000001"/>
    <n v="4.245259165613148"/>
    <n v="0"/>
    <n v="0"/>
    <n v="0"/>
    <n v="3875.9"/>
    <x v="0"/>
    <x v="0"/>
    <x v="0"/>
    <s v=""/>
    <n v="0"/>
  </r>
  <r>
    <s v="ASX000485-01"/>
    <s v="公插针"/>
    <s v="CVX"/>
    <n v="202"/>
    <x v="1"/>
    <x v="1"/>
    <s v="Order specific"/>
    <s v="Order specific"/>
    <n v="2100"/>
    <n v="20"/>
    <n v="0"/>
    <n v="0.95"/>
    <n v="0"/>
    <n v="0"/>
    <n v="7700"/>
    <n v="19"/>
    <n v="7.0629870129870129"/>
    <n v="0"/>
    <n v="0"/>
    <n v="0"/>
    <n v="7315"/>
    <x v="0"/>
    <x v="0"/>
    <x v="0"/>
    <s v=""/>
    <n v="0"/>
  </r>
  <r>
    <s v="ASX000504-02"/>
    <s v="框架左右侧板（塑料）"/>
    <s v="VMI"/>
    <n v="212"/>
    <x v="1"/>
    <x v="1"/>
    <s v="MRP"/>
    <s v="MRP"/>
    <s v="VMI"/>
    <n v="3"/>
    <n v="0"/>
    <n v="69.3"/>
    <n v="0"/>
    <n v="0"/>
    <n v="16"/>
    <n v="207.89999999999998"/>
    <n v="456.25"/>
    <n v="0"/>
    <n v="0"/>
    <n v="0"/>
    <n v="1108.8"/>
    <x v="3"/>
    <x v="2"/>
    <x v="0"/>
    <n v="21"/>
    <n v="130.89839671232878"/>
  </r>
  <r>
    <s v="ASX000506-02"/>
    <s v="框架右侧板（金属）"/>
    <s v="VMI"/>
    <n v="202"/>
    <x v="1"/>
    <x v="1"/>
    <s v="MRP"/>
    <s v="MRP"/>
    <s v="VMI"/>
    <n v="12"/>
    <n v="0"/>
    <n v="82.7"/>
    <n v="0"/>
    <n v="0"/>
    <n v="8"/>
    <n v="992.40000000000009"/>
    <n v="136.875"/>
    <n v="0"/>
    <n v="0"/>
    <n v="0"/>
    <n v="661.6"/>
    <x v="3"/>
    <x v="2"/>
    <x v="2"/>
    <n v="21"/>
    <n v="554.49330410958908"/>
  </r>
  <r>
    <s v="ASX000507-02"/>
    <s v="框架左侧板（金属）"/>
    <s v="VMI"/>
    <n v="202"/>
    <x v="1"/>
    <x v="1"/>
    <s v="MRP"/>
    <s v="MRP"/>
    <s v="VMI"/>
    <n v="12"/>
    <n v="0"/>
    <n v="82.7"/>
    <n v="0"/>
    <n v="0"/>
    <n v="8"/>
    <n v="992.40000000000009"/>
    <n v="547.5"/>
    <n v="0"/>
    <n v="0"/>
    <n v="0"/>
    <n v="661.6"/>
    <x v="3"/>
    <x v="2"/>
    <x v="2"/>
    <n v="21"/>
    <n v="629.86132602739735"/>
  </r>
  <r>
    <s v="ASX000508-01"/>
    <s v="航空插支架安装板"/>
    <s v="VMI"/>
    <n v="202"/>
    <x v="1"/>
    <x v="1"/>
    <s v="MRP"/>
    <s v="MRP"/>
    <s v="VMI"/>
    <n v="12"/>
    <n v="0"/>
    <n v="24.04"/>
    <n v="0"/>
    <n v="0"/>
    <n v="8"/>
    <n v="288.48"/>
    <n v="547.5"/>
    <n v="0"/>
    <n v="0"/>
    <n v="0"/>
    <n v="192.32"/>
    <x v="3"/>
    <x v="2"/>
    <x v="0"/>
    <n v="21"/>
    <n v="183.09390904109591"/>
  </r>
  <r>
    <s v="ASX000509-01"/>
    <s v="航空插支架"/>
    <s v="VMI"/>
    <n v="202"/>
    <x v="1"/>
    <x v="1"/>
    <s v="MRP"/>
    <s v="MRP"/>
    <s v="VMI"/>
    <n v="3"/>
    <n v="0"/>
    <n v="18.260000000000002"/>
    <n v="0"/>
    <n v="0"/>
    <n v="20"/>
    <n v="54.78"/>
    <n v="219"/>
    <n v="0"/>
    <n v="0"/>
    <n v="0"/>
    <n v="365.20000000000005"/>
    <x v="3"/>
    <x v="2"/>
    <x v="0"/>
    <n v="21"/>
    <n v="32.687901369863013"/>
  </r>
  <r>
    <s v="ASX000510-01"/>
    <s v="熔丝座支撑杆"/>
    <s v="VMI"/>
    <n v="202"/>
    <x v="1"/>
    <x v="1"/>
    <s v="MRP"/>
    <s v="MRP"/>
    <s v="VMI"/>
    <n v="4"/>
    <n v="0"/>
    <n v="80.8"/>
    <n v="0"/>
    <n v="0"/>
    <n v="16"/>
    <n v="323.2"/>
    <n v="68.4375"/>
    <n v="0"/>
    <n v="0"/>
    <n v="0"/>
    <n v="1292.8"/>
    <x v="1"/>
    <x v="2"/>
    <x v="0"/>
    <n v="21"/>
    <n v="147.85735890410959"/>
  </r>
  <r>
    <s v="ASX000511-01"/>
    <s v="面板挂板"/>
    <s v="VMI"/>
    <n v="212"/>
    <x v="1"/>
    <x v="1"/>
    <s v="MRP"/>
    <s v="MRP"/>
    <s v="VMI"/>
    <n v="12"/>
    <n v="0"/>
    <n v="38"/>
    <n v="0"/>
    <n v="0"/>
    <n v="8"/>
    <n v="456"/>
    <n v="182.5"/>
    <n v="0"/>
    <n v="0"/>
    <n v="0"/>
    <n v="304"/>
    <x v="3"/>
    <x v="2"/>
    <x v="0"/>
    <n v="21"/>
    <n v="266.32898630136987"/>
  </r>
  <r>
    <s v="ASX000515-01"/>
    <s v="INSULATING GASKET"/>
    <s v="SM"/>
    <n v="202"/>
    <x v="1"/>
    <x v="1"/>
    <s v="SM"/>
    <s v="kanban"/>
    <n v="2600"/>
    <n v="300"/>
    <n v="180"/>
    <n v="0.85"/>
    <n v="0"/>
    <n v="90"/>
    <n v="1494"/>
    <n v="255"/>
    <n v="2.9317269076305217"/>
    <n v="0"/>
    <n v="38.25"/>
    <n v="153"/>
    <n v="1269.8999999999999"/>
    <x v="2"/>
    <x v="2"/>
    <x v="0"/>
    <n v="21"/>
    <n v="0"/>
  </r>
  <r>
    <s v="ASX000516-01"/>
    <s v="UPER COVER"/>
    <s v="SM"/>
    <n v="202"/>
    <x v="1"/>
    <x v="1"/>
    <s v="SM"/>
    <s v="kanban"/>
    <n v="2600"/>
    <n v="57"/>
    <n v="60"/>
    <n v="1.71"/>
    <n v="0"/>
    <n v="30"/>
    <n v="481"/>
    <n v="97.47"/>
    <n v="227.65072765072767"/>
    <n v="0"/>
    <n v="25.65"/>
    <n v="102.6"/>
    <n v="822.51"/>
    <x v="3"/>
    <x v="2"/>
    <x v="0"/>
    <n v="21"/>
    <n v="58.395959358904108"/>
  </r>
  <r>
    <s v="ASX000521-01"/>
    <s v="合闸与手车联锁安装架"/>
    <s v="VMI"/>
    <n v="202"/>
    <x v="1"/>
    <x v="1"/>
    <s v="MRP"/>
    <s v="MRP"/>
    <s v="VMI"/>
    <n v="23"/>
    <n v="0"/>
    <n v="6.29"/>
    <n v="0"/>
    <n v="0"/>
    <n v="451"/>
    <n v="144.66999999999999"/>
    <n v="46.130820399113077"/>
    <n v="0"/>
    <n v="0"/>
    <n v="0"/>
    <n v="2836.79"/>
    <x v="1"/>
    <x v="2"/>
    <x v="0"/>
    <n v="21"/>
    <n v="52.016114145638056"/>
  </r>
  <r>
    <s v="ASX000525-01"/>
    <s v="WIRING"/>
    <s v="O24"/>
    <n v="202"/>
    <x v="1"/>
    <x v="1"/>
    <s v="Order specific"/>
    <s v="Order specific"/>
    <n v="2100"/>
    <n v="7"/>
    <n v="0"/>
    <n v="350"/>
    <n v="0"/>
    <n v="0"/>
    <n v="273"/>
    <n v="2450"/>
    <n v="30.750915750915752"/>
    <n v="0"/>
    <n v="0"/>
    <n v="0"/>
    <n v="95550"/>
    <x v="0"/>
    <x v="0"/>
    <x v="2"/>
    <s v=""/>
    <n v="0"/>
  </r>
  <r>
    <s v="ASX000545-01"/>
    <s v="绝缘板"/>
    <s v="CVX"/>
    <n v="212"/>
    <x v="1"/>
    <x v="1"/>
    <s v="Order specific"/>
    <s v="Order specific"/>
    <n v="2100"/>
    <n v="18"/>
    <n v="0"/>
    <n v="56"/>
    <n v="0"/>
    <n v="0"/>
    <n v="12"/>
    <n v="1008"/>
    <n v="212.91666666666669"/>
    <n v="0"/>
    <n v="0"/>
    <n v="0"/>
    <n v="672"/>
    <x v="0"/>
    <x v="0"/>
    <x v="2"/>
    <s v=""/>
    <n v="0"/>
  </r>
  <r>
    <s v="ASX000545-02"/>
    <s v="面板绝缘板"/>
    <s v="VMI"/>
    <n v="212"/>
    <x v="1"/>
    <x v="1"/>
    <s v="MRP"/>
    <s v="MRP"/>
    <s v="VMI"/>
    <n v="12"/>
    <n v="0"/>
    <n v="50"/>
    <n v="0"/>
    <n v="0"/>
    <n v="8"/>
    <n v="600"/>
    <n v="821.25"/>
    <n v="0"/>
    <n v="0"/>
    <n v="0"/>
    <n v="400"/>
    <x v="3"/>
    <x v="2"/>
    <x v="0"/>
    <n v="21"/>
    <n v="385.87397260273974"/>
  </r>
  <r>
    <s v="ASX000548-01"/>
    <s v="框架底板"/>
    <s v="CVX"/>
    <n v="202"/>
    <x v="1"/>
    <x v="1"/>
    <s v="Order specific"/>
    <s v="Order specific"/>
    <n v="2100"/>
    <n v="4"/>
    <n v="0"/>
    <n v="37.54"/>
    <n v="0"/>
    <n v="0"/>
    <n v="9"/>
    <n v="150.16"/>
    <n v="486.66666666666663"/>
    <n v="0"/>
    <n v="0"/>
    <n v="0"/>
    <n v="337.86"/>
    <x v="0"/>
    <x v="0"/>
    <x v="0"/>
    <s v=""/>
    <n v="0"/>
  </r>
  <r>
    <s v="ASX000589-01"/>
    <s v="RAIL"/>
    <s v="SM"/>
    <n v="219"/>
    <x v="1"/>
    <x v="1"/>
    <s v="SM"/>
    <s v="kanban"/>
    <n v="2600"/>
    <n v="914"/>
    <n v="1250"/>
    <n v="1.88"/>
    <n v="0"/>
    <n v="250"/>
    <n v="4165"/>
    <n v="1718.32"/>
    <n v="0.3505402160864346"/>
    <n v="0"/>
    <n v="235"/>
    <n v="2350"/>
    <n v="7830.2"/>
    <x v="2"/>
    <x v="2"/>
    <x v="2"/>
    <n v="21"/>
    <n v="0"/>
  </r>
  <r>
    <s v="ASX000594-01"/>
    <s v="手车接地侧板（两铡接地时用）"/>
    <s v="VMI"/>
    <n v="202"/>
    <x v="1"/>
    <x v="1"/>
    <s v="MRP"/>
    <s v="MRP"/>
    <s v="VMI"/>
    <n v="3"/>
    <n v="0"/>
    <n v="8.43"/>
    <n v="0"/>
    <n v="0"/>
    <n v="433"/>
    <n v="25.29"/>
    <n v="770.46189376443431"/>
    <n v="0"/>
    <n v="0"/>
    <n v="0"/>
    <n v="3650.19"/>
    <x v="3"/>
    <x v="2"/>
    <x v="0"/>
    <n v="21"/>
    <n v="16.236452905488445"/>
  </r>
  <r>
    <s v="ASX000595-01"/>
    <s v="INTERLOCK PLATE"/>
    <s v="SM"/>
    <n v="202"/>
    <x v="1"/>
    <x v="1"/>
    <s v="SM"/>
    <s v="kanban"/>
    <n v="2600"/>
    <n v="359"/>
    <n v="796"/>
    <n v="4.5999999999999996"/>
    <n v="0"/>
    <n v="150"/>
    <n v="3366"/>
    <n v="1651.3999999999999"/>
    <n v="0.32531194295900179"/>
    <n v="0"/>
    <n v="345"/>
    <n v="3661.6"/>
    <n v="15483.599999999999"/>
    <x v="2"/>
    <x v="1"/>
    <x v="2"/>
    <n v="14"/>
    <n v="0"/>
  </r>
  <r>
    <s v="ASX000597-02"/>
    <s v="手车闭锁电磁铁Y0 30VDC"/>
    <s v="VMI"/>
    <n v="202"/>
    <x v="1"/>
    <x v="1"/>
    <s v="MRP"/>
    <s v="MRP"/>
    <s v="VMI"/>
    <n v="14"/>
    <n v="0"/>
    <n v="38"/>
    <n v="0"/>
    <n v="0"/>
    <n v="2"/>
    <n v="532"/>
    <n v="65517.5"/>
    <n v="0"/>
    <n v="0"/>
    <n v="0"/>
    <n v="76"/>
    <x v="3"/>
    <x v="2"/>
    <x v="0"/>
    <n v="21"/>
    <n v="351.00745724424775"/>
  </r>
  <r>
    <s v="ASX000597-04"/>
    <s v="手车闭锁电磁铁Y0(110VDC)"/>
    <s v="VMI"/>
    <n v="202"/>
    <x v="1"/>
    <x v="1"/>
    <s v="MRP"/>
    <s v="MRP"/>
    <s v="VMI"/>
    <n v="2"/>
    <n v="0"/>
    <n v="38"/>
    <n v="0"/>
    <n v="0"/>
    <n v="231"/>
    <n v="76"/>
    <n v="22.121212121212121"/>
    <n v="0"/>
    <n v="0"/>
    <n v="0"/>
    <n v="8778"/>
    <x v="4"/>
    <x v="2"/>
    <x v="0"/>
    <n v="21"/>
    <n v="2.5423561643835666"/>
  </r>
  <r>
    <s v="ASX000597-06"/>
    <s v="手车闭锁电磁铁Y0(220VDC)"/>
    <s v="VMI"/>
    <n v="202"/>
    <x v="1"/>
    <x v="1"/>
    <s v="MRP"/>
    <s v="MRP"/>
    <s v="VMI"/>
    <n v="4"/>
    <n v="0"/>
    <n v="30"/>
    <n v="0"/>
    <n v="0"/>
    <n v="362"/>
    <n v="120"/>
    <n v="2.0165745856353592"/>
    <n v="0"/>
    <n v="0"/>
    <n v="0"/>
    <n v="10860"/>
    <x v="2"/>
    <x v="1"/>
    <x v="0"/>
    <n v="14"/>
    <n v="0"/>
  </r>
  <r>
    <s v="ASX000597-07"/>
    <s v="手车闭锁电磁铁Y0 230VDC"/>
    <s v="O12"/>
    <n v="202"/>
    <x v="1"/>
    <x v="1"/>
    <s v="Order specific"/>
    <s v="Order specific"/>
    <n v="2100"/>
    <n v="4"/>
    <n v="0"/>
    <n v="38"/>
    <n v="0"/>
    <n v="0"/>
    <n v="15"/>
    <n v="152"/>
    <n v="97.333333333333329"/>
    <n v="0"/>
    <n v="0"/>
    <n v="0"/>
    <n v="570"/>
    <x v="0"/>
    <x v="0"/>
    <x v="0"/>
    <s v=""/>
    <n v="0"/>
  </r>
  <r>
    <s v="ASX000597-08"/>
    <s v="手车闭锁电磁铁Y0 60VDC"/>
    <s v="O12"/>
    <n v="202"/>
    <x v="1"/>
    <x v="1"/>
    <s v="Order specific"/>
    <s v="Order specific"/>
    <n v="2100"/>
    <n v="52"/>
    <n v="0"/>
    <n v="38"/>
    <n v="0"/>
    <n v="0"/>
    <n v="0"/>
    <n v="1976"/>
    <s v=""/>
    <n v="0"/>
    <n v="0"/>
    <n v="0"/>
    <n v="0"/>
    <x v="0"/>
    <x v="0"/>
    <x v="2"/>
    <s v=""/>
    <n v="0"/>
  </r>
  <r>
    <s v="ASX000601-01"/>
    <s v="PLATE"/>
    <s v="SM"/>
    <n v="202"/>
    <x v="1"/>
    <x v="1"/>
    <s v="SM"/>
    <s v="kanban"/>
    <n v="2600"/>
    <n v="553"/>
    <n v="1154"/>
    <n v="8.1999999999999993"/>
    <n v="0"/>
    <n v="200"/>
    <n v="3348"/>
    <n v="4534.5999999999995"/>
    <n v="5.6690561529271202"/>
    <n v="0"/>
    <n v="819.99999999999989"/>
    <n v="9462.7999999999993"/>
    <n v="27453.599999999999"/>
    <x v="2"/>
    <x v="1"/>
    <x v="2"/>
    <n v="14"/>
    <n v="0"/>
  </r>
  <r>
    <s v="ASX000602-01"/>
    <s v="BAR"/>
    <s v="SM"/>
    <n v="202"/>
    <x v="1"/>
    <x v="1"/>
    <s v="SM"/>
    <s v="kanban"/>
    <n v="2600"/>
    <n v="240"/>
    <n v="0"/>
    <n v="2.8"/>
    <n v="0"/>
    <n v="100"/>
    <n v="5223"/>
    <n v="672"/>
    <n v="38.645414512732145"/>
    <n v="0"/>
    <n v="140"/>
    <n v="0"/>
    <n v="14624.4"/>
    <x v="1"/>
    <x v="1"/>
    <x v="0"/>
    <n v="14"/>
    <n v="282.8468624934975"/>
  </r>
  <r>
    <s v="ASX000602-02"/>
    <s v="BAR"/>
    <s v="XA"/>
    <n v="219"/>
    <x v="1"/>
    <x v="1"/>
    <s v="Order specific"/>
    <s v="Order specific"/>
    <n v="2100"/>
    <n v="9"/>
    <n v="13"/>
    <n v="1.1499999999999999"/>
    <n v="0"/>
    <n v="0"/>
    <n v="49"/>
    <n v="10.35"/>
    <n v="1787.7551020408164"/>
    <n v="0"/>
    <n v="0"/>
    <n v="14.95"/>
    <n v="56.349999999999994"/>
    <x v="0"/>
    <x v="0"/>
    <x v="0"/>
    <s v=""/>
    <n v="0"/>
  </r>
  <r>
    <s v="ASX000617-01"/>
    <s v="限位杆"/>
    <s v="VXA"/>
    <n v="202"/>
    <x v="1"/>
    <x v="1"/>
    <s v="Order specific"/>
    <s v="Order specific"/>
    <n v="2100"/>
    <n v="7"/>
    <n v="0"/>
    <n v="1.33"/>
    <n v="0"/>
    <n v="0"/>
    <n v="12"/>
    <n v="9.31"/>
    <n v="273.75"/>
    <n v="0"/>
    <n v="0"/>
    <n v="0"/>
    <n v="15.96"/>
    <x v="0"/>
    <x v="0"/>
    <x v="0"/>
    <s v=""/>
    <n v="0"/>
  </r>
  <r>
    <s v="ASX000618-01"/>
    <s v="限位套"/>
    <s v="VXA"/>
    <n v="202"/>
    <x v="1"/>
    <x v="1"/>
    <s v="Order specific"/>
    <s v="Order specific"/>
    <n v="2100"/>
    <n v="4"/>
    <n v="0"/>
    <n v="16.89"/>
    <n v="0"/>
    <n v="0"/>
    <n v="12"/>
    <n v="67.56"/>
    <n v="212.91666666666669"/>
    <n v="0"/>
    <n v="0"/>
    <n v="0"/>
    <n v="202.68"/>
    <x v="0"/>
    <x v="0"/>
    <x v="0"/>
    <s v=""/>
    <n v="0"/>
  </r>
  <r>
    <s v="ASX000620-01"/>
    <s v="上触臂1600A"/>
    <s v="VXA"/>
    <n v="202"/>
    <x v="1"/>
    <x v="1"/>
    <s v="Order specific"/>
    <s v="Order specific"/>
    <n v="2100"/>
    <n v="5"/>
    <n v="0"/>
    <n v="446.47"/>
    <n v="0"/>
    <n v="0"/>
    <n v="30"/>
    <n v="2232.3500000000004"/>
    <n v="48.666666666666664"/>
    <n v="0"/>
    <n v="0"/>
    <n v="0"/>
    <n v="13394.1"/>
    <x v="0"/>
    <x v="0"/>
    <x v="2"/>
    <s v=""/>
    <n v="0"/>
  </r>
  <r>
    <s v="ASX000622-02"/>
    <s v="静触头1250A"/>
    <s v="VXA"/>
    <n v="202"/>
    <x v="1"/>
    <x v="1"/>
    <s v="Order specific"/>
    <s v="Order specific"/>
    <n v="2100"/>
    <n v="2"/>
    <n v="0"/>
    <n v="393.99"/>
    <n v="0"/>
    <n v="0"/>
    <n v="0"/>
    <n v="787.98"/>
    <s v=""/>
    <n v="0"/>
    <n v="0"/>
    <n v="0"/>
    <n v="0"/>
    <x v="0"/>
    <x v="0"/>
    <x v="0"/>
    <s v=""/>
    <n v="0"/>
  </r>
  <r>
    <s v="ASX000623-02"/>
    <s v="触头安装铜1250A"/>
    <s v="VXA"/>
    <n v="202"/>
    <x v="1"/>
    <x v="1"/>
    <s v="Order specific"/>
    <s v="Order specific"/>
    <n v="2100"/>
    <n v="2"/>
    <n v="0"/>
    <n v="233.39"/>
    <n v="0"/>
    <n v="0"/>
    <n v="0"/>
    <n v="466.78"/>
    <s v=""/>
    <n v="0"/>
    <n v="0"/>
    <n v="0"/>
    <n v="0"/>
    <x v="0"/>
    <x v="0"/>
    <x v="0"/>
    <s v=""/>
    <n v="0"/>
  </r>
  <r>
    <s v="ASX000629-02"/>
    <s v="下触臂1250A"/>
    <s v="VXA"/>
    <n v="202"/>
    <x v="1"/>
    <x v="1"/>
    <s v="Order specific"/>
    <s v="Order specific"/>
    <n v="2100"/>
    <n v="1"/>
    <n v="0"/>
    <n v="633.23"/>
    <n v="0"/>
    <n v="0"/>
    <n v="0"/>
    <n v="633.23"/>
    <s v=""/>
    <n v="0"/>
    <n v="0"/>
    <n v="0"/>
    <n v="0"/>
    <x v="0"/>
    <x v="0"/>
    <x v="0"/>
    <s v=""/>
    <n v="0"/>
  </r>
  <r>
    <s v="ASX000635-01"/>
    <s v="丝杆"/>
    <s v="VXA"/>
    <n v="202"/>
    <x v="1"/>
    <x v="1"/>
    <s v="Order specific"/>
    <s v="Order specific"/>
    <n v="2100"/>
    <n v="2"/>
    <n v="0"/>
    <n v="126"/>
    <n v="0"/>
    <n v="0"/>
    <n v="12"/>
    <n v="252"/>
    <n v="30.416666666666664"/>
    <n v="0"/>
    <n v="0"/>
    <n v="0"/>
    <n v="1512"/>
    <x v="0"/>
    <x v="0"/>
    <x v="0"/>
    <s v=""/>
    <n v="0"/>
  </r>
  <r>
    <s v="ASX000636-01"/>
    <s v="丝杆母"/>
    <s v="VXA"/>
    <n v="202"/>
    <x v="1"/>
    <x v="1"/>
    <s v="Order specific"/>
    <s v="Order specific"/>
    <n v="2100"/>
    <n v="1"/>
    <n v="0"/>
    <n v="196"/>
    <n v="0"/>
    <n v="0"/>
    <n v="12"/>
    <n v="196"/>
    <n v="60.833333333333329"/>
    <n v="0"/>
    <n v="0"/>
    <n v="0"/>
    <n v="2352"/>
    <x v="0"/>
    <x v="0"/>
    <x v="0"/>
    <s v=""/>
    <n v="0"/>
  </r>
  <r>
    <s v="ASX000656-01"/>
    <s v="COVER SHEET"/>
    <s v="SM"/>
    <n v="202"/>
    <x v="1"/>
    <x v="1"/>
    <s v="SM"/>
    <s v="kanban"/>
    <n v="2600"/>
    <n v="171"/>
    <n v="60"/>
    <n v="13.22"/>
    <n v="0"/>
    <n v="60"/>
    <n v="3456"/>
    <n v="2260.62"/>
    <n v="0.10561342592592592"/>
    <n v="0"/>
    <n v="396.6"/>
    <n v="793.2"/>
    <n v="45688.32"/>
    <x v="2"/>
    <x v="1"/>
    <x v="2"/>
    <n v="14"/>
    <n v="0"/>
  </r>
  <r>
    <s v="ASX000658-01"/>
    <s v="INDICATOR"/>
    <s v="SM"/>
    <n v="202"/>
    <x v="1"/>
    <x v="1"/>
    <s v="SM"/>
    <s v="kanban"/>
    <n v="2600"/>
    <n v="298"/>
    <n v="0"/>
    <n v="5.92"/>
    <n v="0"/>
    <n v="100"/>
    <n v="0"/>
    <n v="1764.16"/>
    <s v=""/>
    <n v="0"/>
    <n v="296"/>
    <n v="0"/>
    <n v="0"/>
    <x v="3"/>
    <x v="5"/>
    <x v="2"/>
    <n v="0"/>
    <n v="1164.3456000000001"/>
  </r>
  <r>
    <s v="ASX000663-01"/>
    <s v="SUPPORT"/>
    <s v="SM"/>
    <n v="202"/>
    <x v="1"/>
    <x v="1"/>
    <s v="SM"/>
    <s v="kanban"/>
    <n v="2600"/>
    <n v="290"/>
    <n v="692"/>
    <n v="4.34"/>
    <n v="0"/>
    <n v="150"/>
    <n v="1492"/>
    <n v="1258.5999999999999"/>
    <n v="72.902144772117964"/>
    <n v="0"/>
    <n v="325.5"/>
    <n v="3003.2799999999997"/>
    <n v="6475.28"/>
    <x v="1"/>
    <x v="2"/>
    <x v="2"/>
    <n v="21"/>
    <n v="591.39365714811072"/>
  </r>
  <r>
    <s v="ASX000673-01"/>
    <s v="固定式底面支撑块"/>
    <s v="VMI"/>
    <n v="202"/>
    <x v="1"/>
    <x v="1"/>
    <s v="MRP"/>
    <s v="MRP"/>
    <s v="VMI"/>
    <n v="2"/>
    <n v="0"/>
    <n v="20.37"/>
    <n v="0"/>
    <n v="0"/>
    <n v="740"/>
    <n v="40.74"/>
    <n v="143.04054054054055"/>
    <n v="0"/>
    <n v="0"/>
    <n v="0"/>
    <n v="15073.800000000001"/>
    <x v="3"/>
    <x v="1"/>
    <x v="0"/>
    <n v="14"/>
    <n v="24.256715314123763"/>
  </r>
  <r>
    <s v="ASX000695-01"/>
    <s v="限位圈"/>
    <s v="VXA"/>
    <n v="212"/>
    <x v="1"/>
    <x v="1"/>
    <s v="Order specific"/>
    <s v="Order specific"/>
    <n v="2100"/>
    <n v="48"/>
    <n v="0"/>
    <n v="3.26"/>
    <n v="0"/>
    <n v="0"/>
    <n v="48"/>
    <n v="156.47999999999999"/>
    <n v="15.208333333333332"/>
    <n v="0"/>
    <n v="0"/>
    <n v="0"/>
    <n v="156.47999999999999"/>
    <x v="0"/>
    <x v="0"/>
    <x v="0"/>
    <s v=""/>
    <n v="0"/>
  </r>
  <r>
    <s v="ASX000696-01"/>
    <s v="拨动轴"/>
    <s v="VXA"/>
    <n v="212"/>
    <x v="1"/>
    <x v="1"/>
    <s v="Order specific"/>
    <s v="Order specific"/>
    <n v="2100"/>
    <n v="1"/>
    <n v="0"/>
    <n v="2.2999999999999998"/>
    <n v="0"/>
    <n v="0"/>
    <n v="12"/>
    <n v="2.2999999999999998"/>
    <n v="1460"/>
    <n v="0"/>
    <n v="0"/>
    <n v="0"/>
    <n v="27.599999999999998"/>
    <x v="0"/>
    <x v="0"/>
    <x v="0"/>
    <s v=""/>
    <n v="0"/>
  </r>
  <r>
    <s v="ASX000700-01"/>
    <s v="CAP"/>
    <s v="O12"/>
    <n v="202"/>
    <x v="1"/>
    <x v="1"/>
    <s v="Order specific"/>
    <s v="Order specific"/>
    <n v="2100"/>
    <n v="100"/>
    <n v="0"/>
    <n v="1"/>
    <n v="0"/>
    <n v="0"/>
    <n v="12708"/>
    <n v="100"/>
    <n v="2.872206484104501E-2"/>
    <n v="0"/>
    <n v="0"/>
    <n v="0"/>
    <n v="12708"/>
    <x v="0"/>
    <x v="0"/>
    <x v="0"/>
    <s v=""/>
    <n v="0"/>
  </r>
  <r>
    <s v="ASX000709-02"/>
    <s v="绝缘间隔圈"/>
    <s v="VXA"/>
    <n v="212"/>
    <x v="1"/>
    <x v="1"/>
    <s v="Order specific"/>
    <s v="Order specific"/>
    <n v="2100"/>
    <n v="1"/>
    <n v="0"/>
    <n v="9.6"/>
    <n v="0"/>
    <n v="0"/>
    <n v="0"/>
    <n v="9.6"/>
    <s v=""/>
    <n v="0"/>
    <n v="0"/>
    <n v="0"/>
    <n v="0"/>
    <x v="0"/>
    <x v="0"/>
    <x v="0"/>
    <s v=""/>
    <n v="0"/>
  </r>
  <r>
    <s v="ASX000731-01"/>
    <s v="BRACKET"/>
    <s v="SM"/>
    <n v="202"/>
    <x v="1"/>
    <x v="1"/>
    <s v="SM"/>
    <s v="kanban"/>
    <n v="2600"/>
    <n v="59"/>
    <n v="100"/>
    <n v="3.54"/>
    <n v="0"/>
    <n v="20"/>
    <n v="160"/>
    <n v="208.86"/>
    <n v="2.28125"/>
    <n v="0"/>
    <n v="35.4"/>
    <n v="354"/>
    <n v="566.4"/>
    <x v="2"/>
    <x v="2"/>
    <x v="0"/>
    <n v="21"/>
    <n v="0"/>
  </r>
  <r>
    <s v="ASX000734-01"/>
    <s v="合闸手车联锁间隔套"/>
    <s v="VMI"/>
    <n v="202"/>
    <x v="1"/>
    <x v="1"/>
    <s v="MRP"/>
    <s v="MRP"/>
    <s v="VMI"/>
    <n v="23"/>
    <n v="0"/>
    <n v="7.5"/>
    <n v="0"/>
    <n v="0"/>
    <n v="448"/>
    <n v="172.5"/>
    <n v="48.069196428571431"/>
    <n v="0"/>
    <n v="0"/>
    <n v="0"/>
    <n v="3360"/>
    <x v="1"/>
    <x v="2"/>
    <x v="0"/>
    <n v="21"/>
    <n v="64.112326445321571"/>
  </r>
  <r>
    <s v="ASX000782-01"/>
    <s v="绝缘罩"/>
    <s v="VMI"/>
    <n v="202"/>
    <x v="1"/>
    <x v="1"/>
    <s v="MRP"/>
    <s v="MRP"/>
    <s v="VMI"/>
    <n v="22"/>
    <n v="0"/>
    <n v="58.12"/>
    <n v="0"/>
    <n v="0"/>
    <n v="457"/>
    <n v="1278.6399999999999"/>
    <n v="18.369803063457333"/>
    <n v="0"/>
    <n v="0"/>
    <n v="0"/>
    <n v="26560.84"/>
    <x v="4"/>
    <x v="1"/>
    <x v="2"/>
    <n v="14"/>
    <n v="200.7472415485409"/>
  </r>
  <r>
    <s v="ASX000783-01"/>
    <s v="航空插闭锁件"/>
    <s v="CVX"/>
    <n v="202"/>
    <x v="1"/>
    <x v="1"/>
    <s v="Order specific"/>
    <s v="Order specific"/>
    <n v="2100"/>
    <n v="73"/>
    <n v="0"/>
    <n v="3.78"/>
    <n v="0"/>
    <n v="0"/>
    <n v="0"/>
    <n v="275.94"/>
    <s v=""/>
    <n v="0"/>
    <n v="0"/>
    <n v="0"/>
    <n v="0"/>
    <x v="0"/>
    <x v="0"/>
    <x v="0"/>
    <s v=""/>
    <n v="0"/>
  </r>
  <r>
    <s v="ASX000783-02"/>
    <s v="PLATE"/>
    <s v="SM"/>
    <n v="202"/>
    <x v="1"/>
    <x v="1"/>
    <s v="SM"/>
    <s v="kanban"/>
    <n v="2600"/>
    <n v="59"/>
    <n v="64"/>
    <n v="3.24"/>
    <n v="0"/>
    <n v="32"/>
    <n v="452"/>
    <n v="191.16000000000003"/>
    <n v="58.94911504424779"/>
    <n v="0"/>
    <n v="51.84"/>
    <n v="207.36"/>
    <n v="1464.48"/>
    <x v="1"/>
    <x v="2"/>
    <x v="0"/>
    <n v="21"/>
    <n v="81.22043673484707"/>
  </r>
  <r>
    <s v="ASX000784-01"/>
    <s v="航空插闭锁件"/>
    <s v="CVX"/>
    <n v="202"/>
    <x v="1"/>
    <x v="1"/>
    <s v="Order specific"/>
    <s v="Order specific"/>
    <n v="2100"/>
    <n v="63"/>
    <n v="0"/>
    <n v="4.21"/>
    <n v="0"/>
    <n v="0"/>
    <n v="0"/>
    <n v="265.23"/>
    <s v=""/>
    <n v="0"/>
    <n v="0"/>
    <n v="0"/>
    <n v="0"/>
    <x v="0"/>
    <x v="0"/>
    <x v="0"/>
    <s v=""/>
    <n v="0"/>
  </r>
  <r>
    <s v="ASX000784-02"/>
    <s v="IP板上装配航空插联锁件"/>
    <s v="VMI"/>
    <n v="202"/>
    <x v="1"/>
    <x v="1"/>
    <s v="MRP"/>
    <s v="MRP"/>
    <s v="VMI"/>
    <n v="23"/>
    <n v="0"/>
    <n v="8.32"/>
    <n v="0"/>
    <n v="0"/>
    <n v="451"/>
    <n v="191.36"/>
    <n v="50.986696230598668"/>
    <n v="0"/>
    <n v="0"/>
    <n v="0"/>
    <n v="3752.32"/>
    <x v="1"/>
    <x v="2"/>
    <x v="0"/>
    <n v="21"/>
    <n v="74.279136438356176"/>
  </r>
  <r>
    <s v="ASX000788-01"/>
    <s v="DRIVER"/>
    <s v="SM"/>
    <n v="202"/>
    <x v="1"/>
    <x v="1"/>
    <s v="SM"/>
    <s v="kanban"/>
    <n v="2600"/>
    <n v="63"/>
    <n v="120"/>
    <n v="4.8600000000000003"/>
    <n v="0"/>
    <n v="30"/>
    <n v="507"/>
    <n v="306.18"/>
    <n v="16.558185404339252"/>
    <n v="0"/>
    <n v="72.900000000000006"/>
    <n v="583.20000000000005"/>
    <n v="2464.02"/>
    <x v="4"/>
    <x v="2"/>
    <x v="0"/>
    <n v="21"/>
    <n v="0"/>
  </r>
  <r>
    <s v="ASX000807-01"/>
    <s v="底部接地铜牌"/>
    <s v="VMI"/>
    <n v="202"/>
    <x v="1"/>
    <x v="1"/>
    <s v="MRP"/>
    <s v="MRP"/>
    <s v="VMI"/>
    <n v="95"/>
    <n v="0"/>
    <n v="60"/>
    <n v="0"/>
    <n v="0"/>
    <n v="3275"/>
    <n v="5700"/>
    <n v="7.0213740458015268"/>
    <n v="0"/>
    <n v="0"/>
    <n v="0"/>
    <n v="196500"/>
    <x v="2"/>
    <x v="3"/>
    <x v="2"/>
    <n v="7"/>
    <n v="11.452054794520773"/>
  </r>
  <r>
    <s v="ASX000816-02"/>
    <s v="U型插头"/>
    <s v="X40"/>
    <n v="212"/>
    <x v="1"/>
    <x v="1"/>
    <s v="Order specific"/>
    <s v="Order specific"/>
    <n v="2100"/>
    <n v="30"/>
    <n v="0"/>
    <n v="2.89"/>
    <n v="0"/>
    <n v="0"/>
    <n v="12"/>
    <n v="86.7"/>
    <n v="2889.5833333333335"/>
    <n v="0"/>
    <n v="0"/>
    <n v="0"/>
    <n v="34.68"/>
    <x v="0"/>
    <x v="0"/>
    <x v="0"/>
    <s v=""/>
    <n v="0"/>
  </r>
  <r>
    <s v="ASX000822-01"/>
    <s v="端子排导轨（短）"/>
    <s v="VMI"/>
    <n v="202"/>
    <x v="1"/>
    <x v="1"/>
    <s v="MRP"/>
    <s v="MRP"/>
    <s v="VMI"/>
    <n v="8"/>
    <n v="0"/>
    <n v="7"/>
    <n v="0"/>
    <n v="0"/>
    <n v="0"/>
    <n v="56"/>
    <s v=""/>
    <n v="0"/>
    <n v="0"/>
    <n v="0"/>
    <n v="0"/>
    <x v="3"/>
    <x v="5"/>
    <x v="0"/>
    <n v="0"/>
    <n v="36.96"/>
  </r>
  <r>
    <s v="ASX000822-02"/>
    <s v="端子排导轨（长）"/>
    <s v="VMI"/>
    <n v="219"/>
    <x v="1"/>
    <x v="1"/>
    <s v="MRP"/>
    <s v="MRP"/>
    <s v="VMI"/>
    <n v="44"/>
    <n v="0"/>
    <n v="3.81"/>
    <n v="0"/>
    <n v="0"/>
    <n v="168"/>
    <n v="167.64000000000001"/>
    <n v="17.38095238095238"/>
    <n v="0"/>
    <n v="0"/>
    <n v="0"/>
    <n v="640.08000000000004"/>
    <x v="4"/>
    <x v="2"/>
    <x v="0"/>
    <n v="21"/>
    <n v="0"/>
  </r>
  <r>
    <s v="ASX000828-01"/>
    <s v="LEVER"/>
    <s v="SM"/>
    <n v="202"/>
    <x v="1"/>
    <x v="1"/>
    <s v="SM"/>
    <s v="kanban"/>
    <n v="2600"/>
    <n v="44"/>
    <n v="80"/>
    <n v="3.92"/>
    <n v="0"/>
    <n v="20"/>
    <n v="451"/>
    <n v="172.48"/>
    <n v="35.609756097560975"/>
    <n v="0"/>
    <n v="39.200000000000003"/>
    <n v="313.60000000000002"/>
    <n v="1767.92"/>
    <x v="1"/>
    <x v="2"/>
    <x v="0"/>
    <n v="21"/>
    <n v="46.704276164383565"/>
  </r>
  <r>
    <s v="ASX000831-01"/>
    <s v="SUPPORT"/>
    <s v="SM"/>
    <n v="202"/>
    <x v="1"/>
    <x v="1"/>
    <s v="SM"/>
    <s v="kanban"/>
    <n v="2600"/>
    <n v="458"/>
    <n v="0"/>
    <n v="4.37"/>
    <n v="0"/>
    <n v="150"/>
    <n v="2"/>
    <n v="2001.46"/>
    <n v="8030"/>
    <n v="0"/>
    <n v="327.75"/>
    <n v="0"/>
    <n v="8.74"/>
    <x v="3"/>
    <x v="2"/>
    <x v="2"/>
    <n v="21"/>
    <n v="1317.5090252054795"/>
  </r>
  <r>
    <s v="ASX000881-01"/>
    <s v="触头1250A"/>
    <s v="X40"/>
    <n v="212"/>
    <x v="1"/>
    <x v="1"/>
    <s v="Order specific"/>
    <s v="Order specific"/>
    <n v="2100"/>
    <n v="5"/>
    <n v="0"/>
    <n v="298.68"/>
    <n v="0"/>
    <n v="0"/>
    <n v="0"/>
    <n v="1493.4"/>
    <s v=""/>
    <n v="0"/>
    <n v="0"/>
    <n v="0"/>
    <n v="0"/>
    <x v="0"/>
    <x v="0"/>
    <x v="2"/>
    <s v=""/>
    <n v="0"/>
  </r>
  <r>
    <s v="ASX000881-02"/>
    <s v="触头2000A"/>
    <s v="X40"/>
    <n v="202"/>
    <x v="1"/>
    <x v="1"/>
    <s v="Order specific"/>
    <s v="Order specific"/>
    <n v="2100"/>
    <n v="6"/>
    <n v="0"/>
    <n v="255.59"/>
    <n v="0"/>
    <n v="0"/>
    <n v="0"/>
    <n v="1533.54"/>
    <s v=""/>
    <n v="0"/>
    <n v="0"/>
    <n v="0"/>
    <n v="0"/>
    <x v="0"/>
    <x v="0"/>
    <x v="2"/>
    <s v=""/>
    <n v="0"/>
  </r>
  <r>
    <s v="ASX000882-01"/>
    <s v="接地铜牌"/>
    <s v="X40"/>
    <n v="212"/>
    <x v="1"/>
    <x v="1"/>
    <s v="Order specific"/>
    <s v="Order specific"/>
    <n v="2100"/>
    <n v="6"/>
    <n v="0"/>
    <n v="151.63"/>
    <n v="0"/>
    <n v="0"/>
    <n v="0"/>
    <n v="909.78"/>
    <s v=""/>
    <n v="0"/>
    <n v="0"/>
    <n v="0"/>
    <n v="0"/>
    <x v="0"/>
    <x v="0"/>
    <x v="2"/>
    <s v=""/>
    <n v="0"/>
  </r>
  <r>
    <s v="ASX001202-02"/>
    <s v="指示灯110VDC绿色"/>
    <s v="VXA"/>
    <n v="219"/>
    <x v="1"/>
    <x v="1"/>
    <s v="Order specific"/>
    <s v="Order specific"/>
    <n v="2100"/>
    <n v="1"/>
    <n v="0"/>
    <n v="10.09"/>
    <n v="0"/>
    <n v="0"/>
    <n v="10"/>
    <n v="10.09"/>
    <n v="219"/>
    <n v="0"/>
    <n v="0"/>
    <n v="0"/>
    <n v="100.9"/>
    <x v="0"/>
    <x v="0"/>
    <x v="0"/>
    <s v=""/>
    <n v="0"/>
  </r>
  <r>
    <s v="ASX001204-01"/>
    <s v="按钮 绿色10/G"/>
    <s v="VXA"/>
    <n v="219"/>
    <x v="1"/>
    <x v="1"/>
    <s v="Order specific"/>
    <s v="Order specific"/>
    <n v="2100"/>
    <n v="2"/>
    <n v="0"/>
    <n v="10.94"/>
    <n v="0"/>
    <n v="0"/>
    <n v="15"/>
    <n v="21.88"/>
    <n v="24.333333333333332"/>
    <n v="0"/>
    <n v="0"/>
    <n v="0"/>
    <n v="164.1"/>
    <x v="0"/>
    <x v="0"/>
    <x v="0"/>
    <s v=""/>
    <n v="0"/>
  </r>
  <r>
    <s v="ASX001205-01"/>
    <s v="按钮 红色10/R"/>
    <s v="VXA"/>
    <n v="219"/>
    <x v="1"/>
    <x v="1"/>
    <s v="Order specific"/>
    <s v="Order specific"/>
    <n v="2100"/>
    <n v="5"/>
    <n v="0"/>
    <n v="10.94"/>
    <n v="0"/>
    <n v="0"/>
    <n v="12"/>
    <n v="54.699999999999996"/>
    <n v="60.833333333333329"/>
    <n v="0"/>
    <n v="0"/>
    <n v="0"/>
    <n v="131.28"/>
    <x v="0"/>
    <x v="0"/>
    <x v="0"/>
    <s v=""/>
    <n v="0"/>
  </r>
  <r>
    <s v="ASX001209-01"/>
    <s v="合分闸标签"/>
    <s v="VXA"/>
    <n v="219"/>
    <x v="1"/>
    <x v="1"/>
    <s v="Order specific"/>
    <s v="Order specific"/>
    <n v="2100"/>
    <n v="8"/>
    <n v="0"/>
    <n v="1.8"/>
    <n v="0"/>
    <n v="0"/>
    <n v="20"/>
    <n v="14.4"/>
    <n v="91.25"/>
    <n v="0"/>
    <n v="0"/>
    <n v="0"/>
    <n v="36"/>
    <x v="0"/>
    <x v="0"/>
    <x v="0"/>
    <s v=""/>
    <n v="0"/>
  </r>
  <r>
    <s v="ASX001210-01"/>
    <s v="合分闸标签"/>
    <s v="VXA"/>
    <n v="219"/>
    <x v="1"/>
    <x v="1"/>
    <s v="Order specific"/>
    <s v="Order specific"/>
    <n v="2100"/>
    <n v="8"/>
    <n v="0"/>
    <n v="1.8"/>
    <n v="0"/>
    <n v="0"/>
    <n v="24"/>
    <n v="14.4"/>
    <n v="121.66666666666666"/>
    <n v="0"/>
    <n v="0"/>
    <n v="0"/>
    <n v="43.2"/>
    <x v="0"/>
    <x v="0"/>
    <x v="0"/>
    <s v=""/>
    <n v="0"/>
  </r>
  <r>
    <s v="ASX001224-01"/>
    <s v="连接片"/>
    <s v="VXA"/>
    <n v="202"/>
    <x v="1"/>
    <x v="1"/>
    <s v="Order specific"/>
    <s v="Order specific"/>
    <n v="2100"/>
    <n v="7"/>
    <n v="0"/>
    <n v="3.32"/>
    <n v="0"/>
    <n v="0"/>
    <n v="24"/>
    <n v="23.24"/>
    <n v="121.66666666666666"/>
    <n v="0"/>
    <n v="0"/>
    <n v="0"/>
    <n v="79.679999999999993"/>
    <x v="0"/>
    <x v="0"/>
    <x v="0"/>
    <s v=""/>
    <n v="0"/>
  </r>
  <r>
    <s v="ASX001226-01"/>
    <s v="封板"/>
    <s v="VXA"/>
    <n v="202"/>
    <x v="1"/>
    <x v="1"/>
    <s v="Order specific"/>
    <s v="Order specific"/>
    <n v="2100"/>
    <n v="8"/>
    <n v="0"/>
    <n v="19.559999999999999"/>
    <n v="0"/>
    <n v="0"/>
    <n v="12"/>
    <n v="156.47999999999999"/>
    <n v="212.91666666666669"/>
    <n v="0"/>
    <n v="0"/>
    <n v="0"/>
    <n v="234.71999999999997"/>
    <x v="0"/>
    <x v="0"/>
    <x v="0"/>
    <s v=""/>
    <n v="0"/>
  </r>
  <r>
    <s v="ASX001227-01"/>
    <s v="压簧"/>
    <s v="VXA"/>
    <n v="219"/>
    <x v="1"/>
    <x v="1"/>
    <s v="Order specific"/>
    <s v="Order specific"/>
    <n v="2100"/>
    <n v="9"/>
    <n v="0"/>
    <n v="0.49"/>
    <n v="0"/>
    <n v="0"/>
    <n v="12"/>
    <n v="4.41"/>
    <n v="243.33333333333331"/>
    <n v="0"/>
    <n v="0"/>
    <n v="0"/>
    <n v="5.88"/>
    <x v="0"/>
    <x v="0"/>
    <x v="0"/>
    <s v=""/>
    <n v="0"/>
  </r>
  <r>
    <s v="ASX001262-01"/>
    <s v="垫圏"/>
    <s v="X40"/>
    <n v="202"/>
    <x v="1"/>
    <x v="1"/>
    <s v="Order specific"/>
    <s v="Order specific"/>
    <n v="2100"/>
    <n v="147"/>
    <n v="0"/>
    <n v="1.69"/>
    <n v="0"/>
    <n v="0"/>
    <n v="8"/>
    <n v="248.42999999999998"/>
    <n v="410.625"/>
    <n v="0"/>
    <n v="0"/>
    <n v="0"/>
    <n v="13.52"/>
    <x v="0"/>
    <x v="0"/>
    <x v="0"/>
    <s v=""/>
    <n v="0"/>
  </r>
  <r>
    <s v="ASX001314-01"/>
    <s v="限位套"/>
    <s v="X40"/>
    <n v="202"/>
    <x v="1"/>
    <x v="1"/>
    <s v="Order specific"/>
    <s v="Order specific"/>
    <n v="2100"/>
    <n v="169"/>
    <n v="0"/>
    <n v="5.78"/>
    <n v="0"/>
    <n v="0"/>
    <n v="218"/>
    <n v="976.82"/>
    <n v="246.12385321100916"/>
    <n v="0"/>
    <n v="0"/>
    <n v="0"/>
    <n v="1260.04"/>
    <x v="0"/>
    <x v="0"/>
    <x v="2"/>
    <s v=""/>
    <n v="0"/>
  </r>
  <r>
    <s v="ASX001315-01"/>
    <s v="拨叉轴"/>
    <s v="X40"/>
    <n v="202"/>
    <x v="1"/>
    <x v="1"/>
    <s v="Order specific"/>
    <s v="Order specific"/>
    <n v="2100"/>
    <n v="5"/>
    <n v="0"/>
    <n v="5.34"/>
    <n v="0"/>
    <n v="0"/>
    <n v="129"/>
    <n v="26.7"/>
    <n v="478.17829457364343"/>
    <n v="0"/>
    <n v="0"/>
    <n v="0"/>
    <n v="688.86"/>
    <x v="0"/>
    <x v="0"/>
    <x v="0"/>
    <s v=""/>
    <n v="0"/>
  </r>
  <r>
    <s v="ASX001322-01"/>
    <s v="横杆"/>
    <s v="X40"/>
    <n v="202"/>
    <x v="1"/>
    <x v="1"/>
    <s v="Order specific"/>
    <s v="Order specific"/>
    <n v="2100"/>
    <n v="9"/>
    <n v="0"/>
    <n v="165"/>
    <n v="0"/>
    <n v="0"/>
    <n v="4"/>
    <n v="1485"/>
    <n v="456.25"/>
    <n v="0"/>
    <n v="0"/>
    <n v="0"/>
    <n v="660"/>
    <x v="0"/>
    <x v="0"/>
    <x v="2"/>
    <s v=""/>
    <n v="0"/>
  </r>
  <r>
    <s v="ASX001334-01"/>
    <s v="拨叉销"/>
    <s v="X40"/>
    <n v="202"/>
    <x v="1"/>
    <x v="1"/>
    <s v="Order specific"/>
    <s v="Order specific"/>
    <n v="2100"/>
    <n v="17"/>
    <n v="0"/>
    <n v="152.44"/>
    <n v="0"/>
    <n v="0"/>
    <n v="8"/>
    <n v="2591.48"/>
    <n v="410.625"/>
    <n v="0"/>
    <n v="0"/>
    <n v="0"/>
    <n v="1219.52"/>
    <x v="0"/>
    <x v="0"/>
    <x v="2"/>
    <s v=""/>
    <n v="0"/>
  </r>
  <r>
    <s v="ASX001389-01"/>
    <s v="面板"/>
    <s v="VXA"/>
    <n v="202"/>
    <x v="1"/>
    <x v="1"/>
    <s v="Order specific"/>
    <s v="Order specific"/>
    <n v="2100"/>
    <n v="2"/>
    <n v="0"/>
    <n v="58.6"/>
    <n v="0"/>
    <n v="0"/>
    <n v="12"/>
    <n v="117.2"/>
    <n v="517.08333333333337"/>
    <n v="0"/>
    <n v="0"/>
    <n v="0"/>
    <n v="703.2"/>
    <x v="0"/>
    <x v="0"/>
    <x v="0"/>
    <s v=""/>
    <n v="0"/>
  </r>
  <r>
    <s v="ASX001391-01S"/>
    <s v="LIFTING LINK"/>
    <s v="VE2"/>
    <n v="105"/>
    <x v="1"/>
    <x v="1"/>
    <s v="Order specific"/>
    <s v="Order specific"/>
    <n v="2100"/>
    <n v="4"/>
    <n v="0"/>
    <n v="42.15"/>
    <n v="0"/>
    <n v="0"/>
    <n v="0"/>
    <n v="168.6"/>
    <s v=""/>
    <n v="0"/>
    <n v="0"/>
    <n v="0"/>
    <n v="0"/>
    <x v="0"/>
    <x v="0"/>
    <x v="0"/>
    <s v=""/>
    <n v="0"/>
  </r>
  <r>
    <s v="ASX001392-01"/>
    <s v="垫片"/>
    <s v="X40"/>
    <n v="212"/>
    <x v="1"/>
    <x v="1"/>
    <s v="Order specific"/>
    <s v="Order specific"/>
    <n v="2100"/>
    <n v="137"/>
    <n v="0"/>
    <n v="1.37"/>
    <n v="0"/>
    <n v="0"/>
    <n v="26"/>
    <n v="187.69000000000003"/>
    <n v="56.15384615384616"/>
    <n v="0"/>
    <n v="0"/>
    <n v="0"/>
    <n v="35.620000000000005"/>
    <x v="0"/>
    <x v="0"/>
    <x v="0"/>
    <s v=""/>
    <n v="0"/>
  </r>
  <r>
    <s v="ASX001392-02"/>
    <s v="垫片"/>
    <s v="X40"/>
    <n v="212"/>
    <x v="1"/>
    <x v="1"/>
    <s v="Order specific"/>
    <s v="Order specific"/>
    <n v="2100"/>
    <n v="137"/>
    <n v="0"/>
    <n v="1.48"/>
    <n v="0"/>
    <n v="0"/>
    <n v="12"/>
    <n v="202.76"/>
    <n v="4167.083333333333"/>
    <n v="0"/>
    <n v="0"/>
    <n v="0"/>
    <n v="17.759999999999998"/>
    <x v="0"/>
    <x v="0"/>
    <x v="0"/>
    <s v=""/>
    <n v="0"/>
  </r>
  <r>
    <s v="ASX001457-01"/>
    <s v="手动分闸按钮"/>
    <s v="VMI"/>
    <n v="202"/>
    <x v="1"/>
    <x v="1"/>
    <s v="MRP"/>
    <s v="MRP"/>
    <s v="VMI"/>
    <n v="4"/>
    <n v="0"/>
    <n v="5.18"/>
    <n v="0"/>
    <n v="0"/>
    <n v="160"/>
    <n v="20.72"/>
    <n v="312.53125"/>
    <n v="0"/>
    <n v="0"/>
    <n v="0"/>
    <n v="828.8"/>
    <x v="3"/>
    <x v="2"/>
    <x v="0"/>
    <n v="21"/>
    <n v="12.756318448155186"/>
  </r>
  <r>
    <s v="ASX001460-01"/>
    <s v="上横梁连接件"/>
    <s v="VMI"/>
    <n v="202"/>
    <x v="1"/>
    <x v="1"/>
    <s v="MRP"/>
    <s v="MRP"/>
    <s v="VMI"/>
    <n v="46"/>
    <n v="0"/>
    <n v="7.49"/>
    <n v="0"/>
    <n v="0"/>
    <n v="902"/>
    <n v="344.54"/>
    <n v="1.6186252771618626"/>
    <n v="0"/>
    <n v="0"/>
    <n v="0"/>
    <n v="6755.9800000000005"/>
    <x v="2"/>
    <x v="2"/>
    <x v="0"/>
    <n v="21"/>
    <n v="0"/>
  </r>
  <r>
    <s v="ASX001469-01"/>
    <s v="CAM"/>
    <s v="SM"/>
    <n v="202"/>
    <x v="1"/>
    <x v="1"/>
    <s v="SM"/>
    <s v="kanban"/>
    <n v="2600"/>
    <n v="173"/>
    <n v="250"/>
    <n v="1.86"/>
    <n v="0"/>
    <n v="80"/>
    <n v="372"/>
    <n v="321.78000000000003"/>
    <n v="45.134408602150536"/>
    <n v="0"/>
    <n v="74.400000000000006"/>
    <n v="465"/>
    <n v="691.92000000000007"/>
    <x v="1"/>
    <x v="2"/>
    <x v="0"/>
    <n v="21"/>
    <n v="113.56170067897558"/>
  </r>
  <r>
    <s v="ASX001500-01"/>
    <s v="熔丝管头"/>
    <s v="CVX"/>
    <n v="212"/>
    <x v="1"/>
    <x v="1"/>
    <s v="Order specific"/>
    <s v="Order specific"/>
    <n v="2100"/>
    <n v="141"/>
    <n v="0"/>
    <n v="30.63"/>
    <n v="0"/>
    <n v="0"/>
    <n v="15"/>
    <n v="4318.83"/>
    <n v="4209.666666666667"/>
    <n v="0"/>
    <n v="0"/>
    <n v="0"/>
    <n v="459.45"/>
    <x v="0"/>
    <x v="0"/>
    <x v="2"/>
    <s v=""/>
    <n v="0"/>
  </r>
  <r>
    <s v="ASX001503-01"/>
    <s v="底部接地铜牌"/>
    <s v="VMI"/>
    <n v="202"/>
    <x v="1"/>
    <x v="1"/>
    <s v="MRP"/>
    <s v="MRP"/>
    <s v="VMI"/>
    <n v="9"/>
    <n v="0"/>
    <n v="359.52"/>
    <n v="0"/>
    <n v="0"/>
    <n v="1535"/>
    <n v="3235.68"/>
    <n v="33.527687296416936"/>
    <n v="0"/>
    <n v="0"/>
    <n v="0"/>
    <n v="551863.19999999995"/>
    <x v="1"/>
    <x v="3"/>
    <x v="2"/>
    <n v="7"/>
    <n v="1689.68322424949"/>
  </r>
  <r>
    <s v="ASX001504-01"/>
    <s v="底部接地铜牌与壳连接"/>
    <s v="VMI"/>
    <n v="202"/>
    <x v="1"/>
    <x v="1"/>
    <s v="MRP"/>
    <s v="MRP"/>
    <s v="VMI"/>
    <n v="4"/>
    <n v="0"/>
    <n v="174.03"/>
    <n v="0"/>
    <n v="0"/>
    <n v="1534"/>
    <n v="696.12"/>
    <n v="2.1414602346805736"/>
    <n v="0"/>
    <n v="0"/>
    <n v="0"/>
    <n v="266962.02"/>
    <x v="2"/>
    <x v="3"/>
    <x v="0"/>
    <n v="7"/>
    <n v="0"/>
  </r>
  <r>
    <s v="ASX001527-01"/>
    <s v="THREADED ROD"/>
    <s v="SM"/>
    <n v="202"/>
    <x v="1"/>
    <x v="1"/>
    <s v="SM"/>
    <s v="kanban"/>
    <n v="2600"/>
    <n v="79"/>
    <n v="80"/>
    <n v="1.97"/>
    <n v="0"/>
    <n v="20"/>
    <n v="367"/>
    <n v="155.63"/>
    <n v="3.9782016348773839"/>
    <n v="0"/>
    <n v="19.7"/>
    <n v="157.6"/>
    <n v="722.99"/>
    <x v="2"/>
    <x v="2"/>
    <x v="0"/>
    <n v="21"/>
    <n v="0"/>
  </r>
  <r>
    <s v="ASX001569-01Z"/>
    <s v="24KV面板210mm"/>
    <s v="O24"/>
    <n v="202"/>
    <x v="1"/>
    <x v="1"/>
    <s v="Order specific"/>
    <s v="Order specific"/>
    <n v="2100"/>
    <n v="1"/>
    <n v="0"/>
    <n v="80.98"/>
    <n v="0"/>
    <n v="0"/>
    <n v="36"/>
    <n v="80.98"/>
    <n v="800.97222222222229"/>
    <n v="0"/>
    <n v="0"/>
    <n v="0"/>
    <n v="2915.28"/>
    <x v="0"/>
    <x v="0"/>
    <x v="0"/>
    <s v=""/>
    <n v="0"/>
  </r>
  <r>
    <s v="ASX001573-01"/>
    <s v="BRACKET"/>
    <s v="SM"/>
    <n v="202"/>
    <x v="1"/>
    <x v="1"/>
    <s v="SM"/>
    <s v="kanban"/>
    <n v="2600"/>
    <n v="46"/>
    <n v="80"/>
    <n v="3.05"/>
    <n v="0"/>
    <n v="20"/>
    <n v="459"/>
    <n v="140.29999999999998"/>
    <n v="0.79520697167755994"/>
    <n v="0"/>
    <n v="30.5"/>
    <n v="244"/>
    <n v="1399.9499999999998"/>
    <x v="2"/>
    <x v="2"/>
    <x v="0"/>
    <n v="21"/>
    <n v="0"/>
  </r>
  <r>
    <s v="ASX001608-01"/>
    <s v="钮簧"/>
    <s v="VXA"/>
    <n v="219"/>
    <x v="1"/>
    <x v="1"/>
    <s v="Order specific"/>
    <s v="Order specific"/>
    <n v="2100"/>
    <n v="8"/>
    <n v="0"/>
    <n v="0.85"/>
    <n v="0"/>
    <n v="0"/>
    <n v="12"/>
    <n v="6.8"/>
    <n v="1399.1666666666667"/>
    <n v="0"/>
    <n v="0"/>
    <n v="0"/>
    <n v="10.199999999999999"/>
    <x v="0"/>
    <x v="0"/>
    <x v="0"/>
    <s v=""/>
    <n v="0"/>
  </r>
  <r>
    <s v="ASX001614-01"/>
    <s v="航空插支架"/>
    <s v="X40"/>
    <n v="202"/>
    <x v="1"/>
    <x v="1"/>
    <s v="Order specific"/>
    <s v="Order specific"/>
    <n v="2100"/>
    <n v="12"/>
    <n v="8"/>
    <n v="35.799999999999997"/>
    <n v="0"/>
    <n v="0"/>
    <n v="75"/>
    <n v="429.59999999999997"/>
    <n v="38.933333333333337"/>
    <n v="0"/>
    <n v="0"/>
    <n v="286.39999999999998"/>
    <n v="2685"/>
    <x v="0"/>
    <x v="0"/>
    <x v="0"/>
    <s v=""/>
    <n v="0"/>
  </r>
  <r>
    <s v="ASX001618-01"/>
    <s v="耳朵架"/>
    <s v="X40"/>
    <n v="202"/>
    <x v="1"/>
    <x v="1"/>
    <s v="Order specific"/>
    <s v="Order specific"/>
    <n v="2100"/>
    <n v="6"/>
    <n v="0"/>
    <n v="67.239999999999995"/>
    <n v="0"/>
    <n v="0"/>
    <n v="6"/>
    <n v="403.43999999999994"/>
    <n v="730"/>
    <n v="0"/>
    <n v="0"/>
    <n v="0"/>
    <n v="403.43999999999994"/>
    <x v="0"/>
    <x v="0"/>
    <x v="0"/>
    <s v=""/>
    <n v="0"/>
  </r>
  <r>
    <s v="ASX001620-01"/>
    <s v="拉簧"/>
    <s v="VMI"/>
    <n v="219"/>
    <x v="1"/>
    <x v="1"/>
    <s v="MRP"/>
    <s v="MRP"/>
    <s v="VMI"/>
    <n v="159"/>
    <n v="0"/>
    <n v="0.41"/>
    <n v="0"/>
    <n v="0"/>
    <n v="3163"/>
    <n v="65.19"/>
    <n v="0.69238065128042992"/>
    <n v="0"/>
    <n v="0"/>
    <n v="0"/>
    <n v="1296.83"/>
    <x v="2"/>
    <x v="2"/>
    <x v="0"/>
    <n v="21"/>
    <n v="0"/>
  </r>
  <r>
    <s v="ASX001622-02"/>
    <s v="标签"/>
    <s v="VXA"/>
    <n v="202"/>
    <x v="1"/>
    <x v="1"/>
    <s v="Order specific"/>
    <s v="Order specific"/>
    <n v="2100"/>
    <n v="2"/>
    <n v="0"/>
    <n v="0.45"/>
    <n v="0"/>
    <n v="0"/>
    <n v="10"/>
    <n v="0.9"/>
    <n v="5803.5"/>
    <n v="0"/>
    <n v="0"/>
    <n v="0"/>
    <n v="4.5"/>
    <x v="0"/>
    <x v="0"/>
    <x v="0"/>
    <s v=""/>
    <n v="0"/>
  </r>
  <r>
    <s v="ASX001629-02"/>
    <s v="超程调节铜杆"/>
    <s v="VMI"/>
    <n v="212"/>
    <x v="1"/>
    <x v="1"/>
    <s v="MRP"/>
    <s v="MRP"/>
    <s v="VMI"/>
    <n v="155"/>
    <n v="0"/>
    <n v="25"/>
    <n v="0"/>
    <n v="0"/>
    <n v="5024"/>
    <n v="3875"/>
    <n v="0.14530254777070065"/>
    <n v="0"/>
    <n v="0"/>
    <n v="0"/>
    <n v="125600"/>
    <x v="2"/>
    <x v="1"/>
    <x v="2"/>
    <n v="14"/>
    <n v="0"/>
  </r>
  <r>
    <s v="ASX001631-01"/>
    <s v="分闸弹簧"/>
    <s v="VMI"/>
    <n v="219"/>
    <x v="1"/>
    <x v="1"/>
    <s v="MRP"/>
    <s v="MRP"/>
    <s v="VMI"/>
    <n v="132"/>
    <n v="0"/>
    <n v="7.28"/>
    <n v="0"/>
    <n v="0"/>
    <n v="5258"/>
    <n v="960.96"/>
    <n v="10.759794598706733"/>
    <n v="0"/>
    <n v="0"/>
    <n v="0"/>
    <n v="38278.239999999998"/>
    <x v="2"/>
    <x v="1"/>
    <x v="2"/>
    <n v="14"/>
    <n v="0"/>
  </r>
  <r>
    <s v="ASX001633-01"/>
    <s v="标签"/>
    <s v="VXA"/>
    <n v="202"/>
    <x v="1"/>
    <x v="1"/>
    <s v="Order specific"/>
    <s v="Order specific"/>
    <n v="2100"/>
    <n v="1"/>
    <n v="0"/>
    <n v="2"/>
    <n v="0"/>
    <n v="0"/>
    <n v="12"/>
    <n v="2"/>
    <n v="4015"/>
    <n v="0"/>
    <n v="0"/>
    <n v="0"/>
    <n v="24"/>
    <x v="0"/>
    <x v="0"/>
    <x v="0"/>
    <s v=""/>
    <n v="0"/>
  </r>
  <r>
    <s v="ASX001633-02"/>
    <s v="标签"/>
    <s v="VXA"/>
    <n v="202"/>
    <x v="1"/>
    <x v="1"/>
    <s v="Order specific"/>
    <s v="Order specific"/>
    <n v="2100"/>
    <n v="1"/>
    <n v="0"/>
    <n v="2"/>
    <n v="0"/>
    <n v="0"/>
    <n v="12"/>
    <n v="2"/>
    <n v="30.416666666666664"/>
    <n v="0"/>
    <n v="0"/>
    <n v="0"/>
    <n v="24"/>
    <x v="0"/>
    <x v="0"/>
    <x v="0"/>
    <s v=""/>
    <n v="0"/>
  </r>
  <r>
    <s v="ASX001640-01"/>
    <s v="TERMINAL BLOCK"/>
    <s v="SM"/>
    <n v="219"/>
    <x v="1"/>
    <x v="1"/>
    <s v="SM"/>
    <s v="kanban"/>
    <n v="2600"/>
    <n v="8982"/>
    <n v="1400"/>
    <n v="1.68"/>
    <n v="0"/>
    <n v="1000"/>
    <n v="8650"/>
    <n v="15089.76"/>
    <n v="4.2196531791907514E-2"/>
    <n v="0"/>
    <n v="840"/>
    <n v="2352"/>
    <n v="14532"/>
    <x v="2"/>
    <x v="1"/>
    <x v="3"/>
    <n v="14"/>
    <n v="0"/>
  </r>
  <r>
    <s v="ASX001641-01"/>
    <s v="TERMINAL BLOCK"/>
    <s v="SM"/>
    <n v="219"/>
    <x v="1"/>
    <x v="1"/>
    <s v="SM"/>
    <s v="kanban"/>
    <n v="2600"/>
    <n v="442"/>
    <n v="130"/>
    <n v="0.71"/>
    <n v="0"/>
    <n v="45"/>
    <n v="194"/>
    <n v="313.82"/>
    <n v="16899.123711340206"/>
    <n v="0"/>
    <n v="15.975"/>
    <n v="92.3"/>
    <n v="137.73999999999998"/>
    <x v="3"/>
    <x v="2"/>
    <x v="0"/>
    <n v="21"/>
    <n v="206.86381711587558"/>
  </r>
  <r>
    <s v="ASX001642-01"/>
    <s v="端子排挡卡"/>
    <s v="VMI"/>
    <n v="219"/>
    <x v="1"/>
    <x v="1"/>
    <s v="MRP"/>
    <s v="MRP"/>
    <s v="VMI"/>
    <n v="49"/>
    <n v="0"/>
    <n v="1.98"/>
    <n v="0"/>
    <n v="0"/>
    <n v="126"/>
    <n v="97.02"/>
    <n v="1280.3968253968253"/>
    <n v="0"/>
    <n v="0"/>
    <n v="0"/>
    <n v="249.48"/>
    <x v="3"/>
    <x v="2"/>
    <x v="0"/>
    <n v="21"/>
    <n v="62.982980901258287"/>
  </r>
  <r>
    <s v="ASX001644-01"/>
    <s v="标签"/>
    <s v="VXA"/>
    <n v="202"/>
    <x v="1"/>
    <x v="1"/>
    <s v="Order specific"/>
    <s v="Order specific"/>
    <n v="2100"/>
    <n v="13"/>
    <n v="0"/>
    <n v="0.12"/>
    <n v="0"/>
    <n v="0"/>
    <n v="12"/>
    <n v="1.56"/>
    <n v="1490.4166666666665"/>
    <n v="0"/>
    <n v="0"/>
    <n v="0"/>
    <n v="1.44"/>
    <x v="0"/>
    <x v="0"/>
    <x v="0"/>
    <s v=""/>
    <n v="0"/>
  </r>
  <r>
    <s v="ASX001654-01"/>
    <s v="接线端子"/>
    <s v="VXA"/>
    <n v="219"/>
    <x v="1"/>
    <x v="1"/>
    <s v="Order specific"/>
    <s v="Order specific"/>
    <n v="2100"/>
    <n v="242"/>
    <n v="0"/>
    <n v="1.32"/>
    <n v="0"/>
    <n v="0"/>
    <n v="380"/>
    <n v="319.44"/>
    <n v="12.486842105263159"/>
    <n v="0"/>
    <n v="0"/>
    <n v="0"/>
    <n v="501.6"/>
    <x v="0"/>
    <x v="0"/>
    <x v="0"/>
    <s v=""/>
    <n v="0"/>
  </r>
  <r>
    <s v="ASX001669-01"/>
    <s v="合闸手车联锁安装片"/>
    <s v="VMI"/>
    <n v="202"/>
    <x v="1"/>
    <x v="1"/>
    <s v="MRP"/>
    <s v="MRP"/>
    <s v="VMI"/>
    <n v="46"/>
    <n v="0"/>
    <n v="8.5"/>
    <n v="0"/>
    <n v="0"/>
    <n v="902"/>
    <n v="391"/>
    <n v="97.926829268292693"/>
    <n v="0"/>
    <n v="0"/>
    <n v="0"/>
    <n v="7667"/>
    <x v="3"/>
    <x v="2"/>
    <x v="0"/>
    <n v="21"/>
    <n v="202.7201095890411"/>
  </r>
  <r>
    <s v="ASX001678-02"/>
    <s v="拨叉销"/>
    <s v="O12"/>
    <n v="202"/>
    <x v="1"/>
    <x v="1"/>
    <s v="Order specific"/>
    <s v="Order specific"/>
    <n v="2100"/>
    <n v="30"/>
    <n v="0"/>
    <n v="53.22"/>
    <n v="0"/>
    <n v="0"/>
    <n v="342"/>
    <n v="1596.6"/>
    <n v="49.093567251461984"/>
    <n v="0"/>
    <n v="0"/>
    <n v="0"/>
    <n v="18201.239999999998"/>
    <x v="0"/>
    <x v="0"/>
    <x v="2"/>
    <s v=""/>
    <n v="0"/>
  </r>
  <r>
    <s v="ASX001678-03"/>
    <s v="拨叉销"/>
    <s v="VMI"/>
    <n v="202"/>
    <x v="1"/>
    <x v="1"/>
    <s v="MRP"/>
    <s v="MRP"/>
    <s v="VMI"/>
    <n v="3"/>
    <n v="0"/>
    <n v="76.47"/>
    <n v="0"/>
    <n v="0"/>
    <n v="632"/>
    <n v="229.41"/>
    <n v="17.325949367088608"/>
    <n v="0"/>
    <n v="0"/>
    <n v="0"/>
    <n v="48329.04"/>
    <x v="4"/>
    <x v="1"/>
    <x v="0"/>
    <n v="14"/>
    <n v="29.065304219178088"/>
  </r>
  <r>
    <s v="ASX001681-01"/>
    <s v="垫圏"/>
    <s v="O24"/>
    <n v="202"/>
    <x v="1"/>
    <x v="1"/>
    <s v="Order specific"/>
    <s v="Order specific"/>
    <n v="2100"/>
    <n v="30"/>
    <n v="0"/>
    <n v="0.45"/>
    <n v="0"/>
    <n v="0"/>
    <n v="144"/>
    <n v="13.5"/>
    <n v="7.6041666666666661"/>
    <n v="0"/>
    <n v="0"/>
    <n v="0"/>
    <n v="64.8"/>
    <x v="0"/>
    <x v="0"/>
    <x v="0"/>
    <s v=""/>
    <n v="0"/>
  </r>
  <r>
    <s v="ASX001685-01"/>
    <s v="24KV IP左侧板275mm 1250A"/>
    <s v="O24"/>
    <n v="202"/>
    <x v="1"/>
    <x v="1"/>
    <s v="Order specific"/>
    <s v="Order specific"/>
    <n v="2100"/>
    <n v="18"/>
    <n v="0"/>
    <n v="29.63"/>
    <n v="0"/>
    <n v="0"/>
    <n v="21"/>
    <n v="533.34"/>
    <n v="521.42857142857144"/>
    <n v="0"/>
    <n v="0"/>
    <n v="0"/>
    <n v="622.23"/>
    <x v="0"/>
    <x v="0"/>
    <x v="0"/>
    <s v=""/>
    <n v="0"/>
  </r>
  <r>
    <s v="ASX001685-02"/>
    <s v="24KV IP右侧板275mm 1250A"/>
    <s v="O24"/>
    <n v="202"/>
    <x v="1"/>
    <x v="1"/>
    <s v="Order specific"/>
    <s v="Order specific"/>
    <n v="2100"/>
    <n v="21"/>
    <n v="0"/>
    <n v="29.75"/>
    <n v="0"/>
    <n v="0"/>
    <n v="20"/>
    <n v="624.75"/>
    <n v="328.5"/>
    <n v="0"/>
    <n v="0"/>
    <n v="0"/>
    <n v="595"/>
    <x v="0"/>
    <x v="0"/>
    <x v="0"/>
    <s v=""/>
    <n v="0"/>
  </r>
  <r>
    <s v="ASX001697-01"/>
    <s v="接线端子"/>
    <s v="VXA"/>
    <n v="219"/>
    <x v="1"/>
    <x v="1"/>
    <s v="Order specific"/>
    <s v="Order specific"/>
    <n v="2100"/>
    <n v="159"/>
    <n v="0"/>
    <n v="1.67"/>
    <n v="0"/>
    <n v="0"/>
    <n v="170"/>
    <n v="265.52999999999997"/>
    <n v="45.088235294117652"/>
    <n v="0"/>
    <n v="0"/>
    <n v="0"/>
    <n v="283.89999999999998"/>
    <x v="0"/>
    <x v="0"/>
    <x v="0"/>
    <s v=""/>
    <n v="0"/>
  </r>
  <r>
    <s v="ASX001699-01"/>
    <s v="端子挡板"/>
    <s v="VXA"/>
    <n v="219"/>
    <x v="1"/>
    <x v="1"/>
    <s v="Order specific"/>
    <s v="Order specific"/>
    <n v="2100"/>
    <n v="178"/>
    <n v="0"/>
    <n v="0.73"/>
    <n v="0"/>
    <n v="0"/>
    <n v="22"/>
    <n v="129.94"/>
    <n v="2637.9545454545455"/>
    <n v="0"/>
    <n v="0"/>
    <n v="0"/>
    <n v="16.059999999999999"/>
    <x v="0"/>
    <x v="0"/>
    <x v="0"/>
    <s v=""/>
    <n v="0"/>
  </r>
  <r>
    <s v="ASX001705-01"/>
    <s v="触子片（10mm)"/>
    <s v="VMI"/>
    <n v="202"/>
    <x v="1"/>
    <x v="1"/>
    <s v="MRP"/>
    <s v="MRP"/>
    <s v="VMI"/>
    <n v="1889"/>
    <n v="0"/>
    <n v="27.17"/>
    <n v="0"/>
    <n v="0"/>
    <n v="12578"/>
    <n v="51324.130000000005"/>
    <n v="5.1653681030370491"/>
    <n v="0"/>
    <n v="0"/>
    <n v="0"/>
    <n v="341744.26"/>
    <x v="2"/>
    <x v="3"/>
    <x v="3"/>
    <n v="7"/>
    <n v="0"/>
  </r>
  <r>
    <s v="ASX001708-01"/>
    <s v="熔丝杆限位圈"/>
    <s v="CVX"/>
    <n v="212"/>
    <x v="1"/>
    <x v="1"/>
    <s v="Order specific"/>
    <s v="Order specific"/>
    <n v="2100"/>
    <n v="12"/>
    <n v="0"/>
    <n v="15.7"/>
    <n v="0"/>
    <n v="0"/>
    <n v="0"/>
    <n v="188.39999999999998"/>
    <s v=""/>
    <n v="0"/>
    <n v="0"/>
    <n v="0"/>
    <n v="0"/>
    <x v="0"/>
    <x v="0"/>
    <x v="0"/>
    <s v=""/>
    <n v="0"/>
  </r>
  <r>
    <s v="ASX001720-01"/>
    <s v="面板"/>
    <s v="CVX"/>
    <n v="202"/>
    <x v="1"/>
    <x v="1"/>
    <s v="Order specific"/>
    <s v="Order specific"/>
    <n v="2100"/>
    <n v="5"/>
    <n v="0"/>
    <n v="68.52"/>
    <n v="0"/>
    <n v="0"/>
    <n v="0"/>
    <n v="342.59999999999997"/>
    <s v=""/>
    <n v="0"/>
    <n v="0"/>
    <n v="0"/>
    <n v="0"/>
    <x v="0"/>
    <x v="0"/>
    <x v="0"/>
    <s v=""/>
    <n v="0"/>
  </r>
  <r>
    <s v="ASX001722-01"/>
    <s v="绝缘板"/>
    <s v="CVX"/>
    <n v="212"/>
    <x v="1"/>
    <x v="1"/>
    <s v="Order specific"/>
    <s v="Order specific"/>
    <n v="2100"/>
    <n v="2"/>
    <n v="0"/>
    <n v="74.239999999999995"/>
    <n v="0"/>
    <n v="0"/>
    <n v="0"/>
    <n v="148.47999999999999"/>
    <s v=""/>
    <n v="0"/>
    <n v="0"/>
    <n v="0"/>
    <n v="0"/>
    <x v="0"/>
    <x v="0"/>
    <x v="0"/>
    <s v=""/>
    <n v="0"/>
  </r>
  <r>
    <s v="ASX001725-01"/>
    <s v="连接片"/>
    <s v="CVX"/>
    <n v="212"/>
    <x v="1"/>
    <x v="1"/>
    <s v="Order specific"/>
    <s v="Order specific"/>
    <n v="2100"/>
    <n v="4"/>
    <n v="0"/>
    <n v="68.010000000000005"/>
    <n v="0"/>
    <n v="0"/>
    <n v="0"/>
    <n v="272.04000000000002"/>
    <s v=""/>
    <n v="0"/>
    <n v="0"/>
    <n v="0"/>
    <n v="0"/>
    <x v="0"/>
    <x v="0"/>
    <x v="0"/>
    <s v=""/>
    <n v="0"/>
  </r>
  <r>
    <s v="ASX001726-01"/>
    <s v="航空插安装支架"/>
    <s v="CVX"/>
    <n v="202"/>
    <x v="1"/>
    <x v="1"/>
    <s v="Order specific"/>
    <s v="Order specific"/>
    <n v="2100"/>
    <n v="5"/>
    <n v="0"/>
    <n v="23.77"/>
    <n v="0"/>
    <n v="0"/>
    <n v="0"/>
    <n v="118.85"/>
    <s v=""/>
    <n v="0"/>
    <n v="0"/>
    <n v="0"/>
    <n v="0"/>
    <x v="0"/>
    <x v="0"/>
    <x v="0"/>
    <s v=""/>
    <n v="0"/>
  </r>
  <r>
    <s v="ASX001728-01"/>
    <s v="隔板"/>
    <s v="CVX"/>
    <n v="212"/>
    <x v="1"/>
    <x v="1"/>
    <s v="Order specific"/>
    <s v="Order specific"/>
    <n v="2100"/>
    <n v="4"/>
    <n v="0"/>
    <n v="56.4"/>
    <n v="0"/>
    <n v="0"/>
    <n v="0"/>
    <n v="225.6"/>
    <s v=""/>
    <n v="0"/>
    <n v="0"/>
    <n v="0"/>
    <n v="0"/>
    <x v="0"/>
    <x v="0"/>
    <x v="0"/>
    <s v=""/>
    <n v="0"/>
  </r>
  <r>
    <s v="ASX001730-01"/>
    <s v="隔板"/>
    <s v="CVX"/>
    <n v="212"/>
    <x v="1"/>
    <x v="1"/>
    <s v="Order specific"/>
    <s v="Order specific"/>
    <n v="2100"/>
    <n v="2"/>
    <n v="0"/>
    <n v="99.09"/>
    <n v="0"/>
    <n v="0"/>
    <n v="0"/>
    <n v="198.18"/>
    <s v=""/>
    <n v="0"/>
    <n v="0"/>
    <n v="0"/>
    <n v="0"/>
    <x v="0"/>
    <x v="0"/>
    <x v="0"/>
    <s v=""/>
    <n v="0"/>
  </r>
  <r>
    <s v="ASX001731-01"/>
    <s v="熔丝座支撑杆"/>
    <s v="CVX"/>
    <n v="212"/>
    <x v="1"/>
    <x v="1"/>
    <s v="Order specific"/>
    <s v="Order specific"/>
    <n v="2100"/>
    <n v="4"/>
    <n v="0"/>
    <n v="86.2"/>
    <n v="0"/>
    <n v="0"/>
    <n v="0"/>
    <n v="344.8"/>
    <s v=""/>
    <n v="0"/>
    <n v="0"/>
    <n v="0"/>
    <n v="0"/>
    <x v="0"/>
    <x v="0"/>
    <x v="0"/>
    <s v=""/>
    <n v="0"/>
  </r>
  <r>
    <s v="ASX001732-01"/>
    <s v="铡板"/>
    <s v="CVX"/>
    <n v="212"/>
    <x v="1"/>
    <x v="1"/>
    <s v="Order specific"/>
    <s v="Order specific"/>
    <n v="2100"/>
    <n v="3"/>
    <n v="0"/>
    <n v="88.78"/>
    <n v="0"/>
    <n v="0"/>
    <n v="0"/>
    <n v="266.34000000000003"/>
    <s v=""/>
    <n v="0"/>
    <n v="0"/>
    <n v="0"/>
    <n v="0"/>
    <x v="0"/>
    <x v="0"/>
    <x v="0"/>
    <s v=""/>
    <n v="0"/>
  </r>
  <r>
    <s v="ASX001744-01"/>
    <s v="散热片"/>
    <s v="VMI"/>
    <n v="212"/>
    <x v="1"/>
    <x v="1"/>
    <s v="MRP"/>
    <s v="MRP"/>
    <s v="VMI"/>
    <n v="9"/>
    <n v="0"/>
    <n v="286.17"/>
    <n v="0"/>
    <n v="0"/>
    <n v="222"/>
    <n v="2575.5300000000002"/>
    <n v="4.9324324324324325"/>
    <n v="0"/>
    <n v="0"/>
    <n v="0"/>
    <n v="63529.740000000005"/>
    <x v="2"/>
    <x v="1"/>
    <x v="2"/>
    <n v="14"/>
    <n v="0"/>
  </r>
  <r>
    <s v="ASX001748-01"/>
    <s v="大电流极柱密封垫块"/>
    <s v="VMI"/>
    <n v="202"/>
    <x v="1"/>
    <x v="1"/>
    <s v="MRP"/>
    <s v="MRP"/>
    <s v="VMI"/>
    <n v="421"/>
    <n v="0"/>
    <n v="4.03"/>
    <n v="0"/>
    <n v="0"/>
    <n v="18661"/>
    <n v="1696.63"/>
    <n v="0.1760355822303199"/>
    <n v="0"/>
    <n v="0"/>
    <n v="0"/>
    <n v="75203.83"/>
    <x v="2"/>
    <x v="1"/>
    <x v="2"/>
    <n v="14"/>
    <n v="0"/>
  </r>
  <r>
    <s v="ASX001748-02"/>
    <s v="小电流极柱密封垫块"/>
    <s v="VMI"/>
    <n v="202"/>
    <x v="1"/>
    <x v="1"/>
    <s v="MRP"/>
    <s v="MRP"/>
    <s v="VMI"/>
    <n v="15"/>
    <n v="0"/>
    <n v="10.95"/>
    <n v="0"/>
    <n v="0"/>
    <n v="3987"/>
    <n v="164.25"/>
    <n v="38.541509907198396"/>
    <n v="0"/>
    <n v="0"/>
    <n v="0"/>
    <n v="43657.649999999994"/>
    <x v="1"/>
    <x v="1"/>
    <x v="0"/>
    <n v="14"/>
    <n v="69.027456057007129"/>
  </r>
  <r>
    <s v="ASX001748-03"/>
    <s v="大电流极柱密封垫块3150A"/>
    <s v="VMI"/>
    <n v="202"/>
    <x v="1"/>
    <x v="1"/>
    <s v="MRP"/>
    <s v="MRP"/>
    <s v="VMI"/>
    <n v="3"/>
    <n v="0"/>
    <n v="11.82"/>
    <n v="0"/>
    <n v="0"/>
    <n v="2436"/>
    <n v="35.46"/>
    <n v="2.2475369458128078"/>
    <n v="0"/>
    <n v="0"/>
    <n v="0"/>
    <n v="28793.52"/>
    <x v="2"/>
    <x v="1"/>
    <x v="0"/>
    <n v="14"/>
    <n v="0"/>
  </r>
  <r>
    <s v="ASX001754-01"/>
    <s v="框架"/>
    <s v="CVX"/>
    <n v="202"/>
    <x v="1"/>
    <x v="1"/>
    <s v="Order specific"/>
    <s v="Order specific"/>
    <n v="2100"/>
    <n v="2"/>
    <n v="0"/>
    <n v="197.78"/>
    <n v="0"/>
    <n v="0"/>
    <n v="0"/>
    <n v="395.56"/>
    <s v=""/>
    <n v="0"/>
    <n v="0"/>
    <n v="0"/>
    <n v="0"/>
    <x v="0"/>
    <x v="0"/>
    <x v="0"/>
    <s v=""/>
    <n v="0"/>
  </r>
  <r>
    <s v="ASX001764-01"/>
    <s v="活门间隔套（小电流275mm)"/>
    <s v="O12"/>
    <n v="212"/>
    <x v="1"/>
    <x v="1"/>
    <s v="Order specific"/>
    <s v="Order specific"/>
    <n v="2100"/>
    <n v="12"/>
    <n v="0"/>
    <n v="5"/>
    <n v="0"/>
    <n v="0"/>
    <n v="116"/>
    <n v="60"/>
    <n v="6.2931034482758621"/>
    <n v="0"/>
    <n v="0"/>
    <n v="0"/>
    <n v="580"/>
    <x v="0"/>
    <x v="0"/>
    <x v="0"/>
    <s v=""/>
    <n v="0"/>
  </r>
  <r>
    <s v="ASX001766-01"/>
    <s v="INTERLOCK"/>
    <s v="SM"/>
    <n v="202"/>
    <x v="1"/>
    <x v="1"/>
    <s v="SM"/>
    <s v="kanban"/>
    <n v="2600"/>
    <n v="239"/>
    <n v="80"/>
    <n v="4.5999999999999996"/>
    <n v="0"/>
    <n v="40"/>
    <n v="220"/>
    <n v="1099.3999999999999"/>
    <n v="19.909090909090907"/>
    <n v="0"/>
    <n v="92"/>
    <n v="368"/>
    <n v="1011.9999999999999"/>
    <x v="4"/>
    <x v="2"/>
    <x v="2"/>
    <n v="21"/>
    <n v="0"/>
  </r>
  <r>
    <s v="ASX001789-01"/>
    <s v="极柱超程调节螺杆"/>
    <s v="SM"/>
    <n v="202"/>
    <x v="1"/>
    <x v="1"/>
    <s v="SM"/>
    <s v="kanban"/>
    <n v="2600"/>
    <n v="461"/>
    <n v="707"/>
    <n v="6.75"/>
    <n v="0"/>
    <n v="180"/>
    <n v="5369"/>
    <n v="3111.75"/>
    <n v="16.247904637735147"/>
    <n v="0"/>
    <n v="607.5"/>
    <n v="4772.25"/>
    <n v="36240.75"/>
    <x v="4"/>
    <x v="1"/>
    <x v="2"/>
    <n v="14"/>
    <n v="284.13789299019874"/>
  </r>
  <r>
    <s v="ASX001789-02"/>
    <s v="超程调节螺杆"/>
    <s v="VMI"/>
    <n v="202"/>
    <x v="1"/>
    <x v="1"/>
    <s v="MRP"/>
    <s v="MRP"/>
    <s v="VMI"/>
    <n v="6"/>
    <n v="0"/>
    <n v="6.78"/>
    <n v="0"/>
    <n v="0"/>
    <n v="928"/>
    <n v="40.68"/>
    <n v="181.32004310344828"/>
    <n v="0"/>
    <n v="0"/>
    <n v="0"/>
    <n v="6291.84"/>
    <x v="3"/>
    <x v="2"/>
    <x v="0"/>
    <n v="21"/>
    <n v="23.73924415416159"/>
  </r>
  <r>
    <s v="ASX001829-01Z"/>
    <s v="面板"/>
    <s v="X40"/>
    <n v="202"/>
    <x v="1"/>
    <x v="1"/>
    <s v="Order specific"/>
    <s v="Order specific"/>
    <n v="2100"/>
    <n v="3"/>
    <n v="0"/>
    <n v="127.01"/>
    <n v="0"/>
    <n v="0"/>
    <n v="1"/>
    <n v="381.03000000000003"/>
    <n v="2190"/>
    <n v="0"/>
    <n v="0"/>
    <n v="0"/>
    <n v="127.01"/>
    <x v="0"/>
    <x v="0"/>
    <x v="0"/>
    <s v=""/>
    <n v="0"/>
  </r>
  <r>
    <s v="ASX001829-02Z"/>
    <s v="KYN61面板300mm"/>
    <s v="VMI"/>
    <n v="202"/>
    <x v="1"/>
    <x v="1"/>
    <s v="MRP"/>
    <s v="MRP"/>
    <s v="VMI"/>
    <n v="3"/>
    <n v="0"/>
    <n v="112.28"/>
    <n v="0"/>
    <n v="0"/>
    <n v="175"/>
    <n v="336.84000000000003"/>
    <n v="6.2571428571428571"/>
    <n v="0"/>
    <n v="0"/>
    <n v="0"/>
    <n v="19649"/>
    <x v="2"/>
    <x v="1"/>
    <x v="0"/>
    <n v="14"/>
    <n v="0"/>
  </r>
  <r>
    <s v="ASX001830-01"/>
    <s v="拨叉销中间相"/>
    <s v="VMI"/>
    <n v="202"/>
    <x v="1"/>
    <x v="1"/>
    <s v="MRP"/>
    <s v="MRP"/>
    <s v="VMI"/>
    <n v="6"/>
    <n v="0"/>
    <n v="17.2"/>
    <n v="0"/>
    <n v="0"/>
    <n v="402"/>
    <n v="103.19999999999999"/>
    <n v="2.7238805970149254"/>
    <n v="0"/>
    <n v="0"/>
    <n v="0"/>
    <n v="6914.4"/>
    <x v="2"/>
    <x v="2"/>
    <x v="0"/>
    <n v="21"/>
    <n v="0"/>
  </r>
  <r>
    <s v="ASX001830-03"/>
    <s v="拨叉销"/>
    <s v="VMI"/>
    <n v="202"/>
    <x v="1"/>
    <x v="1"/>
    <s v="MRP"/>
    <s v="MRP"/>
    <s v="VMI"/>
    <n v="12"/>
    <n v="0"/>
    <n v="58.52"/>
    <n v="0"/>
    <n v="0"/>
    <n v="354"/>
    <n v="702.24"/>
    <n v="6.1864406779661021"/>
    <n v="0"/>
    <n v="0"/>
    <n v="0"/>
    <n v="20716.080000000002"/>
    <x v="2"/>
    <x v="1"/>
    <x v="0"/>
    <n v="14"/>
    <n v="0"/>
  </r>
  <r>
    <s v="ASX001847-01"/>
    <s v="210mm活门"/>
    <s v="VMI"/>
    <n v="212"/>
    <x v="1"/>
    <x v="1"/>
    <s v="MRP"/>
    <s v="MRP"/>
    <s v="VMI"/>
    <n v="8"/>
    <n v="0"/>
    <n v="12"/>
    <n v="0"/>
    <n v="0"/>
    <n v="1950"/>
    <n v="96"/>
    <n v="2.2461538461538462"/>
    <n v="0"/>
    <n v="0"/>
    <n v="0"/>
    <n v="23400"/>
    <x v="2"/>
    <x v="1"/>
    <x v="0"/>
    <n v="14"/>
    <n v="0"/>
  </r>
  <r>
    <s v="ASX001847-02"/>
    <s v="活门"/>
    <s v="VMI"/>
    <n v="212"/>
    <x v="1"/>
    <x v="1"/>
    <s v="MRP"/>
    <s v="MRP"/>
    <s v="VMI"/>
    <n v="10"/>
    <n v="0"/>
    <n v="15"/>
    <n v="0"/>
    <n v="0"/>
    <n v="70"/>
    <n v="150"/>
    <n v="41.714285714285715"/>
    <n v="0"/>
    <n v="0"/>
    <n v="0"/>
    <n v="1050"/>
    <x v="1"/>
    <x v="2"/>
    <x v="0"/>
    <n v="21"/>
    <n v="49.160958904109592"/>
  </r>
  <r>
    <s v="ASX001848-01"/>
    <s v="210mm活门间隔套"/>
    <s v="O12"/>
    <n v="212"/>
    <x v="1"/>
    <x v="1"/>
    <s v="Order specific"/>
    <s v="Order specific"/>
    <n v="2100"/>
    <n v="20"/>
    <n v="0"/>
    <n v="1.5"/>
    <n v="0"/>
    <n v="0"/>
    <n v="504"/>
    <n v="30"/>
    <n v="7.2420634920634921"/>
    <n v="0"/>
    <n v="0"/>
    <n v="0"/>
    <n v="756"/>
    <x v="0"/>
    <x v="0"/>
    <x v="0"/>
    <s v=""/>
    <n v="0"/>
  </r>
  <r>
    <s v="ASX001848-02"/>
    <s v="活门间隔套"/>
    <s v="O12"/>
    <n v="212"/>
    <x v="1"/>
    <x v="1"/>
    <s v="Order specific"/>
    <s v="Order specific"/>
    <n v="2100"/>
    <n v="20"/>
    <n v="0"/>
    <n v="5"/>
    <n v="20"/>
    <n v="10"/>
    <n v="0"/>
    <n v="100"/>
    <s v=""/>
    <n v="100"/>
    <n v="25"/>
    <n v="0"/>
    <n v="0"/>
    <x v="0"/>
    <x v="0"/>
    <x v="0"/>
    <s v=""/>
    <n v="0"/>
  </r>
  <r>
    <s v="ASX001848-03"/>
    <s v="活门间隔套"/>
    <s v="VMI"/>
    <n v="202"/>
    <x v="1"/>
    <x v="1"/>
    <s v="MRP"/>
    <s v="MRP"/>
    <s v="VMI"/>
    <n v="17"/>
    <n v="0"/>
    <n v="5"/>
    <n v="0"/>
    <n v="0"/>
    <n v="260"/>
    <n v="85"/>
    <n v="28.07692307692308"/>
    <n v="0"/>
    <n v="0"/>
    <n v="0"/>
    <n v="1300"/>
    <x v="4"/>
    <x v="2"/>
    <x v="0"/>
    <n v="21"/>
    <n v="14.140273972602747"/>
  </r>
  <r>
    <s v="ASX001850-02Z"/>
    <s v="面板"/>
    <s v="O12"/>
    <n v="202"/>
    <x v="1"/>
    <x v="1"/>
    <s v="Order specific"/>
    <s v="Order specific"/>
    <n v="2100"/>
    <n v="6"/>
    <n v="0"/>
    <n v="91.25"/>
    <n v="0"/>
    <n v="0"/>
    <n v="138"/>
    <n v="547.5"/>
    <n v="44.963768115942031"/>
    <n v="0"/>
    <n v="0"/>
    <n v="0"/>
    <n v="12592.5"/>
    <x v="0"/>
    <x v="0"/>
    <x v="0"/>
    <s v=""/>
    <n v="0"/>
  </r>
  <r>
    <s v="ASX001850-03Z"/>
    <s v="面板"/>
    <s v="O12"/>
    <n v="202"/>
    <x v="1"/>
    <x v="1"/>
    <s v="Order specific"/>
    <s v="Order specific"/>
    <n v="2100"/>
    <n v="10"/>
    <n v="0"/>
    <n v="103.3"/>
    <n v="0"/>
    <n v="0"/>
    <n v="61"/>
    <n v="1033"/>
    <n v="35.901639344262293"/>
    <n v="0"/>
    <n v="0"/>
    <n v="0"/>
    <n v="6301.3"/>
    <x v="0"/>
    <x v="0"/>
    <x v="2"/>
    <s v=""/>
    <n v="0"/>
  </r>
  <r>
    <s v="ASX001862-01"/>
    <s v="极柱底部密封圈"/>
    <s v="VMI"/>
    <n v="202"/>
    <x v="1"/>
    <x v="1"/>
    <s v="MRP"/>
    <s v="MRP"/>
    <s v="VMI"/>
    <n v="18"/>
    <n v="0"/>
    <n v="30.77"/>
    <n v="0"/>
    <n v="0"/>
    <n v="640"/>
    <n v="553.86"/>
    <n v="5.703125"/>
    <n v="0"/>
    <n v="0"/>
    <n v="0"/>
    <n v="19692.8"/>
    <x v="2"/>
    <x v="1"/>
    <x v="0"/>
    <n v="14"/>
    <n v="0"/>
  </r>
  <r>
    <s v="ASX001882-01"/>
    <s v="超程调节螺杆"/>
    <s v="VMI"/>
    <n v="202"/>
    <x v="1"/>
    <x v="1"/>
    <s v="MRP"/>
    <s v="MRP"/>
    <s v="VMI"/>
    <n v="18"/>
    <n v="0"/>
    <n v="28.32"/>
    <n v="0"/>
    <n v="0"/>
    <n v="656"/>
    <n v="509.76"/>
    <n v="10.015243902439025"/>
    <n v="0"/>
    <n v="0"/>
    <n v="0"/>
    <n v="18577.920000000002"/>
    <x v="2"/>
    <x v="1"/>
    <x v="0"/>
    <n v="14"/>
    <n v="0"/>
  </r>
  <r>
    <s v="ASX001882-02"/>
    <s v="极柱超程调节螺杆"/>
    <s v="SM"/>
    <n v="202"/>
    <x v="1"/>
    <x v="1"/>
    <s v="SM"/>
    <s v="kanban"/>
    <n v="2600"/>
    <n v="100"/>
    <n v="225"/>
    <n v="28.32"/>
    <n v="0"/>
    <n v="45"/>
    <n v="756"/>
    <n v="2832"/>
    <n v="8.6904761904761898"/>
    <n v="0"/>
    <n v="637.20000000000005"/>
    <n v="6372"/>
    <n v="21409.920000000002"/>
    <x v="2"/>
    <x v="1"/>
    <x v="2"/>
    <n v="14"/>
    <n v="0"/>
  </r>
  <r>
    <s v="ASX001898-02"/>
    <s v="手车链条传动齿轮"/>
    <s v="VXA"/>
    <n v="212"/>
    <x v="1"/>
    <x v="1"/>
    <s v="Order specific"/>
    <s v="Order specific"/>
    <n v="2100"/>
    <n v="6"/>
    <n v="0"/>
    <n v="45"/>
    <n v="0"/>
    <n v="0"/>
    <n v="12"/>
    <n v="270"/>
    <n v="3041.666666666667"/>
    <n v="0"/>
    <n v="0"/>
    <n v="0"/>
    <n v="540"/>
    <x v="0"/>
    <x v="0"/>
    <x v="0"/>
    <s v=""/>
    <n v="0"/>
  </r>
  <r>
    <s v="ASX001906-01"/>
    <s v="大电流散热片"/>
    <s v="VMI"/>
    <n v="212"/>
    <x v="1"/>
    <x v="1"/>
    <s v="MRP"/>
    <s v="MRP"/>
    <s v="VMI"/>
    <n v="19"/>
    <n v="0"/>
    <n v="280.99"/>
    <n v="0"/>
    <n v="0"/>
    <n v="2005"/>
    <n v="5338.81"/>
    <n v="1.0922693266832917"/>
    <n v="0"/>
    <n v="0"/>
    <n v="0"/>
    <n v="563384.95000000007"/>
    <x v="2"/>
    <x v="3"/>
    <x v="2"/>
    <n v="7"/>
    <n v="0"/>
  </r>
  <r>
    <s v="ASX001918-01"/>
    <s v="密封垫"/>
    <s v="VMI"/>
    <n v="202"/>
    <x v="1"/>
    <x v="1"/>
    <s v="MRP"/>
    <s v="MRP"/>
    <s v="VMI"/>
    <n v="134"/>
    <n v="0"/>
    <n v="12.93"/>
    <n v="0"/>
    <n v="0"/>
    <n v="3423"/>
    <n v="1732.62"/>
    <n v="2.0260005842827926"/>
    <n v="0"/>
    <n v="0"/>
    <n v="0"/>
    <n v="44259.39"/>
    <x v="2"/>
    <x v="1"/>
    <x v="2"/>
    <n v="14"/>
    <n v="0"/>
  </r>
  <r>
    <s v="ASX001918-03"/>
    <s v="极柱底部密封圈"/>
    <s v="VMI"/>
    <n v="202"/>
    <x v="1"/>
    <x v="1"/>
    <s v="MRP"/>
    <s v="MRP"/>
    <s v="VMI"/>
    <n v="6"/>
    <n v="0"/>
    <n v="13.89"/>
    <n v="0"/>
    <n v="0"/>
    <n v="530"/>
    <n v="83.34"/>
    <n v="92.283018867924525"/>
    <n v="0"/>
    <n v="0"/>
    <n v="0"/>
    <n v="7361.7000000000007"/>
    <x v="3"/>
    <x v="2"/>
    <x v="0"/>
    <n v="21"/>
    <n v="42.487553301983233"/>
  </r>
  <r>
    <s v="ASX001948-01"/>
    <s v="HANDLE"/>
    <s v="X40"/>
    <n v="212"/>
    <x v="1"/>
    <x v="1"/>
    <s v="Order specific"/>
    <s v="Order specific"/>
    <n v="2100"/>
    <n v="22"/>
    <n v="18"/>
    <n v="5.23"/>
    <n v="0"/>
    <n v="0"/>
    <n v="142"/>
    <n v="115.06"/>
    <n v="15.422535211267606"/>
    <n v="0"/>
    <n v="0"/>
    <n v="94.140000000000015"/>
    <n v="742.66000000000008"/>
    <x v="0"/>
    <x v="0"/>
    <x v="0"/>
    <s v=""/>
    <n v="0"/>
  </r>
  <r>
    <s v="ASX001957-01"/>
    <s v="SUPPORT"/>
    <s v="X40"/>
    <n v="202"/>
    <x v="1"/>
    <x v="1"/>
    <s v="Order specific"/>
    <s v="Order specific"/>
    <n v="2100"/>
    <n v="22"/>
    <n v="6"/>
    <n v="5.96"/>
    <n v="0"/>
    <n v="0"/>
    <n v="44"/>
    <n v="131.12"/>
    <n v="182.5"/>
    <n v="0"/>
    <n v="0"/>
    <n v="35.76"/>
    <n v="262.24"/>
    <x v="0"/>
    <x v="0"/>
    <x v="0"/>
    <s v=""/>
    <n v="0"/>
  </r>
  <r>
    <s v="ASX002008-01"/>
    <s v="导向支架"/>
    <s v="VXA"/>
    <n v="202"/>
    <x v="1"/>
    <x v="1"/>
    <s v="Order specific"/>
    <s v="Order specific"/>
    <n v="2100"/>
    <n v="1"/>
    <n v="0"/>
    <n v="15.01"/>
    <n v="0"/>
    <n v="0"/>
    <n v="12"/>
    <n v="15.01"/>
    <n v="669.16666666666663"/>
    <n v="0"/>
    <n v="0"/>
    <n v="0"/>
    <n v="180.12"/>
    <x v="0"/>
    <x v="0"/>
    <x v="0"/>
    <s v=""/>
    <n v="0"/>
  </r>
  <r>
    <s v="ASX002031-01"/>
    <s v="接触器面板"/>
    <s v="VMI"/>
    <n v="202"/>
    <x v="1"/>
    <x v="1"/>
    <s v="MRP"/>
    <s v="MRP"/>
    <s v="VMI"/>
    <n v="3"/>
    <n v="0"/>
    <n v="108.47"/>
    <n v="0"/>
    <n v="0"/>
    <n v="8"/>
    <n v="325.40999999999997"/>
    <n v="45.625"/>
    <n v="0"/>
    <n v="0"/>
    <n v="0"/>
    <n v="867.76"/>
    <x v="1"/>
    <x v="2"/>
    <x v="0"/>
    <n v="21"/>
    <n v="115.91728273972602"/>
  </r>
  <r>
    <s v="ASX002036-01"/>
    <s v="WIRING"/>
    <s v="CVX"/>
    <n v="202"/>
    <x v="1"/>
    <x v="1"/>
    <s v="Order specific"/>
    <s v="Order specific"/>
    <n v="2100"/>
    <n v="21"/>
    <n v="44"/>
    <n v="250"/>
    <n v="0"/>
    <n v="0"/>
    <n v="27"/>
    <n v="5250"/>
    <n v="40.55555555555555"/>
    <n v="0"/>
    <n v="0"/>
    <n v="11000"/>
    <n v="6750"/>
    <x v="0"/>
    <x v="0"/>
    <x v="2"/>
    <s v=""/>
    <n v="0"/>
  </r>
  <r>
    <s v="ASX002064-01"/>
    <s v="联锁件"/>
    <s v="VXA"/>
    <n v="202"/>
    <x v="1"/>
    <x v="1"/>
    <s v="Order specific"/>
    <s v="Order specific"/>
    <n v="2100"/>
    <n v="1"/>
    <n v="0"/>
    <n v="13.4"/>
    <n v="0"/>
    <n v="0"/>
    <n v="12"/>
    <n v="13.4"/>
    <n v="638.75"/>
    <n v="0"/>
    <n v="0"/>
    <n v="0"/>
    <n v="160.80000000000001"/>
    <x v="0"/>
    <x v="0"/>
    <x v="0"/>
    <s v=""/>
    <n v="0"/>
  </r>
  <r>
    <s v="ASX002065-01"/>
    <s v="联锁杆"/>
    <s v="VXA"/>
    <n v="202"/>
    <x v="1"/>
    <x v="1"/>
    <s v="Order specific"/>
    <s v="Order specific"/>
    <n v="2100"/>
    <n v="2"/>
    <n v="0"/>
    <n v="3.6"/>
    <n v="0"/>
    <n v="0"/>
    <n v="10"/>
    <n v="7.2"/>
    <n v="36.5"/>
    <n v="0"/>
    <n v="0"/>
    <n v="0"/>
    <n v="36"/>
    <x v="0"/>
    <x v="0"/>
    <x v="0"/>
    <s v=""/>
    <n v="0"/>
  </r>
  <r>
    <s v="ASX002100-01"/>
    <s v="WIRING"/>
    <s v="X40"/>
    <n v="202"/>
    <x v="1"/>
    <x v="1"/>
    <s v="Order specific"/>
    <s v="Order specific"/>
    <n v="2100"/>
    <n v="12"/>
    <n v="13"/>
    <n v="502.75"/>
    <n v="0"/>
    <n v="0"/>
    <n v="167"/>
    <n v="6033"/>
    <n v="4.3712574850299406"/>
    <n v="0"/>
    <n v="0"/>
    <n v="6535.75"/>
    <n v="83959.25"/>
    <x v="0"/>
    <x v="0"/>
    <x v="2"/>
    <s v=""/>
    <n v="0"/>
  </r>
  <r>
    <s v="ASX002100-11"/>
    <s v="WIRING"/>
    <s v="X40"/>
    <n v="202"/>
    <x v="1"/>
    <x v="1"/>
    <s v="Order specific"/>
    <s v="Order specific"/>
    <n v="2100"/>
    <n v="25"/>
    <n v="13"/>
    <n v="220"/>
    <n v="0"/>
    <n v="0"/>
    <n v="79"/>
    <n v="5500"/>
    <m/>
    <m/>
    <m/>
    <m/>
    <m/>
    <x v="5"/>
    <x v="4"/>
    <x v="4"/>
    <m/>
    <m/>
  </r>
  <r>
    <s v="ASX002103-01"/>
    <s v="分闸操作杆"/>
    <s v="X40"/>
    <n v="202"/>
    <x v="1"/>
    <x v="1"/>
    <s v="Order specific"/>
    <s v="Order specific"/>
    <n v="2100"/>
    <n v="4"/>
    <n v="0"/>
    <n v="4.5999999999999996"/>
    <n v="0"/>
    <n v="0"/>
    <n v="41"/>
    <n v="18.399999999999999"/>
    <n v="222.5609756097561"/>
    <n v="0"/>
    <n v="0"/>
    <n v="0"/>
    <n v="188.6"/>
    <x v="0"/>
    <x v="0"/>
    <x v="0"/>
    <s v=""/>
    <n v="0"/>
  </r>
  <r>
    <s v="ASX002110-01"/>
    <s v="PIN"/>
    <s v="SM"/>
    <n v="202"/>
    <x v="1"/>
    <x v="1"/>
    <s v="SM"/>
    <s v="kanban"/>
    <n v="2600"/>
    <n v="77"/>
    <n v="60"/>
    <n v="1.0900000000000001"/>
    <n v="0"/>
    <n v="20"/>
    <n v="326"/>
    <n v="83.93"/>
    <n v="4.4785276073619631"/>
    <n v="0"/>
    <n v="10.9"/>
    <n v="65.400000000000006"/>
    <n v="355.34000000000003"/>
    <x v="2"/>
    <x v="2"/>
    <x v="0"/>
    <n v="21"/>
    <n v="0"/>
  </r>
  <r>
    <s v="ASX002118-01"/>
    <s v="CONNECTOR"/>
    <s v="O12"/>
    <n v="202"/>
    <x v="1"/>
    <x v="1"/>
    <s v="Order specific"/>
    <s v="Order specific"/>
    <n v="2100"/>
    <n v="36"/>
    <n v="0"/>
    <n v="783.55"/>
    <n v="0"/>
    <n v="0"/>
    <n v="72"/>
    <n v="28207.8"/>
    <n v="390.34722222222223"/>
    <n v="0"/>
    <n v="0"/>
    <n v="0"/>
    <n v="56415.6"/>
    <x v="0"/>
    <x v="0"/>
    <x v="3"/>
    <s v=""/>
    <n v="0"/>
  </r>
  <r>
    <s v="ASX002143-01"/>
    <s v="加热器垫板"/>
    <s v="VXA"/>
    <n v="212"/>
    <x v="1"/>
    <x v="1"/>
    <s v="Order specific"/>
    <s v="Order specific"/>
    <n v="2100"/>
    <n v="8"/>
    <n v="0"/>
    <n v="15"/>
    <n v="0"/>
    <n v="0"/>
    <n v="1"/>
    <n v="120"/>
    <n v="13140"/>
    <n v="0"/>
    <n v="0"/>
    <n v="0"/>
    <n v="15"/>
    <x v="0"/>
    <x v="0"/>
    <x v="0"/>
    <s v=""/>
    <n v="0"/>
  </r>
  <r>
    <s v="ASX002156-01"/>
    <s v="合指示安装片"/>
    <s v="VMI"/>
    <n v="212"/>
    <x v="1"/>
    <x v="1"/>
    <s v="MRP"/>
    <s v="MRP"/>
    <s v="VMI"/>
    <n v="12"/>
    <n v="0"/>
    <n v="2.5"/>
    <n v="0"/>
    <n v="0"/>
    <n v="929"/>
    <n v="30"/>
    <n v="3.1431646932185142"/>
    <n v="0"/>
    <n v="0"/>
    <n v="0"/>
    <n v="2322.5"/>
    <x v="2"/>
    <x v="2"/>
    <x v="0"/>
    <n v="21"/>
    <n v="0"/>
  </r>
  <r>
    <s v="ASX002159-01"/>
    <s v="LINK ROD"/>
    <s v="SM"/>
    <n v="202"/>
    <x v="1"/>
    <x v="1"/>
    <s v="SM"/>
    <s v="kanban"/>
    <n v="2600"/>
    <n v="49"/>
    <n v="60"/>
    <n v="9.42"/>
    <n v="0"/>
    <n v="20"/>
    <n v="388"/>
    <n v="461.58"/>
    <n v="11.288659793814434"/>
    <n v="0"/>
    <n v="94.2"/>
    <n v="565.20000000000005"/>
    <n v="3654.96"/>
    <x v="2"/>
    <x v="2"/>
    <x v="0"/>
    <n v="21"/>
    <n v="0"/>
  </r>
  <r>
    <s v="ASX002167-01"/>
    <s v="LOOKING LEVER"/>
    <s v="SM"/>
    <n v="202"/>
    <x v="1"/>
    <x v="1"/>
    <s v="SM"/>
    <s v="kanban"/>
    <n v="2600"/>
    <n v="62"/>
    <n v="120"/>
    <n v="4.03"/>
    <n v="0"/>
    <n v="40"/>
    <n v="647"/>
    <n v="249.86"/>
    <n v="27.642967542503865"/>
    <n v="0"/>
    <n v="80.600000000000009"/>
    <n v="483.6"/>
    <n v="2607.4100000000003"/>
    <x v="4"/>
    <x v="2"/>
    <x v="0"/>
    <n v="21"/>
    <n v="39.629458473581217"/>
  </r>
  <r>
    <s v="ASX002174-01"/>
    <s v="挂板"/>
    <s v="VMI"/>
    <n v="202"/>
    <x v="1"/>
    <x v="1"/>
    <s v="MRP"/>
    <s v="MRP"/>
    <s v="VMI"/>
    <n v="12"/>
    <n v="0"/>
    <n v="83.36"/>
    <n v="0"/>
    <n v="0"/>
    <n v="810"/>
    <n v="1000.3199999999999"/>
    <n v="27.938271604938272"/>
    <n v="0"/>
    <n v="0"/>
    <n v="0"/>
    <n v="67521.600000000006"/>
    <x v="4"/>
    <x v="1"/>
    <x v="2"/>
    <n v="14"/>
    <n v="329.37624604507295"/>
  </r>
  <r>
    <s v="ASX002175-02"/>
    <s v="挂板横杆"/>
    <s v="VMI"/>
    <n v="202"/>
    <x v="1"/>
    <x v="1"/>
    <s v="MRP"/>
    <s v="MRP"/>
    <s v="VMI"/>
    <n v="3"/>
    <n v="0"/>
    <n v="39.75"/>
    <n v="0"/>
    <n v="0"/>
    <n v="175"/>
    <n v="119.25"/>
    <n v="25.028571428571428"/>
    <n v="0"/>
    <n v="0"/>
    <n v="0"/>
    <n v="6956.25"/>
    <x v="4"/>
    <x v="2"/>
    <x v="0"/>
    <n v="21"/>
    <n v="12.668270547945216"/>
  </r>
  <r>
    <s v="ASX002175-03"/>
    <s v="ROD"/>
    <s v="X40"/>
    <n v="212"/>
    <x v="1"/>
    <x v="1"/>
    <s v="Order specific"/>
    <s v="Order specific"/>
    <n v="2100"/>
    <n v="12"/>
    <n v="0"/>
    <n v="46.32"/>
    <n v="0"/>
    <n v="0"/>
    <n v="2"/>
    <n v="555.84"/>
    <n v="547.5"/>
    <n v="0"/>
    <n v="0"/>
    <n v="0"/>
    <n v="92.64"/>
    <x v="0"/>
    <x v="0"/>
    <x v="0"/>
    <s v=""/>
    <n v="0"/>
  </r>
  <r>
    <s v="ASX002179-02"/>
    <s v="PLATE"/>
    <s v="VE1"/>
    <n v="105"/>
    <x v="1"/>
    <x v="1"/>
    <s v="Order specific"/>
    <s v="Order specific"/>
    <n v="2100"/>
    <n v="12"/>
    <n v="0"/>
    <n v="20.34"/>
    <n v="0"/>
    <n v="0"/>
    <n v="0"/>
    <n v="244.07999999999998"/>
    <s v=""/>
    <n v="0"/>
    <n v="0"/>
    <n v="0"/>
    <n v="0"/>
    <x v="0"/>
    <x v="0"/>
    <x v="0"/>
    <s v=""/>
    <n v="0"/>
  </r>
  <r>
    <s v="ASX002181-02"/>
    <s v="AXLE"/>
    <s v="VE1"/>
    <n v="105"/>
    <x v="1"/>
    <x v="1"/>
    <s v="Order specific"/>
    <s v="Order specific"/>
    <n v="2100"/>
    <n v="12"/>
    <n v="0"/>
    <n v="6.04"/>
    <n v="0"/>
    <n v="0"/>
    <n v="0"/>
    <n v="72.48"/>
    <s v=""/>
    <n v="0"/>
    <n v="0"/>
    <n v="0"/>
    <n v="0"/>
    <x v="0"/>
    <x v="0"/>
    <x v="0"/>
    <s v=""/>
    <n v="0"/>
  </r>
  <r>
    <s v="ASX002182-02"/>
    <s v="PLATE"/>
    <s v="VE1"/>
    <n v="105"/>
    <x v="1"/>
    <x v="1"/>
    <s v="Order specific"/>
    <s v="Order specific"/>
    <n v="2100"/>
    <n v="12"/>
    <n v="0"/>
    <n v="10.039999999999999"/>
    <n v="0"/>
    <n v="0"/>
    <n v="0"/>
    <n v="120.47999999999999"/>
    <s v=""/>
    <n v="0"/>
    <n v="0"/>
    <n v="0"/>
    <n v="0"/>
    <x v="0"/>
    <x v="0"/>
    <x v="0"/>
    <s v=""/>
    <n v="0"/>
  </r>
  <r>
    <s v="ASX002194-01"/>
    <s v="机构U型框架"/>
    <s v="VMI"/>
    <n v="202"/>
    <x v="1"/>
    <x v="1"/>
    <s v="MRP"/>
    <s v="MRP"/>
    <s v="VMI"/>
    <n v="101"/>
    <n v="0"/>
    <n v="142.53"/>
    <n v="0"/>
    <n v="0"/>
    <n v="7312"/>
    <n v="14395.53"/>
    <n v="0.59901531728665203"/>
    <n v="0"/>
    <n v="0"/>
    <n v="0"/>
    <n v="1042179.36"/>
    <x v="2"/>
    <x v="3"/>
    <x v="3"/>
    <n v="7"/>
    <n v="0"/>
  </r>
  <r>
    <s v="ASXN00080-01"/>
    <s v="接触器触子"/>
    <s v="VMI"/>
    <n v="202"/>
    <x v="1"/>
    <x v="1"/>
    <s v="MRP"/>
    <s v="MRP"/>
    <s v="VMI"/>
    <n v="138"/>
    <n v="0"/>
    <n v="55.63"/>
    <n v="0"/>
    <n v="0"/>
    <n v="2718"/>
    <n v="7676.9400000000005"/>
    <n v="13.563281824871227"/>
    <n v="0"/>
    <n v="0"/>
    <n v="0"/>
    <n v="151202.34"/>
    <x v="2"/>
    <x v="1"/>
    <x v="3"/>
    <n v="14"/>
    <n v="0"/>
  </r>
  <r>
    <s v="ASXN00082-01"/>
    <s v="接触器连接触臂"/>
    <s v="CVX"/>
    <n v="212"/>
    <x v="1"/>
    <x v="1"/>
    <s v="Order specific"/>
    <s v="Order specific"/>
    <n v="2100"/>
    <n v="25"/>
    <n v="0"/>
    <n v="132.34"/>
    <n v="0"/>
    <n v="0"/>
    <n v="0"/>
    <n v="3308.5"/>
    <s v=""/>
    <n v="0"/>
    <n v="0"/>
    <n v="0"/>
    <n v="0"/>
    <x v="0"/>
    <x v="0"/>
    <x v="2"/>
    <s v=""/>
    <n v="0"/>
  </r>
  <r>
    <s v="ASXN00082-02"/>
    <s v="C相连接触臂"/>
    <s v="VMI"/>
    <n v="212"/>
    <x v="1"/>
    <x v="1"/>
    <s v="MRP"/>
    <s v="MRP"/>
    <s v="VMI"/>
    <n v="23"/>
    <n v="0"/>
    <n v="148.88"/>
    <n v="0"/>
    <n v="0"/>
    <n v="451"/>
    <n v="3424.24"/>
    <n v="20.232815964523283"/>
    <n v="0"/>
    <n v="0"/>
    <n v="0"/>
    <n v="67144.88"/>
    <x v="4"/>
    <x v="1"/>
    <x v="2"/>
    <n v="14"/>
    <n v="696.2033427287671"/>
  </r>
  <r>
    <s v="ASXN00083-01"/>
    <s v="接触器连接触臂"/>
    <s v="CVX"/>
    <n v="212"/>
    <x v="1"/>
    <x v="1"/>
    <s v="Order specific"/>
    <s v="Order specific"/>
    <n v="2100"/>
    <n v="26"/>
    <n v="0"/>
    <n v="132.47"/>
    <n v="0"/>
    <n v="0"/>
    <n v="0"/>
    <n v="3444.22"/>
    <s v=""/>
    <n v="0"/>
    <n v="0"/>
    <n v="0"/>
    <n v="0"/>
    <x v="0"/>
    <x v="0"/>
    <x v="2"/>
    <s v=""/>
    <n v="0"/>
  </r>
  <r>
    <s v="ASXN00083-02"/>
    <s v="A相连接触臂"/>
    <s v="VMI"/>
    <n v="212"/>
    <x v="1"/>
    <x v="1"/>
    <s v="MRP"/>
    <s v="MRP"/>
    <s v="VMI"/>
    <n v="23"/>
    <n v="0"/>
    <n v="148.88"/>
    <n v="0"/>
    <n v="0"/>
    <n v="449"/>
    <n v="3424.24"/>
    <n v="21.1358574610245"/>
    <n v="0"/>
    <n v="0"/>
    <n v="0"/>
    <n v="66847.12"/>
    <x v="4"/>
    <x v="1"/>
    <x v="2"/>
    <n v="14"/>
    <n v="763.01737340358284"/>
  </r>
  <r>
    <s v="ASXN00084-01"/>
    <s v="接触器连接触臂"/>
    <s v="CVX"/>
    <n v="212"/>
    <x v="1"/>
    <x v="1"/>
    <s v="Order specific"/>
    <s v="Order specific"/>
    <n v="2100"/>
    <n v="26"/>
    <n v="0"/>
    <n v="131.55000000000001"/>
    <n v="0"/>
    <n v="0"/>
    <n v="0"/>
    <n v="3420.3"/>
    <s v=""/>
    <n v="0"/>
    <n v="0"/>
    <n v="0"/>
    <n v="0"/>
    <x v="0"/>
    <x v="0"/>
    <x v="2"/>
    <s v=""/>
    <n v="0"/>
  </r>
  <r>
    <s v="ASXN00084-02"/>
    <s v="B相连接触臂"/>
    <s v="VMI"/>
    <n v="212"/>
    <x v="1"/>
    <x v="1"/>
    <s v="MRP"/>
    <s v="MRP"/>
    <s v="VMI"/>
    <n v="23"/>
    <n v="0"/>
    <n v="146.51"/>
    <n v="0"/>
    <n v="0"/>
    <n v="451"/>
    <n v="3369.7299999999996"/>
    <n v="21.042128603104214"/>
    <n v="0"/>
    <n v="0"/>
    <n v="0"/>
    <n v="66076.009999999995"/>
    <x v="4"/>
    <x v="1"/>
    <x v="2"/>
    <n v="14"/>
    <n v="744.30908712328778"/>
  </r>
  <r>
    <s v="ASXN00088-01"/>
    <s v="下极连接铜排"/>
    <s v="VMI"/>
    <n v="212"/>
    <x v="1"/>
    <x v="1"/>
    <s v="MRP"/>
    <s v="MRP"/>
    <s v="VMI"/>
    <n v="69"/>
    <n v="0"/>
    <n v="64.38"/>
    <n v="0"/>
    <n v="0"/>
    <n v="1353"/>
    <n v="4442.2199999999993"/>
    <n v="6.2047302291204725"/>
    <n v="0"/>
    <n v="0"/>
    <n v="0"/>
    <n v="87106.14"/>
    <x v="2"/>
    <x v="1"/>
    <x v="2"/>
    <n v="14"/>
    <n v="0"/>
  </r>
  <r>
    <s v="ASXN00093-01"/>
    <s v="下支撑架"/>
    <s v="VMI"/>
    <n v="202"/>
    <x v="1"/>
    <x v="1"/>
    <s v="MRP"/>
    <s v="MRP"/>
    <s v="VMI"/>
    <n v="23"/>
    <n v="0"/>
    <n v="24.32"/>
    <n v="0"/>
    <n v="0"/>
    <n v="428"/>
    <n v="559.36"/>
    <n v="58.84345794392523"/>
    <n v="0"/>
    <n v="0"/>
    <n v="0"/>
    <n v="10408.960000000001"/>
    <x v="1"/>
    <x v="1"/>
    <x v="0"/>
    <n v="14"/>
    <n v="281.34308821917807"/>
  </r>
  <r>
    <s v="ASXN00095-01"/>
    <s v="触臂"/>
    <s v="CVX"/>
    <n v="202"/>
    <x v="1"/>
    <x v="1"/>
    <s v="Order specific"/>
    <s v="Order specific"/>
    <n v="2100"/>
    <n v="2"/>
    <n v="0"/>
    <n v="259.48"/>
    <n v="0"/>
    <n v="0"/>
    <n v="0"/>
    <n v="518.96"/>
    <s v=""/>
    <n v="0"/>
    <n v="0"/>
    <n v="0"/>
    <n v="0"/>
    <x v="0"/>
    <x v="0"/>
    <x v="0"/>
    <s v=""/>
    <n v="0"/>
  </r>
  <r>
    <s v="ASXN00096-01"/>
    <s v="触臂"/>
    <s v="CVX"/>
    <n v="202"/>
    <x v="1"/>
    <x v="1"/>
    <s v="Order specific"/>
    <s v="Order specific"/>
    <n v="2100"/>
    <n v="2"/>
    <n v="0"/>
    <n v="292.06"/>
    <n v="0"/>
    <n v="0"/>
    <n v="0"/>
    <n v="584.12"/>
    <s v=""/>
    <n v="0"/>
    <n v="0"/>
    <n v="0"/>
    <n v="0"/>
    <x v="0"/>
    <x v="0"/>
    <x v="0"/>
    <s v=""/>
    <n v="0"/>
  </r>
  <r>
    <s v="ASXN00096-02"/>
    <s v="触臂"/>
    <s v="CVX"/>
    <n v="202"/>
    <x v="1"/>
    <x v="1"/>
    <s v="Order specific"/>
    <s v="Order specific"/>
    <n v="2100"/>
    <n v="2"/>
    <n v="0"/>
    <n v="316.45999999999998"/>
    <n v="0"/>
    <n v="0"/>
    <n v="0"/>
    <n v="632.91999999999996"/>
    <s v=""/>
    <n v="0"/>
    <n v="0"/>
    <n v="0"/>
    <n v="0"/>
    <x v="0"/>
    <x v="0"/>
    <x v="0"/>
    <s v=""/>
    <n v="0"/>
  </r>
  <r>
    <s v="ASXN00146-01"/>
    <s v="两侧接地片"/>
    <s v="VMI"/>
    <n v="202"/>
    <x v="1"/>
    <x v="1"/>
    <s v="MRP"/>
    <s v="MRP"/>
    <s v="VMI"/>
    <n v="4"/>
    <n v="0"/>
    <n v="54.88"/>
    <n v="0"/>
    <n v="0"/>
    <n v="1966"/>
    <n v="219.52"/>
    <n v="0.37131230925737535"/>
    <n v="0"/>
    <n v="0"/>
    <n v="0"/>
    <n v="107894.08"/>
    <x v="2"/>
    <x v="1"/>
    <x v="0"/>
    <n v="14"/>
    <n v="0"/>
  </r>
  <r>
    <s v="ASXN00146-02"/>
    <s v="两侧接地"/>
    <s v="VMI"/>
    <n v="212"/>
    <x v="1"/>
    <x v="1"/>
    <s v="MRP"/>
    <s v="MRP"/>
    <s v="VMI"/>
    <n v="3"/>
    <n v="0"/>
    <n v="76.510000000000005"/>
    <n v="0"/>
    <n v="0"/>
    <n v="20"/>
    <n v="229.53000000000003"/>
    <n v="73"/>
    <n v="0"/>
    <n v="0"/>
    <n v="0"/>
    <n v="1530.2"/>
    <x v="1"/>
    <x v="2"/>
    <x v="0"/>
    <n v="21"/>
    <n v="107.91054246575345"/>
  </r>
  <r>
    <s v="ASXN00146-11"/>
    <s v="两侧接地"/>
    <s v="VMI"/>
    <n v="212"/>
    <x v="1"/>
    <x v="1"/>
    <s v="MRP"/>
    <s v="MRP"/>
    <s v="VMI"/>
    <n v="2"/>
    <n v="0"/>
    <n v="45.72"/>
    <n v="0"/>
    <n v="0"/>
    <n v="42"/>
    <n v="91.44"/>
    <n v="26.071428571428569"/>
    <n v="0"/>
    <n v="0"/>
    <n v="0"/>
    <n v="1920.24"/>
    <x v="4"/>
    <x v="2"/>
    <x v="0"/>
    <n v="21"/>
    <n v="11.739392876712325"/>
  </r>
  <r>
    <s v="ASXN00147-01"/>
    <s v="HVX-O手车摇把(配客户）"/>
    <s v="VMI"/>
    <n v="202"/>
    <x v="1"/>
    <x v="1"/>
    <s v="MRP"/>
    <s v="MRP"/>
    <s v="VMI"/>
    <n v="1"/>
    <n v="0"/>
    <n v="95"/>
    <n v="0"/>
    <n v="0"/>
    <n v="962"/>
    <n v="95"/>
    <n v="0.75883575883575882"/>
    <n v="0"/>
    <n v="0"/>
    <n v="0"/>
    <n v="91390"/>
    <x v="2"/>
    <x v="1"/>
    <x v="0"/>
    <n v="14"/>
    <n v="0"/>
  </r>
  <r>
    <s v="ASXN00148-01"/>
    <s v="航空插连接头"/>
    <s v="SM"/>
    <n v="202"/>
    <x v="1"/>
    <x v="1"/>
    <s v="SM"/>
    <s v="kanban"/>
    <n v="2600"/>
    <n v="233"/>
    <n v="240"/>
    <n v="7.43"/>
    <n v="0"/>
    <n v="80"/>
    <n v="4234"/>
    <n v="1731.1899999999998"/>
    <n v="8.6206896551724144E-2"/>
    <n v="0"/>
    <n v="297.2"/>
    <n v="1783.1999999999998"/>
    <n v="31458.62"/>
    <x v="2"/>
    <x v="1"/>
    <x v="2"/>
    <n v="14"/>
    <n v="0"/>
  </r>
  <r>
    <s v="ASXN00149-11"/>
    <s v="蛇皮管100mm"/>
    <s v="X40"/>
    <n v="202"/>
    <x v="1"/>
    <x v="1"/>
    <s v="Order specific"/>
    <s v="Order specific"/>
    <n v="2100"/>
    <n v="21"/>
    <n v="0"/>
    <n v="17.3"/>
    <n v="0"/>
    <n v="0"/>
    <n v="261"/>
    <n v="363.3"/>
    <n v="325.84291187739461"/>
    <n v="0"/>
    <n v="0"/>
    <n v="0"/>
    <n v="4515.3"/>
    <x v="0"/>
    <x v="0"/>
    <x v="0"/>
    <s v=""/>
    <n v="0"/>
  </r>
  <r>
    <s v="ASXN00150-01"/>
    <s v="WIRING SLEEVE"/>
    <s v="X40"/>
    <n v="202"/>
    <x v="1"/>
    <x v="1"/>
    <s v="Order specific"/>
    <s v="Order specific"/>
    <n v="2100"/>
    <n v="4"/>
    <n v="0"/>
    <n v="25.9"/>
    <n v="0"/>
    <n v="0"/>
    <n v="119"/>
    <n v="103.6"/>
    <n v="64.411764705882362"/>
    <n v="0"/>
    <n v="0"/>
    <n v="0"/>
    <n v="3082.1"/>
    <x v="0"/>
    <x v="0"/>
    <x v="0"/>
    <s v=""/>
    <n v="0"/>
  </r>
  <r>
    <s v="ASXN00150-02"/>
    <s v="WIRING SLEEVE"/>
    <s v="X40"/>
    <n v="202"/>
    <x v="1"/>
    <x v="1"/>
    <s v="Order specific"/>
    <s v="Order specific"/>
    <n v="2100"/>
    <n v="1"/>
    <n v="0"/>
    <n v="21.92"/>
    <n v="0"/>
    <n v="0"/>
    <n v="0"/>
    <n v="21.92"/>
    <s v=""/>
    <n v="0"/>
    <n v="0"/>
    <n v="0"/>
    <n v="0"/>
    <x v="0"/>
    <x v="0"/>
    <x v="0"/>
    <s v=""/>
    <n v="0"/>
  </r>
  <r>
    <s v="ASXN00151-01"/>
    <s v="HVX-O母插配件(配客户）"/>
    <s v="VMI"/>
    <n v="202"/>
    <x v="1"/>
    <x v="1"/>
    <s v="MRP"/>
    <s v="MRP"/>
    <s v="VMI"/>
    <n v="295"/>
    <n v="0"/>
    <n v="86.12"/>
    <n v="0"/>
    <n v="0"/>
    <n v="4251"/>
    <n v="25405.4"/>
    <n v="8.5862150082333569E-2"/>
    <n v="0"/>
    <n v="0"/>
    <n v="0"/>
    <n v="366096.12"/>
    <x v="2"/>
    <x v="3"/>
    <x v="3"/>
    <n v="7"/>
    <n v="0"/>
  </r>
  <r>
    <s v="ASXN00152-01C"/>
    <s v="WIRING"/>
    <s v="SM"/>
    <n v="202"/>
    <x v="1"/>
    <x v="1"/>
    <s v="SM"/>
    <s v="kanban"/>
    <n v="2600"/>
    <n v="191"/>
    <n v="34"/>
    <n v="260.99"/>
    <n v="0"/>
    <n v="30"/>
    <n v="3479"/>
    <n v="49849.090000000004"/>
    <n v="30.949985628054037"/>
    <n v="0"/>
    <n v="3914.8500000000004"/>
    <n v="8873.66"/>
    <n v="907984.21000000008"/>
    <x v="1"/>
    <x v="3"/>
    <x v="3"/>
    <n v="7"/>
    <n v="25459.271686155564"/>
  </r>
  <r>
    <s v="ASXN00152-02"/>
    <s v="WIRING"/>
    <s v="CVX"/>
    <n v="202"/>
    <x v="1"/>
    <x v="1"/>
    <s v="Order specific"/>
    <s v="Order specific"/>
    <n v="2100"/>
    <n v="37"/>
    <n v="24"/>
    <n v="380"/>
    <n v="0"/>
    <n v="6"/>
    <n v="408"/>
    <n v="14060"/>
    <n v="170.87009803921569"/>
    <n v="0"/>
    <n v="1140"/>
    <n v="9120"/>
    <n v="155040"/>
    <x v="0"/>
    <x v="0"/>
    <x v="3"/>
    <s v=""/>
    <n v="0"/>
  </r>
  <r>
    <s v="ASXN00183-01"/>
    <s v="LEVER"/>
    <s v="SM"/>
    <n v="212"/>
    <x v="1"/>
    <x v="1"/>
    <s v="SM"/>
    <s v="kanban"/>
    <n v="2600"/>
    <n v="73"/>
    <n v="240"/>
    <n v="6.3"/>
    <n v="0"/>
    <n v="120"/>
    <n v="4317"/>
    <n v="459.9"/>
    <n v="3.1283298586981703"/>
    <n v="0"/>
    <n v="378"/>
    <n v="1512"/>
    <n v="27197.1"/>
    <x v="2"/>
    <x v="1"/>
    <x v="0"/>
    <n v="14"/>
    <n v="0"/>
  </r>
  <r>
    <s v="ASXN00191-01"/>
    <s v="铁道断路器底座"/>
    <s v="VXA"/>
    <n v="202"/>
    <x v="1"/>
    <x v="1"/>
    <s v="Order specific"/>
    <s v="Order specific"/>
    <n v="2100"/>
    <n v="2"/>
    <n v="0"/>
    <n v="573.97"/>
    <n v="0"/>
    <n v="0"/>
    <n v="10"/>
    <n v="1147.94"/>
    <n v="2664.5"/>
    <n v="0"/>
    <n v="0"/>
    <n v="0"/>
    <n v="5739.7000000000007"/>
    <x v="0"/>
    <x v="0"/>
    <x v="2"/>
    <s v=""/>
    <n v="0"/>
  </r>
  <r>
    <s v="ASXN00198-01"/>
    <s v="电动手车安装板"/>
    <s v="XA"/>
    <n v="202"/>
    <x v="1"/>
    <x v="1"/>
    <s v="Order specific"/>
    <s v="Order specific"/>
    <n v="2100"/>
    <n v="16"/>
    <n v="34"/>
    <n v="27.66"/>
    <n v="0"/>
    <n v="0"/>
    <n v="183"/>
    <n v="442.56"/>
    <n v="3.9890710382513661"/>
    <n v="0"/>
    <n v="0"/>
    <n v="940.44"/>
    <n v="5061.78"/>
    <x v="0"/>
    <x v="0"/>
    <x v="0"/>
    <s v=""/>
    <n v="0"/>
  </r>
  <r>
    <s v="ASXN00199-01"/>
    <s v="电动手车安装板"/>
    <s v="XA"/>
    <n v="202"/>
    <x v="1"/>
    <x v="1"/>
    <s v="Order specific"/>
    <s v="Order specific"/>
    <n v="2100"/>
    <n v="16"/>
    <n v="34"/>
    <n v="27.08"/>
    <n v="0"/>
    <n v="0"/>
    <n v="183"/>
    <n v="433.28"/>
    <n v="31.912568306010929"/>
    <n v="0"/>
    <n v="0"/>
    <n v="920.71999999999991"/>
    <n v="4955.6399999999994"/>
    <x v="0"/>
    <x v="0"/>
    <x v="0"/>
    <s v=""/>
    <n v="0"/>
  </r>
  <r>
    <s v="ASXN00200-01"/>
    <s v="电动手车安装板"/>
    <s v="XA"/>
    <n v="202"/>
    <x v="1"/>
    <x v="1"/>
    <s v="Order specific"/>
    <s v="Order specific"/>
    <n v="2100"/>
    <n v="16"/>
    <n v="34"/>
    <n v="49.42"/>
    <n v="0"/>
    <n v="0"/>
    <n v="182"/>
    <n v="790.72"/>
    <n v="32.087912087912088"/>
    <n v="0"/>
    <n v="0"/>
    <n v="1680.28"/>
    <n v="8994.44"/>
    <x v="0"/>
    <x v="0"/>
    <x v="0"/>
    <s v=""/>
    <n v="0"/>
  </r>
  <r>
    <s v="ASXN00208-01"/>
    <s v="导向板"/>
    <s v="VXA"/>
    <n v="202"/>
    <x v="1"/>
    <x v="1"/>
    <s v="Order specific"/>
    <s v="Order specific"/>
    <n v="2100"/>
    <n v="2"/>
    <n v="0"/>
    <n v="88.15"/>
    <n v="0"/>
    <n v="0"/>
    <n v="12"/>
    <n v="176.3"/>
    <n v="486.66666666666663"/>
    <n v="0"/>
    <n v="0"/>
    <n v="0"/>
    <n v="1057.8000000000002"/>
    <x v="0"/>
    <x v="0"/>
    <x v="0"/>
    <s v=""/>
    <n v="0"/>
  </r>
  <r>
    <s v="ASXN00218-01"/>
    <s v="二次低压箱锁头旋钮"/>
    <s v="VXA"/>
    <n v="202"/>
    <x v="1"/>
    <x v="1"/>
    <s v="Order specific"/>
    <s v="Order specific"/>
    <n v="2100"/>
    <n v="1"/>
    <n v="0"/>
    <n v="98"/>
    <n v="0"/>
    <n v="0"/>
    <n v="12"/>
    <n v="98"/>
    <n v="60.833333333333329"/>
    <n v="0"/>
    <n v="0"/>
    <n v="0"/>
    <n v="1176"/>
    <x v="0"/>
    <x v="0"/>
    <x v="0"/>
    <s v=""/>
    <n v="0"/>
  </r>
  <r>
    <s v="ASXN00255-01"/>
    <s v="合分闸指示安装件"/>
    <s v="VMI"/>
    <n v="202"/>
    <x v="1"/>
    <x v="1"/>
    <s v="MRP"/>
    <s v="MRP"/>
    <s v="VMI"/>
    <n v="23"/>
    <n v="0"/>
    <n v="6.44"/>
    <n v="0"/>
    <n v="0"/>
    <n v="451"/>
    <n v="148.12"/>
    <n v="0.80931263858093128"/>
    <n v="0"/>
    <n v="0"/>
    <n v="0"/>
    <n v="2904.44"/>
    <x v="2"/>
    <x v="2"/>
    <x v="0"/>
    <n v="21"/>
    <n v="0"/>
  </r>
  <r>
    <s v="ASXN00286-01"/>
    <s v="凤凰端子（母）S8,S9用"/>
    <s v="SM"/>
    <n v="219"/>
    <x v="1"/>
    <x v="1"/>
    <s v="SM"/>
    <s v="kanban"/>
    <n v="2600"/>
    <n v="569"/>
    <n v="600"/>
    <n v="20.059999999999999"/>
    <n v="0"/>
    <n v="300"/>
    <n v="8390"/>
    <n v="11414.14"/>
    <n v="1.0005959475566151"/>
    <n v="0"/>
    <n v="3009"/>
    <n v="12036"/>
    <n v="168303.4"/>
    <x v="2"/>
    <x v="1"/>
    <x v="3"/>
    <n v="14"/>
    <n v="0"/>
  </r>
  <r>
    <s v="ASXN00312-01"/>
    <s v="绝缘子"/>
    <s v="X40"/>
    <n v="212"/>
    <x v="1"/>
    <x v="1"/>
    <s v="Order specific"/>
    <s v="Order specific"/>
    <n v="2100"/>
    <n v="27"/>
    <n v="0"/>
    <n v="20"/>
    <n v="0"/>
    <n v="0"/>
    <n v="12"/>
    <n v="540"/>
    <n v="17307.083333333332"/>
    <n v="0"/>
    <n v="0"/>
    <n v="0"/>
    <n v="240"/>
    <x v="0"/>
    <x v="0"/>
    <x v="0"/>
    <s v=""/>
    <n v="0"/>
  </r>
  <r>
    <s v="ASXN00341-01"/>
    <s v="互感器 750/5 0.5/10P"/>
    <s v="VXA"/>
    <n v="212"/>
    <x v="1"/>
    <x v="1"/>
    <s v="Order specific"/>
    <s v="Order specific"/>
    <n v="2100"/>
    <n v="1"/>
    <n v="0"/>
    <n v="4110.24"/>
    <n v="0"/>
    <n v="0"/>
    <n v="2"/>
    <n v="4110.24"/>
    <n v="4927.5"/>
    <n v="0"/>
    <n v="0"/>
    <n v="0"/>
    <n v="8220.48"/>
    <x v="0"/>
    <x v="0"/>
    <x v="2"/>
    <s v=""/>
    <n v="0"/>
  </r>
  <r>
    <s v="ASXN00428-01"/>
    <s v="手车摇把"/>
    <s v="VXA"/>
    <n v="202"/>
    <x v="1"/>
    <x v="1"/>
    <s v="Order specific"/>
    <s v="Order specific"/>
    <n v="2100"/>
    <n v="13"/>
    <n v="0"/>
    <n v="150"/>
    <n v="0"/>
    <n v="0"/>
    <n v="14"/>
    <n v="1950"/>
    <n v="26.071428571428569"/>
    <n v="0"/>
    <n v="0"/>
    <n v="0"/>
    <n v="2100"/>
    <x v="0"/>
    <x v="0"/>
    <x v="2"/>
    <s v=""/>
    <n v="0"/>
  </r>
  <r>
    <s v="ASXN00437-01"/>
    <s v="外框架"/>
    <s v="VXA"/>
    <n v="202"/>
    <x v="1"/>
    <x v="1"/>
    <s v="Order specific"/>
    <s v="Order specific"/>
    <n v="2100"/>
    <n v="2"/>
    <n v="0"/>
    <n v="1184.5899999999999"/>
    <n v="0"/>
    <n v="0"/>
    <n v="10"/>
    <n v="2369.1799999999998"/>
    <n v="474.5"/>
    <n v="0"/>
    <n v="0"/>
    <n v="0"/>
    <n v="11845.9"/>
    <x v="0"/>
    <x v="0"/>
    <x v="2"/>
    <s v=""/>
    <n v="0"/>
  </r>
  <r>
    <s v="ASXN00439-01"/>
    <s v="30片触子1250A"/>
    <s v="VMI"/>
    <n v="212"/>
    <x v="1"/>
    <x v="1"/>
    <s v="MRP"/>
    <s v="MRP"/>
    <s v="VMI"/>
    <n v="119"/>
    <n v="0"/>
    <n v="165.67"/>
    <n v="0"/>
    <n v="0"/>
    <n v="10460"/>
    <n v="19714.73"/>
    <n v="6.9789674952198857E-2"/>
    <n v="0"/>
    <n v="0"/>
    <n v="0"/>
    <n v="1732908.2"/>
    <x v="2"/>
    <x v="3"/>
    <x v="3"/>
    <n v="7"/>
    <n v="0"/>
  </r>
  <r>
    <s v="ASXN00439-02"/>
    <s v="48片触子1600/2000A"/>
    <s v="VMI"/>
    <n v="212"/>
    <x v="1"/>
    <x v="1"/>
    <s v="MRP"/>
    <s v="MRP"/>
    <s v="VMI"/>
    <n v="174"/>
    <n v="0"/>
    <n v="273.69"/>
    <n v="0"/>
    <n v="0"/>
    <n v="5348"/>
    <n v="47622.06"/>
    <n v="8.1217277486910984"/>
    <n v="0"/>
    <n v="0"/>
    <n v="0"/>
    <n v="1463694.1199999999"/>
    <x v="2"/>
    <x v="3"/>
    <x v="3"/>
    <n v="7"/>
    <n v="4341.0136304915368"/>
  </r>
  <r>
    <s v="ASXN00439-04"/>
    <s v="3150A不带钢圈触子"/>
    <s v="VMI"/>
    <n v="212"/>
    <x v="1"/>
    <x v="1"/>
    <s v="MRP"/>
    <s v="MRP"/>
    <s v="VMI"/>
    <n v="45"/>
    <n v="0"/>
    <n v="360.97"/>
    <n v="0"/>
    <n v="0"/>
    <n v="5477"/>
    <n v="16243.650000000001"/>
    <n v="11.595764104436734"/>
    <n v="0"/>
    <n v="0"/>
    <n v="0"/>
    <n v="1977032.6900000002"/>
    <x v="2"/>
    <x v="3"/>
    <x v="3"/>
    <n v="7"/>
    <n v="4248.9920223429372"/>
  </r>
  <r>
    <s v="ASXN00439-05"/>
    <s v="3150A带钢圈触子"/>
    <s v="VMI"/>
    <n v="202"/>
    <x v="1"/>
    <x v="1"/>
    <s v="MRP"/>
    <s v="MRP"/>
    <s v="VMI"/>
    <n v="36"/>
    <n v="0"/>
    <n v="360.17"/>
    <n v="0"/>
    <n v="0"/>
    <n v="177"/>
    <n v="12966.12"/>
    <n v="92.796610169491515"/>
    <n v="0"/>
    <n v="0"/>
    <n v="0"/>
    <n v="63750.090000000004"/>
    <x v="3"/>
    <x v="1"/>
    <x v="3"/>
    <n v="14"/>
    <n v="7266.5688841643841"/>
  </r>
  <r>
    <s v="ASXN00439-06"/>
    <s v="630A触子"/>
    <s v="VMI"/>
    <n v="212"/>
    <x v="1"/>
    <x v="1"/>
    <s v="MRP"/>
    <s v="MRP"/>
    <s v="VMI"/>
    <n v="171"/>
    <n v="0"/>
    <n v="80.489999999999995"/>
    <n v="0"/>
    <n v="0"/>
    <n v="17687"/>
    <n v="13763.789999999999"/>
    <n v="0.74291852773223277"/>
    <n v="0"/>
    <n v="0"/>
    <n v="0"/>
    <n v="1423626.63"/>
    <x v="2"/>
    <x v="3"/>
    <x v="3"/>
    <n v="7"/>
    <n v="0"/>
  </r>
  <r>
    <s v="ASXN00439-07"/>
    <s v="1250A触子"/>
    <s v="VMI"/>
    <n v="212"/>
    <x v="1"/>
    <x v="1"/>
    <s v="MRP"/>
    <s v="MRP"/>
    <s v="VMI"/>
    <n v="757"/>
    <n v="0"/>
    <n v="139.72999999999999"/>
    <n v="0"/>
    <n v="0"/>
    <n v="43827"/>
    <n v="105775.60999999999"/>
    <n v="1.4241221165035254"/>
    <n v="0"/>
    <n v="0"/>
    <n v="0"/>
    <n v="6123946.71"/>
    <x v="2"/>
    <x v="3"/>
    <x v="3"/>
    <n v="7"/>
    <n v="0"/>
  </r>
  <r>
    <s v="ASXN00475-01"/>
    <s v="拨叉"/>
    <s v="X40"/>
    <n v="202"/>
    <x v="1"/>
    <x v="1"/>
    <s v="Order specific"/>
    <s v="Order specific"/>
    <n v="2100"/>
    <n v="12"/>
    <n v="0"/>
    <n v="178.63"/>
    <n v="0"/>
    <n v="0"/>
    <n v="8"/>
    <n v="2143.56"/>
    <n v="34538.125"/>
    <n v="0"/>
    <n v="0"/>
    <n v="0"/>
    <n v="1429.04"/>
    <x v="0"/>
    <x v="0"/>
    <x v="2"/>
    <s v=""/>
    <n v="0"/>
  </r>
  <r>
    <s v="ASXN00553-01"/>
    <s v="上横梁"/>
    <s v="VMI"/>
    <n v="202"/>
    <x v="1"/>
    <x v="1"/>
    <s v="MRP"/>
    <s v="MRP"/>
    <s v="VMI"/>
    <n v="24"/>
    <n v="0"/>
    <n v="28.21"/>
    <n v="0"/>
    <n v="0"/>
    <n v="451"/>
    <n v="677.04"/>
    <n v="9.7117516629711744"/>
    <n v="0"/>
    <n v="0"/>
    <n v="0"/>
    <n v="12722.710000000001"/>
    <x v="2"/>
    <x v="1"/>
    <x v="0"/>
    <n v="14"/>
    <n v="0"/>
  </r>
  <r>
    <s v="ASXN00565-01"/>
    <s v="接地刀连接片"/>
    <s v="VMI"/>
    <n v="202"/>
    <x v="1"/>
    <x v="1"/>
    <s v="MRP"/>
    <s v="MRP"/>
    <s v="VMI"/>
    <n v="75"/>
    <n v="0"/>
    <n v="25.5"/>
    <n v="0"/>
    <n v="0"/>
    <n v="1374"/>
    <n v="1912.5"/>
    <n v="6.3755458515283836"/>
    <n v="0"/>
    <n v="0"/>
    <n v="0"/>
    <n v="35037"/>
    <x v="2"/>
    <x v="1"/>
    <x v="2"/>
    <n v="14"/>
    <n v="0"/>
  </r>
  <r>
    <s v="ASXN00592-01"/>
    <s v="紧急分闸横杆"/>
    <s v="O12"/>
    <n v="202"/>
    <x v="1"/>
    <x v="1"/>
    <s v="Order specific"/>
    <s v="Order specific"/>
    <n v="2100"/>
    <n v="28"/>
    <n v="10"/>
    <n v="41.91"/>
    <n v="0"/>
    <n v="0"/>
    <n v="66"/>
    <n v="1173.48"/>
    <n v="414.77272727272731"/>
    <n v="0"/>
    <n v="0"/>
    <n v="419.09999999999997"/>
    <n v="2766.06"/>
    <x v="0"/>
    <x v="0"/>
    <x v="2"/>
    <s v=""/>
    <n v="0"/>
  </r>
  <r>
    <s v="ASXN00594-01"/>
    <s v="固定式壳体210mm"/>
    <s v="O12"/>
    <n v="202"/>
    <x v="1"/>
    <x v="1"/>
    <s v="Order specific"/>
    <s v="Order specific"/>
    <n v="2100"/>
    <n v="2"/>
    <n v="0"/>
    <n v="506.71"/>
    <n v="0"/>
    <n v="0"/>
    <n v="0"/>
    <n v="1013.42"/>
    <s v=""/>
    <n v="0"/>
    <n v="0"/>
    <n v="0"/>
    <n v="0"/>
    <x v="0"/>
    <x v="0"/>
    <x v="2"/>
    <s v=""/>
    <n v="0"/>
  </r>
  <r>
    <s v="ASXN00607-03"/>
    <s v="coil"/>
    <s v="CVX"/>
    <n v="105"/>
    <x v="1"/>
    <x v="1"/>
    <s v="Order specific"/>
    <s v="Order specific"/>
    <n v="2100"/>
    <n v="78"/>
    <n v="0"/>
    <n v="75"/>
    <n v="0"/>
    <n v="0"/>
    <n v="22"/>
    <n v="5850"/>
    <n v="33.18181818181818"/>
    <n v="0"/>
    <n v="0"/>
    <n v="0"/>
    <n v="1650"/>
    <x v="0"/>
    <x v="0"/>
    <x v="2"/>
    <s v=""/>
    <n v="0"/>
  </r>
  <r>
    <s v="ASXN00609-01"/>
    <s v="PLATE"/>
    <s v="SM"/>
    <n v="202"/>
    <x v="1"/>
    <x v="1"/>
    <s v="SM"/>
    <s v="kanban"/>
    <n v="2600"/>
    <n v="59"/>
    <n v="87"/>
    <n v="12.5"/>
    <n v="0"/>
    <n v="20"/>
    <n v="459"/>
    <n v="737.5"/>
    <n v="62.026143790849673"/>
    <n v="0"/>
    <n v="125"/>
    <n v="1087.5"/>
    <n v="5737.5"/>
    <x v="1"/>
    <x v="2"/>
    <x v="0"/>
    <n v="21"/>
    <n v="321.95255532139095"/>
  </r>
  <r>
    <s v="ASXN00628-01"/>
    <s v="S61连杆"/>
    <s v="X40"/>
    <n v="202"/>
    <x v="1"/>
    <x v="1"/>
    <s v="Order specific"/>
    <s v="Order specific"/>
    <n v="2100"/>
    <n v="2"/>
    <n v="0"/>
    <n v="17.25"/>
    <n v="0"/>
    <n v="0"/>
    <n v="49"/>
    <n v="34.5"/>
    <n v="439.48979591836735"/>
    <n v="0"/>
    <n v="0"/>
    <n v="0"/>
    <n v="845.25"/>
    <x v="0"/>
    <x v="0"/>
    <x v="0"/>
    <s v=""/>
    <n v="0"/>
  </r>
  <r>
    <s v="ASXN00632-01"/>
    <s v="INSULATING ROD"/>
    <s v="O12"/>
    <n v="212"/>
    <x v="1"/>
    <x v="1"/>
    <s v="Order specific"/>
    <s v="Order specific"/>
    <n v="2100"/>
    <n v="210"/>
    <n v="0"/>
    <n v="79.45"/>
    <n v="0"/>
    <n v="0"/>
    <n v="874"/>
    <n v="16684.5"/>
    <n v="0.83524027459954231"/>
    <n v="0"/>
    <n v="0"/>
    <n v="0"/>
    <n v="69439.3"/>
    <x v="0"/>
    <x v="0"/>
    <x v="3"/>
    <s v=""/>
    <n v="0"/>
  </r>
  <r>
    <s v="ASXN00653-01"/>
    <s v="CRIMPED SUPPORT"/>
    <s v="SM"/>
    <n v="202"/>
    <x v="1"/>
    <x v="1"/>
    <s v="SM"/>
    <s v="kanban"/>
    <n v="2600"/>
    <n v="37"/>
    <n v="36"/>
    <n v="27.39"/>
    <n v="0"/>
    <n v="12"/>
    <n v="441"/>
    <n v="1013.4300000000001"/>
    <n v="173.8095238095238"/>
    <n v="0"/>
    <n v="164.34"/>
    <n v="986.04"/>
    <n v="12078.99"/>
    <x v="3"/>
    <x v="1"/>
    <x v="2"/>
    <n v="14"/>
    <n v="614.98819528767126"/>
  </r>
  <r>
    <s v="ASXN00661-11"/>
    <s v="24KV触臂 POLE B 1250A"/>
    <s v="O24"/>
    <n v="212"/>
    <x v="1"/>
    <x v="1"/>
    <s v="Order specific"/>
    <s v="Order specific"/>
    <n v="2100"/>
    <n v="1"/>
    <n v="0"/>
    <n v="271.82"/>
    <n v="0"/>
    <n v="0"/>
    <n v="55"/>
    <n v="271.82"/>
    <n v="245.54545454545453"/>
    <n v="0"/>
    <n v="0"/>
    <n v="0"/>
    <n v="14950.1"/>
    <x v="0"/>
    <x v="0"/>
    <x v="0"/>
    <s v=""/>
    <n v="0"/>
  </r>
  <r>
    <s v="ASXN00661-13"/>
    <s v="24KV触臂 POLE B 1600A"/>
    <s v="O24"/>
    <n v="212"/>
    <x v="1"/>
    <x v="1"/>
    <s v="Order specific"/>
    <s v="Order specific"/>
    <n v="2100"/>
    <n v="1"/>
    <n v="0"/>
    <n v="314.77"/>
    <n v="0"/>
    <n v="0"/>
    <n v="1"/>
    <n v="314.77"/>
    <n v="365"/>
    <n v="0"/>
    <n v="0"/>
    <n v="0"/>
    <n v="314.77"/>
    <x v="0"/>
    <x v="0"/>
    <x v="0"/>
    <s v=""/>
    <n v="0"/>
  </r>
  <r>
    <s v="ASXN00661-14"/>
    <s v="24KV触臂 POLE B 2000A"/>
    <s v="O24"/>
    <n v="212"/>
    <x v="1"/>
    <x v="1"/>
    <s v="Order specific"/>
    <s v="Order specific"/>
    <n v="2100"/>
    <n v="1"/>
    <n v="0"/>
    <n v="836.67"/>
    <n v="0"/>
    <n v="0"/>
    <n v="13"/>
    <n v="836.67"/>
    <n v="28.07692307692308"/>
    <n v="0"/>
    <n v="0"/>
    <n v="0"/>
    <n v="10876.71"/>
    <x v="0"/>
    <x v="0"/>
    <x v="0"/>
    <s v=""/>
    <n v="0"/>
  </r>
  <r>
    <s v="ASXN00661-22"/>
    <s v="24KV触臂 POLE C 3150A"/>
    <s v="O24"/>
    <n v="212"/>
    <x v="1"/>
    <x v="1"/>
    <s v="Order specific"/>
    <s v="Order specific"/>
    <n v="2100"/>
    <n v="1"/>
    <n v="5"/>
    <n v="1518.24"/>
    <n v="0"/>
    <n v="0"/>
    <n v="23"/>
    <n v="1518.24"/>
    <n v="15.869565217391305"/>
    <n v="0"/>
    <n v="0"/>
    <n v="7591.2"/>
    <n v="34919.519999999997"/>
    <x v="0"/>
    <x v="0"/>
    <x v="2"/>
    <s v=""/>
    <n v="0"/>
  </r>
  <r>
    <s v="ASXN00661-23"/>
    <s v="24KV触臂特殊"/>
    <s v="O24"/>
    <n v="202"/>
    <x v="1"/>
    <x v="1"/>
    <s v="Order specific"/>
    <s v="Order specific"/>
    <n v="2100"/>
    <n v="12"/>
    <n v="0"/>
    <n v="2862.85"/>
    <n v="0"/>
    <n v="0"/>
    <n v="0"/>
    <n v="34354.199999999997"/>
    <s v=""/>
    <n v="0"/>
    <n v="0"/>
    <n v="0"/>
    <n v="0"/>
    <x v="0"/>
    <x v="0"/>
    <x v="3"/>
    <s v=""/>
    <n v="0"/>
  </r>
  <r>
    <s v="ASXN00669-01"/>
    <s v="触臂铜牌"/>
    <s v="CVX"/>
    <n v="212"/>
    <x v="1"/>
    <x v="1"/>
    <s v="Order specific"/>
    <s v="Order specific"/>
    <n v="2100"/>
    <n v="1"/>
    <n v="0"/>
    <n v="186.83"/>
    <n v="0"/>
    <n v="0"/>
    <n v="0"/>
    <n v="186.83"/>
    <s v=""/>
    <n v="0"/>
    <n v="0"/>
    <n v="0"/>
    <n v="0"/>
    <x v="0"/>
    <x v="0"/>
    <x v="0"/>
    <s v=""/>
    <n v="0"/>
  </r>
  <r>
    <s v="ASXN00669-02"/>
    <s v="触臂铜牌"/>
    <s v="CVX"/>
    <n v="212"/>
    <x v="1"/>
    <x v="1"/>
    <s v="Order specific"/>
    <s v="Order specific"/>
    <n v="2100"/>
    <n v="1"/>
    <n v="0"/>
    <n v="215.62"/>
    <n v="0"/>
    <n v="0"/>
    <n v="0"/>
    <n v="215.62"/>
    <s v=""/>
    <n v="0"/>
    <n v="0"/>
    <n v="0"/>
    <n v="0"/>
    <x v="0"/>
    <x v="0"/>
    <x v="0"/>
    <s v=""/>
    <n v="0"/>
  </r>
  <r>
    <s v="ASXN00669-03"/>
    <s v="触臂铜牌"/>
    <s v="CVX"/>
    <n v="212"/>
    <x v="1"/>
    <x v="1"/>
    <s v="Order specific"/>
    <s v="Order specific"/>
    <n v="2100"/>
    <n v="1"/>
    <n v="0"/>
    <n v="215.62"/>
    <n v="0"/>
    <n v="0"/>
    <n v="0"/>
    <n v="215.62"/>
    <s v=""/>
    <n v="0"/>
    <n v="0"/>
    <n v="0"/>
    <n v="0"/>
    <x v="0"/>
    <x v="0"/>
    <x v="0"/>
    <s v=""/>
    <n v="0"/>
  </r>
  <r>
    <s v="ASXN00671-01"/>
    <s v="触臂铜牌"/>
    <s v="CVX"/>
    <n v="212"/>
    <x v="1"/>
    <x v="1"/>
    <s v="Order specific"/>
    <s v="Order specific"/>
    <n v="2100"/>
    <n v="2"/>
    <n v="0"/>
    <n v="145.94"/>
    <n v="0"/>
    <n v="0"/>
    <n v="0"/>
    <n v="291.88"/>
    <s v=""/>
    <n v="0"/>
    <n v="0"/>
    <n v="0"/>
    <n v="0"/>
    <x v="0"/>
    <x v="0"/>
    <x v="0"/>
    <s v=""/>
    <n v="0"/>
  </r>
  <r>
    <s v="ASXN00671-02"/>
    <s v="触臂铜牌"/>
    <s v="CVX"/>
    <n v="212"/>
    <x v="1"/>
    <x v="1"/>
    <s v="Order specific"/>
    <s v="Order specific"/>
    <n v="2100"/>
    <n v="2"/>
    <n v="0"/>
    <n v="145.94"/>
    <n v="0"/>
    <n v="0"/>
    <n v="0"/>
    <n v="291.88"/>
    <s v=""/>
    <n v="0"/>
    <n v="0"/>
    <n v="0"/>
    <n v="0"/>
    <x v="0"/>
    <x v="0"/>
    <x v="0"/>
    <s v=""/>
    <n v="0"/>
  </r>
  <r>
    <s v="ASXN00671-03"/>
    <s v="触臂铜牌"/>
    <s v="CVX"/>
    <n v="212"/>
    <x v="1"/>
    <x v="1"/>
    <s v="Order specific"/>
    <s v="Order specific"/>
    <n v="2100"/>
    <n v="2"/>
    <n v="0"/>
    <n v="145.94"/>
    <n v="0"/>
    <n v="0"/>
    <n v="0"/>
    <n v="291.88"/>
    <s v=""/>
    <n v="0"/>
    <n v="0"/>
    <n v="0"/>
    <n v="0"/>
    <x v="0"/>
    <x v="0"/>
    <x v="0"/>
    <s v=""/>
    <n v="0"/>
  </r>
  <r>
    <s v="ASXN00707-01"/>
    <s v="拉杆"/>
    <s v="VMI"/>
    <n v="212"/>
    <x v="1"/>
    <x v="1"/>
    <s v="MRP"/>
    <s v="MRP"/>
    <s v="VMI"/>
    <n v="155"/>
    <n v="0"/>
    <n v="53.48"/>
    <n v="0"/>
    <n v="0"/>
    <n v="5762"/>
    <n v="8289.4"/>
    <n v="0.12669212079139189"/>
    <n v="0"/>
    <n v="0"/>
    <n v="0"/>
    <n v="308151.76"/>
    <x v="2"/>
    <x v="3"/>
    <x v="3"/>
    <n v="7"/>
    <n v="0"/>
  </r>
  <r>
    <s v="ASXN00707-02"/>
    <s v="HVX-O拉杆50KA"/>
    <s v="VMI"/>
    <n v="212"/>
    <x v="1"/>
    <x v="1"/>
    <s v="MRP"/>
    <s v="MRP"/>
    <s v="VMI"/>
    <n v="10"/>
    <n v="0"/>
    <n v="58.15"/>
    <n v="0"/>
    <n v="0"/>
    <n v="556"/>
    <n v="581.5"/>
    <n v="101.75359712230215"/>
    <n v="0"/>
    <n v="0"/>
    <n v="0"/>
    <n v="32331.399999999998"/>
    <x v="3"/>
    <x v="1"/>
    <x v="0"/>
    <n v="14"/>
    <n v="330.98538029164826"/>
  </r>
  <r>
    <s v="ASXN00713-02"/>
    <s v="KYN61壳体300mm"/>
    <s v="VMI"/>
    <n v="202"/>
    <x v="1"/>
    <x v="1"/>
    <s v="MRP"/>
    <s v="MRP"/>
    <s v="VMI"/>
    <n v="3"/>
    <n v="0"/>
    <n v="866.55"/>
    <n v="0"/>
    <n v="0"/>
    <n v="175"/>
    <n v="2599.6499999999996"/>
    <n v="20.857142857142858"/>
    <n v="0"/>
    <n v="0"/>
    <n v="0"/>
    <n v="151646.25"/>
    <x v="4"/>
    <x v="1"/>
    <x v="2"/>
    <n v="14"/>
    <n v="564.08843835616437"/>
  </r>
  <r>
    <s v="ASXN00719-01"/>
    <s v="侧板"/>
    <s v="CVX"/>
    <n v="202"/>
    <x v="1"/>
    <x v="1"/>
    <s v="Order specific"/>
    <s v="Order specific"/>
    <n v="2100"/>
    <n v="2"/>
    <n v="0"/>
    <n v="27.54"/>
    <n v="0"/>
    <n v="0"/>
    <n v="0"/>
    <n v="55.08"/>
    <s v=""/>
    <n v="0"/>
    <n v="0"/>
    <n v="0"/>
    <n v="0"/>
    <x v="0"/>
    <x v="0"/>
    <x v="0"/>
    <s v=""/>
    <n v="0"/>
  </r>
  <r>
    <s v="ASXN00723-02"/>
    <s v="壳体210mm 31.5KA"/>
    <s v="O12"/>
    <n v="202"/>
    <x v="1"/>
    <x v="1"/>
    <s v="Order specific"/>
    <s v="Order specific"/>
    <n v="2100"/>
    <n v="22"/>
    <n v="1"/>
    <n v="528.62"/>
    <n v="0"/>
    <n v="0"/>
    <n v="1008"/>
    <n v="11629.64"/>
    <n v="0.72420634920634919"/>
    <n v="0"/>
    <n v="0"/>
    <n v="528.62"/>
    <n v="532848.96"/>
    <x v="0"/>
    <x v="0"/>
    <x v="3"/>
    <s v=""/>
    <n v="0"/>
  </r>
  <r>
    <s v="ASXN00725-01"/>
    <s v="底板210mm"/>
    <s v="O12"/>
    <n v="202"/>
    <x v="1"/>
    <x v="1"/>
    <s v="Order specific"/>
    <s v="Order specific"/>
    <n v="2100"/>
    <n v="1"/>
    <n v="0"/>
    <n v="122.27"/>
    <n v="0"/>
    <n v="0"/>
    <n v="131"/>
    <n v="122.27"/>
    <n v="61.297709923664122"/>
    <n v="0"/>
    <n v="0"/>
    <n v="0"/>
    <n v="16017.369999999999"/>
    <x v="0"/>
    <x v="0"/>
    <x v="0"/>
    <s v=""/>
    <n v="0"/>
  </r>
  <r>
    <s v="ASXN00726-01"/>
    <s v="拨叉"/>
    <s v="VMI"/>
    <n v="202"/>
    <x v="1"/>
    <x v="1"/>
    <s v="MRP"/>
    <s v="MRP"/>
    <s v="VMI"/>
    <n v="50"/>
    <n v="0"/>
    <n v="130.09"/>
    <n v="0"/>
    <n v="0"/>
    <n v="1861"/>
    <n v="6504.5"/>
    <n v="0.19613111230521227"/>
    <n v="0"/>
    <n v="0"/>
    <n v="0"/>
    <n v="242097.49000000002"/>
    <x v="2"/>
    <x v="3"/>
    <x v="2"/>
    <n v="7"/>
    <n v="0"/>
  </r>
  <r>
    <s v="ASXN00726-03"/>
    <s v="拨叉"/>
    <s v="VMI"/>
    <n v="202"/>
    <x v="1"/>
    <x v="1"/>
    <s v="MRP"/>
    <s v="MRP"/>
    <s v="VMI"/>
    <n v="100"/>
    <n v="0"/>
    <n v="125.72"/>
    <n v="0"/>
    <n v="0"/>
    <n v="3602"/>
    <n v="12572"/>
    <n v="5.0666296501943364"/>
    <n v="0"/>
    <n v="0"/>
    <n v="0"/>
    <n v="452843.44"/>
    <x v="2"/>
    <x v="3"/>
    <x v="3"/>
    <n v="7"/>
    <n v="0"/>
  </r>
  <r>
    <s v="ASXN00726-05"/>
    <s v="拨叉"/>
    <s v="VMI"/>
    <n v="202"/>
    <x v="1"/>
    <x v="1"/>
    <s v="MRP"/>
    <s v="MRP"/>
    <s v="VMI"/>
    <n v="2"/>
    <n v="0"/>
    <n v="271.45"/>
    <n v="0"/>
    <n v="0"/>
    <n v="179"/>
    <n v="542.9"/>
    <n v="203.91061452513966"/>
    <n v="0"/>
    <n v="0"/>
    <n v="0"/>
    <n v="48589.549999999996"/>
    <x v="3"/>
    <x v="1"/>
    <x v="0"/>
    <n v="14"/>
    <n v="333.71304427397263"/>
  </r>
  <r>
    <s v="ASXN00726-06"/>
    <s v="拨叉"/>
    <s v="VMI"/>
    <n v="202"/>
    <x v="1"/>
    <x v="1"/>
    <s v="MRP"/>
    <s v="MRP"/>
    <s v="VMI"/>
    <n v="4"/>
    <n v="0"/>
    <n v="305.22000000000003"/>
    <n v="0"/>
    <n v="0"/>
    <n v="352"/>
    <n v="1220.8800000000001"/>
    <n v="2.0738636363636362"/>
    <n v="0"/>
    <n v="0"/>
    <n v="0"/>
    <n v="107437.44"/>
    <x v="2"/>
    <x v="1"/>
    <x v="2"/>
    <n v="14"/>
    <n v="0"/>
  </r>
  <r>
    <s v="ASXN00728-02"/>
    <s v="拨叉"/>
    <s v="VMI"/>
    <n v="202"/>
    <x v="1"/>
    <x v="1"/>
    <s v="MRP"/>
    <s v="MRP"/>
    <s v="VMI"/>
    <n v="12"/>
    <n v="0"/>
    <n v="315.23"/>
    <n v="0"/>
    <n v="0"/>
    <n v="354"/>
    <n v="3782.76"/>
    <n v="4.1242937853107344"/>
    <n v="0"/>
    <n v="0"/>
    <n v="0"/>
    <n v="111591.42000000001"/>
    <x v="2"/>
    <x v="1"/>
    <x v="2"/>
    <n v="14"/>
    <n v="0"/>
  </r>
  <r>
    <s v="ASXN00730-01"/>
    <s v="拨叉"/>
    <s v="VMI"/>
    <n v="202"/>
    <x v="1"/>
    <x v="1"/>
    <s v="MRP"/>
    <s v="MRP"/>
    <s v="VMI"/>
    <n v="6"/>
    <n v="0"/>
    <n v="302.72000000000003"/>
    <n v="0"/>
    <n v="0"/>
    <n v="417"/>
    <n v="1816.3200000000002"/>
    <n v="10.503597122302159"/>
    <n v="0"/>
    <n v="0"/>
    <n v="0"/>
    <n v="126234.24000000001"/>
    <x v="2"/>
    <x v="1"/>
    <x v="2"/>
    <n v="14"/>
    <n v="0"/>
  </r>
  <r>
    <s v="ASXN00732-02"/>
    <s v="底板300mm"/>
    <s v="VMI"/>
    <n v="202"/>
    <x v="1"/>
    <x v="1"/>
    <s v="MRP"/>
    <s v="MRP"/>
    <s v="VMI"/>
    <n v="3"/>
    <n v="0"/>
    <n v="258.45999999999998"/>
    <n v="0"/>
    <n v="0"/>
    <n v="175"/>
    <n v="775.37999999999988"/>
    <n v="12.514285714285714"/>
    <n v="0"/>
    <n v="0"/>
    <n v="0"/>
    <n v="45230.5"/>
    <x v="2"/>
    <x v="1"/>
    <x v="0"/>
    <n v="14"/>
    <n v="0"/>
  </r>
  <r>
    <s v="ASXN00742-01"/>
    <s v="拉杆"/>
    <s v="VMI"/>
    <n v="202"/>
    <x v="1"/>
    <x v="1"/>
    <s v="MRP"/>
    <s v="MRP"/>
    <s v="VMI"/>
    <n v="18"/>
    <n v="0"/>
    <n v="94.02"/>
    <n v="0"/>
    <n v="0"/>
    <n v="1426"/>
    <n v="1692.36"/>
    <n v="0.76788218793828888"/>
    <n v="0"/>
    <n v="0"/>
    <n v="0"/>
    <n v="134072.51999999999"/>
    <x v="2"/>
    <x v="1"/>
    <x v="2"/>
    <n v="14"/>
    <n v="0"/>
  </r>
  <r>
    <s v="ASXN00745-01"/>
    <s v="触臂630A"/>
    <s v="VMI"/>
    <n v="212"/>
    <x v="1"/>
    <x v="1"/>
    <s v="MRP"/>
    <s v="MRP"/>
    <s v="VMI"/>
    <n v="1"/>
    <n v="0"/>
    <n v="147.1"/>
    <n v="0"/>
    <n v="0"/>
    <n v="1"/>
    <n v="147.1"/>
    <n v="6570"/>
    <n v="0"/>
    <n v="0"/>
    <n v="0"/>
    <n v="147.1"/>
    <x v="3"/>
    <x v="2"/>
    <x v="0"/>
    <n v="21"/>
    <n v="96.775679452054803"/>
  </r>
  <r>
    <s v="ASXN00745-02"/>
    <s v="触臂1250A"/>
    <s v="O12"/>
    <n v="212"/>
    <x v="1"/>
    <x v="1"/>
    <s v="Order specific"/>
    <s v="Order specific"/>
    <n v="2100"/>
    <n v="6"/>
    <n v="0"/>
    <n v="282.18"/>
    <n v="0"/>
    <n v="0"/>
    <n v="301"/>
    <n v="1693.08"/>
    <n v="1.212624584717608"/>
    <n v="0"/>
    <n v="0"/>
    <n v="0"/>
    <n v="84936.180000000008"/>
    <x v="0"/>
    <x v="0"/>
    <x v="2"/>
    <s v=""/>
    <n v="0"/>
  </r>
  <r>
    <s v="ASXN00745-11"/>
    <s v="触臂1250A"/>
    <s v="VMI"/>
    <n v="212"/>
    <x v="1"/>
    <x v="1"/>
    <s v="MRP"/>
    <s v="MRP"/>
    <s v="VMI"/>
    <n v="5"/>
    <n v="0"/>
    <n v="107.51"/>
    <n v="0"/>
    <n v="0"/>
    <n v="4878"/>
    <n v="537.55000000000007"/>
    <n v="0.44895448954489547"/>
    <n v="0"/>
    <n v="0"/>
    <n v="0"/>
    <n v="524433.78"/>
    <x v="2"/>
    <x v="3"/>
    <x v="0"/>
    <n v="7"/>
    <n v="0"/>
  </r>
  <r>
    <s v="ASXN00745-13"/>
    <s v="触臂2000A"/>
    <s v="VMI"/>
    <n v="212"/>
    <x v="1"/>
    <x v="1"/>
    <s v="MRP"/>
    <s v="MRP"/>
    <s v="VMI"/>
    <n v="12"/>
    <n v="0"/>
    <n v="409.65"/>
    <n v="0"/>
    <n v="0"/>
    <n v="1135"/>
    <n v="4915.7999999999993"/>
    <n v="1.6079295154185023"/>
    <n v="0"/>
    <n v="0"/>
    <n v="0"/>
    <n v="464952.75"/>
    <x v="2"/>
    <x v="3"/>
    <x v="2"/>
    <n v="7"/>
    <n v="0"/>
  </r>
  <r>
    <s v="ASXN00745-22"/>
    <s v="触臂3150A"/>
    <s v="VMI"/>
    <n v="202"/>
    <x v="1"/>
    <x v="1"/>
    <s v="MRP"/>
    <s v="MRP"/>
    <s v="VMI"/>
    <n v="18"/>
    <n v="0"/>
    <n v="1068.08"/>
    <n v="0"/>
    <n v="0"/>
    <n v="991"/>
    <n v="19225.439999999999"/>
    <n v="4.4197780020181634"/>
    <n v="0"/>
    <n v="0"/>
    <n v="0"/>
    <n v="1058467.28"/>
    <x v="2"/>
    <x v="3"/>
    <x v="3"/>
    <n v="7"/>
    <n v="0"/>
  </r>
  <r>
    <s v="ASXN00767-02"/>
    <s v="触臂1600A 64针"/>
    <s v="X40"/>
    <n v="212"/>
    <x v="1"/>
    <x v="1"/>
    <s v="Order specific"/>
    <s v="Order specific"/>
    <n v="2100"/>
    <n v="7"/>
    <n v="0"/>
    <n v="328.49"/>
    <n v="0"/>
    <n v="0"/>
    <n v="7"/>
    <n v="2299.4300000000003"/>
    <n v="938.57142857142867"/>
    <n v="0"/>
    <n v="0"/>
    <n v="0"/>
    <n v="2299.4300000000003"/>
    <x v="0"/>
    <x v="0"/>
    <x v="2"/>
    <s v=""/>
    <n v="0"/>
  </r>
  <r>
    <s v="ASXN00767-11"/>
    <s v="触臂1250A"/>
    <s v="VMI"/>
    <n v="202"/>
    <x v="1"/>
    <x v="1"/>
    <s v="MRP"/>
    <s v="MRP"/>
    <s v="VMI"/>
    <n v="18"/>
    <n v="0"/>
    <n v="482.36"/>
    <n v="0"/>
    <n v="0"/>
    <n v="738"/>
    <n v="8682.48"/>
    <n v="3.462059620596206"/>
    <n v="0"/>
    <n v="0"/>
    <n v="0"/>
    <n v="355981.68"/>
    <x v="2"/>
    <x v="3"/>
    <x v="3"/>
    <n v="7"/>
    <n v="0"/>
  </r>
  <r>
    <s v="ASXN00767-12"/>
    <s v="触臂1600A 58针"/>
    <s v="X40"/>
    <n v="212"/>
    <x v="1"/>
    <x v="1"/>
    <s v="Order specific"/>
    <s v="Order specific"/>
    <n v="2100"/>
    <n v="1"/>
    <n v="0"/>
    <n v="268.95"/>
    <n v="0"/>
    <n v="0"/>
    <n v="61"/>
    <n v="268.95"/>
    <n v="107.70491803278688"/>
    <n v="0"/>
    <n v="0"/>
    <n v="0"/>
    <n v="16405.95"/>
    <x v="0"/>
    <x v="0"/>
    <x v="0"/>
    <s v=""/>
    <n v="0"/>
  </r>
  <r>
    <s v="ASXN00783-01"/>
    <s v="合闸按钮"/>
    <s v="VMI"/>
    <n v="202"/>
    <x v="1"/>
    <x v="1"/>
    <s v="MRP"/>
    <s v="MRP"/>
    <s v="VMI"/>
    <n v="1"/>
    <n v="0"/>
    <n v="3.63"/>
    <n v="0"/>
    <n v="0"/>
    <n v="151"/>
    <n v="3.63"/>
    <n v="2.4172185430463577"/>
    <n v="0"/>
    <n v="0"/>
    <n v="0"/>
    <n v="548.13"/>
    <x v="2"/>
    <x v="2"/>
    <x v="0"/>
    <n v="21"/>
    <n v="0"/>
  </r>
  <r>
    <s v="ASXN00783-02"/>
    <s v="合闸按钮(红色）"/>
    <s v="VMI"/>
    <n v="202"/>
    <x v="1"/>
    <x v="1"/>
    <s v="MRP"/>
    <s v="MRP"/>
    <s v="VMI"/>
    <n v="7"/>
    <n v="0"/>
    <n v="3.63"/>
    <n v="0"/>
    <n v="0"/>
    <n v="387"/>
    <n v="25.41"/>
    <n v="0.9431524547803618"/>
    <n v="0"/>
    <n v="0"/>
    <n v="0"/>
    <n v="1404.81"/>
    <x v="2"/>
    <x v="2"/>
    <x v="0"/>
    <n v="21"/>
    <n v="0"/>
  </r>
  <r>
    <s v="ASXN00783-03"/>
    <s v="分闸按钮"/>
    <s v="VMI"/>
    <n v="202"/>
    <x v="1"/>
    <x v="1"/>
    <s v="MRP"/>
    <s v="MRP"/>
    <s v="VMI"/>
    <n v="6"/>
    <n v="0"/>
    <n v="4.13"/>
    <n v="0"/>
    <n v="0"/>
    <n v="232"/>
    <n v="24.78"/>
    <n v="11.01293103448276"/>
    <n v="0"/>
    <n v="0"/>
    <n v="0"/>
    <n v="958.16"/>
    <x v="2"/>
    <x v="2"/>
    <x v="0"/>
    <n v="21"/>
    <n v="0"/>
  </r>
  <r>
    <s v="ASXN00804-01"/>
    <s v="手车翻板与机构联锁件"/>
    <s v="VMI"/>
    <n v="202"/>
    <x v="1"/>
    <x v="1"/>
    <s v="MRP"/>
    <s v="MRP"/>
    <s v="VMI"/>
    <n v="6"/>
    <n v="0"/>
    <n v="8.9"/>
    <n v="0"/>
    <n v="0"/>
    <n v="324"/>
    <n v="53.400000000000006"/>
    <n v="6.7592592592592586"/>
    <n v="0"/>
    <n v="0"/>
    <n v="0"/>
    <n v="2883.6"/>
    <x v="2"/>
    <x v="2"/>
    <x v="0"/>
    <n v="21"/>
    <n v="0"/>
  </r>
  <r>
    <s v="ASXN00805-01"/>
    <s v="HVX-40.5KV主轴摆臂"/>
    <s v="VMI"/>
    <n v="202"/>
    <x v="1"/>
    <x v="1"/>
    <s v="MRP"/>
    <s v="MRP"/>
    <s v="VMI"/>
    <n v="18"/>
    <n v="0"/>
    <n v="50.92"/>
    <n v="0"/>
    <n v="0"/>
    <n v="1209"/>
    <n v="916.56000000000006"/>
    <n v="1.8114143920595533"/>
    <n v="0"/>
    <n v="0"/>
    <n v="0"/>
    <n v="61562.28"/>
    <x v="2"/>
    <x v="1"/>
    <x v="2"/>
    <n v="14"/>
    <n v="0"/>
  </r>
  <r>
    <s v="ASXN00813-02"/>
    <s v="HVX-O 800MM手车"/>
    <s v="VMI"/>
    <n v="212"/>
    <x v="1"/>
    <x v="1"/>
    <s v="MRP"/>
    <s v="MRP"/>
    <s v="VMI"/>
    <n v="111"/>
    <n v="12"/>
    <n v="574.23"/>
    <n v="0"/>
    <n v="0"/>
    <n v="2293"/>
    <n v="63739.53"/>
    <n v="2.8652420409943304"/>
    <n v="0"/>
    <n v="0"/>
    <n v="6890.76"/>
    <n v="1316709.3900000001"/>
    <x v="2"/>
    <x v="3"/>
    <x v="3"/>
    <n v="7"/>
    <n v="0"/>
  </r>
  <r>
    <s v="ASXN00813-03"/>
    <s v="HVX-O 1000MM手车"/>
    <s v="VMI"/>
    <n v="212"/>
    <x v="1"/>
    <x v="1"/>
    <s v="MRP"/>
    <s v="MRP"/>
    <s v="VMI"/>
    <n v="14"/>
    <n v="1"/>
    <n v="791.99"/>
    <n v="0"/>
    <n v="0"/>
    <n v="362"/>
    <n v="11087.86"/>
    <n v="111.91988950276243"/>
    <n v="0"/>
    <n v="0"/>
    <n v="791.99"/>
    <n v="286700.38"/>
    <x v="3"/>
    <x v="3"/>
    <x v="3"/>
    <n v="7"/>
    <n v="6860.285993720845"/>
  </r>
  <r>
    <s v="ASXN00813-13"/>
    <s v="12KV带门联锁手车1000mm"/>
    <s v="O12"/>
    <n v="212"/>
    <x v="1"/>
    <x v="1"/>
    <s v="Order specific"/>
    <s v="Order specific"/>
    <n v="2100"/>
    <n v="10"/>
    <n v="21"/>
    <n v="850.44"/>
    <n v="0"/>
    <n v="0"/>
    <n v="107"/>
    <n v="8504.4000000000015"/>
    <n v="47.757009345794387"/>
    <n v="0"/>
    <n v="0"/>
    <n v="17859.240000000002"/>
    <n v="90997.08"/>
    <x v="0"/>
    <x v="0"/>
    <x v="3"/>
    <s v=""/>
    <n v="0"/>
  </r>
  <r>
    <s v="ASXN00813-52"/>
    <s v="12KV 275mm电动手车"/>
    <s v="VE1"/>
    <n v="212"/>
    <x v="1"/>
    <x v="1"/>
    <s v="Order specific"/>
    <s v="Order specific"/>
    <n v="2100"/>
    <n v="8"/>
    <n v="0"/>
    <n v="2633.5"/>
    <n v="0"/>
    <n v="0"/>
    <n v="22"/>
    <n v="21068"/>
    <n v="165.90909090909091"/>
    <n v="0"/>
    <n v="0"/>
    <n v="0"/>
    <n v="57937"/>
    <x v="0"/>
    <x v="0"/>
    <x v="3"/>
    <s v=""/>
    <n v="0"/>
  </r>
  <r>
    <s v="ASXN00813-61"/>
    <s v="接触器底盘车650mm"/>
    <s v="VMI"/>
    <n v="212"/>
    <x v="1"/>
    <x v="1"/>
    <s v="MRP"/>
    <s v="MRP"/>
    <s v="VMI"/>
    <n v="32"/>
    <n v="0"/>
    <n v="589.63"/>
    <n v="0"/>
    <n v="0"/>
    <n v="413"/>
    <n v="18868.16"/>
    <n v="7.0702179176755449"/>
    <n v="0"/>
    <n v="0"/>
    <n v="0"/>
    <n v="243517.19"/>
    <x v="2"/>
    <x v="3"/>
    <x v="3"/>
    <n v="7"/>
    <n v="123.67691178082184"/>
  </r>
  <r>
    <s v="ASXN00813-62"/>
    <s v="CVX-OEM  650mm 底盘车带关门连锁"/>
    <s v="CVX"/>
    <n v="212"/>
    <x v="1"/>
    <x v="1"/>
    <s v="Order specific"/>
    <s v="Order specific"/>
    <n v="2100"/>
    <n v="3"/>
    <n v="0"/>
    <n v="686.5"/>
    <n v="0"/>
    <n v="0"/>
    <n v="84"/>
    <n v="2059.5"/>
    <n v="139.04761904761904"/>
    <n v="0"/>
    <n v="0"/>
    <n v="0"/>
    <n v="57666"/>
    <x v="0"/>
    <x v="0"/>
    <x v="2"/>
    <s v=""/>
    <n v="0"/>
  </r>
  <r>
    <s v="ASXN00813-81"/>
    <s v="CVX电动手车650mm"/>
    <s v="CVX"/>
    <n v="212"/>
    <x v="1"/>
    <x v="1"/>
    <s v="Order specific"/>
    <s v="Order specific"/>
    <n v="2100"/>
    <n v="1"/>
    <n v="20"/>
    <n v="2193"/>
    <n v="0"/>
    <n v="0"/>
    <n v="21"/>
    <n v="2193"/>
    <n v="52.142857142857139"/>
    <n v="0"/>
    <n v="0"/>
    <n v="43860"/>
    <n v="46053"/>
    <x v="0"/>
    <x v="0"/>
    <x v="2"/>
    <s v=""/>
    <n v="0"/>
  </r>
  <r>
    <s v="ASXN00823-01"/>
    <s v="TRANSMISSION"/>
    <s v="O12"/>
    <n v="202"/>
    <x v="1"/>
    <x v="1"/>
    <s v="Order specific"/>
    <s v="Order specific"/>
    <n v="2100"/>
    <n v="11"/>
    <n v="6"/>
    <n v="124.67"/>
    <n v="0"/>
    <n v="0"/>
    <n v="60"/>
    <n v="1371.3700000000001"/>
    <n v="6.083333333333333"/>
    <n v="0"/>
    <n v="0"/>
    <n v="748.02"/>
    <n v="7480.2"/>
    <x v="0"/>
    <x v="0"/>
    <x v="2"/>
    <s v=""/>
    <n v="0"/>
  </r>
  <r>
    <s v="ASXN00823-02"/>
    <s v="TRANSMISSION"/>
    <s v="O12"/>
    <n v="202"/>
    <x v="1"/>
    <x v="1"/>
    <s v="Order specific"/>
    <s v="Order specific"/>
    <n v="2100"/>
    <n v="22"/>
    <n v="12"/>
    <n v="126.16"/>
    <n v="0"/>
    <n v="0"/>
    <n v="120"/>
    <n v="2775.52"/>
    <n v="33.458333333333329"/>
    <n v="0"/>
    <n v="0"/>
    <n v="1513.92"/>
    <n v="15139.199999999999"/>
    <x v="0"/>
    <x v="0"/>
    <x v="2"/>
    <s v=""/>
    <n v="0"/>
  </r>
  <r>
    <s v="ASXN00840-01"/>
    <s v="40.5KV小面板"/>
    <s v="VMI"/>
    <n v="202"/>
    <x v="1"/>
    <x v="1"/>
    <s v="MRP"/>
    <s v="MRP"/>
    <s v="VMI"/>
    <n v="6"/>
    <n v="0"/>
    <n v="11.93"/>
    <n v="0"/>
    <n v="0"/>
    <n v="388"/>
    <n v="71.58"/>
    <n v="20.695876288659793"/>
    <n v="0"/>
    <n v="0"/>
    <n v="0"/>
    <n v="4628.84"/>
    <x v="4"/>
    <x v="2"/>
    <x v="0"/>
    <n v="21"/>
    <n v="0"/>
  </r>
  <r>
    <s v="ASXN00842-01"/>
    <s v="中置式PT车底盘车(DNF7柜)"/>
    <s v="X40"/>
    <n v="212"/>
    <x v="1"/>
    <x v="1"/>
    <s v="Order specific"/>
    <s v="Order specific"/>
    <n v="2100"/>
    <n v="3"/>
    <n v="0"/>
    <n v="2557.86"/>
    <n v="0"/>
    <n v="0"/>
    <n v="26"/>
    <n v="7673.58"/>
    <n v="84.230769230769241"/>
    <n v="0"/>
    <n v="0"/>
    <n v="0"/>
    <n v="66504.36"/>
    <x v="0"/>
    <x v="0"/>
    <x v="3"/>
    <s v=""/>
    <n v="0"/>
  </r>
  <r>
    <s v="AVX000076-01"/>
    <s v="Y1支架连接片"/>
    <s v="O12"/>
    <n v="202"/>
    <x v="1"/>
    <x v="1"/>
    <s v="Order specific"/>
    <s v="Order specific"/>
    <n v="2100"/>
    <n v="5"/>
    <n v="0"/>
    <n v="6.32"/>
    <n v="0"/>
    <n v="0"/>
    <n v="8"/>
    <n v="31.6"/>
    <n v="136.875"/>
    <n v="0"/>
    <n v="0"/>
    <n v="0"/>
    <n v="50.56"/>
    <x v="0"/>
    <x v="0"/>
    <x v="0"/>
    <s v=""/>
    <n v="0"/>
  </r>
  <r>
    <s v="AVX000085-01"/>
    <s v="单边卡簧销"/>
    <s v="X40"/>
    <n v="202"/>
    <x v="1"/>
    <x v="1"/>
    <s v="Order specific"/>
    <s v="Order specific"/>
    <n v="2100"/>
    <n v="19"/>
    <n v="14"/>
    <n v="1.35"/>
    <n v="0"/>
    <n v="0"/>
    <n v="376"/>
    <n v="25.650000000000002"/>
    <n v="4.8537234042553195"/>
    <n v="0"/>
    <n v="0"/>
    <n v="18.900000000000002"/>
    <n v="507.6"/>
    <x v="0"/>
    <x v="0"/>
    <x v="0"/>
    <s v=""/>
    <n v="0"/>
  </r>
  <r>
    <s v="AVX000095-01"/>
    <s v="手车翻板联锁件"/>
    <s v="X40"/>
    <n v="202"/>
    <x v="1"/>
    <x v="1"/>
    <s v="Order specific"/>
    <s v="Order specific"/>
    <n v="2100"/>
    <n v="60"/>
    <n v="40"/>
    <n v="3.77"/>
    <n v="0"/>
    <n v="0"/>
    <n v="650"/>
    <n v="226.2"/>
    <n v="10.669230769230769"/>
    <n v="0"/>
    <n v="0"/>
    <n v="150.80000000000001"/>
    <n v="2450.5"/>
    <x v="0"/>
    <x v="0"/>
    <x v="0"/>
    <s v=""/>
    <n v="0"/>
  </r>
  <r>
    <s v="AVX000146-01"/>
    <s v="左立柱--AMS275"/>
    <s v="FEP"/>
    <n v="212"/>
    <x v="0"/>
    <x v="0"/>
    <s v="Order specific"/>
    <s v="Order specific"/>
    <n v="2100"/>
    <n v="5"/>
    <n v="3"/>
    <n v="26.4"/>
    <n v="0"/>
    <n v="0"/>
    <n v="44"/>
    <n v="132"/>
    <n v="497.72727272727269"/>
    <n v="0"/>
    <n v="0"/>
    <n v="79.199999999999989"/>
    <n v="1161.5999999999999"/>
    <x v="0"/>
    <x v="0"/>
    <x v="0"/>
    <s v=""/>
    <n v="0"/>
  </r>
  <r>
    <s v="AVX000147-02"/>
    <s v="右立柱--AMS275"/>
    <s v="FEP"/>
    <n v="212"/>
    <x v="0"/>
    <x v="0"/>
    <s v="Order specific"/>
    <s v="Order specific"/>
    <n v="2100"/>
    <n v="5"/>
    <n v="3"/>
    <n v="46.23"/>
    <n v="0"/>
    <n v="0"/>
    <n v="33"/>
    <n v="231.14999999999998"/>
    <n v="55.303030303030305"/>
    <n v="0"/>
    <n v="0"/>
    <n v="138.69"/>
    <n v="1525.59"/>
    <x v="0"/>
    <x v="0"/>
    <x v="0"/>
    <s v=""/>
    <n v="0"/>
  </r>
  <r>
    <s v="AVX000148-01"/>
    <s v="中间封板--AMS275"/>
    <s v="FEP"/>
    <n v="212"/>
    <x v="0"/>
    <x v="0"/>
    <s v="Order specific"/>
    <s v="Order specific"/>
    <n v="2100"/>
    <n v="5"/>
    <n v="3"/>
    <n v="76.92"/>
    <n v="0"/>
    <n v="0"/>
    <n v="44"/>
    <n v="384.6"/>
    <n v="41.477272727272727"/>
    <n v="0"/>
    <n v="0"/>
    <n v="230.76"/>
    <n v="3384.48"/>
    <x v="0"/>
    <x v="0"/>
    <x v="0"/>
    <s v=""/>
    <n v="0"/>
  </r>
  <r>
    <s v="AVX000150-01"/>
    <s v="INDICATOR"/>
    <s v="SM"/>
    <n v="202"/>
    <x v="1"/>
    <x v="1"/>
    <s v="SM"/>
    <s v="kanban"/>
    <n v="2600"/>
    <n v="50"/>
    <n v="80"/>
    <n v="12.38"/>
    <n v="0"/>
    <n v="20"/>
    <n v="394"/>
    <n v="619"/>
    <n v="4.6319796954314718"/>
    <n v="0"/>
    <n v="123.80000000000001"/>
    <n v="990.40000000000009"/>
    <n v="4877.72"/>
    <x v="2"/>
    <x v="2"/>
    <x v="0"/>
    <n v="21"/>
    <n v="0"/>
  </r>
  <r>
    <s v="AVX000151-01"/>
    <s v="PIN"/>
    <s v="XB"/>
    <n v="202"/>
    <x v="1"/>
    <x v="1"/>
    <s v="Order specific"/>
    <s v="Order specific"/>
    <n v="2100"/>
    <n v="12"/>
    <n v="2"/>
    <n v="40"/>
    <n v="12"/>
    <n v="0"/>
    <n v="10"/>
    <n v="480"/>
    <n v="1825"/>
    <n v="480"/>
    <n v="0"/>
    <n v="80"/>
    <n v="400"/>
    <x v="0"/>
    <x v="0"/>
    <x v="0"/>
    <s v=""/>
    <n v="0"/>
  </r>
  <r>
    <s v="AVX000160-01"/>
    <s v="PIN"/>
    <s v="VE1"/>
    <n v="212"/>
    <x v="1"/>
    <x v="1"/>
    <s v="Order specific"/>
    <s v="Order specific"/>
    <n v="2100"/>
    <n v="24"/>
    <n v="12"/>
    <n v="1.98"/>
    <n v="0"/>
    <n v="0"/>
    <n v="246"/>
    <n v="47.519999999999996"/>
    <n v="17.804878048780488"/>
    <n v="0"/>
    <n v="0"/>
    <n v="23.759999999999998"/>
    <n v="487.08"/>
    <x v="0"/>
    <x v="0"/>
    <x v="0"/>
    <s v=""/>
    <n v="0"/>
  </r>
  <r>
    <s v="AVX000161-01"/>
    <s v="FP40.5 相柱绝缘罩(DNF7&amp;AMS 1250A)"/>
    <s v="FEP"/>
    <n v="202"/>
    <x v="0"/>
    <x v="0"/>
    <s v="Order specific"/>
    <s v="Order specific"/>
    <n v="2100"/>
    <n v="15"/>
    <n v="9"/>
    <n v="33.94"/>
    <n v="0"/>
    <n v="0"/>
    <n v="111"/>
    <n v="509.09999999999997"/>
    <n v="78.918918918918919"/>
    <n v="0"/>
    <n v="0"/>
    <n v="305.45999999999998"/>
    <n v="3767.3399999999997"/>
    <x v="0"/>
    <x v="0"/>
    <x v="0"/>
    <s v=""/>
    <n v="0"/>
  </r>
  <r>
    <s v="AVX000162-01"/>
    <s v="起吊杆--275"/>
    <s v="FEP"/>
    <n v="212"/>
    <x v="0"/>
    <x v="0"/>
    <s v="Order specific"/>
    <s v="Order specific"/>
    <n v="2100"/>
    <n v="5"/>
    <n v="3"/>
    <n v="36.369999999999997"/>
    <n v="0"/>
    <n v="0"/>
    <n v="44"/>
    <n v="181.85"/>
    <n v="124.43181818181817"/>
    <n v="0"/>
    <n v="0"/>
    <n v="109.10999999999999"/>
    <n v="1600.28"/>
    <x v="0"/>
    <x v="0"/>
    <x v="0"/>
    <s v=""/>
    <n v="0"/>
  </r>
  <r>
    <s v="AVX000162-02"/>
    <s v="起吊杆--300"/>
    <s v="FEP"/>
    <n v="212"/>
    <x v="0"/>
    <x v="0"/>
    <s v="Order specific"/>
    <s v="Order specific"/>
    <n v="2100"/>
    <n v="2"/>
    <n v="1"/>
    <n v="39.67"/>
    <n v="0"/>
    <n v="0"/>
    <n v="44"/>
    <n v="79.34"/>
    <n v="41.477272727272727"/>
    <n v="0"/>
    <n v="0"/>
    <n v="39.67"/>
    <n v="1745.48"/>
    <x v="0"/>
    <x v="0"/>
    <x v="0"/>
    <s v=""/>
    <n v="0"/>
  </r>
  <r>
    <s v="AVX000178-01"/>
    <s v="MTX承重块"/>
    <s v="X40"/>
    <n v="212"/>
    <x v="1"/>
    <x v="1"/>
    <s v="Order specific"/>
    <s v="Order specific"/>
    <n v="2100"/>
    <n v="2"/>
    <n v="10"/>
    <n v="113.69"/>
    <n v="0"/>
    <n v="0"/>
    <n v="50"/>
    <n v="227.38"/>
    <n v="14.6"/>
    <n v="0"/>
    <n v="0"/>
    <n v="1136.9000000000001"/>
    <n v="5684.5"/>
    <x v="0"/>
    <x v="0"/>
    <x v="0"/>
    <s v=""/>
    <n v="0"/>
  </r>
  <r>
    <s v="AVX000190-01"/>
    <s v="手车联琐销"/>
    <s v="FEP"/>
    <n v="105"/>
    <x v="0"/>
    <x v="0"/>
    <s v="Order specific"/>
    <s v="Order specific"/>
    <n v="2100"/>
    <n v="40"/>
    <n v="0"/>
    <n v="3.23"/>
    <n v="0"/>
    <n v="0"/>
    <n v="0"/>
    <n v="129.19999999999999"/>
    <s v=""/>
    <n v="0"/>
    <n v="0"/>
    <n v="0"/>
    <n v="0"/>
    <x v="0"/>
    <x v="0"/>
    <x v="0"/>
    <s v=""/>
    <n v="0"/>
  </r>
  <r>
    <s v="AVX000192-01"/>
    <s v="SUPPORT"/>
    <s v="X40"/>
    <n v="202"/>
    <x v="1"/>
    <x v="1"/>
    <s v="Order specific"/>
    <s v="Order specific"/>
    <n v="2100"/>
    <n v="5"/>
    <n v="0"/>
    <n v="6.71"/>
    <n v="0"/>
    <n v="0"/>
    <n v="7"/>
    <n v="33.549999999999997"/>
    <n v="2085.7142857142858"/>
    <n v="0"/>
    <n v="0"/>
    <n v="0"/>
    <n v="46.97"/>
    <x v="0"/>
    <x v="0"/>
    <x v="0"/>
    <s v=""/>
    <n v="0"/>
  </r>
  <r>
    <s v="AVX000195-01"/>
    <s v="航空插蛇皮管挂架"/>
    <s v="VMI"/>
    <n v="202"/>
    <x v="1"/>
    <x v="1"/>
    <s v="MRP"/>
    <s v="MRP"/>
    <s v="VMI"/>
    <n v="8"/>
    <n v="0"/>
    <n v="11.15"/>
    <n v="0"/>
    <n v="0"/>
    <n v="227"/>
    <n v="89.2"/>
    <n v="8.0396475770925111"/>
    <n v="0"/>
    <n v="0"/>
    <n v="0"/>
    <n v="2531.0500000000002"/>
    <x v="2"/>
    <x v="2"/>
    <x v="0"/>
    <n v="21"/>
    <n v="0"/>
  </r>
  <r>
    <s v="AVX000272-01"/>
    <s v="PACKER"/>
    <s v="SM"/>
    <n v="212"/>
    <x v="1"/>
    <x v="1"/>
    <s v="SM"/>
    <s v="kanban"/>
    <n v="2600"/>
    <n v="58"/>
    <n v="40"/>
    <n v="1.93"/>
    <n v="0"/>
    <n v="20"/>
    <n v="504"/>
    <n v="111.94"/>
    <n v="5.7936507936507935"/>
    <n v="0"/>
    <n v="19.3"/>
    <n v="77.2"/>
    <n v="972.71999999999991"/>
    <x v="2"/>
    <x v="2"/>
    <x v="0"/>
    <n v="21"/>
    <n v="0"/>
  </r>
  <r>
    <s v="AVX000307-01"/>
    <s v="FP触臂联接螺母(1250A)"/>
    <s v="FEP"/>
    <n v="212"/>
    <x v="0"/>
    <x v="0"/>
    <s v="Order specific"/>
    <s v="Order specific"/>
    <n v="2100"/>
    <n v="16"/>
    <n v="12"/>
    <n v="10.17"/>
    <n v="0"/>
    <n v="0"/>
    <n v="224"/>
    <n v="162.72"/>
    <n v="94.508928571428584"/>
    <n v="0"/>
    <n v="0"/>
    <n v="122.03999999999999"/>
    <n v="2278.08"/>
    <x v="0"/>
    <x v="0"/>
    <x v="0"/>
    <s v=""/>
    <n v="0"/>
  </r>
  <r>
    <s v="AVX000308-01"/>
    <s v="FP Y0固定螺栓"/>
    <s v="FEP"/>
    <n v="212"/>
    <x v="0"/>
    <x v="0"/>
    <s v="Order specific"/>
    <s v="Order specific"/>
    <n v="2100"/>
    <n v="4"/>
    <n v="0"/>
    <n v="2.09"/>
    <n v="0"/>
    <n v="0"/>
    <n v="0"/>
    <n v="8.36"/>
    <s v=""/>
    <n v="0"/>
    <n v="0"/>
    <n v="0"/>
    <n v="0"/>
    <x v="0"/>
    <x v="0"/>
    <x v="0"/>
    <s v=""/>
    <n v="0"/>
  </r>
  <r>
    <s v="AVX000311-01"/>
    <s v="起吊板"/>
    <s v="FEP"/>
    <n v="212"/>
    <x v="0"/>
    <x v="0"/>
    <s v="Order specific"/>
    <s v="Order specific"/>
    <n v="2100"/>
    <n v="10"/>
    <n v="8"/>
    <n v="33.31"/>
    <n v="0"/>
    <n v="0"/>
    <n v="176"/>
    <n v="333.1"/>
    <n v="8.295454545454545"/>
    <n v="0"/>
    <n v="0"/>
    <n v="266.48"/>
    <n v="5862.56"/>
    <x v="0"/>
    <x v="0"/>
    <x v="0"/>
    <s v=""/>
    <n v="0"/>
  </r>
  <r>
    <s v="AVX000338-01"/>
    <s v="WASHER"/>
    <s v="VE1"/>
    <n v="217"/>
    <x v="1"/>
    <x v="1"/>
    <s v="Order specific"/>
    <s v="Order specific"/>
    <n v="2100"/>
    <n v="30"/>
    <n v="0"/>
    <n v="18.3"/>
    <n v="0"/>
    <n v="0"/>
    <n v="0"/>
    <n v="549"/>
    <s v=""/>
    <n v="0"/>
    <n v="0"/>
    <n v="0"/>
    <n v="0"/>
    <x v="0"/>
    <x v="0"/>
    <x v="0"/>
    <s v=""/>
    <n v="0"/>
  </r>
  <r>
    <s v="AVX000341-01"/>
    <s v="SUPPORT"/>
    <s v="SM"/>
    <n v="202"/>
    <x v="1"/>
    <x v="1"/>
    <s v="SM"/>
    <s v="kanban"/>
    <n v="2600"/>
    <n v="302"/>
    <n v="600"/>
    <n v="6.7"/>
    <n v="0"/>
    <n v="150"/>
    <n v="2483"/>
    <n v="2023.4"/>
    <n v="4.4099879178413204"/>
    <n v="0"/>
    <n v="502.5"/>
    <n v="4020"/>
    <n v="16636.100000000002"/>
    <x v="2"/>
    <x v="1"/>
    <x v="2"/>
    <n v="14"/>
    <n v="0"/>
  </r>
  <r>
    <s v="AVX000377-01"/>
    <s v="S8,S9端子排安装支架"/>
    <s v="VMI"/>
    <n v="202"/>
    <x v="1"/>
    <x v="1"/>
    <s v="MRP"/>
    <s v="MRP"/>
    <s v="VMI"/>
    <n v="51"/>
    <n v="0"/>
    <n v="10.26"/>
    <n v="0"/>
    <n v="0"/>
    <n v="1867"/>
    <n v="523.26"/>
    <n v="59.041242635243705"/>
    <n v="0"/>
    <n v="0"/>
    <n v="0"/>
    <n v="19155.419999999998"/>
    <x v="1"/>
    <x v="1"/>
    <x v="0"/>
    <n v="14"/>
    <n v="263.46100650639573"/>
  </r>
  <r>
    <s v="AVX000384-01"/>
    <s v="特殊IP板"/>
    <s v="O12"/>
    <n v="202"/>
    <x v="1"/>
    <x v="1"/>
    <s v="Order specific"/>
    <s v="Order specific"/>
    <n v="2100"/>
    <n v="2"/>
    <n v="0"/>
    <n v="48.55"/>
    <n v="0"/>
    <n v="0"/>
    <n v="0"/>
    <n v="97.1"/>
    <s v=""/>
    <n v="0"/>
    <n v="0"/>
    <n v="0"/>
    <n v="0"/>
    <x v="0"/>
    <x v="0"/>
    <x v="0"/>
    <s v=""/>
    <n v="0"/>
  </r>
  <r>
    <s v="AVX000385-01"/>
    <s v="特殊IP板"/>
    <s v="O12"/>
    <n v="202"/>
    <x v="1"/>
    <x v="1"/>
    <s v="Order specific"/>
    <s v="Order specific"/>
    <n v="2100"/>
    <n v="2"/>
    <n v="0"/>
    <n v="35.07"/>
    <n v="0"/>
    <n v="0"/>
    <n v="0"/>
    <n v="70.14"/>
    <s v=""/>
    <n v="0"/>
    <n v="0"/>
    <n v="0"/>
    <n v="0"/>
    <x v="0"/>
    <x v="0"/>
    <x v="0"/>
    <s v=""/>
    <n v="0"/>
  </r>
  <r>
    <s v="AVX000386-01"/>
    <s v="特殊IP板"/>
    <s v="O12"/>
    <n v="202"/>
    <x v="1"/>
    <x v="1"/>
    <s v="Order specific"/>
    <s v="Order specific"/>
    <n v="2100"/>
    <n v="2"/>
    <n v="0"/>
    <n v="35.07"/>
    <n v="0"/>
    <n v="0"/>
    <n v="0"/>
    <n v="70.14"/>
    <s v=""/>
    <n v="0"/>
    <n v="0"/>
    <n v="0"/>
    <n v="0"/>
    <x v="0"/>
    <x v="0"/>
    <x v="0"/>
    <s v=""/>
    <n v="0"/>
  </r>
  <r>
    <s v="AVX000394-01"/>
    <s v="定位块"/>
    <s v="VXA"/>
    <n v="202"/>
    <x v="1"/>
    <x v="1"/>
    <s v="Order specific"/>
    <s v="Order specific"/>
    <n v="2100"/>
    <n v="1"/>
    <n v="0"/>
    <n v="10.43"/>
    <n v="0"/>
    <n v="0"/>
    <n v="12"/>
    <n v="10.43"/>
    <n v="60.833333333333329"/>
    <n v="0"/>
    <n v="0"/>
    <n v="0"/>
    <n v="125.16"/>
    <x v="0"/>
    <x v="0"/>
    <x v="0"/>
    <s v=""/>
    <n v="0"/>
  </r>
  <r>
    <s v="AVX000402-01"/>
    <s v="FIXING"/>
    <s v="SM"/>
    <n v="202"/>
    <x v="1"/>
    <x v="1"/>
    <s v="SM"/>
    <s v="kanban"/>
    <n v="2600"/>
    <n v="60"/>
    <n v="0"/>
    <n v="11.96"/>
    <n v="0"/>
    <n v="60"/>
    <n v="4721"/>
    <n v="717.6"/>
    <n v="7.7314128362635043E-2"/>
    <n v="0"/>
    <n v="358.8"/>
    <n v="0"/>
    <n v="56463.16"/>
    <x v="2"/>
    <x v="1"/>
    <x v="0"/>
    <n v="14"/>
    <n v="0"/>
  </r>
  <r>
    <s v="AVX000405-01"/>
    <s v="软连接连接螺杆"/>
    <s v="SM"/>
    <n v="212"/>
    <x v="1"/>
    <x v="1"/>
    <s v="SM"/>
    <s v="kanban"/>
    <n v="2600"/>
    <n v="483"/>
    <n v="360"/>
    <n v="4.5999999999999996"/>
    <n v="0"/>
    <n v="180"/>
    <n v="3246"/>
    <n v="2221.7999999999997"/>
    <n v="6.7467652495378934"/>
    <n v="0"/>
    <n v="413.99999999999994"/>
    <n v="1655.9999999999998"/>
    <n v="14931.599999999999"/>
    <x v="2"/>
    <x v="1"/>
    <x v="2"/>
    <n v="14"/>
    <n v="0"/>
  </r>
  <r>
    <s v="AVX000407-01"/>
    <s v="软连接垫片φ10.5X2"/>
    <s v="SM"/>
    <n v="212"/>
    <x v="0"/>
    <x v="0"/>
    <s v="SM"/>
    <s v="kanban"/>
    <n v="2600"/>
    <n v="84"/>
    <n v="2200"/>
    <n v="1"/>
    <n v="0"/>
    <n v="1000"/>
    <n v="37611"/>
    <n v="84"/>
    <n v="4.6873255164712448"/>
    <n v="0"/>
    <n v="500"/>
    <n v="2200"/>
    <n v="37611"/>
    <x v="2"/>
    <x v="1"/>
    <x v="0"/>
    <n v="14"/>
    <n v="0"/>
  </r>
  <r>
    <s v="AVX000408-01"/>
    <s v="极柱软连接 630/1250A"/>
    <s v="VMI"/>
    <n v="212"/>
    <x v="1"/>
    <x v="1"/>
    <s v="MRP"/>
    <s v="MRP"/>
    <s v="VMI"/>
    <n v="242"/>
    <n v="0"/>
    <n v="61.8"/>
    <n v="0"/>
    <n v="0"/>
    <n v="20355"/>
    <n v="14955.599999999999"/>
    <n v="1.5062638172439204"/>
    <n v="0"/>
    <n v="0"/>
    <n v="0"/>
    <n v="1257939"/>
    <x v="2"/>
    <x v="3"/>
    <x v="3"/>
    <n v="7"/>
    <n v="0"/>
  </r>
  <r>
    <s v="AVX000408-02"/>
    <s v="HVX-O软连接630A"/>
    <s v="VMI"/>
    <n v="202"/>
    <x v="1"/>
    <x v="1"/>
    <s v="MRP"/>
    <s v="MRP"/>
    <s v="VMI"/>
    <n v="45"/>
    <n v="0"/>
    <n v="46.21"/>
    <n v="0"/>
    <n v="0"/>
    <n v="2004"/>
    <n v="2079.4499999999998"/>
    <n v="44.076846307385232"/>
    <n v="0"/>
    <n v="0"/>
    <n v="0"/>
    <n v="92604.84"/>
    <x v="1"/>
    <x v="1"/>
    <x v="2"/>
    <n v="14"/>
    <n v="936.51384283935238"/>
  </r>
  <r>
    <s v="AVX000409-03"/>
    <s v="AVX000409-03 HV500电机支架垫块"/>
    <s v="VMI"/>
    <n v="202"/>
    <x v="1"/>
    <x v="1"/>
    <s v="MRP"/>
    <s v="MRP"/>
    <s v="VMI"/>
    <n v="7"/>
    <n v="0"/>
    <n v="3.3"/>
    <n v="0"/>
    <n v="0"/>
    <n v="139"/>
    <n v="23.099999999999998"/>
    <n v="118.16546762589928"/>
    <n v="0"/>
    <n v="0"/>
    <n v="0"/>
    <n v="458.7"/>
    <x v="3"/>
    <x v="2"/>
    <x v="0"/>
    <n v="21"/>
    <n v="12.536528219178082"/>
  </r>
  <r>
    <s v="AVX000409-05"/>
    <s v="WASHER"/>
    <s v="VMI"/>
    <n v="212"/>
    <x v="1"/>
    <x v="1"/>
    <s v="MRP"/>
    <s v="MRP"/>
    <s v="VMI"/>
    <n v="139"/>
    <n v="0"/>
    <n v="12.69"/>
    <n v="0"/>
    <n v="0"/>
    <n v="3114"/>
    <n v="1763.9099999999999"/>
    <n v="0.82048811817597933"/>
    <n v="0"/>
    <n v="0"/>
    <n v="0"/>
    <n v="39516.659999999996"/>
    <x v="2"/>
    <x v="1"/>
    <x v="2"/>
    <n v="14"/>
    <n v="0"/>
  </r>
  <r>
    <s v="AVX000420-01"/>
    <s v="拉杆垫片"/>
    <s v="SM"/>
    <n v="202"/>
    <x v="1"/>
    <x v="1"/>
    <s v="SM"/>
    <s v="kanban"/>
    <n v="2600"/>
    <n v="191"/>
    <n v="300"/>
    <n v="3.11"/>
    <n v="0"/>
    <n v="60"/>
    <n v="756"/>
    <n v="594.01"/>
    <n v="67.109788359788368"/>
    <n v="0"/>
    <n v="93.3"/>
    <n v="933"/>
    <n v="2351.16"/>
    <x v="1"/>
    <x v="2"/>
    <x v="0"/>
    <n v="21"/>
    <n v="269.36734856410766"/>
  </r>
  <r>
    <s v="AVX000423-01"/>
    <s v="HVX-40.5KV主轴摆臂卡片"/>
    <s v="VMI"/>
    <n v="202"/>
    <x v="1"/>
    <x v="1"/>
    <s v="MRP"/>
    <s v="MRP"/>
    <s v="VMI"/>
    <n v="42"/>
    <n v="0"/>
    <n v="4.16"/>
    <n v="0"/>
    <n v="0"/>
    <n v="1442"/>
    <n v="174.72"/>
    <n v="48.346047156726769"/>
    <n v="0"/>
    <n v="0"/>
    <n v="0"/>
    <n v="5998.72"/>
    <x v="1"/>
    <x v="2"/>
    <x v="0"/>
    <n v="21"/>
    <n v="65.225909511582884"/>
  </r>
  <r>
    <s v="AVX000442-01"/>
    <s v="PIPE"/>
    <s v="SM"/>
    <n v="202"/>
    <x v="1"/>
    <x v="1"/>
    <s v="SM"/>
    <s v="kanban"/>
    <n v="2600"/>
    <n v="563"/>
    <n v="1169"/>
    <n v="2.5"/>
    <n v="0"/>
    <n v="200"/>
    <n v="4317"/>
    <n v="1407.5"/>
    <n v="3.5510771369006258"/>
    <n v="0"/>
    <n v="250"/>
    <n v="2922.5"/>
    <n v="10792.5"/>
    <x v="2"/>
    <x v="1"/>
    <x v="2"/>
    <n v="14"/>
    <n v="0"/>
  </r>
  <r>
    <s v="AVX000443-01"/>
    <s v="SUPPORT STRUCTURE"/>
    <s v="SM"/>
    <n v="202"/>
    <x v="1"/>
    <x v="1"/>
    <s v="SM"/>
    <s v="kanban"/>
    <n v="2600"/>
    <n v="25"/>
    <n v="90"/>
    <n v="12.96"/>
    <n v="0"/>
    <n v="30"/>
    <n v="326"/>
    <n v="324"/>
    <n v="630.35276073619627"/>
    <n v="0"/>
    <n v="194.4"/>
    <n v="1166.4000000000001"/>
    <n v="4224.96"/>
    <x v="3"/>
    <x v="2"/>
    <x v="0"/>
    <n v="21"/>
    <n v="206.71598900216551"/>
  </r>
  <r>
    <s v="AVX000444-01"/>
    <s v="SUPPORT STRUCTURE"/>
    <s v="SM"/>
    <n v="202"/>
    <x v="1"/>
    <x v="1"/>
    <s v="SM"/>
    <s v="kanban"/>
    <n v="2600"/>
    <n v="26"/>
    <n v="90"/>
    <n v="12.96"/>
    <n v="0"/>
    <n v="30"/>
    <n v="326"/>
    <n v="336.96000000000004"/>
    <n v="27.990797546012271"/>
    <n v="0"/>
    <n v="194.4"/>
    <n v="1166.4000000000001"/>
    <n v="4224.96"/>
    <x v="4"/>
    <x v="2"/>
    <x v="0"/>
    <n v="21"/>
    <n v="55.543563221917822"/>
  </r>
  <r>
    <s v="AVX000454-02"/>
    <s v="SEALING END"/>
    <s v="O12"/>
    <n v="202"/>
    <x v="1"/>
    <x v="1"/>
    <s v="Order specific"/>
    <s v="Order specific"/>
    <n v="2100"/>
    <n v="2"/>
    <n v="0"/>
    <n v="29.13"/>
    <n v="0"/>
    <n v="0"/>
    <n v="6"/>
    <n v="58.26"/>
    <n v="1581.6666666666665"/>
    <n v="0"/>
    <n v="0"/>
    <n v="0"/>
    <n v="174.78"/>
    <x v="0"/>
    <x v="0"/>
    <x v="0"/>
    <s v=""/>
    <n v="0"/>
  </r>
  <r>
    <s v="AVX000454-03"/>
    <s v="IP左侧板210mm"/>
    <s v="O12"/>
    <n v="202"/>
    <x v="1"/>
    <x v="1"/>
    <s v="Order specific"/>
    <s v="Order specific"/>
    <n v="2100"/>
    <n v="6"/>
    <n v="0"/>
    <n v="25.01"/>
    <n v="0"/>
    <n v="0"/>
    <n v="98"/>
    <n v="150.06"/>
    <n v="7.4489795918367339"/>
    <n v="0"/>
    <n v="0"/>
    <n v="0"/>
    <n v="2450.98"/>
    <x v="0"/>
    <x v="0"/>
    <x v="0"/>
    <s v=""/>
    <n v="0"/>
  </r>
  <r>
    <s v="AVX000454-04"/>
    <s v="IP右侧板210mm"/>
    <s v="O12"/>
    <n v="202"/>
    <x v="1"/>
    <x v="1"/>
    <s v="Order specific"/>
    <s v="Order specific"/>
    <n v="2100"/>
    <n v="6"/>
    <n v="0"/>
    <n v="25.01"/>
    <n v="0"/>
    <n v="0"/>
    <n v="96"/>
    <n v="150.06"/>
    <n v="22.8125"/>
    <n v="0"/>
    <n v="0"/>
    <n v="0"/>
    <n v="2400.96"/>
    <x v="0"/>
    <x v="0"/>
    <x v="0"/>
    <s v=""/>
    <n v="0"/>
  </r>
  <r>
    <s v="AVX000454-21"/>
    <s v="IP左侧板275mm"/>
    <s v="O12"/>
    <n v="202"/>
    <x v="1"/>
    <x v="1"/>
    <s v="Order specific"/>
    <s v="Order specific"/>
    <n v="2100"/>
    <n v="1"/>
    <n v="0"/>
    <n v="38"/>
    <n v="0"/>
    <n v="0"/>
    <n v="31"/>
    <n v="38"/>
    <n v="70.645161290322577"/>
    <n v="0"/>
    <n v="0"/>
    <n v="0"/>
    <n v="1178"/>
    <x v="0"/>
    <x v="0"/>
    <x v="0"/>
    <s v=""/>
    <n v="0"/>
  </r>
  <r>
    <s v="AVX000454-22"/>
    <s v="IP右侧板275mm"/>
    <s v="O12"/>
    <n v="202"/>
    <x v="1"/>
    <x v="1"/>
    <s v="Order specific"/>
    <s v="Order specific"/>
    <n v="2100"/>
    <n v="1"/>
    <n v="0"/>
    <n v="38"/>
    <n v="0"/>
    <n v="0"/>
    <n v="31"/>
    <n v="38"/>
    <n v="11.774193548387096"/>
    <n v="0"/>
    <n v="0"/>
    <n v="0"/>
    <n v="1178"/>
    <x v="0"/>
    <x v="0"/>
    <x v="0"/>
    <s v=""/>
    <n v="0"/>
  </r>
  <r>
    <s v="AVX000455-02"/>
    <s v="IP顶板210mm"/>
    <s v="O12"/>
    <n v="202"/>
    <x v="1"/>
    <x v="1"/>
    <s v="Order specific"/>
    <s v="Order specific"/>
    <n v="2100"/>
    <n v="14"/>
    <n v="0"/>
    <n v="58.98"/>
    <n v="0"/>
    <n v="0"/>
    <n v="154"/>
    <n v="825.71999999999991"/>
    <n v="2.3701298701298703"/>
    <n v="0"/>
    <n v="0"/>
    <n v="0"/>
    <n v="9082.92"/>
    <x v="0"/>
    <x v="0"/>
    <x v="0"/>
    <s v=""/>
    <n v="0"/>
  </r>
  <r>
    <s v="AVX000455-11"/>
    <s v="IP顶板210mm"/>
    <s v="O12"/>
    <n v="202"/>
    <x v="1"/>
    <x v="1"/>
    <s v="Order specific"/>
    <s v="Order specific"/>
    <n v="2100"/>
    <n v="1"/>
    <n v="0"/>
    <n v="41.79"/>
    <n v="0"/>
    <n v="0"/>
    <n v="35"/>
    <n v="41.79"/>
    <n v="146"/>
    <n v="0"/>
    <n v="0"/>
    <n v="0"/>
    <n v="1462.6499999999999"/>
    <x v="0"/>
    <x v="0"/>
    <x v="0"/>
    <s v=""/>
    <n v="0"/>
  </r>
  <r>
    <s v="AVX000455-21"/>
    <s v="IP顶板275mm"/>
    <s v="O12"/>
    <n v="202"/>
    <x v="1"/>
    <x v="1"/>
    <s v="Order specific"/>
    <s v="Order specific"/>
    <n v="2100"/>
    <n v="1"/>
    <n v="0"/>
    <n v="77"/>
    <n v="0"/>
    <n v="0"/>
    <n v="31"/>
    <n v="77"/>
    <n v="11.774193548387096"/>
    <n v="0"/>
    <n v="0"/>
    <n v="0"/>
    <n v="2387"/>
    <x v="0"/>
    <x v="0"/>
    <x v="0"/>
    <s v=""/>
    <n v="0"/>
  </r>
  <r>
    <s v="AVX000459-12"/>
    <s v="隔离车S8,S9导轨安装板"/>
    <s v="VMI"/>
    <n v="202"/>
    <x v="1"/>
    <x v="1"/>
    <s v="MRP"/>
    <s v="MRP"/>
    <s v="VMI"/>
    <n v="6"/>
    <n v="0"/>
    <n v="3.87"/>
    <n v="0"/>
    <n v="0"/>
    <n v="13"/>
    <n v="23.22"/>
    <n v="28.07692307692308"/>
    <n v="0"/>
    <n v="0"/>
    <n v="0"/>
    <n v="50.31"/>
    <x v="4"/>
    <x v="2"/>
    <x v="0"/>
    <n v="21"/>
    <n v="3.8627901369863031"/>
  </r>
  <r>
    <s v="AVX000470-01"/>
    <s v="PULLING BAR"/>
    <s v="HVX"/>
    <n v="212"/>
    <x v="1"/>
    <x v="1"/>
    <s v="Order specific"/>
    <s v="Order specific"/>
    <n v="2100"/>
    <n v="69"/>
    <n v="0"/>
    <n v="70.459999999999994"/>
    <n v="0"/>
    <n v="0"/>
    <n v="30"/>
    <n v="4861.74"/>
    <n v="73"/>
    <n v="0"/>
    <n v="0"/>
    <n v="0"/>
    <n v="2113.7999999999997"/>
    <x v="0"/>
    <x v="0"/>
    <x v="2"/>
    <s v=""/>
    <n v="0"/>
  </r>
  <r>
    <s v="AVX000472-02Z"/>
    <s v="COVER"/>
    <s v="XB"/>
    <n v="202"/>
    <x v="1"/>
    <x v="1"/>
    <s v="Order specific"/>
    <s v="Order specific"/>
    <n v="2100"/>
    <n v="3"/>
    <n v="0"/>
    <n v="189.78"/>
    <n v="0"/>
    <n v="0"/>
    <n v="9"/>
    <n v="569.34"/>
    <n v="2798.3333333333335"/>
    <n v="0"/>
    <n v="0"/>
    <n v="0"/>
    <n v="1708.02"/>
    <x v="0"/>
    <x v="0"/>
    <x v="0"/>
    <s v=""/>
    <n v="0"/>
  </r>
  <r>
    <s v="AVX000513-01"/>
    <s v="KYN61 1200mmIP左侧板"/>
    <s v="VMI"/>
    <n v="202"/>
    <x v="1"/>
    <x v="1"/>
    <s v="MRP"/>
    <s v="MRP"/>
    <s v="VMI"/>
    <n v="5"/>
    <n v="0"/>
    <n v="39.659999999999997"/>
    <n v="0"/>
    <n v="0"/>
    <n v="50"/>
    <n v="198.29999999999998"/>
    <n v="21.9"/>
    <n v="0"/>
    <n v="0"/>
    <n v="0"/>
    <n v="1982.9999999999998"/>
    <x v="4"/>
    <x v="2"/>
    <x v="0"/>
    <n v="21"/>
    <n v="5.3785479452054714"/>
  </r>
  <r>
    <s v="AVX000513-02"/>
    <s v="KYN61 1200mmIP右侧板"/>
    <s v="VMI"/>
    <n v="202"/>
    <x v="1"/>
    <x v="1"/>
    <s v="MRP"/>
    <s v="MRP"/>
    <s v="VMI"/>
    <n v="6"/>
    <n v="0"/>
    <n v="39.659999999999997"/>
    <n v="0"/>
    <n v="0"/>
    <n v="50"/>
    <n v="237.95999999999998"/>
    <n v="36.5"/>
    <n v="0"/>
    <n v="0"/>
    <n v="0"/>
    <n v="1982.9999999999998"/>
    <x v="1"/>
    <x v="2"/>
    <x v="0"/>
    <n v="21"/>
    <n v="66.693994520547932"/>
  </r>
  <r>
    <s v="AVX000513-11"/>
    <s v="KYN61 1400mmIP左侧板"/>
    <s v="VMI"/>
    <n v="202"/>
    <x v="1"/>
    <x v="1"/>
    <s v="MRP"/>
    <s v="MRP"/>
    <s v="VMI"/>
    <n v="3"/>
    <n v="0"/>
    <n v="49.78"/>
    <n v="0"/>
    <n v="0"/>
    <n v="81"/>
    <n v="149.34"/>
    <n v="27.037037037037035"/>
    <n v="0"/>
    <n v="0"/>
    <n v="0"/>
    <n v="4032.1800000000003"/>
    <x v="4"/>
    <x v="2"/>
    <x v="0"/>
    <n v="21"/>
    <n v="22.00821534246575"/>
  </r>
  <r>
    <s v="AVX000513-12"/>
    <s v="KYN61 1400mmIP右侧板"/>
    <s v="VMI"/>
    <n v="202"/>
    <x v="1"/>
    <x v="1"/>
    <s v="MRP"/>
    <s v="MRP"/>
    <s v="VMI"/>
    <n v="3"/>
    <n v="0"/>
    <n v="49.78"/>
    <n v="0"/>
    <n v="0"/>
    <n v="81"/>
    <n v="149.34"/>
    <n v="13.518518518518517"/>
    <n v="0"/>
    <n v="0"/>
    <n v="0"/>
    <n v="4032.1800000000003"/>
    <x v="2"/>
    <x v="2"/>
    <x v="0"/>
    <n v="21"/>
    <n v="0"/>
  </r>
  <r>
    <s v="AVX000514-01"/>
    <s v="KYN61 1200mmIP顶板"/>
    <s v="VMI"/>
    <n v="202"/>
    <x v="1"/>
    <x v="1"/>
    <s v="MRP"/>
    <s v="MRP"/>
    <s v="VMI"/>
    <n v="11"/>
    <n v="0"/>
    <n v="159.62"/>
    <n v="0"/>
    <n v="0"/>
    <n v="75"/>
    <n v="1755.8200000000002"/>
    <n v="14.6"/>
    <n v="0"/>
    <n v="0"/>
    <n v="0"/>
    <n v="11971.5"/>
    <x v="2"/>
    <x v="1"/>
    <x v="2"/>
    <n v="14"/>
    <n v="47.623610958904138"/>
  </r>
  <r>
    <s v="AVX000514-11"/>
    <s v="KYN61 1400mmIP顶板"/>
    <s v="VMI"/>
    <n v="202"/>
    <x v="1"/>
    <x v="1"/>
    <s v="MRP"/>
    <s v="MRP"/>
    <s v="VMI"/>
    <n v="3"/>
    <n v="0"/>
    <n v="132.81"/>
    <n v="0"/>
    <n v="0"/>
    <n v="81"/>
    <n v="398.43"/>
    <n v="49.567901234567898"/>
    <n v="0"/>
    <n v="0"/>
    <n v="0"/>
    <n v="10757.61"/>
    <x v="1"/>
    <x v="1"/>
    <x v="0"/>
    <n v="14"/>
    <n v="188.69208164383562"/>
  </r>
  <r>
    <s v="AVX000534-01"/>
    <s v="CBX与壳体支撑件"/>
    <s v="VMI"/>
    <n v="202"/>
    <x v="1"/>
    <x v="1"/>
    <s v="MRP"/>
    <s v="MRP"/>
    <s v="VMI"/>
    <n v="2"/>
    <n v="0"/>
    <n v="11.45"/>
    <n v="0"/>
    <n v="0"/>
    <n v="8"/>
    <n v="22.9"/>
    <n v="136.875"/>
    <n v="0"/>
    <n v="0"/>
    <n v="0"/>
    <n v="91.6"/>
    <x v="3"/>
    <x v="2"/>
    <x v="0"/>
    <n v="21"/>
    <n v="12.795139726027399"/>
  </r>
  <r>
    <s v="AVX000534-02"/>
    <s v="CBX与壳体支撑件"/>
    <s v="VMI"/>
    <n v="202"/>
    <x v="1"/>
    <x v="1"/>
    <s v="MRP"/>
    <s v="MRP"/>
    <s v="VMI"/>
    <n v="2"/>
    <n v="0"/>
    <n v="11.45"/>
    <n v="0"/>
    <n v="0"/>
    <n v="8"/>
    <n v="22.9"/>
    <n v="91.25"/>
    <n v="0"/>
    <n v="0"/>
    <n v="0"/>
    <n v="91.6"/>
    <x v="3"/>
    <x v="2"/>
    <x v="0"/>
    <n v="21"/>
    <n v="11.635709589041095"/>
  </r>
  <r>
    <s v="AVX000583-01"/>
    <s v="HVX-O软连接与拉杆连接轴"/>
    <s v="VMI"/>
    <n v="212"/>
    <x v="1"/>
    <x v="1"/>
    <s v="MRP"/>
    <s v="MRP"/>
    <s v="VMI"/>
    <n v="30"/>
    <n v="0"/>
    <n v="5.26"/>
    <n v="0"/>
    <n v="0"/>
    <n v="1968"/>
    <n v="157.79999999999998"/>
    <n v="0.37093495934959353"/>
    <n v="0"/>
    <n v="0"/>
    <n v="0"/>
    <n v="10351.68"/>
    <x v="2"/>
    <x v="1"/>
    <x v="0"/>
    <n v="14"/>
    <n v="0"/>
  </r>
  <r>
    <s v="AVX000605-01"/>
    <s v="KYN61 IP上航空插联锁板"/>
    <s v="VMI"/>
    <n v="202"/>
    <x v="1"/>
    <x v="1"/>
    <s v="MRP"/>
    <s v="MRP"/>
    <s v="VMI"/>
    <n v="3"/>
    <n v="0"/>
    <n v="8.86"/>
    <n v="0"/>
    <n v="0"/>
    <n v="151"/>
    <n v="26.58"/>
    <n v="72.516556291390728"/>
    <n v="0"/>
    <n v="0"/>
    <n v="0"/>
    <n v="1337.86"/>
    <x v="1"/>
    <x v="2"/>
    <x v="0"/>
    <n v="21"/>
    <n v="12.462597369863014"/>
  </r>
  <r>
    <s v="AVX000620-01"/>
    <s v="HVX-O极柱底部密封垫630A"/>
    <s v="VMI"/>
    <n v="202"/>
    <x v="1"/>
    <x v="1"/>
    <s v="MRP"/>
    <s v="MRP"/>
    <s v="VMI"/>
    <n v="30"/>
    <n v="0"/>
    <n v="9.33"/>
    <n v="0"/>
    <n v="0"/>
    <n v="1986"/>
    <n v="279.89999999999998"/>
    <n v="0.55135951661631422"/>
    <n v="0"/>
    <n v="0"/>
    <n v="0"/>
    <n v="18529.38"/>
    <x v="2"/>
    <x v="1"/>
    <x v="0"/>
    <n v="14"/>
    <n v="0"/>
  </r>
  <r>
    <s v="AVX000715-01"/>
    <s v="辅开连杆销"/>
    <s v="VMI"/>
    <n v="212"/>
    <x v="1"/>
    <x v="1"/>
    <s v="MRP"/>
    <s v="MRP"/>
    <s v="VMI"/>
    <n v="6"/>
    <n v="0"/>
    <n v="4.5"/>
    <n v="0"/>
    <n v="0"/>
    <n v="1225"/>
    <n v="27"/>
    <n v="8.9387755102040813"/>
    <n v="0"/>
    <n v="0"/>
    <n v="0"/>
    <n v="5512.5"/>
    <x v="2"/>
    <x v="2"/>
    <x v="0"/>
    <n v="21"/>
    <n v="0"/>
  </r>
  <r>
    <s v="AVX000717-02"/>
    <s v="IP板侧板150mm"/>
    <s v="VMI"/>
    <n v="202"/>
    <x v="1"/>
    <x v="1"/>
    <s v="MRP"/>
    <s v="MRP"/>
    <s v="VMI"/>
    <n v="49"/>
    <n v="0"/>
    <n v="35.51"/>
    <n v="0"/>
    <n v="0"/>
    <n v="2355"/>
    <n v="1739.99"/>
    <n v="0.92993630573248398"/>
    <n v="0"/>
    <n v="0"/>
    <n v="0"/>
    <n v="83626.049999999988"/>
    <x v="2"/>
    <x v="1"/>
    <x v="2"/>
    <n v="14"/>
    <n v="0"/>
  </r>
  <r>
    <s v="AVX000734-01"/>
    <s v="SUPPORT"/>
    <s v="XA"/>
    <n v="202"/>
    <x v="1"/>
    <x v="1"/>
    <s v="Order specific"/>
    <s v="Order specific"/>
    <n v="2100"/>
    <n v="200"/>
    <n v="0"/>
    <n v="3.42"/>
    <n v="0"/>
    <n v="0"/>
    <n v="11"/>
    <n v="684"/>
    <n v="1625.9090909090908"/>
    <n v="0"/>
    <n v="0"/>
    <n v="0"/>
    <n v="37.619999999999997"/>
    <x v="0"/>
    <x v="0"/>
    <x v="0"/>
    <s v=""/>
    <n v="0"/>
  </r>
  <r>
    <s v="AVX000735-01Z"/>
    <s v="面板150mm"/>
    <s v="O12"/>
    <n v="202"/>
    <x v="1"/>
    <x v="1"/>
    <s v="Order specific"/>
    <s v="Order specific"/>
    <n v="2100"/>
    <n v="2"/>
    <n v="0"/>
    <n v="84.59"/>
    <n v="0"/>
    <n v="0"/>
    <n v="12"/>
    <n v="169.18"/>
    <n v="6083.3333333333339"/>
    <n v="0"/>
    <n v="0"/>
    <n v="0"/>
    <n v="1015.08"/>
    <x v="0"/>
    <x v="0"/>
    <x v="0"/>
    <s v=""/>
    <n v="0"/>
  </r>
  <r>
    <s v="AVX000735-02Z"/>
    <s v="面板210mm"/>
    <s v="VMI"/>
    <n v="202"/>
    <x v="1"/>
    <x v="1"/>
    <s v="MRP"/>
    <s v="MRP"/>
    <s v="VMI"/>
    <n v="70"/>
    <n v="0"/>
    <n v="85.15"/>
    <n v="0"/>
    <n v="0"/>
    <n v="2955"/>
    <n v="5960.5"/>
    <n v="0.24703891708967851"/>
    <n v="0"/>
    <n v="0"/>
    <n v="0"/>
    <n v="251618.25000000003"/>
    <x v="2"/>
    <x v="3"/>
    <x v="2"/>
    <n v="7"/>
    <n v="0"/>
  </r>
  <r>
    <s v="AVX000735-03Z"/>
    <s v="面板275mm"/>
    <s v="VMI"/>
    <n v="202"/>
    <x v="1"/>
    <x v="1"/>
    <s v="MRP"/>
    <s v="MRP"/>
    <s v="VMI"/>
    <n v="2"/>
    <n v="0"/>
    <n v="94.51"/>
    <n v="0"/>
    <n v="0"/>
    <n v="416"/>
    <n v="189.02"/>
    <n v="61.418269230769234"/>
    <n v="0"/>
    <n v="0"/>
    <n v="0"/>
    <n v="39316.160000000003"/>
    <x v="1"/>
    <x v="1"/>
    <x v="0"/>
    <n v="14"/>
    <n v="96.316306191780839"/>
  </r>
  <r>
    <s v="AVX000738-01"/>
    <s v="螺纹"/>
    <s v="O12"/>
    <n v="212"/>
    <x v="1"/>
    <x v="1"/>
    <s v="Order specific"/>
    <s v="Order specific"/>
    <n v="2100"/>
    <n v="17"/>
    <n v="0"/>
    <n v="80.16"/>
    <n v="0"/>
    <n v="0"/>
    <n v="88"/>
    <n v="1362.72"/>
    <n v="8.295454545454545"/>
    <n v="0"/>
    <n v="0"/>
    <n v="0"/>
    <n v="7054.08"/>
    <x v="0"/>
    <x v="0"/>
    <x v="2"/>
    <s v=""/>
    <n v="0"/>
  </r>
  <r>
    <s v="AVX000739-01"/>
    <s v="传动片"/>
    <s v="O12"/>
    <n v="212"/>
    <x v="1"/>
    <x v="1"/>
    <s v="Order specific"/>
    <s v="Order specific"/>
    <n v="2100"/>
    <n v="78"/>
    <n v="0"/>
    <n v="7.83"/>
    <n v="0"/>
    <n v="0"/>
    <n v="176"/>
    <n v="610.74"/>
    <n v="35.25568181818182"/>
    <n v="0"/>
    <n v="0"/>
    <n v="0"/>
    <n v="1378.08"/>
    <x v="0"/>
    <x v="0"/>
    <x v="0"/>
    <s v=""/>
    <n v="0"/>
  </r>
  <r>
    <s v="AVX000813-01"/>
    <s v="盖子"/>
    <s v="XA"/>
    <n v="202"/>
    <x v="1"/>
    <x v="1"/>
    <s v="Order specific"/>
    <s v="Order specific"/>
    <n v="2100"/>
    <n v="2"/>
    <n v="0"/>
    <n v="307.8"/>
    <n v="0"/>
    <n v="0"/>
    <n v="0"/>
    <n v="615.6"/>
    <s v=""/>
    <n v="0"/>
    <n v="0"/>
    <n v="0"/>
    <n v="0"/>
    <x v="0"/>
    <x v="0"/>
    <x v="0"/>
    <s v=""/>
    <n v="0"/>
  </r>
  <r>
    <s v="AVX000850-01"/>
    <s v="SPACE"/>
    <s v="SM"/>
    <n v="212"/>
    <x v="1"/>
    <x v="1"/>
    <s v="SM"/>
    <s v="kanban"/>
    <n v="2600"/>
    <n v="613"/>
    <n v="800"/>
    <n v="1.67"/>
    <n v="0"/>
    <n v="200"/>
    <n v="4760"/>
    <n v="1023.7099999999999"/>
    <n v="0.15336134453781514"/>
    <n v="0"/>
    <n v="167"/>
    <n v="1336"/>
    <n v="7949.2"/>
    <x v="2"/>
    <x v="2"/>
    <x v="2"/>
    <n v="21"/>
    <n v="0"/>
  </r>
  <r>
    <s v="AVX000857-01"/>
    <s v="PLATE"/>
    <s v="SM"/>
    <n v="212"/>
    <x v="1"/>
    <x v="1"/>
    <s v="SM"/>
    <s v="kanban"/>
    <n v="2600"/>
    <n v="177"/>
    <n v="100"/>
    <n v="3.69"/>
    <n v="0"/>
    <n v="50"/>
    <n v="683"/>
    <n v="653.13"/>
    <n v="327.59150805270866"/>
    <n v="0"/>
    <n v="92.25"/>
    <n v="369"/>
    <n v="2520.27"/>
    <x v="3"/>
    <x v="2"/>
    <x v="0"/>
    <n v="21"/>
    <n v="403.43266062526533"/>
  </r>
  <r>
    <s v="AVX000873-01"/>
    <s v="绝缘子"/>
    <s v="HVX"/>
    <n v="212"/>
    <x v="1"/>
    <x v="1"/>
    <s v="Order specific"/>
    <s v="Order specific"/>
    <n v="2100"/>
    <n v="12"/>
    <n v="0"/>
    <n v="128.1"/>
    <n v="0"/>
    <n v="0"/>
    <n v="93"/>
    <n v="1537.1999999999998"/>
    <n v="694.67741935483878"/>
    <n v="0"/>
    <n v="0"/>
    <n v="0"/>
    <n v="11913.3"/>
    <x v="0"/>
    <x v="0"/>
    <x v="2"/>
    <s v=""/>
    <n v="0"/>
  </r>
  <r>
    <s v="AVX000874-01"/>
    <s v="SPRING"/>
    <s v="O12"/>
    <n v="219"/>
    <x v="1"/>
    <x v="1"/>
    <s v="Order specific"/>
    <s v="Order specific"/>
    <n v="2100"/>
    <n v="173"/>
    <n v="100"/>
    <n v="0.05"/>
    <n v="0"/>
    <n v="0"/>
    <n v="238"/>
    <n v="8.65"/>
    <n v="18.403361344537817"/>
    <n v="0"/>
    <n v="0"/>
    <n v="5"/>
    <n v="11.9"/>
    <x v="0"/>
    <x v="0"/>
    <x v="0"/>
    <s v=""/>
    <n v="0"/>
  </r>
  <r>
    <s v="AVX000876-01"/>
    <s v="SUPPORT"/>
    <s v="XB"/>
    <n v="202"/>
    <x v="1"/>
    <x v="1"/>
    <s v="Order specific"/>
    <s v="Order specific"/>
    <n v="2100"/>
    <n v="3"/>
    <n v="10"/>
    <n v="8.25"/>
    <n v="0"/>
    <n v="0"/>
    <n v="230"/>
    <n v="24.75"/>
    <n v="274.54347826086956"/>
    <n v="0"/>
    <n v="0"/>
    <n v="82.5"/>
    <n v="1897.5"/>
    <x v="0"/>
    <x v="0"/>
    <x v="0"/>
    <s v=""/>
    <n v="0"/>
  </r>
  <r>
    <s v="AVX000916-01"/>
    <s v="LINK ROD"/>
    <s v="SM"/>
    <n v="202"/>
    <x v="1"/>
    <x v="1"/>
    <s v="SM"/>
    <s v="kanban"/>
    <n v="2600"/>
    <n v="540"/>
    <n v="540"/>
    <n v="9.1999999999999993"/>
    <n v="0"/>
    <n v="180"/>
    <n v="4396"/>
    <n v="4968"/>
    <n v="0.24909008189262968"/>
    <n v="0"/>
    <n v="827.99999999999989"/>
    <n v="4968"/>
    <n v="40443.199999999997"/>
    <x v="2"/>
    <x v="1"/>
    <x v="2"/>
    <n v="14"/>
    <n v="0"/>
  </r>
  <r>
    <s v="AVX000916-02"/>
    <s v="BEARING"/>
    <s v="XA"/>
    <n v="214"/>
    <x v="1"/>
    <x v="1"/>
    <s v="Order specific"/>
    <s v="Order specific"/>
    <n v="2100"/>
    <n v="88"/>
    <n v="0"/>
    <n v="12.4"/>
    <n v="0"/>
    <n v="0"/>
    <n v="365"/>
    <n v="1091.2"/>
    <n v="540"/>
    <n v="0"/>
    <n v="0"/>
    <n v="0"/>
    <n v="4526"/>
    <x v="0"/>
    <x v="0"/>
    <x v="2"/>
    <s v=""/>
    <n v="0"/>
  </r>
  <r>
    <s v="AVX000923-03"/>
    <s v="LABEL ENGLISH"/>
    <s v="CVX"/>
    <n v="105"/>
    <x v="1"/>
    <x v="1"/>
    <s v="Order specific"/>
    <s v="Order specific"/>
    <n v="2100"/>
    <n v="100"/>
    <n v="0"/>
    <n v="1.2"/>
    <n v="0"/>
    <n v="0"/>
    <n v="0"/>
    <n v="120"/>
    <s v=""/>
    <n v="0"/>
    <n v="0"/>
    <n v="0"/>
    <n v="0"/>
    <x v="0"/>
    <x v="0"/>
    <x v="0"/>
    <s v=""/>
    <n v="0"/>
  </r>
  <r>
    <s v="AVX000923-04"/>
    <s v="LABEL ENGLISH"/>
    <s v="CVX"/>
    <n v="105"/>
    <x v="1"/>
    <x v="1"/>
    <s v="Order specific"/>
    <s v="Order specific"/>
    <n v="2100"/>
    <n v="100"/>
    <n v="0"/>
    <n v="2.9"/>
    <n v="0"/>
    <n v="0"/>
    <n v="0"/>
    <n v="290"/>
    <s v=""/>
    <n v="0"/>
    <n v="0"/>
    <n v="0"/>
    <n v="0"/>
    <x v="0"/>
    <x v="0"/>
    <x v="0"/>
    <s v=""/>
    <n v="0"/>
  </r>
  <r>
    <s v="AVX000945-01"/>
    <s v="SHUTTER DRIVER"/>
    <s v="HVX"/>
    <n v="202"/>
    <x v="1"/>
    <x v="1"/>
    <s v="Order specific"/>
    <s v="Order specific"/>
    <n v="2100"/>
    <n v="2"/>
    <n v="0"/>
    <n v="92.46"/>
    <n v="0"/>
    <n v="0"/>
    <n v="3"/>
    <n v="184.92"/>
    <n v="12166.666666666668"/>
    <n v="0"/>
    <n v="0"/>
    <n v="0"/>
    <n v="277.38"/>
    <x v="0"/>
    <x v="0"/>
    <x v="0"/>
    <s v=""/>
    <n v="0"/>
  </r>
  <r>
    <s v="AVX000945-02"/>
    <s v="SHUTTER DRIVER"/>
    <s v="HVX"/>
    <n v="202"/>
    <x v="1"/>
    <x v="1"/>
    <s v="Order specific"/>
    <s v="Order specific"/>
    <n v="2100"/>
    <n v="2"/>
    <n v="0"/>
    <n v="92.46"/>
    <n v="0"/>
    <n v="0"/>
    <n v="3"/>
    <n v="184.92"/>
    <n v="243.33333333333331"/>
    <n v="0"/>
    <n v="0"/>
    <n v="0"/>
    <n v="277.38"/>
    <x v="0"/>
    <x v="0"/>
    <x v="0"/>
    <s v=""/>
    <n v="0"/>
  </r>
  <r>
    <s v="AVX000946-01"/>
    <s v="SPUR GEAR"/>
    <s v="SM"/>
    <n v="202"/>
    <x v="1"/>
    <x v="1"/>
    <s v="SM"/>
    <s v="kanban"/>
    <n v="2600"/>
    <n v="505"/>
    <n v="400"/>
    <n v="3.46"/>
    <n v="0"/>
    <n v="200"/>
    <n v="2924"/>
    <n v="1747.3"/>
    <n v="0.2496580027359781"/>
    <n v="0"/>
    <n v="346"/>
    <n v="1384"/>
    <n v="10117.039999999999"/>
    <x v="2"/>
    <x v="1"/>
    <x v="2"/>
    <n v="14"/>
    <n v="0"/>
  </r>
  <r>
    <s v="AVX000947-01"/>
    <s v="SHAFT"/>
    <s v="SM"/>
    <n v="212"/>
    <x v="1"/>
    <x v="1"/>
    <s v="SM"/>
    <s v="kanban"/>
    <n v="2600"/>
    <n v="462"/>
    <n v="860"/>
    <n v="6.31"/>
    <n v="0"/>
    <n v="200"/>
    <n v="3160"/>
    <n v="2915.22"/>
    <n v="58.330696202531641"/>
    <n v="0"/>
    <n v="631"/>
    <n v="5426.5999999999995"/>
    <n v="19939.599999999999"/>
    <x v="1"/>
    <x v="1"/>
    <x v="2"/>
    <n v="14"/>
    <n v="1462.2534753397531"/>
  </r>
  <r>
    <s v="AVX000969-01"/>
    <s v="AXLE"/>
    <s v="SM"/>
    <n v="212"/>
    <x v="1"/>
    <x v="1"/>
    <s v="SM"/>
    <s v="kanban"/>
    <n v="2600"/>
    <n v="753"/>
    <n v="720"/>
    <n v="3.09"/>
    <n v="0"/>
    <n v="180"/>
    <n v="4889"/>
    <n v="2326.77"/>
    <n v="34.491716097361426"/>
    <n v="0"/>
    <n v="278.09999999999997"/>
    <n v="2224.7999999999997"/>
    <n v="15107.009999999998"/>
    <x v="1"/>
    <x v="1"/>
    <x v="2"/>
    <n v="14"/>
    <n v="912.34882849315068"/>
  </r>
  <r>
    <s v="AVX000984-01"/>
    <s v="BEARING"/>
    <s v="XA"/>
    <n v="202"/>
    <x v="1"/>
    <x v="1"/>
    <s v="Order specific"/>
    <s v="Order specific"/>
    <n v="2100"/>
    <n v="2"/>
    <n v="0"/>
    <n v="30.63"/>
    <n v="0"/>
    <n v="0"/>
    <n v="0"/>
    <n v="61.26"/>
    <s v=""/>
    <n v="0"/>
    <n v="0"/>
    <n v="0"/>
    <n v="0"/>
    <x v="0"/>
    <x v="0"/>
    <x v="0"/>
    <s v=""/>
    <n v="0"/>
  </r>
  <r>
    <s v="AVX000994-02"/>
    <s v="HVX-O左右拨叉销（210mm)"/>
    <s v="VMI"/>
    <n v="202"/>
    <x v="1"/>
    <x v="1"/>
    <s v="MRP"/>
    <s v="MRP"/>
    <s v="VMI"/>
    <n v="100"/>
    <n v="0"/>
    <n v="23.35"/>
    <n v="0"/>
    <n v="0"/>
    <n v="3338"/>
    <n v="2335"/>
    <n v="0.21869382863990414"/>
    <n v="0"/>
    <n v="0"/>
    <n v="0"/>
    <n v="77942.3"/>
    <x v="2"/>
    <x v="1"/>
    <x v="2"/>
    <n v="14"/>
    <n v="0"/>
  </r>
  <r>
    <s v="AVX000994-03"/>
    <s v="HVX-O左右拨叉销（275mm)"/>
    <s v="VMI"/>
    <n v="202"/>
    <x v="1"/>
    <x v="1"/>
    <s v="MRP"/>
    <s v="MRP"/>
    <s v="VMI"/>
    <n v="4"/>
    <n v="0"/>
    <n v="29.61"/>
    <n v="0"/>
    <n v="0"/>
    <n v="352"/>
    <n v="118.44"/>
    <n v="103.69318181818183"/>
    <n v="0"/>
    <n v="0"/>
    <n v="0"/>
    <n v="10422.719999999999"/>
    <x v="3"/>
    <x v="1"/>
    <x v="0"/>
    <n v="14"/>
    <n v="67.616325172602743"/>
  </r>
  <r>
    <s v="AVX001009-01"/>
    <s v="ROTATING SPRING"/>
    <s v="HVX"/>
    <n v="219"/>
    <x v="1"/>
    <x v="1"/>
    <s v="Order specific"/>
    <s v="Order specific"/>
    <n v="2100"/>
    <n v="200"/>
    <n v="0"/>
    <n v="0.09"/>
    <n v="0"/>
    <n v="0"/>
    <n v="41"/>
    <n v="18"/>
    <n v="35.609756097560975"/>
    <n v="0"/>
    <n v="0"/>
    <n v="0"/>
    <n v="3.69"/>
    <x v="0"/>
    <x v="0"/>
    <x v="0"/>
    <s v=""/>
    <n v="0"/>
  </r>
  <r>
    <s v="AVX001010-01"/>
    <s v="TORSION SPRING"/>
    <s v="HVX"/>
    <n v="219"/>
    <x v="1"/>
    <x v="1"/>
    <s v="Order specific"/>
    <s v="Order specific"/>
    <n v="2100"/>
    <n v="198"/>
    <n v="0"/>
    <n v="0.93"/>
    <n v="0"/>
    <n v="0"/>
    <n v="50"/>
    <n v="184.14000000000001"/>
    <n v="1460"/>
    <n v="0"/>
    <n v="0"/>
    <n v="0"/>
    <n v="46.5"/>
    <x v="0"/>
    <x v="0"/>
    <x v="0"/>
    <s v=""/>
    <n v="0"/>
  </r>
  <r>
    <s v="AVX001025-01"/>
    <s v="ROD"/>
    <s v="SM"/>
    <n v="202"/>
    <x v="1"/>
    <x v="1"/>
    <s v="SM"/>
    <s v="kanban"/>
    <n v="2600"/>
    <n v="489"/>
    <n v="150"/>
    <n v="2.36"/>
    <n v="0"/>
    <n v="150"/>
    <n v="2428"/>
    <n v="1154.04"/>
    <n v="29.765238879736405"/>
    <n v="0"/>
    <n v="177"/>
    <n v="354"/>
    <n v="5730.08"/>
    <x v="4"/>
    <x v="2"/>
    <x v="2"/>
    <n v="21"/>
    <n v="224.29478794520537"/>
  </r>
  <r>
    <s v="AVX001123-01"/>
    <s v="SCREW"/>
    <s v="SM"/>
    <n v="212"/>
    <x v="1"/>
    <x v="1"/>
    <s v="SM"/>
    <s v="kanban"/>
    <n v="2600"/>
    <n v="323"/>
    <n v="400"/>
    <n v="1.57"/>
    <n v="0"/>
    <n v="100"/>
    <n v="527"/>
    <n v="507.11"/>
    <n v="338.68121442125238"/>
    <n v="0"/>
    <n v="78.5"/>
    <n v="628"/>
    <n v="827.39"/>
    <x v="3"/>
    <x v="2"/>
    <x v="0"/>
    <n v="21"/>
    <n v="313.93991487688044"/>
  </r>
  <r>
    <s v="AVX001127-01"/>
    <s v="PoleA/B,活门驱动"/>
    <s v="VMI"/>
    <n v="212"/>
    <x v="1"/>
    <x v="1"/>
    <s v="MRP"/>
    <s v="MRP"/>
    <s v="VMI"/>
    <n v="100"/>
    <n v="120"/>
    <n v="15.24"/>
    <n v="0"/>
    <n v="0"/>
    <n v="1298"/>
    <n v="1524"/>
    <n v="90.828197226502311"/>
    <n v="0"/>
    <n v="0"/>
    <n v="1828.8"/>
    <n v="19781.52"/>
    <x v="3"/>
    <x v="1"/>
    <x v="2"/>
    <n v="14"/>
    <n v="850.80268306543962"/>
  </r>
  <r>
    <s v="AVX001127-21"/>
    <s v="PoleC/D,P210活门驱动"/>
    <s v="O12"/>
    <n v="212"/>
    <x v="1"/>
    <x v="1"/>
    <s v="Order specific"/>
    <s v="Order specific"/>
    <n v="2100"/>
    <n v="4"/>
    <n v="6"/>
    <n v="21.49"/>
    <n v="0"/>
    <n v="0"/>
    <n v="18"/>
    <n v="85.96"/>
    <n v="2027.7777777777776"/>
    <n v="0"/>
    <n v="0"/>
    <n v="128.94"/>
    <n v="386.82"/>
    <x v="0"/>
    <x v="0"/>
    <x v="0"/>
    <s v=""/>
    <n v="0"/>
  </r>
  <r>
    <s v="AVX001127-22"/>
    <s v="PoleC/D,P275活门驱动"/>
    <s v="VMI"/>
    <n v="212"/>
    <x v="1"/>
    <x v="1"/>
    <s v="MRP"/>
    <s v="MRP"/>
    <s v="VMI"/>
    <n v="4"/>
    <n v="0"/>
    <n v="21.49"/>
    <n v="0"/>
    <n v="0"/>
    <n v="82"/>
    <n v="85.96"/>
    <n v="17.804878048780488"/>
    <n v="0"/>
    <n v="0"/>
    <n v="0"/>
    <n v="1762.1799999999998"/>
    <x v="4"/>
    <x v="2"/>
    <x v="0"/>
    <n v="21"/>
    <n v="0"/>
  </r>
  <r>
    <s v="AVX001226-01"/>
    <s v="PLATE"/>
    <s v="XB"/>
    <n v="202"/>
    <x v="1"/>
    <x v="1"/>
    <s v="Order specific"/>
    <s v="Order specific"/>
    <n v="2100"/>
    <n v="45"/>
    <n v="0"/>
    <n v="4.78"/>
    <n v="0"/>
    <n v="0"/>
    <n v="0"/>
    <n v="215.10000000000002"/>
    <s v=""/>
    <n v="0"/>
    <n v="0"/>
    <n v="0"/>
    <n v="0"/>
    <x v="0"/>
    <x v="0"/>
    <x v="0"/>
    <s v=""/>
    <n v="0"/>
  </r>
  <r>
    <s v="AVX001227-01"/>
    <s v="PLATE"/>
    <s v="HVX"/>
    <n v="202"/>
    <x v="1"/>
    <x v="1"/>
    <s v="Order specific"/>
    <s v="Order specific"/>
    <n v="2100"/>
    <n v="45"/>
    <n v="0"/>
    <n v="5.36"/>
    <n v="0"/>
    <n v="0"/>
    <n v="0"/>
    <n v="241.20000000000002"/>
    <s v=""/>
    <n v="0"/>
    <n v="0"/>
    <n v="0"/>
    <n v="0"/>
    <x v="0"/>
    <x v="0"/>
    <x v="0"/>
    <s v=""/>
    <n v="0"/>
  </r>
  <r>
    <s v="AVX001259-01"/>
    <s v="INSULATION BPTM 100/40 Length 180mm"/>
    <s v="CVX"/>
    <n v="105"/>
    <x v="1"/>
    <x v="1"/>
    <s v="Order specific"/>
    <s v="Order specific"/>
    <n v="2100"/>
    <n v="182"/>
    <n v="0"/>
    <n v="17.3"/>
    <n v="0"/>
    <n v="0"/>
    <n v="158"/>
    <n v="3148.6"/>
    <n v="103.95569620253166"/>
    <n v="0"/>
    <n v="0"/>
    <n v="0"/>
    <n v="2733.4"/>
    <x v="0"/>
    <x v="0"/>
    <x v="2"/>
    <s v=""/>
    <n v="0"/>
  </r>
  <r>
    <s v="AVX001261-01"/>
    <s v="活门驱动（加长版）"/>
    <s v="O12"/>
    <n v="105"/>
    <x v="1"/>
    <x v="1"/>
    <s v="Order specific"/>
    <s v="Order specific"/>
    <n v="2100"/>
    <n v="136"/>
    <n v="200"/>
    <n v="21.43"/>
    <n v="0"/>
    <n v="0"/>
    <n v="70"/>
    <n v="2914.48"/>
    <n v="949"/>
    <n v="0"/>
    <n v="0"/>
    <n v="4286"/>
    <n v="1500.1"/>
    <x v="0"/>
    <x v="0"/>
    <x v="2"/>
    <s v=""/>
    <n v="0"/>
  </r>
  <r>
    <s v="AVX001346-01"/>
    <s v="PLATE"/>
    <s v="X40"/>
    <n v="202"/>
    <x v="1"/>
    <x v="1"/>
    <s v="Order specific"/>
    <s v="Order specific"/>
    <n v="2100"/>
    <n v="12"/>
    <n v="8"/>
    <n v="1.24"/>
    <n v="0"/>
    <n v="0"/>
    <n v="23"/>
    <n v="14.879999999999999"/>
    <n v="2158.260869565217"/>
    <n v="0"/>
    <n v="0"/>
    <n v="9.92"/>
    <n v="28.52"/>
    <x v="0"/>
    <x v="0"/>
    <x v="0"/>
    <s v=""/>
    <n v="0"/>
  </r>
  <r>
    <s v="AVX001349-01"/>
    <s v="PLATE"/>
    <s v="X40"/>
    <n v="202"/>
    <x v="1"/>
    <x v="1"/>
    <s v="Order specific"/>
    <s v="Order specific"/>
    <n v="2100"/>
    <n v="1"/>
    <n v="5"/>
    <n v="15.5"/>
    <n v="0"/>
    <n v="0"/>
    <n v="1"/>
    <n v="15.5"/>
    <n v="4380"/>
    <n v="0"/>
    <n v="0"/>
    <n v="77.5"/>
    <n v="15.5"/>
    <x v="0"/>
    <x v="0"/>
    <x v="0"/>
    <s v=""/>
    <n v="0"/>
  </r>
  <r>
    <s v="AVXN00017-01"/>
    <s v="EQUIPED SHEET"/>
    <s v="SM"/>
    <n v="202"/>
    <x v="1"/>
    <x v="1"/>
    <s v="SM"/>
    <s v="kanban"/>
    <n v="2600"/>
    <n v="368"/>
    <n v="0"/>
    <n v="5"/>
    <n v="0"/>
    <n v="60"/>
    <n v="524"/>
    <n v="1840"/>
    <n v="0.69656488549618323"/>
    <n v="0"/>
    <n v="150"/>
    <n v="0"/>
    <n v="2620"/>
    <x v="2"/>
    <x v="2"/>
    <x v="2"/>
    <n v="21"/>
    <n v="0"/>
  </r>
  <r>
    <s v="AVXN00034-03"/>
    <s v="中置式底盘车(不带关门联锁)-(配AMS P275)"/>
    <s v="FEP"/>
    <n v="212"/>
    <x v="0"/>
    <x v="0"/>
    <s v="Order specific"/>
    <s v="Order specific"/>
    <n v="2100"/>
    <n v="5"/>
    <n v="3"/>
    <n v="2429.34"/>
    <n v="0"/>
    <n v="0"/>
    <n v="35"/>
    <n v="12146.7"/>
    <n v="3837.7142857142858"/>
    <n v="0"/>
    <n v="0"/>
    <n v="7288.02"/>
    <n v="85026.900000000009"/>
    <x v="0"/>
    <x v="0"/>
    <x v="3"/>
    <s v=""/>
    <n v="0"/>
  </r>
  <r>
    <s v="AVXN00034-07"/>
    <s v="中置式底盘车(带关门联锁)-(配AMS P275)"/>
    <s v="FEP"/>
    <n v="212"/>
    <x v="0"/>
    <x v="0"/>
    <s v="Order specific"/>
    <s v="Order specific"/>
    <n v="2100"/>
    <n v="3"/>
    <n v="0"/>
    <n v="2840"/>
    <n v="0"/>
    <n v="0"/>
    <n v="0"/>
    <n v="8520"/>
    <s v=""/>
    <n v="0"/>
    <n v="0"/>
    <n v="0"/>
    <n v="0"/>
    <x v="0"/>
    <x v="0"/>
    <x v="3"/>
    <s v=""/>
    <n v="0"/>
  </r>
  <r>
    <s v="AVXN00048-01"/>
    <s v="特殊触头"/>
    <s v="XA"/>
    <n v="202"/>
    <x v="1"/>
    <x v="1"/>
    <s v="Order specific"/>
    <s v="Order specific"/>
    <n v="2100"/>
    <n v="18"/>
    <n v="0"/>
    <n v="248.92"/>
    <n v="0"/>
    <n v="0"/>
    <n v="150"/>
    <n v="4480.5599999999995"/>
    <n v="7.3"/>
    <n v="0"/>
    <n v="0"/>
    <n v="0"/>
    <n v="37338"/>
    <x v="0"/>
    <x v="0"/>
    <x v="2"/>
    <s v=""/>
    <n v="0"/>
  </r>
  <r>
    <s v="AVXN00048-02"/>
    <s v="特殊触头"/>
    <s v="XA"/>
    <n v="202"/>
    <x v="1"/>
    <x v="1"/>
    <s v="Order specific"/>
    <s v="Order specific"/>
    <n v="2100"/>
    <n v="18"/>
    <n v="0"/>
    <n v="272.77"/>
    <n v="0"/>
    <n v="0"/>
    <n v="150"/>
    <n v="4909.8599999999997"/>
    <n v="43.8"/>
    <n v="0"/>
    <n v="0"/>
    <n v="0"/>
    <n v="40915.5"/>
    <x v="0"/>
    <x v="0"/>
    <x v="2"/>
    <s v=""/>
    <n v="0"/>
  </r>
  <r>
    <s v="AVXN00052-01"/>
    <s v="上触臂(1250A)--AMS&amp;DNF7"/>
    <s v="FEP"/>
    <n v="212"/>
    <x v="0"/>
    <x v="0"/>
    <s v="Order specific"/>
    <s v="Order specific"/>
    <n v="2100"/>
    <n v="15"/>
    <n v="9"/>
    <n v="305.94"/>
    <n v="0"/>
    <n v="0"/>
    <n v="111"/>
    <n v="4589.1000000000004"/>
    <n v="59.189189189189193"/>
    <n v="0"/>
    <n v="0"/>
    <n v="2753.46"/>
    <n v="33959.339999999997"/>
    <x v="0"/>
    <x v="0"/>
    <x v="2"/>
    <s v=""/>
    <n v="0"/>
  </r>
  <r>
    <s v="AVXN00052-03"/>
    <s v="上触臂(1600A)--AMS&amp;DNF7"/>
    <s v="FEP"/>
    <n v="212"/>
    <x v="0"/>
    <x v="0"/>
    <s v="Order specific"/>
    <s v="Order specific"/>
    <n v="2100"/>
    <n v="6"/>
    <n v="0"/>
    <n v="434.4"/>
    <n v="0"/>
    <n v="0"/>
    <n v="3"/>
    <n v="2606.3999999999996"/>
    <n v="1825"/>
    <n v="0"/>
    <n v="0"/>
    <n v="0"/>
    <n v="1303.1999999999998"/>
    <x v="0"/>
    <x v="0"/>
    <x v="2"/>
    <s v=""/>
    <n v="0"/>
  </r>
  <r>
    <s v="AVXN00053-01"/>
    <s v="下触臂(1250A)--AMS&amp;DNF7"/>
    <s v="FEP"/>
    <n v="212"/>
    <x v="0"/>
    <x v="0"/>
    <s v="Order specific"/>
    <s v="Order specific"/>
    <n v="2100"/>
    <n v="15"/>
    <n v="9"/>
    <n v="130.9"/>
    <n v="0"/>
    <n v="0"/>
    <n v="111"/>
    <n v="1963.5"/>
    <n v="19.72972972972973"/>
    <n v="0"/>
    <n v="0"/>
    <n v="1178.1000000000001"/>
    <n v="14529.900000000001"/>
    <x v="0"/>
    <x v="0"/>
    <x v="2"/>
    <s v=""/>
    <n v="0"/>
  </r>
  <r>
    <s v="AVXN00066-01"/>
    <s v="电动手车电机 48VDC"/>
    <s v="VMI"/>
    <n v="202"/>
    <x v="1"/>
    <x v="1"/>
    <s v="MRP"/>
    <s v="MRP"/>
    <s v="VMI"/>
    <n v="2"/>
    <n v="0"/>
    <n v="452.99"/>
    <n v="0"/>
    <n v="0"/>
    <n v="83"/>
    <n v="905.98"/>
    <n v="65.963855421686745"/>
    <n v="0"/>
    <n v="0"/>
    <n v="0"/>
    <n v="37598.17"/>
    <x v="1"/>
    <x v="1"/>
    <x v="2"/>
    <n v="14"/>
    <n v="471.04010016438355"/>
  </r>
  <r>
    <s v="AVXN00111-14"/>
    <s v="KYN61 40.5KV触臂2500A"/>
    <s v="X40"/>
    <n v="202"/>
    <x v="1"/>
    <x v="1"/>
    <s v="Order specific"/>
    <s v="Order specific"/>
    <n v="2100"/>
    <n v="18"/>
    <n v="0"/>
    <n v="1699.45"/>
    <n v="0"/>
    <n v="0"/>
    <n v="187"/>
    <n v="30590.100000000002"/>
    <n v="3.903743315508021"/>
    <n v="0"/>
    <n v="0"/>
    <n v="0"/>
    <n v="317797.15000000002"/>
    <x v="0"/>
    <x v="0"/>
    <x v="3"/>
    <s v=""/>
    <n v="0"/>
  </r>
  <r>
    <s v="AVXN00186-01"/>
    <s v="合闸闭锁电磁铁Y1 230VDC"/>
    <s v="O12"/>
    <n v="219"/>
    <x v="1"/>
    <x v="1"/>
    <s v="Order specific"/>
    <s v="Order specific"/>
    <n v="2100"/>
    <n v="2"/>
    <n v="0"/>
    <n v="35.6"/>
    <n v="0"/>
    <n v="0"/>
    <n v="0"/>
    <n v="71.2"/>
    <s v=""/>
    <n v="0"/>
    <n v="0"/>
    <n v="0"/>
    <n v="0"/>
    <x v="0"/>
    <x v="0"/>
    <x v="0"/>
    <s v=""/>
    <n v="0"/>
  </r>
  <r>
    <s v="AVXN00186-02"/>
    <s v="合闸闭锁电磁铁Y1（新）220VDC"/>
    <s v="VMI"/>
    <n v="219"/>
    <x v="1"/>
    <x v="1"/>
    <s v="MRP"/>
    <s v="MRP"/>
    <s v="VMI"/>
    <n v="92"/>
    <n v="1"/>
    <n v="35.6"/>
    <n v="0"/>
    <n v="0"/>
    <n v="1348"/>
    <n v="3275.2000000000003"/>
    <n v="0.54154302670623145"/>
    <n v="0"/>
    <n v="0"/>
    <n v="35.6"/>
    <n v="47988.800000000003"/>
    <x v="2"/>
    <x v="1"/>
    <x v="2"/>
    <n v="14"/>
    <n v="0"/>
  </r>
  <r>
    <s v="AVXN00186-03"/>
    <s v="合闸闭锁电磁铁 125VDC"/>
    <s v="VMI"/>
    <n v="219"/>
    <x v="1"/>
    <x v="1"/>
    <s v="MRP"/>
    <s v="MRP"/>
    <s v="VMI"/>
    <n v="2"/>
    <n v="0"/>
    <n v="35.6"/>
    <n v="0"/>
    <n v="0"/>
    <n v="42"/>
    <n v="71.2"/>
    <n v="799.52380952380963"/>
    <n v="0"/>
    <n v="0"/>
    <n v="0"/>
    <n v="1495.2"/>
    <x v="3"/>
    <x v="2"/>
    <x v="0"/>
    <n v="21"/>
    <n v="45.757725312686127"/>
  </r>
  <r>
    <s v="AVXN00186-04"/>
    <s v="合闸闭锁电磁铁Y1（新）110VDC"/>
    <s v="VMI"/>
    <n v="219"/>
    <x v="1"/>
    <x v="1"/>
    <s v="MRP"/>
    <s v="MRP"/>
    <s v="VMI"/>
    <n v="65"/>
    <n v="0"/>
    <n v="35.6"/>
    <n v="0"/>
    <n v="0"/>
    <n v="1110"/>
    <n v="2314"/>
    <n v="0.65765765765765771"/>
    <n v="0"/>
    <n v="0"/>
    <n v="0"/>
    <n v="39516"/>
    <x v="2"/>
    <x v="1"/>
    <x v="2"/>
    <n v="14"/>
    <n v="0"/>
  </r>
  <r>
    <s v="AVXN00186-06"/>
    <s v="合闸闭锁电磁铁Y1（新）48VDC"/>
    <s v="VMI"/>
    <n v="219"/>
    <x v="1"/>
    <x v="1"/>
    <s v="MRP"/>
    <s v="MRP"/>
    <s v="VMI"/>
    <n v="46"/>
    <n v="0"/>
    <n v="35.6"/>
    <n v="0"/>
    <n v="0"/>
    <n v="11"/>
    <n v="1637.6000000000001"/>
    <n v="2156.818181818182"/>
    <n v="0"/>
    <n v="0"/>
    <n v="0"/>
    <n v="391.6"/>
    <x v="3"/>
    <x v="2"/>
    <x v="2"/>
    <n v="21"/>
    <n v="1070.2925649736567"/>
  </r>
  <r>
    <s v="AVXN00192-01"/>
    <s v="WIRING SLEEVE"/>
    <s v="HVX"/>
    <n v="105"/>
    <x v="1"/>
    <x v="1"/>
    <s v="Order specific"/>
    <s v="Order specific"/>
    <n v="2100"/>
    <n v="1"/>
    <n v="0"/>
    <n v="8.0399999999999991"/>
    <n v="0"/>
    <n v="0"/>
    <n v="1"/>
    <n v="8.0399999999999991"/>
    <n v="16790"/>
    <n v="0"/>
    <n v="0"/>
    <n v="0"/>
    <n v="8.0399999999999991"/>
    <x v="0"/>
    <x v="0"/>
    <x v="0"/>
    <s v=""/>
    <n v="0"/>
  </r>
  <r>
    <s v="AVXN00232-01"/>
    <s v="底部装配"/>
    <s v="X40"/>
    <n v="202"/>
    <x v="1"/>
    <x v="1"/>
    <s v="Order specific"/>
    <s v="Order specific"/>
    <n v="2100"/>
    <n v="12"/>
    <n v="0"/>
    <n v="256.16000000000003"/>
    <n v="0"/>
    <n v="0"/>
    <n v="2"/>
    <n v="3073.92"/>
    <n v="182.5"/>
    <n v="0"/>
    <n v="0"/>
    <n v="0"/>
    <n v="512.32000000000005"/>
    <x v="0"/>
    <x v="0"/>
    <x v="2"/>
    <s v=""/>
    <n v="0"/>
  </r>
  <r>
    <s v="AVXN00243-01"/>
    <s v="接触器触臂AC相"/>
    <s v="VMI"/>
    <n v="202"/>
    <x v="1"/>
    <x v="1"/>
    <s v="MRP"/>
    <s v="MRP"/>
    <s v="VMI"/>
    <n v="46"/>
    <n v="0"/>
    <n v="338.99"/>
    <n v="0"/>
    <n v="0"/>
    <n v="904"/>
    <n v="15593.54"/>
    <n v="4.8451327433628322"/>
    <n v="0"/>
    <n v="0"/>
    <n v="0"/>
    <n v="306446.96000000002"/>
    <x v="2"/>
    <x v="3"/>
    <x v="3"/>
    <n v="7"/>
    <n v="0"/>
  </r>
  <r>
    <s v="AVXN00244-01"/>
    <s v="接触器触臂B相"/>
    <s v="VMI"/>
    <n v="202"/>
    <x v="1"/>
    <x v="1"/>
    <s v="MRP"/>
    <s v="MRP"/>
    <s v="VMI"/>
    <n v="23"/>
    <n v="0"/>
    <n v="309.17"/>
    <n v="0"/>
    <n v="0"/>
    <n v="451"/>
    <n v="7110.9100000000008"/>
    <n v="37.228381374722836"/>
    <n v="0"/>
    <n v="0"/>
    <n v="0"/>
    <n v="139435.67000000001"/>
    <x v="1"/>
    <x v="1"/>
    <x v="2"/>
    <n v="14"/>
    <n v="2928.288831780822"/>
  </r>
  <r>
    <s v="AVXN00264-01"/>
    <s v="KYN61 落地式手车1200mm"/>
    <s v="X40"/>
    <n v="212"/>
    <x v="0"/>
    <x v="0"/>
    <s v="Order specific"/>
    <s v="Order specific"/>
    <n v="2100"/>
    <n v="7"/>
    <n v="0"/>
    <n v="4473"/>
    <n v="0"/>
    <n v="0"/>
    <n v="28"/>
    <n v="31311"/>
    <n v="299.82142857142856"/>
    <n v="0"/>
    <n v="0"/>
    <n v="0"/>
    <n v="125244"/>
    <x v="0"/>
    <x v="0"/>
    <x v="3"/>
    <s v=""/>
    <n v="0"/>
  </r>
  <r>
    <s v="AVXN00264-02"/>
    <s v="KYN61 落地式手车1400mm"/>
    <s v="X40"/>
    <n v="212"/>
    <x v="1"/>
    <x v="1"/>
    <s v="Order specific"/>
    <s v="Order specific"/>
    <n v="2100"/>
    <n v="3"/>
    <n v="9"/>
    <n v="4647.3999999999996"/>
    <n v="0"/>
    <n v="0"/>
    <n v="77"/>
    <n v="13942.199999999999"/>
    <n v="33.18181818181818"/>
    <n v="0"/>
    <n v="0"/>
    <n v="41826.6"/>
    <n v="357849.8"/>
    <x v="0"/>
    <x v="0"/>
    <x v="3"/>
    <s v=""/>
    <n v="0"/>
  </r>
  <r>
    <s v="AVXN00264-51"/>
    <s v="KYN61 落地式手车1400mm"/>
    <s v="X40"/>
    <n v="212"/>
    <x v="1"/>
    <x v="1"/>
    <s v="Order specific"/>
    <s v="Order specific"/>
    <n v="2100"/>
    <n v="3"/>
    <n v="0"/>
    <n v="4370"/>
    <n v="0"/>
    <n v="0"/>
    <n v="0"/>
    <n v="13110"/>
    <s v=""/>
    <n v="0"/>
    <n v="0"/>
    <n v="0"/>
    <n v="0"/>
    <x v="0"/>
    <x v="0"/>
    <x v="3"/>
    <s v=""/>
    <n v="0"/>
  </r>
  <r>
    <s v="AVXN00274-01"/>
    <s v="接触器面板"/>
    <s v="VMI"/>
    <n v="202"/>
    <x v="1"/>
    <x v="1"/>
    <s v="MRP"/>
    <s v="MRP"/>
    <s v="VMI"/>
    <n v="20"/>
    <n v="0"/>
    <n v="132.32"/>
    <n v="0"/>
    <n v="0"/>
    <n v="420"/>
    <n v="2646.3999999999996"/>
    <n v="2.6071428571428572"/>
    <n v="0"/>
    <n v="0"/>
    <n v="0"/>
    <n v="55574.399999999994"/>
    <x v="2"/>
    <x v="1"/>
    <x v="2"/>
    <n v="14"/>
    <n v="0"/>
  </r>
  <r>
    <s v="AVXN00274-02"/>
    <s v="特殊门提升面板"/>
    <s v="CVX"/>
    <n v="202"/>
    <x v="1"/>
    <x v="1"/>
    <s v="Order specific"/>
    <s v="Order specific"/>
    <n v="2100"/>
    <n v="3"/>
    <n v="21"/>
    <n v="146.66999999999999"/>
    <n v="0"/>
    <n v="0"/>
    <n v="31"/>
    <n v="440.01"/>
    <n v="235.48387096774192"/>
    <n v="0"/>
    <n v="0"/>
    <n v="3080.0699999999997"/>
    <n v="4546.7699999999995"/>
    <x v="0"/>
    <x v="0"/>
    <x v="0"/>
    <s v=""/>
    <n v="0"/>
  </r>
  <r>
    <s v="AVXN00317-01"/>
    <s v="储能摇把"/>
    <s v="X40"/>
    <n v="202"/>
    <x v="1"/>
    <x v="1"/>
    <s v="Order specific"/>
    <s v="Order specific"/>
    <n v="2100"/>
    <n v="33"/>
    <n v="0"/>
    <n v="72.5"/>
    <n v="0"/>
    <n v="0"/>
    <n v="35"/>
    <n v="2392.5"/>
    <n v="31.285714285714285"/>
    <n v="0"/>
    <n v="0"/>
    <n v="0"/>
    <n v="2537.5"/>
    <x v="0"/>
    <x v="0"/>
    <x v="2"/>
    <s v=""/>
    <n v="0"/>
  </r>
  <r>
    <s v="AVXN00332-02"/>
    <s v="BOTTOM"/>
    <s v="O12"/>
    <n v="202"/>
    <x v="1"/>
    <x v="1"/>
    <s v="Order specific"/>
    <s v="Order specific"/>
    <n v="2100"/>
    <n v="62"/>
    <n v="1"/>
    <n v="144.22999999999999"/>
    <n v="0"/>
    <n v="0"/>
    <n v="1291"/>
    <n v="8942.26"/>
    <n v="9.3299767621998448"/>
    <n v="0"/>
    <n v="0"/>
    <n v="144.22999999999999"/>
    <n v="186200.93"/>
    <x v="0"/>
    <x v="0"/>
    <x v="3"/>
    <s v=""/>
    <n v="0"/>
  </r>
  <r>
    <s v="AVXN00332-03"/>
    <s v="BOTTOM"/>
    <s v="O12"/>
    <n v="202"/>
    <x v="1"/>
    <x v="1"/>
    <s v="Order specific"/>
    <s v="Order specific"/>
    <n v="2100"/>
    <n v="8"/>
    <n v="2"/>
    <n v="159.22"/>
    <n v="0"/>
    <n v="0"/>
    <n v="244"/>
    <n v="1273.76"/>
    <n v="92.745901639344268"/>
    <n v="0"/>
    <n v="0"/>
    <n v="318.44"/>
    <n v="38849.68"/>
    <x v="0"/>
    <x v="0"/>
    <x v="2"/>
    <s v=""/>
    <n v="0"/>
  </r>
  <r>
    <s v="AVXN00348-01"/>
    <s v="PLATE"/>
    <s v="SM"/>
    <n v="212"/>
    <x v="1"/>
    <x v="1"/>
    <s v="SM"/>
    <s v="kanban"/>
    <n v="2600"/>
    <n v="77"/>
    <n v="85"/>
    <n v="10.92"/>
    <n v="0"/>
    <n v="60"/>
    <n v="1622"/>
    <n v="840.84"/>
    <n v="1.8002466091245377"/>
    <n v="0"/>
    <n v="327.60000000000002"/>
    <n v="928.2"/>
    <n v="17712.240000000002"/>
    <x v="2"/>
    <x v="1"/>
    <x v="0"/>
    <n v="14"/>
    <n v="0"/>
  </r>
  <r>
    <s v="AVXN00372-01"/>
    <s v="HVX-O触臂630A"/>
    <s v="VMI"/>
    <n v="212"/>
    <x v="1"/>
    <x v="1"/>
    <s v="MRP"/>
    <s v="MRP"/>
    <s v="VMI"/>
    <n v="96"/>
    <n v="0"/>
    <n v="98.45"/>
    <n v="0"/>
    <n v="0"/>
    <n v="4128"/>
    <n v="9451.2000000000007"/>
    <n v="6.8083817829457356"/>
    <n v="0"/>
    <n v="0"/>
    <n v="0"/>
    <n v="406401.60000000003"/>
    <x v="2"/>
    <x v="3"/>
    <x v="3"/>
    <n v="7"/>
    <n v="0"/>
  </r>
  <r>
    <s v="AVXN00372-02"/>
    <s v="HVX-O触臂1250A"/>
    <s v="VMI"/>
    <n v="212"/>
    <x v="1"/>
    <x v="1"/>
    <s v="MRP"/>
    <s v="MRP"/>
    <s v="VMI"/>
    <n v="197"/>
    <n v="0"/>
    <n v="225.08"/>
    <n v="0"/>
    <n v="0"/>
    <n v="5046"/>
    <n v="44340.76"/>
    <n v="6.9441141498216403"/>
    <n v="0"/>
    <n v="0"/>
    <n v="0"/>
    <n v="1135753.6800000002"/>
    <x v="2"/>
    <x v="3"/>
    <x v="3"/>
    <n v="7"/>
    <n v="0"/>
  </r>
  <r>
    <s v="AVXN00398-02"/>
    <s v="SUPPORT"/>
    <s v="O12"/>
    <n v="202"/>
    <x v="1"/>
    <x v="1"/>
    <s v="Order specific"/>
    <s v="Order specific"/>
    <n v="2100"/>
    <n v="62"/>
    <n v="1"/>
    <n v="512.78"/>
    <n v="0"/>
    <n v="0"/>
    <n v="753"/>
    <n v="31792.359999999997"/>
    <n v="95.491367861885792"/>
    <n v="0"/>
    <n v="0"/>
    <n v="512.78"/>
    <n v="386123.33999999997"/>
    <x v="0"/>
    <x v="0"/>
    <x v="3"/>
    <s v=""/>
    <n v="0"/>
  </r>
  <r>
    <s v="AVXN00398-04"/>
    <s v="SUPPORT"/>
    <s v="O12"/>
    <n v="202"/>
    <x v="1"/>
    <x v="1"/>
    <s v="Order specific"/>
    <s v="Order specific"/>
    <n v="2100"/>
    <n v="8"/>
    <n v="0"/>
    <n v="546.4"/>
    <n v="0"/>
    <n v="0"/>
    <n v="61"/>
    <n v="4371.2"/>
    <n v="370.98360655737707"/>
    <n v="0"/>
    <n v="0"/>
    <n v="0"/>
    <n v="33330.400000000001"/>
    <x v="0"/>
    <x v="0"/>
    <x v="2"/>
    <s v=""/>
    <n v="0"/>
  </r>
  <r>
    <s v="AVXN00398-05"/>
    <s v="SUPPORT"/>
    <s v="O12"/>
    <n v="202"/>
    <x v="1"/>
    <x v="1"/>
    <s v="Order specific"/>
    <s v="Order specific"/>
    <n v="2100"/>
    <n v="2"/>
    <n v="0"/>
    <n v="571.91999999999996"/>
    <n v="0"/>
    <n v="0"/>
    <n v="21"/>
    <n v="1143.8399999999999"/>
    <n v="139.04761904761904"/>
    <n v="0"/>
    <n v="0"/>
    <n v="0"/>
    <n v="12010.32"/>
    <x v="0"/>
    <x v="0"/>
    <x v="2"/>
    <s v=""/>
    <n v="0"/>
  </r>
  <r>
    <s v="AVXN00401-01"/>
    <s v="大电流机构储能电机110/125V AC/DC"/>
    <s v="VMI"/>
    <n v="202"/>
    <x v="1"/>
    <x v="1"/>
    <s v="MRP"/>
    <s v="MRP"/>
    <s v="VMI"/>
    <n v="6"/>
    <n v="0"/>
    <n v="138"/>
    <n v="0"/>
    <n v="0"/>
    <n v="283"/>
    <n v="828"/>
    <n v="2.579505300353357"/>
    <n v="0"/>
    <n v="0"/>
    <n v="0"/>
    <n v="39054"/>
    <x v="2"/>
    <x v="1"/>
    <x v="0"/>
    <n v="14"/>
    <n v="0"/>
  </r>
  <r>
    <s v="AVXN00402-01"/>
    <s v="DBA1 VMI,2100库放超市"/>
    <s v="VMI"/>
    <n v="202"/>
    <x v="1"/>
    <x v="1"/>
    <s v="MRP"/>
    <s v="MRP"/>
    <s v="VMI"/>
    <n v="16"/>
    <n v="0"/>
    <n v="138"/>
    <n v="0"/>
    <n v="0"/>
    <n v="569"/>
    <n v="2208"/>
    <n v="3.8488576449912126"/>
    <n v="0"/>
    <n v="0"/>
    <n v="0"/>
    <n v="78522"/>
    <x v="2"/>
    <x v="1"/>
    <x v="2"/>
    <n v="14"/>
    <n v="0"/>
  </r>
  <r>
    <s v="AVXN00414-01"/>
    <s v="大电流S11三角片"/>
    <s v="VMI"/>
    <n v="212"/>
    <x v="1"/>
    <x v="1"/>
    <s v="MRP"/>
    <s v="MRP"/>
    <s v="VMI"/>
    <n v="56"/>
    <n v="0"/>
    <n v="10.07"/>
    <n v="0"/>
    <n v="0"/>
    <n v="4388"/>
    <n v="563.92000000000007"/>
    <n v="1.3309024612579763"/>
    <n v="0"/>
    <n v="0"/>
    <n v="0"/>
    <n v="44187.16"/>
    <x v="2"/>
    <x v="1"/>
    <x v="0"/>
    <n v="14"/>
    <n v="0"/>
  </r>
  <r>
    <s v="AVXN00414-02"/>
    <s v="OPERATING PART"/>
    <s v="X40"/>
    <n v="212"/>
    <x v="1"/>
    <x v="1"/>
    <s v="Order specific"/>
    <s v="Order specific"/>
    <n v="2100"/>
    <n v="186"/>
    <n v="0"/>
    <n v="5"/>
    <n v="0"/>
    <n v="0"/>
    <n v="686"/>
    <n v="930"/>
    <n v="29.795918367346935"/>
    <n v="0"/>
    <n v="0"/>
    <n v="0"/>
    <n v="3430"/>
    <x v="0"/>
    <x v="0"/>
    <x v="2"/>
    <s v=""/>
    <n v="0"/>
  </r>
  <r>
    <s v="AVXN00444-01"/>
    <s v="LOCKING LEVER"/>
    <s v="SM"/>
    <n v="202"/>
    <x v="1"/>
    <x v="1"/>
    <s v="SM"/>
    <s v="kanban"/>
    <n v="2600"/>
    <n v="206"/>
    <n v="302"/>
    <n v="7.05"/>
    <n v="0"/>
    <n v="100"/>
    <n v="1633"/>
    <n v="1452.3"/>
    <n v="41.573790569503984"/>
    <n v="0"/>
    <n v="352.5"/>
    <n v="2129.1"/>
    <n v="11512.65"/>
    <x v="1"/>
    <x v="1"/>
    <x v="2"/>
    <n v="14"/>
    <n v="635.73646345558996"/>
  </r>
  <r>
    <s v="AVXN00452-02"/>
    <s v="Isc≤40KA,P210焊接壳体"/>
    <s v="VMI"/>
    <n v="202"/>
    <x v="1"/>
    <x v="1"/>
    <s v="MRP"/>
    <s v="MRP"/>
    <s v="VMI"/>
    <n v="46"/>
    <n v="0"/>
    <n v="633.76"/>
    <n v="0"/>
    <n v="0"/>
    <n v="753"/>
    <n v="29152.959999999999"/>
    <n v="99.853917662682591"/>
    <n v="0"/>
    <n v="0"/>
    <n v="0"/>
    <n v="477221.27999999997"/>
    <x v="3"/>
    <x v="3"/>
    <x v="3"/>
    <n v="7"/>
    <n v="17892.116435142972"/>
  </r>
  <r>
    <s v="AVXN00452-03"/>
    <s v="Isc≤40KA,P275焊接壳体"/>
    <s v="VMI"/>
    <n v="202"/>
    <x v="1"/>
    <x v="1"/>
    <s v="MRP"/>
    <s v="MRP"/>
    <s v="VMI"/>
    <n v="1"/>
    <n v="0"/>
    <n v="685.53"/>
    <n v="0"/>
    <n v="0"/>
    <n v="6"/>
    <n v="685.53"/>
    <n v="2798.3333333333335"/>
    <n v="0"/>
    <n v="0"/>
    <n v="0"/>
    <n v="4113.18"/>
    <x v="3"/>
    <x v="2"/>
    <x v="0"/>
    <n v="21"/>
    <n v="449.05440543180464"/>
  </r>
  <r>
    <s v="AVXN00452-22"/>
    <s v="Isc≤50KA,P275焊接壳体"/>
    <s v="VMI"/>
    <n v="202"/>
    <x v="1"/>
    <x v="1"/>
    <s v="MRP"/>
    <s v="MRP"/>
    <s v="VMI"/>
    <n v="2"/>
    <n v="0"/>
    <n v="702.76"/>
    <n v="0"/>
    <n v="0"/>
    <n v="39"/>
    <n v="1405.52"/>
    <n v="9.3589743589743595"/>
    <n v="0"/>
    <n v="0"/>
    <n v="0"/>
    <n v="27407.64"/>
    <x v="2"/>
    <x v="1"/>
    <x v="2"/>
    <n v="14"/>
    <n v="0"/>
  </r>
  <r>
    <s v="AVXN00509-01"/>
    <s v="HVX-O底板150mm"/>
    <s v="O12"/>
    <n v="202"/>
    <x v="1"/>
    <x v="1"/>
    <s v="Order specific"/>
    <s v="Order specific"/>
    <n v="2100"/>
    <n v="12"/>
    <n v="0"/>
    <n v="112.38"/>
    <n v="0"/>
    <n v="0"/>
    <n v="56"/>
    <n v="1348.56"/>
    <n v="13.035714285714285"/>
    <n v="0"/>
    <n v="0"/>
    <n v="0"/>
    <n v="6293.28"/>
    <x v="0"/>
    <x v="0"/>
    <x v="2"/>
    <s v=""/>
    <n v="0"/>
  </r>
  <r>
    <s v="AVXN00509-02"/>
    <s v="HVX-O底板210mm"/>
    <s v="O12"/>
    <n v="202"/>
    <x v="1"/>
    <x v="1"/>
    <s v="Order specific"/>
    <s v="Order specific"/>
    <n v="2100"/>
    <n v="13"/>
    <n v="0"/>
    <n v="138.58000000000001"/>
    <n v="0"/>
    <n v="0"/>
    <n v="935"/>
    <n v="1801.5400000000002"/>
    <n v="4.6844919786096257"/>
    <n v="0"/>
    <n v="0"/>
    <n v="0"/>
    <n v="129572.30000000002"/>
    <x v="0"/>
    <x v="0"/>
    <x v="2"/>
    <s v=""/>
    <n v="0"/>
  </r>
  <r>
    <s v="AVXN00509-03"/>
    <s v="HVX-O底板275mm"/>
    <s v="O12"/>
    <n v="202"/>
    <x v="1"/>
    <x v="1"/>
    <s v="Order specific"/>
    <s v="Order specific"/>
    <n v="2100"/>
    <n v="3"/>
    <n v="0"/>
    <n v="154.63999999999999"/>
    <n v="0"/>
    <n v="0"/>
    <n v="126"/>
    <n v="463.91999999999996"/>
    <n v="37.658730158730158"/>
    <n v="0"/>
    <n v="0"/>
    <n v="0"/>
    <n v="19484.64"/>
    <x v="0"/>
    <x v="0"/>
    <x v="0"/>
    <s v=""/>
    <n v="0"/>
  </r>
  <r>
    <s v="AVXN00585-01"/>
    <s v="SHAFT"/>
    <s v="HVX"/>
    <n v="202"/>
    <x v="1"/>
    <x v="1"/>
    <s v="Order specific"/>
    <s v="Order specific"/>
    <n v="2100"/>
    <n v="63"/>
    <n v="0"/>
    <n v="26.8"/>
    <n v="0"/>
    <n v="0"/>
    <n v="89"/>
    <n v="1688.4"/>
    <n v="12.303370786516854"/>
    <n v="0"/>
    <n v="0"/>
    <n v="0"/>
    <n v="2385.2000000000003"/>
    <x v="0"/>
    <x v="0"/>
    <x v="2"/>
    <s v=""/>
    <n v="0"/>
  </r>
  <r>
    <s v="AVXN00585-02"/>
    <s v="SHAFT"/>
    <s v="HVX"/>
    <n v="202"/>
    <x v="1"/>
    <x v="1"/>
    <s v="Order specific"/>
    <s v="Order specific"/>
    <n v="2100"/>
    <n v="61"/>
    <n v="0"/>
    <n v="28.13"/>
    <n v="0"/>
    <n v="0"/>
    <n v="91"/>
    <n v="1715.9299999999998"/>
    <n v="252.69230769230768"/>
    <n v="0"/>
    <n v="0"/>
    <n v="0"/>
    <n v="2559.83"/>
    <x v="0"/>
    <x v="0"/>
    <x v="2"/>
    <s v=""/>
    <n v="0"/>
  </r>
  <r>
    <s v="AVXN00653-01"/>
    <s v="ASSEMBLY"/>
    <s v="VMI"/>
    <n v="202"/>
    <x v="1"/>
    <x v="1"/>
    <s v="MRP"/>
    <s v="MRP"/>
    <s v="VMI"/>
    <n v="22"/>
    <n v="0"/>
    <n v="76.77"/>
    <n v="0"/>
    <n v="0"/>
    <n v="341"/>
    <n v="1688.9399999999998"/>
    <n v="65.293255131964813"/>
    <n v="0"/>
    <n v="0"/>
    <n v="0"/>
    <n v="26178.57"/>
    <x v="1"/>
    <x v="1"/>
    <x v="2"/>
    <n v="14"/>
    <n v="875.68940922524143"/>
  </r>
  <r>
    <s v="AVXN00672-01"/>
    <s v="CONNECTION"/>
    <s v="O12"/>
    <n v="105"/>
    <x v="1"/>
    <x v="1"/>
    <s v="Order specific"/>
    <s v="Order specific"/>
    <n v="2100"/>
    <n v="120"/>
    <n v="0"/>
    <n v="151.51"/>
    <n v="0"/>
    <n v="0"/>
    <n v="216"/>
    <n v="18181.199999999997"/>
    <n v="37.175925925925924"/>
    <n v="0"/>
    <n v="0"/>
    <n v="0"/>
    <n v="32726.159999999996"/>
    <x v="0"/>
    <x v="0"/>
    <x v="3"/>
    <s v=""/>
    <n v="0"/>
  </r>
  <r>
    <s v="AVXN00708-01"/>
    <s v="HVX-A固定式号码排"/>
    <s v="SM"/>
    <n v="219"/>
    <x v="1"/>
    <x v="1"/>
    <s v="SM"/>
    <s v="kanban"/>
    <n v="2600"/>
    <n v="150"/>
    <n v="250"/>
    <n v="7.38"/>
    <n v="0"/>
    <n v="100"/>
    <n v="0"/>
    <n v="1107"/>
    <s v=""/>
    <n v="0"/>
    <n v="369"/>
    <n v="1845"/>
    <n v="0"/>
    <x v="3"/>
    <x v="5"/>
    <x v="2"/>
    <n v="0"/>
    <n v="730.62"/>
  </r>
  <r>
    <s v="AVXN00708-02"/>
    <s v="HVX-O固定式号码排"/>
    <s v="SM"/>
    <n v="219"/>
    <x v="1"/>
    <x v="1"/>
    <s v="SM"/>
    <s v="kanban"/>
    <n v="2600"/>
    <n v="100"/>
    <n v="100"/>
    <n v="9.84"/>
    <n v="0"/>
    <n v="50"/>
    <n v="0"/>
    <n v="984"/>
    <s v=""/>
    <n v="0"/>
    <n v="246"/>
    <n v="984"/>
    <n v="0"/>
    <x v="3"/>
    <x v="5"/>
    <x v="2"/>
    <n v="0"/>
    <n v="649.44000000000005"/>
  </r>
  <r>
    <s v="AVXN00708-03"/>
    <s v="HVX-A电动手车号码排"/>
    <s v="SM"/>
    <n v="219"/>
    <x v="1"/>
    <x v="1"/>
    <s v="SM"/>
    <s v="kanban"/>
    <n v="2600"/>
    <n v="100"/>
    <n v="250"/>
    <n v="1.64"/>
    <n v="0"/>
    <n v="50"/>
    <n v="0"/>
    <n v="164"/>
    <s v=""/>
    <n v="0"/>
    <n v="41"/>
    <n v="410"/>
    <n v="0"/>
    <x v="3"/>
    <x v="5"/>
    <x v="0"/>
    <n v="0"/>
    <n v="108.24000000000001"/>
  </r>
  <r>
    <s v="AVXN00719-01"/>
    <s v="LOCKING LEVER"/>
    <s v="X40"/>
    <n v="202"/>
    <x v="1"/>
    <x v="1"/>
    <s v="Order specific"/>
    <s v="Order specific"/>
    <n v="2100"/>
    <n v="12"/>
    <n v="8"/>
    <n v="11.02"/>
    <n v="0"/>
    <n v="0"/>
    <n v="23"/>
    <n v="132.24"/>
    <n v="1586.9565217391303"/>
    <n v="0"/>
    <n v="0"/>
    <n v="88.16"/>
    <n v="253.45999999999998"/>
    <x v="0"/>
    <x v="0"/>
    <x v="0"/>
    <s v=""/>
    <n v="0"/>
  </r>
  <r>
    <s v="AVXN10181-02"/>
    <s v="HANDLE"/>
    <s v="X40"/>
    <n v="202"/>
    <x v="1"/>
    <x v="1"/>
    <s v="Order specific"/>
    <s v="Order specific"/>
    <n v="2100"/>
    <n v="16"/>
    <n v="0"/>
    <n v="102.05"/>
    <n v="0"/>
    <n v="0"/>
    <n v="0"/>
    <n v="1632.8"/>
    <s v=""/>
    <n v="0"/>
    <n v="0"/>
    <n v="0"/>
    <n v="0"/>
    <x v="0"/>
    <x v="0"/>
    <x v="2"/>
    <s v=""/>
    <n v="0"/>
  </r>
  <r>
    <s v="CHD1000011P0001"/>
    <s v="整流桥KBPC3510"/>
    <s v="VMI"/>
    <n v="202"/>
    <x v="0"/>
    <x v="0"/>
    <s v="MRP"/>
    <s v="MRP"/>
    <s v="VMI"/>
    <n v="54"/>
    <n v="0"/>
    <n v="9.4"/>
    <n v="0"/>
    <n v="0"/>
    <n v="778"/>
    <n v="507.6"/>
    <n v="7.5064267352185086"/>
    <n v="0"/>
    <n v="0"/>
    <n v="0"/>
    <n v="7313.2000000000007"/>
    <x v="2"/>
    <x v="2"/>
    <x v="0"/>
    <n v="21"/>
    <n v="0"/>
  </r>
  <r>
    <s v="CHD1000012P0011"/>
    <s v="接地端子 USLKG2.5"/>
    <s v="VMI"/>
    <n v="219"/>
    <x v="0"/>
    <x v="0"/>
    <s v="MRP"/>
    <s v="MRP"/>
    <s v="VMI"/>
    <n v="14"/>
    <n v="0"/>
    <n v="6.75"/>
    <n v="0"/>
    <n v="0"/>
    <n v="1735"/>
    <n v="94.5"/>
    <n v="11.360230547550433"/>
    <n v="0"/>
    <n v="0"/>
    <n v="0"/>
    <n v="11711.25"/>
    <x v="2"/>
    <x v="1"/>
    <x v="0"/>
    <n v="14"/>
    <n v="0"/>
  </r>
  <r>
    <s v="CHD1000012P0021"/>
    <s v="冷压端子LV1.25-7B"/>
    <s v="VMI"/>
    <n v="219"/>
    <x v="0"/>
    <x v="0"/>
    <s v="MRP"/>
    <s v="MRP"/>
    <s v="VMI"/>
    <n v="1000"/>
    <n v="0"/>
    <n v="0.09"/>
    <n v="0"/>
    <n v="0"/>
    <n v="598"/>
    <n v="90"/>
    <n v="8.5451505016722393"/>
    <n v="0"/>
    <n v="0"/>
    <n v="0"/>
    <n v="53.82"/>
    <x v="2"/>
    <x v="2"/>
    <x v="0"/>
    <n v="21"/>
    <n v="0"/>
  </r>
  <r>
    <s v="CHD1000012P0024"/>
    <s v="端子FJ5-2.5(4节)"/>
    <s v="VE2"/>
    <n v="212"/>
    <x v="0"/>
    <x v="0"/>
    <s v="Order specific"/>
    <s v="Order specific"/>
    <n v="2100"/>
    <n v="71"/>
    <n v="0"/>
    <n v="3.64"/>
    <n v="0"/>
    <n v="0"/>
    <n v="207"/>
    <n v="258.44"/>
    <n v="1763.2850241545893"/>
    <n v="0"/>
    <n v="0"/>
    <n v="0"/>
    <n v="753.48"/>
    <x v="0"/>
    <x v="0"/>
    <x v="0"/>
    <s v=""/>
    <n v="0"/>
  </r>
  <r>
    <s v="CHD1000013P0001"/>
    <s v="管状端头 1.5mm2"/>
    <s v="VE1"/>
    <n v="219"/>
    <x v="0"/>
    <x v="0"/>
    <s v="Order specific"/>
    <s v="Order specific"/>
    <n v="2100"/>
    <n v="7000"/>
    <n v="0"/>
    <n v="0.05"/>
    <n v="0"/>
    <n v="0"/>
    <n v="295"/>
    <n v="350"/>
    <n v="87.847457627118644"/>
    <n v="0"/>
    <n v="0"/>
    <n v="0"/>
    <n v="14.75"/>
    <x v="0"/>
    <x v="0"/>
    <x v="0"/>
    <s v=""/>
    <n v="0"/>
  </r>
  <r>
    <s v="CHD1000015P0001"/>
    <s v="行程开关:LXW20-11M"/>
    <s v="VMI"/>
    <n v="219"/>
    <x v="0"/>
    <x v="0"/>
    <s v="MRP"/>
    <s v="MRP"/>
    <s v="VMI"/>
    <n v="510"/>
    <n v="0"/>
    <n v="6.2"/>
    <n v="0"/>
    <n v="0"/>
    <n v="50039"/>
    <n v="3162"/>
    <n v="51.060173065009295"/>
    <n v="0"/>
    <n v="0"/>
    <n v="0"/>
    <n v="310241.8"/>
    <x v="1"/>
    <x v="3"/>
    <x v="2"/>
    <n v="7"/>
    <n v="1800.817561972603"/>
  </r>
  <r>
    <s v="CHD1000015P0009"/>
    <s v="行程开关JW2-11Z/5"/>
    <s v="VE1"/>
    <n v="219"/>
    <x v="0"/>
    <x v="0"/>
    <s v="Order specific"/>
    <s v="Order specific"/>
    <n v="2100"/>
    <n v="3"/>
    <n v="0"/>
    <n v="31.46"/>
    <n v="0"/>
    <n v="0"/>
    <n v="17"/>
    <n v="94.38"/>
    <n v="10950"/>
    <n v="0"/>
    <n v="0"/>
    <n v="0"/>
    <n v="534.82000000000005"/>
    <x v="0"/>
    <x v="0"/>
    <x v="0"/>
    <s v=""/>
    <n v="0"/>
  </r>
  <r>
    <s v="CHD1000016P0002"/>
    <s v="插针式弹簧插头 FKIC2.5/8-ST-5.08"/>
    <s v="VMI"/>
    <n v="219"/>
    <x v="0"/>
    <x v="0"/>
    <s v="MRP"/>
    <s v="MRP"/>
    <s v="VMI"/>
    <n v="2"/>
    <n v="0"/>
    <n v="18.29"/>
    <n v="0"/>
    <n v="0"/>
    <n v="660"/>
    <n v="36.58"/>
    <n v="1.6590909090909089"/>
    <n v="0"/>
    <n v="0"/>
    <n v="0"/>
    <n v="12071.4"/>
    <x v="2"/>
    <x v="1"/>
    <x v="0"/>
    <n v="14"/>
    <n v="0"/>
  </r>
  <r>
    <s v="CHD1000016P0003"/>
    <s v="插针式弹簧插头 FKIC2.5/10-ST-5.08"/>
    <s v="VMI"/>
    <n v="219"/>
    <x v="0"/>
    <x v="0"/>
    <s v="MRP"/>
    <s v="MRP"/>
    <s v="VMI"/>
    <n v="112"/>
    <n v="0"/>
    <n v="22.82"/>
    <n v="0"/>
    <n v="0"/>
    <n v="715"/>
    <n v="2555.84"/>
    <n v="1.020979020979021"/>
    <n v="0"/>
    <n v="0"/>
    <n v="0"/>
    <n v="16316.300000000001"/>
    <x v="2"/>
    <x v="1"/>
    <x v="2"/>
    <n v="14"/>
    <n v="0"/>
  </r>
  <r>
    <s v="CHD1000016P0008"/>
    <s v="导轨插头 MSTBHK-2.5/10-G-5.08"/>
    <s v="SM"/>
    <n v="219"/>
    <x v="0"/>
    <x v="0"/>
    <s v="SM"/>
    <s v="kanban"/>
    <n v="2600"/>
    <n v="387"/>
    <n v="1000"/>
    <n v="19.260000000000002"/>
    <n v="0"/>
    <n v="500"/>
    <n v="29380"/>
    <n v="7453.6200000000008"/>
    <n v="1.3914227365554799"/>
    <n v="0"/>
    <n v="4815"/>
    <n v="19260"/>
    <n v="565858.80000000005"/>
    <x v="2"/>
    <x v="3"/>
    <x v="3"/>
    <n v="7"/>
    <n v="0"/>
  </r>
  <r>
    <s v="CHD1000016P0022"/>
    <s v="螺钉插头MSTB2.5/12-SF-5.08"/>
    <s v="VE1"/>
    <n v="219"/>
    <x v="0"/>
    <x v="0"/>
    <s v="Order specific"/>
    <s v="Order specific"/>
    <n v="2100"/>
    <n v="1"/>
    <n v="13"/>
    <n v="10.6"/>
    <n v="0"/>
    <n v="0"/>
    <n v="65"/>
    <n v="10.6"/>
    <n v="2173.1538461538462"/>
    <n v="0"/>
    <n v="0"/>
    <n v="137.79999999999998"/>
    <n v="689"/>
    <x v="0"/>
    <x v="0"/>
    <x v="0"/>
    <s v=""/>
    <n v="0"/>
  </r>
  <r>
    <s v="CHD1000017P0003"/>
    <s v="450/750V，RV-105  1.5平，105℃，多股黑色软导线"/>
    <s v="VMI"/>
    <n v="212"/>
    <x v="0"/>
    <x v="0"/>
    <s v="MRP"/>
    <s v="MRP"/>
    <s v="VMI"/>
    <n v="12280"/>
    <n v="0"/>
    <n v="1.36"/>
    <n v="0"/>
    <n v="0"/>
    <n v="0"/>
    <n v="16700.800000000003"/>
    <s v=""/>
    <n v="0"/>
    <n v="0"/>
    <n v="0"/>
    <n v="0"/>
    <x v="3"/>
    <x v="5"/>
    <x v="3"/>
    <n v="0"/>
    <n v="11022.528000000002"/>
  </r>
  <r>
    <s v="CHD1000017P0004"/>
    <s v="450/750V，RV-105  2.5平，105℃，多股黑色软导线"/>
    <s v="VMI"/>
    <n v="212"/>
    <x v="0"/>
    <x v="0"/>
    <s v="MRP"/>
    <s v="MRP"/>
    <s v="VMI"/>
    <n v="2204"/>
    <n v="0"/>
    <n v="2.16"/>
    <n v="0"/>
    <n v="0"/>
    <n v="1900"/>
    <n v="4760.6400000000003"/>
    <n v="2359.0526315789471"/>
    <n v="0"/>
    <n v="0"/>
    <n v="0"/>
    <n v="4104"/>
    <x v="3"/>
    <x v="2"/>
    <x v="2"/>
    <n v="21"/>
    <n v="3114.0524982196248"/>
  </r>
  <r>
    <s v="CHD1000017P0007"/>
    <s v="450/750V，RV-105  2.5平，105℃，多股黄绿相间软导线"/>
    <s v="VMI"/>
    <n v="212"/>
    <x v="0"/>
    <x v="0"/>
    <s v="MRP"/>
    <s v="MRP"/>
    <s v="VMI"/>
    <n v="13"/>
    <n v="0"/>
    <n v="2.3199999999999998"/>
    <n v="0"/>
    <n v="0"/>
    <n v="31193.119999999999"/>
    <n v="30.159999999999997"/>
    <n v="25.789661309929883"/>
    <n v="0"/>
    <n v="0"/>
    <n v="0"/>
    <n v="72368.03839999999"/>
    <x v="4"/>
    <x v="1"/>
    <x v="0"/>
    <n v="14"/>
    <n v="9.0997814725306423"/>
  </r>
  <r>
    <s v="CHD1000017P0049"/>
    <s v="450/750V，RV-105  1.5平，105℃，多股灰色软导线"/>
    <s v="VE1"/>
    <n v="212"/>
    <x v="0"/>
    <x v="0"/>
    <s v="Order specific"/>
    <s v="Order specific"/>
    <n v="2100"/>
    <n v="28400"/>
    <n v="0"/>
    <n v="1.32"/>
    <n v="0"/>
    <n v="0"/>
    <n v="8018.2"/>
    <n v="37488"/>
    <n v="0.591778703449652"/>
    <n v="0"/>
    <n v="0"/>
    <n v="0"/>
    <n v="10584.023999999999"/>
    <x v="0"/>
    <x v="0"/>
    <x v="3"/>
    <s v=""/>
    <n v="0"/>
  </r>
  <r>
    <s v="CHD1000017P0120"/>
    <s v="航空镀银导线 FF46-2/1.5平方毫米"/>
    <s v="VEP"/>
    <n v="209"/>
    <x v="0"/>
    <x v="0"/>
    <s v="Order specific"/>
    <s v="Order specific"/>
    <n v="2100"/>
    <n v="8399.16"/>
    <n v="0"/>
    <n v="3.02"/>
    <n v="0"/>
    <n v="0"/>
    <n v="12399.04"/>
    <n v="25365.463199999998"/>
    <n v="836.03246702970534"/>
    <n v="0"/>
    <n v="0"/>
    <n v="0"/>
    <n v="37445.1008"/>
    <x v="0"/>
    <x v="0"/>
    <x v="3"/>
    <s v=""/>
    <n v="0"/>
  </r>
  <r>
    <s v="CHD1000018P0013"/>
    <s v="套线软管550mm"/>
    <s v="VMI"/>
    <n v="202"/>
    <x v="0"/>
    <x v="0"/>
    <s v="MRP"/>
    <s v="MRP"/>
    <s v="VMI"/>
    <n v="103"/>
    <n v="0"/>
    <n v="23.3"/>
    <n v="0"/>
    <n v="0"/>
    <n v="13535"/>
    <n v="2399.9"/>
    <n v="226.50117473217583"/>
    <n v="0"/>
    <n v="0"/>
    <n v="0"/>
    <n v="315365.5"/>
    <x v="3"/>
    <x v="3"/>
    <x v="2"/>
    <n v="7"/>
    <n v="1534.9826512349866"/>
  </r>
  <r>
    <s v="CHD1000018P0084"/>
    <s v="套线软管1m"/>
    <s v="VMI"/>
    <n v="202"/>
    <x v="0"/>
    <x v="0"/>
    <s v="MRP"/>
    <s v="MRP"/>
    <s v="VMI"/>
    <n v="26"/>
    <n v="0"/>
    <n v="46.6"/>
    <n v="0"/>
    <n v="0"/>
    <n v="528"/>
    <n v="1211.6000000000001"/>
    <n v="71.202651515151516"/>
    <n v="0"/>
    <n v="0"/>
    <n v="0"/>
    <n v="24604.799999999999"/>
    <x v="1"/>
    <x v="1"/>
    <x v="2"/>
    <n v="14"/>
    <n v="642.4261249634261"/>
  </r>
  <r>
    <s v="CHD1000018P0115"/>
    <s v="套线软管1.5m"/>
    <s v="VE1"/>
    <n v="217"/>
    <x v="0"/>
    <x v="0"/>
    <s v="Order specific"/>
    <s v="Order specific"/>
    <n v="2100"/>
    <n v="20"/>
    <n v="0"/>
    <n v="69.900000000000006"/>
    <n v="0"/>
    <n v="0"/>
    <n v="21"/>
    <n v="1398"/>
    <n v="451.90476190476193"/>
    <n v="0"/>
    <n v="0"/>
    <n v="0"/>
    <n v="1467.9"/>
    <x v="0"/>
    <x v="0"/>
    <x v="2"/>
    <s v=""/>
    <n v="0"/>
  </r>
  <r>
    <s v="CHD1000018P0135"/>
    <s v="套线软管900mm"/>
    <s v="VE1"/>
    <n v="202"/>
    <x v="0"/>
    <x v="0"/>
    <s v="Order specific"/>
    <s v="Order specific"/>
    <n v="2100"/>
    <n v="1"/>
    <n v="0"/>
    <n v="39.700000000000003"/>
    <n v="0"/>
    <n v="0"/>
    <n v="16"/>
    <n v="39.700000000000003"/>
    <n v="456.25"/>
    <n v="0"/>
    <n v="0"/>
    <n v="0"/>
    <n v="635.20000000000005"/>
    <x v="0"/>
    <x v="0"/>
    <x v="0"/>
    <s v=""/>
    <n v="0"/>
  </r>
  <r>
    <s v="CHD1000018P0165"/>
    <s v="套线软管250mm"/>
    <s v="VE1"/>
    <n v="202"/>
    <x v="0"/>
    <x v="0"/>
    <s v="Order specific"/>
    <s v="Order specific"/>
    <n v="2100"/>
    <n v="10"/>
    <n v="0"/>
    <n v="8.24"/>
    <n v="0"/>
    <n v="0"/>
    <n v="19"/>
    <n v="82.4"/>
    <n v="19.210526315789473"/>
    <n v="0"/>
    <n v="0"/>
    <n v="0"/>
    <n v="156.56"/>
    <x v="0"/>
    <x v="0"/>
    <x v="0"/>
    <s v=""/>
    <n v="0"/>
  </r>
  <r>
    <s v="CHD1000018P0183"/>
    <s v="套线软管1400"/>
    <s v="VMI"/>
    <n v="202"/>
    <x v="0"/>
    <x v="0"/>
    <s v="MRP"/>
    <s v="MRP"/>
    <s v="VMI"/>
    <n v="9"/>
    <n v="0"/>
    <n v="65.239999999999995"/>
    <n v="0"/>
    <n v="0"/>
    <n v="410"/>
    <n v="587.16"/>
    <n v="8.9024390243902438"/>
    <n v="0"/>
    <n v="0"/>
    <n v="0"/>
    <n v="26748.399999999998"/>
    <x v="2"/>
    <x v="1"/>
    <x v="0"/>
    <n v="14"/>
    <n v="0"/>
  </r>
  <r>
    <s v="CHD1000038P0002"/>
    <s v="窄轨 NS15"/>
    <s v="SM"/>
    <n v="219"/>
    <x v="0"/>
    <x v="0"/>
    <s v="SM"/>
    <s v="kanban"/>
    <n v="2600"/>
    <n v="100"/>
    <n v="2350"/>
    <n v="1.68"/>
    <n v="0"/>
    <n v="400"/>
    <n v="14690"/>
    <n v="168"/>
    <n v="0.2236215112321307"/>
    <n v="0"/>
    <n v="336"/>
    <n v="3948"/>
    <n v="24679.200000000001"/>
    <x v="2"/>
    <x v="1"/>
    <x v="0"/>
    <n v="14"/>
    <n v="0"/>
  </r>
  <r>
    <s v="CHD1000038P0005"/>
    <s v="U型端子导轨251"/>
    <s v="SM"/>
    <n v="212"/>
    <x v="0"/>
    <x v="0"/>
    <s v="SM"/>
    <s v="kanban"/>
    <n v="2600"/>
    <n v="26"/>
    <n v="20"/>
    <n v="4.91"/>
    <n v="0"/>
    <n v="10"/>
    <n v="149"/>
    <n v="127.66"/>
    <n v="244.96644295302013"/>
    <n v="0"/>
    <n v="24.55"/>
    <n v="98.2"/>
    <n v="731.59"/>
    <x v="3"/>
    <x v="2"/>
    <x v="0"/>
    <n v="21"/>
    <n v="77.032702126027388"/>
  </r>
  <r>
    <s v="CHD1000038P0046"/>
    <s v="窄轨 NS15 L=160mm"/>
    <s v="SM"/>
    <n v="219"/>
    <x v="0"/>
    <x v="0"/>
    <s v="SM"/>
    <s v="kanban"/>
    <n v="2600"/>
    <n v="208"/>
    <n v="80"/>
    <n v="2.48"/>
    <n v="0"/>
    <n v="20"/>
    <n v="30"/>
    <n v="515.84"/>
    <n v="316.33333333333337"/>
    <n v="0"/>
    <n v="24.8"/>
    <n v="198.4"/>
    <n v="74.400000000000006"/>
    <x v="3"/>
    <x v="2"/>
    <x v="0"/>
    <n v="21"/>
    <n v="317.85310684931511"/>
  </r>
  <r>
    <s v="CHD1000039P0134"/>
    <s v="断路器带闭锁电磁铁（Y0）标识(英文)"/>
    <s v="VE1"/>
    <n v="202"/>
    <x v="0"/>
    <x v="0"/>
    <s v="Order specific"/>
    <s v="Order specific"/>
    <n v="2100"/>
    <n v="500"/>
    <n v="0"/>
    <n v="0.54"/>
    <n v="0"/>
    <n v="0"/>
    <n v="0"/>
    <n v="270"/>
    <s v=""/>
    <n v="0"/>
    <n v="0"/>
    <n v="0"/>
    <n v="0"/>
    <x v="0"/>
    <x v="0"/>
    <x v="0"/>
    <s v=""/>
    <n v="0"/>
  </r>
  <r>
    <s v="CHD1000048P0002"/>
    <s v="终端固定件E/UK"/>
    <s v="VMI"/>
    <n v="219"/>
    <x v="0"/>
    <x v="0"/>
    <s v="MRP"/>
    <s v="MRP"/>
    <s v="VMI"/>
    <n v="9"/>
    <n v="0"/>
    <n v="1.1299999999999999"/>
    <n v="0"/>
    <n v="0"/>
    <n v="1882"/>
    <n v="10.169999999999998"/>
    <n v="96.971307120085001"/>
    <n v="0"/>
    <n v="0"/>
    <n v="0"/>
    <n v="2126.66"/>
    <x v="3"/>
    <x v="2"/>
    <x v="0"/>
    <n v="21"/>
    <n v="5.2586133238356156"/>
  </r>
  <r>
    <s v="CHD1000049P0005"/>
    <s v="前门直拨锁"/>
    <s v="VE1"/>
    <n v="212"/>
    <x v="0"/>
    <x v="0"/>
    <s v="Order specific"/>
    <s v="Order specific"/>
    <n v="2100"/>
    <n v="60"/>
    <n v="0"/>
    <n v="68.38"/>
    <n v="20"/>
    <n v="0"/>
    <n v="151"/>
    <n v="4102.7999999999993"/>
    <n v="21.754966887417218"/>
    <n v="1367.6"/>
    <n v="0"/>
    <n v="0"/>
    <n v="10325.379999999999"/>
    <x v="0"/>
    <x v="0"/>
    <x v="2"/>
    <s v=""/>
    <n v="0"/>
  </r>
  <r>
    <s v="CHD1000074P0003"/>
    <s v="玻璃胶（中性硅酮胶）"/>
    <s v="FEP"/>
    <n v="212"/>
    <x v="0"/>
    <x v="0"/>
    <s v="Order specific"/>
    <s v="Order specific"/>
    <n v="2100"/>
    <n v="40"/>
    <n v="0"/>
    <n v="19"/>
    <n v="5"/>
    <n v="0"/>
    <n v="0"/>
    <n v="760"/>
    <s v=""/>
    <n v="95"/>
    <n v="0"/>
    <n v="0"/>
    <n v="0"/>
    <x v="0"/>
    <x v="0"/>
    <x v="0"/>
    <s v=""/>
    <n v="0"/>
  </r>
  <r>
    <s v="CHD1000082P0002"/>
    <s v="双翅钥匙"/>
    <s v="VE2"/>
    <n v="212"/>
    <x v="0"/>
    <x v="0"/>
    <s v="Order specific"/>
    <s v="Order specific"/>
    <n v="2100"/>
    <n v="36"/>
    <n v="0"/>
    <n v="2.81"/>
    <n v="0"/>
    <n v="0"/>
    <n v="31"/>
    <n v="101.16"/>
    <n v="470.96774193548384"/>
    <n v="0"/>
    <n v="0"/>
    <n v="0"/>
    <n v="87.11"/>
    <x v="0"/>
    <x v="0"/>
    <x v="0"/>
    <s v=""/>
    <n v="0"/>
  </r>
  <r>
    <s v="CHD8000001P0101"/>
    <s v="机箱右立柱12-1250-31.5-150"/>
    <s v="VMI"/>
    <n v="212"/>
    <x v="0"/>
    <x v="0"/>
    <s v="MRP"/>
    <s v="MRP"/>
    <s v="VMI"/>
    <n v="2"/>
    <n v="0"/>
    <n v="33.119999999999997"/>
    <n v="0"/>
    <n v="0"/>
    <n v="730"/>
    <n v="66.239999999999995"/>
    <n v="18"/>
    <n v="0"/>
    <n v="0"/>
    <n v="0"/>
    <n v="24177.599999999999"/>
    <x v="4"/>
    <x v="1"/>
    <x v="0"/>
    <n v="14"/>
    <n v="9.7151999999999994"/>
  </r>
  <r>
    <s v="CHD8000001P0102"/>
    <s v="机箱左立柱12-1250-31.5-150"/>
    <s v="VMI"/>
    <n v="212"/>
    <x v="0"/>
    <x v="0"/>
    <s v="MRP"/>
    <s v="MRP"/>
    <s v="VMI"/>
    <n v="2"/>
    <n v="0"/>
    <n v="22.9"/>
    <n v="0"/>
    <n v="0"/>
    <n v="709"/>
    <n v="45.8"/>
    <n v="1.0296191819464033"/>
    <n v="0"/>
    <n v="0"/>
    <n v="0"/>
    <n v="16236.099999999999"/>
    <x v="2"/>
    <x v="1"/>
    <x v="0"/>
    <n v="14"/>
    <n v="0"/>
  </r>
  <r>
    <s v="CHD8000001P0103"/>
    <s v="机箱右立柱12-1250-31.5-210"/>
    <s v="VMI"/>
    <n v="212"/>
    <x v="0"/>
    <x v="0"/>
    <s v="MRP"/>
    <s v="MRP"/>
    <s v="VMI"/>
    <n v="81"/>
    <n v="0"/>
    <n v="25.87"/>
    <n v="0"/>
    <n v="0"/>
    <n v="9537"/>
    <n v="2095.4700000000003"/>
    <n v="7.6543986578588658E-2"/>
    <n v="0"/>
    <n v="0"/>
    <n v="0"/>
    <n v="246722.19"/>
    <x v="2"/>
    <x v="3"/>
    <x v="2"/>
    <n v="7"/>
    <n v="0"/>
  </r>
  <r>
    <s v="CHD8000001P0104"/>
    <s v="机箱左立柱12-1250-31.5-210"/>
    <s v="VMI"/>
    <n v="212"/>
    <x v="0"/>
    <x v="0"/>
    <s v="MRP"/>
    <s v="MRP"/>
    <s v="VMI"/>
    <n v="67"/>
    <n v="0"/>
    <n v="14.88"/>
    <n v="0"/>
    <n v="0"/>
    <n v="9464"/>
    <n v="996.96"/>
    <n v="3.1239433643279795"/>
    <n v="0"/>
    <n v="0"/>
    <n v="0"/>
    <n v="140824.32000000001"/>
    <x v="2"/>
    <x v="1"/>
    <x v="2"/>
    <n v="14"/>
    <n v="0"/>
  </r>
  <r>
    <s v="CHD8000001P0107"/>
    <s v="机箱左立柱12-3150-40-275"/>
    <s v="VMI"/>
    <n v="212"/>
    <x v="0"/>
    <x v="0"/>
    <s v="MRP"/>
    <s v="MRP"/>
    <s v="VMI"/>
    <n v="2"/>
    <n v="0"/>
    <n v="26.76"/>
    <n v="0"/>
    <n v="0"/>
    <n v="853"/>
    <n v="53.52"/>
    <n v="28.669402110199297"/>
    <n v="0"/>
    <n v="0"/>
    <n v="0"/>
    <n v="22826.280000000002"/>
    <x v="4"/>
    <x v="1"/>
    <x v="0"/>
    <n v="14"/>
    <n v="18.073980846452667"/>
  </r>
  <r>
    <s v="CHD8000001P0108"/>
    <s v="机箱右立柱12-3150-40-275"/>
    <s v="VMI"/>
    <n v="212"/>
    <x v="0"/>
    <x v="0"/>
    <s v="MRP"/>
    <s v="MRP"/>
    <s v="VMI"/>
    <n v="2"/>
    <n v="0"/>
    <n v="37.799999999999997"/>
    <n v="0"/>
    <n v="0"/>
    <n v="853"/>
    <n v="75.599999999999994"/>
    <n v="0.85580304806565055"/>
    <n v="0"/>
    <n v="0"/>
    <n v="0"/>
    <n v="32243.399999999998"/>
    <x v="2"/>
    <x v="1"/>
    <x v="0"/>
    <n v="14"/>
    <n v="0"/>
  </r>
  <r>
    <s v="CHD8000001P0121"/>
    <s v="机箱左立柱12-1250-31.5-210(互锁模块)"/>
    <s v="VE2"/>
    <n v="212"/>
    <x v="0"/>
    <x v="0"/>
    <s v="Order specific"/>
    <s v="Order specific"/>
    <n v="2100"/>
    <n v="2"/>
    <n v="2"/>
    <n v="23.54"/>
    <n v="0"/>
    <n v="0"/>
    <n v="52"/>
    <n v="47.08"/>
    <n v="14.03846153846154"/>
    <n v="0"/>
    <n v="0"/>
    <n v="47.08"/>
    <n v="1224.08"/>
    <x v="0"/>
    <x v="0"/>
    <x v="0"/>
    <s v=""/>
    <n v="0"/>
  </r>
  <r>
    <s v="CHD8000002R0101"/>
    <s v="底盘车装配12-150-31.5两侧接地"/>
    <s v="VMI"/>
    <n v="212"/>
    <x v="0"/>
    <x v="0"/>
    <s v="MRP"/>
    <s v="MRP"/>
    <s v="VMI"/>
    <n v="12"/>
    <n v="0"/>
    <n v="478.12"/>
    <n v="0"/>
    <n v="0"/>
    <n v="304"/>
    <n v="5737.4400000000005"/>
    <n v="2.4013157894736841"/>
    <n v="0"/>
    <n v="0"/>
    <n v="0"/>
    <n v="145348.48000000001"/>
    <x v="2"/>
    <x v="1"/>
    <x v="2"/>
    <n v="14"/>
    <n v="0"/>
  </r>
  <r>
    <s v="CHD8000002R0102"/>
    <s v="底盘车装配12-150-31.5中间接地"/>
    <s v="VMI"/>
    <n v="212"/>
    <x v="0"/>
    <x v="0"/>
    <s v="MRP"/>
    <s v="MRP"/>
    <s v="VMI"/>
    <n v="2"/>
    <n v="0"/>
    <n v="491.67"/>
    <n v="0"/>
    <n v="0"/>
    <n v="222"/>
    <n v="983.34"/>
    <n v="19.72972972972973"/>
    <n v="0"/>
    <n v="0"/>
    <n v="0"/>
    <n v="109150.74"/>
    <x v="4"/>
    <x v="1"/>
    <x v="2"/>
    <n v="14"/>
    <n v="188.47799013698631"/>
  </r>
  <r>
    <s v="CHD8000002R0103"/>
    <s v="底盘车装配12-210-31.5两侧接地"/>
    <s v="VMI"/>
    <n v="212"/>
    <x v="0"/>
    <x v="0"/>
    <s v="MRP"/>
    <s v="MRP"/>
    <s v="VMI"/>
    <n v="9"/>
    <n v="65"/>
    <n v="487.93"/>
    <n v="0"/>
    <n v="0"/>
    <n v="2651"/>
    <n v="4391.37"/>
    <n v="0.27536778574122972"/>
    <n v="0"/>
    <n v="0"/>
    <n v="31715.45"/>
    <n v="1293502.43"/>
    <x v="2"/>
    <x v="3"/>
    <x v="2"/>
    <n v="7"/>
    <n v="0"/>
  </r>
  <r>
    <s v="CHD8000002R0104"/>
    <s v="底盘车装配12-210-31.5中间接地"/>
    <s v="VMI"/>
    <n v="212"/>
    <x v="0"/>
    <x v="0"/>
    <s v="MRP"/>
    <s v="MRP"/>
    <s v="VMI"/>
    <n v="45"/>
    <n v="13"/>
    <n v="470"/>
    <n v="0"/>
    <n v="0"/>
    <n v="5810"/>
    <n v="21150"/>
    <n v="0.56540447504302926"/>
    <n v="0"/>
    <n v="0"/>
    <n v="6110"/>
    <n v="2730700"/>
    <x v="2"/>
    <x v="3"/>
    <x v="3"/>
    <n v="7"/>
    <n v="0"/>
  </r>
  <r>
    <s v="CHD8000002R0106"/>
    <s v="底盘车装配12-275-40中间接地"/>
    <s v="VMI"/>
    <n v="212"/>
    <x v="0"/>
    <x v="0"/>
    <s v="MRP"/>
    <s v="MRP"/>
    <s v="VMI"/>
    <n v="5"/>
    <n v="9"/>
    <n v="711"/>
    <n v="0"/>
    <n v="0"/>
    <n v="880"/>
    <n v="3555"/>
    <n v="18.66477272727273"/>
    <n v="0"/>
    <n v="0"/>
    <n v="6399"/>
    <n v="625680"/>
    <x v="4"/>
    <x v="3"/>
    <x v="2"/>
    <n v="7"/>
    <n v="1466.3482191780824"/>
  </r>
  <r>
    <s v="CHD8000002R0116"/>
    <s v="800底盘车关门联锁"/>
    <s v="VE1"/>
    <n v="212"/>
    <x v="0"/>
    <x v="0"/>
    <s v="Order specific"/>
    <s v="Order specific"/>
    <n v="2100"/>
    <n v="36"/>
    <n v="103"/>
    <n v="712.9"/>
    <n v="0"/>
    <n v="0"/>
    <n v="415"/>
    <n v="25664.399999999998"/>
    <n v="4.3975903614457836"/>
    <n v="0"/>
    <n v="0"/>
    <n v="73428.7"/>
    <n v="295853.5"/>
    <x v="0"/>
    <x v="0"/>
    <x v="3"/>
    <s v=""/>
    <n v="0"/>
  </r>
  <r>
    <s v="CHD8000002R0126"/>
    <s v="关门联锁电动底盘车12-150 两侧接地"/>
    <s v="VE1"/>
    <n v="212"/>
    <x v="0"/>
    <x v="0"/>
    <s v="Order specific"/>
    <s v="Order specific"/>
    <n v="2100"/>
    <n v="2"/>
    <n v="16"/>
    <n v="1852"/>
    <n v="0"/>
    <n v="0"/>
    <n v="85"/>
    <n v="3704"/>
    <n v="154.58823529411765"/>
    <n v="0"/>
    <n v="0"/>
    <n v="29632"/>
    <n v="157420"/>
    <x v="0"/>
    <x v="0"/>
    <x v="2"/>
    <s v=""/>
    <n v="0"/>
  </r>
  <r>
    <s v="CHD8000002R0145"/>
    <s v="底盘车装配12-275-31.5两侧接地(带关门联锁)"/>
    <s v="VE1"/>
    <n v="212"/>
    <x v="0"/>
    <x v="0"/>
    <s v="Order specific"/>
    <s v="Order specific"/>
    <n v="2100"/>
    <n v="4"/>
    <n v="2"/>
    <n v="1000"/>
    <n v="0"/>
    <n v="0"/>
    <n v="51"/>
    <n v="4000"/>
    <n v="14.313725490196079"/>
    <n v="0"/>
    <n v="0"/>
    <n v="2000"/>
    <n v="51000"/>
    <x v="0"/>
    <x v="0"/>
    <x v="2"/>
    <s v=""/>
    <n v="0"/>
  </r>
  <r>
    <s v="CHD8000002R0155"/>
    <s v="底盘车装配12-210-40(左边接地)"/>
    <s v="VE1"/>
    <n v="212"/>
    <x v="0"/>
    <x v="0"/>
    <s v="Order specific"/>
    <s v="Order specific"/>
    <n v="2100"/>
    <n v="1"/>
    <n v="0"/>
    <n v="754.57"/>
    <n v="0"/>
    <n v="0"/>
    <n v="37"/>
    <n v="754.57"/>
    <n v="39.45945945945946"/>
    <n v="0"/>
    <n v="0"/>
    <n v="0"/>
    <n v="27919.09"/>
    <x v="0"/>
    <x v="0"/>
    <x v="0"/>
    <s v=""/>
    <n v="0"/>
  </r>
  <r>
    <s v="CHD8000002R0160"/>
    <s v="800底盘车关门联锁(底部接地)"/>
    <s v="VE1"/>
    <n v="212"/>
    <x v="0"/>
    <x v="0"/>
    <s v="Order specific"/>
    <s v="Order specific"/>
    <n v="2100"/>
    <n v="29"/>
    <n v="0"/>
    <n v="758"/>
    <n v="0"/>
    <n v="0"/>
    <n v="473"/>
    <n v="21982"/>
    <n v="0.77167019027484152"/>
    <n v="0"/>
    <n v="0"/>
    <n v="0"/>
    <n v="358534"/>
    <x v="0"/>
    <x v="0"/>
    <x v="3"/>
    <s v=""/>
    <n v="0"/>
  </r>
  <r>
    <s v="CHD8000002R0171"/>
    <s v="底盘车1000底部接地(关门联锁)"/>
    <s v="VE1"/>
    <n v="212"/>
    <x v="0"/>
    <x v="0"/>
    <s v="Order specific"/>
    <s v="Order specific"/>
    <n v="2100"/>
    <n v="2"/>
    <n v="29"/>
    <n v="998"/>
    <n v="0"/>
    <n v="0"/>
    <n v="48"/>
    <n v="1996"/>
    <n v="220.52083333333331"/>
    <n v="0"/>
    <n v="0"/>
    <n v="28942"/>
    <n v="47904"/>
    <x v="0"/>
    <x v="0"/>
    <x v="2"/>
    <s v=""/>
    <n v="0"/>
  </r>
  <r>
    <s v="CHD8000002R0178"/>
    <s v="关门联锁底盘车装配12-275两侧接地（8开5闭）"/>
    <s v="VE1"/>
    <n v="212"/>
    <x v="0"/>
    <x v="0"/>
    <s v="Order specific"/>
    <s v="Order specific"/>
    <n v="2100"/>
    <n v="5"/>
    <n v="12"/>
    <n v="1200"/>
    <n v="0"/>
    <n v="0"/>
    <n v="34"/>
    <n v="6000"/>
    <n v="21.470588235294116"/>
    <n v="0"/>
    <n v="0"/>
    <n v="14400"/>
    <n v="40800"/>
    <x v="0"/>
    <x v="0"/>
    <x v="2"/>
    <s v=""/>
    <n v="0"/>
  </r>
  <r>
    <s v="CHD8000002R0181"/>
    <s v="底盘车装配12-275两侧接地（帕威尔）"/>
    <s v="VE1"/>
    <n v="105"/>
    <x v="0"/>
    <x v="0"/>
    <s v="Order specific"/>
    <s v="Order specific"/>
    <n v="2100"/>
    <n v="3"/>
    <n v="0"/>
    <n v="944.89"/>
    <n v="0"/>
    <n v="0"/>
    <n v="7"/>
    <n v="2834.67"/>
    <n v="260.71428571428572"/>
    <n v="0"/>
    <n v="0"/>
    <n v="0"/>
    <n v="6614.23"/>
    <x v="0"/>
    <x v="0"/>
    <x v="2"/>
    <s v=""/>
    <n v="0"/>
  </r>
  <r>
    <s v="CHD8000003P0107"/>
    <s v="合闸模块左侧板"/>
    <s v="VMI"/>
    <n v="212"/>
    <x v="0"/>
    <x v="0"/>
    <s v="MRP"/>
    <s v="MRP"/>
    <s v="VMI"/>
    <n v="94"/>
    <n v="0"/>
    <n v="28.81"/>
    <n v="0"/>
    <n v="0"/>
    <n v="15986"/>
    <n v="2708.14"/>
    <n v="6.8497435255848865E-2"/>
    <n v="0"/>
    <n v="0"/>
    <n v="0"/>
    <n v="460556.66"/>
    <x v="2"/>
    <x v="3"/>
    <x v="2"/>
    <n v="7"/>
    <n v="0"/>
  </r>
  <r>
    <s v="CHD8000003P0108"/>
    <s v="合闸模块右侧板"/>
    <s v="VMI"/>
    <n v="212"/>
    <x v="0"/>
    <x v="0"/>
    <s v="MRP"/>
    <s v="MRP"/>
    <s v="VMI"/>
    <n v="94"/>
    <n v="0"/>
    <n v="32.68"/>
    <n v="0"/>
    <n v="0"/>
    <n v="15981"/>
    <n v="3071.92"/>
    <n v="2.1469244728114636"/>
    <n v="0"/>
    <n v="0"/>
    <n v="0"/>
    <n v="522259.08"/>
    <x v="2"/>
    <x v="3"/>
    <x v="2"/>
    <n v="7"/>
    <n v="0"/>
  </r>
  <r>
    <s v="CHD8000003P0109"/>
    <s v="分闸模块右侧板12"/>
    <s v="VMI"/>
    <n v="212"/>
    <x v="0"/>
    <x v="0"/>
    <s v="MRP"/>
    <s v="MRP"/>
    <s v="VMI"/>
    <n v="94"/>
    <n v="0"/>
    <n v="24.39"/>
    <n v="0"/>
    <n v="0"/>
    <n v="15991"/>
    <n v="2292.66"/>
    <n v="2.1455818898130201"/>
    <n v="0"/>
    <n v="0"/>
    <n v="0"/>
    <n v="390020.49"/>
    <x v="2"/>
    <x v="3"/>
    <x v="2"/>
    <n v="7"/>
    <n v="0"/>
  </r>
  <r>
    <s v="CHD8000003P0112"/>
    <s v="分闸模块左侧板(带闭锁、三过流)"/>
    <s v="VMI"/>
    <n v="212"/>
    <x v="0"/>
    <x v="0"/>
    <s v="MRP"/>
    <s v="MRP"/>
    <s v="VMI"/>
    <n v="94"/>
    <n v="0"/>
    <n v="30.07"/>
    <n v="0"/>
    <n v="0"/>
    <n v="15982"/>
    <n v="2826.58"/>
    <n v="2.1467901389062698"/>
    <n v="0"/>
    <n v="0"/>
    <n v="0"/>
    <n v="480578.74"/>
    <x v="2"/>
    <x v="3"/>
    <x v="2"/>
    <n v="7"/>
    <n v="0"/>
  </r>
  <r>
    <s v="CHD8000003P0137"/>
    <s v="合闸模块左侧板40.5（GE专用）"/>
    <s v="VE2"/>
    <n v="212"/>
    <x v="0"/>
    <x v="0"/>
    <s v="Order specific"/>
    <s v="Order specific"/>
    <n v="2100"/>
    <n v="14"/>
    <n v="0"/>
    <n v="31.4"/>
    <n v="0"/>
    <n v="0"/>
    <n v="50"/>
    <n v="439.59999999999997"/>
    <n v="686.19999999999993"/>
    <n v="0"/>
    <n v="0"/>
    <n v="0"/>
    <n v="1570"/>
    <x v="0"/>
    <x v="0"/>
    <x v="0"/>
    <s v=""/>
    <n v="0"/>
  </r>
  <r>
    <s v="CHD8000003P0138"/>
    <s v="合闸模块右侧板40.5（GE专用）"/>
    <s v="VE2"/>
    <n v="212"/>
    <x v="0"/>
    <x v="0"/>
    <s v="Order specific"/>
    <s v="Order specific"/>
    <n v="2100"/>
    <n v="14"/>
    <n v="0"/>
    <n v="34.33"/>
    <n v="0"/>
    <n v="0"/>
    <n v="50"/>
    <n v="480.62"/>
    <n v="102.2"/>
    <n v="0"/>
    <n v="0"/>
    <n v="0"/>
    <n v="1716.5"/>
    <x v="0"/>
    <x v="0"/>
    <x v="0"/>
    <s v=""/>
    <n v="0"/>
  </r>
  <r>
    <s v="CHD8000003P0139"/>
    <s v="分闸模块左侧板40.5（GE专用）"/>
    <s v="VE2"/>
    <n v="212"/>
    <x v="0"/>
    <x v="0"/>
    <s v="Order specific"/>
    <s v="Order specific"/>
    <n v="2100"/>
    <n v="14"/>
    <n v="0"/>
    <n v="27.37"/>
    <n v="0"/>
    <n v="0"/>
    <n v="50"/>
    <n v="383.18"/>
    <n v="102.2"/>
    <n v="0"/>
    <n v="0"/>
    <n v="0"/>
    <n v="1368.5"/>
    <x v="0"/>
    <x v="0"/>
    <x v="0"/>
    <s v=""/>
    <n v="0"/>
  </r>
  <r>
    <s v="CHD8000006R0102"/>
    <s v="触臂装配12-1250-31.5"/>
    <s v="VMI"/>
    <n v="212"/>
    <x v="0"/>
    <x v="0"/>
    <s v="MRP"/>
    <s v="MRP"/>
    <s v="VMI"/>
    <n v="246"/>
    <n v="0"/>
    <n v="226.38"/>
    <n v="0"/>
    <n v="0"/>
    <n v="40052"/>
    <n v="55689.479999999996"/>
    <n v="0.12758414061719764"/>
    <n v="0"/>
    <n v="0"/>
    <n v="0"/>
    <n v="9066971.7599999998"/>
    <x v="2"/>
    <x v="3"/>
    <x v="3"/>
    <n v="7"/>
    <n v="0"/>
  </r>
  <r>
    <s v="CHD8000006R0114"/>
    <s v="触臂装配630"/>
    <s v="VMI"/>
    <n v="212"/>
    <x v="0"/>
    <x v="0"/>
    <s v="MRP"/>
    <s v="MRP"/>
    <s v="VMI"/>
    <n v="145"/>
    <n v="0"/>
    <n v="97.71"/>
    <n v="0"/>
    <n v="0"/>
    <n v="22851"/>
    <n v="14167.949999999999"/>
    <n v="3.9293685177891557"/>
    <n v="0"/>
    <n v="0"/>
    <n v="0"/>
    <n v="2232771.21"/>
    <x v="2"/>
    <x v="3"/>
    <x v="3"/>
    <n v="7"/>
    <n v="0"/>
  </r>
  <r>
    <s v="CHD8000006R0125"/>
    <s v="触臂装配12-150-31.5-1250"/>
    <s v="VE2"/>
    <n v="212"/>
    <x v="0"/>
    <x v="0"/>
    <s v="Order specific"/>
    <s v="Order specific"/>
    <n v="2100"/>
    <n v="1"/>
    <n v="0"/>
    <n v="198.33"/>
    <n v="0"/>
    <n v="0"/>
    <n v="1"/>
    <n v="198.33"/>
    <n v="52925"/>
    <n v="0"/>
    <n v="0"/>
    <n v="0"/>
    <n v="198.33"/>
    <x v="0"/>
    <x v="0"/>
    <x v="0"/>
    <s v=""/>
    <n v="0"/>
  </r>
  <r>
    <s v="CHD8000008F0101"/>
    <s v="面板装配组件12-150-31.5-1250"/>
    <s v="VMI"/>
    <n v="212"/>
    <x v="0"/>
    <x v="0"/>
    <s v="MRP"/>
    <s v="MRP"/>
    <s v="VMI"/>
    <n v="15"/>
    <n v="0"/>
    <n v="81.040000000000006"/>
    <n v="0"/>
    <n v="0"/>
    <n v="776"/>
    <n v="1215.6000000000001"/>
    <n v="0.47036082474226804"/>
    <n v="0"/>
    <n v="0"/>
    <n v="0"/>
    <n v="62887.040000000008"/>
    <x v="2"/>
    <x v="1"/>
    <x v="2"/>
    <n v="14"/>
    <n v="0"/>
  </r>
  <r>
    <s v="CHD8000008F0102"/>
    <s v="面板装配组件12-210-31.5-1250"/>
    <s v="VMI"/>
    <n v="212"/>
    <x v="0"/>
    <x v="0"/>
    <s v="MRP"/>
    <s v="MRP"/>
    <s v="VMI"/>
    <n v="176"/>
    <n v="0"/>
    <n v="91.06"/>
    <n v="0"/>
    <n v="0"/>
    <n v="9587"/>
    <n v="16026.560000000001"/>
    <n v="0.57108584541566709"/>
    <n v="0"/>
    <n v="0"/>
    <n v="0"/>
    <n v="872992.22"/>
    <x v="2"/>
    <x v="3"/>
    <x v="3"/>
    <n v="7"/>
    <n v="0"/>
  </r>
  <r>
    <s v="CHD8000008R0113"/>
    <s v="面板装配12-1250-31.5-210（中文）"/>
    <s v="VE2"/>
    <n v="212"/>
    <x v="0"/>
    <x v="0"/>
    <s v="Order specific"/>
    <s v="Order specific"/>
    <n v="2100"/>
    <n v="41"/>
    <n v="20"/>
    <n v="98.82"/>
    <n v="0"/>
    <n v="0"/>
    <n v="188"/>
    <n v="4051.62"/>
    <n v="341.7021276595745"/>
    <n v="0"/>
    <n v="0"/>
    <n v="1976.3999999999999"/>
    <n v="18578.16"/>
    <x v="0"/>
    <x v="0"/>
    <x v="2"/>
    <s v=""/>
    <n v="0"/>
  </r>
  <r>
    <s v="CHD8000010R0101"/>
    <s v="手动储能杆"/>
    <s v="VMI"/>
    <n v="212"/>
    <x v="0"/>
    <x v="0"/>
    <s v="MRP"/>
    <s v="MRP"/>
    <s v="VMI"/>
    <n v="70"/>
    <n v="0"/>
    <n v="7.05"/>
    <n v="0"/>
    <n v="0"/>
    <n v="3513"/>
    <n v="493.5"/>
    <n v="4.2598918303444355"/>
    <n v="0"/>
    <n v="0"/>
    <n v="0"/>
    <n v="24766.649999999998"/>
    <x v="2"/>
    <x v="1"/>
    <x v="0"/>
    <n v="14"/>
    <n v="0"/>
  </r>
  <r>
    <s v="CHD8000012R0101"/>
    <s v="接地装置"/>
    <s v="VMI"/>
    <n v="212"/>
    <x v="0"/>
    <x v="0"/>
    <s v="MRP"/>
    <s v="MRP"/>
    <s v="VMI"/>
    <n v="10"/>
    <n v="0"/>
    <n v="59.96"/>
    <n v="0"/>
    <n v="0"/>
    <n v="9630"/>
    <n v="599.6"/>
    <n v="2.6531671858774661"/>
    <n v="0"/>
    <n v="0"/>
    <n v="0"/>
    <n v="577414.80000000005"/>
    <x v="2"/>
    <x v="3"/>
    <x v="0"/>
    <n v="7"/>
    <n v="0"/>
  </r>
  <r>
    <s v="CHD8000012R0104"/>
    <s v="弯板焊接"/>
    <s v="VMI"/>
    <n v="212"/>
    <x v="0"/>
    <x v="0"/>
    <s v="MRP"/>
    <s v="MRP"/>
    <s v="VMI"/>
    <n v="6"/>
    <n v="0"/>
    <n v="26"/>
    <n v="0"/>
    <n v="0"/>
    <n v="179"/>
    <n v="156"/>
    <n v="20.391061452513966"/>
    <n v="0"/>
    <n v="0"/>
    <n v="0"/>
    <n v="4654"/>
    <x v="4"/>
    <x v="2"/>
    <x v="0"/>
    <n v="21"/>
    <n v="0"/>
  </r>
  <r>
    <s v="CHD8000013F0145"/>
    <s v="电动机箱12-3150-40-275(加固定块)"/>
    <s v="VMI"/>
    <n v="202"/>
    <x v="0"/>
    <x v="0"/>
    <s v="MRP"/>
    <s v="MRP"/>
    <s v="VMI"/>
    <n v="2"/>
    <n v="0"/>
    <n v="834.17"/>
    <n v="0"/>
    <n v="0"/>
    <n v="736"/>
    <n v="1668.34"/>
    <n v="2.9755434782608696"/>
    <n v="0"/>
    <n v="0"/>
    <n v="0"/>
    <n v="613949.12"/>
    <x v="2"/>
    <x v="3"/>
    <x v="2"/>
    <n v="7"/>
    <n v="0"/>
  </r>
  <r>
    <s v="CHD8000013R0101"/>
    <s v="机箱12-1250-31.5-150"/>
    <s v="VMI"/>
    <n v="212"/>
    <x v="0"/>
    <x v="0"/>
    <s v="MRP"/>
    <s v="MRP"/>
    <s v="VMI"/>
    <n v="5"/>
    <n v="0"/>
    <n v="472.41"/>
    <n v="0"/>
    <n v="0"/>
    <n v="315"/>
    <n v="2362.0500000000002"/>
    <n v="2.3174603174603177"/>
    <n v="0"/>
    <n v="0"/>
    <n v="0"/>
    <n v="148809.15"/>
    <x v="2"/>
    <x v="1"/>
    <x v="2"/>
    <n v="14"/>
    <n v="0"/>
  </r>
  <r>
    <s v="CHD8000013R0130"/>
    <s v="电动机箱12-1250-31.5-150"/>
    <s v="VMI"/>
    <n v="212"/>
    <x v="0"/>
    <x v="0"/>
    <s v="MRP"/>
    <s v="MRP"/>
    <s v="VMI"/>
    <n v="2"/>
    <n v="0"/>
    <n v="472.41"/>
    <n v="0"/>
    <n v="0"/>
    <n v="420"/>
    <n v="944.82"/>
    <n v="4.3452380952380949"/>
    <n v="0"/>
    <n v="0"/>
    <n v="0"/>
    <n v="198412.2"/>
    <x v="2"/>
    <x v="3"/>
    <x v="2"/>
    <n v="7"/>
    <n v="0"/>
  </r>
  <r>
    <s v="CHD8000013R0134"/>
    <s v="机箱12-31.5-210（带航空插座安装孔）"/>
    <s v="VE2"/>
    <n v="202"/>
    <x v="0"/>
    <x v="0"/>
    <s v="Order specific"/>
    <s v="Order specific"/>
    <n v="2100"/>
    <n v="2"/>
    <n v="0"/>
    <n v="576"/>
    <n v="0"/>
    <n v="0"/>
    <n v="0"/>
    <n v="1152"/>
    <s v=""/>
    <n v="0"/>
    <n v="0"/>
    <n v="0"/>
    <n v="0"/>
    <x v="0"/>
    <x v="0"/>
    <x v="2"/>
    <s v=""/>
    <n v="0"/>
  </r>
  <r>
    <s v="CHD8000013R0143"/>
    <s v="电动机箱12-1250-31.5-210"/>
    <s v="VMI"/>
    <n v="212"/>
    <x v="0"/>
    <x v="0"/>
    <s v="MRP"/>
    <s v="MRP"/>
    <s v="VMI"/>
    <n v="78"/>
    <n v="0"/>
    <n v="484.59"/>
    <n v="0"/>
    <n v="0"/>
    <n v="6108"/>
    <n v="37798.019999999997"/>
    <n v="0.11951538965291422"/>
    <n v="0"/>
    <n v="0"/>
    <n v="0"/>
    <n v="2959875.7199999997"/>
    <x v="2"/>
    <x v="3"/>
    <x v="3"/>
    <n v="7"/>
    <n v="0"/>
  </r>
  <r>
    <s v="CHD8000013R0169"/>
    <s v="机箱12-31.5-210（拉杆标准化）"/>
    <s v="VE1"/>
    <n v="105"/>
    <x v="0"/>
    <x v="0"/>
    <s v="Order specific"/>
    <s v="Order specific"/>
    <n v="2100"/>
    <n v="1"/>
    <n v="0"/>
    <n v="616.26"/>
    <n v="0"/>
    <n v="0"/>
    <n v="1"/>
    <n v="616.26"/>
    <n v="28470"/>
    <n v="0"/>
    <n v="0"/>
    <n v="0"/>
    <n v="616.26"/>
    <x v="0"/>
    <x v="0"/>
    <x v="0"/>
    <s v=""/>
    <n v="0"/>
  </r>
  <r>
    <s v="CHD8000014P0102"/>
    <s v="过流脱扣安装板"/>
    <s v="VMI"/>
    <n v="212"/>
    <x v="0"/>
    <x v="0"/>
    <s v="MRP"/>
    <s v="MRP"/>
    <s v="VMI"/>
    <n v="14"/>
    <n v="0"/>
    <n v="8.91"/>
    <n v="0"/>
    <n v="0"/>
    <n v="1"/>
    <n v="124.74000000000001"/>
    <n v="365"/>
    <n v="0"/>
    <n v="0"/>
    <n v="0"/>
    <n v="8.91"/>
    <x v="3"/>
    <x v="2"/>
    <x v="0"/>
    <n v="21"/>
    <n v="77.591697534246578"/>
  </r>
  <r>
    <s v="CHD8000014P0107"/>
    <s v="过流脱扣安装板(三过流-单边)"/>
    <s v="VE1"/>
    <n v="212"/>
    <x v="0"/>
    <x v="0"/>
    <s v="Order specific"/>
    <s v="Order specific"/>
    <n v="2100"/>
    <n v="10"/>
    <n v="0"/>
    <n v="12.38"/>
    <n v="0"/>
    <n v="0"/>
    <n v="3"/>
    <n v="123.80000000000001"/>
    <n v="1703.3333333333335"/>
    <n v="0"/>
    <n v="0"/>
    <n v="0"/>
    <n v="37.14"/>
    <x v="0"/>
    <x v="0"/>
    <x v="0"/>
    <s v=""/>
    <n v="0"/>
  </r>
  <r>
    <s v="CHD8000014P0112"/>
    <s v="分闸杆拐臂"/>
    <s v="VE2"/>
    <n v="212"/>
    <x v="0"/>
    <x v="0"/>
    <s v="Order specific"/>
    <s v="Order specific"/>
    <n v="2100"/>
    <n v="7"/>
    <n v="0"/>
    <n v="1.96"/>
    <n v="0"/>
    <n v="0"/>
    <n v="44"/>
    <n v="13.719999999999999"/>
    <n v="82.954545454545453"/>
    <n v="0"/>
    <n v="0"/>
    <n v="0"/>
    <n v="86.24"/>
    <x v="0"/>
    <x v="0"/>
    <x v="0"/>
    <s v=""/>
    <n v="0"/>
  </r>
  <r>
    <s v="CHD8000017R0101"/>
    <s v="油缓冲器12-31.5"/>
    <s v="VMI"/>
    <n v="212"/>
    <x v="0"/>
    <x v="0"/>
    <s v="MRP"/>
    <s v="MRP"/>
    <s v="VMI"/>
    <n v="85"/>
    <n v="0"/>
    <n v="65"/>
    <n v="0"/>
    <n v="0"/>
    <n v="11019"/>
    <n v="5525"/>
    <n v="0.23187222070968327"/>
    <n v="0"/>
    <n v="0"/>
    <n v="0"/>
    <n v="716235"/>
    <x v="2"/>
    <x v="3"/>
    <x v="2"/>
    <n v="7"/>
    <n v="0"/>
  </r>
  <r>
    <s v="CHD8000017R0102"/>
    <s v="油缓冲器12-3150-40"/>
    <s v="VMI"/>
    <n v="212"/>
    <x v="0"/>
    <x v="0"/>
    <s v="MRP"/>
    <s v="MRP"/>
    <s v="VMI"/>
    <n v="1"/>
    <n v="0"/>
    <n v="64.75"/>
    <n v="0"/>
    <n v="0"/>
    <n v="2843"/>
    <n v="64.75"/>
    <n v="10.912768202602884"/>
    <n v="0"/>
    <n v="0"/>
    <n v="0"/>
    <n v="184084.25"/>
    <x v="2"/>
    <x v="3"/>
    <x v="0"/>
    <n v="7"/>
    <n v="15.322615310233681"/>
  </r>
  <r>
    <s v="CHD8000017R0109"/>
    <s v="油缓冲器12-3150-50"/>
    <s v="VE2"/>
    <n v="212"/>
    <x v="0"/>
    <x v="0"/>
    <s v="Order specific"/>
    <s v="Order specific"/>
    <n v="2100"/>
    <n v="10"/>
    <n v="0"/>
    <n v="65"/>
    <n v="5"/>
    <n v="0"/>
    <n v="155"/>
    <n v="650"/>
    <n v="2.3548387096774195"/>
    <n v="325"/>
    <n v="0"/>
    <n v="0"/>
    <n v="10075"/>
    <x v="0"/>
    <x v="0"/>
    <x v="0"/>
    <s v=""/>
    <n v="0"/>
  </r>
  <r>
    <s v="CHD8000018R0101"/>
    <s v="合闸弹簧装配31.5"/>
    <s v="VMI"/>
    <n v="219"/>
    <x v="0"/>
    <x v="0"/>
    <s v="MRP"/>
    <s v="MRP"/>
    <s v="VMI"/>
    <n v="114"/>
    <n v="0"/>
    <n v="120.76"/>
    <n v="0"/>
    <n v="0"/>
    <n v="13741"/>
    <n v="13766.640000000001"/>
    <n v="0.26562841132377557"/>
    <n v="0"/>
    <n v="0"/>
    <n v="0"/>
    <n v="1659363.1600000001"/>
    <x v="2"/>
    <x v="3"/>
    <x v="3"/>
    <n v="7"/>
    <n v="0"/>
  </r>
  <r>
    <s v="CHD8000018R0106"/>
    <s v="合闸弹簧装配40"/>
    <s v="VMI"/>
    <n v="219"/>
    <x v="0"/>
    <x v="0"/>
    <s v="MRP"/>
    <s v="MRP"/>
    <s v="VMI"/>
    <n v="16"/>
    <n v="0"/>
    <n v="109.66"/>
    <n v="0"/>
    <n v="0"/>
    <n v="6283"/>
    <n v="1754.56"/>
    <n v="6.6226325003978985"/>
    <n v="0"/>
    <n v="0"/>
    <n v="0"/>
    <n v="688993.78"/>
    <x v="2"/>
    <x v="3"/>
    <x v="2"/>
    <n v="7"/>
    <n v="0"/>
  </r>
  <r>
    <s v="CHD8000019R0101"/>
    <s v="电路板DC220V/110V"/>
    <s v="VMI"/>
    <n v="202"/>
    <x v="0"/>
    <x v="0"/>
    <s v="MRP"/>
    <s v="MRP"/>
    <s v="VMI"/>
    <n v="75"/>
    <n v="0"/>
    <n v="68.819999999999993"/>
    <n v="0"/>
    <n v="0"/>
    <n v="12086"/>
    <n v="5161.4999999999991"/>
    <n v="0.48320370676816149"/>
    <n v="0"/>
    <n v="0"/>
    <n v="0"/>
    <n v="831758.5199999999"/>
    <x v="2"/>
    <x v="3"/>
    <x v="2"/>
    <n v="7"/>
    <n v="0"/>
  </r>
  <r>
    <s v="CHD8000019R0102"/>
    <s v="电路板AC30V"/>
    <s v="VMI"/>
    <n v="202"/>
    <x v="0"/>
    <x v="0"/>
    <s v="MRP"/>
    <s v="MRP"/>
    <s v="VMI"/>
    <n v="1"/>
    <n v="0"/>
    <n v="188.5"/>
    <n v="0"/>
    <n v="0"/>
    <n v="0"/>
    <n v="188.5"/>
    <s v=""/>
    <n v="0"/>
    <n v="0"/>
    <n v="0"/>
    <n v="0"/>
    <x v="3"/>
    <x v="5"/>
    <x v="0"/>
    <n v="0"/>
    <n v="124.41000000000001"/>
  </r>
  <r>
    <s v="CHD8000019R0103"/>
    <s v="电路板AC220V/110V"/>
    <s v="VMI"/>
    <n v="202"/>
    <x v="0"/>
    <x v="0"/>
    <s v="MRP"/>
    <s v="MRP"/>
    <s v="VMI"/>
    <n v="67"/>
    <n v="0"/>
    <n v="166.5"/>
    <n v="0"/>
    <n v="0"/>
    <n v="3423"/>
    <n v="11155.5"/>
    <n v="0.10663160969909435"/>
    <n v="0"/>
    <n v="0"/>
    <n v="0"/>
    <n v="569929.5"/>
    <x v="2"/>
    <x v="3"/>
    <x v="3"/>
    <n v="7"/>
    <n v="0"/>
  </r>
  <r>
    <s v="CHD8000019R0107"/>
    <s v="电路板DC48V"/>
    <s v="VE1"/>
    <n v="202"/>
    <x v="0"/>
    <x v="0"/>
    <s v="Order specific"/>
    <s v="Order specific"/>
    <n v="2100"/>
    <n v="3"/>
    <n v="19"/>
    <n v="188.5"/>
    <n v="0"/>
    <n v="0"/>
    <n v="166"/>
    <n v="565.5"/>
    <n v="147.31927710843374"/>
    <n v="0"/>
    <n v="0"/>
    <n v="3581.5"/>
    <n v="31291"/>
    <x v="0"/>
    <x v="0"/>
    <x v="0"/>
    <s v=""/>
    <n v="0"/>
  </r>
  <r>
    <s v="CHD8000019R0113"/>
    <s v="电路板 AC24V"/>
    <s v="VE1"/>
    <n v="202"/>
    <x v="0"/>
    <x v="0"/>
    <s v="Order specific"/>
    <s v="Order specific"/>
    <n v="2100"/>
    <n v="40"/>
    <n v="0"/>
    <n v="188.5"/>
    <n v="0"/>
    <n v="0"/>
    <n v="0"/>
    <n v="7540"/>
    <s v=""/>
    <n v="0"/>
    <n v="0"/>
    <n v="0"/>
    <n v="0"/>
    <x v="0"/>
    <x v="0"/>
    <x v="3"/>
    <s v=""/>
    <n v="0"/>
  </r>
  <r>
    <s v="CHD8000019R0116"/>
    <s v="电路板 DC24V"/>
    <s v="VE1"/>
    <n v="202"/>
    <x v="0"/>
    <x v="0"/>
    <s v="Order specific"/>
    <s v="Order specific"/>
    <n v="2100"/>
    <n v="1"/>
    <n v="5"/>
    <n v="188.5"/>
    <n v="0"/>
    <n v="0"/>
    <n v="16"/>
    <n v="188.5"/>
    <n v="912.5"/>
    <n v="0"/>
    <n v="0"/>
    <n v="942.5"/>
    <n v="3016"/>
    <x v="0"/>
    <x v="0"/>
    <x v="0"/>
    <s v=""/>
    <n v="0"/>
  </r>
  <r>
    <s v="CHD8000019R0123"/>
    <s v="电路板DC125V"/>
    <s v="VE1"/>
    <n v="202"/>
    <x v="0"/>
    <x v="0"/>
    <s v="Order specific"/>
    <s v="Order specific"/>
    <n v="2100"/>
    <n v="14"/>
    <n v="0"/>
    <n v="188.5"/>
    <n v="0"/>
    <n v="0"/>
    <n v="45"/>
    <n v="2639"/>
    <n v="8.1111111111111107"/>
    <n v="0"/>
    <n v="0"/>
    <n v="0"/>
    <n v="8482.5"/>
    <x v="0"/>
    <x v="0"/>
    <x v="2"/>
    <s v=""/>
    <n v="0"/>
  </r>
  <r>
    <s v="CHD8000019R0126"/>
    <s v="电路板(M:DC110V,Y1~Y3:DC48V)"/>
    <s v="VE1"/>
    <n v="217"/>
    <x v="0"/>
    <x v="0"/>
    <s v="Order specific"/>
    <s v="Order specific"/>
    <n v="2100"/>
    <n v="1"/>
    <n v="0"/>
    <n v="188.5"/>
    <n v="0"/>
    <n v="0"/>
    <n v="0"/>
    <n v="188.5"/>
    <s v=""/>
    <n v="0"/>
    <n v="0"/>
    <n v="0"/>
    <n v="0"/>
    <x v="0"/>
    <x v="0"/>
    <x v="0"/>
    <s v=""/>
    <n v="0"/>
  </r>
  <r>
    <s v="CHD8000019R0128"/>
    <s v="电路板(M:AC220V,Y1~Y3:DC30V)"/>
    <s v="VE1"/>
    <n v="202"/>
    <x v="0"/>
    <x v="0"/>
    <s v="Order specific"/>
    <s v="Order specific"/>
    <n v="2100"/>
    <n v="35"/>
    <n v="0"/>
    <n v="188.5"/>
    <n v="0"/>
    <n v="0"/>
    <n v="4"/>
    <n v="6597.5"/>
    <n v="91.25"/>
    <n v="0"/>
    <n v="0"/>
    <n v="0"/>
    <n v="754"/>
    <x v="0"/>
    <x v="0"/>
    <x v="2"/>
    <s v=""/>
    <n v="0"/>
  </r>
  <r>
    <s v="CHD8000019R0133"/>
    <s v="电路板(M:AC240V,Y1~Y3:DC30V)"/>
    <s v="VE1"/>
    <n v="202"/>
    <x v="0"/>
    <x v="0"/>
    <s v="Order specific"/>
    <s v="Order specific"/>
    <n v="2100"/>
    <n v="1"/>
    <n v="0"/>
    <n v="238.5"/>
    <n v="0"/>
    <n v="0"/>
    <n v="31"/>
    <n v="238.5"/>
    <n v="412.09677419354841"/>
    <n v="0"/>
    <n v="0"/>
    <n v="0"/>
    <n v="7393.5"/>
    <x v="0"/>
    <x v="0"/>
    <x v="0"/>
    <s v=""/>
    <n v="0"/>
  </r>
  <r>
    <s v="CHD8000019R0156"/>
    <s v="电路板DC30V"/>
    <s v="VE1"/>
    <n v="217"/>
    <x v="0"/>
    <x v="0"/>
    <s v="Order specific"/>
    <s v="Order specific"/>
    <n v="2100"/>
    <n v="1"/>
    <n v="0"/>
    <n v="188.5"/>
    <n v="0"/>
    <n v="0"/>
    <n v="0"/>
    <n v="188.5"/>
    <s v=""/>
    <n v="0"/>
    <n v="0"/>
    <n v="0"/>
    <n v="0"/>
    <x v="0"/>
    <x v="0"/>
    <x v="0"/>
    <s v=""/>
    <n v="0"/>
  </r>
  <r>
    <s v="CHD8000025P0101"/>
    <s v="计数器安装板"/>
    <s v="VMI"/>
    <n v="212"/>
    <x v="0"/>
    <x v="0"/>
    <s v="MRP"/>
    <s v="MRP"/>
    <s v="VMI"/>
    <n v="530"/>
    <n v="0"/>
    <n v="1.1599999999999999"/>
    <n v="0"/>
    <n v="0"/>
    <n v="16041"/>
    <n v="614.79999999999995"/>
    <n v="2.2754192382021074E-2"/>
    <n v="0"/>
    <n v="0"/>
    <n v="0"/>
    <n v="18607.559999999998"/>
    <x v="2"/>
    <x v="1"/>
    <x v="0"/>
    <n v="14"/>
    <n v="0"/>
  </r>
  <r>
    <s v="CHD8000027R0102"/>
    <s v="合闸保持大拐臂"/>
    <s v="VMI"/>
    <n v="212"/>
    <x v="0"/>
    <x v="0"/>
    <s v="MRP"/>
    <s v="MRP"/>
    <s v="VMI"/>
    <n v="100"/>
    <n v="0"/>
    <n v="107.79"/>
    <n v="0"/>
    <n v="0"/>
    <n v="16001"/>
    <n v="10779"/>
    <n v="12.089869383163551"/>
    <n v="0"/>
    <n v="0"/>
    <n v="0"/>
    <n v="1724747.79"/>
    <x v="2"/>
    <x v="3"/>
    <x v="3"/>
    <n v="7"/>
    <n v="2995.0731662962003"/>
  </r>
  <r>
    <s v="CHD8000027R0103"/>
    <s v="合闸联锁板（上）安装"/>
    <s v="SM"/>
    <n v="212"/>
    <x v="0"/>
    <x v="0"/>
    <s v="SM"/>
    <s v="kanban"/>
    <n v="2600"/>
    <n v="515"/>
    <n v="250"/>
    <n v="7.44"/>
    <n v="0"/>
    <n v="250"/>
    <n v="16042"/>
    <n v="3831.6000000000004"/>
    <n v="2.2752773968333124"/>
    <n v="0"/>
    <n v="930"/>
    <n v="1860"/>
    <n v="119352.48000000001"/>
    <x v="2"/>
    <x v="1"/>
    <x v="2"/>
    <n v="14"/>
    <n v="0"/>
  </r>
  <r>
    <s v="CHD8000028P0102"/>
    <s v="合闸联锁板(下)"/>
    <s v="SM"/>
    <n v="212"/>
    <x v="0"/>
    <x v="0"/>
    <s v="SM"/>
    <s v="kanban"/>
    <n v="2600"/>
    <n v="648"/>
    <n v="1500"/>
    <n v="3"/>
    <n v="0"/>
    <n v="300"/>
    <n v="15889"/>
    <n v="1944"/>
    <n v="11.830511674743533"/>
    <n v="0"/>
    <n v="450"/>
    <n v="4500"/>
    <n v="47667"/>
    <x v="2"/>
    <x v="1"/>
    <x v="2"/>
    <n v="14"/>
    <n v="0"/>
  </r>
  <r>
    <s v="CHD8000028P0105"/>
    <s v="合闸连锁板"/>
    <s v="VE2"/>
    <n v="212"/>
    <x v="0"/>
    <x v="0"/>
    <s v="Order specific"/>
    <s v="Order specific"/>
    <n v="2100"/>
    <n v="4"/>
    <n v="0"/>
    <n v="3.36"/>
    <n v="0"/>
    <n v="0"/>
    <n v="0"/>
    <n v="13.44"/>
    <s v=""/>
    <n v="0"/>
    <n v="0"/>
    <n v="0"/>
    <n v="0"/>
    <x v="0"/>
    <x v="0"/>
    <x v="0"/>
    <s v=""/>
    <n v="0"/>
  </r>
  <r>
    <s v="CHD8000028P0106"/>
    <s v="合闸连锁接头"/>
    <s v="VE2"/>
    <n v="212"/>
    <x v="0"/>
    <x v="0"/>
    <s v="Order specific"/>
    <s v="Order specific"/>
    <n v="2100"/>
    <n v="1"/>
    <n v="0"/>
    <n v="16.68"/>
    <n v="0"/>
    <n v="0"/>
    <n v="0"/>
    <n v="16.68"/>
    <s v=""/>
    <n v="0"/>
    <n v="0"/>
    <n v="0"/>
    <n v="0"/>
    <x v="0"/>
    <x v="0"/>
    <x v="0"/>
    <s v=""/>
    <n v="0"/>
  </r>
  <r>
    <s v="CHD8000028P0108"/>
    <s v="合闸联锁板3140（武汉华源）"/>
    <s v="VE2"/>
    <n v="212"/>
    <x v="0"/>
    <x v="0"/>
    <s v="Order specific"/>
    <s v="Order specific"/>
    <n v="2100"/>
    <n v="11"/>
    <n v="0"/>
    <n v="6.66"/>
    <n v="0"/>
    <n v="0"/>
    <n v="0"/>
    <n v="73.260000000000005"/>
    <s v=""/>
    <n v="0"/>
    <n v="0"/>
    <n v="0"/>
    <n v="0"/>
    <x v="0"/>
    <x v="0"/>
    <x v="0"/>
    <s v=""/>
    <n v="0"/>
  </r>
  <r>
    <s v="CHD8000028R0102"/>
    <s v="合闸保持凸轮装配"/>
    <s v="VMI"/>
    <n v="212"/>
    <x v="0"/>
    <x v="0"/>
    <s v="MRP"/>
    <s v="MRP"/>
    <s v="VMI"/>
    <n v="104"/>
    <n v="0"/>
    <n v="46.56"/>
    <n v="0"/>
    <n v="0"/>
    <n v="15996"/>
    <n v="4842.24"/>
    <n v="0.25100025006251564"/>
    <n v="0"/>
    <n v="0"/>
    <n v="0"/>
    <n v="744773.76"/>
    <x v="2"/>
    <x v="3"/>
    <x v="2"/>
    <n v="7"/>
    <n v="0"/>
  </r>
  <r>
    <s v="CHD8000029P0102"/>
    <s v="U型导轨-400"/>
    <s v="VMI"/>
    <n v="212"/>
    <x v="0"/>
    <x v="0"/>
    <s v="MRP"/>
    <s v="MRP"/>
    <s v="VMI"/>
    <n v="7"/>
    <n v="0"/>
    <n v="5.42"/>
    <n v="0"/>
    <n v="0"/>
    <n v="787"/>
    <n v="37.94"/>
    <n v="48.23379923761118"/>
    <n v="0"/>
    <n v="0"/>
    <n v="0"/>
    <n v="4265.54"/>
    <x v="1"/>
    <x v="2"/>
    <x v="0"/>
    <n v="21"/>
    <n v="14.138327007376184"/>
  </r>
  <r>
    <s v="CHD8000029P0103"/>
    <s v="闭锁端子排固定板"/>
    <s v="VMI"/>
    <n v="212"/>
    <x v="0"/>
    <x v="0"/>
    <s v="MRP"/>
    <s v="MRP"/>
    <s v="VMI"/>
    <n v="28"/>
    <n v="0"/>
    <n v="9.5"/>
    <n v="0"/>
    <n v="0"/>
    <n v="863"/>
    <n v="266"/>
    <n v="2.9606025492468131"/>
    <n v="0"/>
    <n v="0"/>
    <n v="0"/>
    <n v="8198.5"/>
    <x v="2"/>
    <x v="2"/>
    <x v="0"/>
    <n v="21"/>
    <n v="0"/>
  </r>
  <r>
    <s v="CHD8000029P0105"/>
    <s v="电动闭锁端子排固定板"/>
    <s v="VE2"/>
    <n v="212"/>
    <x v="0"/>
    <x v="0"/>
    <s v="Order specific"/>
    <s v="Order specific"/>
    <n v="2100"/>
    <n v="55"/>
    <n v="0"/>
    <n v="2.02"/>
    <n v="0"/>
    <n v="0"/>
    <n v="213"/>
    <n v="111.1"/>
    <n v="47.981220657276999"/>
    <n v="0"/>
    <n v="0"/>
    <n v="0"/>
    <n v="430.26"/>
    <x v="0"/>
    <x v="0"/>
    <x v="0"/>
    <s v=""/>
    <n v="0"/>
  </r>
  <r>
    <s v="CHD8000029P0106"/>
    <s v="电动YO垫板"/>
    <s v="VE1"/>
    <n v="212"/>
    <x v="0"/>
    <x v="0"/>
    <s v="Order specific"/>
    <s v="Order specific"/>
    <n v="2100"/>
    <n v="10"/>
    <n v="0"/>
    <n v="0.56999999999999995"/>
    <n v="0"/>
    <n v="0"/>
    <n v="0"/>
    <n v="5.6999999999999993"/>
    <s v=""/>
    <n v="0"/>
    <n v="0"/>
    <n v="0"/>
    <n v="0"/>
    <x v="0"/>
    <x v="0"/>
    <x v="0"/>
    <s v=""/>
    <n v="0"/>
  </r>
  <r>
    <s v="CHD8000029R0102"/>
    <s v="操作绝缘子12-31.5（高原型）"/>
    <s v="VMI"/>
    <n v="212"/>
    <x v="0"/>
    <x v="0"/>
    <s v="MRP"/>
    <s v="MRP"/>
    <s v="VMI"/>
    <n v="201"/>
    <n v="0"/>
    <n v="38.4"/>
    <n v="0"/>
    <n v="0"/>
    <n v="25454"/>
    <n v="7718.4"/>
    <n v="0.14339592991278385"/>
    <n v="0"/>
    <n v="0"/>
    <n v="0"/>
    <n v="977433.59999999998"/>
    <x v="2"/>
    <x v="3"/>
    <x v="3"/>
    <n v="7"/>
    <n v="0"/>
  </r>
  <r>
    <s v="CHD8000029R0104"/>
    <s v="操作绝缘子12-25"/>
    <s v="VMI"/>
    <n v="212"/>
    <x v="0"/>
    <x v="0"/>
    <s v="MRP"/>
    <s v="MRP"/>
    <s v="VMI"/>
    <n v="54"/>
    <n v="0"/>
    <n v="34.47"/>
    <n v="0"/>
    <n v="0"/>
    <n v="7612"/>
    <n v="1861.3799999999999"/>
    <n v="9.6380714661061475"/>
    <n v="0"/>
    <n v="0"/>
    <n v="0"/>
    <n v="262385.64"/>
    <x v="2"/>
    <x v="3"/>
    <x v="2"/>
    <n v="7"/>
    <n v="336.26014277652826"/>
  </r>
  <r>
    <s v="CHD8000031P0101"/>
    <s v="活门驱动板12-150-31.5"/>
    <s v="VMI"/>
    <n v="212"/>
    <x v="0"/>
    <x v="0"/>
    <s v="MRP"/>
    <s v="MRP"/>
    <s v="VMI"/>
    <n v="72"/>
    <n v="0"/>
    <n v="8.67"/>
    <n v="0"/>
    <n v="0"/>
    <n v="20469"/>
    <n v="624.24"/>
    <n v="0.96291953686061849"/>
    <n v="0"/>
    <n v="0"/>
    <n v="0"/>
    <n v="177466.23"/>
    <x v="2"/>
    <x v="3"/>
    <x v="0"/>
    <n v="7"/>
    <n v="0"/>
  </r>
  <r>
    <s v="CHD8000031P0103"/>
    <s v="活门驱动板275-40"/>
    <s v="VMI"/>
    <n v="212"/>
    <x v="0"/>
    <x v="0"/>
    <s v="MRP"/>
    <s v="MRP"/>
    <s v="VMI"/>
    <n v="4"/>
    <n v="24"/>
    <n v="12.76"/>
    <n v="0"/>
    <n v="0"/>
    <n v="2738"/>
    <n v="51.04"/>
    <n v="9.5982468955441931"/>
    <n v="0"/>
    <n v="0"/>
    <n v="306.24"/>
    <n v="34936.879999999997"/>
    <x v="2"/>
    <x v="1"/>
    <x v="0"/>
    <n v="14"/>
    <n v="0"/>
  </r>
  <r>
    <s v="CHD8000031P0104"/>
    <s v="活门驱动板210-40"/>
    <s v="VMI"/>
    <n v="212"/>
    <x v="0"/>
    <x v="0"/>
    <s v="MRP"/>
    <s v="MRP"/>
    <s v="VMI"/>
    <n v="8"/>
    <n v="0"/>
    <n v="11.67"/>
    <n v="0"/>
    <n v="0"/>
    <n v="2602"/>
    <n v="93.36"/>
    <n v="0.56110684089162188"/>
    <n v="0"/>
    <n v="0"/>
    <n v="0"/>
    <n v="30365.34"/>
    <x v="2"/>
    <x v="1"/>
    <x v="0"/>
    <n v="14"/>
    <n v="0"/>
  </r>
  <r>
    <s v="CHD8000031P0114"/>
    <s v="联板（固定式-XGN）"/>
    <s v="VMI"/>
    <n v="212"/>
    <x v="0"/>
    <x v="0"/>
    <s v="MRP"/>
    <s v="MRP"/>
    <s v="VMI"/>
    <n v="7"/>
    <n v="0"/>
    <n v="7.44"/>
    <n v="0"/>
    <n v="0"/>
    <n v="27"/>
    <n v="52.080000000000005"/>
    <n v="108.14814814814814"/>
    <n v="0"/>
    <n v="0"/>
    <n v="0"/>
    <n v="200.88000000000002"/>
    <x v="3"/>
    <x v="2"/>
    <x v="0"/>
    <n v="21"/>
    <n v="27.698355616438363"/>
  </r>
  <r>
    <s v="CHD8000031P0118"/>
    <s v="塑料活门左驱动板275-40"/>
    <s v="VE2"/>
    <n v="212"/>
    <x v="0"/>
    <x v="0"/>
    <s v="Order specific"/>
    <s v="Order specific"/>
    <n v="2100"/>
    <n v="1"/>
    <n v="0"/>
    <n v="127.78"/>
    <n v="0"/>
    <n v="0"/>
    <n v="33"/>
    <n v="127.78"/>
    <n v="77.424242424242422"/>
    <n v="0"/>
    <n v="0"/>
    <n v="0"/>
    <n v="4216.74"/>
    <x v="0"/>
    <x v="0"/>
    <x v="0"/>
    <s v=""/>
    <n v="0"/>
  </r>
  <r>
    <s v="CHD8000031P0122"/>
    <s v="塑料活门左驱动板210-40"/>
    <s v="VE2"/>
    <n v="212"/>
    <x v="0"/>
    <x v="0"/>
    <s v="Order specific"/>
    <s v="Order specific"/>
    <n v="2100"/>
    <n v="8"/>
    <n v="0"/>
    <n v="94.99"/>
    <n v="0"/>
    <n v="0"/>
    <n v="58"/>
    <n v="759.92"/>
    <n v="6.2931034482758621"/>
    <n v="0"/>
    <n v="0"/>
    <n v="0"/>
    <n v="5509.42"/>
    <x v="0"/>
    <x v="0"/>
    <x v="0"/>
    <s v=""/>
    <n v="0"/>
  </r>
  <r>
    <s v="CHD8000031P0129"/>
    <s v="塑料活门右驱动板275-40"/>
    <s v="VE2"/>
    <n v="212"/>
    <x v="0"/>
    <x v="0"/>
    <s v="Order specific"/>
    <s v="Order specific"/>
    <n v="2100"/>
    <n v="1"/>
    <n v="0"/>
    <n v="127.78"/>
    <n v="0"/>
    <n v="0"/>
    <n v="33"/>
    <n v="127.78"/>
    <n v="88.484848484848484"/>
    <n v="0"/>
    <n v="0"/>
    <n v="0"/>
    <n v="4216.74"/>
    <x v="0"/>
    <x v="0"/>
    <x v="0"/>
    <s v=""/>
    <n v="0"/>
  </r>
  <r>
    <s v="CHD8000031P0130"/>
    <s v="塑料活门右驱动板210-40"/>
    <s v="VE2"/>
    <n v="212"/>
    <x v="0"/>
    <x v="0"/>
    <s v="Order specific"/>
    <s v="Order specific"/>
    <n v="2100"/>
    <n v="8"/>
    <n v="0"/>
    <n v="95"/>
    <n v="0"/>
    <n v="0"/>
    <n v="59"/>
    <n v="760"/>
    <n v="6.1864406779661021"/>
    <n v="0"/>
    <n v="0"/>
    <n v="0"/>
    <n v="5605"/>
    <x v="0"/>
    <x v="0"/>
    <x v="0"/>
    <s v=""/>
    <n v="0"/>
  </r>
  <r>
    <s v="CHD8000031R0101"/>
    <s v="链轮焊接12"/>
    <s v="VMI"/>
    <n v="202"/>
    <x v="0"/>
    <x v="0"/>
    <s v="MRP"/>
    <s v="MRP"/>
    <s v="VMI"/>
    <n v="87"/>
    <n v="0"/>
    <n v="36.43"/>
    <n v="0"/>
    <n v="0"/>
    <n v="15029"/>
    <n v="3169.41"/>
    <n v="0.19429103732783284"/>
    <n v="0"/>
    <n v="0"/>
    <n v="0"/>
    <n v="547506.47"/>
    <x v="2"/>
    <x v="3"/>
    <x v="2"/>
    <n v="7"/>
    <n v="0"/>
  </r>
  <r>
    <s v="CHD8000032P0101"/>
    <s v="机箱顶板12-150-31.5-1250"/>
    <s v="VMI"/>
    <n v="212"/>
    <x v="0"/>
    <x v="0"/>
    <s v="MRP"/>
    <s v="MRP"/>
    <s v="VMI"/>
    <n v="2"/>
    <n v="0"/>
    <n v="25.67"/>
    <n v="0"/>
    <n v="0"/>
    <n v="712"/>
    <n v="51.34"/>
    <n v="44.59971910112359"/>
    <n v="0"/>
    <n v="0"/>
    <n v="0"/>
    <n v="18277.04"/>
    <x v="1"/>
    <x v="1"/>
    <x v="0"/>
    <n v="14"/>
    <n v="23.24797426547001"/>
  </r>
  <r>
    <s v="CHD8000032P0102"/>
    <s v="机箱顶板12-210-31.5-1250"/>
    <s v="VMI"/>
    <n v="212"/>
    <x v="0"/>
    <x v="0"/>
    <s v="MRP"/>
    <s v="MRP"/>
    <s v="VMI"/>
    <n v="71"/>
    <n v="0"/>
    <n v="25.24"/>
    <n v="0"/>
    <n v="0"/>
    <n v="9461"/>
    <n v="1792.04"/>
    <n v="7.7158862699503228E-2"/>
    <n v="0"/>
    <n v="0"/>
    <n v="0"/>
    <n v="238795.63999999998"/>
    <x v="2"/>
    <x v="3"/>
    <x v="2"/>
    <n v="7"/>
    <n v="0"/>
  </r>
  <r>
    <s v="CHD8000032P0104"/>
    <s v="机箱顶板12-275-40-3150"/>
    <s v="VMI"/>
    <n v="212"/>
    <x v="0"/>
    <x v="0"/>
    <s v="MRP"/>
    <s v="MRP"/>
    <s v="VMI"/>
    <n v="1"/>
    <n v="0"/>
    <n v="47.05"/>
    <n v="0"/>
    <n v="0"/>
    <n v="853"/>
    <n v="47.05"/>
    <n v="30.381008206330598"/>
    <n v="0"/>
    <n v="0"/>
    <n v="0"/>
    <n v="40133.649999999994"/>
    <x v="1"/>
    <x v="1"/>
    <x v="0"/>
    <n v="14"/>
    <n v="16.743336639012153"/>
  </r>
  <r>
    <s v="CHD8000032P0110"/>
    <s v="机箱顶板12-210-31.5-1250(程序锁用)"/>
    <s v="VE2"/>
    <n v="212"/>
    <x v="0"/>
    <x v="0"/>
    <s v="Order specific"/>
    <s v="Order specific"/>
    <n v="2100"/>
    <n v="2"/>
    <n v="2"/>
    <n v="32.33"/>
    <n v="0"/>
    <n v="0"/>
    <n v="52"/>
    <n v="64.66"/>
    <n v="7.0192307692307701"/>
    <n v="0"/>
    <n v="0"/>
    <n v="64.66"/>
    <n v="1681.1599999999999"/>
    <x v="0"/>
    <x v="0"/>
    <x v="0"/>
    <s v=""/>
    <n v="0"/>
  </r>
  <r>
    <s v="CHD8000032R0101"/>
    <s v="电机90W DC220V"/>
    <s v="VMI"/>
    <n v="212"/>
    <x v="0"/>
    <x v="0"/>
    <s v="MRP"/>
    <s v="MRP"/>
    <s v="VMI"/>
    <n v="8"/>
    <n v="0"/>
    <n v="218.48"/>
    <n v="0"/>
    <n v="0"/>
    <n v="13697"/>
    <n v="1747.84"/>
    <n v="5.3296342264729506E-2"/>
    <n v="0"/>
    <n v="0"/>
    <n v="0"/>
    <n v="2992520.56"/>
    <x v="2"/>
    <x v="3"/>
    <x v="2"/>
    <n v="7"/>
    <n v="0"/>
  </r>
  <r>
    <s v="CHD8000032R0102"/>
    <s v="电机90W DC110V"/>
    <s v="VMI"/>
    <n v="212"/>
    <x v="0"/>
    <x v="0"/>
    <s v="MRP"/>
    <s v="MRP"/>
    <s v="VMI"/>
    <n v="3"/>
    <n v="0"/>
    <n v="194.44"/>
    <n v="0"/>
    <n v="0"/>
    <n v="2238"/>
    <n v="583.31999999999994"/>
    <n v="1.3047363717605005"/>
    <n v="0"/>
    <n v="0"/>
    <n v="0"/>
    <n v="435156.72"/>
    <x v="2"/>
    <x v="3"/>
    <x v="0"/>
    <n v="7"/>
    <n v="0"/>
  </r>
  <r>
    <s v="CHD8000032R0107"/>
    <s v="电机100W DC220V(电动底盘车)"/>
    <s v="VE1"/>
    <n v="202"/>
    <x v="0"/>
    <x v="0"/>
    <s v="Order specific"/>
    <s v="Order specific"/>
    <n v="2100"/>
    <n v="3"/>
    <n v="0"/>
    <n v="453"/>
    <n v="0"/>
    <n v="0"/>
    <n v="0"/>
    <n v="1359"/>
    <s v=""/>
    <n v="0"/>
    <n v="0"/>
    <n v="0"/>
    <n v="0"/>
    <x v="0"/>
    <x v="0"/>
    <x v="2"/>
    <s v=""/>
    <n v="0"/>
  </r>
  <r>
    <s v="CHD8000032R0108"/>
    <s v="电机90W DC48V"/>
    <s v="VE1"/>
    <n v="212"/>
    <x v="0"/>
    <x v="0"/>
    <s v="Order specific"/>
    <s v="Order specific"/>
    <n v="2100"/>
    <n v="2"/>
    <n v="12"/>
    <n v="243.59"/>
    <n v="0"/>
    <n v="0"/>
    <n v="165"/>
    <n v="487.18"/>
    <n v="6.6363636363636358"/>
    <n v="0"/>
    <n v="0"/>
    <n v="2923.08"/>
    <n v="40192.35"/>
    <x v="0"/>
    <x v="0"/>
    <x v="0"/>
    <s v=""/>
    <n v="0"/>
  </r>
  <r>
    <s v="CHD8000032R0113"/>
    <s v="电机90W DC24V"/>
    <s v="VE1"/>
    <n v="212"/>
    <x v="0"/>
    <x v="0"/>
    <s v="Order specific"/>
    <s v="Order specific"/>
    <n v="2100"/>
    <n v="1"/>
    <n v="5"/>
    <n v="220.98"/>
    <n v="0"/>
    <n v="0"/>
    <n v="16"/>
    <n v="220.98"/>
    <n v="45.625"/>
    <n v="0"/>
    <n v="0"/>
    <n v="1104.8999999999999"/>
    <n v="3535.68"/>
    <x v="0"/>
    <x v="0"/>
    <x v="0"/>
    <s v=""/>
    <n v="0"/>
  </r>
  <r>
    <s v="CHD8000032R0114"/>
    <s v="电机 DC240V 90W"/>
    <s v="VE1"/>
    <n v="212"/>
    <x v="0"/>
    <x v="0"/>
    <s v="Order specific"/>
    <s v="Order specific"/>
    <n v="2100"/>
    <n v="1"/>
    <n v="0"/>
    <n v="243.59"/>
    <n v="0"/>
    <n v="0"/>
    <n v="42"/>
    <n v="243.59"/>
    <n v="8.6904761904761898"/>
    <n v="0"/>
    <n v="0"/>
    <n v="0"/>
    <n v="10230.780000000001"/>
    <x v="0"/>
    <x v="0"/>
    <x v="0"/>
    <s v=""/>
    <n v="0"/>
  </r>
  <r>
    <s v="CHD8000032R0116"/>
    <s v="电机 DC230V 90W"/>
    <s v="VE1"/>
    <n v="212"/>
    <x v="0"/>
    <x v="0"/>
    <s v="Order specific"/>
    <s v="Order specific"/>
    <n v="2100"/>
    <n v="1"/>
    <n v="0"/>
    <n v="243.4"/>
    <n v="0"/>
    <n v="0"/>
    <n v="121"/>
    <n v="243.4"/>
    <n v="3.0165289256198347"/>
    <n v="0"/>
    <n v="0"/>
    <n v="0"/>
    <n v="29451.4"/>
    <x v="0"/>
    <x v="0"/>
    <x v="0"/>
    <s v=""/>
    <n v="0"/>
  </r>
  <r>
    <s v="CHD8000032R0117"/>
    <s v="电机90w DC125V"/>
    <s v="VE1"/>
    <n v="212"/>
    <x v="0"/>
    <x v="0"/>
    <s v="Order specific"/>
    <s v="Order specific"/>
    <n v="2100"/>
    <n v="14"/>
    <n v="0"/>
    <n v="232.48"/>
    <n v="0"/>
    <n v="0"/>
    <n v="60"/>
    <n v="3254.72"/>
    <n v="6.083333333333333"/>
    <n v="0"/>
    <n v="0"/>
    <n v="0"/>
    <n v="13948.8"/>
    <x v="0"/>
    <x v="0"/>
    <x v="2"/>
    <s v=""/>
    <n v="0"/>
  </r>
  <r>
    <s v="CHD8000032R0123"/>
    <s v="电机90W DC120V"/>
    <s v="VE1"/>
    <n v="105"/>
    <x v="0"/>
    <x v="0"/>
    <s v="Order specific"/>
    <s v="Order specific"/>
    <n v="2100"/>
    <n v="1"/>
    <n v="0"/>
    <n v="453"/>
    <n v="0"/>
    <n v="0"/>
    <n v="1"/>
    <n v="453"/>
    <n v="5110"/>
    <n v="0"/>
    <n v="0"/>
    <n v="0"/>
    <n v="453"/>
    <x v="0"/>
    <x v="0"/>
    <x v="0"/>
    <s v=""/>
    <n v="0"/>
  </r>
  <r>
    <s v="CHD8000033P0101"/>
    <s v="辅助开关驱动板"/>
    <s v="SM"/>
    <n v="212"/>
    <x v="0"/>
    <x v="0"/>
    <s v="SM"/>
    <s v="kanban"/>
    <n v="2600"/>
    <n v="1235"/>
    <n v="4000"/>
    <n v="0.79"/>
    <n v="0"/>
    <n v="800"/>
    <n v="32058"/>
    <n v="975.65000000000009"/>
    <n v="1.1385613575394596E-2"/>
    <n v="0"/>
    <n v="316"/>
    <n v="3160"/>
    <n v="25325.82"/>
    <x v="2"/>
    <x v="1"/>
    <x v="2"/>
    <n v="14"/>
    <n v="0"/>
  </r>
  <r>
    <s v="CHD8000033R0104"/>
    <s v="机械式计数器JS-5"/>
    <s v="SM"/>
    <n v="202"/>
    <x v="0"/>
    <x v="0"/>
    <s v="SM"/>
    <s v="kanban"/>
    <n v="2600"/>
    <n v="1119"/>
    <n v="2417"/>
    <n v="15.98"/>
    <n v="0"/>
    <n v="600"/>
    <n v="16041"/>
    <n v="17881.62"/>
    <n v="28.101427591796021"/>
    <n v="0"/>
    <n v="4794"/>
    <n v="38623.660000000003"/>
    <n v="256335.18"/>
    <x v="4"/>
    <x v="3"/>
    <x v="3"/>
    <n v="7"/>
    <n v="8862.0511380835214"/>
  </r>
  <r>
    <s v="CHD8000034P0101"/>
    <s v="主驱动板"/>
    <s v="SM"/>
    <n v="212"/>
    <x v="0"/>
    <x v="0"/>
    <s v="SM"/>
    <s v="kanban"/>
    <n v="2600"/>
    <n v="789"/>
    <n v="800"/>
    <n v="7.5"/>
    <n v="0"/>
    <n v="400"/>
    <n v="44630"/>
    <n v="5917.5"/>
    <n v="9.1515796549406225"/>
    <n v="0"/>
    <n v="1500"/>
    <n v="6000"/>
    <n v="334725"/>
    <x v="2"/>
    <x v="3"/>
    <x v="2"/>
    <n v="7"/>
    <n v="918.21327445003476"/>
  </r>
  <r>
    <s v="CHD8000034R0101"/>
    <s v="合分闸电磁铁220V"/>
    <s v="VMI"/>
    <n v="219"/>
    <x v="0"/>
    <x v="0"/>
    <s v="MRP"/>
    <s v="MRP"/>
    <s v="VMI"/>
    <n v="53"/>
    <n v="0"/>
    <n v="36.799999999999997"/>
    <n v="0"/>
    <n v="0"/>
    <n v="26522"/>
    <n v="1950.3999999999999"/>
    <n v="10.858344016288365"/>
    <n v="0"/>
    <n v="0"/>
    <n v="0"/>
    <n v="976009.6"/>
    <x v="2"/>
    <x v="3"/>
    <x v="2"/>
    <n v="7"/>
    <n v="457.40928306682639"/>
  </r>
  <r>
    <s v="CHD8000034R0102"/>
    <s v="合分闸电磁铁DC110V"/>
    <s v="VMI"/>
    <n v="219"/>
    <x v="0"/>
    <x v="0"/>
    <s v="MRP"/>
    <s v="MRP"/>
    <s v="VMI"/>
    <n v="46"/>
    <n v="0"/>
    <n v="35.799999999999997"/>
    <n v="0"/>
    <n v="0"/>
    <n v="5550"/>
    <n v="1646.8"/>
    <n v="3.4855855855855853"/>
    <n v="0"/>
    <n v="0"/>
    <n v="0"/>
    <n v="198689.99999999997"/>
    <x v="2"/>
    <x v="3"/>
    <x v="2"/>
    <n v="7"/>
    <n v="0"/>
  </r>
  <r>
    <s v="CHD8000034R0104"/>
    <s v="电磁铁24V"/>
    <s v="VE1"/>
    <n v="219"/>
    <x v="0"/>
    <x v="0"/>
    <s v="Order specific"/>
    <s v="Order specific"/>
    <n v="2100"/>
    <n v="3"/>
    <n v="10"/>
    <n v="41.03"/>
    <n v="0"/>
    <n v="0"/>
    <n v="32"/>
    <n v="123.09"/>
    <n v="524.6875"/>
    <n v="0"/>
    <n v="0"/>
    <n v="410.3"/>
    <n v="1312.96"/>
    <x v="0"/>
    <x v="0"/>
    <x v="0"/>
    <s v=""/>
    <n v="0"/>
  </r>
  <r>
    <s v="CHD8000034R0110"/>
    <s v="过流脱扣器"/>
    <s v="VMI"/>
    <n v="219"/>
    <x v="0"/>
    <x v="0"/>
    <s v="MRP"/>
    <s v="MRP"/>
    <s v="VMI"/>
    <n v="4"/>
    <n v="0"/>
    <n v="35"/>
    <n v="0"/>
    <n v="0"/>
    <n v="204"/>
    <n v="140"/>
    <n v="5.367647058823529"/>
    <n v="0"/>
    <n v="0"/>
    <n v="0"/>
    <n v="7140"/>
    <x v="2"/>
    <x v="2"/>
    <x v="0"/>
    <n v="21"/>
    <n v="0"/>
  </r>
  <r>
    <s v="CHD8000034R0114"/>
    <s v="第二分闸脱扣器220V DC"/>
    <s v="VE1"/>
    <n v="219"/>
    <x v="0"/>
    <x v="0"/>
    <s v="Order specific"/>
    <s v="Order specific"/>
    <n v="2100"/>
    <n v="8"/>
    <n v="0"/>
    <n v="40.700000000000003"/>
    <n v="0"/>
    <n v="0"/>
    <n v="91"/>
    <n v="325.60000000000002"/>
    <n v="16.043956043956044"/>
    <n v="0"/>
    <n v="0"/>
    <n v="0"/>
    <n v="3703.7000000000003"/>
    <x v="0"/>
    <x v="0"/>
    <x v="0"/>
    <s v=""/>
    <n v="0"/>
  </r>
  <r>
    <s v="CHD8000034R0116"/>
    <s v="电磁铁DC48V"/>
    <s v="VE1"/>
    <n v="219"/>
    <x v="0"/>
    <x v="0"/>
    <s v="Order specific"/>
    <s v="Order specific"/>
    <n v="2100"/>
    <n v="15"/>
    <n v="46"/>
    <n v="38.46"/>
    <n v="0"/>
    <n v="0"/>
    <n v="422"/>
    <n v="576.9"/>
    <n v="6.9194312796208539"/>
    <n v="0"/>
    <n v="0"/>
    <n v="1769.16"/>
    <n v="16230.12"/>
    <x v="0"/>
    <x v="0"/>
    <x v="0"/>
    <s v=""/>
    <n v="0"/>
  </r>
  <r>
    <s v="CHD8000034R0117"/>
    <s v="手车闭锁电磁铁DC48V"/>
    <s v="VE1"/>
    <n v="219"/>
    <x v="0"/>
    <x v="0"/>
    <s v="Order specific"/>
    <s v="Order specific"/>
    <n v="2100"/>
    <n v="5"/>
    <n v="2"/>
    <n v="25.18"/>
    <n v="0"/>
    <n v="0"/>
    <n v="21"/>
    <n v="125.9"/>
    <n v="260.71428571428572"/>
    <n v="0"/>
    <n v="0"/>
    <n v="50.36"/>
    <n v="528.78"/>
    <x v="0"/>
    <x v="0"/>
    <x v="0"/>
    <s v=""/>
    <n v="0"/>
  </r>
  <r>
    <s v="CHD8000034R0127"/>
    <s v="自保持欠压脱扣器220V"/>
    <s v="VE1"/>
    <n v="202"/>
    <x v="0"/>
    <x v="0"/>
    <s v="Order specific"/>
    <s v="Order specific"/>
    <n v="2100"/>
    <n v="10"/>
    <n v="0"/>
    <n v="286"/>
    <n v="0"/>
    <n v="0"/>
    <n v="76"/>
    <n v="2860"/>
    <n v="24.013157894736842"/>
    <n v="0"/>
    <n v="0"/>
    <n v="0"/>
    <n v="21736"/>
    <x v="0"/>
    <x v="0"/>
    <x v="2"/>
    <s v=""/>
    <n v="0"/>
  </r>
  <r>
    <s v="CHD8000034R0131"/>
    <s v="第二分闸脱扣线圈DC110"/>
    <s v="VE1"/>
    <n v="219"/>
    <x v="0"/>
    <x v="0"/>
    <s v="Order specific"/>
    <s v="Order specific"/>
    <n v="2100"/>
    <n v="9"/>
    <n v="0"/>
    <n v="40.299999999999997"/>
    <n v="0"/>
    <n v="0"/>
    <n v="169"/>
    <n v="362.7"/>
    <n v="21.597633136094675"/>
    <n v="0"/>
    <n v="0"/>
    <n v="0"/>
    <n v="6810.7"/>
    <x v="0"/>
    <x v="0"/>
    <x v="0"/>
    <s v=""/>
    <n v="0"/>
  </r>
  <r>
    <s v="CHD8000034R0132"/>
    <s v="合闸线圈DC125V"/>
    <s v="VE1"/>
    <n v="219"/>
    <x v="0"/>
    <x v="0"/>
    <s v="Order specific"/>
    <s v="Order specific"/>
    <n v="2100"/>
    <n v="4"/>
    <n v="0"/>
    <n v="40.299999999999997"/>
    <n v="0"/>
    <n v="0"/>
    <n v="66"/>
    <n v="161.19999999999999"/>
    <n v="49.772727272727266"/>
    <n v="0"/>
    <n v="0"/>
    <n v="0"/>
    <n v="2659.7999999999997"/>
    <x v="0"/>
    <x v="0"/>
    <x v="0"/>
    <s v=""/>
    <n v="0"/>
  </r>
  <r>
    <s v="CHD8000034R0133"/>
    <s v="第二分闸脱扣线圈DC125V"/>
    <s v="VE1"/>
    <n v="219"/>
    <x v="0"/>
    <x v="0"/>
    <s v="Order specific"/>
    <s v="Order specific"/>
    <n v="2100"/>
    <n v="13"/>
    <n v="0"/>
    <n v="40.299999999999997"/>
    <n v="0"/>
    <n v="0"/>
    <n v="21"/>
    <n v="523.9"/>
    <n v="69.523809523809518"/>
    <n v="0"/>
    <n v="0"/>
    <n v="0"/>
    <n v="846.3"/>
    <x v="0"/>
    <x v="0"/>
    <x v="0"/>
    <s v=""/>
    <n v="0"/>
  </r>
  <r>
    <s v="CHD8000034R0134"/>
    <s v="手车闭锁电磁铁DC125V"/>
    <s v="VE1"/>
    <n v="219"/>
    <x v="0"/>
    <x v="0"/>
    <s v="Order specific"/>
    <s v="Order specific"/>
    <n v="2100"/>
    <n v="10"/>
    <n v="2"/>
    <n v="25.18"/>
    <n v="0"/>
    <n v="0"/>
    <n v="25"/>
    <n v="251.8"/>
    <n v="189.8"/>
    <n v="0"/>
    <n v="0"/>
    <n v="50.36"/>
    <n v="629.5"/>
    <x v="0"/>
    <x v="0"/>
    <x v="0"/>
    <s v=""/>
    <n v="0"/>
  </r>
  <r>
    <s v="CHD8000034R0135"/>
    <s v="第二分闸脱扣线圈DC48"/>
    <s v="VE1"/>
    <n v="219"/>
    <x v="0"/>
    <x v="0"/>
    <s v="Order specific"/>
    <s v="Order specific"/>
    <n v="2100"/>
    <n v="8"/>
    <n v="5"/>
    <n v="40.299999999999997"/>
    <n v="0"/>
    <n v="0"/>
    <n v="65"/>
    <n v="322.39999999999998"/>
    <n v="56.15384615384616"/>
    <n v="0"/>
    <n v="0"/>
    <n v="201.5"/>
    <n v="2619.5"/>
    <x v="0"/>
    <x v="0"/>
    <x v="0"/>
    <s v=""/>
    <n v="0"/>
  </r>
  <r>
    <s v="CHD8000034R0136"/>
    <s v="手车闭锁电磁铁DC220V"/>
    <s v="VMI"/>
    <n v="219"/>
    <x v="0"/>
    <x v="0"/>
    <s v="MRP"/>
    <s v="MRP"/>
    <s v="VMI"/>
    <n v="11"/>
    <n v="0"/>
    <n v="25.18"/>
    <n v="0"/>
    <n v="0"/>
    <n v="1318"/>
    <n v="276.98"/>
    <n v="2.2154779969650988"/>
    <n v="0"/>
    <n v="0"/>
    <n v="0"/>
    <n v="33187.24"/>
    <x v="2"/>
    <x v="1"/>
    <x v="0"/>
    <n v="14"/>
    <n v="0"/>
  </r>
  <r>
    <s v="CHD8000034R0137"/>
    <s v="手车闭锁电磁铁DC110V"/>
    <s v="VMI"/>
    <n v="219"/>
    <x v="0"/>
    <x v="0"/>
    <s v="MRP"/>
    <s v="MRP"/>
    <s v="VMI"/>
    <n v="3"/>
    <n v="0"/>
    <n v="25.18"/>
    <n v="0"/>
    <n v="0"/>
    <n v="608"/>
    <n v="75.539999999999992"/>
    <n v="6.6036184210526319"/>
    <n v="0"/>
    <n v="0"/>
    <n v="0"/>
    <n v="15309.44"/>
    <x v="2"/>
    <x v="1"/>
    <x v="0"/>
    <n v="14"/>
    <n v="0"/>
  </r>
  <r>
    <s v="CHD8000034R0138"/>
    <s v="自保持欠压脱扣器24V"/>
    <s v="VE2"/>
    <n v="212"/>
    <x v="0"/>
    <x v="0"/>
    <s v="Order specific"/>
    <s v="Order specific"/>
    <n v="2100"/>
    <n v="5"/>
    <n v="0"/>
    <n v="296"/>
    <n v="0"/>
    <n v="0"/>
    <n v="0"/>
    <n v="1480"/>
    <s v=""/>
    <n v="0"/>
    <n v="0"/>
    <n v="0"/>
    <n v="0"/>
    <x v="0"/>
    <x v="0"/>
    <x v="2"/>
    <s v=""/>
    <n v="0"/>
  </r>
  <r>
    <s v="CHD8000034R0141"/>
    <s v="YO闭锁电磁铁 DC30V"/>
    <s v="VE1"/>
    <n v="202"/>
    <x v="0"/>
    <x v="0"/>
    <s v="Order specific"/>
    <s v="Order specific"/>
    <n v="2100"/>
    <n v="39"/>
    <n v="0"/>
    <n v="28.5"/>
    <n v="0"/>
    <n v="0"/>
    <n v="60"/>
    <n v="1111.5"/>
    <n v="30.416666666666664"/>
    <n v="0"/>
    <n v="0"/>
    <n v="0"/>
    <n v="1710"/>
    <x v="0"/>
    <x v="0"/>
    <x v="2"/>
    <s v=""/>
    <n v="0"/>
  </r>
  <r>
    <s v="CHD8000034R0149"/>
    <s v="过流电磁铁2A"/>
    <s v="VE2"/>
    <n v="105"/>
    <x v="0"/>
    <x v="0"/>
    <s v="Order specific"/>
    <s v="Order specific"/>
    <n v="2100"/>
    <n v="2"/>
    <n v="0"/>
    <n v="38"/>
    <n v="0"/>
    <n v="0"/>
    <n v="0"/>
    <n v="76"/>
    <s v=""/>
    <n v="0"/>
    <n v="0"/>
    <n v="0"/>
    <n v="0"/>
    <x v="0"/>
    <x v="0"/>
    <x v="0"/>
    <s v=""/>
    <n v="0"/>
  </r>
  <r>
    <s v="CHD8000034R0153"/>
    <s v="自保持欠压脱扣器 30V"/>
    <s v="VE1"/>
    <n v="202"/>
    <x v="0"/>
    <x v="0"/>
    <s v="Order specific"/>
    <s v="Order specific"/>
    <n v="2100"/>
    <n v="1"/>
    <n v="0"/>
    <n v="286"/>
    <n v="0"/>
    <n v="0"/>
    <n v="64"/>
    <n v="286"/>
    <n v="11.40625"/>
    <n v="0"/>
    <n v="0"/>
    <n v="0"/>
    <n v="18304"/>
    <x v="0"/>
    <x v="0"/>
    <x v="0"/>
    <s v=""/>
    <n v="0"/>
  </r>
  <r>
    <s v="CHD8000036R0101"/>
    <s v="辅助开关"/>
    <s v="VMI"/>
    <n v="219"/>
    <x v="0"/>
    <x v="0"/>
    <s v="MRP"/>
    <s v="MRP"/>
    <s v="VMI"/>
    <n v="203"/>
    <n v="0"/>
    <n v="41.4"/>
    <n v="0"/>
    <n v="0"/>
    <n v="13109"/>
    <n v="8404.1999999999989"/>
    <n v="2.7843466320848272E-2"/>
    <n v="0"/>
    <n v="0"/>
    <n v="0"/>
    <n v="542712.6"/>
    <x v="2"/>
    <x v="3"/>
    <x v="3"/>
    <n v="7"/>
    <n v="0"/>
  </r>
  <r>
    <s v="CHD8000036R0103"/>
    <s v="辅助开关 11K11B"/>
    <s v="VMI"/>
    <n v="219"/>
    <x v="0"/>
    <x v="0"/>
    <s v="MRP"/>
    <s v="MRP"/>
    <s v="VMI"/>
    <n v="30"/>
    <n v="0"/>
    <n v="52.2"/>
    <n v="0"/>
    <n v="0"/>
    <n v="3177"/>
    <n v="1566"/>
    <n v="23.322316650928549"/>
    <n v="0"/>
    <n v="0"/>
    <n v="0"/>
    <n v="165839.40000000002"/>
    <x v="4"/>
    <x v="1"/>
    <x v="2"/>
    <n v="14"/>
    <n v="413.13106849315074"/>
  </r>
  <r>
    <s v="CHD8000037P0101"/>
    <s v="底盘车联锁板"/>
    <s v="SM"/>
    <n v="212"/>
    <x v="0"/>
    <x v="0"/>
    <s v="SM"/>
    <s v="kanban"/>
    <n v="2600"/>
    <n v="615"/>
    <n v="1000"/>
    <n v="0.82"/>
    <n v="0"/>
    <n v="200"/>
    <n v="9879"/>
    <n v="504.29999999999995"/>
    <n v="1.108411782569086"/>
    <n v="0"/>
    <n v="82"/>
    <n v="820"/>
    <n v="8100.78"/>
    <x v="2"/>
    <x v="2"/>
    <x v="0"/>
    <n v="21"/>
    <n v="0"/>
  </r>
  <r>
    <s v="CHD8000037P0102"/>
    <s v="底盘车联锁板12-40"/>
    <s v="SM"/>
    <n v="212"/>
    <x v="0"/>
    <x v="0"/>
    <s v="SM"/>
    <s v="kanban"/>
    <n v="2600"/>
    <n v="625"/>
    <n v="1000"/>
    <n v="1.27"/>
    <n v="0"/>
    <n v="200"/>
    <n v="3439"/>
    <n v="793.75"/>
    <n v="65.273335271881365"/>
    <n v="0"/>
    <n v="127"/>
    <n v="1270"/>
    <n v="4367.53"/>
    <x v="1"/>
    <x v="2"/>
    <x v="0"/>
    <n v="21"/>
    <n v="355.33182759772808"/>
  </r>
  <r>
    <s v="CHD8000039P0101"/>
    <s v="闭锁安装弯板"/>
    <s v="VE1"/>
    <n v="212"/>
    <x v="0"/>
    <x v="0"/>
    <s v="Order specific"/>
    <s v="Order specific"/>
    <n v="2100"/>
    <n v="15"/>
    <n v="5"/>
    <n v="2.5"/>
    <n v="0"/>
    <n v="0"/>
    <n v="6"/>
    <n v="37.5"/>
    <n v="38020.833333333336"/>
    <n v="0"/>
    <n v="0"/>
    <n v="12.5"/>
    <n v="15"/>
    <x v="0"/>
    <x v="0"/>
    <x v="0"/>
    <s v=""/>
    <n v="0"/>
  </r>
  <r>
    <s v="CHD8000040P0104"/>
    <s v="分闸扣板"/>
    <s v="VMI"/>
    <n v="212"/>
    <x v="0"/>
    <x v="0"/>
    <s v="MRP"/>
    <s v="MRP"/>
    <s v="VMI"/>
    <n v="511"/>
    <n v="0"/>
    <n v="23"/>
    <n v="0"/>
    <n v="0"/>
    <n v="15925"/>
    <n v="11753"/>
    <n v="0.34379905808477235"/>
    <n v="0"/>
    <n v="0"/>
    <n v="0"/>
    <n v="366275"/>
    <x v="2"/>
    <x v="3"/>
    <x v="3"/>
    <n v="7"/>
    <n v="0"/>
  </r>
  <r>
    <s v="CHD8000042F0101"/>
    <s v="面板装配组件12-3150-40-275"/>
    <s v="VMI"/>
    <n v="212"/>
    <x v="0"/>
    <x v="0"/>
    <s v="MRP"/>
    <s v="MRP"/>
    <s v="VMI"/>
    <n v="27"/>
    <n v="0"/>
    <n v="90.1"/>
    <n v="0"/>
    <n v="0"/>
    <n v="2174"/>
    <n v="2432.6999999999998"/>
    <n v="85.793468261269552"/>
    <n v="0"/>
    <n v="0"/>
    <n v="0"/>
    <n v="195877.4"/>
    <x v="1"/>
    <x v="3"/>
    <x v="2"/>
    <n v="7"/>
    <n v="1474.5804887220868"/>
  </r>
  <r>
    <s v="CHD8000042F0102"/>
    <s v="面板装配组件12-1250-40-210"/>
    <s v="VMI"/>
    <n v="212"/>
    <x v="0"/>
    <x v="0"/>
    <s v="MRP"/>
    <s v="MRP"/>
    <s v="VMI"/>
    <n v="42"/>
    <n v="0"/>
    <n v="79.7"/>
    <n v="0"/>
    <n v="0"/>
    <n v="1590"/>
    <n v="3347.4"/>
    <n v="6.1981132075471699"/>
    <n v="0"/>
    <n v="0"/>
    <n v="0"/>
    <n v="126723"/>
    <x v="2"/>
    <x v="1"/>
    <x v="2"/>
    <n v="14"/>
    <n v="0"/>
  </r>
  <r>
    <s v="CHD8000042R0110"/>
    <s v="面板装配12-3150-40-275（中文）"/>
    <s v="VE2"/>
    <n v="212"/>
    <x v="0"/>
    <x v="0"/>
    <s v="Order specific"/>
    <s v="Order specific"/>
    <n v="2100"/>
    <n v="6"/>
    <n v="0"/>
    <n v="99"/>
    <n v="0"/>
    <n v="0"/>
    <n v="35"/>
    <n v="594"/>
    <n v="438"/>
    <n v="0"/>
    <n v="0"/>
    <n v="0"/>
    <n v="3465"/>
    <x v="0"/>
    <x v="0"/>
    <x v="0"/>
    <s v=""/>
    <n v="0"/>
  </r>
  <r>
    <s v="CHD8000043P0101"/>
    <s v="分闸弹簧挂板12-31.5"/>
    <s v="SM"/>
    <n v="212"/>
    <x v="0"/>
    <x v="0"/>
    <s v="SM"/>
    <s v="kanban"/>
    <n v="2600"/>
    <n v="1220"/>
    <n v="2500"/>
    <n v="1.41"/>
    <n v="0"/>
    <n v="500"/>
    <n v="32616"/>
    <n v="1720.1999999999998"/>
    <n v="6.714495952906549E-2"/>
    <n v="0"/>
    <n v="352.5"/>
    <n v="3525"/>
    <n v="45988.56"/>
    <x v="2"/>
    <x v="1"/>
    <x v="2"/>
    <n v="14"/>
    <n v="0"/>
  </r>
  <r>
    <s v="CHD8000043P0102"/>
    <s v="分闸弹簧挂板12-40"/>
    <s v="SM"/>
    <n v="212"/>
    <x v="0"/>
    <x v="0"/>
    <s v="SM"/>
    <s v="kanban"/>
    <n v="2600"/>
    <n v="946"/>
    <n v="800"/>
    <n v="1.68"/>
    <n v="0"/>
    <n v="200"/>
    <n v="12014"/>
    <n v="1589.28"/>
    <n v="37.065090727484602"/>
    <n v="0"/>
    <n v="168"/>
    <n v="1344"/>
    <n v="20183.52"/>
    <x v="1"/>
    <x v="1"/>
    <x v="2"/>
    <n v="14"/>
    <n v="652.73132220794969"/>
  </r>
  <r>
    <s v="CHD8000045P0101"/>
    <s v="储能操作块"/>
    <s v="VMI"/>
    <n v="212"/>
    <x v="0"/>
    <x v="0"/>
    <s v="MRP"/>
    <s v="MRP"/>
    <s v="VMI"/>
    <n v="643"/>
    <n v="0"/>
    <n v="24"/>
    <n v="0"/>
    <n v="0"/>
    <n v="16040"/>
    <n v="15432"/>
    <n v="21.526807980049878"/>
    <n v="0"/>
    <n v="0"/>
    <n v="0"/>
    <n v="384960"/>
    <x v="4"/>
    <x v="3"/>
    <x v="3"/>
    <n v="7"/>
    <n v="6873.1640395030272"/>
  </r>
  <r>
    <s v="CHD8000046P0101"/>
    <s v="主轴150"/>
    <s v="VMI"/>
    <n v="212"/>
    <x v="0"/>
    <x v="0"/>
    <s v="MRP"/>
    <s v="MRP"/>
    <s v="VMI"/>
    <n v="7"/>
    <n v="60"/>
    <n v="70"/>
    <n v="0"/>
    <n v="0"/>
    <n v="735"/>
    <n v="490"/>
    <n v="319.31292517006801"/>
    <n v="0"/>
    <n v="0"/>
    <n v="4200"/>
    <n v="51450"/>
    <x v="3"/>
    <x v="1"/>
    <x v="0"/>
    <n v="14"/>
    <n v="309.22080572658132"/>
  </r>
  <r>
    <s v="CHD8000046P0102"/>
    <s v="主轴210"/>
    <s v="VMI"/>
    <n v="212"/>
    <x v="0"/>
    <x v="0"/>
    <s v="MRP"/>
    <s v="MRP"/>
    <s v="VMI"/>
    <n v="78"/>
    <n v="0"/>
    <n v="85"/>
    <n v="0"/>
    <n v="0"/>
    <n v="11838"/>
    <n v="6630"/>
    <n v="0.21583037675282987"/>
    <n v="0"/>
    <n v="0"/>
    <n v="0"/>
    <n v="1006230"/>
    <x v="2"/>
    <x v="3"/>
    <x v="2"/>
    <n v="7"/>
    <n v="0"/>
  </r>
  <r>
    <s v="CHD8000046P0103"/>
    <s v="主轴275"/>
    <s v="VMI"/>
    <n v="212"/>
    <x v="0"/>
    <x v="0"/>
    <s v="MRP"/>
    <s v="MRP"/>
    <s v="VMI"/>
    <n v="18"/>
    <n v="60"/>
    <n v="140"/>
    <n v="0"/>
    <n v="0"/>
    <n v="2720"/>
    <n v="2520"/>
    <n v="10.466911764705882"/>
    <n v="0"/>
    <n v="0"/>
    <n v="8400"/>
    <n v="380800"/>
    <x v="2"/>
    <x v="3"/>
    <x v="2"/>
    <n v="7"/>
    <n v="550.89483667017919"/>
  </r>
  <r>
    <s v="CHD8000046P0105"/>
    <s v="加长主轴外伸200/275"/>
    <s v="VMI"/>
    <n v="212"/>
    <x v="0"/>
    <x v="0"/>
    <s v="MRP"/>
    <s v="MRP"/>
    <s v="VMI"/>
    <n v="16"/>
    <n v="0"/>
    <n v="57.67"/>
    <n v="0"/>
    <n v="0"/>
    <n v="2"/>
    <n v="922.72"/>
    <n v="3285"/>
    <n v="0"/>
    <n v="0"/>
    <n v="0"/>
    <n v="115.34"/>
    <x v="3"/>
    <x v="2"/>
    <x v="2"/>
    <n v="21"/>
    <n v="605.10208"/>
  </r>
  <r>
    <s v="CHD8000046P0106"/>
    <s v="加长主轴外伸200"/>
    <s v="VMI"/>
    <n v="212"/>
    <x v="0"/>
    <x v="0"/>
    <s v="MRP"/>
    <s v="MRP"/>
    <s v="VMI"/>
    <n v="89"/>
    <n v="0"/>
    <n v="59.5"/>
    <n v="0"/>
    <n v="0"/>
    <n v="8"/>
    <n v="5295.5"/>
    <n v="730"/>
    <n v="0"/>
    <n v="0"/>
    <n v="0"/>
    <n v="476"/>
    <x v="3"/>
    <x v="2"/>
    <x v="2"/>
    <n v="21"/>
    <n v="3394.4880410958908"/>
  </r>
  <r>
    <s v="CHD8000047P0101"/>
    <s v="导向杆12-31.5"/>
    <s v="VMI"/>
    <n v="212"/>
    <x v="0"/>
    <x v="0"/>
    <s v="MRP"/>
    <s v="MRP"/>
    <s v="VMI"/>
    <n v="201"/>
    <n v="0"/>
    <n v="6.5"/>
    <n v="0"/>
    <n v="0"/>
    <n v="28462"/>
    <n v="1306.5"/>
    <n v="1.1413463565455695"/>
    <n v="0"/>
    <n v="0"/>
    <n v="0"/>
    <n v="185003"/>
    <x v="2"/>
    <x v="3"/>
    <x v="2"/>
    <n v="7"/>
    <n v="0"/>
  </r>
  <r>
    <s v="CHD8000047P0102"/>
    <s v="操作绝缘子导向杆40KA"/>
    <s v="VMI"/>
    <n v="212"/>
    <x v="0"/>
    <x v="0"/>
    <s v="MRP"/>
    <s v="MRP"/>
    <s v="VMI"/>
    <n v="9"/>
    <n v="0"/>
    <n v="7.89"/>
    <n v="0"/>
    <n v="0"/>
    <n v="7822"/>
    <n v="71.009999999999991"/>
    <n v="9.3793147532600365"/>
    <n v="0"/>
    <n v="0"/>
    <n v="0"/>
    <n v="61715.579999999994"/>
    <x v="2"/>
    <x v="1"/>
    <x v="0"/>
    <n v="14"/>
    <n v="0"/>
  </r>
  <r>
    <s v="CHD8000047P0104"/>
    <s v="导向杆12-25"/>
    <s v="VMI"/>
    <n v="212"/>
    <x v="0"/>
    <x v="0"/>
    <s v="MRP"/>
    <s v="MRP"/>
    <s v="VMI"/>
    <n v="54"/>
    <n v="0"/>
    <n v="7.52"/>
    <n v="0"/>
    <n v="0"/>
    <n v="7613"/>
    <n v="406.08"/>
    <n v="0.43149875213450672"/>
    <n v="0"/>
    <n v="0"/>
    <n v="0"/>
    <n v="57249.759999999995"/>
    <x v="2"/>
    <x v="1"/>
    <x v="0"/>
    <n v="14"/>
    <n v="0"/>
  </r>
  <r>
    <s v="CHD8000047P0111"/>
    <s v="导向杆12-31.5 VG3"/>
    <s v="VE2"/>
    <n v="212"/>
    <x v="0"/>
    <x v="0"/>
    <s v="Order specific"/>
    <s v="Order specific"/>
    <n v="2100"/>
    <n v="22"/>
    <n v="0"/>
    <n v="8.3000000000000007"/>
    <n v="0"/>
    <n v="0"/>
    <n v="0"/>
    <n v="182.60000000000002"/>
    <s v=""/>
    <n v="0"/>
    <n v="0"/>
    <n v="0"/>
    <n v="0"/>
    <x v="0"/>
    <x v="0"/>
    <x v="0"/>
    <s v=""/>
    <n v="0"/>
  </r>
  <r>
    <s v="CHD8000048P0101"/>
    <s v="分闸模块扣板轴"/>
    <s v="VMI"/>
    <n v="212"/>
    <x v="0"/>
    <x v="0"/>
    <s v="MRP"/>
    <s v="MRP"/>
    <s v="VMI"/>
    <n v="415"/>
    <n v="0"/>
    <n v="8.0500000000000007"/>
    <n v="0"/>
    <n v="0"/>
    <n v="15851"/>
    <n v="3340.7500000000005"/>
    <n v="0.50659264399722415"/>
    <n v="0"/>
    <n v="0"/>
    <n v="0"/>
    <n v="127600.55000000002"/>
    <x v="2"/>
    <x v="1"/>
    <x v="2"/>
    <n v="14"/>
    <n v="0"/>
  </r>
  <r>
    <s v="CHD8000049P0103"/>
    <s v="脱扣半轴(双过流单边-210)"/>
    <s v="VE2"/>
    <n v="212"/>
    <x v="0"/>
    <x v="0"/>
    <s v="Order specific"/>
    <s v="Order specific"/>
    <n v="2100"/>
    <n v="1"/>
    <n v="0"/>
    <n v="28.88"/>
    <n v="0"/>
    <n v="0"/>
    <n v="4"/>
    <n v="28.88"/>
    <n v="37868.75"/>
    <n v="0"/>
    <n v="0"/>
    <n v="0"/>
    <n v="115.52"/>
    <x v="0"/>
    <x v="0"/>
    <x v="0"/>
    <s v=""/>
    <n v="0"/>
  </r>
  <r>
    <s v="CHD8000049P0104"/>
    <s v="脱扣半轴(三过流-210)"/>
    <s v="VMI"/>
    <n v="212"/>
    <x v="0"/>
    <x v="0"/>
    <s v="MRP"/>
    <s v="MRP"/>
    <s v="VMI"/>
    <n v="29"/>
    <n v="0"/>
    <n v="37.76"/>
    <n v="0"/>
    <n v="0"/>
    <n v="0"/>
    <n v="1095.04"/>
    <s v=""/>
    <n v="0"/>
    <n v="0"/>
    <n v="0"/>
    <n v="0"/>
    <x v="3"/>
    <x v="5"/>
    <x v="2"/>
    <n v="0"/>
    <n v="722.72640000000001"/>
  </r>
  <r>
    <s v="CHD8000049P0105"/>
    <s v="脱扣半轴(双过流-150)"/>
    <s v="VMI"/>
    <n v="212"/>
    <x v="0"/>
    <x v="0"/>
    <s v="MRP"/>
    <s v="MRP"/>
    <s v="VMI"/>
    <n v="6"/>
    <n v="0"/>
    <n v="28.64"/>
    <n v="0"/>
    <n v="0"/>
    <n v="239"/>
    <n v="171.84"/>
    <n v="44.288702928870293"/>
    <n v="0"/>
    <n v="0"/>
    <n v="0"/>
    <n v="6844.96"/>
    <x v="1"/>
    <x v="2"/>
    <x v="0"/>
    <n v="21"/>
    <n v="59.637652376003778"/>
  </r>
  <r>
    <s v="CHD8000049P0112"/>
    <s v="脱扣半轴(三过流欠压-210)"/>
    <s v="VE2"/>
    <n v="212"/>
    <x v="0"/>
    <x v="0"/>
    <s v="Order specific"/>
    <s v="Order specific"/>
    <n v="2100"/>
    <n v="9"/>
    <n v="0"/>
    <n v="35.21"/>
    <n v="0"/>
    <n v="0"/>
    <n v="0"/>
    <n v="316.89"/>
    <s v=""/>
    <n v="0"/>
    <n v="0"/>
    <n v="0"/>
    <n v="0"/>
    <x v="0"/>
    <x v="0"/>
    <x v="0"/>
    <s v=""/>
    <n v="0"/>
  </r>
  <r>
    <s v="CHD8000049P0113"/>
    <s v="失压脱扣半轴(大电流单欠压)"/>
    <s v="VMI"/>
    <n v="212"/>
    <x v="0"/>
    <x v="0"/>
    <s v="MRP"/>
    <s v="MRP"/>
    <s v="VMI"/>
    <n v="5"/>
    <n v="0"/>
    <n v="26.32"/>
    <n v="0"/>
    <n v="0"/>
    <n v="148"/>
    <n v="131.6"/>
    <n v="22.195945945945947"/>
    <n v="0"/>
    <n v="0"/>
    <n v="0"/>
    <n v="3895.36"/>
    <x v="4"/>
    <x v="2"/>
    <x v="0"/>
    <n v="21"/>
    <n v="4.6799123287671351"/>
  </r>
  <r>
    <s v="CHD8000050P0101"/>
    <s v="储能轴31.5"/>
    <s v="VMI"/>
    <n v="212"/>
    <x v="0"/>
    <x v="0"/>
    <s v="MRP"/>
    <s v="MRP"/>
    <s v="VMI"/>
    <n v="69"/>
    <n v="0"/>
    <n v="15.61"/>
    <n v="0"/>
    <n v="0"/>
    <n v="11848"/>
    <n v="1077.0899999999999"/>
    <n v="0.15403443619176233"/>
    <n v="0"/>
    <n v="0"/>
    <n v="0"/>
    <n v="184947.28"/>
    <x v="2"/>
    <x v="3"/>
    <x v="2"/>
    <n v="7"/>
    <n v="0"/>
  </r>
  <r>
    <s v="CHD8000050P0102"/>
    <s v="储能轴40"/>
    <s v="VMI"/>
    <n v="212"/>
    <x v="0"/>
    <x v="0"/>
    <s v="MRP"/>
    <s v="MRP"/>
    <s v="VMI"/>
    <n v="20"/>
    <n v="0"/>
    <n v="16"/>
    <n v="0"/>
    <n v="0"/>
    <n v="4188"/>
    <n v="320"/>
    <n v="6.0136103151862459"/>
    <n v="0"/>
    <n v="0"/>
    <n v="0"/>
    <n v="67008"/>
    <x v="2"/>
    <x v="1"/>
    <x v="0"/>
    <n v="14"/>
    <n v="0"/>
  </r>
  <r>
    <s v="CHD8000053P0101"/>
    <s v="手动储能轴"/>
    <s v="VMI"/>
    <n v="212"/>
    <x v="0"/>
    <x v="0"/>
    <s v="MRP"/>
    <s v="MRP"/>
    <s v="VMI"/>
    <n v="446"/>
    <n v="0"/>
    <n v="9.5299999999999994"/>
    <n v="0"/>
    <n v="0"/>
    <n v="16032"/>
    <n v="4250.38"/>
    <n v="0.45533932135728544"/>
    <n v="0"/>
    <n v="0"/>
    <n v="0"/>
    <n v="152784.95999999999"/>
    <x v="2"/>
    <x v="1"/>
    <x v="2"/>
    <n v="14"/>
    <n v="0"/>
  </r>
  <r>
    <s v="CHD8000053R0101"/>
    <s v="合闸半轴装配"/>
    <s v="VMI"/>
    <n v="212"/>
    <x v="0"/>
    <x v="0"/>
    <s v="MRP"/>
    <s v="MRP"/>
    <s v="VMI"/>
    <n v="89"/>
    <n v="0"/>
    <n v="32.869999999999997"/>
    <n v="0"/>
    <n v="0"/>
    <n v="15915"/>
    <n v="2925.43"/>
    <n v="10.228715048696198"/>
    <n v="0"/>
    <n v="0"/>
    <n v="0"/>
    <n v="523126.05"/>
    <x v="2"/>
    <x v="3"/>
    <x v="2"/>
    <n v="7"/>
    <n v="609.4558975551322"/>
  </r>
  <r>
    <s v="CHD8000053R0102"/>
    <s v="分闸脱扣半轴装配"/>
    <s v="VMI"/>
    <n v="212"/>
    <x v="0"/>
    <x v="0"/>
    <s v="MRP"/>
    <s v="MRP"/>
    <s v="VMI"/>
    <n v="92"/>
    <n v="0"/>
    <n v="32.68"/>
    <n v="0"/>
    <n v="0"/>
    <n v="13959"/>
    <n v="3006.56"/>
    <n v="2.327172433555412"/>
    <n v="0"/>
    <n v="0"/>
    <n v="0"/>
    <n v="456180.12"/>
    <x v="2"/>
    <x v="3"/>
    <x v="2"/>
    <n v="7"/>
    <n v="0"/>
  </r>
  <r>
    <s v="CHD8000053R0107"/>
    <s v="分闸脱扣半轴装配（固定式-XGN)"/>
    <s v="VMI"/>
    <n v="212"/>
    <x v="0"/>
    <x v="0"/>
    <s v="MRP"/>
    <s v="MRP"/>
    <s v="VMI"/>
    <n v="2"/>
    <n v="0"/>
    <n v="36.1"/>
    <n v="0"/>
    <n v="0"/>
    <n v="252"/>
    <n v="72.2"/>
    <n v="133.25396825396825"/>
    <n v="0"/>
    <n v="0"/>
    <n v="0"/>
    <n v="9097.2000000000007"/>
    <x v="3"/>
    <x v="2"/>
    <x v="0"/>
    <n v="21"/>
    <n v="40.142339964264451"/>
  </r>
  <r>
    <s v="CHD8000054R0101"/>
    <s v="合闸掣子轴装配"/>
    <s v="VMI"/>
    <n v="212"/>
    <x v="0"/>
    <x v="0"/>
    <s v="MRP"/>
    <s v="MRP"/>
    <s v="VMI"/>
    <n v="114"/>
    <n v="0"/>
    <n v="33.19"/>
    <n v="0"/>
    <n v="0"/>
    <n v="15996"/>
    <n v="3783.66"/>
    <n v="4.5636409102275573E-2"/>
    <n v="0"/>
    <n v="0"/>
    <n v="0"/>
    <n v="530907.24"/>
    <x v="2"/>
    <x v="3"/>
    <x v="2"/>
    <n v="7"/>
    <n v="0"/>
  </r>
  <r>
    <s v="CHD8000055P0101"/>
    <s v="分合闸按钮导向套"/>
    <s v="SM"/>
    <n v="212"/>
    <x v="0"/>
    <x v="0"/>
    <s v="SM"/>
    <s v="kanban"/>
    <n v="2600"/>
    <n v="3731"/>
    <n v="400"/>
    <n v="2.36"/>
    <n v="0"/>
    <n v="100"/>
    <n v="2256"/>
    <n v="8805.16"/>
    <n v="18.444148936170212"/>
    <n v="0"/>
    <n v="118"/>
    <n v="944"/>
    <n v="5324.16"/>
    <x v="4"/>
    <x v="2"/>
    <x v="3"/>
    <n v="21"/>
    <n v="0"/>
  </r>
  <r>
    <s v="CHD8000056P0102"/>
    <s v="分合闸指示牌限位橡胶套"/>
    <s v="VMI"/>
    <n v="202"/>
    <x v="0"/>
    <x v="0"/>
    <s v="MRP"/>
    <s v="MRP"/>
    <s v="VMI"/>
    <n v="751"/>
    <n v="0"/>
    <n v="0.47"/>
    <n v="0"/>
    <n v="0"/>
    <n v="16041"/>
    <n v="352.96999999999997"/>
    <n v="84.895891777320614"/>
    <n v="0"/>
    <n v="0"/>
    <n v="0"/>
    <n v="7539.2699999999995"/>
    <x v="1"/>
    <x v="2"/>
    <x v="0"/>
    <n v="21"/>
    <n v="175.33474725333471"/>
  </r>
  <r>
    <s v="CHD8000057P0102"/>
    <s v="传动爪限位滚轮."/>
    <s v="VMI"/>
    <n v="212"/>
    <x v="0"/>
    <x v="0"/>
    <s v="MRP"/>
    <s v="MRP"/>
    <s v="VMI"/>
    <n v="1005"/>
    <n v="0"/>
    <n v="3.95"/>
    <n v="0"/>
    <n v="0"/>
    <n v="16036"/>
    <n v="3969.75"/>
    <n v="17.09372661511599"/>
    <n v="0"/>
    <n v="0"/>
    <n v="0"/>
    <n v="63342.200000000004"/>
    <x v="4"/>
    <x v="1"/>
    <x v="2"/>
    <n v="14"/>
    <n v="474.18987061999559"/>
  </r>
  <r>
    <s v="CHD8000058P0101"/>
    <s v="传动轮"/>
    <s v="VMI"/>
    <n v="202"/>
    <x v="0"/>
    <x v="0"/>
    <s v="MRP"/>
    <s v="MRP"/>
    <s v="VMI"/>
    <n v="512"/>
    <n v="0"/>
    <n v="10.69"/>
    <n v="0"/>
    <n v="0"/>
    <n v="16019"/>
    <n v="5473.28"/>
    <n v="22.899369498720269"/>
    <n v="0"/>
    <n v="0"/>
    <n v="0"/>
    <n v="171243.11"/>
    <x v="4"/>
    <x v="1"/>
    <x v="2"/>
    <n v="14"/>
    <n v="1403.8713651555918"/>
  </r>
  <r>
    <s v="CHD8000059P0101"/>
    <s v="传动爪"/>
    <s v="VMI"/>
    <n v="202"/>
    <x v="0"/>
    <x v="0"/>
    <s v="MRP"/>
    <s v="MRP"/>
    <s v="VMI"/>
    <n v="616"/>
    <n v="-1"/>
    <n v="12.28"/>
    <n v="0"/>
    <n v="0"/>
    <n v="16036"/>
    <n v="7564.48"/>
    <n v="11.653778997256175"/>
    <n v="0"/>
    <n v="0"/>
    <n v="-12.28"/>
    <n v="196922.08"/>
    <x v="2"/>
    <x v="3"/>
    <x v="3"/>
    <n v="7"/>
    <n v="1993.7100217808224"/>
  </r>
  <r>
    <s v="CHD8000061P0101"/>
    <s v="小链轮"/>
    <s v="SM"/>
    <n v="202"/>
    <x v="0"/>
    <x v="0"/>
    <s v="SM"/>
    <s v="kanban"/>
    <n v="2600"/>
    <n v="66"/>
    <n v="1375"/>
    <n v="21.41"/>
    <n v="0"/>
    <n v="350"/>
    <n v="15029"/>
    <n v="1413.06"/>
    <n v="14.96040987424313"/>
    <n v="0"/>
    <n v="3746.75"/>
    <n v="29438.75"/>
    <n v="321770.89"/>
    <x v="2"/>
    <x v="3"/>
    <x v="2"/>
    <n v="7"/>
    <n v="496.24537931506848"/>
  </r>
  <r>
    <s v="CHD8000061R0101"/>
    <s v="储能指示装配"/>
    <s v="VMI"/>
    <n v="212"/>
    <x v="0"/>
    <x v="0"/>
    <s v="MRP"/>
    <s v="MRP"/>
    <s v="VMI"/>
    <n v="75"/>
    <n v="0"/>
    <n v="20.85"/>
    <n v="0"/>
    <n v="0"/>
    <n v="15040"/>
    <n v="1563.75"/>
    <n v="1.6017287234042554"/>
    <n v="0"/>
    <n v="0"/>
    <n v="0"/>
    <n v="313584"/>
    <x v="2"/>
    <x v="3"/>
    <x v="2"/>
    <n v="7"/>
    <n v="0"/>
  </r>
  <r>
    <s v="CHD8000061R0104"/>
    <s v="储能指示装配(中文)"/>
    <s v="VE2"/>
    <n v="212"/>
    <x v="0"/>
    <x v="0"/>
    <s v="Order specific"/>
    <s v="Order specific"/>
    <n v="2100"/>
    <n v="34"/>
    <n v="0"/>
    <n v="22.78"/>
    <n v="0"/>
    <n v="0"/>
    <n v="177"/>
    <n v="774.52"/>
    <n v="154.66101694915253"/>
    <n v="0"/>
    <n v="0"/>
    <n v="0"/>
    <n v="4032.0600000000004"/>
    <x v="0"/>
    <x v="0"/>
    <x v="0"/>
    <s v=""/>
    <n v="0"/>
  </r>
  <r>
    <s v="CHD8000062P0101"/>
    <s v="辅助开关拐臂"/>
    <s v="SM"/>
    <n v="212"/>
    <x v="0"/>
    <x v="0"/>
    <s v="SM"/>
    <s v="kanban"/>
    <n v="2600"/>
    <n v="772"/>
    <n v="2730"/>
    <n v="9"/>
    <n v="0"/>
    <n v="500"/>
    <n v="16029"/>
    <n v="6948"/>
    <n v="0.77422172312683257"/>
    <n v="0"/>
    <n v="2250"/>
    <n v="24570"/>
    <n v="144261"/>
    <x v="2"/>
    <x v="1"/>
    <x v="2"/>
    <n v="14"/>
    <n v="0"/>
  </r>
  <r>
    <s v="CHD8000063P0101"/>
    <s v="主输出拐臂"/>
    <s v="VMI"/>
    <n v="212"/>
    <x v="0"/>
    <x v="0"/>
    <s v="MRP"/>
    <s v="MRP"/>
    <s v="VMI"/>
    <n v="261"/>
    <n v="0"/>
    <n v="58.73"/>
    <n v="0"/>
    <n v="0"/>
    <n v="41606"/>
    <n v="15328.529999999999"/>
    <n v="6.7725808777580161"/>
    <n v="0"/>
    <n v="0"/>
    <n v="0"/>
    <n v="2443520.38"/>
    <x v="2"/>
    <x v="3"/>
    <x v="3"/>
    <n v="7"/>
    <n v="0"/>
  </r>
  <r>
    <s v="CHD8000064P0101"/>
    <s v="主输入拐臂12"/>
    <s v="VMI"/>
    <n v="212"/>
    <x v="0"/>
    <x v="0"/>
    <s v="MRP"/>
    <s v="MRP"/>
    <s v="VMI"/>
    <n v="105"/>
    <n v="0"/>
    <n v="18"/>
    <n v="0"/>
    <n v="0"/>
    <n v="16029"/>
    <n v="1890"/>
    <n v="5.94329028635598"/>
    <n v="0"/>
    <n v="0"/>
    <n v="0"/>
    <n v="288522"/>
    <x v="2"/>
    <x v="3"/>
    <x v="2"/>
    <n v="7"/>
    <n v="0"/>
  </r>
  <r>
    <s v="CHD8000064P0102"/>
    <s v="主传动拐臂"/>
    <s v="VMI"/>
    <n v="212"/>
    <x v="0"/>
    <x v="0"/>
    <s v="MRP"/>
    <s v="MRP"/>
    <s v="VMI"/>
    <n v="361"/>
    <n v="30"/>
    <n v="20"/>
    <n v="0"/>
    <n v="0"/>
    <n v="44655"/>
    <n v="7220"/>
    <n v="0.85824655693651331"/>
    <n v="0"/>
    <n v="0"/>
    <n v="600"/>
    <n v="893100"/>
    <x v="2"/>
    <x v="3"/>
    <x v="2"/>
    <n v="7"/>
    <n v="0"/>
  </r>
  <r>
    <s v="CHD8000065P0101"/>
    <s v="辅助开关拉动拐臂"/>
    <s v="SM"/>
    <n v="212"/>
    <x v="0"/>
    <x v="0"/>
    <s v="SM"/>
    <s v="kanban"/>
    <n v="2600"/>
    <n v="609"/>
    <n v="2060"/>
    <n v="9"/>
    <n v="0"/>
    <n v="400"/>
    <n v="16077"/>
    <n v="5481"/>
    <n v="8.195869876220689"/>
    <n v="0"/>
    <n v="1800"/>
    <n v="18540"/>
    <n v="144693"/>
    <x v="2"/>
    <x v="1"/>
    <x v="2"/>
    <n v="14"/>
    <n v="0"/>
  </r>
  <r>
    <s v="CHD8000065P0110"/>
    <s v="合闸储能拐臂"/>
    <s v="VMI"/>
    <n v="212"/>
    <x v="0"/>
    <x v="0"/>
    <s v="MRP"/>
    <s v="MRP"/>
    <s v="VMI"/>
    <n v="128"/>
    <n v="0"/>
    <n v="22.61"/>
    <n v="0"/>
    <n v="0"/>
    <n v="20271"/>
    <n v="2894.08"/>
    <n v="10.965665236051501"/>
    <n v="0"/>
    <n v="0"/>
    <n v="0"/>
    <n v="458327.31"/>
    <x v="2"/>
    <x v="3"/>
    <x v="2"/>
    <n v="7"/>
    <n v="690.77328657534235"/>
  </r>
  <r>
    <s v="CHD8000068R0101"/>
    <s v="绝缘组件12-50-3150"/>
    <s v="VMI"/>
    <n v="212"/>
    <x v="0"/>
    <x v="0"/>
    <s v="MRP"/>
    <s v="MRP"/>
    <s v="VMI"/>
    <n v="6"/>
    <n v="0"/>
    <n v="56.28"/>
    <n v="0"/>
    <n v="0"/>
    <n v="1178"/>
    <n v="337.68"/>
    <n v="39.660441426146008"/>
    <n v="0"/>
    <n v="0"/>
    <n v="0"/>
    <n v="66297.84"/>
    <x v="1"/>
    <x v="1"/>
    <x v="0"/>
    <n v="14"/>
    <n v="144.19687684931506"/>
  </r>
  <r>
    <s v="CHD8000069R0101"/>
    <s v="手动分闸按钮装配"/>
    <s v="SM"/>
    <n v="212"/>
    <x v="0"/>
    <x v="0"/>
    <s v="SM"/>
    <s v="kanban"/>
    <n v="2600"/>
    <n v="539"/>
    <n v="1750"/>
    <n v="12.89"/>
    <n v="0"/>
    <n v="350"/>
    <n v="15706"/>
    <n v="6947.71"/>
    <n v="0.13943715777409907"/>
    <n v="0"/>
    <n v="2255.75"/>
    <n v="22557.5"/>
    <n v="202450.34"/>
    <x v="2"/>
    <x v="3"/>
    <x v="2"/>
    <n v="7"/>
    <n v="0"/>
  </r>
  <r>
    <s v="CHD8000069R0102"/>
    <s v="手动合闸按钮装配"/>
    <s v="SM"/>
    <n v="212"/>
    <x v="0"/>
    <x v="0"/>
    <s v="SM"/>
    <s v="kanban"/>
    <n v="2600"/>
    <n v="823"/>
    <n v="1400"/>
    <n v="14.13"/>
    <n v="0"/>
    <n v="350"/>
    <n v="15889"/>
    <n v="11628.99"/>
    <n v="12.381836490653912"/>
    <n v="0"/>
    <n v="2472.75"/>
    <n v="19782"/>
    <n v="224511.57"/>
    <x v="2"/>
    <x v="3"/>
    <x v="3"/>
    <n v="7"/>
    <n v="3336.0409042661449"/>
  </r>
  <r>
    <s v="CHD8000069R0103"/>
    <s v="手动分闸按钮装配(带过流)"/>
    <s v="VMI"/>
    <n v="212"/>
    <x v="0"/>
    <x v="0"/>
    <s v="MRP"/>
    <s v="MRP"/>
    <s v="VMI"/>
    <n v="75"/>
    <n v="0"/>
    <n v="13.03"/>
    <n v="0"/>
    <n v="0"/>
    <n v="338"/>
    <n v="977.25"/>
    <n v="888.74260355029583"/>
    <n v="0"/>
    <n v="0"/>
    <n v="0"/>
    <n v="4404.1399999999994"/>
    <x v="3"/>
    <x v="2"/>
    <x v="2"/>
    <n v="21"/>
    <n v="629.74472126699845"/>
  </r>
  <r>
    <s v="CHD8000070P0101"/>
    <s v="合闸弹簧固定杆150-31.5"/>
    <s v="VMI"/>
    <n v="212"/>
    <x v="0"/>
    <x v="0"/>
    <s v="MRP"/>
    <s v="MRP"/>
    <s v="VMI"/>
    <n v="7"/>
    <n v="0"/>
    <n v="9.3000000000000007"/>
    <n v="0"/>
    <n v="0"/>
    <n v="882"/>
    <n v="65.100000000000009"/>
    <n v="31.037414965986393"/>
    <n v="0"/>
    <n v="0"/>
    <n v="0"/>
    <n v="8202.6"/>
    <x v="1"/>
    <x v="2"/>
    <x v="0"/>
    <n v="21"/>
    <n v="13.895086684931506"/>
  </r>
  <r>
    <s v="CHD8000070P0104"/>
    <s v="合闸弹簧固定杆210～31.5"/>
    <s v="VMI"/>
    <n v="212"/>
    <x v="0"/>
    <x v="0"/>
    <s v="MRP"/>
    <s v="MRP"/>
    <s v="VMI"/>
    <n v="68"/>
    <n v="0"/>
    <n v="12.09"/>
    <n v="0"/>
    <n v="0"/>
    <n v="10027"/>
    <n v="822.12"/>
    <n v="0.25481200757953526"/>
    <n v="0"/>
    <n v="0"/>
    <n v="0"/>
    <n v="121226.43"/>
    <x v="2"/>
    <x v="1"/>
    <x v="0"/>
    <n v="14"/>
    <n v="0"/>
  </r>
  <r>
    <s v="CHD8000070R0101"/>
    <s v="分合闸指示装配"/>
    <s v="SM"/>
    <n v="212"/>
    <x v="0"/>
    <x v="0"/>
    <s v="SM"/>
    <s v="kanban"/>
    <n v="2600"/>
    <n v="411.89299999999997"/>
    <n v="450"/>
    <n v="12.18"/>
    <n v="0"/>
    <n v="150"/>
    <n v="15657.107"/>
    <n v="5016.8567399999993"/>
    <n v="1.5852226084933827"/>
    <n v="0"/>
    <n v="913.5"/>
    <n v="5481"/>
    <n v="190703.56326"/>
    <x v="2"/>
    <x v="3"/>
    <x v="2"/>
    <n v="7"/>
    <n v="0"/>
  </r>
  <r>
    <s v="CHD8000070R0102"/>
    <s v="分合闸指示装配(中文)"/>
    <s v="VE2"/>
    <n v="212"/>
    <x v="0"/>
    <x v="0"/>
    <s v="Order specific"/>
    <s v="Order specific"/>
    <n v="2100"/>
    <n v="32"/>
    <n v="0"/>
    <n v="13.81"/>
    <n v="0"/>
    <n v="0"/>
    <n v="415"/>
    <n v="441.92"/>
    <n v="362.26733734939756"/>
    <n v="0"/>
    <n v="0"/>
    <n v="0"/>
    <n v="5731.1500000000005"/>
    <x v="0"/>
    <x v="0"/>
    <x v="0"/>
    <s v=""/>
    <n v="0"/>
  </r>
  <r>
    <s v="CHD8000071P0103"/>
    <s v="合闸模块下固定杆"/>
    <s v="VMI"/>
    <n v="212"/>
    <x v="0"/>
    <x v="0"/>
    <s v="MRP"/>
    <s v="MRP"/>
    <s v="VMI"/>
    <n v="1026"/>
    <n v="0"/>
    <n v="3.88"/>
    <n v="0"/>
    <n v="0"/>
    <n v="15994"/>
    <n v="3980.88"/>
    <n v="0.73027385269476053"/>
    <n v="0"/>
    <n v="0"/>
    <n v="0"/>
    <n v="62056.72"/>
    <x v="2"/>
    <x v="1"/>
    <x v="2"/>
    <n v="14"/>
    <n v="0"/>
  </r>
  <r>
    <s v="CHD8000071P0106"/>
    <s v="分闸模块下固定杆"/>
    <s v="VMI"/>
    <n v="212"/>
    <x v="0"/>
    <x v="0"/>
    <s v="MRP"/>
    <s v="MRP"/>
    <s v="VMI"/>
    <n v="723"/>
    <n v="0"/>
    <n v="2.38"/>
    <n v="0"/>
    <n v="0"/>
    <n v="15890"/>
    <n v="1720.74"/>
    <n v="23.567652611705473"/>
    <n v="0"/>
    <n v="0"/>
    <n v="0"/>
    <n v="37818.199999999997"/>
    <x v="4"/>
    <x v="1"/>
    <x v="2"/>
    <n v="14"/>
    <n v="461.05024820956504"/>
  </r>
  <r>
    <s v="CHD8000071P0107"/>
    <s v="扣板限位杆"/>
    <s v="VMI"/>
    <n v="212"/>
    <x v="0"/>
    <x v="0"/>
    <s v="MRP"/>
    <s v="MRP"/>
    <s v="VMI"/>
    <n v="1156"/>
    <n v="0"/>
    <n v="3.1"/>
    <n v="0"/>
    <n v="0"/>
    <n v="31961"/>
    <n v="3583.6"/>
    <n v="8.2567817027001666"/>
    <n v="0"/>
    <n v="0"/>
    <n v="0"/>
    <n v="99079.1"/>
    <x v="2"/>
    <x v="1"/>
    <x v="2"/>
    <n v="14"/>
    <n v="0"/>
  </r>
  <r>
    <s v="CHD8000071P0108"/>
    <s v="储能指示固定杆"/>
    <s v="SM"/>
    <n v="212"/>
    <x v="0"/>
    <x v="0"/>
    <s v="SM"/>
    <s v="kanban"/>
    <n v="2600"/>
    <n v="563"/>
    <n v="1400"/>
    <n v="3.1"/>
    <n v="0"/>
    <n v="350"/>
    <n v="15202"/>
    <n v="1745.3"/>
    <n v="27.755558479147478"/>
    <n v="0"/>
    <n v="542.5"/>
    <n v="4340"/>
    <n v="47126.200000000004"/>
    <x v="4"/>
    <x v="1"/>
    <x v="2"/>
    <n v="14"/>
    <n v="570.87665207375449"/>
  </r>
  <r>
    <s v="CHD8000071P0109"/>
    <s v="分闸杆(外伸12)"/>
    <s v="VE2"/>
    <n v="212"/>
    <x v="0"/>
    <x v="0"/>
    <s v="Order specific"/>
    <s v="Order specific"/>
    <n v="2100"/>
    <n v="6"/>
    <n v="0"/>
    <n v="13.94"/>
    <n v="0"/>
    <n v="0"/>
    <n v="22"/>
    <n v="83.64"/>
    <n v="9340.681818181818"/>
    <n v="0"/>
    <n v="0"/>
    <n v="0"/>
    <n v="306.68"/>
    <x v="0"/>
    <x v="0"/>
    <x v="0"/>
    <s v=""/>
    <n v="0"/>
  </r>
  <r>
    <s v="CHD8000071P0113"/>
    <s v="3150-40分闸杆(外伸12)"/>
    <s v="VE2"/>
    <n v="212"/>
    <x v="0"/>
    <x v="0"/>
    <s v="Order specific"/>
    <s v="Order specific"/>
    <n v="2100"/>
    <n v="7"/>
    <n v="0"/>
    <n v="12.32"/>
    <n v="0"/>
    <n v="0"/>
    <n v="9"/>
    <n v="86.240000000000009"/>
    <n v="243.33333333333331"/>
    <n v="0"/>
    <n v="0"/>
    <n v="0"/>
    <n v="110.88"/>
    <x v="0"/>
    <x v="0"/>
    <x v="0"/>
    <s v=""/>
    <n v="0"/>
  </r>
  <r>
    <s v="CHD8000071P0117"/>
    <s v="掣子限位杆"/>
    <s v="VMI"/>
    <n v="212"/>
    <x v="0"/>
    <x v="0"/>
    <s v="MRP"/>
    <s v="MRP"/>
    <s v="VMI"/>
    <n v="695"/>
    <n v="0"/>
    <n v="3.5"/>
    <n v="0"/>
    <n v="0"/>
    <n v="15996"/>
    <n v="2432.5"/>
    <n v="0.15972743185796448"/>
    <n v="0"/>
    <n v="0"/>
    <n v="0"/>
    <n v="55986"/>
    <x v="2"/>
    <x v="1"/>
    <x v="2"/>
    <n v="14"/>
    <n v="0"/>
  </r>
  <r>
    <s v="CHD8000071P0133"/>
    <s v="分闸杆(外伸50/P=275)"/>
    <s v="VE2"/>
    <n v="212"/>
    <x v="0"/>
    <x v="0"/>
    <s v="Order specific"/>
    <s v="Order specific"/>
    <n v="2100"/>
    <n v="3"/>
    <n v="0"/>
    <n v="11.5"/>
    <n v="0"/>
    <n v="0"/>
    <n v="0"/>
    <n v="34.5"/>
    <s v=""/>
    <n v="0"/>
    <n v="0"/>
    <n v="0"/>
    <n v="0"/>
    <x v="0"/>
    <x v="0"/>
    <x v="0"/>
    <s v=""/>
    <n v="0"/>
  </r>
  <r>
    <s v="CHD8000071P0143"/>
    <s v="分闸杆1250-31.5(外伸80\P=210)"/>
    <s v="VE2"/>
    <n v="212"/>
    <x v="0"/>
    <x v="0"/>
    <s v="Order specific"/>
    <s v="Order specific"/>
    <n v="2100"/>
    <n v="1"/>
    <n v="2"/>
    <n v="13.22"/>
    <n v="0"/>
    <n v="0"/>
    <n v="29"/>
    <n v="13.22"/>
    <n v="37.758620689655174"/>
    <n v="0"/>
    <n v="0"/>
    <n v="26.44"/>
    <n v="383.38"/>
    <x v="0"/>
    <x v="0"/>
    <x v="0"/>
    <s v=""/>
    <n v="0"/>
  </r>
  <r>
    <s v="CHD8000074P0101"/>
    <s v="合闸联锁凸轮"/>
    <s v="SM"/>
    <n v="202"/>
    <x v="0"/>
    <x v="0"/>
    <s v="SM"/>
    <s v="kanban"/>
    <n v="2600"/>
    <n v="959"/>
    <n v="1400"/>
    <n v="15"/>
    <n v="0"/>
    <n v="350"/>
    <n v="16034"/>
    <n v="14385"/>
    <n v="2.2764126231757519E-2"/>
    <n v="0"/>
    <n v="2625"/>
    <n v="21000"/>
    <n v="240510"/>
    <x v="2"/>
    <x v="3"/>
    <x v="3"/>
    <n v="7"/>
    <n v="0"/>
  </r>
  <r>
    <s v="CHD8000075P0101"/>
    <s v="储能指示驱动块"/>
    <s v="VMI"/>
    <n v="212"/>
    <x v="0"/>
    <x v="0"/>
    <s v="MRP"/>
    <s v="MRP"/>
    <s v="VMI"/>
    <n v="419"/>
    <n v="0"/>
    <n v="3.61"/>
    <n v="0"/>
    <n v="0"/>
    <n v="16036"/>
    <n v="1512.59"/>
    <n v="21.82807433275131"/>
    <n v="0"/>
    <n v="0"/>
    <n v="0"/>
    <n v="57889.96"/>
    <x v="4"/>
    <x v="1"/>
    <x v="2"/>
    <n v="14"/>
    <n v="358.01784761923807"/>
  </r>
  <r>
    <s v="CHD8000077P0101"/>
    <s v="储能小齿轮"/>
    <s v="VMI"/>
    <n v="212"/>
    <x v="0"/>
    <x v="0"/>
    <s v="MRP"/>
    <s v="MRP"/>
    <s v="VMI"/>
    <n v="462"/>
    <n v="0"/>
    <n v="11.02"/>
    <n v="0"/>
    <n v="0"/>
    <n v="15998"/>
    <n v="5091.24"/>
    <n v="9.5596324540567572"/>
    <n v="0"/>
    <n v="0"/>
    <n v="0"/>
    <n v="176297.96"/>
    <x v="2"/>
    <x v="3"/>
    <x v="2"/>
    <n v="7"/>
    <n v="899.7128404982509"/>
  </r>
  <r>
    <s v="CHD8000078P0101"/>
    <s v="储能大齿轮"/>
    <s v="VMI"/>
    <n v="212"/>
    <x v="0"/>
    <x v="0"/>
    <s v="MRP"/>
    <s v="MRP"/>
    <s v="VMI"/>
    <n v="400"/>
    <n v="0"/>
    <n v="13.1"/>
    <n v="0"/>
    <n v="0"/>
    <n v="16025"/>
    <n v="5240"/>
    <n v="10.522932917316693"/>
    <n v="0"/>
    <n v="0"/>
    <n v="0"/>
    <n v="209927.5"/>
    <x v="2"/>
    <x v="3"/>
    <x v="2"/>
    <n v="7"/>
    <n v="1157.8246575342466"/>
  </r>
  <r>
    <s v="CHD8000079P0107"/>
    <s v="合闸按钮(中文/绿底)"/>
    <s v="VE1"/>
    <n v="105"/>
    <x v="0"/>
    <x v="0"/>
    <s v="Order specific"/>
    <s v="Order specific"/>
    <n v="2100"/>
    <n v="5"/>
    <n v="0"/>
    <n v="3.22"/>
    <n v="0"/>
    <n v="0"/>
    <n v="0"/>
    <n v="16.100000000000001"/>
    <s v=""/>
    <n v="0"/>
    <n v="0"/>
    <n v="0"/>
    <n v="0"/>
    <x v="0"/>
    <x v="0"/>
    <x v="0"/>
    <s v=""/>
    <n v="0"/>
  </r>
  <r>
    <s v="CHD8000079P0108"/>
    <s v="分闸按钮(中文/红底)"/>
    <s v="VE1"/>
    <n v="105"/>
    <x v="0"/>
    <x v="0"/>
    <s v="Order specific"/>
    <s v="Order specific"/>
    <n v="2100"/>
    <n v="5"/>
    <n v="0"/>
    <n v="3.22"/>
    <n v="0"/>
    <n v="0"/>
    <n v="0"/>
    <n v="16.100000000000001"/>
    <s v=""/>
    <n v="0"/>
    <n v="0"/>
    <n v="0"/>
    <n v="0"/>
    <x v="0"/>
    <x v="0"/>
    <x v="0"/>
    <s v=""/>
    <n v="0"/>
  </r>
  <r>
    <s v="CHD8000080P0101"/>
    <s v="手动分闸按钮拐臂"/>
    <s v="VMI"/>
    <n v="212"/>
    <x v="0"/>
    <x v="0"/>
    <s v="MRP"/>
    <s v="MRP"/>
    <s v="VMI"/>
    <n v="27"/>
    <n v="0"/>
    <n v="4.1100000000000003"/>
    <n v="0"/>
    <n v="0"/>
    <n v="1727"/>
    <n v="110.97000000000001"/>
    <n v="1.0567458019687319"/>
    <n v="0"/>
    <n v="0"/>
    <n v="0"/>
    <n v="7097.97"/>
    <x v="2"/>
    <x v="2"/>
    <x v="0"/>
    <n v="21"/>
    <n v="0"/>
  </r>
  <r>
    <s v="CHD8000080R0104"/>
    <s v="闭锁电磁铁装配 DC110V"/>
    <s v="VMI"/>
    <n v="219"/>
    <x v="0"/>
    <x v="0"/>
    <s v="MRP"/>
    <s v="MRP"/>
    <s v="VMI"/>
    <n v="16"/>
    <n v="0"/>
    <n v="27.18"/>
    <n v="0"/>
    <n v="0"/>
    <n v="2362"/>
    <n v="434.88"/>
    <n v="4.1723116003386957"/>
    <n v="0"/>
    <n v="0"/>
    <n v="0"/>
    <n v="64199.159999999996"/>
    <x v="2"/>
    <x v="1"/>
    <x v="0"/>
    <n v="14"/>
    <n v="0"/>
  </r>
  <r>
    <s v="CHD8000080R0108"/>
    <s v="闭锁电磁铁DC48V"/>
    <s v="VE1"/>
    <n v="219"/>
    <x v="0"/>
    <x v="0"/>
    <s v="Order specific"/>
    <s v="Order specific"/>
    <n v="2100"/>
    <n v="7"/>
    <n v="24"/>
    <n v="27.18"/>
    <n v="0"/>
    <n v="0"/>
    <n v="216"/>
    <n v="190.26"/>
    <n v="27.037037037037035"/>
    <n v="0"/>
    <n v="0"/>
    <n v="652.31999999999994"/>
    <n v="5870.88"/>
    <x v="0"/>
    <x v="0"/>
    <x v="0"/>
    <s v=""/>
    <n v="0"/>
  </r>
  <r>
    <s v="CHD8000080R0109"/>
    <s v="闭锁电磁铁装配 DC24V"/>
    <s v="VE1"/>
    <n v="219"/>
    <x v="0"/>
    <x v="0"/>
    <s v="Order specific"/>
    <s v="Order specific"/>
    <n v="2100"/>
    <n v="4"/>
    <n v="5"/>
    <n v="35"/>
    <n v="0"/>
    <n v="0"/>
    <n v="16"/>
    <n v="140"/>
    <n v="159.6875"/>
    <n v="0"/>
    <n v="0"/>
    <n v="175"/>
    <n v="560"/>
    <x v="0"/>
    <x v="0"/>
    <x v="0"/>
    <s v=""/>
    <n v="0"/>
  </r>
  <r>
    <s v="CHD8000080R0110"/>
    <s v="电动Y0闭锁DC220V"/>
    <s v="VMI"/>
    <n v="219"/>
    <x v="0"/>
    <x v="0"/>
    <s v="MRP"/>
    <s v="MRP"/>
    <s v="VMI"/>
    <n v="1"/>
    <n v="0"/>
    <n v="28.5"/>
    <n v="0"/>
    <n v="0"/>
    <n v="37"/>
    <n v="28.5"/>
    <n v="39.45945945945946"/>
    <n v="0"/>
    <n v="0"/>
    <n v="0"/>
    <n v="1054.5"/>
    <x v="1"/>
    <x v="2"/>
    <x v="0"/>
    <n v="21"/>
    <n v="8.7994726027397263"/>
  </r>
  <r>
    <s v="CHD8000080R0111"/>
    <s v="电动Y0闭锁DC110V"/>
    <s v="VE1"/>
    <n v="219"/>
    <x v="0"/>
    <x v="0"/>
    <s v="Order specific"/>
    <s v="Order specific"/>
    <n v="2100"/>
    <n v="8"/>
    <n v="11"/>
    <n v="28.5"/>
    <n v="0"/>
    <n v="0"/>
    <n v="54"/>
    <n v="228"/>
    <n v="6.7592592592592586"/>
    <n v="0"/>
    <n v="0"/>
    <n v="313.5"/>
    <n v="1539"/>
    <x v="0"/>
    <x v="0"/>
    <x v="0"/>
    <s v=""/>
    <n v="0"/>
  </r>
  <r>
    <s v="CHD8000080R0113"/>
    <s v="电动Y0闭锁 DC125V"/>
    <s v="VE1"/>
    <n v="219"/>
    <x v="0"/>
    <x v="0"/>
    <s v="Order specific"/>
    <s v="Order specific"/>
    <n v="2100"/>
    <n v="5"/>
    <n v="0"/>
    <n v="28.34"/>
    <n v="0"/>
    <n v="0"/>
    <n v="0"/>
    <n v="141.69999999999999"/>
    <s v=""/>
    <n v="0"/>
    <n v="0"/>
    <n v="0"/>
    <n v="0"/>
    <x v="0"/>
    <x v="0"/>
    <x v="0"/>
    <s v=""/>
    <n v="0"/>
  </r>
  <r>
    <s v="CHD8000080R0114"/>
    <s v="电动Y0闭锁 DC48V"/>
    <s v="VE1"/>
    <n v="219"/>
    <x v="0"/>
    <x v="0"/>
    <s v="Order specific"/>
    <s v="Order specific"/>
    <n v="2100"/>
    <n v="4"/>
    <n v="7"/>
    <n v="28.5"/>
    <n v="0"/>
    <n v="0"/>
    <n v="72"/>
    <n v="114"/>
    <n v="25.347222222222225"/>
    <n v="0"/>
    <n v="0"/>
    <n v="199.5"/>
    <n v="2052"/>
    <x v="0"/>
    <x v="0"/>
    <x v="0"/>
    <s v=""/>
    <n v="0"/>
  </r>
  <r>
    <s v="CHD8000080R0116"/>
    <s v="合闸闭锁电磁铁DC125V"/>
    <s v="VE1"/>
    <n v="219"/>
    <x v="0"/>
    <x v="0"/>
    <s v="Order specific"/>
    <s v="Order specific"/>
    <n v="2100"/>
    <n v="16"/>
    <n v="0"/>
    <n v="26.7"/>
    <n v="0"/>
    <n v="0"/>
    <n v="47"/>
    <n v="427.2"/>
    <n v="31.063829787234042"/>
    <n v="0"/>
    <n v="0"/>
    <n v="0"/>
    <n v="1254.8999999999999"/>
    <x v="0"/>
    <x v="0"/>
    <x v="0"/>
    <s v=""/>
    <n v="0"/>
  </r>
  <r>
    <s v="CHD8000080R0117"/>
    <s v="合闸闭锁电磁铁装配 DC230V"/>
    <s v="VE1"/>
    <n v="219"/>
    <x v="0"/>
    <x v="0"/>
    <s v="Order specific"/>
    <s v="Order specific"/>
    <n v="2100"/>
    <n v="1"/>
    <n v="0"/>
    <n v="26.4"/>
    <n v="0"/>
    <n v="0"/>
    <n v="0"/>
    <n v="26.4"/>
    <s v=""/>
    <n v="0"/>
    <n v="0"/>
    <n v="0"/>
    <n v="0"/>
    <x v="0"/>
    <x v="0"/>
    <x v="0"/>
    <s v=""/>
    <n v="0"/>
  </r>
  <r>
    <s v="CHD8000080R0119"/>
    <s v="合闸闭锁电磁铁装配DC110 (倒装)"/>
    <s v="VE2"/>
    <n v="212"/>
    <x v="0"/>
    <x v="0"/>
    <s v="Order specific"/>
    <s v="Order specific"/>
    <n v="2100"/>
    <n v="8"/>
    <n v="0"/>
    <n v="25.18"/>
    <n v="0"/>
    <n v="0"/>
    <n v="0"/>
    <n v="201.44"/>
    <s v=""/>
    <n v="0"/>
    <n v="0"/>
    <n v="0"/>
    <n v="0"/>
    <x v="0"/>
    <x v="0"/>
    <x v="0"/>
    <s v=""/>
    <n v="0"/>
  </r>
  <r>
    <s v="CHD8000081P0101"/>
    <s v="电动分合闸按钮拐臂"/>
    <s v="SM"/>
    <n v="212"/>
    <x v="0"/>
    <x v="0"/>
    <s v="SM"/>
    <s v="kanban"/>
    <n v="2600"/>
    <n v="1094"/>
    <n v="800"/>
    <n v="4.3099999999999996"/>
    <n v="0"/>
    <n v="200"/>
    <n v="2745"/>
    <n v="4715.1399999999994"/>
    <n v="1.0637522768670309"/>
    <n v="0"/>
    <n v="430.99999999999994"/>
    <n v="3447.9999999999995"/>
    <n v="11830.949999999999"/>
    <x v="2"/>
    <x v="1"/>
    <x v="2"/>
    <n v="14"/>
    <n v="0"/>
  </r>
  <r>
    <s v="CHD8000083P0101"/>
    <s v="主轴轴承座"/>
    <s v="VMI"/>
    <n v="212"/>
    <x v="0"/>
    <x v="0"/>
    <s v="MRP"/>
    <s v="MRP"/>
    <s v="VMI"/>
    <n v="250"/>
    <n v="0"/>
    <n v="7.15"/>
    <n v="0"/>
    <n v="0"/>
    <n v="38643"/>
    <n v="1787.5"/>
    <n v="10.333307455425304"/>
    <n v="0"/>
    <n v="0"/>
    <n v="0"/>
    <n v="276297.45"/>
    <x v="2"/>
    <x v="3"/>
    <x v="2"/>
    <n v="7"/>
    <n v="380.5625147128797"/>
  </r>
  <r>
    <s v="CHD8000083R0101"/>
    <s v="软连接31.5"/>
    <s v="VMI"/>
    <n v="212"/>
    <x v="0"/>
    <x v="0"/>
    <s v="MRP"/>
    <s v="MRP"/>
    <s v="VMI"/>
    <n v="93"/>
    <n v="0"/>
    <n v="50.16"/>
    <n v="0"/>
    <n v="0"/>
    <n v="1836"/>
    <n v="4664.88"/>
    <n v="49.700435729847491"/>
    <n v="0"/>
    <n v="0"/>
    <n v="0"/>
    <n v="92093.759999999995"/>
    <x v="1"/>
    <x v="1"/>
    <x v="2"/>
    <n v="14"/>
    <n v="2211.5549387046576"/>
  </r>
  <r>
    <s v="CHD8000083R0103"/>
    <s v="软连接25"/>
    <s v="VMI"/>
    <n v="212"/>
    <x v="0"/>
    <x v="0"/>
    <s v="MRP"/>
    <s v="MRP"/>
    <s v="VMI"/>
    <n v="23"/>
    <n v="0"/>
    <n v="25.89"/>
    <n v="0"/>
    <n v="0"/>
    <n v="12"/>
    <n v="595.47"/>
    <n v="2828.75"/>
    <n v="0"/>
    <n v="0"/>
    <n v="0"/>
    <n v="310.68"/>
    <x v="3"/>
    <x v="2"/>
    <x v="0"/>
    <n v="21"/>
    <n v="390.09258119310653"/>
  </r>
  <r>
    <s v="CHD8000083R0104"/>
    <s v="软连接VG2"/>
    <s v="VMI"/>
    <n v="212"/>
    <x v="0"/>
    <x v="0"/>
    <s v="MRP"/>
    <s v="MRP"/>
    <s v="VMI"/>
    <n v="69"/>
    <n v="0"/>
    <n v="32.33"/>
    <n v="0"/>
    <n v="0"/>
    <n v="7602"/>
    <n v="2230.77"/>
    <n v="1.104314654038411"/>
    <n v="0"/>
    <n v="0"/>
    <n v="0"/>
    <n v="245772.65999999997"/>
    <x v="2"/>
    <x v="3"/>
    <x v="2"/>
    <n v="7"/>
    <n v="0"/>
  </r>
  <r>
    <s v="CHD8000084P0101"/>
    <s v="主轴轴承"/>
    <s v="SM"/>
    <n v="212"/>
    <x v="0"/>
    <x v="0"/>
    <s v="SM"/>
    <s v="kanban"/>
    <n v="2600"/>
    <n v="2126"/>
    <n v="1660"/>
    <n v="18.600000000000001"/>
    <n v="0"/>
    <n v="800"/>
    <n v="38696"/>
    <n v="39543.600000000006"/>
    <n v="0.65084246433739923"/>
    <n v="0"/>
    <n v="7440.0000000000009"/>
    <n v="30876.000000000004"/>
    <n v="719745.60000000009"/>
    <x v="2"/>
    <x v="3"/>
    <x v="3"/>
    <n v="7"/>
    <n v="0"/>
  </r>
  <r>
    <s v="CHD8000085P0101"/>
    <s v="半轴轴承"/>
    <s v="VMI"/>
    <n v="212"/>
    <x v="0"/>
    <x v="0"/>
    <s v="MRP"/>
    <s v="MRP"/>
    <s v="VMI"/>
    <n v="1756"/>
    <n v="0"/>
    <n v="9.5299999999999994"/>
    <n v="0"/>
    <n v="0"/>
    <n v="97582"/>
    <n v="16734.68"/>
    <n v="7.9521838043901534"/>
    <n v="0"/>
    <n v="0"/>
    <n v="0"/>
    <n v="929956.46"/>
    <x v="2"/>
    <x v="3"/>
    <x v="3"/>
    <n v="7"/>
    <n v="1322.5001452864092"/>
  </r>
  <r>
    <s v="CHD8000085P0102"/>
    <s v="手动储能轴承"/>
    <s v="SM"/>
    <n v="212"/>
    <x v="0"/>
    <x v="0"/>
    <s v="SM"/>
    <s v="kanban"/>
    <n v="2600"/>
    <n v="6081"/>
    <n v="2294"/>
    <n v="7.75"/>
    <n v="0"/>
    <n v="900"/>
    <n v="33956"/>
    <n v="47127.75"/>
    <n v="18.875603722464366"/>
    <n v="0"/>
    <n v="3487.5"/>
    <n v="17778.5"/>
    <n v="263159"/>
    <x v="4"/>
    <x v="3"/>
    <x v="3"/>
    <n v="7"/>
    <n v="19569.308851249727"/>
  </r>
  <r>
    <s v="CHD8000086P0101"/>
    <s v="合闸模块主轴承座"/>
    <s v="VMI"/>
    <n v="212"/>
    <x v="0"/>
    <x v="0"/>
    <s v="MRP"/>
    <s v="MRP"/>
    <s v="VMI"/>
    <n v="980"/>
    <n v="0"/>
    <n v="7.15"/>
    <n v="0"/>
    <n v="0"/>
    <n v="32068"/>
    <n v="7007"/>
    <n v="69.214325807658724"/>
    <n v="0"/>
    <n v="0"/>
    <n v="0"/>
    <n v="229286.2"/>
    <x v="1"/>
    <x v="3"/>
    <x v="2"/>
    <n v="7"/>
    <n v="4156.9084443032762"/>
  </r>
  <r>
    <s v="CHD8000087P0101"/>
    <s v="手动储能轴承座"/>
    <s v="VMI"/>
    <n v="212"/>
    <x v="0"/>
    <x v="0"/>
    <s v="MRP"/>
    <s v="MRP"/>
    <s v="VMI"/>
    <n v="499"/>
    <n v="0"/>
    <n v="19.54"/>
    <n v="0"/>
    <n v="0"/>
    <n v="16036"/>
    <n v="9750.4599999999991"/>
    <n v="22.306061361935644"/>
    <n v="0"/>
    <n v="0"/>
    <n v="0"/>
    <n v="313343.44"/>
    <x v="4"/>
    <x v="3"/>
    <x v="3"/>
    <n v="7"/>
    <n v="4415.8020632172202"/>
  </r>
  <r>
    <s v="CHD8000088P0101"/>
    <s v="主轴限位套Φ32.5×5"/>
    <s v="SM"/>
    <n v="212"/>
    <x v="0"/>
    <x v="0"/>
    <s v="SM"/>
    <s v="kanban"/>
    <n v="2600"/>
    <n v="1401"/>
    <n v="1600"/>
    <n v="1.49"/>
    <n v="0"/>
    <n v="600"/>
    <n v="30044"/>
    <n v="2087.4899999999998"/>
    <n v="6.0622753295167087"/>
    <n v="0"/>
    <n v="447"/>
    <n v="2384"/>
    <n v="44765.56"/>
    <x v="2"/>
    <x v="1"/>
    <x v="2"/>
    <n v="14"/>
    <n v="0"/>
  </r>
  <r>
    <s v="CHD8000088P0102"/>
    <s v="主轴限位套Φ32.5×6"/>
    <s v="VMI"/>
    <n v="212"/>
    <x v="0"/>
    <x v="0"/>
    <s v="MRP"/>
    <s v="MRP"/>
    <s v="VMI"/>
    <n v="34"/>
    <n v="0"/>
    <n v="1.5"/>
    <n v="0"/>
    <n v="0"/>
    <n v="1764"/>
    <n v="51"/>
    <n v="289.88945578231295"/>
    <n v="0"/>
    <n v="0"/>
    <n v="0"/>
    <n v="2646"/>
    <x v="3"/>
    <x v="2"/>
    <x v="0"/>
    <n v="21"/>
    <n v="31.221622246340679"/>
  </r>
  <r>
    <s v="CHD8000088P0103"/>
    <s v="主轴限位套Φ32.5×67"/>
    <s v="VMI"/>
    <n v="212"/>
    <x v="0"/>
    <x v="0"/>
    <s v="MRP"/>
    <s v="MRP"/>
    <s v="VMI"/>
    <n v="17"/>
    <n v="0"/>
    <n v="2.95"/>
    <n v="0"/>
    <n v="0"/>
    <n v="882"/>
    <n v="50.150000000000006"/>
    <n v="14.070294784580499"/>
    <n v="0"/>
    <n v="0"/>
    <n v="0"/>
    <n v="2601.9"/>
    <x v="2"/>
    <x v="2"/>
    <x v="0"/>
    <n v="21"/>
    <n v="0"/>
  </r>
  <r>
    <s v="CHD8000088P0104"/>
    <s v="主轴限位套Φ32.5×12"/>
    <s v="SM"/>
    <n v="212"/>
    <x v="0"/>
    <x v="0"/>
    <s v="SM"/>
    <s v="kanban"/>
    <n v="2600"/>
    <n v="1241"/>
    <n v="2400"/>
    <n v="1.5"/>
    <n v="0"/>
    <n v="600"/>
    <n v="26939"/>
    <n v="1861.5"/>
    <n v="0.23033520175210662"/>
    <n v="0"/>
    <n v="450"/>
    <n v="3600"/>
    <n v="40408.5"/>
    <x v="2"/>
    <x v="1"/>
    <x v="2"/>
    <n v="14"/>
    <n v="0"/>
  </r>
  <r>
    <s v="CHD8000088P0105"/>
    <s v="主轴限位套Φ32.5×18"/>
    <s v="SM"/>
    <n v="212"/>
    <x v="0"/>
    <x v="0"/>
    <s v="SM"/>
    <s v="kanban"/>
    <n v="2600"/>
    <n v="635"/>
    <n v="700"/>
    <n v="1.64"/>
    <n v="0"/>
    <n v="350"/>
    <n v="16029"/>
    <n v="1041.3999999999999"/>
    <n v="28.259092894129392"/>
    <n v="0"/>
    <n v="287"/>
    <n v="1148"/>
    <n v="26287.559999999998"/>
    <x v="4"/>
    <x v="1"/>
    <x v="2"/>
    <n v="14"/>
    <n v="346.81285776163719"/>
  </r>
  <r>
    <s v="CHD8000088P0106"/>
    <s v="主轴限位套Φ32.5×22"/>
    <s v="VMI"/>
    <n v="212"/>
    <x v="0"/>
    <x v="0"/>
    <s v="MRP"/>
    <s v="MRP"/>
    <s v="VMI"/>
    <n v="17"/>
    <n v="0"/>
    <n v="1.72"/>
    <n v="0"/>
    <n v="0"/>
    <n v="882"/>
    <n v="29.24"/>
    <n v="262.78344671201813"/>
    <n v="0"/>
    <n v="0"/>
    <n v="0"/>
    <n v="1517.04"/>
    <x v="3"/>
    <x v="2"/>
    <x v="0"/>
    <n v="21"/>
    <n v="17.756193270197389"/>
  </r>
  <r>
    <s v="CHD8000088P0108"/>
    <s v="主轴限位套Φ32.5×11"/>
    <s v="SM"/>
    <n v="212"/>
    <x v="0"/>
    <x v="0"/>
    <s v="SM"/>
    <s v="kanban"/>
    <n v="2600"/>
    <n v="1776"/>
    <n v="1400"/>
    <n v="1.49"/>
    <n v="0"/>
    <n v="700"/>
    <n v="30564"/>
    <n v="2646.24"/>
    <n v="0.20301662086114383"/>
    <n v="0"/>
    <n v="521.5"/>
    <n v="2086"/>
    <n v="45540.36"/>
    <x v="2"/>
    <x v="1"/>
    <x v="2"/>
    <n v="14"/>
    <n v="0"/>
  </r>
  <r>
    <s v="CHD8000088P0109"/>
    <s v="主轴限位套Φ32.5×43"/>
    <s v="VMI"/>
    <n v="212"/>
    <x v="0"/>
    <x v="0"/>
    <s v="MRP"/>
    <s v="MRP"/>
    <s v="VMI"/>
    <n v="105"/>
    <n v="0"/>
    <n v="2.38"/>
    <n v="0"/>
    <n v="0"/>
    <n v="10901"/>
    <n v="249.89999999999998"/>
    <n v="59.46610402715347"/>
    <n v="0"/>
    <n v="0"/>
    <n v="0"/>
    <n v="25944.379999999997"/>
    <x v="1"/>
    <x v="1"/>
    <x v="0"/>
    <n v="14"/>
    <n v="126.10387924842649"/>
  </r>
  <r>
    <s v="CHD8000088P0110"/>
    <s v="主轴限位套φ32.5×56"/>
    <s v="VMI"/>
    <n v="212"/>
    <x v="0"/>
    <x v="0"/>
    <s v="MRP"/>
    <s v="MRP"/>
    <s v="VMI"/>
    <n v="98"/>
    <n v="0"/>
    <n v="2.64"/>
    <n v="0"/>
    <n v="0"/>
    <n v="10028"/>
    <n v="258.72000000000003"/>
    <n v="3.8217989629038693"/>
    <n v="0"/>
    <n v="0"/>
    <n v="0"/>
    <n v="26473.920000000002"/>
    <x v="2"/>
    <x v="1"/>
    <x v="0"/>
    <n v="14"/>
    <n v="0"/>
  </r>
  <r>
    <s v="CHD8000088P0111"/>
    <s v="主轴限位套Φ32.5×101"/>
    <s v="VMI"/>
    <n v="212"/>
    <x v="0"/>
    <x v="0"/>
    <s v="MRP"/>
    <s v="MRP"/>
    <s v="VMI"/>
    <n v="99"/>
    <n v="0"/>
    <n v="4.01"/>
    <n v="0"/>
    <n v="0"/>
    <n v="10028"/>
    <n v="396.98999999999995"/>
    <n v="3.5670123653769443"/>
    <n v="0"/>
    <n v="0"/>
    <n v="0"/>
    <n v="40212.28"/>
    <x v="2"/>
    <x v="1"/>
    <x v="0"/>
    <n v="14"/>
    <n v="0"/>
  </r>
  <r>
    <s v="CHD8000088P0116"/>
    <s v="主轴限位套Φ32.5×3"/>
    <s v="SM"/>
    <n v="212"/>
    <x v="0"/>
    <x v="0"/>
    <s v="SM"/>
    <s v="kanban"/>
    <n v="2600"/>
    <n v="1935"/>
    <n v="1000"/>
    <n v="1.46"/>
    <n v="0"/>
    <n v="500"/>
    <n v="21334"/>
    <n v="2825.1"/>
    <n v="1.6937751945251711"/>
    <n v="0"/>
    <n v="365"/>
    <n v="1460"/>
    <n v="31147.64"/>
    <x v="2"/>
    <x v="1"/>
    <x v="2"/>
    <n v="14"/>
    <n v="0"/>
  </r>
  <r>
    <s v="CHD8000088P0117"/>
    <s v="加长轴限位套Φ32.5×184.5"/>
    <s v="VMI"/>
    <n v="212"/>
    <x v="0"/>
    <x v="0"/>
    <s v="MRP"/>
    <s v="MRP"/>
    <s v="VMI"/>
    <n v="4"/>
    <n v="0"/>
    <n v="7.28"/>
    <n v="0"/>
    <n v="0"/>
    <n v="10"/>
    <n v="29.12"/>
    <n v="70627.5"/>
    <n v="0"/>
    <n v="0"/>
    <n v="0"/>
    <n v="72.8"/>
    <x v="3"/>
    <x v="2"/>
    <x v="0"/>
    <n v="21"/>
    <n v="19.213485466709145"/>
  </r>
  <r>
    <s v="CHD8000088P0134"/>
    <s v="主轴限位套φ32.5X19"/>
    <s v="SM"/>
    <n v="212"/>
    <x v="0"/>
    <x v="0"/>
    <s v="SM"/>
    <s v="kanban"/>
    <n v="2600"/>
    <n v="1160"/>
    <n v="1050"/>
    <n v="1.65"/>
    <n v="0"/>
    <n v="300"/>
    <n v="3426"/>
    <n v="1914"/>
    <n v="0.4261529480443666"/>
    <n v="0"/>
    <n v="247.5"/>
    <n v="1732.5"/>
    <n v="5652.9"/>
    <x v="2"/>
    <x v="2"/>
    <x v="2"/>
    <n v="21"/>
    <n v="0"/>
  </r>
  <r>
    <s v="CHD8000089P0101"/>
    <s v="扣板限位套"/>
    <s v="VMI"/>
    <n v="212"/>
    <x v="0"/>
    <x v="0"/>
    <s v="MRP"/>
    <s v="MRP"/>
    <s v="VMI"/>
    <n v="843"/>
    <n v="0"/>
    <n v="1.96"/>
    <n v="0"/>
    <n v="0"/>
    <n v="15975"/>
    <n v="1652.28"/>
    <n v="26.503912363067293"/>
    <n v="0"/>
    <n v="0"/>
    <n v="0"/>
    <n v="31311"/>
    <x v="4"/>
    <x v="1"/>
    <x v="2"/>
    <n v="14"/>
    <n v="514.47409966934345"/>
  </r>
  <r>
    <s v="CHD8000090P0102"/>
    <s v="储能轴限位套Φ25.5×13"/>
    <s v="VMI"/>
    <n v="212"/>
    <x v="0"/>
    <x v="0"/>
    <s v="MRP"/>
    <s v="MRP"/>
    <s v="VMI"/>
    <n v="1109"/>
    <n v="0"/>
    <n v="1.52"/>
    <n v="0"/>
    <n v="0"/>
    <n v="32072"/>
    <n v="1685.68"/>
    <n v="9.5938825143427291"/>
    <n v="0"/>
    <n v="0"/>
    <n v="0"/>
    <n v="48749.440000000002"/>
    <x v="2"/>
    <x v="1"/>
    <x v="2"/>
    <n v="14"/>
    <n v="0"/>
  </r>
  <r>
    <s v="CHD8000090P0104"/>
    <s v="储能轴限位套Φ25.5×6.5"/>
    <s v="VMI"/>
    <n v="212"/>
    <x v="0"/>
    <x v="0"/>
    <s v="MRP"/>
    <s v="MRP"/>
    <s v="VMI"/>
    <n v="419"/>
    <n v="0"/>
    <n v="1.44"/>
    <n v="0"/>
    <n v="0"/>
    <n v="16036"/>
    <n v="603.36"/>
    <n v="25.2422673983537"/>
    <n v="0"/>
    <n v="0"/>
    <n v="0"/>
    <n v="23091.84"/>
    <x v="4"/>
    <x v="1"/>
    <x v="0"/>
    <n v="14"/>
    <n v="177.35604616178958"/>
  </r>
  <r>
    <s v="CHD8000090P0105"/>
    <s v="储能轴限位套Φ25.5×17.1"/>
    <s v="VMI"/>
    <n v="212"/>
    <x v="0"/>
    <x v="0"/>
    <s v="MRP"/>
    <s v="MRP"/>
    <s v="VMI"/>
    <n v="563"/>
    <n v="0"/>
    <n v="1.57"/>
    <n v="0"/>
    <n v="0"/>
    <n v="16036"/>
    <n v="883.91000000000008"/>
    <n v="9.5369792965826896"/>
    <n v="0"/>
    <n v="0"/>
    <n v="0"/>
    <n v="25176.52"/>
    <x v="2"/>
    <x v="1"/>
    <x v="0"/>
    <n v="14"/>
    <n v="0"/>
  </r>
  <r>
    <s v="CHD8000091P0101"/>
    <s v="手动储能轴限位套Φ16.5×31.5"/>
    <s v="VMI"/>
    <n v="212"/>
    <x v="0"/>
    <x v="0"/>
    <s v="MRP"/>
    <s v="MRP"/>
    <s v="VMI"/>
    <n v="537"/>
    <n v="0"/>
    <n v="1.75"/>
    <n v="0"/>
    <n v="0"/>
    <n v="15996"/>
    <n v="939.75"/>
    <n v="12.846649162290573"/>
    <n v="0"/>
    <n v="0"/>
    <n v="0"/>
    <n v="27993"/>
    <x v="2"/>
    <x v="1"/>
    <x v="2"/>
    <n v="14"/>
    <n v="0"/>
  </r>
  <r>
    <s v="CHD8000091P0102"/>
    <s v="手动储能轴限位套Φ16.5×54.5"/>
    <s v="VMI"/>
    <n v="212"/>
    <x v="0"/>
    <x v="0"/>
    <s v="MRP"/>
    <s v="MRP"/>
    <s v="VMI"/>
    <n v="511"/>
    <n v="0"/>
    <n v="2.25"/>
    <n v="0"/>
    <n v="0"/>
    <n v="15996"/>
    <n v="1149.75"/>
    <n v="12.253375843960992"/>
    <n v="0"/>
    <n v="0"/>
    <n v="0"/>
    <n v="35991"/>
    <x v="2"/>
    <x v="1"/>
    <x v="2"/>
    <n v="14"/>
    <n v="0"/>
  </r>
  <r>
    <s v="CHD8000091P0103"/>
    <s v="主轴限位套Φ32.5×141"/>
    <s v="SM"/>
    <n v="212"/>
    <x v="0"/>
    <x v="0"/>
    <s v="SM"/>
    <s v="kanban"/>
    <n v="2600"/>
    <n v="149"/>
    <n v="300"/>
    <n v="5.27"/>
    <n v="0"/>
    <n v="100"/>
    <n v="2720"/>
    <n v="785.2299999999999"/>
    <n v="68.571691176470594"/>
    <n v="0"/>
    <n v="263.5"/>
    <n v="1580.9999999999998"/>
    <n v="14334.4"/>
    <x v="1"/>
    <x v="1"/>
    <x v="0"/>
    <n v="14"/>
    <n v="412.44246271345469"/>
  </r>
  <r>
    <s v="CHD8000091P0104"/>
    <s v="主轴限位套φ32.5×68"/>
    <s v="SM"/>
    <n v="212"/>
    <x v="0"/>
    <x v="0"/>
    <s v="SM"/>
    <s v="kanban"/>
    <n v="2600"/>
    <n v="149"/>
    <n v="150"/>
    <n v="2.99"/>
    <n v="0"/>
    <n v="50"/>
    <n v="1828"/>
    <n v="445.51000000000005"/>
    <n v="29.75109409190372"/>
    <n v="0"/>
    <n v="74.75"/>
    <n v="448.50000000000006"/>
    <n v="5465.72"/>
    <x v="4"/>
    <x v="2"/>
    <x v="0"/>
    <n v="21"/>
    <n v="86.488985753424672"/>
  </r>
  <r>
    <s v="CHD8000091P0105"/>
    <s v="主轴限位套Φ32.5×96"/>
    <s v="SM"/>
    <n v="212"/>
    <x v="0"/>
    <x v="0"/>
    <s v="SM"/>
    <s v="kanban"/>
    <n v="2600"/>
    <n v="297"/>
    <n v="300"/>
    <n v="4.05"/>
    <n v="0"/>
    <n v="100"/>
    <n v="2720"/>
    <n v="1202.8499999999999"/>
    <n v="19.994485294117649"/>
    <n v="0"/>
    <n v="202.5"/>
    <n v="1215"/>
    <n v="11016"/>
    <x v="4"/>
    <x v="1"/>
    <x v="2"/>
    <n v="14"/>
    <n v="238.01102702951189"/>
  </r>
  <r>
    <s v="CHD8000091P0106"/>
    <s v="主轴限位套φ32.5×76"/>
    <s v="SM"/>
    <n v="212"/>
    <x v="0"/>
    <x v="0"/>
    <s v="SM"/>
    <s v="kanban"/>
    <n v="2600"/>
    <n v="196"/>
    <n v="100"/>
    <n v="3.06"/>
    <n v="0"/>
    <n v="50"/>
    <n v="1828"/>
    <n v="599.76"/>
    <n v="59.302516411378555"/>
    <n v="0"/>
    <n v="76.5"/>
    <n v="306"/>
    <n v="5593.68"/>
    <x v="1"/>
    <x v="2"/>
    <x v="0"/>
    <n v="21"/>
    <n v="255.66755506849313"/>
  </r>
  <r>
    <s v="CHD8000091P0107"/>
    <s v="主轴限位套φ32.5×31"/>
    <s v="SM"/>
    <n v="212"/>
    <x v="0"/>
    <x v="0"/>
    <s v="SM"/>
    <s v="kanban"/>
    <n v="2600"/>
    <n v="193"/>
    <n v="150"/>
    <n v="1.97"/>
    <n v="0"/>
    <n v="50"/>
    <n v="1828"/>
    <n v="380.21"/>
    <n v="39.135667396061272"/>
    <n v="0"/>
    <n v="49.25"/>
    <n v="295.5"/>
    <n v="3601.16"/>
    <x v="1"/>
    <x v="2"/>
    <x v="0"/>
    <n v="21"/>
    <n v="116.28622403131118"/>
  </r>
  <r>
    <s v="CHD8000091P0111"/>
    <s v="主轴限位套Φ32.5×37"/>
    <s v="SM"/>
    <n v="212"/>
    <x v="0"/>
    <x v="0"/>
    <s v="SM"/>
    <s v="kanban"/>
    <n v="2600"/>
    <n v="202"/>
    <n v="100"/>
    <n v="2.35"/>
    <n v="0"/>
    <n v="50"/>
    <n v="1828"/>
    <n v="474.70000000000005"/>
    <n v="38.536652078774615"/>
    <n v="0"/>
    <n v="58.75"/>
    <n v="235"/>
    <n v="4295.8"/>
    <x v="1"/>
    <x v="2"/>
    <x v="0"/>
    <n v="21"/>
    <n v="142.57253480019875"/>
  </r>
  <r>
    <s v="CHD8000091P0112"/>
    <s v="主轴限位套Φ32.5×42"/>
    <s v="SM"/>
    <n v="212"/>
    <x v="0"/>
    <x v="0"/>
    <s v="SM"/>
    <s v="kanban"/>
    <n v="2600"/>
    <n v="341"/>
    <n v="100"/>
    <n v="2.37"/>
    <n v="0"/>
    <n v="100"/>
    <n v="3291"/>
    <n v="808.17000000000007"/>
    <n v="22.403524764509267"/>
    <n v="0"/>
    <n v="118.5"/>
    <n v="237"/>
    <n v="7799.67"/>
    <x v="4"/>
    <x v="2"/>
    <x v="0"/>
    <n v="21"/>
    <n v="33.415686583480301"/>
  </r>
  <r>
    <s v="CHD8000092P0101"/>
    <s v="掣子轴限位套φ14.5×12"/>
    <s v="VMI"/>
    <n v="212"/>
    <x v="0"/>
    <x v="0"/>
    <s v="MRP"/>
    <s v="MRP"/>
    <s v="VMI"/>
    <n v="507"/>
    <n v="0"/>
    <n v="1.46"/>
    <n v="0"/>
    <n v="0"/>
    <n v="15996"/>
    <n v="740.22"/>
    <n v="7.7810077519379846"/>
    <n v="0"/>
    <n v="0"/>
    <n v="0"/>
    <n v="23354.16"/>
    <x v="2"/>
    <x v="1"/>
    <x v="0"/>
    <n v="14"/>
    <n v="0"/>
  </r>
  <r>
    <s v="CHD8000092P0102"/>
    <s v="掣子轴限位套Φ14.5×17"/>
    <s v="VMI"/>
    <n v="212"/>
    <x v="0"/>
    <x v="0"/>
    <s v="MRP"/>
    <s v="MRP"/>
    <s v="VMI"/>
    <n v="663"/>
    <n v="0"/>
    <n v="1.49"/>
    <n v="0"/>
    <n v="0"/>
    <n v="15996"/>
    <n v="987.87"/>
    <n v="11.568829707426856"/>
    <n v="0"/>
    <n v="0"/>
    <n v="0"/>
    <n v="23834.04"/>
    <x v="2"/>
    <x v="1"/>
    <x v="2"/>
    <n v="14"/>
    <n v="0"/>
  </r>
  <r>
    <s v="CHD8000092R0114"/>
    <s v="操作手柄(摇把)"/>
    <s v="VMI"/>
    <n v="212"/>
    <x v="0"/>
    <x v="0"/>
    <s v="MRP"/>
    <s v="MRP"/>
    <s v="VMI"/>
    <n v="65"/>
    <n v="0"/>
    <n v="56.8"/>
    <n v="0"/>
    <n v="0"/>
    <n v="3084"/>
    <n v="3692"/>
    <n v="78.467898832684824"/>
    <n v="0"/>
    <n v="0"/>
    <n v="0"/>
    <n v="175171.19999999998"/>
    <x v="1"/>
    <x v="3"/>
    <x v="2"/>
    <n v="7"/>
    <n v="2219.3439742143432"/>
  </r>
  <r>
    <s v="CHD8000098P0101"/>
    <s v="碟簧Φ16.3×1.7"/>
    <s v="VMI"/>
    <n v="219"/>
    <x v="0"/>
    <x v="0"/>
    <s v="MRP"/>
    <s v="MRP"/>
    <s v="VMI"/>
    <n v="23675"/>
    <n v="0"/>
    <n v="0.91"/>
    <n v="0"/>
    <n v="0"/>
    <n v="727745"/>
    <n v="21544.25"/>
    <n v="3.2600704917244365E-2"/>
    <n v="0"/>
    <n v="0"/>
    <n v="0"/>
    <n v="662247.95000000007"/>
    <x v="2"/>
    <x v="3"/>
    <x v="3"/>
    <n v="7"/>
    <n v="0"/>
  </r>
  <r>
    <s v="CHD8000098P0102"/>
    <s v="碟簧Φ18.3×1.95"/>
    <s v="VMI"/>
    <n v="219"/>
    <x v="0"/>
    <x v="0"/>
    <s v="MRP"/>
    <s v="MRP"/>
    <s v="VMI"/>
    <n v="9453"/>
    <n v="0"/>
    <n v="0.99"/>
    <n v="0"/>
    <n v="0"/>
    <n v="180159"/>
    <n v="9358.4699999999993"/>
    <n v="47.965269567437652"/>
    <n v="0"/>
    <n v="0"/>
    <n v="0"/>
    <n v="178357.41"/>
    <x v="1"/>
    <x v="3"/>
    <x v="3"/>
    <n v="7"/>
    <n v="5275.1852503371747"/>
  </r>
  <r>
    <s v="CHD8000098P0103"/>
    <s v="碟簧Φ20.4×2.25"/>
    <s v="VMI"/>
    <n v="219"/>
    <x v="0"/>
    <x v="0"/>
    <s v="MRP"/>
    <s v="MRP"/>
    <s v="VMI"/>
    <n v="132"/>
    <n v="0"/>
    <n v="1.21"/>
    <n v="0"/>
    <n v="0"/>
    <n v="25652"/>
    <n v="159.72"/>
    <n v="134.5058864805863"/>
    <n v="0"/>
    <n v="0"/>
    <n v="0"/>
    <n v="31038.92"/>
    <x v="3"/>
    <x v="1"/>
    <x v="0"/>
    <n v="14"/>
    <n v="94.443094327784621"/>
  </r>
  <r>
    <s v="CHD8000098P0104"/>
    <s v="碟簧Φ12.2×1.5"/>
    <s v="VMI"/>
    <n v="219"/>
    <x v="0"/>
    <x v="0"/>
    <s v="MRP"/>
    <s v="MRP"/>
    <s v="VMI"/>
    <n v="18676"/>
    <n v="0"/>
    <n v="0.82"/>
    <n v="0"/>
    <n v="0"/>
    <n v="213093"/>
    <n v="15314.32"/>
    <n v="0.22609846405090736"/>
    <n v="0"/>
    <n v="0"/>
    <n v="0"/>
    <n v="174736.25999999998"/>
    <x v="2"/>
    <x v="3"/>
    <x v="3"/>
    <n v="7"/>
    <n v="0"/>
  </r>
  <r>
    <s v="CHD8000101P0101"/>
    <s v="分闸弹簧12-31.5"/>
    <s v="VMI"/>
    <n v="219"/>
    <x v="0"/>
    <x v="0"/>
    <s v="MRP"/>
    <s v="MRP"/>
    <s v="VMI"/>
    <n v="561"/>
    <n v="0"/>
    <n v="5.34"/>
    <n v="0"/>
    <n v="0"/>
    <n v="41614"/>
    <n v="2995.74"/>
    <n v="163.80881434132743"/>
    <n v="0"/>
    <n v="0"/>
    <n v="0"/>
    <n v="222218.75999999998"/>
    <x v="3"/>
    <x v="3"/>
    <x v="2"/>
    <n v="7"/>
    <n v="1892.6977158103141"/>
  </r>
  <r>
    <s v="CHD8000101P0107"/>
    <s v="计数器拉簧"/>
    <s v="VMI"/>
    <n v="219"/>
    <x v="0"/>
    <x v="0"/>
    <s v="MRP"/>
    <s v="MRP"/>
    <s v="VMI"/>
    <n v="640"/>
    <n v="0"/>
    <n v="0.25"/>
    <n v="0"/>
    <n v="0"/>
    <n v="16039"/>
    <n v="160"/>
    <n v="12.766693684144895"/>
    <n v="0"/>
    <n v="0"/>
    <n v="0"/>
    <n v="4009.75"/>
    <x v="2"/>
    <x v="2"/>
    <x v="0"/>
    <n v="21"/>
    <n v="0"/>
  </r>
  <r>
    <s v="CHD8000102P0101"/>
    <s v="分闸按钮拐臂复位簧"/>
    <s v="VMI"/>
    <n v="219"/>
    <x v="0"/>
    <x v="0"/>
    <s v="MRP"/>
    <s v="MRP"/>
    <s v="VMI"/>
    <n v="635"/>
    <n v="0"/>
    <n v="0.34"/>
    <n v="0"/>
    <n v="0"/>
    <n v="15975"/>
    <n v="215.9"/>
    <n v="14.622848200312989"/>
    <n v="0"/>
    <n v="0"/>
    <n v="0"/>
    <n v="5431.5"/>
    <x v="2"/>
    <x v="2"/>
    <x v="0"/>
    <n v="21"/>
    <n v="0"/>
  </r>
  <r>
    <s v="CHD8000104P0101"/>
    <s v="合闸按钮拐臂复位簧"/>
    <s v="VMI"/>
    <n v="219"/>
    <x v="0"/>
    <x v="0"/>
    <s v="MRP"/>
    <s v="MRP"/>
    <s v="VMI"/>
    <n v="587"/>
    <n v="0"/>
    <n v="0.34"/>
    <n v="0"/>
    <n v="0"/>
    <n v="15996"/>
    <n v="199.58"/>
    <n v="14.489559889972492"/>
    <n v="0"/>
    <n v="0"/>
    <n v="0"/>
    <n v="5438.64"/>
    <x v="2"/>
    <x v="2"/>
    <x v="0"/>
    <n v="21"/>
    <n v="0"/>
  </r>
  <r>
    <s v="CHD8000106P0101"/>
    <s v="传动爪复位簧"/>
    <s v="VMI"/>
    <n v="219"/>
    <x v="0"/>
    <x v="0"/>
    <s v="MRP"/>
    <s v="MRP"/>
    <s v="VMI"/>
    <n v="455"/>
    <n v="0"/>
    <n v="0.3"/>
    <n v="0"/>
    <n v="0"/>
    <n v="16036"/>
    <n v="136.5"/>
    <n v="13.36087553005737"/>
    <n v="0"/>
    <n v="0"/>
    <n v="0"/>
    <n v="4810.8"/>
    <x v="2"/>
    <x v="2"/>
    <x v="0"/>
    <n v="21"/>
    <n v="0"/>
  </r>
  <r>
    <s v="CHD8000107P0101"/>
    <s v="手动储能操作块复位簧"/>
    <s v="VMI"/>
    <n v="219"/>
    <x v="0"/>
    <x v="0"/>
    <s v="MRP"/>
    <s v="MRP"/>
    <s v="VMI"/>
    <n v="740"/>
    <n v="0"/>
    <n v="0.43"/>
    <n v="0"/>
    <n v="0"/>
    <n v="16036"/>
    <n v="318.2"/>
    <n v="10.356385632327264"/>
    <n v="0"/>
    <n v="0"/>
    <n v="0"/>
    <n v="6895.48"/>
    <x v="2"/>
    <x v="2"/>
    <x v="0"/>
    <n v="21"/>
    <n v="0"/>
  </r>
  <r>
    <s v="CHD8000108P0102"/>
    <s v="联锁复位拉簧"/>
    <s v="SM"/>
    <n v="219"/>
    <x v="0"/>
    <x v="0"/>
    <s v="SM"/>
    <s v="kanban"/>
    <n v="2600"/>
    <n v="851"/>
    <n v="1200"/>
    <n v="0.15"/>
    <n v="0"/>
    <n v="300"/>
    <n v="17002"/>
    <n v="127.64999999999999"/>
    <n v="15.886366309845902"/>
    <n v="0"/>
    <n v="22.5"/>
    <n v="180"/>
    <n v="2550.2999999999997"/>
    <x v="4"/>
    <x v="2"/>
    <x v="0"/>
    <n v="21"/>
    <n v="0"/>
  </r>
  <r>
    <s v="CHD8000110P0101"/>
    <s v="扣板复位簧"/>
    <s v="VMI"/>
    <n v="219"/>
    <x v="0"/>
    <x v="0"/>
    <s v="MRP"/>
    <s v="MRP"/>
    <s v="VMI"/>
    <n v="491"/>
    <n v="0"/>
    <n v="0.77"/>
    <n v="0"/>
    <n v="0"/>
    <n v="15895"/>
    <n v="378.07"/>
    <n v="19.541679773513682"/>
    <n v="0"/>
    <n v="0"/>
    <n v="0"/>
    <n v="12239.15"/>
    <x v="4"/>
    <x v="1"/>
    <x v="0"/>
    <n v="14"/>
    <n v="70.761281093958743"/>
  </r>
  <r>
    <s v="CHD8000113P0101"/>
    <s v="航空插弯管盖"/>
    <s v="VMI"/>
    <n v="212"/>
    <x v="0"/>
    <x v="0"/>
    <s v="MRP"/>
    <s v="MRP"/>
    <s v="VMI"/>
    <n v="27"/>
    <n v="0"/>
    <n v="2.79"/>
    <n v="0"/>
    <n v="0"/>
    <n v="795"/>
    <n v="75.33"/>
    <n v="225.42767295597483"/>
    <n v="0"/>
    <n v="0"/>
    <n v="0"/>
    <n v="2218.0500000000002"/>
    <x v="3"/>
    <x v="2"/>
    <x v="0"/>
    <n v="21"/>
    <n v="45.086275456853492"/>
  </r>
  <r>
    <s v="CHD8000115P0102"/>
    <s v="操作绝缘子锁盖40kA"/>
    <s v="VMI"/>
    <n v="212"/>
    <x v="0"/>
    <x v="0"/>
    <s v="MRP"/>
    <s v="MRP"/>
    <s v="VMI"/>
    <n v="7"/>
    <n v="0"/>
    <n v="6.51"/>
    <n v="0"/>
    <n v="0"/>
    <n v="7829"/>
    <n v="45.57"/>
    <n v="1.2587814535700601"/>
    <n v="0"/>
    <n v="0"/>
    <n v="0"/>
    <n v="50966.79"/>
    <x v="2"/>
    <x v="1"/>
    <x v="0"/>
    <n v="14"/>
    <n v="0"/>
  </r>
  <r>
    <s v="CHD8000115P0104"/>
    <s v="碟簧锁盖12-25"/>
    <s v="VMI"/>
    <n v="212"/>
    <x v="0"/>
    <x v="0"/>
    <s v="MRP"/>
    <s v="MRP"/>
    <s v="VMI"/>
    <n v="54"/>
    <n v="0"/>
    <n v="6.12"/>
    <n v="0"/>
    <n v="0"/>
    <n v="7610"/>
    <n v="330.48"/>
    <n v="0.33574244415243099"/>
    <n v="0"/>
    <n v="0"/>
    <n v="0"/>
    <n v="46573.200000000004"/>
    <x v="2"/>
    <x v="1"/>
    <x v="0"/>
    <n v="14"/>
    <n v="0"/>
  </r>
  <r>
    <s v="CHD8000115P0105"/>
    <s v="碟簧锁盖12-31.5"/>
    <s v="VMI"/>
    <n v="212"/>
    <x v="0"/>
    <x v="0"/>
    <s v="MRP"/>
    <s v="MRP"/>
    <s v="VMI"/>
    <n v="201"/>
    <n v="0"/>
    <n v="5"/>
    <n v="0"/>
    <n v="0"/>
    <n v="28462"/>
    <n v="1005"/>
    <n v="0.69250228374675005"/>
    <n v="0"/>
    <n v="0"/>
    <n v="0"/>
    <n v="142310"/>
    <x v="2"/>
    <x v="1"/>
    <x v="2"/>
    <n v="14"/>
    <n v="0"/>
  </r>
  <r>
    <s v="CHD8000119P0102"/>
    <s v="链轮轴承盖板"/>
    <s v="VMI"/>
    <n v="212"/>
    <x v="0"/>
    <x v="0"/>
    <s v="MRP"/>
    <s v="MRP"/>
    <s v="VMI"/>
    <n v="508"/>
    <n v="0"/>
    <n v="0.99"/>
    <n v="0"/>
    <n v="0"/>
    <n v="16036"/>
    <n v="502.92"/>
    <n v="4.5750187079072084"/>
    <n v="0"/>
    <n v="0"/>
    <n v="0"/>
    <n v="15875.64"/>
    <x v="2"/>
    <x v="1"/>
    <x v="0"/>
    <n v="14"/>
    <n v="0"/>
  </r>
  <r>
    <s v="CHD8000123P0105"/>
    <s v="极柱密封垫25"/>
    <s v="VMI"/>
    <n v="202"/>
    <x v="0"/>
    <x v="0"/>
    <s v="MRP"/>
    <s v="MRP"/>
    <s v="VMI"/>
    <n v="52"/>
    <n v="0"/>
    <n v="5.35"/>
    <n v="0"/>
    <n v="0"/>
    <n v="7635"/>
    <n v="278.2"/>
    <n v="24.285527177472165"/>
    <n v="0"/>
    <n v="0"/>
    <n v="0"/>
    <n v="40847.25"/>
    <x v="4"/>
    <x v="1"/>
    <x v="0"/>
    <n v="14"/>
    <n v="77.764266853629593"/>
  </r>
  <r>
    <s v="CHD8000123P0113"/>
    <s v="操作绝缘子密封圈630A 25kA(95kV)"/>
    <s v="VE1"/>
    <n v="202"/>
    <x v="0"/>
    <x v="0"/>
    <s v="Order specific"/>
    <s v="Order specific"/>
    <n v="2100"/>
    <n v="64"/>
    <n v="0"/>
    <n v="7.75"/>
    <n v="0"/>
    <n v="0"/>
    <n v="42"/>
    <n v="496"/>
    <n v="451.90476190476193"/>
    <n v="0"/>
    <n v="0"/>
    <n v="0"/>
    <n v="325.5"/>
    <x v="0"/>
    <x v="0"/>
    <x v="0"/>
    <s v=""/>
    <n v="0"/>
  </r>
  <r>
    <s v="CHD8000123P0114"/>
    <s v="操作绝缘子密封圈1250A 31.5kA(95kV)"/>
    <s v="VE1"/>
    <n v="202"/>
    <x v="0"/>
    <x v="0"/>
    <s v="Order specific"/>
    <s v="Order specific"/>
    <n v="2100"/>
    <n v="31"/>
    <n v="0"/>
    <n v="8.16"/>
    <n v="0"/>
    <n v="0"/>
    <n v="291"/>
    <n v="252.96"/>
    <n v="80.274914089347078"/>
    <n v="0"/>
    <n v="0"/>
    <n v="0"/>
    <n v="2374.56"/>
    <x v="0"/>
    <x v="0"/>
    <x v="0"/>
    <s v=""/>
    <n v="0"/>
  </r>
  <r>
    <s v="CHD8000123P0115"/>
    <s v="操作绝缘子密封圈3150A 40kA(95kV)"/>
    <s v="VE1"/>
    <n v="202"/>
    <x v="0"/>
    <x v="0"/>
    <s v="Order specific"/>
    <s v="Order specific"/>
    <n v="2100"/>
    <n v="6"/>
    <n v="0"/>
    <n v="8.59"/>
    <n v="0"/>
    <n v="0"/>
    <n v="270"/>
    <n v="51.54"/>
    <n v="41.907407407407405"/>
    <n v="0"/>
    <n v="0"/>
    <n v="0"/>
    <n v="2319.3000000000002"/>
    <x v="0"/>
    <x v="0"/>
    <x v="0"/>
    <s v=""/>
    <n v="0"/>
  </r>
  <r>
    <s v="CHD8000125P0103"/>
    <s v="涨圈12-50-3150"/>
    <s v="VMI"/>
    <n v="219"/>
    <x v="0"/>
    <x v="0"/>
    <s v="MRP"/>
    <s v="MRP"/>
    <s v="VMI"/>
    <n v="6"/>
    <n v="0"/>
    <n v="0.65"/>
    <n v="0"/>
    <n v="0"/>
    <n v="1169"/>
    <n v="3.9000000000000004"/>
    <n v="1.8733960650128316"/>
    <n v="0"/>
    <n v="0"/>
    <n v="0"/>
    <n v="759.85"/>
    <x v="2"/>
    <x v="2"/>
    <x v="0"/>
    <n v="21"/>
    <n v="0"/>
  </r>
  <r>
    <s v="CHD8000133P0101"/>
    <s v="航空插弯管"/>
    <s v="VMI"/>
    <n v="212"/>
    <x v="0"/>
    <x v="0"/>
    <s v="MRP"/>
    <s v="MRP"/>
    <s v="VMI"/>
    <n v="26"/>
    <n v="0"/>
    <n v="3.49"/>
    <n v="0"/>
    <n v="0"/>
    <n v="801"/>
    <n v="90.740000000000009"/>
    <n v="2.7340823970037453"/>
    <n v="0"/>
    <n v="0"/>
    <n v="0"/>
    <n v="2795.4900000000002"/>
    <x v="2"/>
    <x v="2"/>
    <x v="0"/>
    <n v="21"/>
    <n v="0"/>
  </r>
  <r>
    <s v="CHD8000134P0102"/>
    <s v="小绝缘罩3150-40"/>
    <s v="VMI"/>
    <n v="212"/>
    <x v="0"/>
    <x v="0"/>
    <s v="MRP"/>
    <s v="MRP"/>
    <s v="VMI"/>
    <n v="14"/>
    <n v="0"/>
    <n v="6.49"/>
    <n v="0"/>
    <n v="0"/>
    <n v="5136"/>
    <n v="90.86"/>
    <n v="1.8477414330218067"/>
    <n v="0"/>
    <n v="0"/>
    <n v="0"/>
    <n v="33332.639999999999"/>
    <x v="2"/>
    <x v="1"/>
    <x v="0"/>
    <n v="14"/>
    <n v="0"/>
  </r>
  <r>
    <s v="CHD8000138P0116"/>
    <s v="VEP标识 (L=315,无logo)"/>
    <s v="VE1"/>
    <n v="105"/>
    <x v="0"/>
    <x v="0"/>
    <s v="Order specific"/>
    <s v="Order specific"/>
    <n v="2100"/>
    <n v="50"/>
    <n v="0"/>
    <n v="2.15"/>
    <n v="0"/>
    <n v="0"/>
    <n v="0"/>
    <n v="107.5"/>
    <s v=""/>
    <n v="0"/>
    <n v="0"/>
    <n v="0"/>
    <n v="0"/>
    <x v="0"/>
    <x v="0"/>
    <x v="0"/>
    <s v=""/>
    <n v="0"/>
  </r>
  <r>
    <s v="CHD8000138P0117"/>
    <s v="VEP标识 (L=365,无logo)"/>
    <s v="VE1"/>
    <n v="105"/>
    <x v="0"/>
    <x v="0"/>
    <s v="Order specific"/>
    <s v="Order specific"/>
    <n v="2100"/>
    <n v="50"/>
    <n v="0"/>
    <n v="2.65"/>
    <n v="0"/>
    <n v="0"/>
    <n v="0"/>
    <n v="132.5"/>
    <s v=""/>
    <n v="0"/>
    <n v="0"/>
    <n v="0"/>
    <n v="0"/>
    <x v="0"/>
    <x v="0"/>
    <x v="0"/>
    <s v=""/>
    <n v="0"/>
  </r>
  <r>
    <s v="CHD8000138P0118"/>
    <s v="SE标识 (L=315)"/>
    <s v="VE1"/>
    <n v="105"/>
    <x v="0"/>
    <x v="0"/>
    <s v="Order specific"/>
    <s v="Order specific"/>
    <n v="2100"/>
    <n v="4"/>
    <n v="0"/>
    <n v="2.15"/>
    <n v="0"/>
    <n v="0"/>
    <n v="0"/>
    <n v="8.6"/>
    <s v=""/>
    <n v="0"/>
    <n v="0"/>
    <n v="0"/>
    <n v="0"/>
    <x v="0"/>
    <x v="0"/>
    <x v="0"/>
    <s v=""/>
    <n v="0"/>
  </r>
  <r>
    <s v="CHD8000139P0109"/>
    <s v="VEP铭牌（GE）"/>
    <s v="VE1"/>
    <n v="219"/>
    <x v="0"/>
    <x v="0"/>
    <s v="Order specific"/>
    <s v="Order specific"/>
    <n v="2100"/>
    <n v="14"/>
    <n v="84"/>
    <n v="8.5500000000000007"/>
    <n v="0"/>
    <n v="0"/>
    <n v="630"/>
    <n v="119.70000000000002"/>
    <n v="2.3174603174603177"/>
    <n v="0"/>
    <n v="0"/>
    <n v="718.2"/>
    <n v="5386.5"/>
    <x v="0"/>
    <x v="0"/>
    <x v="0"/>
    <s v=""/>
    <n v="0"/>
  </r>
  <r>
    <s v="CHD8000147P0101"/>
    <s v="极柱内双头螺栓M12×75"/>
    <s v="VMI"/>
    <n v="212"/>
    <x v="0"/>
    <x v="0"/>
    <s v="MRP"/>
    <s v="MRP"/>
    <s v="VMI"/>
    <n v="87"/>
    <n v="0"/>
    <n v="4.3"/>
    <n v="0"/>
    <n v="0"/>
    <n v="1489"/>
    <n v="374.09999999999997"/>
    <n v="3.4318334452652786"/>
    <n v="0"/>
    <n v="0"/>
    <n v="0"/>
    <n v="6402.7"/>
    <x v="2"/>
    <x v="2"/>
    <x v="0"/>
    <n v="21"/>
    <n v="0"/>
  </r>
  <r>
    <s v="CHD8000147P0102"/>
    <s v="极柱内双头螺栓M12X58"/>
    <s v="VE1"/>
    <n v="217"/>
    <x v="0"/>
    <x v="0"/>
    <s v="Order specific"/>
    <s v="Order specific"/>
    <n v="2100"/>
    <n v="15"/>
    <n v="0"/>
    <n v="5.74"/>
    <n v="0"/>
    <n v="0"/>
    <n v="0"/>
    <n v="86.100000000000009"/>
    <s v=""/>
    <n v="0"/>
    <n v="0"/>
    <n v="0"/>
    <n v="0"/>
    <x v="0"/>
    <x v="0"/>
    <x v="0"/>
    <s v=""/>
    <n v="0"/>
  </r>
  <r>
    <s v="CHD8000147P0104"/>
    <s v="双头螺杆A"/>
    <s v="VMI"/>
    <n v="212"/>
    <x v="0"/>
    <x v="0"/>
    <s v="MRP"/>
    <s v="MRP"/>
    <s v="VMI"/>
    <n v="123"/>
    <n v="0"/>
    <n v="4.2"/>
    <n v="0"/>
    <n v="0"/>
    <n v="23681"/>
    <n v="516.6"/>
    <n v="0.23119800684092731"/>
    <n v="0"/>
    <n v="0"/>
    <n v="0"/>
    <n v="99460.2"/>
    <x v="2"/>
    <x v="1"/>
    <x v="0"/>
    <n v="14"/>
    <n v="0"/>
  </r>
  <r>
    <s v="CHD8000147P0105"/>
    <s v="极柱内双头螺栓M8X48"/>
    <s v="VMI"/>
    <n v="212"/>
    <x v="0"/>
    <x v="0"/>
    <s v="MRP"/>
    <s v="MRP"/>
    <s v="VMI"/>
    <n v="54"/>
    <n v="0"/>
    <n v="3.5"/>
    <n v="0"/>
    <n v="0"/>
    <n v="7591"/>
    <n v="189"/>
    <n v="5.9142405480173892"/>
    <n v="0"/>
    <n v="0"/>
    <n v="0"/>
    <n v="26568.5"/>
    <x v="2"/>
    <x v="1"/>
    <x v="0"/>
    <n v="14"/>
    <n v="0"/>
  </r>
  <r>
    <s v="CHD8000149P0101"/>
    <s v="主拐臂销轴Φ12×51"/>
    <s v="SM"/>
    <n v="212"/>
    <x v="0"/>
    <x v="0"/>
    <s v="SM"/>
    <s v="kanban"/>
    <n v="2600"/>
    <n v="2228"/>
    <n v="6000"/>
    <n v="2.2999999999999998"/>
    <n v="0"/>
    <n v="1200"/>
    <n v="44157"/>
    <n v="5124.3999999999996"/>
    <n v="0.44636184523405126"/>
    <n v="0"/>
    <n v="1380"/>
    <n v="13799.999999999998"/>
    <n v="101561.09999999999"/>
    <x v="2"/>
    <x v="1"/>
    <x v="2"/>
    <n v="14"/>
    <n v="0"/>
  </r>
  <r>
    <s v="CHD8000151P0101"/>
    <s v="主拐臂销轴Φ16×38"/>
    <s v="SM"/>
    <n v="212"/>
    <x v="0"/>
    <x v="0"/>
    <s v="SM"/>
    <s v="kanban"/>
    <n v="2600"/>
    <n v="1049"/>
    <n v="2700"/>
    <n v="2.4"/>
    <n v="0"/>
    <n v="900"/>
    <n v="44625"/>
    <n v="2517.6"/>
    <n v="18.22341736694678"/>
    <n v="0"/>
    <n v="1080"/>
    <n v="6480"/>
    <n v="107100"/>
    <x v="4"/>
    <x v="1"/>
    <x v="2"/>
    <n v="14"/>
    <n v="385.09230899387626"/>
  </r>
  <r>
    <s v="CHD8000152P0101"/>
    <s v="主拐臂挂分闸簧销轴Φ8×24.5"/>
    <s v="SM"/>
    <n v="212"/>
    <x v="0"/>
    <x v="0"/>
    <s v="SM"/>
    <s v="kanban"/>
    <n v="2600"/>
    <n v="4112"/>
    <n v="1800"/>
    <n v="2.2000000000000002"/>
    <n v="0"/>
    <n v="900"/>
    <n v="44625"/>
    <n v="9046.4000000000015"/>
    <n v="8.5800560224089626"/>
    <n v="0"/>
    <n v="990.00000000000011"/>
    <n v="3960.0000000000005"/>
    <n v="98175.000000000015"/>
    <x v="2"/>
    <x v="1"/>
    <x v="3"/>
    <n v="14"/>
    <n v="0"/>
  </r>
  <r>
    <s v="CHD8000152P0102"/>
    <s v="主传动拐臂销轴Φ12×26.5"/>
    <s v="SM"/>
    <n v="212"/>
    <x v="0"/>
    <x v="0"/>
    <s v="SM"/>
    <s v="kanban"/>
    <n v="2600"/>
    <n v="2049"/>
    <n v="3600"/>
    <n v="2.2000000000000002"/>
    <n v="0"/>
    <n v="900"/>
    <n v="45066"/>
    <n v="4507.8"/>
    <n v="33.304042959215373"/>
    <n v="0"/>
    <n v="990.00000000000011"/>
    <n v="7920.0000000000009"/>
    <n v="99145.200000000012"/>
    <x v="1"/>
    <x v="1"/>
    <x v="2"/>
    <n v="14"/>
    <n v="1724.4868700282502"/>
  </r>
  <r>
    <s v="CHD8000152P0103"/>
    <s v="主拐臂销轴Φ12×24.5"/>
    <s v="SM"/>
    <n v="212"/>
    <x v="0"/>
    <x v="0"/>
    <s v="SM"/>
    <s v="kanban"/>
    <n v="2600"/>
    <n v="2154"/>
    <n v="3600"/>
    <n v="2.2000000000000002"/>
    <n v="0"/>
    <n v="900"/>
    <n v="44625"/>
    <n v="4738.8"/>
    <n v="16.759327731092437"/>
    <n v="0"/>
    <n v="990.00000000000011"/>
    <n v="7920.0000000000009"/>
    <n v="98175.000000000015"/>
    <x v="4"/>
    <x v="1"/>
    <x v="2"/>
    <n v="14"/>
    <n v="514.9428201929444"/>
  </r>
  <r>
    <s v="CHD8000155P0101"/>
    <s v="合闸联锁导向销Φ6×2.8"/>
    <s v="VMI"/>
    <n v="212"/>
    <x v="0"/>
    <x v="0"/>
    <s v="MRP"/>
    <s v="MRP"/>
    <s v="VMI"/>
    <n v="951"/>
    <n v="0"/>
    <n v="2.96"/>
    <n v="0"/>
    <n v="0"/>
    <n v="16036"/>
    <n v="2814.96"/>
    <n v="49.027812422050388"/>
    <n v="0"/>
    <n v="0"/>
    <n v="0"/>
    <n v="47466.559999999998"/>
    <x v="1"/>
    <x v="1"/>
    <x v="2"/>
    <n v="14"/>
    <n v="1327.3536947655207"/>
  </r>
  <r>
    <s v="CHD8000156P0101"/>
    <s v="传动爪挡销"/>
    <s v="VMI"/>
    <n v="212"/>
    <x v="0"/>
    <x v="0"/>
    <s v="MRP"/>
    <s v="MRP"/>
    <s v="VMI"/>
    <n v="467"/>
    <n v="0"/>
    <n v="3.5"/>
    <n v="0"/>
    <n v="0"/>
    <n v="16036"/>
    <n v="1634.5"/>
    <n v="21.645984035919184"/>
    <n v="0"/>
    <n v="0"/>
    <n v="0"/>
    <n v="56126"/>
    <x v="4"/>
    <x v="1"/>
    <x v="2"/>
    <n v="14"/>
    <n v="381.05258623222863"/>
  </r>
  <r>
    <s v="CHD8000162P0101"/>
    <s v="操作块限位销"/>
    <s v="VMI"/>
    <n v="212"/>
    <x v="0"/>
    <x v="0"/>
    <s v="MRP"/>
    <s v="MRP"/>
    <s v="VMI"/>
    <n v="352"/>
    <n v="0"/>
    <n v="4.8"/>
    <n v="0"/>
    <n v="0"/>
    <n v="16034"/>
    <n v="1689.6"/>
    <n v="10.63084695023076"/>
    <n v="0"/>
    <n v="0"/>
    <n v="0"/>
    <n v="76963.199999999997"/>
    <x v="2"/>
    <x v="1"/>
    <x v="2"/>
    <n v="14"/>
    <n v="0"/>
  </r>
  <r>
    <s v="CHD8000167P0101"/>
    <s v="掣子复位扭簧限位销"/>
    <s v="VMI"/>
    <n v="212"/>
    <x v="0"/>
    <x v="0"/>
    <s v="MRP"/>
    <s v="MRP"/>
    <s v="VMI"/>
    <n v="377"/>
    <n v="0"/>
    <n v="2.84"/>
    <n v="0"/>
    <n v="0"/>
    <n v="16036"/>
    <n v="1070.6799999999998"/>
    <n v="8.0119730606136201"/>
    <n v="0"/>
    <n v="0"/>
    <n v="0"/>
    <n v="45542.239999999998"/>
    <x v="2"/>
    <x v="1"/>
    <x v="2"/>
    <n v="14"/>
    <n v="0"/>
  </r>
  <r>
    <s v="CHD8000169P0101"/>
    <s v="主输入拐臂销轴"/>
    <s v="SM"/>
    <n v="212"/>
    <x v="0"/>
    <x v="0"/>
    <s v="SM"/>
    <s v="kanban"/>
    <n v="2600"/>
    <n v="1060"/>
    <n v="900"/>
    <n v="2.2999999999999998"/>
    <n v="0"/>
    <n v="300"/>
    <n v="16029"/>
    <n v="2438"/>
    <n v="8.5847526358475257"/>
    <n v="0"/>
    <n v="345"/>
    <n v="2070"/>
    <n v="36866.699999999997"/>
    <x v="2"/>
    <x v="1"/>
    <x v="2"/>
    <n v="14"/>
    <n v="0"/>
  </r>
  <r>
    <s v="CHD8000174P0102"/>
    <s v="固定螺母M5"/>
    <s v="VMI"/>
    <n v="212"/>
    <x v="0"/>
    <x v="0"/>
    <s v="MRP"/>
    <s v="MRP"/>
    <s v="VMI"/>
    <n v="152"/>
    <n v="0"/>
    <n v="1.64"/>
    <n v="0"/>
    <n v="0"/>
    <n v="708"/>
    <n v="249.27999999999997"/>
    <n v="546.4689265536723"/>
    <n v="0"/>
    <n v="0"/>
    <n v="0"/>
    <n v="1161.1199999999999"/>
    <x v="3"/>
    <x v="2"/>
    <x v="0"/>
    <n v="21"/>
    <n v="158.20235304626519"/>
  </r>
  <r>
    <s v="CHD8000175P0101"/>
    <s v="软连接垫片φ12.5X3"/>
    <s v="VMI"/>
    <n v="212"/>
    <x v="0"/>
    <x v="0"/>
    <s v="MRP"/>
    <s v="MRP"/>
    <s v="VMI"/>
    <n v="226"/>
    <n v="0"/>
    <n v="1.58"/>
    <n v="0"/>
    <n v="0"/>
    <n v="3079"/>
    <n v="357.08000000000004"/>
    <n v="18.018837284832738"/>
    <n v="0"/>
    <n v="0"/>
    <n v="0"/>
    <n v="4864.8200000000006"/>
    <x v="4"/>
    <x v="2"/>
    <x v="0"/>
    <n v="21"/>
    <n v="0"/>
  </r>
  <r>
    <s v="CHD8000179P0103"/>
    <s v="合闸联锁垫片Φ4X5.5"/>
    <s v="SM"/>
    <n v="212"/>
    <x v="0"/>
    <x v="0"/>
    <s v="SM"/>
    <s v="kanban"/>
    <n v="2600"/>
    <n v="1332"/>
    <n v="2100"/>
    <n v="0.85"/>
    <n v="0"/>
    <n v="700"/>
    <n v="33450"/>
    <n v="1132.2"/>
    <n v="2.4660687593423019"/>
    <n v="0"/>
    <n v="297.5"/>
    <n v="1785"/>
    <n v="28432.5"/>
    <x v="2"/>
    <x v="1"/>
    <x v="2"/>
    <n v="14"/>
    <n v="0"/>
  </r>
  <r>
    <s v="CHD8000182P0106"/>
    <s v="操作绝缘子调隙垫片Φ12×0.2"/>
    <s v="SM"/>
    <n v="212"/>
    <x v="0"/>
    <x v="0"/>
    <s v="SM"/>
    <s v="kanban"/>
    <n v="2600"/>
    <n v="905"/>
    <n v="1200"/>
    <n v="0.61"/>
    <n v="0"/>
    <n v="200"/>
    <n v="597"/>
    <n v="552.04999999999995"/>
    <n v="814.3718592964824"/>
    <n v="0"/>
    <n v="61"/>
    <n v="732"/>
    <n v="364.17"/>
    <x v="3"/>
    <x v="2"/>
    <x v="0"/>
    <n v="21"/>
    <n v="354.95752186227321"/>
  </r>
  <r>
    <s v="CHD8000182P0107"/>
    <s v="操作绝缘子调隙垫片φ14×0.2"/>
    <s v="SM"/>
    <n v="212"/>
    <x v="0"/>
    <x v="0"/>
    <s v="SM"/>
    <s v="kanban"/>
    <n v="2600"/>
    <n v="249"/>
    <n v="150"/>
    <n v="0.62"/>
    <n v="0"/>
    <n v="50"/>
    <n v="51"/>
    <n v="154.38"/>
    <n v="6476.9607843137255"/>
    <n v="0"/>
    <n v="15.5"/>
    <n v="93"/>
    <n v="31.62"/>
    <x v="3"/>
    <x v="2"/>
    <x v="0"/>
    <n v="21"/>
    <n v="101.56044339120562"/>
  </r>
  <r>
    <s v="CHD8000183P0101"/>
    <s v="航空插头插针"/>
    <s v="SM"/>
    <n v="212"/>
    <x v="0"/>
    <x v="0"/>
    <s v="SM"/>
    <s v="kanban"/>
    <n v="2600"/>
    <n v="944"/>
    <n v="60000"/>
    <n v="0.69"/>
    <n v="0"/>
    <n v="12000"/>
    <n v="723288.79"/>
    <n v="651.3599999999999"/>
    <n v="0.12565520336627917"/>
    <n v="0"/>
    <n v="4140"/>
    <n v="41400"/>
    <n v="499069.26509999996"/>
    <x v="2"/>
    <x v="3"/>
    <x v="0"/>
    <n v="7"/>
    <n v="0"/>
  </r>
  <r>
    <s v="CHD8000183P0102"/>
    <s v="航空插头插针 2.5mm2"/>
    <s v="SM"/>
    <n v="212"/>
    <x v="0"/>
    <x v="0"/>
    <s v="SM"/>
    <s v="kanban"/>
    <n v="2600"/>
    <n v="1566"/>
    <n v="1800"/>
    <n v="0.69"/>
    <n v="0"/>
    <n v="600"/>
    <n v="32550.49"/>
    <n v="1080.54"/>
    <n v="10.585401325755772"/>
    <n v="0"/>
    <n v="206.99999999999997"/>
    <n v="1242"/>
    <n v="22459.838100000001"/>
    <x v="2"/>
    <x v="1"/>
    <x v="2"/>
    <n v="14"/>
    <n v="0"/>
  </r>
  <r>
    <s v="CHD8000183P0106"/>
    <s v="航空插头插针1.5mm"/>
    <s v="SM"/>
    <n v="212"/>
    <x v="0"/>
    <x v="0"/>
    <s v="SM"/>
    <s v="kanban"/>
    <n v="2600"/>
    <n v="4984.92"/>
    <n v="800"/>
    <n v="0.69"/>
    <n v="0"/>
    <n v="200"/>
    <n v="11749.08"/>
    <n v="3439.5947999999999"/>
    <n v="48.649766620024721"/>
    <n v="0"/>
    <n v="69"/>
    <n v="552"/>
    <n v="8106.8651999999993"/>
    <x v="1"/>
    <x v="2"/>
    <x v="2"/>
    <n v="21"/>
    <n v="1290.2145285087804"/>
  </r>
  <r>
    <s v="CHD8000184P0101"/>
    <s v="活门驱动垫板12"/>
    <s v="VMI"/>
    <n v="212"/>
    <x v="0"/>
    <x v="0"/>
    <s v="MRP"/>
    <s v="MRP"/>
    <s v="VMI"/>
    <n v="42"/>
    <n v="0"/>
    <n v="2.4"/>
    <n v="0"/>
    <n v="0"/>
    <n v="24967"/>
    <n v="100.8"/>
    <n v="72.876028357431807"/>
    <n v="0"/>
    <n v="0"/>
    <n v="0"/>
    <n v="59920.799999999996"/>
    <x v="1"/>
    <x v="1"/>
    <x v="0"/>
    <n v="14"/>
    <n v="53.747501103547485"/>
  </r>
  <r>
    <s v="CHD8000185P0108"/>
    <s v="金属面板12-275"/>
    <s v="VE2"/>
    <n v="212"/>
    <x v="0"/>
    <x v="0"/>
    <s v="Order specific"/>
    <s v="Order specific"/>
    <n v="2100"/>
    <n v="4"/>
    <n v="0"/>
    <n v="67.84"/>
    <n v="0"/>
    <n v="0"/>
    <n v="58"/>
    <n v="271.36"/>
    <n v="264.31034482758622"/>
    <n v="0"/>
    <n v="0"/>
    <n v="0"/>
    <n v="3934.7200000000003"/>
    <x v="0"/>
    <x v="0"/>
    <x v="0"/>
    <s v=""/>
    <n v="0"/>
  </r>
  <r>
    <s v="CHD8000185P0109"/>
    <s v="金属面板12-210-40"/>
    <s v="VE2"/>
    <n v="212"/>
    <x v="0"/>
    <x v="0"/>
    <s v="Order specific"/>
    <s v="Order specific"/>
    <n v="2100"/>
    <n v="19"/>
    <n v="37"/>
    <n v="60.14"/>
    <n v="0"/>
    <n v="0"/>
    <n v="239"/>
    <n v="1142.6600000000001"/>
    <n v="6.1087866108786608"/>
    <n v="0"/>
    <n v="0"/>
    <n v="2225.1799999999998"/>
    <n v="14373.460000000001"/>
    <x v="0"/>
    <x v="0"/>
    <x v="2"/>
    <s v=""/>
    <n v="0"/>
  </r>
  <r>
    <s v="CHD8000185P0110"/>
    <s v="金属面板12-150"/>
    <s v="VE2"/>
    <n v="212"/>
    <x v="0"/>
    <x v="0"/>
    <s v="Order specific"/>
    <s v="Order specific"/>
    <n v="2100"/>
    <n v="5"/>
    <n v="5"/>
    <n v="46.97"/>
    <n v="0"/>
    <n v="0"/>
    <n v="46"/>
    <n v="234.85"/>
    <n v="150.7608695652174"/>
    <n v="0"/>
    <n v="0"/>
    <n v="234.85"/>
    <n v="2160.62"/>
    <x v="0"/>
    <x v="0"/>
    <x v="0"/>
    <s v=""/>
    <n v="0"/>
  </r>
  <r>
    <s v="CHD8000186P0102"/>
    <s v="Y0闭锁连板12-1250"/>
    <s v="SM"/>
    <n v="212"/>
    <x v="0"/>
    <x v="0"/>
    <s v="SM"/>
    <s v="kanban"/>
    <n v="2600"/>
    <n v="92"/>
    <n v="80"/>
    <n v="3.8"/>
    <n v="0"/>
    <n v="40"/>
    <n v="904"/>
    <n v="349.59999999999997"/>
    <n v="2.0188053097345131"/>
    <n v="0"/>
    <n v="76"/>
    <n v="304"/>
    <n v="3435.2"/>
    <x v="2"/>
    <x v="2"/>
    <x v="0"/>
    <n v="21"/>
    <n v="0"/>
  </r>
  <r>
    <s v="CHD8000186P0108"/>
    <s v="Y0闭锁连板12-3150"/>
    <s v="SM"/>
    <n v="212"/>
    <x v="0"/>
    <x v="0"/>
    <s v="SM"/>
    <s v="kanban"/>
    <n v="2600"/>
    <n v="52"/>
    <n v="200"/>
    <n v="5.12"/>
    <n v="0"/>
    <n v="40"/>
    <n v="816"/>
    <n v="266.24"/>
    <n v="41.151960784313729"/>
    <n v="0"/>
    <n v="102.4"/>
    <n v="1024"/>
    <n v="4177.92"/>
    <x v="1"/>
    <x v="2"/>
    <x v="0"/>
    <n v="21"/>
    <n v="86.048641143537836"/>
  </r>
  <r>
    <s v="CHD8000186P0111"/>
    <s v="固定式联锁角板"/>
    <s v="VE2"/>
    <n v="212"/>
    <x v="0"/>
    <x v="0"/>
    <s v="Order specific"/>
    <s v="Order specific"/>
    <n v="2100"/>
    <n v="19"/>
    <n v="2"/>
    <n v="4.5599999999999996"/>
    <n v="0"/>
    <n v="0"/>
    <n v="75"/>
    <n v="86.639999999999986"/>
    <n v="253.06666666666666"/>
    <n v="0"/>
    <n v="0"/>
    <n v="9.1199999999999992"/>
    <n v="341.99999999999994"/>
    <x v="0"/>
    <x v="0"/>
    <x v="0"/>
    <s v=""/>
    <n v="0"/>
  </r>
  <r>
    <s v="CHD8000186P0115"/>
    <s v="控制盒安装板"/>
    <s v="SM"/>
    <n v="202"/>
    <x v="0"/>
    <x v="0"/>
    <s v="SM"/>
    <s v="kanban"/>
    <n v="2600"/>
    <n v="29"/>
    <n v="30"/>
    <n v="7"/>
    <n v="0"/>
    <n v="10"/>
    <n v="249"/>
    <n v="203"/>
    <n v="27.851405622489963"/>
    <n v="0"/>
    <n v="35"/>
    <n v="210"/>
    <n v="1743"/>
    <x v="4"/>
    <x v="2"/>
    <x v="0"/>
    <n v="21"/>
    <n v="32.958886806056256"/>
  </r>
  <r>
    <s v="CHD8000186P0116"/>
    <s v="弯板（两锁）"/>
    <s v="VE1"/>
    <n v="212"/>
    <x v="0"/>
    <x v="0"/>
    <s v="Order specific"/>
    <s v="Order specific"/>
    <n v="2100"/>
    <n v="1"/>
    <n v="0"/>
    <n v="4.34"/>
    <n v="0"/>
    <n v="0"/>
    <n v="23"/>
    <n v="4.34"/>
    <n v="460.21739130434787"/>
    <n v="0"/>
    <n v="0"/>
    <n v="0"/>
    <n v="99.82"/>
    <x v="0"/>
    <x v="0"/>
    <x v="0"/>
    <s v=""/>
    <n v="0"/>
  </r>
  <r>
    <s v="CHD8000186P0117"/>
    <s v="弯板（三锁）"/>
    <s v="VE1"/>
    <n v="212"/>
    <x v="0"/>
    <x v="0"/>
    <s v="Order specific"/>
    <s v="Order specific"/>
    <n v="2100"/>
    <n v="1"/>
    <n v="0"/>
    <n v="4.55"/>
    <n v="0"/>
    <n v="0"/>
    <n v="2"/>
    <n v="4.55"/>
    <n v="182.5"/>
    <n v="0"/>
    <n v="0"/>
    <n v="0"/>
    <n v="9.1"/>
    <x v="0"/>
    <x v="0"/>
    <x v="0"/>
    <s v=""/>
    <n v="0"/>
  </r>
  <r>
    <s v="CHD8000188P0101"/>
    <s v="固定块"/>
    <s v="VMI"/>
    <n v="212"/>
    <x v="0"/>
    <x v="0"/>
    <s v="MRP"/>
    <s v="MRP"/>
    <s v="VMI"/>
    <n v="51"/>
    <n v="0"/>
    <n v="3.07"/>
    <n v="0"/>
    <n v="0"/>
    <n v="6"/>
    <n v="156.57"/>
    <n v="60.833333333333329"/>
    <n v="0"/>
    <n v="0"/>
    <n v="0"/>
    <n v="18.419999999999998"/>
    <x v="1"/>
    <x v="2"/>
    <x v="0"/>
    <n v="21"/>
    <n v="67.66397753424657"/>
  </r>
  <r>
    <s v="CHD8000193P0101"/>
    <s v="左起吊板"/>
    <s v="VMI"/>
    <n v="212"/>
    <x v="0"/>
    <x v="0"/>
    <s v="MRP"/>
    <s v="MRP"/>
    <s v="VMI"/>
    <n v="6"/>
    <n v="0"/>
    <n v="23.17"/>
    <n v="0"/>
    <n v="0"/>
    <n v="4082"/>
    <n v="139.02000000000001"/>
    <n v="4.5602645761881435"/>
    <n v="0"/>
    <n v="0"/>
    <n v="0"/>
    <n v="94579.94"/>
    <x v="2"/>
    <x v="1"/>
    <x v="0"/>
    <n v="14"/>
    <n v="0"/>
  </r>
  <r>
    <s v="CHD8000194P0101"/>
    <s v="右起吊板"/>
    <s v="VMI"/>
    <n v="212"/>
    <x v="0"/>
    <x v="0"/>
    <s v="MRP"/>
    <s v="MRP"/>
    <s v="VMI"/>
    <n v="6"/>
    <n v="0"/>
    <n v="23.17"/>
    <n v="0"/>
    <n v="0"/>
    <n v="4082"/>
    <n v="139.02000000000001"/>
    <n v="0.53650171484566389"/>
    <n v="0"/>
    <n v="0"/>
    <n v="0"/>
    <n v="94579.94"/>
    <x v="2"/>
    <x v="1"/>
    <x v="0"/>
    <n v="14"/>
    <n v="0"/>
  </r>
  <r>
    <s v="CHD8000203P0108"/>
    <s v="锌散热罩"/>
    <s v="VE2"/>
    <n v="212"/>
    <x v="0"/>
    <x v="0"/>
    <s v="Order specific"/>
    <s v="Order specific"/>
    <n v="2100"/>
    <n v="38"/>
    <n v="0"/>
    <n v="373.26"/>
    <n v="0"/>
    <n v="0"/>
    <n v="85"/>
    <n v="14183.88"/>
    <n v="25.764705882352942"/>
    <n v="0"/>
    <n v="0"/>
    <n v="0"/>
    <n v="31727.1"/>
    <x v="0"/>
    <x v="0"/>
    <x v="3"/>
    <s v=""/>
    <n v="0"/>
  </r>
  <r>
    <s v="CHD8000204P0110"/>
    <s v="面板标识"/>
    <s v="VE2"/>
    <n v="202"/>
    <x v="0"/>
    <x v="0"/>
    <s v="Order specific"/>
    <s v="Order specific"/>
    <n v="2100"/>
    <n v="27"/>
    <n v="0"/>
    <n v="42.68"/>
    <n v="0"/>
    <n v="0"/>
    <n v="107"/>
    <n v="1152.3599999999999"/>
    <n v="129.62616822429905"/>
    <n v="0"/>
    <n v="0"/>
    <n v="0"/>
    <n v="4566.76"/>
    <x v="0"/>
    <x v="0"/>
    <x v="2"/>
    <s v=""/>
    <n v="0"/>
  </r>
  <r>
    <s v="CHD8000208P0106"/>
    <s v="螺杆VG3"/>
    <s v="VMI"/>
    <n v="212"/>
    <x v="0"/>
    <x v="0"/>
    <s v="MRP"/>
    <s v="MRP"/>
    <s v="VMI"/>
    <n v="22"/>
    <n v="0"/>
    <n v="5.55"/>
    <n v="0"/>
    <n v="0"/>
    <n v="0"/>
    <n v="122.1"/>
    <s v=""/>
    <n v="0"/>
    <n v="0"/>
    <n v="0"/>
    <n v="0"/>
    <x v="3"/>
    <x v="5"/>
    <x v="0"/>
    <n v="0"/>
    <n v="80.585999999999999"/>
  </r>
  <r>
    <s v="CHD8000209P0101"/>
    <s v="合闸弹簧固定杆275-40"/>
    <s v="SM"/>
    <n v="212"/>
    <x v="0"/>
    <x v="0"/>
    <s v="SM"/>
    <s v="kanban"/>
    <n v="2600"/>
    <n v="170"/>
    <n v="0"/>
    <n v="5.98"/>
    <n v="0"/>
    <n v="150"/>
    <n v="7487"/>
    <n v="1016.6"/>
    <n v="1.0725257112328037"/>
    <n v="0"/>
    <n v="448.50000000000006"/>
    <n v="0"/>
    <n v="44772.26"/>
    <x v="2"/>
    <x v="1"/>
    <x v="2"/>
    <n v="14"/>
    <n v="0"/>
  </r>
  <r>
    <s v="CHD8000212P0102"/>
    <s v="触臂垫片Φ22×5"/>
    <s v="VMI"/>
    <n v="212"/>
    <x v="0"/>
    <x v="0"/>
    <s v="MRP"/>
    <s v="MRP"/>
    <s v="VMI"/>
    <n v="12"/>
    <n v="0"/>
    <n v="5.94"/>
    <n v="0"/>
    <n v="0"/>
    <n v="5116"/>
    <n v="71.28"/>
    <n v="12.128616106333073"/>
    <n v="0"/>
    <n v="0"/>
    <n v="0"/>
    <n v="30389.040000000001"/>
    <x v="2"/>
    <x v="1"/>
    <x v="0"/>
    <n v="14"/>
    <n v="0"/>
  </r>
  <r>
    <s v="CHD8000218P0103"/>
    <s v="垫块VG3"/>
    <s v="VMI"/>
    <n v="212"/>
    <x v="0"/>
    <x v="0"/>
    <s v="MRP"/>
    <s v="MRP"/>
    <s v="VMI"/>
    <n v="22"/>
    <n v="0"/>
    <n v="9.8000000000000007"/>
    <n v="0"/>
    <n v="0"/>
    <n v="0"/>
    <n v="215.60000000000002"/>
    <s v=""/>
    <n v="0"/>
    <n v="0"/>
    <n v="0"/>
    <n v="0"/>
    <x v="3"/>
    <x v="5"/>
    <x v="0"/>
    <n v="0"/>
    <n v="142.29600000000002"/>
  </r>
  <r>
    <s v="CHD8000234P0101"/>
    <s v="VG2泡橡胶垫"/>
    <s v="VE1"/>
    <n v="202"/>
    <x v="0"/>
    <x v="0"/>
    <s v="Order specific"/>
    <s v="Order specific"/>
    <n v="2100"/>
    <n v="297"/>
    <n v="84"/>
    <n v="2.97"/>
    <n v="0"/>
    <n v="0"/>
    <n v="1710"/>
    <n v="882.09"/>
    <n v="4.6959064327485383"/>
    <n v="0"/>
    <n v="0"/>
    <n v="249.48000000000002"/>
    <n v="5078.7000000000007"/>
    <x v="0"/>
    <x v="0"/>
    <x v="0"/>
    <s v=""/>
    <n v="0"/>
  </r>
  <r>
    <s v="CHD8000236P0114"/>
    <s v="底盘车零件把手"/>
    <s v="SM"/>
    <n v="212"/>
    <x v="0"/>
    <x v="0"/>
    <s v="SM"/>
    <s v="kanban"/>
    <n v="2600"/>
    <n v="20"/>
    <n v="160"/>
    <n v="5.23"/>
    <n v="0"/>
    <n v="60"/>
    <n v="816"/>
    <n v="104.60000000000001"/>
    <n v="132.84926470588235"/>
    <n v="0"/>
    <n v="156.9"/>
    <n v="836.80000000000007"/>
    <n v="4267.68"/>
    <x v="3"/>
    <x v="2"/>
    <x v="0"/>
    <n v="21"/>
    <n v="58.123210958904117"/>
  </r>
  <r>
    <s v="CHD8010003P0102"/>
    <s v="合闸模块右侧板"/>
    <s v="VE2"/>
    <n v="212"/>
    <x v="0"/>
    <x v="0"/>
    <s v="Order specific"/>
    <s v="Order specific"/>
    <n v="2100"/>
    <n v="5"/>
    <n v="0"/>
    <n v="37.200000000000003"/>
    <n v="0"/>
    <n v="0"/>
    <n v="0"/>
    <n v="186"/>
    <s v=""/>
    <n v="0"/>
    <n v="0"/>
    <n v="0"/>
    <n v="0"/>
    <x v="0"/>
    <x v="0"/>
    <x v="0"/>
    <s v=""/>
    <n v="0"/>
  </r>
  <r>
    <s v="CHD8010006P0101"/>
    <s v="铝法兰VEG12-1250"/>
    <s v="VE2"/>
    <n v="212"/>
    <x v="0"/>
    <x v="0"/>
    <s v="Order specific"/>
    <s v="Order specific"/>
    <n v="2100"/>
    <n v="1"/>
    <n v="17"/>
    <n v="463.98"/>
    <n v="5"/>
    <n v="0"/>
    <n v="147"/>
    <n v="463.98"/>
    <n v="12.414965986394559"/>
    <n v="2319.9"/>
    <n v="0"/>
    <n v="7887.66"/>
    <n v="68205.06"/>
    <x v="0"/>
    <x v="0"/>
    <x v="0"/>
    <s v=""/>
    <n v="0"/>
  </r>
  <r>
    <s v="CHD8010009P0101"/>
    <s v="联杆"/>
    <s v="SM"/>
    <n v="212"/>
    <x v="0"/>
    <x v="0"/>
    <s v="SM"/>
    <s v="kanban"/>
    <n v="2600"/>
    <n v="13"/>
    <n v="10"/>
    <n v="4.24"/>
    <n v="0"/>
    <n v="5"/>
    <n v="147"/>
    <n v="55.120000000000005"/>
    <n v="2.4829931972789114"/>
    <n v="0"/>
    <n v="10.600000000000001"/>
    <n v="42.400000000000006"/>
    <n v="623.28000000000009"/>
    <x v="2"/>
    <x v="2"/>
    <x v="0"/>
    <n v="21"/>
    <n v="0"/>
  </r>
  <r>
    <s v="CHD8010011R0102"/>
    <s v="关节轴承L=33"/>
    <s v="VE1"/>
    <n v="212"/>
    <x v="0"/>
    <x v="0"/>
    <s v="Order specific"/>
    <s v="Order specific"/>
    <n v="2100"/>
    <n v="40"/>
    <n v="0"/>
    <n v="8.85"/>
    <n v="0"/>
    <n v="0"/>
    <n v="1140"/>
    <n v="354"/>
    <n v="4.1622807017543861"/>
    <n v="0"/>
    <n v="0"/>
    <n v="0"/>
    <n v="10089"/>
    <x v="0"/>
    <x v="0"/>
    <x v="0"/>
    <s v=""/>
    <n v="0"/>
  </r>
  <r>
    <s v="CHD8010012P0102"/>
    <s v="接线端子安装板"/>
    <s v="SM"/>
    <n v="212"/>
    <x v="0"/>
    <x v="0"/>
    <s v="SM"/>
    <s v="kanban"/>
    <n v="2600"/>
    <n v="10"/>
    <n v="10"/>
    <n v="8.8699999999999992"/>
    <n v="0"/>
    <n v="5"/>
    <n v="147"/>
    <n v="88.699999999999989"/>
    <n v="99.319727891156475"/>
    <n v="0"/>
    <n v="22.174999999999997"/>
    <n v="88.699999999999989"/>
    <n v="1303.8899999999999"/>
    <x v="3"/>
    <x v="2"/>
    <x v="0"/>
    <n v="21"/>
    <n v="46.163975753424658"/>
  </r>
  <r>
    <s v="CHD8010012R0102"/>
    <s v="油缓冲器"/>
    <s v="VE2"/>
    <n v="212"/>
    <x v="0"/>
    <x v="0"/>
    <s v="Order specific"/>
    <s v="Order specific"/>
    <n v="2100"/>
    <n v="26"/>
    <n v="0"/>
    <n v="66.88"/>
    <n v="0"/>
    <n v="0"/>
    <n v="0"/>
    <n v="1738.8799999999999"/>
    <s v=""/>
    <n v="0"/>
    <n v="0"/>
    <n v="0"/>
    <n v="0"/>
    <x v="0"/>
    <x v="0"/>
    <x v="2"/>
    <s v=""/>
    <n v="0"/>
  </r>
  <r>
    <s v="CHD8010012R0103"/>
    <s v="VEG40.5油缓冲器"/>
    <s v="VE2"/>
    <n v="212"/>
    <x v="0"/>
    <x v="0"/>
    <s v="Order specific"/>
    <s v="Order specific"/>
    <n v="2100"/>
    <n v="10"/>
    <n v="0"/>
    <n v="67.8"/>
    <n v="0"/>
    <n v="0"/>
    <n v="0"/>
    <n v="678"/>
    <s v=""/>
    <n v="0"/>
    <n v="0"/>
    <n v="0"/>
    <n v="0"/>
    <x v="0"/>
    <x v="0"/>
    <x v="0"/>
    <s v=""/>
    <n v="0"/>
  </r>
  <r>
    <s v="CHD8010013P0102"/>
    <s v="主输出拐臂连板"/>
    <s v="SM"/>
    <n v="212"/>
    <x v="0"/>
    <x v="0"/>
    <s v="SM"/>
    <s v="kanban"/>
    <n v="2600"/>
    <n v="48"/>
    <n v="60"/>
    <n v="5.91"/>
    <n v="0"/>
    <n v="30"/>
    <n v="882"/>
    <n v="283.68"/>
    <n v="4.1383219954648522"/>
    <n v="0"/>
    <n v="88.65"/>
    <n v="354.6"/>
    <n v="5212.62"/>
    <x v="2"/>
    <x v="2"/>
    <x v="0"/>
    <n v="21"/>
    <n v="0"/>
  </r>
  <r>
    <s v="CHD8010013P0103"/>
    <s v="驱动连板"/>
    <s v="SM"/>
    <n v="212"/>
    <x v="0"/>
    <x v="0"/>
    <s v="SM"/>
    <s v="kanban"/>
    <n v="2600"/>
    <n v="50"/>
    <n v="174"/>
    <n v="11.08"/>
    <n v="0"/>
    <n v="30"/>
    <n v="882"/>
    <n v="554"/>
    <n v="19.863945578231291"/>
    <n v="0"/>
    <n v="166.2"/>
    <n v="1927.92"/>
    <n v="9772.56"/>
    <x v="4"/>
    <x v="2"/>
    <x v="0"/>
    <n v="21"/>
    <n v="0"/>
  </r>
  <r>
    <s v="CHD8010017P0101"/>
    <s v="联锁扣板"/>
    <s v="SM"/>
    <n v="212"/>
    <x v="0"/>
    <x v="0"/>
    <s v="SM"/>
    <s v="kanban"/>
    <n v="2600"/>
    <n v="8"/>
    <n v="14"/>
    <n v="4.53"/>
    <n v="0"/>
    <n v="5"/>
    <n v="148"/>
    <n v="36.24"/>
    <n v="123.31081081081081"/>
    <n v="0"/>
    <n v="11.325000000000001"/>
    <n v="63.42"/>
    <n v="670.44"/>
    <x v="3"/>
    <x v="2"/>
    <x v="0"/>
    <n v="21"/>
    <n v="19.845063715068495"/>
  </r>
  <r>
    <s v="CHD8010018P0108"/>
    <s v="导向销连接块"/>
    <s v="VE2"/>
    <n v="212"/>
    <x v="0"/>
    <x v="0"/>
    <s v="Order specific"/>
    <s v="Order specific"/>
    <n v="2100"/>
    <n v="110"/>
    <n v="0"/>
    <n v="31.95"/>
    <n v="0"/>
    <n v="0"/>
    <n v="0"/>
    <n v="3514.5"/>
    <s v=""/>
    <n v="0"/>
    <n v="0"/>
    <n v="0"/>
    <n v="0"/>
    <x v="0"/>
    <x v="0"/>
    <x v="2"/>
    <s v=""/>
    <n v="0"/>
  </r>
  <r>
    <s v="CHD8010019P0102"/>
    <s v="主轴523"/>
    <s v="VE2"/>
    <n v="212"/>
    <x v="0"/>
    <x v="0"/>
    <s v="Order specific"/>
    <s v="Order specific"/>
    <n v="2100"/>
    <n v="2"/>
    <n v="1"/>
    <n v="113.93"/>
    <n v="0"/>
    <n v="0"/>
    <n v="0"/>
    <n v="227.86"/>
    <s v=""/>
    <n v="0"/>
    <n v="0"/>
    <n v="113.93"/>
    <n v="0"/>
    <x v="0"/>
    <x v="0"/>
    <x v="0"/>
    <s v=""/>
    <n v="0"/>
  </r>
  <r>
    <s v="CHD8010019P0103"/>
    <s v="主轴410单"/>
    <s v="VE2"/>
    <n v="212"/>
    <x v="0"/>
    <x v="0"/>
    <s v="Order specific"/>
    <s v="Order specific"/>
    <n v="2100"/>
    <n v="1"/>
    <n v="17"/>
    <n v="81.709999999999994"/>
    <n v="0"/>
    <n v="0"/>
    <n v="147"/>
    <n v="81.709999999999994"/>
    <n v="4.9659863945578229"/>
    <n v="0"/>
    <n v="0"/>
    <n v="1389.07"/>
    <n v="12011.369999999999"/>
    <x v="0"/>
    <x v="0"/>
    <x v="0"/>
    <s v=""/>
    <n v="0"/>
  </r>
  <r>
    <s v="CHD8010023P0123"/>
    <s v="导向套VEG40.5-1250-25"/>
    <s v="VE2"/>
    <n v="212"/>
    <x v="0"/>
    <x v="0"/>
    <s v="Order specific"/>
    <s v="Order specific"/>
    <n v="2100"/>
    <n v="6"/>
    <n v="0"/>
    <n v="138.83000000000001"/>
    <n v="0"/>
    <n v="0"/>
    <n v="0"/>
    <n v="832.98"/>
    <s v=""/>
    <n v="0"/>
    <n v="0"/>
    <n v="0"/>
    <n v="0"/>
    <x v="0"/>
    <x v="0"/>
    <x v="0"/>
    <s v=""/>
    <n v="0"/>
  </r>
  <r>
    <s v="CHD8010023P0125"/>
    <s v="导向套VEG24-2500-31.5"/>
    <s v="VE2"/>
    <n v="212"/>
    <x v="0"/>
    <x v="0"/>
    <s v="Order specific"/>
    <s v="Order specific"/>
    <n v="2100"/>
    <n v="1"/>
    <n v="3"/>
    <n v="112.51"/>
    <n v="0"/>
    <n v="0"/>
    <n v="0"/>
    <n v="112.51"/>
    <s v=""/>
    <n v="0"/>
    <n v="0"/>
    <n v="337.53000000000003"/>
    <n v="0"/>
    <x v="0"/>
    <x v="0"/>
    <x v="0"/>
    <s v=""/>
    <n v="0"/>
  </r>
  <r>
    <s v="CHD8010024P0101"/>
    <s v="联杆装配连接块"/>
    <s v="SM"/>
    <n v="212"/>
    <x v="0"/>
    <x v="0"/>
    <s v="SM"/>
    <s v="kanban"/>
    <n v="2600"/>
    <n v="16"/>
    <n v="28"/>
    <n v="4.59"/>
    <n v="0"/>
    <n v="10"/>
    <n v="294"/>
    <n v="73.44"/>
    <n v="1.2414965986394557"/>
    <n v="0"/>
    <n v="22.95"/>
    <n v="128.51999999999998"/>
    <n v="1349.46"/>
    <x v="2"/>
    <x v="2"/>
    <x v="0"/>
    <n v="21"/>
    <n v="0"/>
  </r>
  <r>
    <s v="CHD8010028P0104"/>
    <s v="盖板"/>
    <s v="VE1"/>
    <n v="212"/>
    <x v="0"/>
    <x v="0"/>
    <s v="Order specific"/>
    <s v="Order specific"/>
    <n v="2100"/>
    <n v="1"/>
    <n v="0"/>
    <n v="34.22"/>
    <n v="0"/>
    <n v="0"/>
    <n v="0"/>
    <n v="34.22"/>
    <s v=""/>
    <n v="0"/>
    <n v="0"/>
    <n v="0"/>
    <n v="0"/>
    <x v="0"/>
    <x v="0"/>
    <x v="0"/>
    <s v=""/>
    <n v="0"/>
  </r>
  <r>
    <s v="CHD8010030P0102"/>
    <s v="密封垫"/>
    <s v="VE1"/>
    <n v="202"/>
    <x v="0"/>
    <x v="0"/>
    <s v="Order specific"/>
    <s v="Order specific"/>
    <n v="2100"/>
    <n v="13"/>
    <n v="0"/>
    <n v="11.47"/>
    <n v="0"/>
    <n v="0"/>
    <n v="0"/>
    <n v="149.11000000000001"/>
    <s v=""/>
    <n v="0"/>
    <n v="0"/>
    <n v="0"/>
    <n v="0"/>
    <x v="0"/>
    <x v="0"/>
    <x v="0"/>
    <s v=""/>
    <n v="0"/>
  </r>
  <r>
    <s v="CHD8010033R0101"/>
    <s v="机械式计数器（左出逆时针）"/>
    <s v="VE2"/>
    <n v="202"/>
    <x v="0"/>
    <x v="0"/>
    <s v="Order specific"/>
    <s v="Order specific"/>
    <n v="2100"/>
    <n v="24"/>
    <n v="0"/>
    <n v="15.98"/>
    <n v="0"/>
    <n v="0"/>
    <n v="0"/>
    <n v="383.52"/>
    <s v=""/>
    <n v="0"/>
    <n v="0"/>
    <n v="0"/>
    <n v="0"/>
    <x v="0"/>
    <x v="0"/>
    <x v="0"/>
    <s v=""/>
    <n v="0"/>
  </r>
  <r>
    <s v="CHD8010035P0101"/>
    <s v="联锁装配上销套"/>
    <s v="SM"/>
    <n v="212"/>
    <x v="0"/>
    <x v="0"/>
    <s v="SM"/>
    <s v="kanban"/>
    <n v="2600"/>
    <n v="3"/>
    <n v="24"/>
    <n v="4.7699999999999996"/>
    <n v="0"/>
    <n v="5"/>
    <n v="147"/>
    <n v="14.309999999999999"/>
    <n v="59.591836734693871"/>
    <n v="0"/>
    <n v="11.924999999999999"/>
    <n v="114.47999999999999"/>
    <n v="701.18999999999994"/>
    <x v="1"/>
    <x v="2"/>
    <x v="0"/>
    <n v="21"/>
    <n v="6.1163488356164368"/>
  </r>
  <r>
    <s v="CHD8010035P0102"/>
    <s v="联锁装配下销套"/>
    <s v="SM"/>
    <n v="212"/>
    <x v="0"/>
    <x v="0"/>
    <s v="SM"/>
    <s v="kanban"/>
    <n v="2600"/>
    <n v="13"/>
    <n v="10"/>
    <n v="5"/>
    <n v="0"/>
    <n v="5"/>
    <n v="147"/>
    <n v="65"/>
    <n v="7.4489795918367339"/>
    <n v="0"/>
    <n v="12.5"/>
    <n v="50"/>
    <n v="735"/>
    <x v="2"/>
    <x v="2"/>
    <x v="0"/>
    <n v="21"/>
    <n v="0"/>
  </r>
  <r>
    <s v="CHD8010036P0101"/>
    <s v="联锁装配销钉"/>
    <s v="SM"/>
    <n v="212"/>
    <x v="0"/>
    <x v="0"/>
    <s v="SM"/>
    <s v="kanban"/>
    <n v="2600"/>
    <n v="71"/>
    <n v="29"/>
    <n v="4.16"/>
    <n v="0"/>
    <n v="5"/>
    <n v="147"/>
    <n v="295.36"/>
    <n v="32.278911564625851"/>
    <n v="0"/>
    <n v="10.4"/>
    <n v="120.64"/>
    <n v="611.52"/>
    <x v="1"/>
    <x v="2"/>
    <x v="0"/>
    <n v="21"/>
    <n v="68.115182465753435"/>
  </r>
  <r>
    <s v="CHD8010036P0102"/>
    <s v="联锁装配销钉"/>
    <s v="SM"/>
    <n v="212"/>
    <x v="0"/>
    <x v="0"/>
    <s v="SM"/>
    <s v="kanban"/>
    <n v="2600"/>
    <n v="5"/>
    <n v="10"/>
    <n v="3.24"/>
    <n v="0"/>
    <n v="5"/>
    <n v="147"/>
    <n v="16.200000000000003"/>
    <n v="176.29251700680271"/>
    <n v="0"/>
    <n v="8.1000000000000014"/>
    <n v="32.400000000000006"/>
    <n v="476.28000000000003"/>
    <x v="3"/>
    <x v="2"/>
    <x v="0"/>
    <n v="21"/>
    <n v="9.4183668145861485"/>
  </r>
  <r>
    <s v="CHD8010039P0101"/>
    <s v="分闸簧挂销φ8×43"/>
    <s v="SM"/>
    <n v="212"/>
    <x v="0"/>
    <x v="0"/>
    <s v="SM"/>
    <s v="kanban"/>
    <n v="2600"/>
    <n v="113"/>
    <n v="400"/>
    <n v="2.1"/>
    <n v="0"/>
    <n v="120"/>
    <n v="3021"/>
    <n v="237.3"/>
    <n v="0.60410460112545517"/>
    <n v="0"/>
    <n v="126"/>
    <n v="840"/>
    <n v="6344.1"/>
    <x v="2"/>
    <x v="2"/>
    <x v="0"/>
    <n v="21"/>
    <n v="0"/>
  </r>
  <r>
    <s v="CHD8010039P0103"/>
    <s v="销轴φ10×25"/>
    <s v="SM"/>
    <n v="212"/>
    <x v="0"/>
    <x v="0"/>
    <s v="SM"/>
    <s v="kanban"/>
    <n v="2600"/>
    <n v="51"/>
    <n v="120"/>
    <n v="3.26"/>
    <n v="0"/>
    <n v="30"/>
    <n v="882"/>
    <n v="166.26"/>
    <n v="46.763038548752839"/>
    <n v="0"/>
    <n v="48.9"/>
    <n v="391.2"/>
    <n v="2875.3199999999997"/>
    <x v="1"/>
    <x v="2"/>
    <x v="0"/>
    <n v="21"/>
    <n v="60.454143454964246"/>
  </r>
  <r>
    <s v="CHD8010039P0105"/>
    <s v="分闸簧挂销φ8×34"/>
    <s v="SM"/>
    <n v="212"/>
    <x v="0"/>
    <x v="0"/>
    <s v="SM"/>
    <s v="kanban"/>
    <n v="2600"/>
    <n v="84"/>
    <n v="0"/>
    <n v="3.92"/>
    <n v="0"/>
    <n v="15"/>
    <n v="0"/>
    <n v="329.28"/>
    <s v=""/>
    <n v="0"/>
    <n v="29.4"/>
    <n v="0"/>
    <n v="0"/>
    <x v="3"/>
    <x v="5"/>
    <x v="0"/>
    <n v="0"/>
    <n v="217.32479999999998"/>
  </r>
  <r>
    <s v="CHD8010039P0106"/>
    <s v="分闸簧长挂销"/>
    <s v="SM"/>
    <n v="212"/>
    <x v="0"/>
    <x v="0"/>
    <s v="SM"/>
    <s v="kanban"/>
    <n v="2600"/>
    <n v="59"/>
    <n v="0"/>
    <n v="3.51"/>
    <n v="0"/>
    <n v="15"/>
    <n v="2"/>
    <n v="207.08999999999997"/>
    <n v="15330"/>
    <n v="0"/>
    <n v="26.324999999999999"/>
    <n v="0"/>
    <n v="7.02"/>
    <x v="3"/>
    <x v="2"/>
    <x v="0"/>
    <n v="21"/>
    <n v="136.49216794520547"/>
  </r>
  <r>
    <s v="CHD8010041P0103"/>
    <s v="操作绝缘子导向件"/>
    <s v="VE2"/>
    <n v="212"/>
    <x v="0"/>
    <x v="0"/>
    <s v="Order specific"/>
    <s v="Order specific"/>
    <n v="2100"/>
    <n v="2"/>
    <n v="51"/>
    <n v="100.11"/>
    <n v="0"/>
    <n v="0"/>
    <n v="441"/>
    <n v="200.22"/>
    <n v="48.832199546485263"/>
    <n v="0"/>
    <n v="0"/>
    <n v="5105.6099999999997"/>
    <n v="44148.51"/>
    <x v="0"/>
    <x v="0"/>
    <x v="0"/>
    <s v=""/>
    <n v="0"/>
  </r>
  <r>
    <s v="CHD8010042P0101"/>
    <s v="操作绝缘子销轴φ12×43"/>
    <s v="SM"/>
    <n v="212"/>
    <x v="0"/>
    <x v="0"/>
    <s v="SM"/>
    <s v="kanban"/>
    <n v="2600"/>
    <n v="30"/>
    <n v="72"/>
    <n v="3.06"/>
    <n v="0"/>
    <n v="15"/>
    <n v="441"/>
    <n v="91.8"/>
    <n v="1.655328798185941"/>
    <n v="0"/>
    <n v="22.95"/>
    <n v="220.32"/>
    <n v="1349.46"/>
    <x v="2"/>
    <x v="2"/>
    <x v="0"/>
    <n v="21"/>
    <n v="0"/>
  </r>
  <r>
    <s v="CHD8010044R0102"/>
    <s v="VEG拉杆40.5-1250-25"/>
    <s v="VE1"/>
    <n v="202"/>
    <x v="0"/>
    <x v="0"/>
    <s v="Order specific"/>
    <s v="Order specific"/>
    <n v="2100"/>
    <n v="5"/>
    <n v="3"/>
    <n v="73.09"/>
    <n v="0"/>
    <n v="0"/>
    <n v="1"/>
    <n v="365.45000000000005"/>
    <n v="10950"/>
    <n v="0"/>
    <n v="0"/>
    <n v="219.27"/>
    <n v="73.09"/>
    <x v="0"/>
    <x v="0"/>
    <x v="0"/>
    <s v=""/>
    <n v="0"/>
  </r>
  <r>
    <s v="CHD8010048P0101"/>
    <s v="极柱垫片1250"/>
    <s v="SM"/>
    <n v="202"/>
    <x v="0"/>
    <x v="0"/>
    <s v="SM"/>
    <s v="kanban"/>
    <n v="2600"/>
    <n v="163"/>
    <n v="300"/>
    <n v="6.26"/>
    <n v="0"/>
    <n v="60"/>
    <n v="1764"/>
    <n v="1020.38"/>
    <n v="1.0345804988662131"/>
    <n v="0"/>
    <n v="187.79999999999998"/>
    <n v="1878"/>
    <n v="11042.64"/>
    <x v="2"/>
    <x v="1"/>
    <x v="2"/>
    <n v="14"/>
    <n v="0"/>
  </r>
  <r>
    <s v="CHD8010048P0102"/>
    <s v="极柱垫片2500"/>
    <s v="SM"/>
    <n v="202"/>
    <x v="0"/>
    <x v="0"/>
    <s v="SM"/>
    <s v="kanban"/>
    <n v="2600"/>
    <n v="238"/>
    <n v="0"/>
    <n v="6.26"/>
    <n v="0"/>
    <n v="60"/>
    <n v="4"/>
    <n v="1489.8799999999999"/>
    <n v="14873.75"/>
    <n v="0"/>
    <n v="187.79999999999998"/>
    <n v="0"/>
    <n v="25.04"/>
    <x v="3"/>
    <x v="2"/>
    <x v="2"/>
    <n v="21"/>
    <n v="981.93246573325496"/>
  </r>
  <r>
    <s v="CHD8010060P0102"/>
    <s v="拐臂安装板垫块"/>
    <s v="SM"/>
    <n v="212"/>
    <x v="0"/>
    <x v="0"/>
    <s v="SM"/>
    <s v="kanban"/>
    <n v="2600"/>
    <n v="1199"/>
    <n v="0"/>
    <n v="7.76"/>
    <n v="0"/>
    <n v="30"/>
    <n v="60"/>
    <n v="9304.24"/>
    <n v="1447.8333333333335"/>
    <n v="0"/>
    <n v="116.39999999999999"/>
    <n v="0"/>
    <n v="465.59999999999997"/>
    <x v="3"/>
    <x v="2"/>
    <x v="3"/>
    <n v="21"/>
    <n v="6051.7296077356978"/>
  </r>
  <r>
    <s v="CHD8010062R0101"/>
    <s v="滑板焊接12-2500-40"/>
    <s v="SM"/>
    <n v="202"/>
    <x v="0"/>
    <x v="0"/>
    <s v="SM"/>
    <s v="kanban"/>
    <n v="2600"/>
    <n v="32"/>
    <n v="0"/>
    <n v="9.9700000000000006"/>
    <n v="0"/>
    <n v="5"/>
    <n v="0"/>
    <n v="319.04000000000002"/>
    <s v=""/>
    <n v="0"/>
    <n v="24.925000000000001"/>
    <n v="0"/>
    <n v="0"/>
    <x v="3"/>
    <x v="5"/>
    <x v="0"/>
    <n v="0"/>
    <n v="210.56640000000002"/>
  </r>
  <r>
    <s v="CHD8010062R0102"/>
    <s v="滑板焊接12-1250-31.5"/>
    <s v="SM"/>
    <n v="202"/>
    <x v="0"/>
    <x v="0"/>
    <s v="SM"/>
    <s v="kanban"/>
    <n v="2600"/>
    <n v="13"/>
    <n v="0"/>
    <n v="13"/>
    <n v="0"/>
    <n v="5"/>
    <n v="147"/>
    <n v="169"/>
    <n v="79.455782312925166"/>
    <n v="0"/>
    <n v="32.5"/>
    <n v="0"/>
    <n v="1911"/>
    <x v="1"/>
    <x v="2"/>
    <x v="0"/>
    <n v="21"/>
    <n v="82.060207191780833"/>
  </r>
  <r>
    <s v="CHD8010067P0106"/>
    <s v="大拐臂VEG24-2500-31.5"/>
    <s v="VE2"/>
    <n v="212"/>
    <x v="0"/>
    <x v="0"/>
    <s v="Order specific"/>
    <s v="Order specific"/>
    <n v="2100"/>
    <n v="12"/>
    <n v="0"/>
    <n v="58.62"/>
    <n v="0"/>
    <n v="0"/>
    <n v="0"/>
    <n v="703.43999999999994"/>
    <s v=""/>
    <n v="0"/>
    <n v="0"/>
    <n v="0"/>
    <n v="0"/>
    <x v="0"/>
    <x v="0"/>
    <x v="0"/>
    <s v=""/>
    <n v="0"/>
  </r>
  <r>
    <s v="CHD8010076P0101"/>
    <s v="面板"/>
    <s v="VE2"/>
    <n v="212"/>
    <x v="0"/>
    <x v="0"/>
    <s v="Order specific"/>
    <s v="Order specific"/>
    <n v="2100"/>
    <n v="4"/>
    <n v="0"/>
    <n v="64.239999999999995"/>
    <n v="0"/>
    <n v="0"/>
    <n v="0"/>
    <n v="256.95999999999998"/>
    <s v=""/>
    <n v="0"/>
    <n v="0"/>
    <n v="0"/>
    <n v="0"/>
    <x v="0"/>
    <x v="0"/>
    <x v="0"/>
    <s v=""/>
    <n v="0"/>
  </r>
  <r>
    <s v="CHD8010076P0102"/>
    <s v="面板40.5kV-1250-25"/>
    <s v="VE2"/>
    <n v="212"/>
    <x v="0"/>
    <x v="0"/>
    <s v="Order specific"/>
    <s v="Order specific"/>
    <n v="2100"/>
    <n v="2"/>
    <n v="0"/>
    <n v="53.05"/>
    <n v="0"/>
    <n v="0"/>
    <n v="10"/>
    <n v="106.1"/>
    <n v="146"/>
    <n v="0"/>
    <n v="0"/>
    <n v="0"/>
    <n v="530.5"/>
    <x v="0"/>
    <x v="0"/>
    <x v="0"/>
    <s v=""/>
    <n v="0"/>
  </r>
  <r>
    <s v="CHD8010079P0105"/>
    <s v="拉杆连接轴VEG40.5-1250-25"/>
    <s v="VE2"/>
    <n v="212"/>
    <x v="0"/>
    <x v="0"/>
    <s v="Order specific"/>
    <s v="Order specific"/>
    <n v="2100"/>
    <n v="3"/>
    <n v="0"/>
    <n v="54.05"/>
    <n v="0"/>
    <n v="0"/>
    <n v="0"/>
    <n v="162.14999999999998"/>
    <s v=""/>
    <n v="0"/>
    <n v="0"/>
    <n v="0"/>
    <n v="0"/>
    <x v="0"/>
    <x v="0"/>
    <x v="0"/>
    <s v=""/>
    <n v="0"/>
  </r>
  <r>
    <s v="CHD8010079P0107"/>
    <s v="拉杆连接轴VEG40.5-2500-31.5"/>
    <s v="VE2"/>
    <n v="212"/>
    <x v="0"/>
    <x v="0"/>
    <s v="Order specific"/>
    <s v="Order specific"/>
    <n v="2100"/>
    <n v="1"/>
    <n v="0"/>
    <n v="44.64"/>
    <n v="0"/>
    <n v="0"/>
    <n v="1"/>
    <n v="44.64"/>
    <n v="1095"/>
    <n v="0"/>
    <n v="0"/>
    <n v="0"/>
    <n v="44.64"/>
    <x v="0"/>
    <x v="0"/>
    <x v="0"/>
    <s v=""/>
    <n v="0"/>
  </r>
  <r>
    <s v="CHD8010079P0108"/>
    <s v="拉杆连接轴VEG12-2500-40"/>
    <s v="VE2"/>
    <n v="212"/>
    <x v="0"/>
    <x v="0"/>
    <s v="Order specific"/>
    <s v="Order specific"/>
    <n v="2100"/>
    <n v="114"/>
    <n v="0"/>
    <n v="46.33"/>
    <n v="0"/>
    <n v="0"/>
    <n v="0"/>
    <n v="5281.62"/>
    <s v=""/>
    <n v="0"/>
    <n v="0"/>
    <n v="0"/>
    <n v="0"/>
    <x v="0"/>
    <x v="0"/>
    <x v="2"/>
    <s v=""/>
    <n v="0"/>
  </r>
  <r>
    <s v="CHD8010082P0101"/>
    <s v="主传动拐臂"/>
    <s v="SM"/>
    <n v="212"/>
    <x v="0"/>
    <x v="0"/>
    <s v="SM"/>
    <s v="kanban"/>
    <n v="2600"/>
    <n v="39"/>
    <n v="57"/>
    <n v="20.9"/>
    <n v="0"/>
    <n v="15"/>
    <n v="441"/>
    <n v="815.09999999999991"/>
    <n v="94.353741496598644"/>
    <n v="0"/>
    <n v="156.75"/>
    <n v="1191.3"/>
    <n v="9216.9"/>
    <x v="3"/>
    <x v="2"/>
    <x v="0"/>
    <n v="21"/>
    <n v="418.23268767123284"/>
  </r>
  <r>
    <s v="CHD8010086P0109"/>
    <s v="主轴限位套32.5X47"/>
    <s v="SM"/>
    <n v="212"/>
    <x v="0"/>
    <x v="0"/>
    <s v="SM"/>
    <s v="kanban"/>
    <n v="2600"/>
    <n v="27"/>
    <n v="0"/>
    <n v="2.5299999999999998"/>
    <n v="0"/>
    <n v="5"/>
    <n v="0"/>
    <n v="68.309999999999988"/>
    <s v=""/>
    <n v="0"/>
    <n v="6.3249999999999993"/>
    <n v="0"/>
    <n v="0"/>
    <x v="3"/>
    <x v="5"/>
    <x v="0"/>
    <n v="0"/>
    <n v="45.084599999999995"/>
  </r>
  <r>
    <s v="CHD8010086P0110"/>
    <s v="主轴限位套φ32.5X82"/>
    <s v="SM"/>
    <n v="212"/>
    <x v="0"/>
    <x v="0"/>
    <s v="SM"/>
    <s v="kanban"/>
    <n v="2600"/>
    <n v="27"/>
    <n v="0"/>
    <n v="3.92"/>
    <n v="0"/>
    <n v="5"/>
    <n v="0"/>
    <n v="105.84"/>
    <s v=""/>
    <n v="0"/>
    <n v="9.8000000000000007"/>
    <n v="0"/>
    <n v="0"/>
    <x v="3"/>
    <x v="5"/>
    <x v="0"/>
    <n v="0"/>
    <n v="69.854400000000012"/>
  </r>
  <r>
    <s v="CHD8010086P0111"/>
    <s v="主轴限位套φ32.5X4"/>
    <s v="SM"/>
    <n v="212"/>
    <x v="0"/>
    <x v="0"/>
    <s v="SM"/>
    <s v="kanban"/>
    <n v="2600"/>
    <n v="50"/>
    <n v="0"/>
    <n v="1.58"/>
    <n v="0"/>
    <n v="10"/>
    <n v="0"/>
    <n v="79"/>
    <s v=""/>
    <n v="0"/>
    <n v="7.9"/>
    <n v="0"/>
    <n v="0"/>
    <x v="3"/>
    <x v="5"/>
    <x v="0"/>
    <n v="0"/>
    <n v="52.14"/>
  </r>
  <r>
    <s v="CHD8010087P0101"/>
    <s v="弹簧导向轴"/>
    <s v="SM"/>
    <n v="212"/>
    <x v="0"/>
    <x v="0"/>
    <s v="SM"/>
    <s v="kanban"/>
    <n v="2600"/>
    <n v="25"/>
    <n v="60"/>
    <n v="12.89"/>
    <n v="0"/>
    <n v="15"/>
    <n v="441"/>
    <n v="322.25"/>
    <n v="41.383219954648531"/>
    <n v="0"/>
    <n v="96.675000000000011"/>
    <n v="773.40000000000009"/>
    <n v="5684.4900000000007"/>
    <x v="1"/>
    <x v="2"/>
    <x v="0"/>
    <n v="21"/>
    <n v="104.75755972602742"/>
  </r>
  <r>
    <s v="CHD8010088P0101"/>
    <s v="分闸压簧"/>
    <s v="SM"/>
    <n v="219"/>
    <x v="0"/>
    <x v="0"/>
    <s v="SM"/>
    <s v="kanban"/>
    <n v="2600"/>
    <n v="46"/>
    <n v="135"/>
    <n v="2.52"/>
    <n v="0"/>
    <n v="25"/>
    <n v="407"/>
    <n v="115.92"/>
    <n v="22.420147420147419"/>
    <n v="0"/>
    <n v="31.5"/>
    <n v="340.2"/>
    <n v="1025.6400000000001"/>
    <x v="4"/>
    <x v="2"/>
    <x v="0"/>
    <n v="21"/>
    <n v="4.8461546958904167"/>
  </r>
  <r>
    <s v="CHD8010089P0101"/>
    <s v="连板销轴φ12×33"/>
    <s v="SM"/>
    <n v="212"/>
    <x v="0"/>
    <x v="0"/>
    <s v="SM"/>
    <s v="kanban"/>
    <n v="2600"/>
    <n v="137"/>
    <n v="57"/>
    <n v="4.45"/>
    <n v="0"/>
    <n v="15"/>
    <n v="441"/>
    <n v="609.65"/>
    <n v="38.072562358276642"/>
    <n v="0"/>
    <n v="33.375"/>
    <n v="253.65"/>
    <n v="1962.45"/>
    <x v="1"/>
    <x v="2"/>
    <x v="0"/>
    <n v="21"/>
    <n v="180.43098278737341"/>
  </r>
  <r>
    <s v="CHD8010089P0102"/>
    <s v="拐臂销轴φ12×24.5"/>
    <s v="SM"/>
    <n v="212"/>
    <x v="0"/>
    <x v="0"/>
    <s v="SM"/>
    <s v="kanban"/>
    <n v="2600"/>
    <n v="104"/>
    <n v="57"/>
    <n v="4.28"/>
    <n v="0"/>
    <n v="15"/>
    <n v="441"/>
    <n v="445.12"/>
    <n v="113.39002267573696"/>
    <n v="0"/>
    <n v="32.1"/>
    <n v="243.96"/>
    <n v="1887.48"/>
    <x v="3"/>
    <x v="2"/>
    <x v="0"/>
    <n v="21"/>
    <n v="239.37085741025902"/>
  </r>
  <r>
    <s v="CHD8010089P0103"/>
    <s v="销轴&lt;MOD-DIAM&gt;12X36"/>
    <s v="SM"/>
    <n v="212"/>
    <x v="0"/>
    <x v="0"/>
    <s v="SM"/>
    <s v="kanban"/>
    <n v="2600"/>
    <n v="203"/>
    <n v="0"/>
    <n v="4.3099999999999996"/>
    <n v="0"/>
    <n v="15"/>
    <n v="0"/>
    <n v="874.93"/>
    <s v=""/>
    <n v="0"/>
    <n v="32.324999999999996"/>
    <n v="0"/>
    <n v="0"/>
    <x v="3"/>
    <x v="5"/>
    <x v="0"/>
    <n v="0"/>
    <n v="577.4538"/>
  </r>
  <r>
    <s v="CHD8010090P0101"/>
    <s v="限位套φ12.5X6"/>
    <s v="SM"/>
    <n v="212"/>
    <x v="0"/>
    <x v="0"/>
    <s v="SM"/>
    <s v="kanban"/>
    <n v="2600"/>
    <n v="133"/>
    <n v="120"/>
    <n v="1.93"/>
    <n v="0"/>
    <n v="30"/>
    <n v="882"/>
    <n v="256.69"/>
    <n v="84.007936507936506"/>
    <n v="0"/>
    <n v="28.95"/>
    <n v="231.6"/>
    <n v="1702.26"/>
    <x v="1"/>
    <x v="2"/>
    <x v="0"/>
    <n v="21"/>
    <n v="127.06555130845537"/>
  </r>
  <r>
    <s v="CHD8010090P0102"/>
    <s v="限位套φ12.5X15"/>
    <s v="SM"/>
    <n v="212"/>
    <x v="0"/>
    <x v="0"/>
    <s v="SM"/>
    <s v="kanban"/>
    <n v="2600"/>
    <n v="30"/>
    <n v="57"/>
    <n v="2.08"/>
    <n v="0"/>
    <n v="15"/>
    <n v="441"/>
    <n v="62.400000000000006"/>
    <n v="110.07936507936508"/>
    <n v="0"/>
    <n v="15.600000000000001"/>
    <n v="118.56"/>
    <n v="917.28000000000009"/>
    <x v="3"/>
    <x v="2"/>
    <x v="0"/>
    <n v="21"/>
    <n v="33.327268637346791"/>
  </r>
  <r>
    <s v="CHD8010094P0101"/>
    <s v="合闸弹簧固定杆"/>
    <s v="VE2"/>
    <n v="212"/>
    <x v="0"/>
    <x v="0"/>
    <s v="Order specific"/>
    <s v="Order specific"/>
    <n v="2100"/>
    <n v="8"/>
    <n v="0"/>
    <n v="7.91"/>
    <n v="0"/>
    <n v="0"/>
    <n v="0"/>
    <n v="63.28"/>
    <s v=""/>
    <n v="0"/>
    <n v="0"/>
    <n v="0"/>
    <n v="0"/>
    <x v="0"/>
    <x v="0"/>
    <x v="0"/>
    <s v=""/>
    <n v="0"/>
  </r>
  <r>
    <s v="CHD8010094P0102"/>
    <s v="合闸弹簧固定杆"/>
    <s v="VE2"/>
    <n v="212"/>
    <x v="0"/>
    <x v="0"/>
    <s v="Order specific"/>
    <s v="Order specific"/>
    <n v="2100"/>
    <n v="8"/>
    <n v="0"/>
    <n v="6.13"/>
    <n v="0"/>
    <n v="0"/>
    <n v="0"/>
    <n v="49.04"/>
    <s v=""/>
    <n v="0"/>
    <n v="0"/>
    <n v="0"/>
    <n v="0"/>
    <x v="0"/>
    <x v="0"/>
    <x v="0"/>
    <s v=""/>
    <n v="0"/>
  </r>
  <r>
    <s v="CHD8010096P0107"/>
    <s v="轴承座（左）40.5-1250-25"/>
    <s v="SM"/>
    <n v="212"/>
    <x v="0"/>
    <x v="0"/>
    <s v="SM"/>
    <s v="kanban"/>
    <n v="2600"/>
    <n v="46"/>
    <n v="0"/>
    <n v="11.02"/>
    <n v="0"/>
    <n v="15"/>
    <n v="0"/>
    <n v="506.91999999999996"/>
    <s v=""/>
    <n v="0"/>
    <n v="82.649999999999991"/>
    <n v="0"/>
    <n v="0"/>
    <x v="3"/>
    <x v="5"/>
    <x v="0"/>
    <n v="0"/>
    <n v="334.56720000000001"/>
  </r>
  <r>
    <s v="CHD8010096P0108"/>
    <s v="轴承座（右）40.5-1250-25"/>
    <s v="SM"/>
    <n v="212"/>
    <x v="0"/>
    <x v="0"/>
    <s v="SM"/>
    <s v="kanban"/>
    <n v="2600"/>
    <n v="46"/>
    <n v="0"/>
    <n v="9.64"/>
    <n v="0"/>
    <n v="15"/>
    <n v="0"/>
    <n v="443.44000000000005"/>
    <s v=""/>
    <n v="0"/>
    <n v="72.300000000000011"/>
    <n v="0"/>
    <n v="0"/>
    <x v="3"/>
    <x v="5"/>
    <x v="0"/>
    <n v="0"/>
    <n v="292.67040000000003"/>
  </r>
  <r>
    <s v="CHD8010101P0101"/>
    <s v="面板标识"/>
    <s v="VE1"/>
    <n v="202"/>
    <x v="0"/>
    <x v="0"/>
    <s v="Order specific"/>
    <s v="Order specific"/>
    <n v="2100"/>
    <n v="60"/>
    <n v="0"/>
    <n v="44.19"/>
    <n v="0"/>
    <n v="0"/>
    <n v="0"/>
    <n v="2651.3999999999996"/>
    <s v=""/>
    <n v="0"/>
    <n v="0"/>
    <n v="0"/>
    <n v="0"/>
    <x v="0"/>
    <x v="0"/>
    <x v="2"/>
    <s v=""/>
    <n v="0"/>
  </r>
  <r>
    <s v="CHD8010103P0101"/>
    <s v="面板标识"/>
    <s v="VE1"/>
    <n v="202"/>
    <x v="0"/>
    <x v="0"/>
    <s v="Order specific"/>
    <s v="Order specific"/>
    <n v="2100"/>
    <n v="13"/>
    <n v="0"/>
    <n v="44.01"/>
    <n v="0"/>
    <n v="0"/>
    <n v="0"/>
    <n v="572.13"/>
    <s v=""/>
    <n v="0"/>
    <n v="0"/>
    <n v="0"/>
    <n v="0"/>
    <x v="0"/>
    <x v="0"/>
    <x v="0"/>
    <s v=""/>
    <n v="0"/>
  </r>
  <r>
    <s v="CHD8010107P0105"/>
    <s v="导向圆盘"/>
    <s v="VE2"/>
    <n v="212"/>
    <x v="0"/>
    <x v="0"/>
    <s v="Order specific"/>
    <s v="Order specific"/>
    <n v="2100"/>
    <n v="48"/>
    <n v="0"/>
    <n v="42.01"/>
    <n v="0"/>
    <n v="0"/>
    <n v="0"/>
    <n v="2016.48"/>
    <s v=""/>
    <n v="0"/>
    <n v="0"/>
    <n v="0"/>
    <n v="0"/>
    <x v="0"/>
    <x v="0"/>
    <x v="2"/>
    <s v=""/>
    <n v="0"/>
  </r>
  <r>
    <s v="CHD8010108P0102"/>
    <s v="拉杆锁盖VEG40.5-1250-25"/>
    <s v="VE2"/>
    <n v="212"/>
    <x v="0"/>
    <x v="0"/>
    <s v="Order specific"/>
    <s v="Order specific"/>
    <n v="2100"/>
    <n v="1"/>
    <n v="3"/>
    <n v="6.15"/>
    <n v="0"/>
    <n v="0"/>
    <n v="1"/>
    <n v="6.15"/>
    <n v="17520"/>
    <n v="0"/>
    <n v="0"/>
    <n v="18.450000000000003"/>
    <n v="6.15"/>
    <x v="0"/>
    <x v="0"/>
    <x v="0"/>
    <s v=""/>
    <n v="0"/>
  </r>
  <r>
    <s v="CHD8010116P0101"/>
    <s v="拐臂"/>
    <s v="SM"/>
    <n v="202"/>
    <x v="0"/>
    <x v="0"/>
    <s v="SM"/>
    <s v="kanban"/>
    <n v="2600"/>
    <n v="15"/>
    <n v="0"/>
    <n v="3.99"/>
    <n v="0"/>
    <n v="5"/>
    <n v="0"/>
    <n v="59.85"/>
    <s v=""/>
    <n v="0"/>
    <n v="9.9750000000000014"/>
    <n v="0"/>
    <n v="0"/>
    <x v="3"/>
    <x v="5"/>
    <x v="0"/>
    <n v="0"/>
    <n v="39.501000000000005"/>
  </r>
  <r>
    <s v="CHD8010116P0102"/>
    <s v="联锁拐臂"/>
    <s v="SM"/>
    <n v="202"/>
    <x v="0"/>
    <x v="0"/>
    <s v="SM"/>
    <s v="kanban"/>
    <n v="2600"/>
    <n v="47"/>
    <n v="0"/>
    <n v="15.71"/>
    <n v="0"/>
    <n v="5"/>
    <n v="0"/>
    <n v="738.37"/>
    <s v=""/>
    <n v="0"/>
    <n v="39.275000000000006"/>
    <n v="0"/>
    <n v="0"/>
    <x v="3"/>
    <x v="5"/>
    <x v="0"/>
    <n v="0"/>
    <n v="487.32420000000002"/>
  </r>
  <r>
    <s v="CHD8010116P0103"/>
    <s v="联锁拐臂"/>
    <s v="SM"/>
    <n v="202"/>
    <x v="0"/>
    <x v="0"/>
    <s v="SM"/>
    <s v="kanban"/>
    <n v="2600"/>
    <n v="19"/>
    <n v="0"/>
    <n v="14.67"/>
    <n v="0"/>
    <n v="5"/>
    <n v="141"/>
    <n v="278.73"/>
    <n v="121.66666666666666"/>
    <n v="0"/>
    <n v="36.674999999999997"/>
    <n v="0"/>
    <n v="2068.4699999999998"/>
    <x v="3"/>
    <x v="2"/>
    <x v="0"/>
    <n v="21"/>
    <n v="152.20948931506851"/>
  </r>
  <r>
    <s v="CHD8010116P0104"/>
    <s v="联锁拐臂"/>
    <s v="SM"/>
    <n v="202"/>
    <x v="0"/>
    <x v="0"/>
    <s v="SM"/>
    <s v="kanban"/>
    <n v="2600"/>
    <n v="23"/>
    <n v="0"/>
    <n v="3.98"/>
    <n v="0"/>
    <n v="5"/>
    <n v="147"/>
    <n v="91.54"/>
    <n v="47.176870748299322"/>
    <n v="0"/>
    <n v="9.9499999999999993"/>
    <n v="0"/>
    <n v="585.05999999999995"/>
    <x v="1"/>
    <x v="2"/>
    <x v="0"/>
    <n v="21"/>
    <n v="33.523043576063451"/>
  </r>
  <r>
    <s v="CHD8010116P0105"/>
    <s v="联锁拐臂"/>
    <s v="SM"/>
    <n v="202"/>
    <x v="0"/>
    <x v="0"/>
    <s v="SM"/>
    <s v="kanban"/>
    <n v="2600"/>
    <n v="23"/>
    <n v="0"/>
    <n v="11.48"/>
    <n v="0"/>
    <n v="5"/>
    <n v="0"/>
    <n v="264.04000000000002"/>
    <s v=""/>
    <n v="0"/>
    <n v="28.700000000000003"/>
    <n v="0"/>
    <n v="0"/>
    <x v="3"/>
    <x v="5"/>
    <x v="0"/>
    <n v="0"/>
    <n v="174.26640000000003"/>
  </r>
  <r>
    <s v="CHD8010116P0109"/>
    <s v="联锁拐臂（反）"/>
    <s v="SM"/>
    <n v="212"/>
    <x v="0"/>
    <x v="0"/>
    <s v="SM"/>
    <s v="kanban"/>
    <n v="2600"/>
    <n v="13"/>
    <n v="20"/>
    <n v="9.9700000000000006"/>
    <n v="0"/>
    <n v="5"/>
    <n v="0"/>
    <n v="129.61000000000001"/>
    <s v=""/>
    <n v="0"/>
    <n v="24.925000000000001"/>
    <n v="199.4"/>
    <n v="0"/>
    <x v="3"/>
    <x v="5"/>
    <x v="0"/>
    <n v="0"/>
    <n v="85.542600000000007"/>
  </r>
  <r>
    <s v="CHD8010117P0101"/>
    <s v="轴"/>
    <s v="VE2"/>
    <n v="212"/>
    <x v="0"/>
    <x v="0"/>
    <s v="Order specific"/>
    <s v="Order specific"/>
    <n v="2100"/>
    <n v="6"/>
    <n v="0"/>
    <n v="9.93"/>
    <n v="0"/>
    <n v="0"/>
    <n v="0"/>
    <n v="59.58"/>
    <s v=""/>
    <n v="0"/>
    <n v="0"/>
    <n v="0"/>
    <n v="0"/>
    <x v="0"/>
    <x v="0"/>
    <x v="0"/>
    <s v=""/>
    <n v="0"/>
  </r>
  <r>
    <s v="CHD8010117P0103"/>
    <s v="后轴"/>
    <s v="SM"/>
    <n v="212"/>
    <x v="0"/>
    <x v="0"/>
    <s v="SM"/>
    <s v="kanban"/>
    <n v="2600"/>
    <n v="35"/>
    <n v="0"/>
    <n v="7.09"/>
    <n v="0"/>
    <n v="5"/>
    <n v="0"/>
    <n v="248.15"/>
    <s v=""/>
    <n v="0"/>
    <n v="17.725000000000001"/>
    <n v="0"/>
    <n v="0"/>
    <x v="3"/>
    <x v="5"/>
    <x v="0"/>
    <n v="0"/>
    <n v="163.77900000000002"/>
  </r>
  <r>
    <s v="CHD8010117P0104"/>
    <s v="前轴"/>
    <s v="SM"/>
    <n v="212"/>
    <x v="0"/>
    <x v="0"/>
    <s v="SM"/>
    <s v="kanban"/>
    <n v="2600"/>
    <n v="11"/>
    <n v="19"/>
    <n v="9.59"/>
    <n v="0"/>
    <n v="5"/>
    <n v="147"/>
    <n v="105.49"/>
    <n v="86.904761904761898"/>
    <n v="0"/>
    <n v="23.975000000000001"/>
    <n v="182.21"/>
    <n v="1409.73"/>
    <x v="1"/>
    <x v="2"/>
    <x v="0"/>
    <n v="21"/>
    <n v="52.799334575342463"/>
  </r>
  <r>
    <s v="CHD8010117P0105"/>
    <s v="后轴"/>
    <s v="SM"/>
    <n v="212"/>
    <x v="0"/>
    <x v="0"/>
    <s v="SM"/>
    <s v="kanban"/>
    <n v="2600"/>
    <n v="8"/>
    <n v="24"/>
    <n v="7.23"/>
    <n v="0"/>
    <n v="5"/>
    <n v="149"/>
    <n v="57.84"/>
    <n v="26.946308724832218"/>
    <n v="0"/>
    <n v="18.075000000000003"/>
    <n v="173.52"/>
    <n v="1077.27"/>
    <x v="4"/>
    <x v="2"/>
    <x v="0"/>
    <n v="21"/>
    <n v="8.4240394520548012"/>
  </r>
  <r>
    <s v="CHD8010117P0106"/>
    <s v="中轴"/>
    <s v="SM"/>
    <n v="212"/>
    <x v="0"/>
    <x v="0"/>
    <s v="SM"/>
    <s v="kanban"/>
    <n v="2600"/>
    <n v="30"/>
    <n v="0"/>
    <n v="6.2"/>
    <n v="0"/>
    <n v="5"/>
    <n v="0"/>
    <n v="186"/>
    <s v=""/>
    <n v="0"/>
    <n v="15.5"/>
    <n v="0"/>
    <n v="0"/>
    <x v="3"/>
    <x v="5"/>
    <x v="0"/>
    <n v="0"/>
    <n v="122.76"/>
  </r>
  <r>
    <s v="CHD8010117P0107"/>
    <s v="中轴"/>
    <s v="SM"/>
    <n v="212"/>
    <x v="0"/>
    <x v="0"/>
    <s v="SM"/>
    <s v="kanban"/>
    <n v="2600"/>
    <n v="33"/>
    <n v="0"/>
    <n v="19.13"/>
    <n v="0"/>
    <n v="5"/>
    <n v="0"/>
    <n v="631.29"/>
    <s v=""/>
    <n v="0"/>
    <n v="47.824999999999996"/>
    <n v="0"/>
    <n v="0"/>
    <x v="3"/>
    <x v="5"/>
    <x v="0"/>
    <n v="0"/>
    <n v="416.65140000000002"/>
  </r>
  <r>
    <s v="CHD8010117P0108"/>
    <s v="中轴"/>
    <s v="SM"/>
    <n v="212"/>
    <x v="0"/>
    <x v="0"/>
    <s v="SM"/>
    <s v="kanban"/>
    <n v="2600"/>
    <n v="14"/>
    <n v="0"/>
    <n v="21.59"/>
    <n v="0"/>
    <n v="5"/>
    <n v="0"/>
    <n v="302.26"/>
    <s v=""/>
    <n v="0"/>
    <n v="53.975000000000001"/>
    <n v="0"/>
    <n v="0"/>
    <x v="3"/>
    <x v="5"/>
    <x v="0"/>
    <n v="0"/>
    <n v="199.49160000000001"/>
  </r>
  <r>
    <s v="CHD8010117P0109"/>
    <s v="后轴"/>
    <s v="SM"/>
    <n v="212"/>
    <x v="0"/>
    <x v="0"/>
    <s v="SM"/>
    <s v="kanban"/>
    <n v="2600"/>
    <n v="14"/>
    <n v="0"/>
    <n v="27.13"/>
    <n v="0"/>
    <n v="5"/>
    <n v="0"/>
    <n v="379.82"/>
    <s v=""/>
    <n v="0"/>
    <n v="67.825000000000003"/>
    <n v="0"/>
    <n v="0"/>
    <x v="3"/>
    <x v="5"/>
    <x v="0"/>
    <n v="0"/>
    <n v="250.68120000000002"/>
  </r>
  <r>
    <s v="CHD8010118P0101"/>
    <s v="套"/>
    <s v="SM"/>
    <n v="212"/>
    <x v="0"/>
    <x v="0"/>
    <s v="SM"/>
    <s v="kanban"/>
    <n v="2600"/>
    <n v="111"/>
    <n v="65"/>
    <n v="5.95"/>
    <n v="0"/>
    <n v="15"/>
    <n v="146"/>
    <n v="660.45"/>
    <n v="35"/>
    <n v="0"/>
    <n v="44.625"/>
    <n v="386.75"/>
    <n v="868.7"/>
    <x v="1"/>
    <x v="2"/>
    <x v="0"/>
    <n v="21"/>
    <n v="174.3588"/>
  </r>
  <r>
    <s v="CHD8010128P0101"/>
    <s v="VEG分闸弹簧40.5"/>
    <s v="VE1"/>
    <n v="217"/>
    <x v="0"/>
    <x v="0"/>
    <s v="Order specific"/>
    <s v="Order specific"/>
    <n v="2100"/>
    <n v="20"/>
    <n v="0"/>
    <n v="13.79"/>
    <n v="0"/>
    <n v="0"/>
    <n v="0"/>
    <n v="275.79999999999995"/>
    <s v=""/>
    <n v="0"/>
    <n v="0"/>
    <n v="0"/>
    <n v="0"/>
    <x v="0"/>
    <x v="0"/>
    <x v="0"/>
    <s v=""/>
    <n v="0"/>
  </r>
  <r>
    <s v="CHD8020001P0105"/>
    <s v="机箱左立柱24-210-25-1250"/>
    <s v="VE2"/>
    <n v="212"/>
    <x v="0"/>
    <x v="0"/>
    <s v="Order specific"/>
    <s v="Order specific"/>
    <n v="2100"/>
    <n v="8"/>
    <n v="38"/>
    <n v="25.86"/>
    <n v="0"/>
    <n v="0"/>
    <n v="302"/>
    <n v="206.88"/>
    <n v="24.172185430463578"/>
    <n v="0"/>
    <n v="0"/>
    <n v="982.68"/>
    <n v="7809.72"/>
    <x v="0"/>
    <x v="0"/>
    <x v="0"/>
    <s v=""/>
    <n v="0"/>
  </r>
  <r>
    <s v="CHD8020001P0106"/>
    <s v="机箱右立柱24-210-25-1250"/>
    <s v="VE2"/>
    <n v="212"/>
    <x v="0"/>
    <x v="0"/>
    <s v="Order specific"/>
    <s v="Order specific"/>
    <n v="2100"/>
    <n v="8"/>
    <n v="38"/>
    <n v="39.19"/>
    <n v="0"/>
    <n v="0"/>
    <n v="302"/>
    <n v="313.52"/>
    <n v="9.668874172185431"/>
    <n v="0"/>
    <n v="0"/>
    <n v="1489.2199999999998"/>
    <n v="11835.38"/>
    <x v="0"/>
    <x v="0"/>
    <x v="0"/>
    <s v=""/>
    <n v="0"/>
  </r>
  <r>
    <s v="CHD8020001P0107"/>
    <s v="机箱左立柱24-275-31.5"/>
    <s v="VE2"/>
    <n v="212"/>
    <x v="0"/>
    <x v="0"/>
    <s v="Order specific"/>
    <s v="Order specific"/>
    <n v="2100"/>
    <n v="3"/>
    <n v="0"/>
    <n v="30.14"/>
    <n v="0"/>
    <n v="0"/>
    <n v="81"/>
    <n v="90.42"/>
    <n v="36.049382716049379"/>
    <n v="0"/>
    <n v="0"/>
    <n v="0"/>
    <n v="2441.34"/>
    <x v="0"/>
    <x v="0"/>
    <x v="0"/>
    <s v=""/>
    <n v="0"/>
  </r>
  <r>
    <s v="CHD8020001P0108"/>
    <s v="机箱右立柱24-275-31.5"/>
    <s v="VE2"/>
    <n v="212"/>
    <x v="0"/>
    <x v="0"/>
    <s v="Order specific"/>
    <s v="Order specific"/>
    <n v="2100"/>
    <n v="3"/>
    <n v="0"/>
    <n v="41.45"/>
    <n v="0"/>
    <n v="0"/>
    <n v="81"/>
    <n v="124.35000000000001"/>
    <n v="13.518518518518517"/>
    <n v="0"/>
    <n v="0"/>
    <n v="0"/>
    <n v="3357.4500000000003"/>
    <x v="0"/>
    <x v="0"/>
    <x v="0"/>
    <s v=""/>
    <n v="0"/>
  </r>
  <r>
    <s v="CHD8020002R0112"/>
    <s v="关门联锁底盘车24-275 中间接地"/>
    <s v="VE1"/>
    <n v="217"/>
    <x v="0"/>
    <x v="0"/>
    <s v="Order specific"/>
    <s v="Order specific"/>
    <n v="2100"/>
    <n v="3"/>
    <n v="0"/>
    <n v="1300"/>
    <n v="0"/>
    <n v="0"/>
    <n v="7"/>
    <n v="3900"/>
    <n v="156.42857142857142"/>
    <n v="0"/>
    <n v="0"/>
    <n v="0"/>
    <n v="9100"/>
    <x v="0"/>
    <x v="0"/>
    <x v="2"/>
    <s v=""/>
    <n v="0"/>
  </r>
  <r>
    <s v="CHD8020002R0127"/>
    <s v="关门联锁电动底盘车24-210 中间接地"/>
    <s v="VE1"/>
    <n v="212"/>
    <x v="0"/>
    <x v="0"/>
    <s v="Order specific"/>
    <s v="Order specific"/>
    <n v="2100"/>
    <n v="8"/>
    <n v="7"/>
    <n v="2020"/>
    <n v="0"/>
    <n v="0"/>
    <n v="63"/>
    <n v="16160"/>
    <n v="17.38095238095238"/>
    <n v="0"/>
    <n v="0"/>
    <n v="14140"/>
    <n v="127260"/>
    <x v="0"/>
    <x v="0"/>
    <x v="3"/>
    <s v=""/>
    <n v="0"/>
  </r>
  <r>
    <s v="CHD8020003P0101"/>
    <s v="活门驱动垫板24-800"/>
    <s v="VMI"/>
    <n v="212"/>
    <x v="0"/>
    <x v="0"/>
    <s v="MRP"/>
    <s v="MRP"/>
    <s v="VMI"/>
    <n v="24"/>
    <n v="0"/>
    <n v="4.32"/>
    <n v="0"/>
    <n v="0"/>
    <n v="2324"/>
    <n v="103.68"/>
    <n v="1.2564543889845095"/>
    <n v="0"/>
    <n v="0"/>
    <n v="0"/>
    <n v="10039.68"/>
    <x v="2"/>
    <x v="2"/>
    <x v="0"/>
    <n v="21"/>
    <n v="0"/>
  </r>
  <r>
    <s v="CHD8020003P0104"/>
    <s v="底盘车配重块24"/>
    <s v="VMI"/>
    <n v="212"/>
    <x v="0"/>
    <x v="0"/>
    <s v="MRP"/>
    <s v="MRP"/>
    <s v="VMI"/>
    <n v="2"/>
    <n v="0"/>
    <n v="72.930000000000007"/>
    <n v="0"/>
    <n v="0"/>
    <n v="302"/>
    <n v="145.86000000000001"/>
    <n v="29.006622516556291"/>
    <n v="0"/>
    <n v="0"/>
    <n v="0"/>
    <n v="22024.86"/>
    <x v="4"/>
    <x v="1"/>
    <x v="0"/>
    <n v="14"/>
    <n v="49.804196712328775"/>
  </r>
  <r>
    <s v="CHD8020004R0104"/>
    <s v="触臂装配24-275-25-630"/>
    <s v="VMI"/>
    <n v="212"/>
    <x v="0"/>
    <x v="0"/>
    <s v="MRP"/>
    <s v="MRP"/>
    <s v="VMI"/>
    <n v="2"/>
    <n v="0"/>
    <n v="208.34"/>
    <n v="0"/>
    <n v="0"/>
    <n v="3483"/>
    <n v="416.68"/>
    <n v="0.20958943439563596"/>
    <n v="0"/>
    <n v="0"/>
    <n v="0"/>
    <n v="725648.22"/>
    <x v="2"/>
    <x v="3"/>
    <x v="0"/>
    <n v="7"/>
    <n v="0"/>
  </r>
  <r>
    <s v="CHD8020004R0110"/>
    <s v="触臂装配2000-31.5"/>
    <s v="VE2"/>
    <n v="212"/>
    <x v="0"/>
    <x v="0"/>
    <s v="Order specific"/>
    <s v="Order specific"/>
    <n v="2100"/>
    <n v="12"/>
    <n v="0"/>
    <n v="918.05"/>
    <n v="0"/>
    <n v="0"/>
    <n v="179"/>
    <n v="11016.599999999999"/>
    <n v="4.0782122905027931"/>
    <n v="0"/>
    <n v="0"/>
    <n v="0"/>
    <n v="164330.94999999998"/>
    <x v="0"/>
    <x v="0"/>
    <x v="3"/>
    <s v=""/>
    <n v="0"/>
  </r>
  <r>
    <s v="CHD8020005P0103"/>
    <s v="机箱顶板24-25-210"/>
    <s v="VE2"/>
    <n v="212"/>
    <x v="0"/>
    <x v="0"/>
    <s v="Order specific"/>
    <s v="Order specific"/>
    <n v="2100"/>
    <n v="8"/>
    <n v="38"/>
    <n v="38.04"/>
    <n v="0"/>
    <n v="0"/>
    <n v="302"/>
    <n v="304.32"/>
    <n v="14.503311258278146"/>
    <n v="0"/>
    <n v="0"/>
    <n v="1445.52"/>
    <n v="11488.08"/>
    <x v="0"/>
    <x v="0"/>
    <x v="0"/>
    <s v=""/>
    <n v="0"/>
  </r>
  <r>
    <s v="CHD8020005P0104"/>
    <s v="机箱顶板24-31.5-275"/>
    <s v="VE2"/>
    <n v="212"/>
    <x v="0"/>
    <x v="0"/>
    <s v="Order specific"/>
    <s v="Order specific"/>
    <n v="2100"/>
    <n v="3"/>
    <n v="0"/>
    <n v="56.18"/>
    <n v="0"/>
    <n v="0"/>
    <n v="81"/>
    <n v="168.54"/>
    <n v="36.049382716049379"/>
    <n v="0"/>
    <n v="0"/>
    <n v="0"/>
    <n v="4550.58"/>
    <x v="0"/>
    <x v="0"/>
    <x v="0"/>
    <s v=""/>
    <n v="0"/>
  </r>
  <r>
    <s v="CHD8020009F0105"/>
    <s v="电动机箱24-275-31.5(加固定块)"/>
    <s v="VE2"/>
    <n v="212"/>
    <x v="0"/>
    <x v="0"/>
    <s v="Order specific"/>
    <s v="Order specific"/>
    <n v="2100"/>
    <n v="3"/>
    <n v="0"/>
    <n v="1116.1300000000001"/>
    <n v="0"/>
    <n v="0"/>
    <n v="22"/>
    <n v="3348.3900000000003"/>
    <n v="49.772727272727266"/>
    <n v="0"/>
    <n v="0"/>
    <n v="0"/>
    <n v="24554.86"/>
    <x v="0"/>
    <x v="0"/>
    <x v="2"/>
    <s v=""/>
    <n v="0"/>
  </r>
  <r>
    <s v="CHD8020009R0108"/>
    <s v="电动机箱24-210-25"/>
    <s v="VE2"/>
    <n v="212"/>
    <x v="0"/>
    <x v="0"/>
    <s v="Order specific"/>
    <s v="Order specific"/>
    <n v="2100"/>
    <n v="8"/>
    <n v="7"/>
    <n v="743.33"/>
    <n v="0"/>
    <n v="0"/>
    <n v="71"/>
    <n v="5946.64"/>
    <n v="15.422535211267606"/>
    <n v="0"/>
    <n v="0"/>
    <n v="5203.3100000000004"/>
    <n v="52776.43"/>
    <x v="0"/>
    <x v="0"/>
    <x v="2"/>
    <s v=""/>
    <n v="0"/>
  </r>
  <r>
    <s v="CHD8020010P0103"/>
    <s v="分闸弹簧24-40"/>
    <s v="VE1"/>
    <n v="219"/>
    <x v="0"/>
    <x v="0"/>
    <s v="Order specific"/>
    <s v="Order specific"/>
    <n v="2100"/>
    <n v="39"/>
    <n v="90"/>
    <n v="5.6"/>
    <n v="0"/>
    <n v="0"/>
    <n v="72"/>
    <n v="218.39999999999998"/>
    <n v="40.55555555555555"/>
    <n v="0"/>
    <n v="0"/>
    <n v="503.99999999999994"/>
    <n v="403.2"/>
    <x v="0"/>
    <x v="0"/>
    <x v="0"/>
    <s v=""/>
    <n v="0"/>
  </r>
  <r>
    <s v="CHD8020016R0103"/>
    <s v="缓冲器(24KV) VEG（X）"/>
    <s v="VE2"/>
    <n v="212"/>
    <x v="0"/>
    <x v="0"/>
    <s v="Order specific"/>
    <s v="Order specific"/>
    <n v="2100"/>
    <n v="1"/>
    <n v="0"/>
    <n v="65.430000000000007"/>
    <n v="0"/>
    <n v="0"/>
    <n v="1"/>
    <n v="65.430000000000007"/>
    <n v="14235"/>
    <n v="0"/>
    <n v="0"/>
    <n v="0"/>
    <n v="65.430000000000007"/>
    <x v="0"/>
    <x v="0"/>
    <x v="0"/>
    <s v=""/>
    <n v="0"/>
  </r>
  <r>
    <s v="CHD8020020P0101"/>
    <s v="导电杆垫块"/>
    <s v="VMI"/>
    <n v="212"/>
    <x v="0"/>
    <x v="0"/>
    <s v="MRP"/>
    <s v="MRP"/>
    <s v="VMI"/>
    <n v="2"/>
    <n v="0"/>
    <n v="35.33"/>
    <n v="0"/>
    <n v="0"/>
    <n v="3209"/>
    <n v="70.66"/>
    <n v="0.1137425989404799"/>
    <n v="0"/>
    <n v="0"/>
    <n v="0"/>
    <n v="113373.97"/>
    <x v="2"/>
    <x v="1"/>
    <x v="0"/>
    <n v="14"/>
    <n v="0"/>
  </r>
  <r>
    <s v="CHD8020021P0101"/>
    <s v="极柱双头螺栓-VG3"/>
    <s v="VMI"/>
    <n v="212"/>
    <x v="0"/>
    <x v="0"/>
    <s v="MRP"/>
    <s v="MRP"/>
    <s v="VMI"/>
    <n v="1"/>
    <n v="0"/>
    <n v="6.8"/>
    <n v="0"/>
    <n v="0"/>
    <n v="3258"/>
    <n v="6.8"/>
    <n v="0.22406384284837322"/>
    <n v="0"/>
    <n v="0"/>
    <n v="0"/>
    <n v="22154.399999999998"/>
    <x v="2"/>
    <x v="1"/>
    <x v="0"/>
    <n v="14"/>
    <n v="0"/>
  </r>
  <r>
    <s v="CHD8020028P0101"/>
    <s v="电动微动开关驱动板"/>
    <s v="VE1"/>
    <n v="212"/>
    <x v="0"/>
    <x v="0"/>
    <s v="Order specific"/>
    <s v="Order specific"/>
    <n v="2100"/>
    <n v="35"/>
    <n v="0"/>
    <n v="9.7899999999999991"/>
    <n v="0"/>
    <n v="0"/>
    <n v="0"/>
    <n v="342.65"/>
    <s v=""/>
    <n v="0"/>
    <n v="0"/>
    <n v="0"/>
    <n v="0"/>
    <x v="0"/>
    <x v="0"/>
    <x v="0"/>
    <s v=""/>
    <n v="0"/>
  </r>
  <r>
    <s v="CHD8030002R0101S"/>
    <s v="底盘车装配40.5-275"/>
    <s v="VMI"/>
    <n v="212"/>
    <x v="0"/>
    <x v="0"/>
    <s v="MRP"/>
    <s v="MRP"/>
    <s v="VMI"/>
    <n v="7"/>
    <n v="8"/>
    <n v="2462.23"/>
    <n v="0"/>
    <n v="0"/>
    <n v="314"/>
    <n v="17235.61"/>
    <n v="40.684713375796179"/>
    <n v="0"/>
    <n v="0"/>
    <n v="19697.84"/>
    <n v="773140.22"/>
    <x v="1"/>
    <x v="3"/>
    <x v="3"/>
    <n v="7"/>
    <n v="9418.2928375890424"/>
  </r>
  <r>
    <s v="CHD8030002R0102"/>
    <s v="功能车用底盘车装配"/>
    <s v="VE1"/>
    <n v="212"/>
    <x v="0"/>
    <x v="0"/>
    <s v="Order specific"/>
    <s v="Order specific"/>
    <n v="2100"/>
    <n v="4"/>
    <n v="0"/>
    <n v="2378.63"/>
    <n v="0"/>
    <n v="0"/>
    <n v="39"/>
    <n v="9514.52"/>
    <n v="65.512820512820511"/>
    <n v="0"/>
    <n v="0"/>
    <n v="0"/>
    <n v="92766.57"/>
    <x v="0"/>
    <x v="0"/>
    <x v="3"/>
    <s v=""/>
    <n v="0"/>
  </r>
  <r>
    <s v="CHD8030003P0101"/>
    <s v="机箱左立柱40.5"/>
    <s v="VMI"/>
    <n v="212"/>
    <x v="0"/>
    <x v="0"/>
    <s v="MRP"/>
    <s v="MRP"/>
    <s v="VMI"/>
    <n v="2"/>
    <n v="0"/>
    <n v="36.979999999999997"/>
    <n v="0"/>
    <n v="0"/>
    <n v="324"/>
    <n v="73.959999999999994"/>
    <n v="4.5061728395061724"/>
    <n v="0"/>
    <n v="0"/>
    <n v="0"/>
    <n v="11981.519999999999"/>
    <x v="2"/>
    <x v="1"/>
    <x v="0"/>
    <n v="14"/>
    <n v="0"/>
  </r>
  <r>
    <s v="CHD8030003P0102"/>
    <s v="机箱右立柱40.5"/>
    <s v="VMI"/>
    <n v="212"/>
    <x v="0"/>
    <x v="0"/>
    <s v="MRP"/>
    <s v="MRP"/>
    <s v="VMI"/>
    <n v="2"/>
    <n v="0"/>
    <n v="42.99"/>
    <n v="0"/>
    <n v="0"/>
    <n v="324"/>
    <n v="85.98"/>
    <n v="2.2530864197530862"/>
    <n v="0"/>
    <n v="0"/>
    <n v="0"/>
    <n v="13928.76"/>
    <x v="2"/>
    <x v="1"/>
    <x v="0"/>
    <n v="14"/>
    <n v="0"/>
  </r>
  <r>
    <s v="CHD8030003P0114"/>
    <s v="机箱左立柱40.5(GE专用)"/>
    <s v="VE2"/>
    <n v="212"/>
    <x v="0"/>
    <x v="0"/>
    <s v="Order specific"/>
    <s v="Order specific"/>
    <n v="2100"/>
    <n v="10"/>
    <n v="0"/>
    <n v="36.979999999999997"/>
    <n v="0"/>
    <n v="0"/>
    <n v="30"/>
    <n v="369.79999999999995"/>
    <n v="24.333333333333332"/>
    <n v="0"/>
    <n v="0"/>
    <n v="0"/>
    <n v="1109.3999999999999"/>
    <x v="0"/>
    <x v="0"/>
    <x v="0"/>
    <s v=""/>
    <n v="0"/>
  </r>
  <r>
    <s v="CHD8030003P0115"/>
    <s v="机箱右立柱40.5(GE专用)"/>
    <s v="VE2"/>
    <n v="212"/>
    <x v="0"/>
    <x v="0"/>
    <s v="Order specific"/>
    <s v="Order specific"/>
    <n v="2100"/>
    <n v="16"/>
    <n v="0"/>
    <n v="43.49"/>
    <n v="0"/>
    <n v="0"/>
    <n v="36"/>
    <n v="695.84"/>
    <n v="101.3888888888889"/>
    <n v="0"/>
    <n v="0"/>
    <n v="0"/>
    <n v="1565.64"/>
    <x v="0"/>
    <x v="0"/>
    <x v="0"/>
    <s v=""/>
    <n v="0"/>
  </r>
  <r>
    <s v="CHD8030003P0122"/>
    <s v="机箱左立柱"/>
    <s v="VE2"/>
    <n v="212"/>
    <x v="0"/>
    <x v="0"/>
    <s v="Order specific"/>
    <s v="Order specific"/>
    <n v="2100"/>
    <n v="5"/>
    <n v="2"/>
    <n v="33.159999999999997"/>
    <n v="0"/>
    <n v="0"/>
    <n v="67"/>
    <n v="165.79999999999998"/>
    <n v="87.164179104477611"/>
    <n v="0"/>
    <n v="0"/>
    <n v="66.319999999999993"/>
    <n v="2221.7199999999998"/>
    <x v="0"/>
    <x v="0"/>
    <x v="0"/>
    <s v=""/>
    <n v="0"/>
  </r>
  <r>
    <s v="CHD8030003P0123"/>
    <s v="机箱右立柱"/>
    <s v="VE2"/>
    <n v="212"/>
    <x v="0"/>
    <x v="0"/>
    <s v="Order specific"/>
    <s v="Order specific"/>
    <n v="2100"/>
    <n v="5"/>
    <n v="2"/>
    <n v="48.78"/>
    <n v="0"/>
    <n v="0"/>
    <n v="67"/>
    <n v="243.9"/>
    <n v="27.238805970149251"/>
    <n v="0"/>
    <n v="0"/>
    <n v="97.56"/>
    <n v="3268.26"/>
    <x v="0"/>
    <x v="0"/>
    <x v="0"/>
    <s v=""/>
    <n v="0"/>
  </r>
  <r>
    <s v="CHD8030003P0155"/>
    <s v="机箱左立柱（落地式极间距400）"/>
    <s v="VE2"/>
    <n v="212"/>
    <x v="0"/>
    <x v="0"/>
    <s v="Order specific"/>
    <s v="Order specific"/>
    <n v="2100"/>
    <n v="6"/>
    <n v="0"/>
    <n v="48.8"/>
    <n v="0"/>
    <n v="0"/>
    <n v="161"/>
    <n v="292.79999999999995"/>
    <n v="11.335403726708075"/>
    <n v="0"/>
    <n v="0"/>
    <n v="0"/>
    <n v="7856.7999999999993"/>
    <x v="0"/>
    <x v="0"/>
    <x v="0"/>
    <s v=""/>
    <n v="0"/>
  </r>
  <r>
    <s v="CHD8030003P0156"/>
    <s v="机箱右立柱（落地式极间距400）"/>
    <s v="VE2"/>
    <n v="212"/>
    <x v="0"/>
    <x v="0"/>
    <s v="Order specific"/>
    <s v="Order specific"/>
    <n v="2100"/>
    <n v="6"/>
    <n v="0"/>
    <n v="59.22"/>
    <n v="0"/>
    <n v="0"/>
    <n v="161"/>
    <n v="355.32"/>
    <n v="13.60248447204969"/>
    <n v="0"/>
    <n v="0"/>
    <n v="0"/>
    <n v="9534.42"/>
    <x v="0"/>
    <x v="0"/>
    <x v="0"/>
    <s v=""/>
    <n v="0"/>
  </r>
  <r>
    <s v="CHD8030003P0192"/>
    <s v="机箱左立柱40.5(GE/程序锁)"/>
    <s v="VE1"/>
    <n v="217"/>
    <x v="0"/>
    <x v="0"/>
    <s v="Order specific"/>
    <s v="Order specific"/>
    <n v="2100"/>
    <n v="6"/>
    <n v="0"/>
    <n v="42.04"/>
    <n v="0"/>
    <n v="0"/>
    <n v="6"/>
    <n v="252.24"/>
    <n v="365"/>
    <n v="0"/>
    <n v="0"/>
    <n v="0"/>
    <n v="252.24"/>
    <x v="0"/>
    <x v="0"/>
    <x v="0"/>
    <s v=""/>
    <n v="0"/>
  </r>
  <r>
    <s v="CHD8030005P0101"/>
    <s v="机箱顶板40.5"/>
    <s v="VMI"/>
    <n v="212"/>
    <x v="0"/>
    <x v="0"/>
    <s v="MRP"/>
    <s v="MRP"/>
    <s v="VMI"/>
    <n v="2"/>
    <n v="0"/>
    <n v="80.91"/>
    <n v="0"/>
    <n v="0"/>
    <n v="323"/>
    <n v="161.82"/>
    <n v="6.780185758513932"/>
    <n v="0"/>
    <n v="0"/>
    <n v="0"/>
    <n v="26133.93"/>
    <x v="2"/>
    <x v="1"/>
    <x v="0"/>
    <n v="14"/>
    <n v="0"/>
  </r>
  <r>
    <s v="CHD8030005P0104"/>
    <s v="机箱顶板(GE)"/>
    <s v="VE2"/>
    <n v="212"/>
    <x v="0"/>
    <x v="0"/>
    <s v="Order specific"/>
    <s v="Order specific"/>
    <n v="2100"/>
    <n v="14"/>
    <n v="0"/>
    <n v="81.260000000000005"/>
    <n v="0"/>
    <n v="0"/>
    <n v="34"/>
    <n v="1137.6400000000001"/>
    <n v="21.470588235294116"/>
    <n v="0"/>
    <n v="0"/>
    <n v="0"/>
    <n v="2762.84"/>
    <x v="0"/>
    <x v="0"/>
    <x v="2"/>
    <s v=""/>
    <n v="0"/>
  </r>
  <r>
    <s v="CHD8030005P0107"/>
    <s v="机箱顶板(GE隔离车)"/>
    <s v="VE2"/>
    <n v="212"/>
    <x v="0"/>
    <x v="0"/>
    <s v="Order specific"/>
    <s v="Order specific"/>
    <n v="2100"/>
    <n v="2"/>
    <n v="0"/>
    <n v="81.260000000000005"/>
    <n v="0"/>
    <n v="0"/>
    <n v="2"/>
    <n v="162.52000000000001"/>
    <n v="2555"/>
    <n v="0"/>
    <n v="0"/>
    <n v="0"/>
    <n v="162.52000000000001"/>
    <x v="0"/>
    <x v="0"/>
    <x v="0"/>
    <s v=""/>
    <n v="0"/>
  </r>
  <r>
    <s v="CHD8030005P0111"/>
    <s v="机箱顶板"/>
    <s v="VE2"/>
    <n v="212"/>
    <x v="0"/>
    <x v="0"/>
    <s v="Order specific"/>
    <s v="Order specific"/>
    <n v="2100"/>
    <n v="5"/>
    <n v="0"/>
    <n v="89.75"/>
    <n v="0"/>
    <n v="0"/>
    <n v="60"/>
    <n v="448.75"/>
    <n v="12.166666666666666"/>
    <n v="0"/>
    <n v="0"/>
    <n v="0"/>
    <n v="5385"/>
    <x v="0"/>
    <x v="0"/>
    <x v="0"/>
    <s v=""/>
    <n v="0"/>
  </r>
  <r>
    <s v="CHD8030005P0134"/>
    <s v="机箱顶板（极间距400）"/>
    <s v="VE2"/>
    <n v="212"/>
    <x v="0"/>
    <x v="0"/>
    <s v="Order specific"/>
    <s v="Order specific"/>
    <n v="2100"/>
    <n v="6"/>
    <n v="0"/>
    <n v="107.75"/>
    <n v="0"/>
    <n v="0"/>
    <n v="161"/>
    <n v="646.5"/>
    <n v="11.335403726708075"/>
    <n v="0"/>
    <n v="0"/>
    <n v="0"/>
    <n v="17347.75"/>
    <x v="0"/>
    <x v="0"/>
    <x v="0"/>
    <s v=""/>
    <n v="0"/>
  </r>
  <r>
    <s v="CHD8030006P0103"/>
    <s v="面板40.5(GE专用)"/>
    <s v="VE2"/>
    <n v="212"/>
    <x v="0"/>
    <x v="0"/>
    <s v="Order specific"/>
    <s v="Order specific"/>
    <n v="2100"/>
    <n v="3"/>
    <n v="0"/>
    <n v="81.69"/>
    <n v="0"/>
    <n v="0"/>
    <n v="23"/>
    <n v="245.07"/>
    <n v="95.217391304347828"/>
    <n v="0"/>
    <n v="0"/>
    <n v="0"/>
    <n v="1878.87"/>
    <x v="0"/>
    <x v="0"/>
    <x v="0"/>
    <s v=""/>
    <n v="0"/>
  </r>
  <r>
    <s v="CHD8030006P0110"/>
    <s v="面板40.5-275(带Y10-GE)"/>
    <s v="VE2"/>
    <n v="212"/>
    <x v="0"/>
    <x v="0"/>
    <s v="Order specific"/>
    <s v="Order specific"/>
    <n v="2100"/>
    <n v="11"/>
    <n v="0"/>
    <n v="85.72"/>
    <n v="0"/>
    <n v="0"/>
    <n v="27"/>
    <n v="942.92"/>
    <n v="40.55555555555555"/>
    <n v="0"/>
    <n v="0"/>
    <n v="0"/>
    <n v="2314.44"/>
    <x v="0"/>
    <x v="0"/>
    <x v="2"/>
    <s v=""/>
    <n v="0"/>
  </r>
  <r>
    <s v="CHD8030007F0101"/>
    <s v="面板装配组件40.5-275"/>
    <s v="VMI"/>
    <n v="212"/>
    <x v="0"/>
    <x v="0"/>
    <s v="MRP"/>
    <s v="MRP"/>
    <s v="VMI"/>
    <n v="5"/>
    <n v="0"/>
    <n v="120"/>
    <n v="0"/>
    <n v="0"/>
    <n v="375"/>
    <n v="600"/>
    <n v="10.706666666666667"/>
    <n v="0"/>
    <n v="0"/>
    <n v="0"/>
    <n v="45000"/>
    <x v="2"/>
    <x v="1"/>
    <x v="0"/>
    <n v="14"/>
    <n v="0"/>
  </r>
  <r>
    <s v="CHD8030007F0102"/>
    <s v="面板装配组件40.5-300"/>
    <s v="VMI"/>
    <n v="212"/>
    <x v="0"/>
    <x v="0"/>
    <s v="MRP"/>
    <s v="MRP"/>
    <s v="VMI"/>
    <n v="2"/>
    <n v="0"/>
    <n v="124.5"/>
    <n v="0"/>
    <n v="0"/>
    <n v="556"/>
    <n v="249"/>
    <n v="3.2823741007194243"/>
    <n v="0"/>
    <n v="0"/>
    <n v="0"/>
    <n v="69222"/>
    <x v="2"/>
    <x v="1"/>
    <x v="0"/>
    <n v="14"/>
    <n v="0"/>
  </r>
  <r>
    <s v="CHD8030007P0101"/>
    <s v="紧急脱扣弯板"/>
    <s v="SM"/>
    <n v="212"/>
    <x v="0"/>
    <x v="0"/>
    <s v="SM"/>
    <s v="kanban"/>
    <n v="2600"/>
    <n v="106"/>
    <n v="161"/>
    <n v="8.48"/>
    <n v="0"/>
    <n v="40"/>
    <n v="977"/>
    <n v="898.88"/>
    <n v="0.74718526100307059"/>
    <n v="0"/>
    <n v="169.60000000000002"/>
    <n v="1365.28"/>
    <n v="8284.9600000000009"/>
    <x v="2"/>
    <x v="2"/>
    <x v="0"/>
    <n v="21"/>
    <n v="0"/>
  </r>
  <r>
    <s v="CHD8030008P0103"/>
    <s v="分闸模块右侧板40.5(GE专用)"/>
    <s v="VE2"/>
    <n v="212"/>
    <x v="0"/>
    <x v="0"/>
    <s v="Order specific"/>
    <s v="Order specific"/>
    <n v="2100"/>
    <n v="14"/>
    <n v="0"/>
    <n v="28.4"/>
    <n v="0"/>
    <n v="0"/>
    <n v="34"/>
    <n v="397.59999999999997"/>
    <n v="1137.9411764705883"/>
    <n v="0"/>
    <n v="0"/>
    <n v="0"/>
    <n v="965.59999999999991"/>
    <x v="0"/>
    <x v="0"/>
    <x v="0"/>
    <s v=""/>
    <n v="0"/>
  </r>
  <r>
    <s v="CHD8030008R0103"/>
    <s v="触臂VEP-40.5-1250"/>
    <s v="VMI"/>
    <n v="212"/>
    <x v="0"/>
    <x v="0"/>
    <s v="MRP"/>
    <s v="MRP"/>
    <s v="VMI"/>
    <n v="78"/>
    <n v="0"/>
    <n v="196.48"/>
    <n v="0"/>
    <n v="0"/>
    <n v="2330"/>
    <n v="15325.439999999999"/>
    <n v="2.1931330472103006"/>
    <n v="0"/>
    <n v="0"/>
    <n v="0"/>
    <n v="457798.39999999997"/>
    <x v="2"/>
    <x v="3"/>
    <x v="3"/>
    <n v="7"/>
    <n v="0"/>
  </r>
  <r>
    <s v="CHD8030008R0104"/>
    <s v="触臂VEP-40.5-2000"/>
    <s v="VE2"/>
    <n v="212"/>
    <x v="0"/>
    <x v="0"/>
    <s v="Order specific"/>
    <s v="Order specific"/>
    <n v="2100"/>
    <n v="13"/>
    <n v="6"/>
    <n v="666.37"/>
    <n v="0"/>
    <n v="0"/>
    <n v="97"/>
    <n v="8662.81"/>
    <n v="293.50515463917526"/>
    <n v="0"/>
    <n v="0"/>
    <n v="3998.2200000000003"/>
    <n v="64637.89"/>
    <x v="0"/>
    <x v="0"/>
    <x v="3"/>
    <s v=""/>
    <n v="0"/>
  </r>
  <r>
    <s v="CHD8030008R0110"/>
    <s v="触臂-2500（GE专用）"/>
    <s v="VE2"/>
    <n v="212"/>
    <x v="0"/>
    <x v="0"/>
    <s v="Order specific"/>
    <s v="Order specific"/>
    <n v="2100"/>
    <n v="12"/>
    <n v="0"/>
    <n v="707.6"/>
    <n v="0"/>
    <n v="0"/>
    <n v="0"/>
    <n v="8491.2000000000007"/>
    <s v=""/>
    <n v="0"/>
    <n v="0"/>
    <n v="0"/>
    <n v="0"/>
    <x v="0"/>
    <x v="0"/>
    <x v="3"/>
    <s v=""/>
    <n v="0"/>
  </r>
  <r>
    <s v="CHD8030008R0111"/>
    <s v="触臂组件40.5-1250"/>
    <s v="VMI"/>
    <n v="212"/>
    <x v="0"/>
    <x v="0"/>
    <s v="MRP"/>
    <s v="MRP"/>
    <s v="VMI"/>
    <n v="30"/>
    <n v="0"/>
    <n v="175.42"/>
    <n v="0"/>
    <n v="0"/>
    <n v="283"/>
    <n v="5262.5999999999995"/>
    <n v="15.477031802120143"/>
    <n v="0"/>
    <n v="0"/>
    <n v="0"/>
    <n v="49643.859999999993"/>
    <x v="4"/>
    <x v="1"/>
    <x v="2"/>
    <n v="14"/>
    <n v="331.47170958904155"/>
  </r>
  <r>
    <s v="CHD8030010R0101"/>
    <s v="箱体VEP-40.5"/>
    <s v="VMI"/>
    <n v="212"/>
    <x v="0"/>
    <x v="0"/>
    <s v="MRP"/>
    <s v="MRP"/>
    <s v="VMI"/>
    <n v="5"/>
    <n v="0"/>
    <n v="1030.33"/>
    <n v="0"/>
    <n v="0"/>
    <n v="301"/>
    <n v="5151.6499999999996"/>
    <n v="36.378737541528238"/>
    <n v="0"/>
    <n v="0"/>
    <n v="0"/>
    <n v="310129.32999999996"/>
    <x v="1"/>
    <x v="3"/>
    <x v="2"/>
    <n v="7"/>
    <n v="2745.8435641095889"/>
  </r>
  <r>
    <s v="CHD8030010R0105"/>
    <s v="箱体VEP-40.5(GE专用)"/>
    <s v="VE2"/>
    <n v="212"/>
    <x v="0"/>
    <x v="0"/>
    <s v="Order specific"/>
    <s v="Order specific"/>
    <n v="2100"/>
    <n v="14"/>
    <n v="0"/>
    <n v="1050.05"/>
    <n v="0"/>
    <n v="0"/>
    <n v="50"/>
    <n v="14700.699999999999"/>
    <n v="36.5"/>
    <n v="0"/>
    <n v="0"/>
    <n v="0"/>
    <n v="52502.5"/>
    <x v="0"/>
    <x v="0"/>
    <x v="3"/>
    <s v=""/>
    <n v="0"/>
  </r>
  <r>
    <s v="CHD8030010R0115"/>
    <s v="P30机箱（隔板）"/>
    <s v="VE2"/>
    <n v="212"/>
    <x v="0"/>
    <x v="0"/>
    <s v="Order specific"/>
    <s v="Order specific"/>
    <n v="2100"/>
    <n v="2"/>
    <n v="0"/>
    <n v="1256.33"/>
    <n v="0"/>
    <n v="0"/>
    <n v="202"/>
    <n v="2512.66"/>
    <n v="25.297029702970299"/>
    <n v="0"/>
    <n v="0"/>
    <n v="0"/>
    <n v="253778.65999999997"/>
    <x v="0"/>
    <x v="0"/>
    <x v="2"/>
    <s v=""/>
    <n v="0"/>
  </r>
  <r>
    <s v="CHD8030015R0101"/>
    <s v="油缓冲器40-2500-31.5"/>
    <s v="VMI"/>
    <n v="212"/>
    <x v="0"/>
    <x v="0"/>
    <s v="MRP"/>
    <s v="MRP"/>
    <s v="VMI"/>
    <n v="26"/>
    <n v="0"/>
    <n v="63.61"/>
    <n v="0"/>
    <n v="0"/>
    <n v="969"/>
    <n v="1653.86"/>
    <n v="0.75335397316821462"/>
    <n v="0"/>
    <n v="0"/>
    <n v="0"/>
    <n v="61638.09"/>
    <x v="2"/>
    <x v="1"/>
    <x v="2"/>
    <n v="14"/>
    <n v="0"/>
  </r>
  <r>
    <s v="CHD8030015R0103"/>
    <s v="油缓冲器40-2500-31.5"/>
    <s v="VE1"/>
    <n v="105"/>
    <x v="0"/>
    <x v="0"/>
    <s v="Order specific"/>
    <s v="Order specific"/>
    <n v="2100"/>
    <n v="35"/>
    <n v="0"/>
    <n v="65"/>
    <n v="0"/>
    <n v="0"/>
    <n v="40"/>
    <n v="2275"/>
    <n v="237.25"/>
    <n v="0"/>
    <n v="0"/>
    <n v="0"/>
    <n v="2600"/>
    <x v="0"/>
    <x v="0"/>
    <x v="2"/>
    <s v=""/>
    <n v="0"/>
  </r>
  <r>
    <s v="CHD8030020P0104"/>
    <s v="软管定位卡"/>
    <s v="SM"/>
    <n v="212"/>
    <x v="0"/>
    <x v="0"/>
    <s v="SM"/>
    <s v="kanban"/>
    <n v="2600"/>
    <n v="106"/>
    <n v="120"/>
    <n v="5.25"/>
    <n v="0"/>
    <n v="40"/>
    <n v="866"/>
    <n v="556.5"/>
    <n v="14.751732101616629"/>
    <n v="0"/>
    <n v="105"/>
    <n v="630"/>
    <n v="4546.5"/>
    <x v="2"/>
    <x v="2"/>
    <x v="0"/>
    <n v="21"/>
    <n v="0"/>
  </r>
  <r>
    <s v="CHD8030020R0101"/>
    <s v="绝缘拉杆"/>
    <s v="VMI"/>
    <n v="202"/>
    <x v="0"/>
    <x v="0"/>
    <s v="MRP"/>
    <s v="MRP"/>
    <s v="VMI"/>
    <n v="53"/>
    <n v="0"/>
    <n v="83.1"/>
    <n v="0"/>
    <n v="0"/>
    <n v="3026"/>
    <n v="4404.2999999999993"/>
    <n v="12.785855915399868"/>
    <n v="0"/>
    <n v="0"/>
    <n v="0"/>
    <n v="251460.59999999998"/>
    <x v="2"/>
    <x v="3"/>
    <x v="2"/>
    <n v="7"/>
    <n v="1315.4024219178079"/>
  </r>
  <r>
    <s v="CHD8030021P0102"/>
    <s v="主传动连板"/>
    <s v="VMI"/>
    <n v="212"/>
    <x v="0"/>
    <x v="0"/>
    <s v="MRP"/>
    <s v="MRP"/>
    <s v="VMI"/>
    <n v="54"/>
    <n v="0"/>
    <n v="15"/>
    <n v="0"/>
    <n v="0"/>
    <n v="3021"/>
    <n v="810"/>
    <n v="6.4035087719298245"/>
    <n v="0"/>
    <n v="0"/>
    <n v="0"/>
    <n v="45315"/>
    <x v="2"/>
    <x v="1"/>
    <x v="0"/>
    <n v="14"/>
    <n v="0"/>
  </r>
  <r>
    <s v="CHD8030026P0101"/>
    <s v="导向杆40.5"/>
    <s v="VMI"/>
    <n v="212"/>
    <x v="0"/>
    <x v="0"/>
    <s v="MRP"/>
    <s v="MRP"/>
    <s v="VMI"/>
    <n v="54"/>
    <n v="0"/>
    <n v="8.51"/>
    <n v="0"/>
    <n v="0"/>
    <n v="3014"/>
    <n v="459.53999999999996"/>
    <n v="6.5394824153948248"/>
    <n v="0"/>
    <n v="0"/>
    <n v="0"/>
    <n v="25649.14"/>
    <x v="2"/>
    <x v="1"/>
    <x v="0"/>
    <n v="14"/>
    <n v="0"/>
  </r>
  <r>
    <s v="CHD8030027P0101"/>
    <s v="拉杆接头"/>
    <s v="VMI"/>
    <n v="212"/>
    <x v="0"/>
    <x v="0"/>
    <s v="MRP"/>
    <s v="MRP"/>
    <s v="VMI"/>
    <n v="6"/>
    <n v="0"/>
    <n v="8.86"/>
    <n v="0"/>
    <n v="0"/>
    <n v="1417"/>
    <n v="53.16"/>
    <n v="13.909668313338038"/>
    <n v="0"/>
    <n v="0"/>
    <n v="0"/>
    <n v="12554.619999999999"/>
    <x v="2"/>
    <x v="1"/>
    <x v="0"/>
    <n v="14"/>
    <n v="0"/>
  </r>
  <r>
    <s v="CHD8030027P0104"/>
    <s v="拉杆接头（软连接）"/>
    <s v="VMI"/>
    <n v="212"/>
    <x v="0"/>
    <x v="0"/>
    <s v="MRP"/>
    <s v="MRP"/>
    <s v="VMI"/>
    <n v="21"/>
    <n v="0"/>
    <n v="10.050000000000001"/>
    <n v="0"/>
    <n v="0"/>
    <n v="444"/>
    <n v="211.05"/>
    <n v="4.9324324324324325"/>
    <n v="0"/>
    <n v="0"/>
    <n v="0"/>
    <n v="4462.2000000000007"/>
    <x v="2"/>
    <x v="2"/>
    <x v="0"/>
    <n v="21"/>
    <n v="0"/>
  </r>
  <r>
    <s v="CHD8030028P0101"/>
    <s v="脱扣半轴40.5"/>
    <s v="VMI"/>
    <n v="212"/>
    <x v="0"/>
    <x v="0"/>
    <s v="MRP"/>
    <s v="MRP"/>
    <s v="VMI"/>
    <n v="6"/>
    <n v="0"/>
    <n v="23.69"/>
    <n v="0"/>
    <n v="0"/>
    <n v="979"/>
    <n v="142.14000000000001"/>
    <n v="7.8294177732379984"/>
    <n v="0"/>
    <n v="0"/>
    <n v="0"/>
    <n v="23192.510000000002"/>
    <x v="2"/>
    <x v="1"/>
    <x v="0"/>
    <n v="14"/>
    <n v="0"/>
  </r>
  <r>
    <s v="CHD8030028P0105"/>
    <s v="脱扣半轴40.5（Y4、Y10）"/>
    <s v="VE2"/>
    <n v="212"/>
    <x v="0"/>
    <x v="0"/>
    <s v="Order specific"/>
    <s v="Order specific"/>
    <n v="2100"/>
    <n v="1"/>
    <n v="0"/>
    <n v="42.35"/>
    <n v="0"/>
    <n v="0"/>
    <n v="4"/>
    <n v="42.35"/>
    <n v="547.5"/>
    <n v="0"/>
    <n v="0"/>
    <n v="0"/>
    <n v="169.4"/>
    <x v="0"/>
    <x v="0"/>
    <x v="0"/>
    <s v=""/>
    <n v="0"/>
  </r>
  <r>
    <s v="CHD8030028P0106"/>
    <s v="脱扣半轴40.5（Y10）"/>
    <s v="VE2"/>
    <n v="212"/>
    <x v="0"/>
    <x v="0"/>
    <s v="Order specific"/>
    <s v="Order specific"/>
    <n v="2100"/>
    <n v="11"/>
    <n v="0"/>
    <n v="29.85"/>
    <n v="0"/>
    <n v="0"/>
    <n v="53"/>
    <n v="328.35"/>
    <n v="6.8867924528301883"/>
    <n v="0"/>
    <n v="0"/>
    <n v="0"/>
    <n v="1582.0500000000002"/>
    <x v="0"/>
    <x v="0"/>
    <x v="0"/>
    <s v=""/>
    <n v="0"/>
  </r>
  <r>
    <s v="CHD8030029P0101"/>
    <s v="紧急脱扣连杆"/>
    <s v="VMI"/>
    <n v="212"/>
    <x v="0"/>
    <x v="0"/>
    <s v="MRP"/>
    <s v="MRP"/>
    <s v="VMI"/>
    <n v="3"/>
    <n v="0"/>
    <n v="4.1900000000000004"/>
    <n v="0"/>
    <n v="0"/>
    <n v="387"/>
    <n v="12.57"/>
    <n v="10.374677002583979"/>
    <n v="0"/>
    <n v="0"/>
    <n v="0"/>
    <n v="1621.5300000000002"/>
    <x v="2"/>
    <x v="2"/>
    <x v="0"/>
    <n v="21"/>
    <n v="0"/>
  </r>
  <r>
    <s v="CHD8030029P0102"/>
    <s v="吊钩连杆"/>
    <s v="VMI"/>
    <n v="212"/>
    <x v="0"/>
    <x v="0"/>
    <s v="MRP"/>
    <s v="MRP"/>
    <s v="VMI"/>
    <n v="20"/>
    <n v="0"/>
    <n v="27.73"/>
    <n v="0"/>
    <n v="0"/>
    <n v="476"/>
    <n v="554.6"/>
    <n v="2.3004201680672272"/>
    <n v="0"/>
    <n v="0"/>
    <n v="0"/>
    <n v="13199.48"/>
    <x v="2"/>
    <x v="1"/>
    <x v="0"/>
    <n v="14"/>
    <n v="0"/>
  </r>
  <r>
    <s v="CHD8030029P0104"/>
    <s v="长吊钩连杆"/>
    <s v="VMI"/>
    <n v="212"/>
    <x v="0"/>
    <x v="0"/>
    <s v="MRP"/>
    <s v="MRP"/>
    <s v="VMI"/>
    <n v="3"/>
    <n v="0"/>
    <n v="28.77"/>
    <n v="0"/>
    <n v="0"/>
    <n v="595"/>
    <n v="86.31"/>
    <n v="12.268907563025209"/>
    <n v="0"/>
    <n v="0"/>
    <n v="0"/>
    <n v="17118.150000000001"/>
    <x v="2"/>
    <x v="1"/>
    <x v="0"/>
    <n v="14"/>
    <n v="0"/>
  </r>
  <r>
    <s v="CHD8030029R0104"/>
    <s v="链轮焊接(415B)"/>
    <s v="VMI"/>
    <n v="212"/>
    <x v="0"/>
    <x v="0"/>
    <s v="MRP"/>
    <s v="MRP"/>
    <s v="VMI"/>
    <n v="18"/>
    <n v="0"/>
    <n v="45"/>
    <n v="0"/>
    <n v="0"/>
    <n v="1007"/>
    <n v="810"/>
    <n v="1.0873882820258194"/>
    <n v="0"/>
    <n v="0"/>
    <n v="0"/>
    <n v="45315"/>
    <x v="2"/>
    <x v="1"/>
    <x v="0"/>
    <n v="14"/>
    <n v="0"/>
  </r>
  <r>
    <s v="CHD8030030P0101"/>
    <s v="连杆接头"/>
    <s v="VMI"/>
    <n v="212"/>
    <x v="0"/>
    <x v="0"/>
    <s v="MRP"/>
    <s v="MRP"/>
    <s v="VMI"/>
    <n v="3"/>
    <n v="0"/>
    <n v="4.95"/>
    <n v="0"/>
    <n v="0"/>
    <n v="387"/>
    <n v="14.850000000000001"/>
    <n v="16.97674418604651"/>
    <n v="0"/>
    <n v="0"/>
    <n v="0"/>
    <n v="1915.65"/>
    <x v="4"/>
    <x v="2"/>
    <x v="0"/>
    <n v="21"/>
    <n v="0"/>
  </r>
  <r>
    <s v="CHD8030031P0102"/>
    <s v="拐臂"/>
    <s v="VMI"/>
    <n v="212"/>
    <x v="0"/>
    <x v="0"/>
    <s v="MRP"/>
    <s v="MRP"/>
    <s v="VMI"/>
    <n v="54"/>
    <n v="0"/>
    <n v="35"/>
    <n v="0"/>
    <n v="0"/>
    <n v="3015"/>
    <n v="1890"/>
    <n v="0.36318407960199001"/>
    <n v="0"/>
    <n v="0"/>
    <n v="0"/>
    <n v="105525"/>
    <x v="2"/>
    <x v="1"/>
    <x v="2"/>
    <n v="14"/>
    <n v="0"/>
  </r>
  <r>
    <s v="CHD8030032P0102"/>
    <s v="整体拐臂"/>
    <s v="VMI"/>
    <n v="212"/>
    <x v="0"/>
    <x v="0"/>
    <s v="MRP"/>
    <s v="MRP"/>
    <s v="VMI"/>
    <n v="54"/>
    <n v="0"/>
    <n v="159"/>
    <n v="0"/>
    <n v="0"/>
    <n v="3022"/>
    <n v="8586"/>
    <n v="6.5221707478491062"/>
    <n v="0"/>
    <n v="0"/>
    <n v="0"/>
    <n v="480498"/>
    <x v="2"/>
    <x v="3"/>
    <x v="3"/>
    <n v="7"/>
    <n v="0"/>
  </r>
  <r>
    <s v="CHD8030033P0101"/>
    <s v="紧急脱扣拐臂"/>
    <s v="VMI"/>
    <n v="212"/>
    <x v="0"/>
    <x v="0"/>
    <s v="MRP"/>
    <s v="MRP"/>
    <s v="VMI"/>
    <n v="7"/>
    <n v="0"/>
    <n v="5.27"/>
    <n v="0"/>
    <n v="0"/>
    <n v="950"/>
    <n v="36.89"/>
    <n v="20.747368421052631"/>
    <n v="0"/>
    <n v="0"/>
    <n v="0"/>
    <n v="5006.5"/>
    <x v="4"/>
    <x v="2"/>
    <x v="0"/>
    <n v="21"/>
    <n v="0"/>
  </r>
  <r>
    <s v="CHD8030033P0106"/>
    <s v="紧急脱扣拐臂(Y4、Y10)"/>
    <s v="VE2"/>
    <n v="212"/>
    <x v="0"/>
    <x v="0"/>
    <s v="Order specific"/>
    <s v="Order specific"/>
    <n v="2100"/>
    <n v="11"/>
    <n v="0"/>
    <n v="12.59"/>
    <n v="0"/>
    <n v="0"/>
    <n v="57"/>
    <n v="138.49"/>
    <n v="44.824561403508767"/>
    <n v="0"/>
    <n v="0"/>
    <n v="0"/>
    <n v="717.63"/>
    <x v="0"/>
    <x v="0"/>
    <x v="0"/>
    <s v=""/>
    <n v="0"/>
  </r>
  <r>
    <s v="CHD8030035P0102"/>
    <s v="主轴限位套Φ32.5×9"/>
    <s v="SM"/>
    <n v="212"/>
    <x v="0"/>
    <x v="0"/>
    <s v="SM"/>
    <s v="kanban"/>
    <n v="2600"/>
    <n v="237"/>
    <n v="500"/>
    <n v="1.51"/>
    <n v="0"/>
    <n v="100"/>
    <n v="1879"/>
    <n v="357.87"/>
    <n v="2.1367748802554547"/>
    <n v="0"/>
    <n v="75.5"/>
    <n v="755"/>
    <n v="2837.29"/>
    <x v="2"/>
    <x v="2"/>
    <x v="0"/>
    <n v="21"/>
    <n v="0"/>
  </r>
  <r>
    <s v="CHD8030035P0107"/>
    <s v="主轴限位套Φ32.5×156"/>
    <s v="SM"/>
    <n v="212"/>
    <x v="0"/>
    <x v="0"/>
    <s v="SM"/>
    <s v="kanban"/>
    <n v="2600"/>
    <n v="62"/>
    <n v="120"/>
    <n v="6.57"/>
    <n v="0"/>
    <n v="40"/>
    <n v="571"/>
    <n v="407.34000000000003"/>
    <n v="151.49737302977232"/>
    <n v="0"/>
    <n v="131.4"/>
    <n v="788.40000000000009"/>
    <n v="3751.4700000000003"/>
    <x v="3"/>
    <x v="2"/>
    <x v="0"/>
    <n v="21"/>
    <n v="231.57819341772154"/>
  </r>
  <r>
    <s v="CHD8030035P0110"/>
    <s v="主轴限位套Φ32.5×111"/>
    <s v="SM"/>
    <n v="212"/>
    <x v="0"/>
    <x v="0"/>
    <s v="SM"/>
    <s v="kanban"/>
    <n v="2600"/>
    <n v="112"/>
    <n v="120"/>
    <n v="5.12"/>
    <n v="0"/>
    <n v="40"/>
    <n v="571"/>
    <n v="573.44000000000005"/>
    <n v="39.632224168126093"/>
    <n v="0"/>
    <n v="102.4"/>
    <n v="614.4"/>
    <n v="2923.52"/>
    <x v="1"/>
    <x v="2"/>
    <x v="0"/>
    <n v="21"/>
    <n v="177.92958840477246"/>
  </r>
  <r>
    <s v="CHD8030035P0116"/>
    <s v="主轴限位套φ32.5X17"/>
    <s v="SM"/>
    <n v="212"/>
    <x v="0"/>
    <x v="0"/>
    <s v="SM"/>
    <s v="kanban"/>
    <n v="2600"/>
    <n v="106"/>
    <n v="120"/>
    <n v="1.64"/>
    <n v="0"/>
    <n v="40"/>
    <n v="1007"/>
    <n v="173.84"/>
    <n v="40.595829195630586"/>
    <n v="0"/>
    <n v="32.799999999999997"/>
    <n v="196.79999999999998"/>
    <n v="1651.4799999999998"/>
    <x v="1"/>
    <x v="2"/>
    <x v="0"/>
    <n v="21"/>
    <n v="55.382923561643842"/>
  </r>
  <r>
    <s v="CHD8030036P0101"/>
    <s v="分闸弹簧40.5"/>
    <s v="VMI"/>
    <n v="219"/>
    <x v="0"/>
    <x v="0"/>
    <s v="MRP"/>
    <s v="MRP"/>
    <s v="VMI"/>
    <n v="18"/>
    <n v="0"/>
    <n v="10.119999999999999"/>
    <n v="0"/>
    <n v="0"/>
    <n v="2917"/>
    <n v="182.16"/>
    <n v="13.263627014055537"/>
    <n v="0"/>
    <n v="0"/>
    <n v="0"/>
    <n v="29520.039999999997"/>
    <x v="2"/>
    <x v="1"/>
    <x v="0"/>
    <n v="14"/>
    <n v="0"/>
  </r>
  <r>
    <s v="CHD8030036P0103"/>
    <s v="分闸弹簧40.5"/>
    <s v="VE2"/>
    <n v="212"/>
    <x v="0"/>
    <x v="0"/>
    <s v="Order specific"/>
    <s v="Order specific"/>
    <n v="2100"/>
    <n v="105"/>
    <n v="0"/>
    <n v="10.47"/>
    <n v="0"/>
    <n v="0"/>
    <n v="18"/>
    <n v="1099.3500000000001"/>
    <n v="365"/>
    <n v="0"/>
    <n v="0"/>
    <n v="0"/>
    <n v="188.46"/>
    <x v="0"/>
    <x v="0"/>
    <x v="2"/>
    <s v=""/>
    <n v="0"/>
  </r>
  <r>
    <s v="CHD8030036P0104"/>
    <s v="分闸弹簧40.5-31.5（短）"/>
    <s v="VE1"/>
    <n v="217"/>
    <x v="0"/>
    <x v="0"/>
    <s v="Order specific"/>
    <s v="Order specific"/>
    <n v="2100"/>
    <n v="161"/>
    <n v="0"/>
    <n v="10.119999999999999"/>
    <n v="0"/>
    <n v="0"/>
    <n v="132"/>
    <n v="1629.32"/>
    <n v="290.34090909090907"/>
    <n v="0"/>
    <n v="0"/>
    <n v="0"/>
    <n v="1335.84"/>
    <x v="0"/>
    <x v="0"/>
    <x v="2"/>
    <s v=""/>
    <n v="0"/>
  </r>
  <r>
    <s v="CHD8030038R0101"/>
    <s v="分、合闸脱扣器DC220V VEP-40.5"/>
    <s v="VMI"/>
    <n v="219"/>
    <x v="0"/>
    <x v="0"/>
    <s v="MRP"/>
    <s v="MRP"/>
    <s v="VMI"/>
    <n v="12"/>
    <n v="0"/>
    <n v="47.86"/>
    <n v="0"/>
    <n v="0"/>
    <n v="2441"/>
    <n v="574.31999999999994"/>
    <n v="24.074149938549773"/>
    <n v="0"/>
    <n v="0"/>
    <n v="0"/>
    <n v="116826.26"/>
    <x v="4"/>
    <x v="1"/>
    <x v="0"/>
    <n v="14"/>
    <n v="158.61904295413936"/>
  </r>
  <r>
    <s v="CHD8030038R0103"/>
    <s v="分合闸脱扣器48V"/>
    <s v="VE1"/>
    <n v="217"/>
    <x v="0"/>
    <x v="0"/>
    <s v="Order specific"/>
    <s v="Order specific"/>
    <n v="2100"/>
    <n v="4"/>
    <n v="0"/>
    <n v="47.42"/>
    <n v="0"/>
    <n v="0"/>
    <n v="8"/>
    <n v="189.68"/>
    <n v="547.5"/>
    <n v="0"/>
    <n v="0"/>
    <n v="0"/>
    <n v="379.36"/>
    <x v="0"/>
    <x v="0"/>
    <x v="0"/>
    <s v=""/>
    <n v="0"/>
  </r>
  <r>
    <s v="CHD8030038R0104"/>
    <s v="分合闸脱扣器30V"/>
    <s v="VE1"/>
    <n v="219"/>
    <x v="0"/>
    <x v="0"/>
    <s v="Order specific"/>
    <s v="Order specific"/>
    <n v="2100"/>
    <n v="8"/>
    <n v="0"/>
    <n v="47.86"/>
    <n v="0"/>
    <n v="0"/>
    <n v="40"/>
    <n v="382.88"/>
    <n v="36.5"/>
    <n v="0"/>
    <n v="0"/>
    <n v="0"/>
    <n v="1914.4"/>
    <x v="0"/>
    <x v="0"/>
    <x v="0"/>
    <s v=""/>
    <n v="0"/>
  </r>
  <r>
    <s v="CHD8030038R0105"/>
    <s v="合分闸线圈125V-40.5KV"/>
    <s v="VE2"/>
    <n v="219"/>
    <x v="0"/>
    <x v="0"/>
    <s v="Order specific"/>
    <s v="Order specific"/>
    <n v="2100"/>
    <n v="43"/>
    <n v="3"/>
    <n v="47.86"/>
    <n v="0"/>
    <n v="0"/>
    <n v="61"/>
    <n v="2057.98"/>
    <n v="47.868852459016395"/>
    <n v="0"/>
    <n v="0"/>
    <n v="143.57999999999998"/>
    <n v="2919.46"/>
    <x v="0"/>
    <x v="0"/>
    <x v="2"/>
    <s v=""/>
    <n v="0"/>
  </r>
  <r>
    <s v="CHD8030038R0108"/>
    <s v="40.5自保持欠压脱扣器DC/AC110V"/>
    <s v="VE1"/>
    <n v="202"/>
    <x v="0"/>
    <x v="0"/>
    <s v="Order specific"/>
    <s v="Order specific"/>
    <n v="2100"/>
    <n v="30"/>
    <n v="36"/>
    <n v="296"/>
    <n v="0"/>
    <n v="0"/>
    <n v="20"/>
    <n v="8880"/>
    <n v="784.75"/>
    <n v="0"/>
    <n v="0"/>
    <n v="10656"/>
    <n v="5920"/>
    <x v="0"/>
    <x v="0"/>
    <x v="3"/>
    <s v=""/>
    <n v="0"/>
  </r>
  <r>
    <s v="CHD8030038R0109"/>
    <s v="40.5自保持欠压脱扣器220V"/>
    <s v="VE1"/>
    <n v="202"/>
    <x v="0"/>
    <x v="0"/>
    <s v="Order specific"/>
    <s v="Order specific"/>
    <n v="2100"/>
    <n v="40"/>
    <n v="0"/>
    <n v="296"/>
    <n v="0"/>
    <n v="0"/>
    <n v="24"/>
    <n v="11840"/>
    <n v="456.25"/>
    <n v="0"/>
    <n v="0"/>
    <n v="0"/>
    <n v="7104"/>
    <x v="0"/>
    <x v="0"/>
    <x v="3"/>
    <s v=""/>
    <n v="0"/>
  </r>
  <r>
    <s v="CHD8030038R0110"/>
    <s v="40.5自保持欠压脱扣器48V"/>
    <s v="VE1"/>
    <n v="202"/>
    <x v="0"/>
    <x v="0"/>
    <s v="Order specific"/>
    <s v="Order specific"/>
    <n v="2100"/>
    <n v="4"/>
    <n v="5"/>
    <n v="296"/>
    <n v="0"/>
    <n v="0"/>
    <n v="44"/>
    <n v="1184"/>
    <n v="331.81818181818181"/>
    <n v="0"/>
    <n v="0"/>
    <n v="1480"/>
    <n v="13024"/>
    <x v="0"/>
    <x v="0"/>
    <x v="2"/>
    <s v=""/>
    <n v="0"/>
  </r>
  <r>
    <s v="CHD8030038R0112"/>
    <s v="40.5合分闸电磁铁 DC230V"/>
    <s v="VE1"/>
    <n v="217"/>
    <x v="0"/>
    <x v="0"/>
    <s v="Order specific"/>
    <s v="Order specific"/>
    <n v="2100"/>
    <n v="3"/>
    <n v="0"/>
    <n v="47.86"/>
    <n v="0"/>
    <n v="0"/>
    <n v="0"/>
    <n v="143.57999999999998"/>
    <s v=""/>
    <n v="0"/>
    <n v="0"/>
    <n v="0"/>
    <n v="0"/>
    <x v="0"/>
    <x v="0"/>
    <x v="0"/>
    <s v=""/>
    <n v="0"/>
  </r>
  <r>
    <s v="CHD8030040P0101"/>
    <s v="蝶簧锁盖40.5-31.5"/>
    <s v="VMI"/>
    <n v="212"/>
    <x v="0"/>
    <x v="0"/>
    <s v="MRP"/>
    <s v="MRP"/>
    <s v="VMI"/>
    <n v="54"/>
    <n v="0"/>
    <n v="6.21"/>
    <n v="0"/>
    <n v="0"/>
    <n v="3014"/>
    <n v="335.34"/>
    <n v="0.36330457863304583"/>
    <n v="0"/>
    <n v="0"/>
    <n v="0"/>
    <n v="18716.939999999999"/>
    <x v="2"/>
    <x v="1"/>
    <x v="0"/>
    <n v="14"/>
    <n v="0"/>
  </r>
  <r>
    <s v="CHD8030047P0101"/>
    <s v="主拐臂销轴φ16×66"/>
    <s v="VMI"/>
    <n v="212"/>
    <x v="0"/>
    <x v="0"/>
    <s v="MRP"/>
    <s v="MRP"/>
    <s v="VMI"/>
    <n v="54"/>
    <n v="0"/>
    <n v="4.41"/>
    <n v="0"/>
    <n v="0"/>
    <n v="3021"/>
    <n v="238.14000000000001"/>
    <n v="6.5243296921549163"/>
    <n v="0"/>
    <n v="0"/>
    <n v="0"/>
    <n v="13322.61"/>
    <x v="2"/>
    <x v="1"/>
    <x v="0"/>
    <n v="14"/>
    <n v="0"/>
  </r>
  <r>
    <s v="CHD8030048P0102"/>
    <s v="主拐臂销轴"/>
    <s v="VMI"/>
    <n v="212"/>
    <x v="0"/>
    <x v="0"/>
    <s v="MRP"/>
    <s v="MRP"/>
    <s v="VMI"/>
    <n v="108"/>
    <n v="0"/>
    <n v="4.72"/>
    <n v="0"/>
    <n v="0"/>
    <n v="6042"/>
    <n v="509.76"/>
    <n v="3.2621648460774582"/>
    <n v="0"/>
    <n v="0"/>
    <n v="0"/>
    <n v="28518.239999999998"/>
    <x v="2"/>
    <x v="1"/>
    <x v="0"/>
    <n v="14"/>
    <n v="0"/>
  </r>
  <r>
    <s v="CHD8030049P0101"/>
    <s v="主拐臂销轴φ12×97"/>
    <s v="SM"/>
    <n v="212"/>
    <x v="0"/>
    <x v="0"/>
    <s v="SM"/>
    <s v="kanban"/>
    <n v="2600"/>
    <n v="179"/>
    <n v="360"/>
    <n v="4.7699999999999996"/>
    <n v="0"/>
    <n v="120"/>
    <n v="3021"/>
    <n v="853.82999999999993"/>
    <n v="13.048659384309833"/>
    <n v="0"/>
    <n v="286.2"/>
    <n v="1717.1999999999998"/>
    <n v="14410.169999999998"/>
    <x v="2"/>
    <x v="1"/>
    <x v="0"/>
    <n v="14"/>
    <n v="0"/>
  </r>
  <r>
    <s v="CHD8030050P0101"/>
    <s v="紧急脱扣拐臂销"/>
    <s v="VMI"/>
    <n v="212"/>
    <x v="0"/>
    <x v="0"/>
    <s v="MRP"/>
    <s v="MRP"/>
    <s v="VMI"/>
    <n v="7"/>
    <n v="0"/>
    <n v="1.3"/>
    <n v="0"/>
    <n v="0"/>
    <n v="950"/>
    <n v="9.1"/>
    <n v="68.773684210526312"/>
    <n v="0"/>
    <n v="0"/>
    <n v="0"/>
    <n v="1235"/>
    <x v="1"/>
    <x v="2"/>
    <x v="0"/>
    <n v="21"/>
    <n v="4.1720717838830641"/>
  </r>
  <r>
    <s v="CHD8030050P0102"/>
    <s v="紧急脱扣拐臂销(Y4、Y10)"/>
    <s v="VE2"/>
    <n v="212"/>
    <x v="0"/>
    <x v="0"/>
    <s v="Order specific"/>
    <s v="Order specific"/>
    <n v="2100"/>
    <n v="11"/>
    <n v="0"/>
    <n v="2.79"/>
    <n v="0"/>
    <n v="0"/>
    <n v="56"/>
    <n v="30.69"/>
    <n v="45.625"/>
    <n v="0"/>
    <n v="0"/>
    <n v="0"/>
    <n v="156.24"/>
    <x v="0"/>
    <x v="0"/>
    <x v="0"/>
    <s v=""/>
    <n v="0"/>
  </r>
  <r>
    <s v="CHD8030061R0107"/>
    <s v="软连接40.5(VG5-A)"/>
    <s v="VMI"/>
    <n v="202"/>
    <x v="0"/>
    <x v="0"/>
    <s v="MRP"/>
    <s v="MRP"/>
    <s v="VMI"/>
    <n v="48"/>
    <n v="0"/>
    <n v="58.5"/>
    <n v="0"/>
    <n v="0"/>
    <n v="1594"/>
    <n v="2808"/>
    <n v="2.5188205771643664"/>
    <n v="0"/>
    <n v="0"/>
    <n v="0"/>
    <n v="93249"/>
    <x v="2"/>
    <x v="1"/>
    <x v="2"/>
    <n v="14"/>
    <n v="0"/>
  </r>
  <r>
    <s v="CHD8030064R0101"/>
    <s v="推进手车摇把"/>
    <s v="VMI"/>
    <n v="212"/>
    <x v="0"/>
    <x v="0"/>
    <s v="MRP"/>
    <s v="MRP"/>
    <s v="VMI"/>
    <n v="9"/>
    <n v="0"/>
    <n v="75.52"/>
    <n v="0"/>
    <n v="0"/>
    <n v="215"/>
    <n v="679.68"/>
    <n v="81.488372093023258"/>
    <n v="0"/>
    <n v="0"/>
    <n v="0"/>
    <n v="16236.8"/>
    <x v="1"/>
    <x v="1"/>
    <x v="0"/>
    <n v="14"/>
    <n v="371.51960547945203"/>
  </r>
  <r>
    <s v="CHD8030065R0102"/>
    <s v="推进机构组装"/>
    <s v="VE1"/>
    <n v="212"/>
    <x v="0"/>
    <x v="0"/>
    <s v="Order specific"/>
    <s v="Order specific"/>
    <n v="2100"/>
    <n v="5"/>
    <n v="2"/>
    <n v="3581.49"/>
    <n v="0"/>
    <n v="0"/>
    <n v="62"/>
    <n v="17907.449999999997"/>
    <n v="52.983870967741936"/>
    <n v="0"/>
    <n v="0"/>
    <n v="7162.98"/>
    <n v="222052.37999999998"/>
    <x v="0"/>
    <x v="0"/>
    <x v="3"/>
    <s v=""/>
    <n v="0"/>
  </r>
  <r>
    <s v="CHD8030065R0155"/>
    <s v="推进机构组装1400(610/314/φ22/590)"/>
    <s v="VE1"/>
    <n v="217"/>
    <x v="0"/>
    <x v="0"/>
    <s v="Order specific"/>
    <s v="Order specific"/>
    <n v="2100"/>
    <n v="6"/>
    <n v="0"/>
    <n v="4524.3900000000003"/>
    <n v="0"/>
    <n v="0"/>
    <n v="6"/>
    <n v="27146.340000000004"/>
    <n v="304.16666666666669"/>
    <n v="0"/>
    <n v="0"/>
    <n v="0"/>
    <n v="27146.340000000004"/>
    <x v="0"/>
    <x v="0"/>
    <x v="3"/>
    <s v=""/>
    <n v="0"/>
  </r>
  <r>
    <s v="CHD8030085P0101"/>
    <s v="小链轮(415B)"/>
    <s v="VMI"/>
    <n v="212"/>
    <x v="0"/>
    <x v="0"/>
    <s v="MRP"/>
    <s v="MRP"/>
    <s v="VMI"/>
    <n v="18"/>
    <n v="0"/>
    <n v="27.35"/>
    <n v="0"/>
    <n v="0"/>
    <n v="1007"/>
    <n v="492.3"/>
    <n v="2.1747765640516388"/>
    <n v="0"/>
    <n v="0"/>
    <n v="0"/>
    <n v="27541.45"/>
    <x v="2"/>
    <x v="1"/>
    <x v="0"/>
    <n v="14"/>
    <n v="0"/>
  </r>
  <r>
    <s v="CHD8030087P0101"/>
    <s v="紧急脱扣拐臂销"/>
    <s v="VMI"/>
    <n v="212"/>
    <x v="0"/>
    <x v="0"/>
    <s v="MRP"/>
    <s v="MRP"/>
    <s v="VMI"/>
    <n v="1"/>
    <n v="0"/>
    <n v="1.57"/>
    <n v="0"/>
    <n v="0"/>
    <n v="385"/>
    <n v="1.57"/>
    <n v="17.064935064935067"/>
    <n v="0"/>
    <n v="0"/>
    <n v="0"/>
    <n v="604.45000000000005"/>
    <x v="4"/>
    <x v="2"/>
    <x v="0"/>
    <n v="21"/>
    <n v="0"/>
  </r>
  <r>
    <s v="CHD8030088P0101"/>
    <s v="调节螺母M12×8"/>
    <s v="VMI"/>
    <n v="212"/>
    <x v="0"/>
    <x v="0"/>
    <s v="MRP"/>
    <s v="MRP"/>
    <s v="VMI"/>
    <n v="54"/>
    <n v="0"/>
    <n v="2.92"/>
    <n v="0"/>
    <n v="0"/>
    <n v="3023"/>
    <n v="157.68"/>
    <n v="0.1207409857757195"/>
    <n v="0"/>
    <n v="0"/>
    <n v="0"/>
    <n v="8827.16"/>
    <x v="2"/>
    <x v="2"/>
    <x v="0"/>
    <n v="21"/>
    <n v="0"/>
  </r>
  <r>
    <s v="CHD8030089P0101"/>
    <s v="吊钩板"/>
    <s v="VMI"/>
    <n v="212"/>
    <x v="0"/>
    <x v="0"/>
    <s v="MRP"/>
    <s v="MRP"/>
    <s v="VMI"/>
    <n v="42"/>
    <n v="0"/>
    <n v="60.21"/>
    <n v="0"/>
    <n v="0"/>
    <n v="1425"/>
    <n v="2528.8200000000002"/>
    <n v="13.831578947368422"/>
    <n v="0"/>
    <n v="0"/>
    <n v="0"/>
    <n v="85799.25"/>
    <x v="2"/>
    <x v="1"/>
    <x v="2"/>
    <n v="14"/>
    <n v="0"/>
  </r>
  <r>
    <s v="CHD8030089P0106"/>
    <s v="吊钩板"/>
    <s v="VE1"/>
    <n v="212"/>
    <x v="0"/>
    <x v="0"/>
    <s v="Order specific"/>
    <s v="Order specific"/>
    <n v="2100"/>
    <n v="18"/>
    <n v="28"/>
    <n v="64.739999999999995"/>
    <n v="0"/>
    <n v="0"/>
    <n v="722"/>
    <n v="1165.32"/>
    <n v="21.232686980609419"/>
    <n v="0"/>
    <n v="0"/>
    <n v="1812.7199999999998"/>
    <n v="46742.28"/>
    <x v="0"/>
    <x v="0"/>
    <x v="2"/>
    <s v=""/>
    <n v="0"/>
  </r>
  <r>
    <s v="CHD8030092P0104"/>
    <s v="分闸簧挂销φ8×48"/>
    <s v="SM"/>
    <n v="212"/>
    <x v="0"/>
    <x v="0"/>
    <s v="SM"/>
    <s v="kanban"/>
    <n v="2600"/>
    <n v="280"/>
    <n v="240"/>
    <n v="1.99"/>
    <n v="0"/>
    <n v="120"/>
    <n v="3021"/>
    <n v="557.20000000000005"/>
    <n v="2.1747765640516388"/>
    <n v="0"/>
    <n v="119.4"/>
    <n v="477.6"/>
    <n v="6011.79"/>
    <x v="2"/>
    <x v="2"/>
    <x v="0"/>
    <n v="21"/>
    <n v="0"/>
  </r>
  <r>
    <s v="CHD8030100P0103"/>
    <s v="固定式绝缘罩I"/>
    <s v="VMI"/>
    <n v="202"/>
    <x v="0"/>
    <x v="0"/>
    <s v="MRP"/>
    <s v="MRP"/>
    <s v="VMI"/>
    <n v="1"/>
    <n v="0"/>
    <n v="24.86"/>
    <n v="0"/>
    <n v="0"/>
    <n v="1082"/>
    <n v="24.86"/>
    <n v="94.454713493530505"/>
    <n v="0"/>
    <n v="0"/>
    <n v="0"/>
    <n v="26898.52"/>
    <x v="3"/>
    <x v="1"/>
    <x v="0"/>
    <n v="14"/>
    <n v="13.975679013698629"/>
  </r>
  <r>
    <s v="CHD8030100P0104"/>
    <s v="固定式绝缘罩II"/>
    <s v="VMI"/>
    <n v="202"/>
    <x v="0"/>
    <x v="0"/>
    <s v="MRP"/>
    <s v="MRP"/>
    <s v="VMI"/>
    <n v="11"/>
    <n v="0"/>
    <n v="24.61"/>
    <n v="0"/>
    <n v="0"/>
    <n v="215"/>
    <n v="270.70999999999998"/>
    <n v="1.6976744186046511"/>
    <n v="0"/>
    <n v="0"/>
    <n v="0"/>
    <n v="5291.15"/>
    <x v="2"/>
    <x v="2"/>
    <x v="0"/>
    <n v="21"/>
    <n v="0"/>
  </r>
  <r>
    <s v="CHD8030100P0105"/>
    <s v="极柱绝缘垫40.5"/>
    <s v="VE1"/>
    <n v="202"/>
    <x v="0"/>
    <x v="0"/>
    <s v="Order specific"/>
    <s v="Order specific"/>
    <n v="2100"/>
    <n v="197"/>
    <n v="42"/>
    <n v="14.46"/>
    <n v="0"/>
    <n v="0"/>
    <n v="811"/>
    <n v="2848.6200000000003"/>
    <n v="4.9506781750924782"/>
    <n v="0"/>
    <n v="0"/>
    <n v="607.32000000000005"/>
    <n v="11727.060000000001"/>
    <x v="0"/>
    <x v="0"/>
    <x v="2"/>
    <s v=""/>
    <n v="0"/>
  </r>
  <r>
    <s v="CHD8030115P0101"/>
    <s v="安装板左（固定式40.5-2000)"/>
    <s v="VE1"/>
    <n v="212"/>
    <x v="0"/>
    <x v="0"/>
    <s v="Order specific"/>
    <s v="Order specific"/>
    <n v="2100"/>
    <n v="4"/>
    <n v="0"/>
    <n v="5.61"/>
    <n v="0"/>
    <n v="0"/>
    <n v="302"/>
    <n v="22.44"/>
    <n v="238.09602649006624"/>
    <n v="0"/>
    <n v="0"/>
    <n v="0"/>
    <n v="1694.22"/>
    <x v="0"/>
    <x v="0"/>
    <x v="0"/>
    <s v=""/>
    <n v="0"/>
  </r>
  <r>
    <s v="CHD8030115P0102"/>
    <s v="安装板右（固定式40.5-2000)"/>
    <s v="VE1"/>
    <n v="212"/>
    <x v="0"/>
    <x v="0"/>
    <s v="Order specific"/>
    <s v="Order specific"/>
    <n v="2100"/>
    <n v="4"/>
    <n v="0"/>
    <n v="5.61"/>
    <n v="0"/>
    <n v="0"/>
    <n v="302"/>
    <n v="22.44"/>
    <n v="4.8344370860927155"/>
    <n v="0"/>
    <n v="0"/>
    <n v="0"/>
    <n v="1694.22"/>
    <x v="0"/>
    <x v="0"/>
    <x v="0"/>
    <s v=""/>
    <n v="0"/>
  </r>
  <r>
    <s v="CHD8030115P0105"/>
    <s v="安装板（P300）"/>
    <s v="VE1"/>
    <n v="212"/>
    <x v="0"/>
    <x v="0"/>
    <s v="Order specific"/>
    <s v="Order specific"/>
    <n v="2100"/>
    <n v="24"/>
    <n v="0"/>
    <n v="5"/>
    <n v="0"/>
    <n v="0"/>
    <n v="556"/>
    <n v="120"/>
    <n v="2.6258992805755397"/>
    <n v="0"/>
    <n v="0"/>
    <n v="0"/>
    <n v="2780"/>
    <x v="0"/>
    <x v="0"/>
    <x v="0"/>
    <s v=""/>
    <n v="0"/>
  </r>
  <r>
    <s v="CHD8030115P0106"/>
    <s v="相间隔板（极间距400）"/>
    <s v="VE2"/>
    <n v="212"/>
    <x v="0"/>
    <x v="0"/>
    <s v="Order specific"/>
    <s v="Order specific"/>
    <n v="2100"/>
    <n v="4"/>
    <n v="6"/>
    <n v="150.24"/>
    <n v="0"/>
    <n v="0"/>
    <n v="214"/>
    <n v="600.96"/>
    <n v="40.934579439252339"/>
    <n v="0"/>
    <n v="0"/>
    <n v="901.44"/>
    <n v="32151.360000000001"/>
    <x v="0"/>
    <x v="0"/>
    <x v="0"/>
    <s v=""/>
    <n v="0"/>
  </r>
  <r>
    <s v="CHD8030116P0102"/>
    <s v="联接杆（P300)"/>
    <s v="VE2"/>
    <n v="212"/>
    <x v="0"/>
    <x v="0"/>
    <s v="Order specific"/>
    <s v="Order specific"/>
    <n v="2100"/>
    <n v="4"/>
    <n v="0"/>
    <n v="20.77"/>
    <n v="0"/>
    <n v="0"/>
    <n v="279"/>
    <n v="83.08"/>
    <n v="5.2329749103942653"/>
    <n v="0"/>
    <n v="0"/>
    <n v="0"/>
    <n v="5794.83"/>
    <x v="0"/>
    <x v="0"/>
    <x v="0"/>
    <s v=""/>
    <n v="0"/>
  </r>
  <r>
    <s v="CHD8030125P0243"/>
    <s v="螺套"/>
    <s v="VMI"/>
    <n v="212"/>
    <x v="0"/>
    <x v="0"/>
    <s v="MRP"/>
    <s v="MRP"/>
    <s v="VMI"/>
    <n v="5"/>
    <n v="0"/>
    <n v="5.3"/>
    <n v="0"/>
    <n v="0"/>
    <n v="406"/>
    <n v="26.5"/>
    <n v="3.5960591133004924"/>
    <n v="0"/>
    <n v="0"/>
    <n v="0"/>
    <n v="2151.7999999999997"/>
    <x v="2"/>
    <x v="2"/>
    <x v="0"/>
    <n v="21"/>
    <n v="0"/>
  </r>
  <r>
    <s v="CHD8030126P0101"/>
    <s v="主轴300"/>
    <s v="VMI"/>
    <n v="212"/>
    <x v="0"/>
    <x v="0"/>
    <s v="MRP"/>
    <s v="MRP"/>
    <s v="VMI"/>
    <n v="2"/>
    <n v="0"/>
    <n v="239.91"/>
    <n v="0"/>
    <n v="0"/>
    <n v="571"/>
    <n v="479.82"/>
    <n v="3.1961471103327495"/>
    <n v="0"/>
    <n v="0"/>
    <n v="0"/>
    <n v="136988.60999999999"/>
    <x v="2"/>
    <x v="1"/>
    <x v="0"/>
    <n v="14"/>
    <n v="0"/>
  </r>
  <r>
    <s v="CHD8030134P0103"/>
    <s v="双头螺杆M12(VG5-A)"/>
    <s v="VMI"/>
    <n v="212"/>
    <x v="0"/>
    <x v="0"/>
    <s v="MRP"/>
    <s v="MRP"/>
    <s v="VMI"/>
    <n v="48"/>
    <n v="0"/>
    <n v="7.67"/>
    <n v="0"/>
    <n v="0"/>
    <n v="1569"/>
    <n v="368.15999999999997"/>
    <n v="0.46526449968132566"/>
    <n v="0"/>
    <n v="0"/>
    <n v="0"/>
    <n v="12034.23"/>
    <x v="2"/>
    <x v="1"/>
    <x v="0"/>
    <n v="14"/>
    <n v="0"/>
  </r>
  <r>
    <s v="CHD8030202P0101"/>
    <s v="脱扣安装板（Y4、Y10）"/>
    <s v="VE1"/>
    <n v="202"/>
    <x v="0"/>
    <x v="0"/>
    <s v="Order specific"/>
    <s v="Order specific"/>
    <n v="2100"/>
    <n v="5"/>
    <n v="0"/>
    <n v="18.14"/>
    <n v="0"/>
    <n v="0"/>
    <n v="20"/>
    <n v="90.7"/>
    <n v="876"/>
    <n v="0"/>
    <n v="0"/>
    <n v="0"/>
    <n v="362.8"/>
    <x v="0"/>
    <x v="0"/>
    <x v="0"/>
    <s v=""/>
    <n v="0"/>
  </r>
  <r>
    <s v="CHD8030202P0104"/>
    <s v="脱扣安装板(双过流)"/>
    <s v="VE1"/>
    <n v="105"/>
    <x v="0"/>
    <x v="0"/>
    <s v="Order specific"/>
    <s v="Order specific"/>
    <n v="2100"/>
    <n v="2"/>
    <n v="0"/>
    <n v="15.88"/>
    <n v="0"/>
    <n v="0"/>
    <n v="0"/>
    <n v="31.76"/>
    <s v=""/>
    <n v="0"/>
    <n v="0"/>
    <n v="0"/>
    <n v="0"/>
    <x v="0"/>
    <x v="0"/>
    <x v="0"/>
    <s v=""/>
    <n v="0"/>
  </r>
  <r>
    <s v="CHD8100012R0110"/>
    <s v="航空插头装配"/>
    <s v="VMI"/>
    <n v="212"/>
    <x v="0"/>
    <x v="0"/>
    <s v="MRP"/>
    <s v="MRP"/>
    <s v="VMI"/>
    <n v="71"/>
    <n v="0"/>
    <n v="50.29"/>
    <n v="0"/>
    <n v="0"/>
    <n v="15447"/>
    <n v="3570.59"/>
    <n v="4.7258367320515311E-2"/>
    <n v="0"/>
    <n v="0"/>
    <n v="0"/>
    <n v="776829.63"/>
    <x v="2"/>
    <x v="3"/>
    <x v="2"/>
    <n v="7"/>
    <n v="0"/>
  </r>
  <r>
    <s v="CHD8100012R0111"/>
    <s v="航空插座装配"/>
    <s v="VMI"/>
    <n v="212"/>
    <x v="0"/>
    <x v="0"/>
    <s v="MRP"/>
    <s v="MRP"/>
    <s v="VMI"/>
    <n v="353"/>
    <n v="0"/>
    <n v="50.29"/>
    <n v="0"/>
    <n v="0"/>
    <n v="12352"/>
    <n v="17752.37"/>
    <n v="2.098040803108808"/>
    <n v="0"/>
    <n v="0"/>
    <n v="0"/>
    <n v="621182.07999999996"/>
    <x v="2"/>
    <x v="3"/>
    <x v="3"/>
    <n v="7"/>
    <n v="0"/>
  </r>
  <r>
    <s v="CHD8100086R0101"/>
    <s v="插孔"/>
    <s v="VMI"/>
    <n v="212"/>
    <x v="0"/>
    <x v="0"/>
    <s v="MRP"/>
    <s v="MRP"/>
    <s v="VMI"/>
    <n v="23402"/>
    <n v="0"/>
    <n v="0.85"/>
    <n v="0"/>
    <n v="0"/>
    <n v="683494.9"/>
    <n v="19891.7"/>
    <n v="0.18850908763181701"/>
    <n v="0"/>
    <n v="0"/>
    <n v="0"/>
    <n v="580970.66500000004"/>
    <x v="2"/>
    <x v="3"/>
    <x v="3"/>
    <n v="7"/>
    <n v="0"/>
  </r>
  <r>
    <s v="CHD8100086R0102"/>
    <s v="2.5插孔"/>
    <s v="VMI"/>
    <n v="212"/>
    <x v="0"/>
    <x v="0"/>
    <s v="MRP"/>
    <s v="MRP"/>
    <s v="VMI"/>
    <n v="7778"/>
    <n v="0"/>
    <n v="0.85"/>
    <n v="0"/>
    <n v="0"/>
    <n v="34776"/>
    <n v="6611.3"/>
    <n v="245.62140556705774"/>
    <n v="0"/>
    <n v="0"/>
    <n v="0"/>
    <n v="29559.599999999999"/>
    <x v="3"/>
    <x v="1"/>
    <x v="2"/>
    <n v="14"/>
    <n v="4114.7483573735071"/>
  </r>
  <r>
    <s v="CHD8100240P0104"/>
    <s v="二次插头编码销"/>
    <s v="VE2"/>
    <n v="212"/>
    <x v="0"/>
    <x v="0"/>
    <s v="Order specific"/>
    <s v="Order specific"/>
    <n v="2100"/>
    <n v="200"/>
    <n v="0"/>
    <n v="3.74"/>
    <n v="0"/>
    <n v="0"/>
    <n v="200"/>
    <n v="748"/>
    <n v="14194.85"/>
    <n v="0"/>
    <n v="0"/>
    <n v="0"/>
    <n v="748"/>
    <x v="0"/>
    <x v="0"/>
    <x v="0"/>
    <s v=""/>
    <n v="0"/>
  </r>
  <r>
    <s v="CHD8320003F0103"/>
    <s v="机箱3150(加固定块)"/>
    <s v="DIT"/>
    <n v="212"/>
    <x v="0"/>
    <x v="0"/>
    <s v="Order specific"/>
    <s v="Order specific"/>
    <n v="2100"/>
    <n v="5"/>
    <n v="10"/>
    <n v="673.43"/>
    <n v="0"/>
    <n v="0"/>
    <n v="59"/>
    <n v="3367.1499999999996"/>
    <n v="1237.2881355932202"/>
    <n v="0"/>
    <n v="0"/>
    <n v="6734.2999999999993"/>
    <n v="39732.369999999995"/>
    <x v="0"/>
    <x v="0"/>
    <x v="2"/>
    <s v=""/>
    <n v="0"/>
  </r>
  <r>
    <s v="CHD8320003R0103"/>
    <s v="机箱3150"/>
    <s v="DIT"/>
    <n v="212"/>
    <x v="0"/>
    <x v="0"/>
    <s v="Order specific"/>
    <s v="Order specific"/>
    <n v="2100"/>
    <n v="1"/>
    <n v="0"/>
    <n v="542.84"/>
    <n v="0"/>
    <n v="0"/>
    <n v="1"/>
    <n v="542.84"/>
    <n v="1825"/>
    <n v="0"/>
    <n v="0"/>
    <n v="0"/>
    <n v="542.84"/>
    <x v="0"/>
    <x v="0"/>
    <x v="0"/>
    <s v=""/>
    <n v="0"/>
  </r>
  <r>
    <s v="CHD8320003R0107"/>
    <s v="箱体(隔离手车40.5)"/>
    <s v="DIT"/>
    <n v="212"/>
    <x v="0"/>
    <x v="0"/>
    <s v="Order specific"/>
    <s v="Order specific"/>
    <n v="2100"/>
    <n v="2"/>
    <n v="0"/>
    <n v="886"/>
    <n v="0"/>
    <n v="0"/>
    <n v="29"/>
    <n v="1772"/>
    <n v="12.586206896551724"/>
    <n v="0"/>
    <n v="0"/>
    <n v="0"/>
    <n v="25694"/>
    <x v="0"/>
    <x v="0"/>
    <x v="2"/>
    <s v=""/>
    <n v="0"/>
  </r>
  <r>
    <s v="CHD8320003R0133"/>
    <s v="箱体(隔离手车40.5)(GE专用)"/>
    <s v="DIT"/>
    <n v="212"/>
    <x v="0"/>
    <x v="0"/>
    <s v="Order specific"/>
    <s v="Order specific"/>
    <n v="2100"/>
    <n v="2"/>
    <n v="0"/>
    <n v="950"/>
    <n v="0"/>
    <n v="0"/>
    <n v="2"/>
    <n v="1900"/>
    <n v="365"/>
    <n v="0"/>
    <n v="0"/>
    <n v="0"/>
    <n v="1900"/>
    <x v="0"/>
    <x v="0"/>
    <x v="2"/>
    <s v=""/>
    <n v="0"/>
  </r>
  <r>
    <s v="CHD8320004P0107"/>
    <s v="涨芯"/>
    <s v="SM"/>
    <n v="212"/>
    <x v="0"/>
    <x v="0"/>
    <s v="SM"/>
    <s v="kanban"/>
    <n v="2600"/>
    <n v="168"/>
    <n v="60"/>
    <n v="13.88"/>
    <n v="0"/>
    <n v="30"/>
    <n v="252"/>
    <n v="2331.84"/>
    <n v="2.8968253968253967"/>
    <n v="0"/>
    <n v="208.20000000000002"/>
    <n v="832.80000000000007"/>
    <n v="3497.76"/>
    <x v="2"/>
    <x v="2"/>
    <x v="2"/>
    <n v="21"/>
    <n v="0"/>
  </r>
  <r>
    <s v="CHD8320007P0102"/>
    <s v="隔离车面板3150"/>
    <s v="DIT"/>
    <n v="212"/>
    <x v="0"/>
    <x v="0"/>
    <s v="Order specific"/>
    <s v="Order specific"/>
    <n v="2100"/>
    <n v="6"/>
    <n v="19"/>
    <n v="52.74"/>
    <n v="0"/>
    <n v="0"/>
    <n v="72"/>
    <n v="316.44"/>
    <n v="851.66666666666674"/>
    <n v="0"/>
    <n v="0"/>
    <n v="1002.0600000000001"/>
    <n v="3797.28"/>
    <x v="0"/>
    <x v="0"/>
    <x v="0"/>
    <s v=""/>
    <n v="0"/>
  </r>
  <r>
    <s v="CHD8320007P0103"/>
    <s v="面板40.5-275"/>
    <s v="DIT"/>
    <n v="212"/>
    <x v="0"/>
    <x v="0"/>
    <s v="Order specific"/>
    <s v="Order specific"/>
    <n v="2100"/>
    <n v="2"/>
    <n v="0"/>
    <n v="77.53"/>
    <n v="0"/>
    <n v="0"/>
    <n v="36"/>
    <n v="155.06"/>
    <n v="60.833333333333329"/>
    <n v="0"/>
    <n v="0"/>
    <n v="0"/>
    <n v="2791.08"/>
    <x v="0"/>
    <x v="0"/>
    <x v="0"/>
    <s v=""/>
    <n v="0"/>
  </r>
  <r>
    <s v="CHD8320007P0123"/>
    <s v="面板(隔离车40.5)(GE专用)"/>
    <s v="DIT"/>
    <n v="212"/>
    <x v="0"/>
    <x v="0"/>
    <s v="Order specific"/>
    <s v="Order specific"/>
    <n v="2100"/>
    <n v="2"/>
    <n v="0"/>
    <n v="79.81"/>
    <n v="0"/>
    <n v="0"/>
    <n v="2"/>
    <n v="159.62"/>
    <n v="365"/>
    <n v="0"/>
    <n v="0"/>
    <n v="0"/>
    <n v="159.62"/>
    <x v="0"/>
    <x v="0"/>
    <x v="0"/>
    <s v=""/>
    <n v="0"/>
  </r>
  <r>
    <s v="CHD8320009R0101"/>
    <s v="联锁板焊接"/>
    <s v="VMI"/>
    <n v="212"/>
    <x v="0"/>
    <x v="0"/>
    <s v="MRP"/>
    <s v="MRP"/>
    <s v="VMI"/>
    <n v="9"/>
    <n v="0"/>
    <n v="11.1"/>
    <n v="0"/>
    <n v="0"/>
    <n v="199"/>
    <n v="99.899999999999991"/>
    <n v="3.6683417085427137"/>
    <n v="0"/>
    <n v="0"/>
    <n v="0"/>
    <n v="2208.9"/>
    <x v="2"/>
    <x v="2"/>
    <x v="0"/>
    <n v="21"/>
    <n v="0"/>
  </r>
  <r>
    <s v="CHD8320010P0101"/>
    <s v="导向板"/>
    <s v="VMI"/>
    <n v="212"/>
    <x v="0"/>
    <x v="0"/>
    <s v="MRP"/>
    <s v="MRP"/>
    <s v="VMI"/>
    <n v="12"/>
    <n v="0"/>
    <n v="6.99"/>
    <n v="0"/>
    <n v="0"/>
    <n v="197"/>
    <n v="83.88"/>
    <n v="16.675126903553299"/>
    <n v="0"/>
    <n v="0"/>
    <n v="0"/>
    <n v="1377.03"/>
    <x v="4"/>
    <x v="2"/>
    <x v="0"/>
    <n v="21"/>
    <n v="0"/>
  </r>
  <r>
    <s v="CHD8320025P0107"/>
    <s v="PT车面板T650(手车室，无空开)"/>
    <s v="VE1"/>
    <n v="212"/>
    <x v="0"/>
    <x v="0"/>
    <s v="Order specific"/>
    <s v="Order specific"/>
    <n v="2100"/>
    <n v="2"/>
    <n v="0"/>
    <n v="39.64"/>
    <n v="0"/>
    <n v="0"/>
    <n v="0"/>
    <n v="79.28"/>
    <s v=""/>
    <n v="0"/>
    <n v="0"/>
    <n v="0"/>
    <n v="0"/>
    <x v="0"/>
    <x v="0"/>
    <x v="0"/>
    <s v=""/>
    <n v="0"/>
  </r>
  <r>
    <s v="CHD8320039P0101"/>
    <s v="配重块"/>
    <s v="VMI"/>
    <n v="212"/>
    <x v="0"/>
    <x v="0"/>
    <s v="MRP"/>
    <s v="MRP"/>
    <s v="VMI"/>
    <n v="10"/>
    <n v="0"/>
    <n v="89.74"/>
    <n v="0"/>
    <n v="0"/>
    <n v="450"/>
    <n v="897.4"/>
    <n v="1.6222222222222222"/>
    <n v="0"/>
    <n v="0"/>
    <n v="0"/>
    <n v="40383"/>
    <x v="2"/>
    <x v="1"/>
    <x v="0"/>
    <n v="14"/>
    <n v="0"/>
  </r>
  <r>
    <s v="CHD8320059P0101"/>
    <s v="连板"/>
    <s v="SM"/>
    <n v="212"/>
    <x v="0"/>
    <x v="0"/>
    <s v="SM"/>
    <s v="kanban"/>
    <n v="2600"/>
    <n v="111"/>
    <n v="0"/>
    <n v="4.8"/>
    <n v="0"/>
    <n v="25"/>
    <n v="58"/>
    <n v="532.79999999999995"/>
    <n v="62.931034482758626"/>
    <n v="0"/>
    <n v="60"/>
    <n v="0"/>
    <n v="278.39999999999998"/>
    <x v="1"/>
    <x v="2"/>
    <x v="0"/>
    <n v="21"/>
    <n v="234.30354410958904"/>
  </r>
  <r>
    <s v="CHD8330052P0114"/>
    <s v="VEC面膜(机械)(GELPAG)"/>
    <s v="VEC"/>
    <n v="202"/>
    <x v="0"/>
    <x v="0"/>
    <s v="Order specific"/>
    <s v="Order specific"/>
    <n v="2100"/>
    <n v="9"/>
    <n v="0"/>
    <n v="82"/>
    <n v="0"/>
    <n v="0"/>
    <n v="0"/>
    <n v="738"/>
    <s v=""/>
    <n v="0"/>
    <n v="0"/>
    <n v="0"/>
    <n v="0"/>
    <x v="0"/>
    <x v="0"/>
    <x v="0"/>
    <s v=""/>
    <n v="0"/>
  </r>
  <r>
    <s v="CHD8330052P0115"/>
    <s v="VEC面膜(电气)(GELPAG)"/>
    <s v="VEC"/>
    <n v="213"/>
    <x v="0"/>
    <x v="0"/>
    <s v="Order specific"/>
    <s v="Order specific"/>
    <n v="2100"/>
    <n v="12"/>
    <n v="9"/>
    <n v="49"/>
    <n v="0"/>
    <n v="0"/>
    <n v="12"/>
    <n v="588"/>
    <n v="273.75"/>
    <n v="0"/>
    <n v="0"/>
    <n v="441"/>
    <n v="588"/>
    <x v="0"/>
    <x v="0"/>
    <x v="0"/>
    <s v=""/>
    <n v="0"/>
  </r>
  <r>
    <s v="CHD8330052P0116"/>
    <s v="VEC面膜(机械)(GELPAG)(澳用)"/>
    <s v="VEC"/>
    <n v="202"/>
    <x v="0"/>
    <x v="0"/>
    <s v="Order specific"/>
    <s v="Order specific"/>
    <n v="2100"/>
    <n v="33"/>
    <n v="0"/>
    <n v="57.85"/>
    <n v="0"/>
    <n v="0"/>
    <n v="0"/>
    <n v="1909.05"/>
    <s v=""/>
    <n v="0"/>
    <n v="0"/>
    <n v="0"/>
    <n v="0"/>
    <x v="0"/>
    <x v="0"/>
    <x v="2"/>
    <s v=""/>
    <n v="0"/>
  </r>
  <r>
    <s v="CHD8330052P0117"/>
    <s v="VEC面膜(电气)(GELPAG)(澳用)"/>
    <s v="VEC"/>
    <n v="202"/>
    <x v="0"/>
    <x v="0"/>
    <s v="Order specific"/>
    <s v="Order specific"/>
    <n v="2100"/>
    <n v="10"/>
    <n v="0"/>
    <n v="54.44"/>
    <n v="0"/>
    <n v="0"/>
    <n v="19"/>
    <n v="544.4"/>
    <n v="633.9473684210526"/>
    <n v="0"/>
    <n v="0"/>
    <n v="0"/>
    <n v="1034.3599999999999"/>
    <x v="0"/>
    <x v="0"/>
    <x v="0"/>
    <s v=""/>
    <n v="0"/>
  </r>
  <r>
    <s v="CHD8330054P0141"/>
    <s v="二次盖板"/>
    <s v="VEC"/>
    <n v="202"/>
    <x v="0"/>
    <x v="0"/>
    <s v="Order specific"/>
    <s v="Order specific"/>
    <n v="2100"/>
    <n v="1"/>
    <n v="0"/>
    <n v="47.86"/>
    <n v="0"/>
    <n v="0"/>
    <n v="0"/>
    <n v="47.86"/>
    <s v=""/>
    <n v="0"/>
    <n v="0"/>
    <n v="0"/>
    <n v="0"/>
    <x v="0"/>
    <x v="0"/>
    <x v="0"/>
    <s v=""/>
    <n v="0"/>
  </r>
  <r>
    <s v="CHD8350009P0101"/>
    <s v="上触臂盖"/>
    <s v="VE1"/>
    <n v="202"/>
    <x v="0"/>
    <x v="0"/>
    <s v="Order specific"/>
    <s v="Order specific"/>
    <n v="2100"/>
    <n v="9"/>
    <n v="0"/>
    <n v="34.96"/>
    <n v="0"/>
    <n v="0"/>
    <n v="0"/>
    <n v="314.64"/>
    <s v=""/>
    <n v="0"/>
    <n v="0"/>
    <n v="0"/>
    <n v="0"/>
    <x v="0"/>
    <x v="0"/>
    <x v="0"/>
    <s v=""/>
    <n v="0"/>
  </r>
  <r>
    <s v="CHD8350011F0102"/>
    <s v="下触臂"/>
    <s v="VE1"/>
    <n v="212"/>
    <x v="0"/>
    <x v="0"/>
    <s v="Order specific"/>
    <s v="Order specific"/>
    <n v="2100"/>
    <n v="3"/>
    <n v="0"/>
    <n v="96.15"/>
    <n v="0"/>
    <n v="0"/>
    <n v="0"/>
    <n v="288.45000000000005"/>
    <s v=""/>
    <n v="0"/>
    <n v="0"/>
    <n v="0"/>
    <n v="0"/>
    <x v="0"/>
    <x v="0"/>
    <x v="0"/>
    <s v=""/>
    <n v="0"/>
  </r>
  <r>
    <s v="CHD8350013R0101"/>
    <s v="上触臂"/>
    <s v="VE1"/>
    <n v="212"/>
    <x v="0"/>
    <x v="0"/>
    <s v="Order specific"/>
    <s v="Order specific"/>
    <n v="2100"/>
    <n v="1"/>
    <n v="0"/>
    <n v="290.87"/>
    <n v="0"/>
    <n v="0"/>
    <n v="0"/>
    <n v="290.87"/>
    <s v=""/>
    <n v="0"/>
    <n v="0"/>
    <n v="0"/>
    <n v="0"/>
    <x v="0"/>
    <x v="0"/>
    <x v="0"/>
    <s v=""/>
    <n v="0"/>
  </r>
  <r>
    <s v="CHD9000001P0049"/>
    <s v="内六角圆柱头螺钉M16×80 GB/T70.1-2000"/>
    <s v="VE1"/>
    <n v="219"/>
    <x v="0"/>
    <x v="0"/>
    <s v="Order specific"/>
    <s v="Order specific"/>
    <n v="2100"/>
    <n v="111"/>
    <n v="0"/>
    <n v="1.62"/>
    <n v="0"/>
    <n v="0"/>
    <n v="18"/>
    <n v="179.82000000000002"/>
    <n v="20.277777777777775"/>
    <n v="0"/>
    <n v="0"/>
    <n v="0"/>
    <n v="29.160000000000004"/>
    <x v="0"/>
    <x v="0"/>
    <x v="0"/>
    <s v=""/>
    <n v="0"/>
  </r>
  <r>
    <s v="CHD9000044P0004"/>
    <s v="滚针轴承8×12×8 GB2764-91"/>
    <s v="VE2"/>
    <n v="212"/>
    <x v="0"/>
    <x v="0"/>
    <s v="Order specific"/>
    <s v="Order specific"/>
    <n v="2100"/>
    <n v="79"/>
    <n v="0"/>
    <n v="1.1599999999999999"/>
    <n v="0"/>
    <n v="0"/>
    <n v="83"/>
    <n v="91.64"/>
    <n v="488.13253012048193"/>
    <n v="0"/>
    <n v="0"/>
    <n v="0"/>
    <n v="96.279999999999987"/>
    <x v="0"/>
    <x v="0"/>
    <x v="0"/>
    <s v=""/>
    <n v="0"/>
  </r>
  <r>
    <s v="CHD9000044P0005"/>
    <s v="滚轮滚针轴承14×18×10 GB2764-91"/>
    <s v="VMI"/>
    <n v="219"/>
    <x v="0"/>
    <x v="0"/>
    <s v="MRP"/>
    <s v="MRP"/>
    <s v="VMI"/>
    <n v="410"/>
    <n v="0"/>
    <n v="1.18"/>
    <n v="0"/>
    <n v="0"/>
    <n v="97577"/>
    <n v="483.79999999999995"/>
    <n v="0.29551021244760545"/>
    <n v="0"/>
    <n v="0"/>
    <n v="0"/>
    <n v="115140.86"/>
    <x v="2"/>
    <x v="1"/>
    <x v="0"/>
    <n v="14"/>
    <n v="0"/>
  </r>
  <r>
    <s v="CHD9000044P0006"/>
    <s v="滚针轴承16×22×20 GB2764-91"/>
    <s v="VMI"/>
    <n v="219"/>
    <x v="0"/>
    <x v="0"/>
    <s v="MRP"/>
    <s v="MRP"/>
    <s v="VMI"/>
    <n v="320"/>
    <n v="0"/>
    <n v="1.69"/>
    <n v="0"/>
    <n v="0"/>
    <n v="16015"/>
    <n v="540.79999999999995"/>
    <n v="9.3443646581330011"/>
    <n v="0"/>
    <n v="0"/>
    <n v="0"/>
    <n v="27065.35"/>
    <x v="2"/>
    <x v="1"/>
    <x v="0"/>
    <n v="14"/>
    <n v="0"/>
  </r>
  <r>
    <s v="CHD9000046P0001"/>
    <s v="链条081-1×40 GB1243-97-081-1×40"/>
    <s v="VMI"/>
    <n v="219"/>
    <x v="0"/>
    <x v="0"/>
    <s v="MRP"/>
    <s v="MRP"/>
    <s v="VMI"/>
    <n v="88"/>
    <n v="0"/>
    <n v="4.7"/>
    <n v="0"/>
    <n v="0"/>
    <n v="15009"/>
    <n v="413.6"/>
    <n v="7.7819974681857556"/>
    <n v="0"/>
    <n v="0"/>
    <n v="0"/>
    <n v="70542.3"/>
    <x v="2"/>
    <x v="1"/>
    <x v="0"/>
    <n v="14"/>
    <n v="0"/>
  </r>
  <r>
    <s v="CHD9000046P0003"/>
    <s v="链条415B-1×40 GB1243-97-415B-1×40"/>
    <s v="VMI"/>
    <n v="219"/>
    <x v="0"/>
    <x v="0"/>
    <s v="MRP"/>
    <s v="MRP"/>
    <s v="VMI"/>
    <n v="19"/>
    <n v="0"/>
    <n v="6"/>
    <n v="0"/>
    <n v="0"/>
    <n v="1006"/>
    <n v="114"/>
    <n v="31.928429423459246"/>
    <n v="0"/>
    <n v="0"/>
    <n v="0"/>
    <n v="6036"/>
    <x v="1"/>
    <x v="2"/>
    <x v="0"/>
    <n v="21"/>
    <n v="25.753068493150693"/>
  </r>
  <r>
    <s v="CHD9000047P0001"/>
    <s v="300/500V，RV-105 1平，105℃，多股黑色软导线"/>
    <s v="VMI"/>
    <n v="219"/>
    <x v="0"/>
    <x v="0"/>
    <s v="MRP"/>
    <s v="MRP"/>
    <s v="VMI"/>
    <n v="50458.25"/>
    <n v="0"/>
    <n v="0.95"/>
    <n v="0"/>
    <n v="0"/>
    <n v="1370084.85"/>
    <n v="47935.337499999994"/>
    <n v="5.0617303008642124E-3"/>
    <n v="0"/>
    <n v="0"/>
    <n v="0"/>
    <n v="1301580.6074999999"/>
    <x v="2"/>
    <x v="3"/>
    <x v="3"/>
    <n v="7"/>
    <n v="0"/>
  </r>
  <r>
    <s v="CHD9000052P0001"/>
    <s v="轴承61905 GB276-94"/>
    <s v="VMI"/>
    <n v="212"/>
    <x v="0"/>
    <x v="0"/>
    <s v="MRP"/>
    <s v="MRP"/>
    <s v="VMI"/>
    <n v="1063"/>
    <n v="0"/>
    <n v="14.19"/>
    <n v="0"/>
    <n v="0"/>
    <n v="32066"/>
    <n v="15083.97"/>
    <n v="574.35480727250047"/>
    <n v="0"/>
    <n v="0"/>
    <n v="0"/>
    <n v="455016.54"/>
    <x v="3"/>
    <x v="3"/>
    <x v="3"/>
    <n v="7"/>
    <n v="9834.0876360210641"/>
  </r>
  <r>
    <s v="CHD9000052P0007"/>
    <s v="轴承6005 GB2764-94"/>
    <s v="VMI"/>
    <n v="212"/>
    <x v="0"/>
    <x v="0"/>
    <s v="MRP"/>
    <s v="MRP"/>
    <s v="VMI"/>
    <n v="595"/>
    <n v="0"/>
    <n v="12.94"/>
    <n v="0"/>
    <n v="0"/>
    <n v="16087"/>
    <n v="7699.2999999999993"/>
    <n v="24.118542922856964"/>
    <n v="0"/>
    <n v="0"/>
    <n v="0"/>
    <n v="208165.78"/>
    <x v="4"/>
    <x v="3"/>
    <x v="3"/>
    <n v="7"/>
    <n v="3606.7073639299474"/>
  </r>
  <r>
    <s v="CHD9000053P0015"/>
    <s v="弹性圆柱销5×20 GB/T879.1-2000"/>
    <s v="VE1"/>
    <n v="217"/>
    <x v="0"/>
    <x v="0"/>
    <s v="Order specific"/>
    <s v="Order specific"/>
    <n v="2100"/>
    <n v="100"/>
    <n v="0"/>
    <n v="0.16"/>
    <n v="0"/>
    <n v="0"/>
    <n v="0"/>
    <n v="16"/>
    <s v=""/>
    <n v="0"/>
    <n v="0"/>
    <n v="0"/>
    <n v="0"/>
    <x v="0"/>
    <x v="0"/>
    <x v="0"/>
    <s v=""/>
    <n v="0"/>
  </r>
  <r>
    <s v="CHD9000056P0001"/>
    <s v="滚针轴承25×12×14 KVZ"/>
    <s v="VMI"/>
    <n v="219"/>
    <x v="0"/>
    <x v="0"/>
    <s v="MRP"/>
    <s v="MRP"/>
    <s v="VMI"/>
    <n v="144"/>
    <n v="0"/>
    <n v="9.1199999999999992"/>
    <n v="0"/>
    <n v="0"/>
    <n v="16029"/>
    <n v="1313.28"/>
    <n v="2.2771227150789195"/>
    <n v="0"/>
    <n v="0"/>
    <n v="0"/>
    <n v="146184.47999999998"/>
    <x v="2"/>
    <x v="1"/>
    <x v="2"/>
    <n v="14"/>
    <n v="0"/>
  </r>
  <r>
    <s v="CHD9000057P0001"/>
    <s v="单向轴承 FZ16"/>
    <s v="VMI"/>
    <n v="212"/>
    <x v="0"/>
    <x v="0"/>
    <s v="MRP"/>
    <s v="MRP"/>
    <s v="VMI"/>
    <n v="1073"/>
    <n v="0"/>
    <n v="16.850000000000001"/>
    <n v="0"/>
    <n v="0"/>
    <n v="31869"/>
    <n v="18080.050000000003"/>
    <n v="1.649251623835075"/>
    <n v="0"/>
    <n v="0"/>
    <n v="0"/>
    <n v="536992.65"/>
    <x v="2"/>
    <x v="3"/>
    <x v="3"/>
    <n v="7"/>
    <n v="0"/>
  </r>
  <r>
    <s v="CHD9000057P0002"/>
    <s v="单向轴承 FZ20"/>
    <s v="VMI"/>
    <n v="212"/>
    <x v="0"/>
    <x v="0"/>
    <s v="MRP"/>
    <s v="MRP"/>
    <s v="VMI"/>
    <n v="2016"/>
    <n v="0"/>
    <n v="17.96"/>
    <n v="0"/>
    <n v="0"/>
    <n v="31067"/>
    <n v="36207.360000000001"/>
    <n v="12.606463449962982"/>
    <n v="0"/>
    <n v="0"/>
    <n v="0"/>
    <n v="557963.32000000007"/>
    <x v="2"/>
    <x v="3"/>
    <x v="3"/>
    <n v="7"/>
    <n v="10627.632343927791"/>
  </r>
  <r>
    <s v="CHD9000128P0002"/>
    <s v="GB/T 879.3-2000弹性圆柱销 卷制 5×26"/>
    <s v="VE1"/>
    <n v="219"/>
    <x v="0"/>
    <x v="0"/>
    <s v="Order specific"/>
    <s v="Order specific"/>
    <n v="2100"/>
    <n v="1723"/>
    <n v="0"/>
    <n v="0.65"/>
    <n v="0"/>
    <n v="0"/>
    <n v="14"/>
    <n v="1119.95"/>
    <n v="52560"/>
    <n v="0"/>
    <n v="0"/>
    <n v="0"/>
    <n v="9.1"/>
    <x v="0"/>
    <x v="0"/>
    <x v="2"/>
    <s v=""/>
    <n v="0"/>
  </r>
  <r>
    <s v="CPX2-03-N11AZZ"/>
    <s v="接触器"/>
    <s v="TRA"/>
    <n v="213"/>
    <x v="1"/>
    <x v="1"/>
    <s v="Order specific"/>
    <s v="Order specific"/>
    <n v="2100"/>
    <n v="71"/>
    <n v="291"/>
    <n v="10174.76"/>
    <n v="0"/>
    <n v="0"/>
    <n v="537"/>
    <n v="722407.96"/>
    <n v="1171.1266294227187"/>
    <n v="0"/>
    <n v="0"/>
    <n v="2960855.16"/>
    <n v="5463846.1200000001"/>
    <x v="0"/>
    <x v="0"/>
    <x v="3"/>
    <s v=""/>
    <n v="0"/>
  </r>
  <r>
    <s v="DRC000450-01"/>
    <s v="SPACER"/>
    <s v="SM"/>
    <n v="212"/>
    <x v="1"/>
    <x v="1"/>
    <s v="SM"/>
    <s v="kanban"/>
    <n v="2600"/>
    <n v="139"/>
    <n v="90"/>
    <n v="1.6"/>
    <n v="0"/>
    <n v="30"/>
    <n v="866"/>
    <n v="222.4"/>
    <n v="29.924942263279444"/>
    <n v="0"/>
    <n v="24"/>
    <n v="144"/>
    <n v="1385.6000000000001"/>
    <x v="4"/>
    <x v="2"/>
    <x v="0"/>
    <n v="21"/>
    <n v="43.777485471734508"/>
  </r>
  <r>
    <s v="DRC001061-02"/>
    <s v="DAMPER"/>
    <s v="SM"/>
    <n v="202"/>
    <x v="1"/>
    <x v="1"/>
    <s v="SM"/>
    <s v="kanban"/>
    <n v="2600"/>
    <n v="546"/>
    <n v="704"/>
    <n v="1"/>
    <n v="0"/>
    <n v="176"/>
    <n v="2116"/>
    <n v="546"/>
    <n v="23.976843100189036"/>
    <n v="0"/>
    <n v="88"/>
    <n v="704"/>
    <n v="2116"/>
    <x v="4"/>
    <x v="2"/>
    <x v="0"/>
    <n v="21"/>
    <n v="44.740467921553211"/>
  </r>
  <r>
    <s v="DRC001528-02"/>
    <s v="CALIBRE"/>
    <s v="SM"/>
    <n v="202"/>
    <x v="1"/>
    <x v="1"/>
    <s v="SM"/>
    <s v="kanban"/>
    <n v="2600"/>
    <n v="261"/>
    <n v="96"/>
    <n v="4"/>
    <n v="0"/>
    <n v="24"/>
    <n v="7"/>
    <n v="1044"/>
    <n v="28470"/>
    <n v="0"/>
    <n v="48"/>
    <n v="384"/>
    <n v="28"/>
    <x v="3"/>
    <x v="2"/>
    <x v="2"/>
    <n v="21"/>
    <n v="688.53175131717603"/>
  </r>
  <r>
    <s v="DRC001560-01"/>
    <s v="BEARING"/>
    <s v="SM"/>
    <n v="202"/>
    <x v="1"/>
    <x v="1"/>
    <s v="SM"/>
    <s v="kanban"/>
    <n v="2600"/>
    <n v="291"/>
    <n v="352"/>
    <n v="2.8"/>
    <n v="0"/>
    <n v="88"/>
    <n v="1058"/>
    <n v="814.8"/>
    <n v="90.042533081285441"/>
    <n v="0"/>
    <n v="123.19999999999999"/>
    <n v="985.59999999999991"/>
    <n v="2962.3999999999996"/>
    <x v="3"/>
    <x v="2"/>
    <x v="0"/>
    <n v="21"/>
    <n v="412.34807217760982"/>
  </r>
  <r>
    <s v="DRC001561-01"/>
    <s v="RING"/>
    <s v="SM"/>
    <n v="202"/>
    <x v="1"/>
    <x v="1"/>
    <s v="SM"/>
    <s v="kanban"/>
    <n v="2600"/>
    <n v="252"/>
    <n v="360"/>
    <n v="0.85"/>
    <n v="0"/>
    <n v="90"/>
    <n v="1584"/>
    <n v="214.2"/>
    <n v="67.054924242424249"/>
    <n v="0"/>
    <n v="38.25"/>
    <n v="306"/>
    <n v="1346.3999999999999"/>
    <x v="1"/>
    <x v="2"/>
    <x v="0"/>
    <n v="21"/>
    <n v="97.097667674057334"/>
  </r>
  <r>
    <s v="DRC001567-01"/>
    <s v="WASHER"/>
    <s v="SM"/>
    <n v="202"/>
    <x v="1"/>
    <x v="1"/>
    <s v="SM"/>
    <s v="kanban"/>
    <n v="2600"/>
    <n v="294"/>
    <n v="360"/>
    <n v="0.53"/>
    <n v="0"/>
    <n v="90"/>
    <n v="1584"/>
    <n v="155.82000000000002"/>
    <n v="58.06818181818182"/>
    <n v="0"/>
    <n v="23.85"/>
    <n v="190.8"/>
    <n v="839.5200000000001"/>
    <x v="1"/>
    <x v="2"/>
    <x v="0"/>
    <n v="21"/>
    <n v="65.649313972602755"/>
  </r>
  <r>
    <s v="DRC001580-01"/>
    <s v="GASKET"/>
    <s v="SM"/>
    <n v="202"/>
    <x v="1"/>
    <x v="1"/>
    <s v="SM"/>
    <s v="kanban"/>
    <n v="2600"/>
    <n v="268"/>
    <n v="352"/>
    <n v="0.2"/>
    <n v="0"/>
    <n v="88"/>
    <n v="1058"/>
    <n v="53.6"/>
    <n v="101.42722117202268"/>
    <n v="0"/>
    <n v="8.8000000000000007"/>
    <n v="70.400000000000006"/>
    <n v="211.60000000000002"/>
    <x v="3"/>
    <x v="2"/>
    <x v="0"/>
    <n v="21"/>
    <n v="28.051575733855184"/>
  </r>
  <r>
    <s v="DRC001663-01"/>
    <s v="WASHER"/>
    <s v="CVX"/>
    <n v="213"/>
    <x v="1"/>
    <x v="1"/>
    <s v="Order specific"/>
    <s v="Order specific"/>
    <n v="2100"/>
    <n v="683"/>
    <n v="510"/>
    <n v="2.73"/>
    <n v="200"/>
    <n v="0"/>
    <n v="237"/>
    <n v="1864.59"/>
    <n v="412.74261603375527"/>
    <n v="546"/>
    <n v="0"/>
    <n v="1392.3"/>
    <n v="647.01"/>
    <x v="0"/>
    <x v="0"/>
    <x v="2"/>
    <s v=""/>
    <n v="0"/>
  </r>
  <r>
    <s v="DRC001670-01"/>
    <s v="POINTER"/>
    <s v="SM"/>
    <n v="212"/>
    <x v="1"/>
    <x v="1"/>
    <s v="SM"/>
    <s v="kanban"/>
    <n v="2600"/>
    <n v="263"/>
    <n v="264"/>
    <n v="3.71"/>
    <n v="0"/>
    <n v="88"/>
    <n v="1058"/>
    <n v="975.73"/>
    <n v="235.62854442344045"/>
    <n v="0"/>
    <n v="163.24"/>
    <n v="979.43999999999994"/>
    <n v="3925.18"/>
    <x v="3"/>
    <x v="2"/>
    <x v="2"/>
    <n v="21"/>
    <n v="586.58799895144307"/>
  </r>
  <r>
    <s v="DRC001671-01"/>
    <s v="STOP"/>
    <s v="SM"/>
    <n v="202"/>
    <x v="1"/>
    <x v="1"/>
    <s v="SM"/>
    <s v="kanban"/>
    <n v="2600"/>
    <n v="155"/>
    <n v="176"/>
    <n v="3.46"/>
    <n v="0"/>
    <n v="44"/>
    <n v="529"/>
    <n v="536.29999999999995"/>
    <n v="181.46502835538752"/>
    <n v="0"/>
    <n v="76.12"/>
    <n v="608.96"/>
    <n v="1830.34"/>
    <x v="3"/>
    <x v="2"/>
    <x v="0"/>
    <n v="21"/>
    <n v="312.99628926506585"/>
  </r>
  <r>
    <s v="DRC001675-01"/>
    <s v="SUPPORT"/>
    <s v="SM"/>
    <n v="202"/>
    <x v="1"/>
    <x v="1"/>
    <s v="SM"/>
    <s v="kanban"/>
    <n v="2600"/>
    <n v="261"/>
    <n v="440"/>
    <n v="8.4499999999999993"/>
    <n v="0"/>
    <n v="88"/>
    <n v="1058"/>
    <n v="2205.4499999999998"/>
    <n v="53.473534971644618"/>
    <n v="0"/>
    <n v="371.79999999999995"/>
    <n v="3717.9999999999995"/>
    <n v="8940.0999999999985"/>
    <x v="1"/>
    <x v="2"/>
    <x v="2"/>
    <n v="21"/>
    <n v="883.9583937958464"/>
  </r>
  <r>
    <s v="DRC001677-01"/>
    <s v="SUPPORT"/>
    <s v="SM"/>
    <n v="202"/>
    <x v="1"/>
    <x v="1"/>
    <s v="SM"/>
    <s v="kanban"/>
    <n v="2600"/>
    <n v="80"/>
    <n v="120"/>
    <n v="14.1"/>
    <n v="0"/>
    <n v="30"/>
    <n v="237"/>
    <n v="1128"/>
    <n v="401.96202531645571"/>
    <n v="0"/>
    <n v="211.5"/>
    <n v="1692"/>
    <n v="3341.7"/>
    <x v="3"/>
    <x v="2"/>
    <x v="2"/>
    <n v="21"/>
    <n v="705.58557959376481"/>
  </r>
  <r>
    <s v="DRC001679-01"/>
    <s v="CBX框架壳上"/>
    <s v="VMI"/>
    <n v="202"/>
    <x v="1"/>
    <x v="1"/>
    <s v="MRP"/>
    <s v="MRP"/>
    <s v="VMI"/>
    <n v="27"/>
    <n v="0"/>
    <n v="76.92"/>
    <n v="0"/>
    <n v="0"/>
    <n v="1226"/>
    <n v="2076.84"/>
    <n v="23.817292006525282"/>
    <n v="0"/>
    <n v="0"/>
    <n v="0"/>
    <n v="94303.92"/>
    <x v="4"/>
    <x v="1"/>
    <x v="2"/>
    <n v="14"/>
    <n v="564.99720953424651"/>
  </r>
  <r>
    <s v="DRC001682-01"/>
    <s v="SUPPORT"/>
    <s v="SM"/>
    <n v="202"/>
    <x v="1"/>
    <x v="1"/>
    <s v="SM"/>
    <s v="kanban"/>
    <n v="2600"/>
    <n v="139"/>
    <n v="90"/>
    <n v="16.2"/>
    <n v="0"/>
    <n v="30"/>
    <n v="237"/>
    <n v="2251.7999999999997"/>
    <n v="41.582278481012658"/>
    <n v="0"/>
    <n v="243"/>
    <n v="1458"/>
    <n v="3839.3999999999996"/>
    <x v="1"/>
    <x v="2"/>
    <x v="2"/>
    <n v="21"/>
    <n v="735.62912876712323"/>
  </r>
  <r>
    <s v="DRC001686-01"/>
    <s v="机械闭锁安装件（黑色）"/>
    <s v="VMI"/>
    <n v="202"/>
    <x v="1"/>
    <x v="1"/>
    <s v="MRP"/>
    <s v="MRP"/>
    <s v="VMI"/>
    <n v="5"/>
    <n v="0"/>
    <n v="39.119999999999997"/>
    <n v="0"/>
    <n v="0"/>
    <n v="237"/>
    <n v="195.6"/>
    <n v="214.07172995780593"/>
    <n v="0"/>
    <n v="0"/>
    <n v="0"/>
    <n v="9271.4399999999987"/>
    <x v="3"/>
    <x v="2"/>
    <x v="0"/>
    <n v="21"/>
    <n v="116.43194575736671"/>
  </r>
  <r>
    <s v="DRC001688-01"/>
    <s v="接触器分闸弹簧安装板"/>
    <s v="VMI"/>
    <n v="202"/>
    <x v="1"/>
    <x v="1"/>
    <s v="MRP"/>
    <s v="MRP"/>
    <s v="VMI"/>
    <n v="27"/>
    <n v="0"/>
    <n v="51.21"/>
    <n v="0"/>
    <n v="0"/>
    <n v="529"/>
    <n v="1382.67"/>
    <n v="3.4499054820415878"/>
    <n v="0"/>
    <n v="0"/>
    <n v="0"/>
    <n v="27090.09"/>
    <x v="2"/>
    <x v="1"/>
    <x v="2"/>
    <n v="14"/>
    <n v="0"/>
  </r>
  <r>
    <s v="DRC001689-01"/>
    <s v="灭弧室 连接铜片"/>
    <s v="CVX"/>
    <n v="212"/>
    <x v="1"/>
    <x v="1"/>
    <s v="Order specific"/>
    <s v="Order specific"/>
    <n v="2100"/>
    <n v="36"/>
    <n v="0"/>
    <n v="49.39"/>
    <n v="0"/>
    <n v="0"/>
    <n v="144"/>
    <n v="1778.04"/>
    <n v="68.4375"/>
    <n v="0"/>
    <n v="0"/>
    <n v="0"/>
    <n v="7112.16"/>
    <x v="0"/>
    <x v="0"/>
    <x v="2"/>
    <s v=""/>
    <n v="0"/>
  </r>
  <r>
    <s v="DRC001690-01"/>
    <s v="接触器合闸电磁铁安装板"/>
    <s v="VMI"/>
    <n v="202"/>
    <x v="1"/>
    <x v="1"/>
    <s v="MRP"/>
    <s v="MRP"/>
    <s v="VMI"/>
    <n v="27"/>
    <n v="0"/>
    <n v="52.14"/>
    <n v="0"/>
    <n v="0"/>
    <n v="529"/>
    <n v="1407.78"/>
    <n v="24.839319470699433"/>
    <n v="0"/>
    <n v="0"/>
    <n v="0"/>
    <n v="27582.06"/>
    <x v="4"/>
    <x v="1"/>
    <x v="2"/>
    <n v="14"/>
    <n v="405.45349643835618"/>
  </r>
  <r>
    <s v="DRC001691-01"/>
    <s v="FORK"/>
    <s v="SM"/>
    <n v="202"/>
    <x v="1"/>
    <x v="1"/>
    <s v="SM"/>
    <s v="kanban"/>
    <n v="2600"/>
    <n v="101"/>
    <n v="90"/>
    <n v="23"/>
    <n v="0"/>
    <n v="30"/>
    <n v="554"/>
    <n v="2323"/>
    <n v="17.788808664259928"/>
    <n v="0"/>
    <n v="345"/>
    <n v="2070"/>
    <n v="12742"/>
    <x v="4"/>
    <x v="1"/>
    <x v="2"/>
    <n v="14"/>
    <n v="326.54944901065443"/>
  </r>
  <r>
    <s v="DRC001692-01"/>
    <s v="RING"/>
    <s v="SM"/>
    <n v="212"/>
    <x v="1"/>
    <x v="1"/>
    <s v="SM"/>
    <s v="kanban"/>
    <n v="2600"/>
    <n v="292"/>
    <n v="240"/>
    <n v="1.32"/>
    <n v="0"/>
    <n v="60"/>
    <n v="237"/>
    <n v="385.44"/>
    <n v="155.54852320675107"/>
    <n v="0"/>
    <n v="39.6"/>
    <n v="316.8"/>
    <n v="312.84000000000003"/>
    <x v="3"/>
    <x v="2"/>
    <x v="0"/>
    <n v="21"/>
    <n v="220.04614336633665"/>
  </r>
  <r>
    <s v="DRC001693-01"/>
    <s v="PLATE"/>
    <s v="SM"/>
    <n v="202"/>
    <x v="1"/>
    <x v="1"/>
    <s v="SM"/>
    <s v="kanban"/>
    <n v="2600"/>
    <n v="261"/>
    <n v="360"/>
    <n v="9.5"/>
    <n v="0"/>
    <n v="90"/>
    <n v="1214"/>
    <n v="2479.5"/>
    <n v="87.792421746293243"/>
    <n v="0"/>
    <n v="427.5"/>
    <n v="3420"/>
    <n v="11533"/>
    <x v="1"/>
    <x v="1"/>
    <x v="2"/>
    <n v="14"/>
    <n v="1375.5069288797147"/>
  </r>
  <r>
    <s v="DRC001694-01"/>
    <s v="PIN"/>
    <s v="SM"/>
    <n v="202"/>
    <x v="1"/>
    <x v="1"/>
    <s v="SM"/>
    <s v="kanban"/>
    <n v="2600"/>
    <n v="161"/>
    <n v="60"/>
    <n v="16.510000000000002"/>
    <n v="0"/>
    <n v="30"/>
    <n v="237"/>
    <n v="2658.11"/>
    <n v="401.96202531645571"/>
    <n v="0"/>
    <n v="247.65000000000003"/>
    <n v="990.60000000000014"/>
    <n v="3912.8700000000003"/>
    <x v="3"/>
    <x v="2"/>
    <x v="2"/>
    <n v="21"/>
    <n v="1662.6986568918283"/>
  </r>
  <r>
    <s v="DRC001698-01"/>
    <s v="接触器合闸电磁铁铁芯"/>
    <s v="VMI"/>
    <n v="202"/>
    <x v="1"/>
    <x v="1"/>
    <s v="MRP"/>
    <s v="MRP"/>
    <s v="VMI"/>
    <n v="54"/>
    <n v="0"/>
    <n v="27.2"/>
    <n v="0"/>
    <n v="0"/>
    <n v="1058"/>
    <n v="1468.8"/>
    <n v="55.54347826086957"/>
    <n v="0"/>
    <n v="0"/>
    <n v="0"/>
    <n v="28777.599999999999"/>
    <x v="1"/>
    <x v="1"/>
    <x v="2"/>
    <n v="14"/>
    <n v="725.06406575342476"/>
  </r>
  <r>
    <s v="DRC001699-01"/>
    <s v="LEVER"/>
    <s v="SM"/>
    <n v="202"/>
    <x v="1"/>
    <x v="1"/>
    <s v="SM"/>
    <s v="kanban"/>
    <n v="2600"/>
    <n v="89"/>
    <n v="120"/>
    <n v="1.02"/>
    <n v="0"/>
    <n v="30"/>
    <n v="237"/>
    <n v="90.78"/>
    <n v="83.164556962025316"/>
    <n v="0"/>
    <n v="15.3"/>
    <n v="122.4"/>
    <n v="241.74"/>
    <x v="1"/>
    <x v="2"/>
    <x v="0"/>
    <n v="21"/>
    <n v="44.785629041095895"/>
  </r>
  <r>
    <s v="DRC001700-01"/>
    <s v="SUPPORT"/>
    <s v="SM"/>
    <n v="202"/>
    <x v="1"/>
    <x v="1"/>
    <s v="SM"/>
    <s v="kanban"/>
    <n v="2600"/>
    <n v="101"/>
    <n v="90"/>
    <n v="0.91"/>
    <n v="0"/>
    <n v="30"/>
    <n v="237"/>
    <n v="91.91"/>
    <n v="137.06751054852322"/>
    <n v="0"/>
    <n v="13.65"/>
    <n v="81.900000000000006"/>
    <n v="215.67000000000002"/>
    <x v="3"/>
    <x v="2"/>
    <x v="0"/>
    <n v="21"/>
    <n v="51.366839612128672"/>
  </r>
  <r>
    <s v="DRC001702-01"/>
    <s v="PLATE"/>
    <s v="SM"/>
    <n v="202"/>
    <x v="1"/>
    <x v="1"/>
    <s v="SM"/>
    <s v="kanban"/>
    <n v="2600"/>
    <n v="112"/>
    <n v="90"/>
    <n v="0.91"/>
    <n v="0"/>
    <n v="30"/>
    <n v="237"/>
    <n v="101.92"/>
    <n v="155.54852320675107"/>
    <n v="0"/>
    <n v="13.65"/>
    <n v="81.900000000000006"/>
    <n v="215.67000000000002"/>
    <x v="3"/>
    <x v="2"/>
    <x v="0"/>
    <n v="21"/>
    <n v="58.185717444730784"/>
  </r>
  <r>
    <s v="DRC001705-01"/>
    <s v="SUPPORT"/>
    <s v="SM"/>
    <n v="202"/>
    <x v="1"/>
    <x v="1"/>
    <s v="SM"/>
    <s v="kanban"/>
    <n v="2600"/>
    <n v="109"/>
    <n v="90"/>
    <n v="1.43"/>
    <n v="0"/>
    <n v="30"/>
    <n v="237"/>
    <n v="155.87"/>
    <n v="172.48945147679325"/>
    <n v="0"/>
    <n v="21.45"/>
    <n v="128.69999999999999"/>
    <n v="338.90999999999997"/>
    <x v="3"/>
    <x v="2"/>
    <x v="0"/>
    <n v="21"/>
    <n v="90.349618458904118"/>
  </r>
  <r>
    <s v="DRC001706-01"/>
    <s v="LEVER"/>
    <s v="SM"/>
    <n v="202"/>
    <x v="1"/>
    <x v="1"/>
    <s v="SM"/>
    <s v="kanban"/>
    <n v="2600"/>
    <n v="87"/>
    <n v="150"/>
    <n v="1.34"/>
    <n v="0"/>
    <n v="30"/>
    <n v="237"/>
    <n v="116.58000000000001"/>
    <n v="167.86919831223628"/>
    <n v="0"/>
    <n v="20.100000000000001"/>
    <n v="201"/>
    <n v="317.58000000000004"/>
    <x v="3"/>
    <x v="2"/>
    <x v="0"/>
    <n v="21"/>
    <n v="67.31745588538395"/>
  </r>
  <r>
    <s v="DRC001707-01"/>
    <s v="LEVER"/>
    <s v="SM"/>
    <n v="202"/>
    <x v="1"/>
    <x v="1"/>
    <s v="SM"/>
    <s v="kanban"/>
    <n v="2600"/>
    <n v="126"/>
    <n v="90"/>
    <n v="14.33"/>
    <n v="0"/>
    <n v="30"/>
    <n v="237"/>
    <n v="1805.58"/>
    <n v="133.98734177215189"/>
    <n v="0"/>
    <n v="214.95"/>
    <n v="1289.7"/>
    <n v="3396.21"/>
    <x v="3"/>
    <x v="2"/>
    <x v="2"/>
    <n v="21"/>
    <n v="1004.9088968162495"/>
  </r>
  <r>
    <s v="DRC001710-01"/>
    <s v="SPACER"/>
    <s v="SM"/>
    <n v="202"/>
    <x v="1"/>
    <x v="1"/>
    <s v="SM"/>
    <s v="kanban"/>
    <n v="2600"/>
    <n v="352"/>
    <n v="352"/>
    <n v="2.2000000000000002"/>
    <n v="0"/>
    <n v="88"/>
    <n v="1058"/>
    <n v="774.40000000000009"/>
    <n v="43.46880907372401"/>
    <n v="0"/>
    <n v="96.800000000000011"/>
    <n v="774.40000000000009"/>
    <n v="2327.6000000000004"/>
    <x v="1"/>
    <x v="2"/>
    <x v="0"/>
    <n v="21"/>
    <n v="264.18709041095894"/>
  </r>
  <r>
    <s v="DRC001713-01"/>
    <s v="SPACER"/>
    <s v="SM"/>
    <n v="202"/>
    <x v="1"/>
    <x v="1"/>
    <s v="SM"/>
    <s v="kanban"/>
    <n v="2600"/>
    <n v="289"/>
    <n v="180"/>
    <n v="13.65"/>
    <n v="0"/>
    <n v="90"/>
    <n v="1585"/>
    <n v="3944.85"/>
    <n v="81.059936908517358"/>
    <n v="0"/>
    <n v="614.25"/>
    <n v="2457"/>
    <n v="21635.25"/>
    <x v="1"/>
    <x v="1"/>
    <x v="2"/>
    <n v="14"/>
    <n v="2153.928629280822"/>
  </r>
  <r>
    <s v="DRC001716-01"/>
    <s v="ROLLER"/>
    <s v="SM"/>
    <n v="202"/>
    <x v="1"/>
    <x v="1"/>
    <s v="SM"/>
    <s v="kanban"/>
    <n v="2600"/>
    <n v="155"/>
    <n v="150"/>
    <n v="4.2"/>
    <n v="0"/>
    <n v="30"/>
    <n v="237"/>
    <n v="651"/>
    <n v="445.08438818565401"/>
    <n v="0"/>
    <n v="63"/>
    <n v="630"/>
    <n v="995.40000000000009"/>
    <x v="3"/>
    <x v="2"/>
    <x v="0"/>
    <n v="21"/>
    <n v="409.38775446745984"/>
  </r>
  <r>
    <s v="DRC001718-01"/>
    <s v="AXLE"/>
    <s v="SM"/>
    <n v="202"/>
    <x v="1"/>
    <x v="1"/>
    <s v="SM"/>
    <s v="kanban"/>
    <n v="2600"/>
    <n v="151"/>
    <n v="120"/>
    <n v="21.23"/>
    <n v="0"/>
    <n v="30"/>
    <n v="237"/>
    <n v="3205.73"/>
    <n v="238.71308016877637"/>
    <n v="0"/>
    <n v="318.45"/>
    <n v="2547.6"/>
    <n v="5031.51"/>
    <x v="3"/>
    <x v="2"/>
    <x v="2"/>
    <n v="21"/>
    <n v="1929.6528381157755"/>
  </r>
  <r>
    <s v="DRC001720-01"/>
    <s v="PIN"/>
    <s v="SM"/>
    <n v="202"/>
    <x v="1"/>
    <x v="1"/>
    <s v="SM"/>
    <s v="kanban"/>
    <n v="2600"/>
    <n v="210"/>
    <n v="180"/>
    <n v="8.75"/>
    <n v="0"/>
    <n v="90"/>
    <n v="1584"/>
    <n v="1837.5"/>
    <n v="34.794823232323232"/>
    <n v="0"/>
    <n v="393.75"/>
    <n v="1575"/>
    <n v="13860"/>
    <x v="1"/>
    <x v="1"/>
    <x v="2"/>
    <n v="14"/>
    <n v="724.78948108500413"/>
  </r>
  <r>
    <s v="DRC001722-01"/>
    <s v="WASHER"/>
    <s v="SM"/>
    <n v="212"/>
    <x v="1"/>
    <x v="1"/>
    <s v="SM"/>
    <s v="kanban"/>
    <n v="2600"/>
    <n v="330"/>
    <n v="479"/>
    <n v="0.7"/>
    <n v="0"/>
    <n v="88"/>
    <n v="1058"/>
    <n v="230.99999999999997"/>
    <n v="72.448015122873343"/>
    <n v="0"/>
    <n v="30.799999999999997"/>
    <n v="335.29999999999995"/>
    <n v="740.59999999999991"/>
    <x v="1"/>
    <x v="2"/>
    <x v="0"/>
    <n v="21"/>
    <n v="108.26748493150684"/>
  </r>
  <r>
    <s v="DRC001723-01"/>
    <s v="COMPRESSION SPRING"/>
    <s v="SM"/>
    <n v="219"/>
    <x v="1"/>
    <x v="1"/>
    <s v="SM"/>
    <s v="kanban"/>
    <n v="2600"/>
    <n v="27"/>
    <n v="660"/>
    <n v="2.96"/>
    <n v="0"/>
    <n v="132"/>
    <n v="1058"/>
    <n v="79.92"/>
    <n v="113.84688090737239"/>
    <n v="0"/>
    <n v="195.35999999999999"/>
    <n v="1953.6"/>
    <n v="3131.68"/>
    <x v="3"/>
    <x v="2"/>
    <x v="0"/>
    <n v="21"/>
    <n v="43.0175421369863"/>
  </r>
  <r>
    <s v="DRC001727-01"/>
    <s v="SPECIAL SCREW"/>
    <s v="SM"/>
    <n v="202"/>
    <x v="1"/>
    <x v="1"/>
    <s v="SM"/>
    <s v="kanban"/>
    <n v="2600"/>
    <n v="136"/>
    <n v="88"/>
    <n v="13.29"/>
    <n v="0"/>
    <n v="44"/>
    <n v="529"/>
    <n v="1807.4399999999998"/>
    <n v="18.629489603024574"/>
    <n v="0"/>
    <n v="292.38"/>
    <n v="1169.52"/>
    <n v="7030.41"/>
    <x v="4"/>
    <x v="2"/>
    <x v="2"/>
    <n v="21"/>
    <n v="0"/>
  </r>
  <r>
    <s v="DRC001729-01"/>
    <s v="NUT"/>
    <s v="SM"/>
    <n v="212"/>
    <x v="1"/>
    <x v="1"/>
    <s v="SM"/>
    <s v="kanban"/>
    <n v="2600"/>
    <n v="198"/>
    <n v="352"/>
    <n v="5.8"/>
    <n v="0"/>
    <n v="88"/>
    <n v="1058"/>
    <n v="1148.3999999999999"/>
    <n v="46.918714555765597"/>
    <n v="0"/>
    <n v="255.2"/>
    <n v="2041.6"/>
    <n v="6136.4"/>
    <x v="1"/>
    <x v="2"/>
    <x v="2"/>
    <n v="21"/>
    <n v="418.70145785656729"/>
  </r>
  <r>
    <s v="DRC001730-01"/>
    <s v="NUT"/>
    <s v="SM"/>
    <n v="212"/>
    <x v="1"/>
    <x v="1"/>
    <s v="SM"/>
    <s v="kanban"/>
    <n v="2600"/>
    <n v="315"/>
    <n v="440"/>
    <n v="3.1"/>
    <n v="0"/>
    <n v="88"/>
    <n v="1058"/>
    <n v="976.5"/>
    <n v="68.30812854442344"/>
    <n v="0"/>
    <n v="136.4"/>
    <n v="1364"/>
    <n v="3279.8"/>
    <x v="1"/>
    <x v="2"/>
    <x v="2"/>
    <n v="21"/>
    <n v="446.3541369863014"/>
  </r>
  <r>
    <s v="DRC001732-01"/>
    <s v="SUPPORT"/>
    <s v="SM"/>
    <n v="202"/>
    <x v="1"/>
    <x v="1"/>
    <s v="SM"/>
    <s v="kanban"/>
    <n v="2600"/>
    <n v="93"/>
    <n v="90"/>
    <n v="16.45"/>
    <n v="0"/>
    <n v="30"/>
    <n v="237"/>
    <n v="1529.85"/>
    <n v="485.12658227848101"/>
    <n v="0"/>
    <n v="246.75"/>
    <n v="1480.5"/>
    <n v="3898.6499999999996"/>
    <x v="3"/>
    <x v="2"/>
    <x v="2"/>
    <n v="21"/>
    <n v="965.9933950684931"/>
  </r>
  <r>
    <s v="DRC001733-01"/>
    <s v="SUPPORT"/>
    <s v="SM"/>
    <n v="202"/>
    <x v="1"/>
    <x v="1"/>
    <s v="SM"/>
    <s v="kanban"/>
    <n v="2600"/>
    <n v="130"/>
    <n v="90"/>
    <n v="0.91"/>
    <n v="0"/>
    <n v="30"/>
    <n v="237"/>
    <n v="118.3"/>
    <n v="143.22784810126581"/>
    <n v="0"/>
    <n v="13.65"/>
    <n v="81.900000000000006"/>
    <n v="215.67000000000002"/>
    <x v="3"/>
    <x v="2"/>
    <x v="0"/>
    <n v="21"/>
    <n v="66.630240212107822"/>
  </r>
  <r>
    <s v="DRC001745-01"/>
    <s v="CBX框架壳下"/>
    <s v="VMI"/>
    <n v="202"/>
    <x v="1"/>
    <x v="1"/>
    <s v="MRP"/>
    <s v="MRP"/>
    <s v="VMI"/>
    <n v="27"/>
    <n v="0"/>
    <n v="186.18"/>
    <n v="0"/>
    <n v="0"/>
    <n v="1227"/>
    <n v="5026.8600000000006"/>
    <n v="38.671556642216792"/>
    <n v="0"/>
    <n v="0"/>
    <n v="0"/>
    <n v="228442.86000000002"/>
    <x v="1"/>
    <x v="3"/>
    <x v="2"/>
    <n v="7"/>
    <n v="2717.1804481264494"/>
  </r>
  <r>
    <s v="DRC001746-01"/>
    <s v="CBX框架软连接支撑横杆"/>
    <s v="VMI"/>
    <n v="202"/>
    <x v="1"/>
    <x v="1"/>
    <s v="MRP"/>
    <s v="MRP"/>
    <s v="VMI"/>
    <n v="27"/>
    <n v="0"/>
    <n v="14.36"/>
    <n v="0"/>
    <n v="0"/>
    <n v="1226"/>
    <n v="387.71999999999997"/>
    <n v="8.0383360522022844"/>
    <n v="0"/>
    <n v="0"/>
    <n v="0"/>
    <n v="17605.36"/>
    <x v="2"/>
    <x v="1"/>
    <x v="0"/>
    <n v="14"/>
    <n v="0"/>
  </r>
  <r>
    <s v="DRC001749-01"/>
    <s v="分闸电磁铁 110~250VDC"/>
    <s v="VMI"/>
    <n v="202"/>
    <x v="1"/>
    <x v="1"/>
    <s v="MRP"/>
    <s v="MRP"/>
    <s v="VMI"/>
    <n v="28"/>
    <n v="0"/>
    <n v="75"/>
    <n v="0"/>
    <n v="0"/>
    <n v="409"/>
    <n v="2100"/>
    <n v="24.095354523227382"/>
    <n v="0"/>
    <n v="0"/>
    <n v="0"/>
    <n v="30675"/>
    <x v="4"/>
    <x v="1"/>
    <x v="2"/>
    <n v="14"/>
    <n v="580.69954337899537"/>
  </r>
  <r>
    <s v="DRC001749-02"/>
    <s v="接触器用分闸电磁铁"/>
    <s v="CVX"/>
    <n v="202"/>
    <x v="1"/>
    <x v="1"/>
    <s v="Order specific"/>
    <s v="Order specific"/>
    <n v="2100"/>
    <n v="5"/>
    <n v="0"/>
    <n v="260.99"/>
    <n v="0"/>
    <n v="0"/>
    <n v="0"/>
    <n v="1304.95"/>
    <s v=""/>
    <n v="0"/>
    <n v="0"/>
    <n v="0"/>
    <n v="0"/>
    <x v="0"/>
    <x v="0"/>
    <x v="2"/>
    <s v=""/>
    <n v="0"/>
  </r>
  <r>
    <s v="DRC001749-03"/>
    <s v="接触器用分闸电磁铁"/>
    <s v="CVX"/>
    <n v="202"/>
    <x v="1"/>
    <x v="1"/>
    <s v="Order specific"/>
    <s v="Order specific"/>
    <n v="2100"/>
    <n v="11"/>
    <n v="0"/>
    <n v="260.99"/>
    <n v="0"/>
    <n v="0"/>
    <n v="0"/>
    <n v="2870.8900000000003"/>
    <s v=""/>
    <n v="0"/>
    <n v="0"/>
    <n v="0"/>
    <n v="0"/>
    <x v="0"/>
    <x v="0"/>
    <x v="2"/>
    <s v=""/>
    <n v="0"/>
  </r>
  <r>
    <s v="DRC001831-01"/>
    <s v="灭弧室动端连接头"/>
    <s v="O12"/>
    <n v="202"/>
    <x v="1"/>
    <x v="1"/>
    <s v="Order specific"/>
    <s v="Order specific"/>
    <n v="2100"/>
    <n v="207"/>
    <n v="0"/>
    <n v="14.24"/>
    <n v="0"/>
    <n v="0"/>
    <n v="760"/>
    <n v="2947.68"/>
    <n v="5.2828947368421053"/>
    <n v="0"/>
    <n v="0"/>
    <n v="0"/>
    <n v="10822.4"/>
    <x v="0"/>
    <x v="0"/>
    <x v="2"/>
    <s v=""/>
    <n v="0"/>
  </r>
  <r>
    <s v="DRC001831-02"/>
    <s v="灭弧室动端连接头"/>
    <s v="O12"/>
    <n v="202"/>
    <x v="1"/>
    <x v="1"/>
    <s v="Order specific"/>
    <s v="Order specific"/>
    <n v="2100"/>
    <n v="20"/>
    <n v="0"/>
    <n v="14.24"/>
    <n v="0"/>
    <n v="0"/>
    <n v="36"/>
    <n v="284.8"/>
    <n v="2098.75"/>
    <n v="0"/>
    <n v="0"/>
    <n v="0"/>
    <n v="512.64"/>
    <x v="0"/>
    <x v="0"/>
    <x v="0"/>
    <s v=""/>
    <n v="0"/>
  </r>
  <r>
    <s v="DRC001836-01"/>
    <s v="灭弧室动端连接头插销"/>
    <s v="O12"/>
    <n v="202"/>
    <x v="1"/>
    <x v="1"/>
    <s v="Order specific"/>
    <s v="Order specific"/>
    <n v="2100"/>
    <n v="207"/>
    <n v="0"/>
    <n v="2.64"/>
    <n v="0"/>
    <n v="0"/>
    <n v="796"/>
    <n v="546.48"/>
    <n v="9.1708542713567844"/>
    <n v="0"/>
    <n v="0"/>
    <n v="0"/>
    <n v="2101.44"/>
    <x v="0"/>
    <x v="0"/>
    <x v="0"/>
    <s v=""/>
    <n v="0"/>
  </r>
  <r>
    <s v="DRC001966-01"/>
    <s v="合闸电磁铁"/>
    <s v="CVX"/>
    <n v="202"/>
    <x v="1"/>
    <x v="1"/>
    <s v="Order specific"/>
    <s v="Order specific"/>
    <n v="2100"/>
    <n v="6"/>
    <n v="64"/>
    <n v="117.82"/>
    <n v="0"/>
    <n v="0"/>
    <n v="12"/>
    <n v="706.92"/>
    <n v="6296.25"/>
    <n v="0"/>
    <n v="0"/>
    <n v="7540.48"/>
    <n v="1413.84"/>
    <x v="0"/>
    <x v="0"/>
    <x v="0"/>
    <s v=""/>
    <n v="0"/>
  </r>
  <r>
    <s v="DRC001966-04"/>
    <s v="合闸电磁铁 110~250VDC"/>
    <s v="VMI"/>
    <n v="202"/>
    <x v="1"/>
    <x v="1"/>
    <s v="MRP"/>
    <s v="MRP"/>
    <s v="VMI"/>
    <n v="48"/>
    <n v="0"/>
    <n v="110"/>
    <n v="0"/>
    <n v="0"/>
    <n v="1046"/>
    <n v="5280"/>
    <n v="2.0936902485659656"/>
    <n v="0"/>
    <n v="0"/>
    <n v="0"/>
    <n v="115060"/>
    <x v="2"/>
    <x v="1"/>
    <x v="2"/>
    <n v="14"/>
    <n v="0"/>
  </r>
  <r>
    <s v="DRC002124-01"/>
    <s v="THREADED ROD"/>
    <s v="SM"/>
    <n v="202"/>
    <x v="1"/>
    <x v="1"/>
    <s v="SM"/>
    <s v="kanban"/>
    <n v="2600"/>
    <n v="88"/>
    <n v="90"/>
    <n v="1.8"/>
    <n v="0"/>
    <n v="30"/>
    <n v="237"/>
    <n v="158.4"/>
    <n v="73.924050632911388"/>
    <n v="0"/>
    <n v="27"/>
    <n v="162"/>
    <n v="426.6"/>
    <x v="1"/>
    <x v="2"/>
    <x v="0"/>
    <n v="21"/>
    <n v="74.845627397260273"/>
  </r>
  <r>
    <s v="DRC002617-01"/>
    <s v="接触器用计数器"/>
    <s v="CVX"/>
    <n v="213"/>
    <x v="1"/>
    <x v="1"/>
    <s v="Order specific"/>
    <s v="Order specific"/>
    <n v="2100"/>
    <n v="18"/>
    <n v="300"/>
    <n v="183.29"/>
    <n v="60"/>
    <n v="0"/>
    <n v="827"/>
    <n v="3299.22"/>
    <n v="38.839177750906892"/>
    <n v="10997.4"/>
    <n v="0"/>
    <n v="54987"/>
    <n v="151580.82999999999"/>
    <x v="0"/>
    <x v="0"/>
    <x v="2"/>
    <s v=""/>
    <n v="0"/>
  </r>
  <r>
    <s v="DRC002714-01"/>
    <s v="SUPPORT"/>
    <s v="SM"/>
    <n v="202"/>
    <x v="1"/>
    <x v="1"/>
    <s v="SM"/>
    <s v="kanban"/>
    <n v="2600"/>
    <n v="95"/>
    <n v="124"/>
    <n v="2.5499999999999998"/>
    <n v="0"/>
    <n v="42"/>
    <n v="529"/>
    <n v="242.24999999999997"/>
    <n v="12.419659735349716"/>
    <n v="0"/>
    <n v="53.55"/>
    <n v="316.2"/>
    <n v="1348.9499999999998"/>
    <x v="2"/>
    <x v="2"/>
    <x v="0"/>
    <n v="21"/>
    <n v="0"/>
  </r>
  <r>
    <s v="DRC002715-01"/>
    <s v="PLATE"/>
    <s v="SM"/>
    <n v="202"/>
    <x v="1"/>
    <x v="1"/>
    <s v="SM"/>
    <s v="kanban"/>
    <n v="2600"/>
    <n v="122"/>
    <n v="210"/>
    <n v="1.31"/>
    <n v="0"/>
    <n v="42"/>
    <n v="529"/>
    <n v="159.82"/>
    <n v="65.54820415879017"/>
    <n v="0"/>
    <n v="27.51"/>
    <n v="275.10000000000002"/>
    <n v="692.99"/>
    <x v="1"/>
    <x v="2"/>
    <x v="0"/>
    <n v="21"/>
    <n v="71.687670056236485"/>
  </r>
  <r>
    <s v="DRC002716-01"/>
    <s v="接触器辅开安装支架"/>
    <s v="VMI"/>
    <n v="202"/>
    <x v="1"/>
    <x v="1"/>
    <s v="MRP"/>
    <s v="MRP"/>
    <s v="VMI"/>
    <n v="46"/>
    <n v="0"/>
    <n v="4.7699999999999996"/>
    <n v="0"/>
    <n v="0"/>
    <n v="22"/>
    <n v="219.42"/>
    <n v="2024.0909090909092"/>
    <n v="0"/>
    <n v="0"/>
    <n v="0"/>
    <n v="104.94"/>
    <x v="3"/>
    <x v="2"/>
    <x v="0"/>
    <n v="21"/>
    <n v="143.31471748484168"/>
  </r>
  <r>
    <s v="DRC002717-01"/>
    <s v="THREADED ROD"/>
    <s v="SM"/>
    <n v="202"/>
    <x v="1"/>
    <x v="1"/>
    <s v="SM"/>
    <s v="kanban"/>
    <n v="2600"/>
    <n v="491"/>
    <n v="840"/>
    <n v="0.67"/>
    <n v="0"/>
    <n v="168"/>
    <n v="2116"/>
    <n v="328.97"/>
    <n v="7.9347826086956523"/>
    <n v="0"/>
    <n v="56.28"/>
    <n v="562.80000000000007"/>
    <n v="1417.72"/>
    <x v="2"/>
    <x v="2"/>
    <x v="0"/>
    <n v="21"/>
    <n v="0"/>
  </r>
  <r>
    <s v="DRC002744-01"/>
    <s v="兀型板顶板"/>
    <s v="GHA"/>
    <n v="202"/>
    <x v="1"/>
    <x v="1"/>
    <s v="Order specific"/>
    <s v="Order specific"/>
    <n v="2100"/>
    <n v="1"/>
    <n v="0"/>
    <n v="42.97"/>
    <n v="0"/>
    <n v="0"/>
    <n v="0"/>
    <n v="42.97"/>
    <s v=""/>
    <n v="0"/>
    <n v="0"/>
    <n v="0"/>
    <n v="0"/>
    <x v="0"/>
    <x v="0"/>
    <x v="0"/>
    <s v=""/>
    <n v="0"/>
  </r>
  <r>
    <s v="DRC002745-01"/>
    <s v="兀型板侧板"/>
    <s v="GHA"/>
    <n v="202"/>
    <x v="1"/>
    <x v="1"/>
    <s v="Order specific"/>
    <s v="Order specific"/>
    <n v="2100"/>
    <n v="1"/>
    <n v="0"/>
    <n v="63.66"/>
    <n v="0"/>
    <n v="0"/>
    <n v="0"/>
    <n v="63.66"/>
    <s v=""/>
    <n v="0"/>
    <n v="0"/>
    <n v="0"/>
    <n v="0"/>
    <x v="0"/>
    <x v="0"/>
    <x v="0"/>
    <s v=""/>
    <n v="0"/>
  </r>
  <r>
    <s v="DRC002745-02"/>
    <s v="机构左侧板"/>
    <s v="VMI"/>
    <n v="202"/>
    <x v="1"/>
    <x v="1"/>
    <s v="MRP"/>
    <s v="MRP"/>
    <s v="VMI"/>
    <n v="1"/>
    <n v="0"/>
    <n v="63.66"/>
    <n v="0"/>
    <n v="0"/>
    <n v="866"/>
    <n v="63.66"/>
    <n v="0.42147806004618937"/>
    <n v="0"/>
    <n v="0"/>
    <n v="0"/>
    <n v="55129.56"/>
    <x v="2"/>
    <x v="1"/>
    <x v="0"/>
    <n v="14"/>
    <n v="0"/>
  </r>
  <r>
    <s v="DRC002746-01"/>
    <s v="兀型板侧板"/>
    <s v="GHA"/>
    <n v="202"/>
    <x v="1"/>
    <x v="1"/>
    <s v="Order specific"/>
    <s v="Order specific"/>
    <n v="2100"/>
    <n v="1"/>
    <n v="0"/>
    <n v="63.66"/>
    <n v="0"/>
    <n v="0"/>
    <n v="0"/>
    <n v="63.66"/>
    <s v=""/>
    <n v="0"/>
    <n v="0"/>
    <n v="0"/>
    <n v="0"/>
    <x v="0"/>
    <x v="0"/>
    <x v="0"/>
    <s v=""/>
    <n v="0"/>
  </r>
  <r>
    <s v="DRC002746-02"/>
    <s v="M5SR机构右侧板"/>
    <s v="VMI"/>
    <n v="202"/>
    <x v="1"/>
    <x v="1"/>
    <s v="MRP"/>
    <s v="MRP"/>
    <s v="VMI"/>
    <n v="1"/>
    <n v="0"/>
    <n v="63.66"/>
    <n v="0"/>
    <n v="0"/>
    <n v="866"/>
    <n v="63.66"/>
    <n v="0.42147806004618937"/>
    <n v="0"/>
    <n v="0"/>
    <n v="0"/>
    <n v="55129.56"/>
    <x v="2"/>
    <x v="1"/>
    <x v="0"/>
    <n v="14"/>
    <n v="0"/>
  </r>
  <r>
    <s v="DRC002750-01"/>
    <s v="铭牌支架"/>
    <s v="GHA"/>
    <n v="202"/>
    <x v="1"/>
    <x v="1"/>
    <s v="Order specific"/>
    <s v="Order specific"/>
    <n v="2100"/>
    <n v="1"/>
    <n v="0"/>
    <n v="3.45"/>
    <n v="0"/>
    <n v="0"/>
    <n v="0"/>
    <n v="3.45"/>
    <s v=""/>
    <n v="0"/>
    <n v="0"/>
    <n v="0"/>
    <n v="0"/>
    <x v="0"/>
    <x v="0"/>
    <x v="0"/>
    <s v=""/>
    <n v="0"/>
  </r>
  <r>
    <s v="DRC002753-01"/>
    <s v="主轴辅开传动凸轮"/>
    <s v="VMI"/>
    <n v="202"/>
    <x v="1"/>
    <x v="1"/>
    <s v="MRP"/>
    <s v="MRP"/>
    <s v="VMI"/>
    <n v="1"/>
    <n v="0"/>
    <n v="80.430000000000007"/>
    <n v="0"/>
    <n v="0"/>
    <n v="906"/>
    <n v="80.430000000000007"/>
    <n v="0.40286975717439294"/>
    <n v="0"/>
    <n v="0"/>
    <n v="0"/>
    <n v="72869.58"/>
    <x v="2"/>
    <x v="1"/>
    <x v="0"/>
    <n v="14"/>
    <n v="0"/>
  </r>
  <r>
    <s v="DRC002754-01"/>
    <s v="机构底板"/>
    <s v="VMI"/>
    <n v="202"/>
    <x v="1"/>
    <x v="1"/>
    <s v="MRP"/>
    <s v="MRP"/>
    <s v="VMI"/>
    <n v="1"/>
    <n v="0"/>
    <n v="32.72"/>
    <n v="0"/>
    <n v="0"/>
    <n v="866"/>
    <n v="32.72"/>
    <n v="0.42147806004618937"/>
    <n v="0"/>
    <n v="0"/>
    <n v="0"/>
    <n v="28335.52"/>
    <x v="2"/>
    <x v="1"/>
    <x v="0"/>
    <n v="14"/>
    <n v="0"/>
  </r>
  <r>
    <s v="DRC002758-01"/>
    <s v="主轴支撑架"/>
    <s v="VMI"/>
    <n v="212"/>
    <x v="1"/>
    <x v="1"/>
    <s v="MRP"/>
    <s v="MRP"/>
    <s v="VMI"/>
    <n v="1"/>
    <n v="0"/>
    <n v="79.400000000000006"/>
    <n v="0"/>
    <n v="0"/>
    <n v="866"/>
    <n v="79.400000000000006"/>
    <n v="0.42147806004618937"/>
    <n v="0"/>
    <n v="0"/>
    <n v="0"/>
    <n v="68760.400000000009"/>
    <x v="2"/>
    <x v="1"/>
    <x v="0"/>
    <n v="14"/>
    <n v="0"/>
  </r>
  <r>
    <s v="DRC002759-01"/>
    <s v="机构插销定位块"/>
    <s v="VMI"/>
    <n v="202"/>
    <x v="1"/>
    <x v="1"/>
    <s v="MRP"/>
    <s v="MRP"/>
    <s v="VMI"/>
    <n v="2"/>
    <n v="0"/>
    <n v="46.61"/>
    <n v="0"/>
    <n v="0"/>
    <n v="1732"/>
    <n v="93.22"/>
    <n v="0.21073903002309469"/>
    <n v="0"/>
    <n v="0"/>
    <n v="0"/>
    <n v="80728.52"/>
    <x v="2"/>
    <x v="1"/>
    <x v="0"/>
    <n v="14"/>
    <n v="0"/>
  </r>
  <r>
    <s v="DRC002760-01"/>
    <s v="连接拐臂"/>
    <s v="GHA"/>
    <n v="202"/>
    <x v="1"/>
    <x v="1"/>
    <s v="Order specific"/>
    <s v="Order specific"/>
    <n v="2100"/>
    <n v="1"/>
    <n v="0"/>
    <n v="181.58"/>
    <n v="0"/>
    <n v="0"/>
    <n v="57"/>
    <n v="181.58"/>
    <n v="12.807017543859649"/>
    <n v="0"/>
    <n v="0"/>
    <n v="0"/>
    <n v="10350.060000000001"/>
    <x v="0"/>
    <x v="0"/>
    <x v="0"/>
    <s v=""/>
    <n v="0"/>
  </r>
  <r>
    <s v="DRC002760-03"/>
    <s v="主轴连接拐臂"/>
    <s v="VMI"/>
    <n v="202"/>
    <x v="1"/>
    <x v="1"/>
    <s v="MRP"/>
    <s v="MRP"/>
    <s v="VMI"/>
    <n v="1"/>
    <n v="0"/>
    <n v="181.63"/>
    <n v="0"/>
    <n v="0"/>
    <n v="809"/>
    <n v="181.63"/>
    <n v="0.45117428924598263"/>
    <n v="0"/>
    <n v="0"/>
    <n v="0"/>
    <n v="146938.66999999998"/>
    <x v="2"/>
    <x v="1"/>
    <x v="0"/>
    <n v="14"/>
    <n v="0"/>
  </r>
  <r>
    <s v="DRC002761-01"/>
    <s v="SHOULDER PIN"/>
    <s v="SM"/>
    <n v="202"/>
    <x v="1"/>
    <x v="1"/>
    <s v="SM"/>
    <s v="kanban"/>
    <n v="2600"/>
    <n v="109"/>
    <n v="60"/>
    <n v="2.89"/>
    <n v="0"/>
    <n v="30"/>
    <n v="866"/>
    <n v="315.01"/>
    <n v="0.42147806004618937"/>
    <n v="0"/>
    <n v="43.35"/>
    <n v="173.4"/>
    <n v="2502.7400000000002"/>
    <x v="2"/>
    <x v="2"/>
    <x v="0"/>
    <n v="21"/>
    <n v="0"/>
  </r>
  <r>
    <s v="DRC002764-01"/>
    <s v="SHOULDER PIN"/>
    <s v="SM"/>
    <n v="202"/>
    <x v="1"/>
    <x v="1"/>
    <s v="SM"/>
    <s v="kanban"/>
    <n v="2600"/>
    <n v="246"/>
    <n v="120"/>
    <n v="0.56000000000000005"/>
    <n v="0"/>
    <n v="30"/>
    <n v="866"/>
    <n v="137.76000000000002"/>
    <n v="45.941108545034645"/>
    <n v="0"/>
    <n v="8.4"/>
    <n v="67.2"/>
    <n v="484.96000000000004"/>
    <x v="1"/>
    <x v="2"/>
    <x v="0"/>
    <n v="21"/>
    <n v="49.360704748020623"/>
  </r>
  <r>
    <s v="DRC002766-02"/>
    <s v="PIN"/>
    <s v="SM"/>
    <n v="212"/>
    <x v="1"/>
    <x v="1"/>
    <s v="SM"/>
    <s v="kanban"/>
    <n v="2600"/>
    <n v="135"/>
    <n v="60"/>
    <n v="5.34"/>
    <n v="0"/>
    <n v="30"/>
    <n v="1381"/>
    <n v="720.9"/>
    <n v="65.018102824040554"/>
    <n v="0"/>
    <n v="80.099999999999994"/>
    <n v="320.39999999999998"/>
    <n v="7374.54"/>
    <x v="1"/>
    <x v="2"/>
    <x v="0"/>
    <n v="21"/>
    <n v="322.11873778817244"/>
  </r>
  <r>
    <s v="DRC002768-01"/>
    <s v="SHOULDER PIN"/>
    <s v="SM"/>
    <n v="202"/>
    <x v="1"/>
    <x v="1"/>
    <s v="SM"/>
    <s v="kanban"/>
    <n v="2600"/>
    <n v="1196"/>
    <n v="600"/>
    <n v="7.95"/>
    <n v="0"/>
    <n v="300"/>
    <n v="16760"/>
    <n v="9508.2000000000007"/>
    <n v="2.9400357995226734"/>
    <n v="0"/>
    <n v="1192.5"/>
    <n v="4770"/>
    <n v="133242"/>
    <x v="2"/>
    <x v="1"/>
    <x v="3"/>
    <n v="14"/>
    <n v="0"/>
  </r>
  <r>
    <s v="DRC002769-01"/>
    <s v="SHOULDER PIN"/>
    <s v="SM"/>
    <n v="202"/>
    <x v="1"/>
    <x v="1"/>
    <s v="SM"/>
    <s v="kanban"/>
    <n v="2600"/>
    <n v="318"/>
    <n v="200"/>
    <n v="0.92"/>
    <n v="0"/>
    <n v="50"/>
    <n v="1257"/>
    <n v="292.56"/>
    <n v="347.28719172633254"/>
    <n v="0"/>
    <n v="23"/>
    <n v="184"/>
    <n v="1156.44"/>
    <x v="3"/>
    <x v="2"/>
    <x v="0"/>
    <n v="21"/>
    <n v="181.41372569020024"/>
  </r>
  <r>
    <s v="DRC002770-01"/>
    <s v="LEVER"/>
    <s v="SM"/>
    <n v="202"/>
    <x v="1"/>
    <x v="1"/>
    <s v="SM"/>
    <s v="kanban"/>
    <n v="2600"/>
    <n v="154"/>
    <n v="120"/>
    <n v="1.61"/>
    <n v="0"/>
    <n v="30"/>
    <n v="866"/>
    <n v="247.94000000000003"/>
    <n v="134.0300230946882"/>
    <n v="0"/>
    <n v="24.150000000000002"/>
    <n v="193.20000000000002"/>
    <n v="1394.26"/>
    <x v="3"/>
    <x v="2"/>
    <x v="0"/>
    <n v="21"/>
    <n v="138.00100726802793"/>
  </r>
  <r>
    <s v="DRC002775-01"/>
    <s v="FLANGED BEARING"/>
    <s v="SM"/>
    <n v="202"/>
    <x v="1"/>
    <x v="1"/>
    <s v="SM"/>
    <s v="kanban"/>
    <n v="2600"/>
    <n v="155"/>
    <n v="120"/>
    <n v="5.54"/>
    <n v="0"/>
    <n v="30"/>
    <n v="1049"/>
    <n v="858.7"/>
    <n v="53.584366062917063"/>
    <n v="0"/>
    <n v="83.1"/>
    <n v="664.8"/>
    <n v="5811.46"/>
    <x v="1"/>
    <x v="2"/>
    <x v="0"/>
    <n v="21"/>
    <n v="344.63277534246583"/>
  </r>
  <r>
    <s v="DRC002776-01"/>
    <s v="电机支架"/>
    <s v="VMI"/>
    <n v="202"/>
    <x v="1"/>
    <x v="1"/>
    <s v="MRP"/>
    <s v="MRP"/>
    <s v="VMI"/>
    <n v="1"/>
    <n v="0"/>
    <n v="8.57"/>
    <n v="0"/>
    <n v="0"/>
    <n v="887"/>
    <n v="8.57"/>
    <n v="63.78241262683202"/>
    <n v="0"/>
    <n v="0"/>
    <n v="0"/>
    <n v="7601.59"/>
    <x v="1"/>
    <x v="2"/>
    <x v="0"/>
    <n v="21"/>
    <n v="3.7939280176756518"/>
  </r>
  <r>
    <s v="DRC002783-01"/>
    <s v="SHOULDER PIN"/>
    <s v="SM"/>
    <n v="202"/>
    <x v="1"/>
    <x v="1"/>
    <s v="SM"/>
    <s v="kanban"/>
    <n v="2600"/>
    <n v="186"/>
    <n v="120"/>
    <n v="0.84"/>
    <n v="0"/>
    <n v="30"/>
    <n v="876"/>
    <n v="156.23999999999998"/>
    <n v="0.41666666666666663"/>
    <n v="0"/>
    <n v="12.6"/>
    <n v="100.8"/>
    <n v="735.83999999999992"/>
    <x v="2"/>
    <x v="2"/>
    <x v="0"/>
    <n v="21"/>
    <n v="0"/>
  </r>
  <r>
    <s v="DRC002784-01"/>
    <s v="SHOULDER PIN"/>
    <s v="SM"/>
    <n v="202"/>
    <x v="1"/>
    <x v="1"/>
    <s v="SM"/>
    <s v="kanban"/>
    <n v="2600"/>
    <n v="149"/>
    <n v="120"/>
    <n v="1.1599999999999999"/>
    <n v="0"/>
    <n v="30"/>
    <n v="876"/>
    <n v="172.83999999999997"/>
    <n v="77.5"/>
    <n v="0"/>
    <n v="17.399999999999999"/>
    <n v="139.19999999999999"/>
    <n v="1016.16"/>
    <x v="1"/>
    <x v="2"/>
    <x v="0"/>
    <n v="21"/>
    <n v="83.163917419354831"/>
  </r>
  <r>
    <s v="DRC002785-01"/>
    <s v="SPACER"/>
    <s v="SM"/>
    <n v="202"/>
    <x v="1"/>
    <x v="1"/>
    <s v="SM"/>
    <s v="kanban"/>
    <n v="2600"/>
    <n v="210"/>
    <n v="60"/>
    <n v="0.4"/>
    <n v="0"/>
    <n v="30"/>
    <n v="876"/>
    <n v="84"/>
    <n v="62.083333333333336"/>
    <n v="0"/>
    <n v="6"/>
    <n v="24"/>
    <n v="350.40000000000003"/>
    <x v="1"/>
    <x v="2"/>
    <x v="0"/>
    <n v="21"/>
    <n v="36.68714093959732"/>
  </r>
  <r>
    <s v="DRC002786-01"/>
    <s v="AXLE"/>
    <s v="SM"/>
    <n v="202"/>
    <x v="1"/>
    <x v="1"/>
    <s v="SM"/>
    <s v="kanban"/>
    <n v="2600"/>
    <n v="104"/>
    <n v="120"/>
    <n v="0.28000000000000003"/>
    <n v="0"/>
    <n v="30"/>
    <n v="866"/>
    <n v="29.120000000000005"/>
    <n v="88.510392609699764"/>
    <n v="0"/>
    <n v="4.2"/>
    <n v="33.6"/>
    <n v="242.48000000000002"/>
    <x v="1"/>
    <x v="2"/>
    <x v="0"/>
    <n v="21"/>
    <n v="14.659247342465756"/>
  </r>
  <r>
    <s v="DRC002787-01"/>
    <s v="FLANGED BEARING"/>
    <s v="SM"/>
    <n v="202"/>
    <x v="1"/>
    <x v="1"/>
    <s v="SM"/>
    <s v="kanban"/>
    <n v="2600"/>
    <n v="110"/>
    <n v="150"/>
    <n v="2.88"/>
    <n v="0"/>
    <n v="30"/>
    <n v="866"/>
    <n v="316.8"/>
    <n v="43.833718244803698"/>
    <n v="0"/>
    <n v="43.199999999999996"/>
    <n v="432"/>
    <n v="2494.08"/>
    <x v="1"/>
    <x v="2"/>
    <x v="0"/>
    <n v="21"/>
    <n v="108.91744236037937"/>
  </r>
  <r>
    <s v="DRC002788-01"/>
    <s v="CONNECTING ROD"/>
    <s v="SM"/>
    <n v="212"/>
    <x v="1"/>
    <x v="1"/>
    <s v="SM"/>
    <s v="kanban"/>
    <n v="2600"/>
    <n v="127"/>
    <n v="120"/>
    <n v="4"/>
    <n v="0"/>
    <n v="30"/>
    <n v="871"/>
    <n v="508"/>
    <n v="46.096440872560272"/>
    <n v="0"/>
    <n v="60"/>
    <n v="480"/>
    <n v="3484"/>
    <x v="1"/>
    <x v="2"/>
    <x v="0"/>
    <n v="21"/>
    <n v="182.5376219178082"/>
  </r>
  <r>
    <s v="DRC002806-02"/>
    <s v="机构联接片"/>
    <s v="VMI"/>
    <n v="212"/>
    <x v="1"/>
    <x v="1"/>
    <s v="MRP"/>
    <s v="MRP"/>
    <s v="VMI"/>
    <n v="1"/>
    <n v="0"/>
    <n v="7.2"/>
    <n v="0"/>
    <n v="0"/>
    <n v="866"/>
    <n v="7.2"/>
    <n v="53.527713625866049"/>
    <n v="0"/>
    <n v="0"/>
    <n v="0"/>
    <n v="6235.2"/>
    <x v="1"/>
    <x v="2"/>
    <x v="0"/>
    <n v="21"/>
    <n v="2.8876947039154355"/>
  </r>
  <r>
    <s v="DRC002853-01"/>
    <s v="BOLDED PLATE"/>
    <s v="SM"/>
    <n v="202"/>
    <x v="1"/>
    <x v="1"/>
    <s v="SM"/>
    <s v="kanban"/>
    <n v="2600"/>
    <n v="1209"/>
    <n v="2400"/>
    <n v="5"/>
    <n v="0"/>
    <n v="600"/>
    <n v="32730"/>
    <n v="6045"/>
    <n v="1.1151848457073022E-2"/>
    <n v="0"/>
    <n v="1500"/>
    <n v="12000"/>
    <n v="163650"/>
    <x v="2"/>
    <x v="1"/>
    <x v="2"/>
    <n v="14"/>
    <n v="0"/>
  </r>
  <r>
    <s v="DRC002871-01"/>
    <s v="半轴固定片"/>
    <s v="VMI"/>
    <n v="212"/>
    <x v="1"/>
    <x v="1"/>
    <s v="MRP"/>
    <s v="MRP"/>
    <s v="VMI"/>
    <n v="15"/>
    <n v="0"/>
    <n v="9.0299999999999994"/>
    <n v="0"/>
    <n v="0"/>
    <n v="1731"/>
    <n v="135.44999999999999"/>
    <n v="254.93067590987869"/>
    <n v="0"/>
    <n v="0"/>
    <n v="0"/>
    <n v="15630.929999999998"/>
    <x v="3"/>
    <x v="1"/>
    <x v="0"/>
    <n v="14"/>
    <n v="84.48759474489276"/>
  </r>
  <r>
    <s v="DRC002872-02"/>
    <s v="PIN"/>
    <s v="SM"/>
    <n v="212"/>
    <x v="1"/>
    <x v="1"/>
    <s v="SM"/>
    <s v="kanban"/>
    <n v="2600"/>
    <n v="228"/>
    <n v="60"/>
    <n v="0.94"/>
    <n v="0"/>
    <n v="30"/>
    <n v="866"/>
    <n v="214.32"/>
    <n v="6.3221709006928402"/>
    <n v="0"/>
    <n v="14.1"/>
    <n v="56.4"/>
    <n v="814.04"/>
    <x v="2"/>
    <x v="2"/>
    <x v="0"/>
    <n v="21"/>
    <n v="0"/>
  </r>
  <r>
    <s v="DRC002873-01"/>
    <s v="ROD"/>
    <s v="SM"/>
    <n v="202"/>
    <x v="1"/>
    <x v="1"/>
    <s v="SM"/>
    <s v="kanban"/>
    <n v="2600"/>
    <n v="101"/>
    <n v="60"/>
    <n v="4.8499999999999996"/>
    <n v="0"/>
    <n v="30"/>
    <n v="866"/>
    <n v="489.84999999999997"/>
    <n v="96.096997690531182"/>
    <n v="0"/>
    <n v="72.75"/>
    <n v="291"/>
    <n v="4200.0999999999995"/>
    <x v="3"/>
    <x v="2"/>
    <x v="0"/>
    <n v="21"/>
    <n v="252.65029120403747"/>
  </r>
  <r>
    <s v="DRC002874-01"/>
    <s v="主轴"/>
    <s v="VMI"/>
    <n v="202"/>
    <x v="1"/>
    <x v="1"/>
    <s v="MRP"/>
    <s v="MRP"/>
    <s v="VMI"/>
    <n v="1"/>
    <n v="0"/>
    <n v="37.33"/>
    <n v="0"/>
    <n v="0"/>
    <n v="874"/>
    <n v="37.33"/>
    <n v="42.179633867276891"/>
    <n v="0"/>
    <n v="0"/>
    <n v="0"/>
    <n v="32626.42"/>
    <x v="1"/>
    <x v="1"/>
    <x v="0"/>
    <n v="14"/>
    <n v="16.460175673402958"/>
  </r>
  <r>
    <s v="DRC002877-01"/>
    <s v="PIN"/>
    <s v="SM"/>
    <n v="202"/>
    <x v="1"/>
    <x v="1"/>
    <s v="SM"/>
    <s v="kanban"/>
    <n v="2600"/>
    <n v="1212"/>
    <n v="1000"/>
    <n v="3"/>
    <n v="0"/>
    <n v="500"/>
    <n v="16358"/>
    <n v="3636"/>
    <n v="2.2313241227533927E-2"/>
    <n v="0"/>
    <n v="750"/>
    <n v="3000"/>
    <n v="49074"/>
    <x v="2"/>
    <x v="1"/>
    <x v="2"/>
    <n v="14"/>
    <n v="0"/>
  </r>
  <r>
    <s v="DRC002879-01"/>
    <s v="电机齿轮传动杆"/>
    <s v="VMI"/>
    <n v="212"/>
    <x v="1"/>
    <x v="1"/>
    <s v="MRP"/>
    <s v="MRP"/>
    <s v="VMI"/>
    <n v="1"/>
    <n v="0"/>
    <n v="6.31"/>
    <n v="0"/>
    <n v="0"/>
    <n v="866"/>
    <n v="6.31"/>
    <n v="510.83140877598152"/>
    <n v="0"/>
    <n v="0"/>
    <n v="0"/>
    <n v="5464.46"/>
    <x v="3"/>
    <x v="2"/>
    <x v="0"/>
    <n v="21"/>
    <n v="3.9933955703241555"/>
  </r>
  <r>
    <s v="DRC002884-01"/>
    <s v="PIN"/>
    <s v="SM"/>
    <n v="202"/>
    <x v="1"/>
    <x v="1"/>
    <s v="SM"/>
    <s v="kanban"/>
    <n v="2600"/>
    <n v="858"/>
    <n v="600"/>
    <n v="8.36"/>
    <n v="0"/>
    <n v="300"/>
    <n v="16760"/>
    <n v="7172.8799999999992"/>
    <n v="2.1778042959427209E-2"/>
    <n v="0"/>
    <n v="1254"/>
    <n v="5016"/>
    <n v="140113.59999999998"/>
    <x v="2"/>
    <x v="1"/>
    <x v="2"/>
    <n v="14"/>
    <n v="0"/>
  </r>
  <r>
    <s v="DRC002885-01"/>
    <s v="TORSION SPRING"/>
    <s v="SM"/>
    <n v="219"/>
    <x v="1"/>
    <x v="1"/>
    <s v="SM"/>
    <s v="kanban"/>
    <n v="2600"/>
    <n v="687"/>
    <n v="1200"/>
    <n v="0.93"/>
    <n v="0"/>
    <n v="400"/>
    <n v="16703"/>
    <n v="638.91000000000008"/>
    <n v="18.74932646829911"/>
    <n v="0"/>
    <n v="186"/>
    <n v="1116"/>
    <n v="15533.79"/>
    <x v="4"/>
    <x v="1"/>
    <x v="0"/>
    <n v="14"/>
    <n v="106.81444147523713"/>
  </r>
  <r>
    <s v="DRC003026-01"/>
    <s v="FISHPLATE"/>
    <s v="SM"/>
    <n v="202"/>
    <x v="1"/>
    <x v="1"/>
    <s v="SM"/>
    <s v="kanban"/>
    <n v="2600"/>
    <n v="205"/>
    <n v="90"/>
    <n v="2.2999999999999998"/>
    <n v="0"/>
    <n v="30"/>
    <n v="819"/>
    <n v="471.49999999999994"/>
    <n v="306.17216117216117"/>
    <n v="0"/>
    <n v="34.5"/>
    <n v="206.99999999999997"/>
    <n v="1883.6999999999998"/>
    <x v="3"/>
    <x v="2"/>
    <x v="0"/>
    <n v="21"/>
    <n v="289.84583214691634"/>
  </r>
  <r>
    <s v="DRC003679-01"/>
    <s v="软连接"/>
    <s v="VMI"/>
    <n v="202"/>
    <x v="1"/>
    <x v="1"/>
    <s v="MRP"/>
    <s v="MRP"/>
    <s v="VMI"/>
    <n v="84"/>
    <n v="0"/>
    <n v="40.21"/>
    <n v="0"/>
    <n v="0"/>
    <n v="1518"/>
    <n v="3377.64"/>
    <n v="49.29183135704875"/>
    <n v="0"/>
    <n v="0"/>
    <n v="0"/>
    <n v="61038.78"/>
    <x v="1"/>
    <x v="1"/>
    <x v="2"/>
    <n v="14"/>
    <n v="1596.0869107276978"/>
  </r>
  <r>
    <s v="DRC003703-01"/>
    <s v="电路板支架定位件"/>
    <s v="VMI"/>
    <n v="202"/>
    <x v="1"/>
    <x v="1"/>
    <s v="MRP"/>
    <s v="MRP"/>
    <s v="VMI"/>
    <n v="4"/>
    <n v="0"/>
    <n v="3.05"/>
    <n v="0"/>
    <n v="0"/>
    <n v="75"/>
    <n v="12.2"/>
    <n v="408.8"/>
    <n v="0"/>
    <n v="0"/>
    <n v="0"/>
    <n v="228.75"/>
    <x v="3"/>
    <x v="2"/>
    <x v="0"/>
    <n v="21"/>
    <n v="7.6383698630136987"/>
  </r>
  <r>
    <s v="DRC003817-01"/>
    <s v="24~60V电路板"/>
    <s v="CVX"/>
    <n v="202"/>
    <x v="1"/>
    <x v="1"/>
    <s v="Order specific"/>
    <s v="Order specific"/>
    <n v="2100"/>
    <n v="5"/>
    <n v="80"/>
    <n v="798.93"/>
    <n v="0"/>
    <n v="0"/>
    <n v="6"/>
    <n v="3994.6499999999996"/>
    <n v="243.33333333333331"/>
    <n v="0"/>
    <n v="0"/>
    <n v="63914.399999999994"/>
    <n v="4793.58"/>
    <x v="0"/>
    <x v="0"/>
    <x v="2"/>
    <s v=""/>
    <n v="0"/>
  </r>
  <r>
    <s v="DRC003817-02"/>
    <s v="接触器电路板100~240V"/>
    <s v="VMI"/>
    <n v="202"/>
    <x v="1"/>
    <x v="1"/>
    <s v="MRP"/>
    <s v="MRP"/>
    <s v="VMI"/>
    <n v="56"/>
    <n v="60"/>
    <n v="525"/>
    <n v="0"/>
    <n v="0"/>
    <n v="535"/>
    <n v="29400"/>
    <n v="3.4112149532710276"/>
    <n v="0"/>
    <n v="0"/>
    <n v="31500"/>
    <n v="280875"/>
    <x v="2"/>
    <x v="3"/>
    <x v="3"/>
    <n v="7"/>
    <n v="0"/>
  </r>
  <r>
    <s v="DRC003860-01"/>
    <s v="CABLE"/>
    <s v="SM"/>
    <n v="202"/>
    <x v="1"/>
    <x v="1"/>
    <s v="SM"/>
    <s v="kanban"/>
    <n v="2600"/>
    <n v="134"/>
    <n v="176"/>
    <n v="1.54"/>
    <n v="0"/>
    <n v="44"/>
    <n v="483"/>
    <n v="206.36"/>
    <n v="42.318840579710148"/>
    <n v="0"/>
    <n v="33.880000000000003"/>
    <n v="271.04000000000002"/>
    <n v="743.82"/>
    <x v="1"/>
    <x v="2"/>
    <x v="0"/>
    <n v="21"/>
    <n v="68.611873150684943"/>
  </r>
  <r>
    <s v="DRC004034-01"/>
    <s v="兀型板顶板"/>
    <s v="VMI"/>
    <n v="202"/>
    <x v="1"/>
    <x v="1"/>
    <s v="MRP"/>
    <s v="MRP"/>
    <s v="VMI"/>
    <n v="1"/>
    <n v="0"/>
    <n v="30.24"/>
    <n v="0"/>
    <n v="0"/>
    <n v="866"/>
    <n v="30.24"/>
    <n v="56.478060046189377"/>
    <n v="0"/>
    <n v="0"/>
    <n v="0"/>
    <n v="26187.84"/>
    <x v="1"/>
    <x v="1"/>
    <x v="0"/>
    <n v="14"/>
    <n v="15.011034602330813"/>
  </r>
  <r>
    <s v="DRC004320-01"/>
    <s v="INSULATNG GASKET"/>
    <s v="SM"/>
    <n v="202"/>
    <x v="1"/>
    <x v="1"/>
    <s v="SM"/>
    <s v="kanban"/>
    <n v="2600"/>
    <n v="263"/>
    <n v="360"/>
    <n v="8.6"/>
    <n v="0"/>
    <n v="90"/>
    <n v="927"/>
    <n v="2261.7999999999997"/>
    <n v="0.39374325782092767"/>
    <n v="0"/>
    <n v="387"/>
    <n v="3096"/>
    <n v="7972.2"/>
    <x v="2"/>
    <x v="2"/>
    <x v="2"/>
    <n v="21"/>
    <n v="0"/>
  </r>
  <r>
    <s v="DRC004339-01"/>
    <s v="凸轮片"/>
    <s v="VMI"/>
    <n v="202"/>
    <x v="1"/>
    <x v="1"/>
    <s v="MRP"/>
    <s v="MRP"/>
    <s v="VMI"/>
    <n v="1"/>
    <n v="0"/>
    <n v="182.4"/>
    <n v="0"/>
    <n v="0"/>
    <n v="821"/>
    <n v="182.4"/>
    <n v="116.92448233861144"/>
    <n v="0"/>
    <n v="0"/>
    <n v="0"/>
    <n v="149750.39999999999"/>
    <x v="3"/>
    <x v="1"/>
    <x v="0"/>
    <n v="14"/>
    <n v="105.96977325902392"/>
  </r>
  <r>
    <s v="DRC004340-01"/>
    <s v="主轴摆臂轴承"/>
    <s v="VMI"/>
    <n v="202"/>
    <x v="1"/>
    <x v="1"/>
    <s v="MRP"/>
    <s v="MRP"/>
    <s v="VMI"/>
    <n v="1"/>
    <n v="0"/>
    <n v="3.9"/>
    <n v="0"/>
    <n v="0"/>
    <n v="820"/>
    <n v="3.9"/>
    <n v="0.4451219512195122"/>
    <n v="0"/>
    <n v="0"/>
    <n v="0"/>
    <n v="3198"/>
    <x v="2"/>
    <x v="2"/>
    <x v="0"/>
    <n v="21"/>
    <n v="0"/>
  </r>
  <r>
    <s v="DRC004473-01"/>
    <s v="密封圈"/>
    <s v="O12"/>
    <n v="202"/>
    <x v="1"/>
    <x v="1"/>
    <s v="Order specific"/>
    <s v="Order specific"/>
    <n v="2100"/>
    <n v="177"/>
    <n v="0"/>
    <n v="2"/>
    <n v="0"/>
    <n v="0"/>
    <n v="793"/>
    <n v="354"/>
    <n v="0.46027742749054223"/>
    <n v="0"/>
    <n v="0"/>
    <n v="0"/>
    <n v="1586"/>
    <x v="0"/>
    <x v="0"/>
    <x v="0"/>
    <s v=""/>
    <n v="0"/>
  </r>
  <r>
    <s v="DRC004477-01"/>
    <s v="导电弹簧圈CONTACT SPRING X225699"/>
    <s v="O12"/>
    <n v="213"/>
    <x v="1"/>
    <x v="1"/>
    <s v="Order specific"/>
    <s v="Order specific"/>
    <n v="2100"/>
    <n v="545"/>
    <n v="0"/>
    <n v="122.77"/>
    <n v="0"/>
    <n v="0"/>
    <n v="1608"/>
    <n v="66909.649999999994"/>
    <n v="40.177238805970148"/>
    <n v="0"/>
    <n v="0"/>
    <n v="0"/>
    <n v="197414.16"/>
    <x v="0"/>
    <x v="0"/>
    <x v="3"/>
    <s v=""/>
    <n v="0"/>
  </r>
  <r>
    <s v="DRC004477-02"/>
    <s v="导电弹簧圈CONTACT SPRING X546993"/>
    <s v="X40"/>
    <n v="213"/>
    <x v="1"/>
    <x v="1"/>
    <s v="Order specific"/>
    <s v="Order specific"/>
    <n v="2100"/>
    <n v="1139"/>
    <n v="0"/>
    <n v="104.65"/>
    <n v="0"/>
    <n v="0"/>
    <n v="2584"/>
    <n v="119196.35"/>
    <n v="76.983359133126939"/>
    <n v="0"/>
    <n v="0"/>
    <n v="0"/>
    <n v="270415.60000000003"/>
    <x v="0"/>
    <x v="0"/>
    <x v="3"/>
    <s v=""/>
    <n v="0"/>
  </r>
  <r>
    <s v="DRC004478-08"/>
    <s v="CONTACT SLEEVE"/>
    <s v="O12"/>
    <n v="202"/>
    <x v="1"/>
    <x v="1"/>
    <s v="Order specific"/>
    <s v="Order specific"/>
    <n v="2100"/>
    <n v="207"/>
    <n v="0"/>
    <n v="183.48"/>
    <n v="0"/>
    <n v="0"/>
    <n v="783.28599999999994"/>
    <n v="37980.36"/>
    <n v="530.75760322538645"/>
    <n v="0"/>
    <n v="0"/>
    <n v="0"/>
    <n v="143717.31527999998"/>
    <x v="0"/>
    <x v="0"/>
    <x v="3"/>
    <s v=""/>
    <n v="0"/>
  </r>
  <r>
    <s v="DRC004479-01"/>
    <s v="拉杆连动螺杆销"/>
    <s v="O12"/>
    <n v="202"/>
    <x v="1"/>
    <x v="1"/>
    <s v="Order specific"/>
    <s v="Order specific"/>
    <n v="2100"/>
    <n v="207"/>
    <n v="0"/>
    <n v="4.8600000000000003"/>
    <n v="0"/>
    <n v="0"/>
    <n v="796"/>
    <n v="1006.0200000000001"/>
    <n v="94.918341708542712"/>
    <n v="0"/>
    <n v="0"/>
    <n v="0"/>
    <n v="3868.5600000000004"/>
    <x v="0"/>
    <x v="0"/>
    <x v="2"/>
    <s v=""/>
    <n v="0"/>
  </r>
  <r>
    <s v="DRC004598-01"/>
    <s v="航插与手车联锁拨杆"/>
    <s v="VMI"/>
    <n v="202"/>
    <x v="1"/>
    <x v="1"/>
    <s v="MRP"/>
    <s v="MRP"/>
    <s v="VMI"/>
    <n v="2"/>
    <n v="0"/>
    <n v="6.27"/>
    <n v="0"/>
    <n v="0"/>
    <n v="22"/>
    <n v="12.54"/>
    <n v="3434.3181818181815"/>
    <n v="0"/>
    <n v="0"/>
    <n v="0"/>
    <n v="137.94"/>
    <x v="3"/>
    <x v="2"/>
    <x v="0"/>
    <n v="21"/>
    <n v="8.2257918761167357"/>
  </r>
  <r>
    <s v="DRC004603-01Z"/>
    <s v="面板"/>
    <s v="VMI"/>
    <n v="202"/>
    <x v="1"/>
    <x v="1"/>
    <s v="MRP"/>
    <s v="MRP"/>
    <s v="VMI"/>
    <n v="2"/>
    <n v="0"/>
    <n v="60"/>
    <n v="0"/>
    <n v="0"/>
    <n v="0"/>
    <n v="120"/>
    <s v=""/>
    <n v="0"/>
    <n v="0"/>
    <n v="0"/>
    <n v="0"/>
    <x v="3"/>
    <x v="5"/>
    <x v="0"/>
    <n v="0"/>
    <n v="79.2"/>
  </r>
  <r>
    <s v="DRC004622-01"/>
    <s v="GUIDE"/>
    <s v="SM"/>
    <n v="202"/>
    <x v="1"/>
    <x v="1"/>
    <s v="SM"/>
    <s v="kanban"/>
    <n v="2600"/>
    <n v="547"/>
    <n v="576"/>
    <n v="1.8"/>
    <n v="0"/>
    <n v="144"/>
    <n v="264"/>
    <n v="984.6"/>
    <n v="2.7651515151515151"/>
    <n v="0"/>
    <n v="129.6"/>
    <n v="1036.8"/>
    <n v="475.2"/>
    <x v="2"/>
    <x v="2"/>
    <x v="2"/>
    <n v="21"/>
    <n v="0"/>
  </r>
  <r>
    <s v="DRC004658-01"/>
    <s v="THREADED ROD"/>
    <s v="SM"/>
    <n v="202"/>
    <x v="1"/>
    <x v="1"/>
    <s v="SM"/>
    <s v="kanban"/>
    <n v="2600"/>
    <n v="41"/>
    <n v="0"/>
    <n v="1.83"/>
    <n v="0"/>
    <n v="12"/>
    <n v="22"/>
    <n v="75.03"/>
    <n v="9075.2272727272721"/>
    <n v="0"/>
    <n v="10.98"/>
    <n v="0"/>
    <n v="40.260000000000005"/>
    <x v="3"/>
    <x v="2"/>
    <x v="0"/>
    <n v="21"/>
    <n v="49.405211597004836"/>
  </r>
  <r>
    <s v="DRC004659-01"/>
    <s v="CAM"/>
    <s v="SM"/>
    <n v="212"/>
    <x v="1"/>
    <x v="1"/>
    <s v="SM"/>
    <s v="kanban"/>
    <n v="2600"/>
    <n v="175"/>
    <n v="160"/>
    <n v="1.25"/>
    <n v="0"/>
    <n v="80"/>
    <n v="384"/>
    <n v="218.75"/>
    <n v="38.971354166666664"/>
    <n v="0"/>
    <n v="50"/>
    <n v="200"/>
    <n v="480"/>
    <x v="1"/>
    <x v="2"/>
    <x v="0"/>
    <n v="21"/>
    <n v="66.577472435683262"/>
  </r>
  <r>
    <s v="DRC004672-01"/>
    <s v="主轴承重块"/>
    <s v="VMI"/>
    <n v="202"/>
    <x v="1"/>
    <x v="1"/>
    <s v="MRP"/>
    <s v="MRP"/>
    <s v="VMI"/>
    <n v="1"/>
    <n v="0"/>
    <n v="119.4"/>
    <n v="0"/>
    <n v="0"/>
    <n v="693"/>
    <n v="119.4"/>
    <n v="92.171717171717177"/>
    <n v="0"/>
    <n v="0"/>
    <n v="0"/>
    <n v="82744.2"/>
    <x v="3"/>
    <x v="1"/>
    <x v="0"/>
    <n v="14"/>
    <n v="66.834428054794529"/>
  </r>
  <r>
    <s v="DRC004672-02"/>
    <s v="主轴承重块"/>
    <s v="VMI"/>
    <n v="202"/>
    <x v="1"/>
    <x v="1"/>
    <s v="MRP"/>
    <s v="MRP"/>
    <s v="VMI"/>
    <n v="1"/>
    <n v="0"/>
    <n v="113.3"/>
    <n v="0"/>
    <n v="0"/>
    <n v="695"/>
    <n v="113.3"/>
    <n v="0.52517985611510798"/>
    <n v="0"/>
    <n v="0"/>
    <n v="0"/>
    <n v="78743.5"/>
    <x v="2"/>
    <x v="1"/>
    <x v="0"/>
    <n v="14"/>
    <n v="0"/>
  </r>
  <r>
    <s v="DRC004674-01"/>
    <s v="WEDGE"/>
    <s v="SM"/>
    <n v="212"/>
    <x v="1"/>
    <x v="1"/>
    <s v="SM"/>
    <s v="kanban"/>
    <n v="2600"/>
    <n v="328"/>
    <n v="180"/>
    <n v="0.75"/>
    <n v="0"/>
    <n v="90"/>
    <n v="1440"/>
    <n v="246"/>
    <n v="0.25347222222222221"/>
    <n v="0"/>
    <n v="33.75"/>
    <n v="135"/>
    <n v="1080"/>
    <x v="2"/>
    <x v="2"/>
    <x v="0"/>
    <n v="21"/>
    <n v="0"/>
  </r>
  <r>
    <s v="DRC004682-01"/>
    <s v="合分指示安装件"/>
    <s v="VMI"/>
    <n v="202"/>
    <x v="1"/>
    <x v="1"/>
    <s v="MRP"/>
    <s v="MRP"/>
    <s v="VMI"/>
    <n v="7"/>
    <n v="0"/>
    <n v="24.6"/>
    <n v="0"/>
    <n v="0"/>
    <n v="28"/>
    <n v="172.20000000000002"/>
    <n v="4275.7142857142853"/>
    <n v="0"/>
    <n v="0"/>
    <n v="0"/>
    <n v="688.80000000000007"/>
    <x v="3"/>
    <x v="2"/>
    <x v="0"/>
    <n v="21"/>
    <n v="113.09380273972603"/>
  </r>
  <r>
    <s v="DRC004683-01"/>
    <s v="合分指示安装件"/>
    <s v="VMI"/>
    <n v="202"/>
    <x v="1"/>
    <x v="1"/>
    <s v="MRP"/>
    <s v="MRP"/>
    <s v="VMI"/>
    <n v="23"/>
    <n v="0"/>
    <n v="3.2"/>
    <n v="0"/>
    <n v="0"/>
    <n v="482"/>
    <n v="73.600000000000009"/>
    <n v="5.300829875518672"/>
    <n v="0"/>
    <n v="0"/>
    <n v="0"/>
    <n v="1542.4"/>
    <x v="2"/>
    <x v="2"/>
    <x v="0"/>
    <n v="21"/>
    <n v="0"/>
  </r>
  <r>
    <s v="DRC004684-02"/>
    <s v="CVX合分指示连接件"/>
    <s v="VMI"/>
    <n v="202"/>
    <x v="1"/>
    <x v="1"/>
    <s v="MRP"/>
    <s v="MRP"/>
    <s v="VMI"/>
    <n v="80"/>
    <n v="0"/>
    <n v="8.8000000000000007"/>
    <n v="0"/>
    <n v="0"/>
    <n v="18"/>
    <n v="704"/>
    <n v="466.38888888888886"/>
    <n v="0"/>
    <n v="0"/>
    <n v="0"/>
    <n v="158.4"/>
    <x v="3"/>
    <x v="2"/>
    <x v="0"/>
    <n v="21"/>
    <n v="443.7187468731388"/>
  </r>
  <r>
    <s v="DRC004687-01"/>
    <s v="合分指示安装件"/>
    <s v="VMI"/>
    <n v="202"/>
    <x v="1"/>
    <x v="1"/>
    <s v="MRP"/>
    <s v="MRP"/>
    <s v="VMI"/>
    <n v="46"/>
    <n v="0"/>
    <n v="7.2"/>
    <n v="0"/>
    <n v="0"/>
    <n v="964"/>
    <n v="331.2"/>
    <n v="30.290456431535269"/>
    <n v="0"/>
    <n v="0"/>
    <n v="0"/>
    <n v="6940.8"/>
    <x v="1"/>
    <x v="2"/>
    <x v="0"/>
    <n v="21"/>
    <n v="67.044861369863"/>
  </r>
  <r>
    <s v="DRC004688-01"/>
    <s v="合分指示安装件"/>
    <s v="VMI"/>
    <n v="202"/>
    <x v="1"/>
    <x v="1"/>
    <s v="MRP"/>
    <s v="MRP"/>
    <s v="VMI"/>
    <n v="23"/>
    <n v="0"/>
    <n v="5.8"/>
    <n v="0"/>
    <n v="0"/>
    <n v="482"/>
    <n v="133.4"/>
    <n v="34.834024896265561"/>
    <n v="0"/>
    <n v="0"/>
    <n v="0"/>
    <n v="2795.6"/>
    <x v="1"/>
    <x v="2"/>
    <x v="0"/>
    <n v="21"/>
    <n v="34.965895890410955"/>
  </r>
  <r>
    <s v="DRC004689-01"/>
    <s v="合分指示安装件"/>
    <s v="VMI"/>
    <n v="202"/>
    <x v="1"/>
    <x v="1"/>
    <s v="MRP"/>
    <s v="MRP"/>
    <s v="VMI"/>
    <n v="23"/>
    <n v="0"/>
    <n v="8.5"/>
    <n v="0"/>
    <n v="0"/>
    <n v="482"/>
    <n v="195.5"/>
    <n v="17.41701244813278"/>
    <n v="0"/>
    <n v="0"/>
    <n v="0"/>
    <n v="4097"/>
    <x v="4"/>
    <x v="2"/>
    <x v="0"/>
    <n v="21"/>
    <n v="0"/>
  </r>
  <r>
    <s v="DRC004690-01"/>
    <s v="SPACER"/>
    <s v="SM"/>
    <n v="202"/>
    <x v="1"/>
    <x v="1"/>
    <s v="SM"/>
    <s v="kanban"/>
    <n v="2600"/>
    <n v="966"/>
    <n v="1560"/>
    <n v="2.12"/>
    <n v="0"/>
    <n v="312"/>
    <n v="2956"/>
    <n v="2047.92"/>
    <n v="2.8399864682002707"/>
    <n v="0"/>
    <n v="330.72"/>
    <n v="3307.2000000000003"/>
    <n v="6266.72"/>
    <x v="2"/>
    <x v="2"/>
    <x v="2"/>
    <n v="21"/>
    <n v="0"/>
  </r>
  <r>
    <s v="DRC004691-01"/>
    <s v="SPACER"/>
    <s v="SM"/>
    <n v="202"/>
    <x v="1"/>
    <x v="1"/>
    <s v="SM"/>
    <s v="kanban"/>
    <n v="2600"/>
    <n v="177"/>
    <n v="352"/>
    <n v="1.4"/>
    <n v="0"/>
    <n v="88"/>
    <n v="964"/>
    <n v="247.79999999999998"/>
    <n v="365.75726141078837"/>
    <n v="0"/>
    <n v="61.599999999999994"/>
    <n v="492.79999999999995"/>
    <n v="1349.6"/>
    <x v="3"/>
    <x v="2"/>
    <x v="0"/>
    <n v="21"/>
    <n v="154.15787063728408"/>
  </r>
  <r>
    <s v="DRC004691-02"/>
    <s v="SPACER"/>
    <s v="SM"/>
    <n v="202"/>
    <x v="1"/>
    <x v="1"/>
    <s v="SM"/>
    <s v="kanban"/>
    <n v="2600"/>
    <n v="148"/>
    <n v="572"/>
    <n v="1.5"/>
    <n v="0"/>
    <n v="44"/>
    <n v="482"/>
    <n v="222"/>
    <n v="134.03526970954357"/>
    <n v="0"/>
    <n v="33"/>
    <n v="858"/>
    <n v="723"/>
    <x v="3"/>
    <x v="2"/>
    <x v="0"/>
    <n v="21"/>
    <n v="123.56395263524495"/>
  </r>
  <r>
    <s v="DRC004691-03"/>
    <s v="合分指示间隔套"/>
    <s v="VMI"/>
    <n v="202"/>
    <x v="1"/>
    <x v="1"/>
    <s v="MRP"/>
    <s v="MRP"/>
    <s v="VMI"/>
    <n v="50"/>
    <n v="0"/>
    <n v="2.5"/>
    <n v="0"/>
    <n v="0"/>
    <n v="995"/>
    <n v="125"/>
    <n v="54.291457286432156"/>
    <n v="0"/>
    <n v="0"/>
    <n v="0"/>
    <n v="2487.5"/>
    <x v="1"/>
    <x v="2"/>
    <x v="0"/>
    <n v="21"/>
    <n v="50.588902258422806"/>
  </r>
  <r>
    <s v="DRC004722-01"/>
    <s v="AXLE"/>
    <s v="SM"/>
    <n v="212"/>
    <x v="1"/>
    <x v="1"/>
    <s v="SM"/>
    <s v="kanban"/>
    <n v="2600"/>
    <n v="62"/>
    <n v="0"/>
    <n v="1.7"/>
    <n v="0"/>
    <n v="24"/>
    <n v="42"/>
    <n v="105.39999999999999"/>
    <n v="434.52380952380952"/>
    <n v="0"/>
    <n v="20.399999999999999"/>
    <n v="0"/>
    <n v="71.399999999999991"/>
    <x v="3"/>
    <x v="2"/>
    <x v="0"/>
    <n v="21"/>
    <n v="66.202057643835616"/>
  </r>
  <r>
    <s v="DRC004723-01"/>
    <s v="微动开关安装架"/>
    <s v="CVX"/>
    <n v="202"/>
    <x v="1"/>
    <x v="1"/>
    <s v="Order specific"/>
    <s v="Order specific"/>
    <n v="2100"/>
    <n v="4"/>
    <n v="0"/>
    <n v="1.6"/>
    <n v="0"/>
    <n v="0"/>
    <n v="0"/>
    <n v="6.4"/>
    <s v=""/>
    <n v="0"/>
    <n v="0"/>
    <n v="0"/>
    <n v="0"/>
    <x v="0"/>
    <x v="0"/>
    <x v="0"/>
    <s v=""/>
    <n v="0"/>
  </r>
  <r>
    <s v="DRC004724-01"/>
    <s v="间隔圏"/>
    <s v="CVX"/>
    <n v="212"/>
    <x v="1"/>
    <x v="1"/>
    <s v="Order specific"/>
    <s v="Order specific"/>
    <n v="2100"/>
    <n v="6"/>
    <n v="0"/>
    <n v="0.91"/>
    <n v="0"/>
    <n v="0"/>
    <n v="18"/>
    <n v="5.46"/>
    <n v="81.1111111111111"/>
    <n v="0"/>
    <n v="0"/>
    <n v="0"/>
    <n v="16.38"/>
    <x v="0"/>
    <x v="0"/>
    <x v="0"/>
    <s v=""/>
    <n v="0"/>
  </r>
  <r>
    <s v="DRC004733-01"/>
    <s v="SUPPORTING BRACKET"/>
    <s v="SM"/>
    <n v="202"/>
    <x v="1"/>
    <x v="1"/>
    <s v="SM"/>
    <s v="kanban"/>
    <n v="2600"/>
    <n v="58"/>
    <n v="96"/>
    <n v="3.44"/>
    <n v="0"/>
    <n v="24"/>
    <n v="22"/>
    <n v="199.52"/>
    <n v="99.545454545454533"/>
    <n v="0"/>
    <n v="41.28"/>
    <n v="330.24"/>
    <n v="75.679999999999993"/>
    <x v="3"/>
    <x v="2"/>
    <x v="0"/>
    <n v="21"/>
    <n v="103.90345643835617"/>
  </r>
  <r>
    <s v="DRC004734-01"/>
    <s v="SUPPORTING BRACKET"/>
    <s v="SM"/>
    <n v="202"/>
    <x v="1"/>
    <x v="1"/>
    <s v="SM"/>
    <s v="kanban"/>
    <n v="2600"/>
    <n v="52"/>
    <n v="96"/>
    <n v="1.21"/>
    <n v="0"/>
    <n v="24"/>
    <n v="42"/>
    <n v="62.92"/>
    <n v="504.04761904761904"/>
    <n v="0"/>
    <n v="14.52"/>
    <n v="116.16"/>
    <n v="50.82"/>
    <x v="3"/>
    <x v="2"/>
    <x v="0"/>
    <n v="21"/>
    <n v="39.797063467170524"/>
  </r>
  <r>
    <s v="DRC004738-01"/>
    <s v="COMPRESSION SPRING"/>
    <s v="SM"/>
    <n v="219"/>
    <x v="1"/>
    <x v="1"/>
    <s v="SM"/>
    <s v="kanban"/>
    <n v="2600"/>
    <n v="427"/>
    <n v="576"/>
    <n v="0.5"/>
    <n v="0"/>
    <n v="144"/>
    <n v="264"/>
    <n v="213.5"/>
    <n v="71.893939393939391"/>
    <n v="0"/>
    <n v="36"/>
    <n v="288"/>
    <n v="132"/>
    <x v="1"/>
    <x v="2"/>
    <x v="0"/>
    <n v="21"/>
    <n v="99.750619599578499"/>
  </r>
  <r>
    <s v="DRC004767-01"/>
    <s v="面板"/>
    <s v="CVX"/>
    <n v="202"/>
    <x v="1"/>
    <x v="1"/>
    <s v="Order specific"/>
    <s v="Order specific"/>
    <n v="2100"/>
    <n v="4"/>
    <n v="0"/>
    <n v="60.63"/>
    <n v="0"/>
    <n v="0"/>
    <n v="0"/>
    <n v="242.52"/>
    <s v=""/>
    <n v="0"/>
    <n v="0"/>
    <n v="0"/>
    <n v="0"/>
    <x v="0"/>
    <x v="0"/>
    <x v="0"/>
    <s v=""/>
    <n v="0"/>
  </r>
  <r>
    <s v="DRC004769-01"/>
    <s v="熔丝撞击调节螺杆"/>
    <s v="VMI"/>
    <n v="212"/>
    <x v="1"/>
    <x v="1"/>
    <s v="MRP"/>
    <s v="MRP"/>
    <s v="VMI"/>
    <n v="15"/>
    <n v="0"/>
    <n v="13.2"/>
    <n v="0"/>
    <n v="0"/>
    <n v="8"/>
    <n v="198"/>
    <n v="182.5"/>
    <n v="0"/>
    <n v="0"/>
    <n v="0"/>
    <n v="105.6"/>
    <x v="3"/>
    <x v="2"/>
    <x v="0"/>
    <n v="21"/>
    <n v="115.6428493150685"/>
  </r>
  <r>
    <s v="DRC004771-01"/>
    <s v="熔丝撞击止挡圈"/>
    <s v="VMI"/>
    <n v="212"/>
    <x v="1"/>
    <x v="1"/>
    <s v="MRP"/>
    <s v="MRP"/>
    <s v="VMI"/>
    <n v="23"/>
    <n v="0"/>
    <n v="2.7"/>
    <n v="0"/>
    <n v="0"/>
    <n v="384"/>
    <n v="62.1"/>
    <n v="14.2578125"/>
    <n v="0"/>
    <n v="0"/>
    <n v="0"/>
    <n v="1036.8000000000002"/>
    <x v="2"/>
    <x v="2"/>
    <x v="0"/>
    <n v="21"/>
    <n v="0"/>
  </r>
  <r>
    <s v="DRC004782-01"/>
    <s v="航空插支架"/>
    <s v="VMI"/>
    <n v="202"/>
    <x v="1"/>
    <x v="1"/>
    <s v="MRP"/>
    <s v="MRP"/>
    <s v="VMI"/>
    <n v="21"/>
    <n v="0"/>
    <n v="15.61"/>
    <n v="0"/>
    <n v="0"/>
    <n v="23"/>
    <n v="327.81"/>
    <n v="365"/>
    <n v="0"/>
    <n v="0"/>
    <n v="0"/>
    <n v="359.03"/>
    <x v="3"/>
    <x v="2"/>
    <x v="0"/>
    <n v="21"/>
    <n v="203.90680109589042"/>
  </r>
  <r>
    <s v="DRC004784-01"/>
    <s v="撞击指示挂弹簧轴"/>
    <s v="VMI"/>
    <n v="212"/>
    <x v="1"/>
    <x v="1"/>
    <s v="MRP"/>
    <s v="MRP"/>
    <s v="VMI"/>
    <n v="4"/>
    <n v="0"/>
    <n v="5.95"/>
    <n v="0"/>
    <n v="0"/>
    <n v="190"/>
    <n v="23.8"/>
    <n v="40.34210526315789"/>
    <n v="0"/>
    <n v="0"/>
    <n v="0"/>
    <n v="1130.5"/>
    <x v="1"/>
    <x v="2"/>
    <x v="0"/>
    <n v="21"/>
    <n v="7.5312328767123287"/>
  </r>
  <r>
    <s v="DRC004785-01"/>
    <s v="SUPPORTING BRACKET"/>
    <s v="SM"/>
    <n v="202"/>
    <x v="1"/>
    <x v="1"/>
    <s v="SM"/>
    <s v="kanban"/>
    <n v="2600"/>
    <n v="80"/>
    <n v="96"/>
    <n v="1.6"/>
    <n v="0"/>
    <n v="24"/>
    <n v="31"/>
    <n v="128"/>
    <n v="47.096774193548384"/>
    <n v="0"/>
    <n v="19.200000000000003"/>
    <n v="153.60000000000002"/>
    <n v="49.6"/>
    <x v="1"/>
    <x v="2"/>
    <x v="0"/>
    <n v="21"/>
    <n v="46.81117808219178"/>
  </r>
  <r>
    <s v="DRC004787-01"/>
    <s v="熔丝撞击杆（竖）"/>
    <s v="VMI"/>
    <n v="202"/>
    <x v="1"/>
    <x v="1"/>
    <s v="MRP"/>
    <s v="MRP"/>
    <s v="VMI"/>
    <n v="1"/>
    <n v="0"/>
    <n v="32.56"/>
    <n v="0"/>
    <n v="0"/>
    <n v="22"/>
    <n v="32.56"/>
    <n v="1327.2727272727273"/>
    <n v="0"/>
    <n v="0"/>
    <n v="0"/>
    <n v="716.32"/>
    <x v="3"/>
    <x v="2"/>
    <x v="0"/>
    <n v="21"/>
    <n v="21.149593315068493"/>
  </r>
  <r>
    <s v="DRC004799-01"/>
    <s v="合闸手车联锁护盖"/>
    <s v="VMI"/>
    <n v="202"/>
    <x v="1"/>
    <x v="1"/>
    <s v="MRP"/>
    <s v="MRP"/>
    <s v="VMI"/>
    <n v="3"/>
    <n v="0"/>
    <n v="4.33"/>
    <n v="0"/>
    <n v="0"/>
    <n v="8"/>
    <n v="12.99"/>
    <n v="45.625"/>
    <n v="0"/>
    <n v="0"/>
    <n v="0"/>
    <n v="34.64"/>
    <x v="1"/>
    <x v="2"/>
    <x v="0"/>
    <n v="21"/>
    <n v="4.6272871232876716"/>
  </r>
  <r>
    <s v="DRC004802-01"/>
    <s v="SPACER"/>
    <s v="SM"/>
    <n v="202"/>
    <x v="1"/>
    <x v="1"/>
    <s v="SM"/>
    <s v="kanban"/>
    <n v="2600"/>
    <n v="68"/>
    <n v="96"/>
    <n v="1.71"/>
    <n v="0"/>
    <n v="24"/>
    <n v="16"/>
    <n v="116.28"/>
    <n v="68.4375"/>
    <n v="0"/>
    <n v="20.52"/>
    <n v="164.16"/>
    <n v="27.36"/>
    <x v="1"/>
    <x v="2"/>
    <x v="0"/>
    <n v="21"/>
    <n v="53.195710684931505"/>
  </r>
  <r>
    <s v="DRC004802-02"/>
    <s v="SPACER"/>
    <s v="SM"/>
    <n v="202"/>
    <x v="1"/>
    <x v="1"/>
    <s v="SM"/>
    <s v="kanban"/>
    <n v="2600"/>
    <n v="63"/>
    <n v="72"/>
    <n v="1.55"/>
    <n v="0"/>
    <n v="18"/>
    <n v="8"/>
    <n v="97.65"/>
    <n v="3102.5"/>
    <n v="0"/>
    <n v="13.950000000000001"/>
    <n v="111.60000000000001"/>
    <n v="12.4"/>
    <x v="3"/>
    <x v="2"/>
    <x v="0"/>
    <n v="21"/>
    <n v="64.012761804995975"/>
  </r>
  <r>
    <s v="DRC004841-01"/>
    <s v="PIN"/>
    <s v="SM"/>
    <n v="202"/>
    <x v="1"/>
    <x v="1"/>
    <s v="SM"/>
    <s v="kanban"/>
    <n v="2600"/>
    <n v="1591"/>
    <n v="1400"/>
    <n v="0.89"/>
    <n v="0"/>
    <n v="750"/>
    <n v="13533"/>
    <n v="1415.99"/>
    <n v="1.6991797827532698"/>
    <n v="0"/>
    <n v="333.75"/>
    <n v="1246"/>
    <n v="12044.37"/>
    <x v="2"/>
    <x v="1"/>
    <x v="2"/>
    <n v="14"/>
    <n v="0"/>
  </r>
  <r>
    <s v="DRC004853-01"/>
    <s v="GASKET"/>
    <s v="O12"/>
    <n v="202"/>
    <x v="1"/>
    <x v="1"/>
    <s v="Order specific"/>
    <s v="Order specific"/>
    <n v="2100"/>
    <n v="210"/>
    <n v="0"/>
    <n v="7.79"/>
    <n v="0"/>
    <n v="0"/>
    <n v="4312"/>
    <n v="1635.9"/>
    <n v="134.67416512059367"/>
    <n v="0"/>
    <n v="0"/>
    <n v="0"/>
    <n v="33590.480000000003"/>
    <x v="0"/>
    <x v="0"/>
    <x v="2"/>
    <s v=""/>
    <n v="0"/>
  </r>
  <r>
    <s v="DRC004855-01"/>
    <s v="GASKET"/>
    <s v="O12"/>
    <n v="202"/>
    <x v="1"/>
    <x v="1"/>
    <s v="Order specific"/>
    <s v="Order specific"/>
    <n v="2100"/>
    <n v="188"/>
    <n v="0"/>
    <n v="49.96"/>
    <n v="0"/>
    <n v="0"/>
    <n v="2370"/>
    <n v="9392.48"/>
    <n v="32.341772151898738"/>
    <n v="0"/>
    <n v="0"/>
    <n v="0"/>
    <n v="118405.2"/>
    <x v="0"/>
    <x v="0"/>
    <x v="3"/>
    <s v=""/>
    <n v="0"/>
  </r>
  <r>
    <s v="DRC004855-06"/>
    <s v="灭弧室定位圈"/>
    <s v="O12"/>
    <n v="202"/>
    <x v="1"/>
    <x v="1"/>
    <s v="Order specific"/>
    <s v="Order specific"/>
    <n v="2100"/>
    <n v="11"/>
    <n v="0"/>
    <n v="58.61"/>
    <n v="0"/>
    <n v="0"/>
    <n v="36"/>
    <n v="644.71"/>
    <n v="1906.1111111111111"/>
    <n v="0"/>
    <n v="0"/>
    <n v="0"/>
    <n v="2109.96"/>
    <x v="0"/>
    <x v="0"/>
    <x v="0"/>
    <s v=""/>
    <n v="0"/>
  </r>
  <r>
    <s v="DRC004873-01"/>
    <s v="SPACER"/>
    <s v="SM"/>
    <n v="212"/>
    <x v="1"/>
    <x v="1"/>
    <s v="SM"/>
    <s v="kanban"/>
    <n v="2600"/>
    <n v="381"/>
    <n v="384"/>
    <n v="1.8"/>
    <n v="0"/>
    <n v="96"/>
    <n v="120"/>
    <n v="685.80000000000007"/>
    <n v="33.458333333333329"/>
    <n v="0"/>
    <n v="86.4"/>
    <n v="691.2"/>
    <n v="216"/>
    <x v="1"/>
    <x v="2"/>
    <x v="0"/>
    <n v="21"/>
    <n v="168.53769863013696"/>
  </r>
  <r>
    <s v="DRC004874-01Z"/>
    <s v="手车附件安装板"/>
    <s v="VMI"/>
    <n v="202"/>
    <x v="1"/>
    <x v="1"/>
    <s v="MRP"/>
    <s v="MRP"/>
    <s v="VMI"/>
    <n v="106"/>
    <n v="0"/>
    <n v="44.84"/>
    <n v="0"/>
    <n v="0"/>
    <n v="61"/>
    <n v="4753.04"/>
    <n v="2279.7540983606555"/>
    <n v="0"/>
    <n v="0"/>
    <n v="0"/>
    <n v="2735.2400000000002"/>
    <x v="3"/>
    <x v="2"/>
    <x v="2"/>
    <n v="21"/>
    <n v="3108.1098034559377"/>
  </r>
  <r>
    <s v="DRC004901-01"/>
    <s v="SPACER"/>
    <s v="SM"/>
    <n v="212"/>
    <x v="1"/>
    <x v="1"/>
    <s v="SM"/>
    <s v="kanban"/>
    <n v="2600"/>
    <n v="53"/>
    <n v="48"/>
    <n v="1.3"/>
    <n v="0"/>
    <n v="12"/>
    <n v="13"/>
    <n v="68.900000000000006"/>
    <n v="2976.1538461538457"/>
    <n v="0"/>
    <n v="7.8000000000000007"/>
    <n v="62.400000000000006"/>
    <n v="16.900000000000002"/>
    <x v="3"/>
    <x v="2"/>
    <x v="0"/>
    <n v="21"/>
    <n v="45.15313150684932"/>
  </r>
  <r>
    <s v="DRC004935-01"/>
    <s v="SPACER"/>
    <s v="SM"/>
    <n v="202"/>
    <x v="1"/>
    <x v="1"/>
    <s v="SM"/>
    <s v="kanban"/>
    <n v="2600"/>
    <n v="134"/>
    <n v="144"/>
    <n v="0.62"/>
    <n v="0"/>
    <n v="24"/>
    <n v="30"/>
    <n v="83.08"/>
    <n v="644.83333333333326"/>
    <n v="0"/>
    <n v="7.4399999999999995"/>
    <n v="89.28"/>
    <n v="18.600000000000001"/>
    <x v="3"/>
    <x v="2"/>
    <x v="0"/>
    <n v="21"/>
    <n v="53.047084621349185"/>
  </r>
  <r>
    <s v="DRC004940-01"/>
    <s v="熔丝拆卸工具配件（配客户）"/>
    <s v="VMI"/>
    <n v="202"/>
    <x v="1"/>
    <x v="1"/>
    <s v="MRP"/>
    <s v="MRP"/>
    <s v="VMI"/>
    <n v="2"/>
    <n v="0"/>
    <n v="2.66"/>
    <n v="0"/>
    <n v="0"/>
    <n v="6"/>
    <n v="5.32"/>
    <n v="8151.6666666666661"/>
    <n v="0"/>
    <n v="0"/>
    <n v="0"/>
    <n v="15.96"/>
    <x v="3"/>
    <x v="2"/>
    <x v="0"/>
    <n v="21"/>
    <n v="3.5021545859742389"/>
  </r>
  <r>
    <s v="DRC004941-01"/>
    <s v="TENSION SPRING"/>
    <s v="SM"/>
    <n v="219"/>
    <x v="1"/>
    <x v="1"/>
    <s v="SM"/>
    <s v="kanban"/>
    <n v="2600"/>
    <n v="520"/>
    <n v="288"/>
    <n v="0.2"/>
    <n v="0"/>
    <n v="72"/>
    <n v="60"/>
    <n v="104"/>
    <n v="12.166666666666666"/>
    <n v="0"/>
    <n v="7.2"/>
    <n v="57.6"/>
    <n v="12"/>
    <x v="2"/>
    <x v="2"/>
    <x v="0"/>
    <n v="21"/>
    <n v="0"/>
  </r>
  <r>
    <s v="DRC004950-01"/>
    <s v="灭弧室定位圏"/>
    <s v="O12"/>
    <n v="202"/>
    <x v="1"/>
    <x v="1"/>
    <s v="Order specific"/>
    <s v="Order specific"/>
    <n v="2100"/>
    <n v="213"/>
    <n v="0"/>
    <n v="40.79"/>
    <n v="0"/>
    <n v="0"/>
    <n v="766"/>
    <n v="8688.27"/>
    <n v="247.78067885117491"/>
    <n v="0"/>
    <n v="0"/>
    <n v="0"/>
    <n v="31245.14"/>
    <x v="0"/>
    <x v="0"/>
    <x v="3"/>
    <s v=""/>
    <n v="0"/>
  </r>
  <r>
    <s v="DRC004950-02"/>
    <s v="GASKET"/>
    <s v="O12"/>
    <n v="202"/>
    <x v="1"/>
    <x v="1"/>
    <s v="Order specific"/>
    <s v="Order specific"/>
    <n v="2100"/>
    <n v="250"/>
    <n v="0"/>
    <n v="32.229999999999997"/>
    <n v="0"/>
    <n v="0"/>
    <n v="807"/>
    <n v="8057.4999999999991"/>
    <n v="96.338289962825286"/>
    <n v="0"/>
    <n v="0"/>
    <n v="0"/>
    <n v="26009.609999999997"/>
    <x v="0"/>
    <x v="0"/>
    <x v="3"/>
    <s v=""/>
    <n v="0"/>
  </r>
  <r>
    <s v="DRC004989-01"/>
    <s v="CONNECTION"/>
    <s v="O12"/>
    <n v="202"/>
    <x v="1"/>
    <x v="1"/>
    <s v="Order specific"/>
    <s v="Order specific"/>
    <n v="2100"/>
    <n v="207"/>
    <n v="0"/>
    <n v="997.93"/>
    <n v="0"/>
    <n v="0"/>
    <n v="732"/>
    <n v="206571.50999999998"/>
    <n v="124.65846994535519"/>
    <n v="0"/>
    <n v="0"/>
    <n v="0"/>
    <n v="730484.76"/>
    <x v="0"/>
    <x v="0"/>
    <x v="3"/>
    <s v=""/>
    <n v="0"/>
  </r>
  <r>
    <s v="DRC004991-02"/>
    <s v="熔丝头夹"/>
    <s v="VMI"/>
    <n v="202"/>
    <x v="1"/>
    <x v="1"/>
    <s v="MRP"/>
    <s v="MRP"/>
    <s v="VMI"/>
    <n v="69"/>
    <n v="0"/>
    <n v="37.869999999999997"/>
    <n v="0"/>
    <n v="0"/>
    <n v="1479"/>
    <n v="2613.0299999999997"/>
    <n v="51.085192697768768"/>
    <n v="0"/>
    <n v="0"/>
    <n v="0"/>
    <n v="56009.729999999996"/>
    <x v="1"/>
    <x v="1"/>
    <x v="2"/>
    <n v="14"/>
    <n v="1251.9697495890412"/>
  </r>
  <r>
    <s v="DRC004994-01"/>
    <s v="手动分闸按钮架"/>
    <s v="VMI"/>
    <n v="202"/>
    <x v="1"/>
    <x v="1"/>
    <s v="MRP"/>
    <s v="MRP"/>
    <s v="VMI"/>
    <n v="9"/>
    <n v="0"/>
    <n v="11.28"/>
    <n v="0"/>
    <n v="0"/>
    <n v="8"/>
    <n v="101.52"/>
    <n v="3148.125"/>
    <n v="0"/>
    <n v="0"/>
    <n v="0"/>
    <n v="90.24"/>
    <x v="3"/>
    <x v="2"/>
    <x v="0"/>
    <n v="21"/>
    <n v="66.556245955926144"/>
  </r>
  <r>
    <s v="DRC005013-01"/>
    <s v="PIN"/>
    <s v="SM"/>
    <n v="202"/>
    <x v="1"/>
    <x v="1"/>
    <s v="SM"/>
    <s v="kanban"/>
    <n v="2600"/>
    <n v="442"/>
    <n v="400"/>
    <n v="1.2"/>
    <n v="0"/>
    <n v="100"/>
    <n v="2730"/>
    <n v="530.4"/>
    <n v="1.2032967032967032"/>
    <n v="0"/>
    <n v="60"/>
    <n v="480"/>
    <n v="3276"/>
    <x v="2"/>
    <x v="2"/>
    <x v="0"/>
    <n v="21"/>
    <n v="0"/>
  </r>
  <r>
    <s v="DRC005016-04"/>
    <s v="柱塞固定销"/>
    <s v="O12"/>
    <n v="202"/>
    <x v="1"/>
    <x v="1"/>
    <s v="Order specific"/>
    <s v="Order specific"/>
    <n v="2100"/>
    <n v="3"/>
    <n v="0"/>
    <n v="0.66"/>
    <n v="0"/>
    <n v="0"/>
    <n v="339"/>
    <n v="1.98"/>
    <n v="475.89970501474926"/>
    <n v="0"/>
    <n v="0"/>
    <n v="0"/>
    <n v="223.74"/>
    <x v="0"/>
    <x v="0"/>
    <x v="0"/>
    <s v=""/>
    <n v="0"/>
  </r>
  <r>
    <s v="DRC005022-03"/>
    <s v="大电流超程调节螺杆"/>
    <s v="VMI"/>
    <n v="202"/>
    <x v="1"/>
    <x v="1"/>
    <s v="MRP"/>
    <s v="MRP"/>
    <s v="VMI"/>
    <n v="6"/>
    <n v="0"/>
    <n v="36.409999999999997"/>
    <n v="0"/>
    <n v="0"/>
    <n v="960"/>
    <n v="218.45999999999998"/>
    <n v="1.140625"/>
    <n v="0"/>
    <n v="0"/>
    <n v="0"/>
    <n v="34953.599999999999"/>
    <x v="2"/>
    <x v="1"/>
    <x v="0"/>
    <n v="14"/>
    <n v="0"/>
  </r>
  <r>
    <s v="DRC005023-01"/>
    <s v="超程调节杆"/>
    <s v="O12"/>
    <n v="202"/>
    <x v="1"/>
    <x v="1"/>
    <s v="Order specific"/>
    <s v="Order specific"/>
    <n v="2100"/>
    <n v="210"/>
    <n v="0"/>
    <n v="17.55"/>
    <n v="0"/>
    <n v="0"/>
    <n v="1388"/>
    <n v="3685.5"/>
    <n v="1.5778097982708934"/>
    <n v="0"/>
    <n v="0"/>
    <n v="0"/>
    <n v="24359.4"/>
    <x v="0"/>
    <x v="0"/>
    <x v="2"/>
    <s v=""/>
    <n v="0"/>
  </r>
  <r>
    <s v="DRC005024-01"/>
    <s v="机构支撑耳朵（左）"/>
    <s v="SM"/>
    <n v="202"/>
    <x v="1"/>
    <x v="1"/>
    <s v="SM"/>
    <s v="kanban"/>
    <n v="2600"/>
    <n v="131"/>
    <n v="150"/>
    <n v="12.96"/>
    <n v="0"/>
    <n v="50"/>
    <n v="3992"/>
    <n v="1697.7600000000002"/>
    <n v="19.200901803607213"/>
    <n v="0"/>
    <n v="324"/>
    <n v="1944.0000000000002"/>
    <n v="51736.320000000007"/>
    <x v="4"/>
    <x v="1"/>
    <x v="2"/>
    <n v="14"/>
    <n v="303.51297402739726"/>
  </r>
  <r>
    <s v="DRC005024-12"/>
    <s v="左右耳朵支撑"/>
    <s v="GHA"/>
    <n v="202"/>
    <x v="1"/>
    <x v="1"/>
    <s v="Order specific"/>
    <s v="Order specific"/>
    <n v="2100"/>
    <n v="14"/>
    <n v="0"/>
    <n v="27.04"/>
    <n v="0"/>
    <n v="0"/>
    <n v="2"/>
    <n v="378.56"/>
    <n v="23907.5"/>
    <n v="0"/>
    <n v="0"/>
    <n v="0"/>
    <n v="54.08"/>
    <x v="0"/>
    <x v="0"/>
    <x v="0"/>
    <s v=""/>
    <n v="0"/>
  </r>
  <r>
    <s v="DRC005025-01"/>
    <s v="机构支撑耳朵（右）"/>
    <s v="SM"/>
    <n v="202"/>
    <x v="1"/>
    <x v="1"/>
    <s v="SM"/>
    <s v="kanban"/>
    <n v="2600"/>
    <n v="101"/>
    <n v="150"/>
    <n v="12.96"/>
    <n v="0"/>
    <n v="50"/>
    <n v="3990"/>
    <n v="1308.96"/>
    <n v="1.2807017543859649"/>
    <n v="0"/>
    <n v="324"/>
    <n v="1944.0000000000002"/>
    <n v="51710.400000000001"/>
    <x v="2"/>
    <x v="1"/>
    <x v="2"/>
    <n v="14"/>
    <n v="0"/>
  </r>
  <r>
    <s v="DRC005025-12"/>
    <s v="左右耳朵支撑"/>
    <s v="GHA"/>
    <n v="202"/>
    <x v="1"/>
    <x v="1"/>
    <s v="Order specific"/>
    <s v="Order specific"/>
    <n v="2100"/>
    <n v="13"/>
    <n v="0"/>
    <n v="27.04"/>
    <n v="0"/>
    <n v="0"/>
    <n v="2"/>
    <n v="351.52"/>
    <n v="18432.5"/>
    <n v="0"/>
    <n v="0"/>
    <n v="0"/>
    <n v="54.08"/>
    <x v="0"/>
    <x v="0"/>
    <x v="0"/>
    <s v=""/>
    <n v="0"/>
  </r>
  <r>
    <s v="DRC005027-01"/>
    <s v="24KV挂板"/>
    <s v="VMI"/>
    <n v="202"/>
    <x v="1"/>
    <x v="1"/>
    <s v="MRP"/>
    <s v="MRP"/>
    <s v="VMI"/>
    <n v="140"/>
    <n v="0"/>
    <n v="27.73"/>
    <n v="0"/>
    <n v="0"/>
    <n v="6132"/>
    <n v="3882.2000000000003"/>
    <n v="0.77380952380952372"/>
    <n v="0"/>
    <n v="0"/>
    <n v="0"/>
    <n v="170040.36000000002"/>
    <x v="2"/>
    <x v="1"/>
    <x v="2"/>
    <n v="14"/>
    <n v="0"/>
  </r>
  <r>
    <s v="DRC005027-02"/>
    <s v="12KV大电流挂板"/>
    <s v="VMI"/>
    <n v="202"/>
    <x v="1"/>
    <x v="1"/>
    <s v="MRP"/>
    <s v="MRP"/>
    <s v="VMI"/>
    <n v="4"/>
    <n v="0"/>
    <n v="55.03"/>
    <n v="0"/>
    <n v="0"/>
    <n v="1242"/>
    <n v="220.12"/>
    <n v="41.143317230273752"/>
    <n v="0"/>
    <n v="0"/>
    <n v="0"/>
    <n v="68347.259999999995"/>
    <x v="1"/>
    <x v="1"/>
    <x v="0"/>
    <n v="14"/>
    <n v="95.844469479452073"/>
  </r>
  <r>
    <s v="DRC005028-01"/>
    <s v="螺纹盘POLE B"/>
    <s v="O12"/>
    <n v="202"/>
    <x v="1"/>
    <x v="1"/>
    <s v="Order specific"/>
    <s v="Order specific"/>
    <n v="2100"/>
    <n v="414"/>
    <n v="0"/>
    <n v="18.93"/>
    <n v="0"/>
    <n v="0"/>
    <n v="1583"/>
    <n v="7837.0199999999995"/>
    <n v="0.92229943145925453"/>
    <n v="0"/>
    <n v="0"/>
    <n v="0"/>
    <n v="29966.19"/>
    <x v="0"/>
    <x v="0"/>
    <x v="3"/>
    <s v=""/>
    <n v="0"/>
  </r>
  <r>
    <s v="DRC005092-06"/>
    <s v="PIN"/>
    <s v="O12"/>
    <n v="202"/>
    <x v="1"/>
    <x v="1"/>
    <s v="Order specific"/>
    <s v="Order specific"/>
    <n v="2100"/>
    <n v="107"/>
    <n v="0"/>
    <n v="9.7799999999999994"/>
    <n v="0"/>
    <n v="0"/>
    <n v="339"/>
    <n v="1046.46"/>
    <n v="445.75221238938047"/>
    <n v="0"/>
    <n v="0"/>
    <n v="0"/>
    <n v="3315.4199999999996"/>
    <x v="0"/>
    <x v="0"/>
    <x v="2"/>
    <s v=""/>
    <n v="0"/>
  </r>
  <r>
    <s v="DRC005105-01"/>
    <s v="中间相拨叉销"/>
    <s v="VMI"/>
    <n v="202"/>
    <x v="1"/>
    <x v="1"/>
    <s v="MRP"/>
    <s v="MRP"/>
    <s v="VMI"/>
    <n v="73"/>
    <n v="0"/>
    <n v="13.31"/>
    <n v="0"/>
    <n v="0"/>
    <n v="3838"/>
    <n v="971.63"/>
    <n v="10.175872850442939"/>
    <n v="0"/>
    <n v="0"/>
    <n v="0"/>
    <n v="51083.78"/>
    <x v="2"/>
    <x v="1"/>
    <x v="2"/>
    <n v="14"/>
    <n v="0"/>
  </r>
  <r>
    <s v="DRC005106-03"/>
    <s v="AXLE"/>
    <s v="O12"/>
    <n v="202"/>
    <x v="1"/>
    <x v="1"/>
    <s v="Order specific"/>
    <s v="Order specific"/>
    <n v="2100"/>
    <n v="124"/>
    <n v="2"/>
    <n v="20.49"/>
    <n v="0"/>
    <n v="0"/>
    <n v="2580"/>
    <n v="2540.7599999999998"/>
    <n v="10.327519379844961"/>
    <n v="0"/>
    <n v="0"/>
    <n v="40.98"/>
    <n v="52864.2"/>
    <x v="0"/>
    <x v="0"/>
    <x v="2"/>
    <s v=""/>
    <n v="0"/>
  </r>
  <r>
    <s v="DRC005106-04"/>
    <s v="AXLE"/>
    <s v="O12"/>
    <n v="202"/>
    <x v="1"/>
    <x v="1"/>
    <s v="Order specific"/>
    <s v="Order specific"/>
    <n v="2100"/>
    <n v="16"/>
    <n v="4"/>
    <n v="26.13"/>
    <n v="0"/>
    <n v="0"/>
    <n v="488"/>
    <n v="418.08"/>
    <n v="92.745901639344268"/>
    <n v="0"/>
    <n v="0"/>
    <n v="104.52"/>
    <n v="12751.439999999999"/>
    <x v="0"/>
    <x v="0"/>
    <x v="0"/>
    <s v=""/>
    <n v="0"/>
  </r>
  <r>
    <s v="DRC005128-01"/>
    <s v="INSULATING GASKET"/>
    <s v="O12"/>
    <n v="202"/>
    <x v="1"/>
    <x v="1"/>
    <s v="Order specific"/>
    <s v="Order specific"/>
    <n v="2100"/>
    <n v="771"/>
    <n v="0"/>
    <n v="67.569999999999993"/>
    <n v="0"/>
    <n v="0"/>
    <n v="339"/>
    <n v="52096.469999999994"/>
    <n v="17.227138643067846"/>
    <n v="0"/>
    <n v="0"/>
    <n v="0"/>
    <n v="22906.229999999996"/>
    <x v="0"/>
    <x v="0"/>
    <x v="3"/>
    <s v=""/>
    <n v="0"/>
  </r>
  <r>
    <s v="DRC005129-01"/>
    <s v="灭弧室固定圈"/>
    <s v="X40"/>
    <n v="202"/>
    <x v="1"/>
    <x v="1"/>
    <s v="Order specific"/>
    <s v="Order specific"/>
    <n v="2100"/>
    <n v="1"/>
    <n v="0"/>
    <n v="75.81"/>
    <n v="0"/>
    <n v="0"/>
    <n v="260"/>
    <n v="75.81"/>
    <n v="1082.3653846153848"/>
    <n v="0"/>
    <n v="0"/>
    <n v="0"/>
    <n v="19710.600000000002"/>
    <x v="0"/>
    <x v="0"/>
    <x v="0"/>
    <s v=""/>
    <n v="0"/>
  </r>
  <r>
    <s v="DRC005163-01"/>
    <s v="IP板上装配航空插联锁件"/>
    <s v="SM"/>
    <n v="202"/>
    <x v="1"/>
    <x v="1"/>
    <s v="SM"/>
    <s v="kanban"/>
    <n v="2600"/>
    <n v="243"/>
    <n v="420"/>
    <n v="6.3"/>
    <n v="0"/>
    <n v="150"/>
    <n v="3599"/>
    <n v="1530.8999999999999"/>
    <n v="0.10141706029452625"/>
    <n v="0"/>
    <n v="472.5"/>
    <n v="2646"/>
    <n v="22673.7"/>
    <x v="2"/>
    <x v="1"/>
    <x v="2"/>
    <n v="14"/>
    <n v="0"/>
  </r>
  <r>
    <s v="DRC005166-01"/>
    <s v="SEALING END CENTRE"/>
    <s v="HVX"/>
    <n v="202"/>
    <x v="1"/>
    <x v="1"/>
    <s v="Order specific"/>
    <s v="Order specific"/>
    <n v="2100"/>
    <n v="1"/>
    <n v="0"/>
    <n v="30.04"/>
    <n v="0"/>
    <n v="0"/>
    <n v="1"/>
    <n v="30.04"/>
    <n v="88695"/>
    <n v="0"/>
    <n v="0"/>
    <n v="0"/>
    <n v="30.04"/>
    <x v="0"/>
    <x v="0"/>
    <x v="0"/>
    <s v=""/>
    <n v="0"/>
  </r>
  <r>
    <s v="DRC005167-01"/>
    <s v="SEALING END"/>
    <s v="VMI"/>
    <n v="202"/>
    <x v="1"/>
    <x v="1"/>
    <s v="MRP"/>
    <s v="MRP"/>
    <s v="VMI"/>
    <n v="49"/>
    <n v="0"/>
    <n v="20.59"/>
    <n v="0"/>
    <n v="0"/>
    <n v="2355"/>
    <n v="1008.91"/>
    <n v="0.15498938428874734"/>
    <n v="0"/>
    <n v="0"/>
    <n v="0"/>
    <n v="48489.45"/>
    <x v="2"/>
    <x v="1"/>
    <x v="2"/>
    <n v="14"/>
    <n v="0"/>
  </r>
  <r>
    <s v="DRC005168-01"/>
    <s v="SEALING END"/>
    <s v="VMI"/>
    <n v="202"/>
    <x v="1"/>
    <x v="1"/>
    <s v="MRP"/>
    <s v="MRP"/>
    <s v="VMI"/>
    <n v="49"/>
    <n v="0"/>
    <n v="20.59"/>
    <n v="0"/>
    <n v="0"/>
    <n v="2355"/>
    <n v="1008.91"/>
    <n v="7.5944798301486198"/>
    <n v="0"/>
    <n v="0"/>
    <n v="0"/>
    <n v="48489.45"/>
    <x v="2"/>
    <x v="1"/>
    <x v="2"/>
    <n v="14"/>
    <n v="0"/>
  </r>
  <r>
    <s v="DRC005170-01"/>
    <s v="IP板左"/>
    <s v="VMI"/>
    <n v="202"/>
    <x v="1"/>
    <x v="1"/>
    <s v="MRP"/>
    <s v="MRP"/>
    <s v="VMI"/>
    <n v="20"/>
    <n v="0"/>
    <n v="21.73"/>
    <n v="0"/>
    <n v="0"/>
    <n v="303"/>
    <n v="434.6"/>
    <n v="59.026402640264024"/>
    <n v="0"/>
    <n v="0"/>
    <n v="0"/>
    <n v="6584.1900000000005"/>
    <x v="1"/>
    <x v="2"/>
    <x v="0"/>
    <n v="21"/>
    <n v="184.78749745596869"/>
  </r>
  <r>
    <s v="DRC005171-01"/>
    <s v="IP板右"/>
    <s v="VMI"/>
    <n v="202"/>
    <x v="1"/>
    <x v="1"/>
    <s v="MRP"/>
    <s v="MRP"/>
    <s v="VMI"/>
    <n v="20"/>
    <n v="0"/>
    <n v="21.73"/>
    <n v="0"/>
    <n v="0"/>
    <n v="303"/>
    <n v="434.6"/>
    <n v="24.092409240924091"/>
    <n v="0"/>
    <n v="0"/>
    <n v="0"/>
    <n v="6584.1900000000005"/>
    <x v="4"/>
    <x v="2"/>
    <x v="0"/>
    <n v="21"/>
    <n v="36.81716876712327"/>
  </r>
  <r>
    <s v="DRC005172-01"/>
    <s v="IP板左"/>
    <s v="VMI"/>
    <n v="202"/>
    <x v="1"/>
    <x v="1"/>
    <s v="MRP"/>
    <s v="MRP"/>
    <s v="VMI"/>
    <n v="20"/>
    <n v="0"/>
    <n v="41.88"/>
    <n v="0"/>
    <n v="0"/>
    <n v="303"/>
    <n v="837.6"/>
    <n v="24.092409240924091"/>
    <n v="0"/>
    <n v="0"/>
    <n v="0"/>
    <n v="12689.640000000001"/>
    <x v="4"/>
    <x v="1"/>
    <x v="0"/>
    <n v="14"/>
    <n v="231.57689424657539"/>
  </r>
  <r>
    <s v="DRC005173-01"/>
    <s v="大电流活门"/>
    <s v="O12"/>
    <n v="212"/>
    <x v="1"/>
    <x v="1"/>
    <s v="Order specific"/>
    <s v="Order specific"/>
    <n v="2100"/>
    <n v="162"/>
    <n v="0"/>
    <n v="18"/>
    <n v="0"/>
    <n v="0"/>
    <n v="1256"/>
    <n v="2916"/>
    <n v="5.8121019108280256"/>
    <n v="0"/>
    <n v="0"/>
    <n v="0"/>
    <n v="22608"/>
    <x v="0"/>
    <x v="0"/>
    <x v="2"/>
    <s v=""/>
    <n v="0"/>
  </r>
  <r>
    <s v="DRC005174-01"/>
    <s v="IP板右"/>
    <s v="VMI"/>
    <n v="202"/>
    <x v="1"/>
    <x v="1"/>
    <s v="MRP"/>
    <s v="MRP"/>
    <s v="VMI"/>
    <n v="4"/>
    <n v="0"/>
    <n v="30.85"/>
    <n v="0"/>
    <n v="0"/>
    <n v="383"/>
    <n v="123.4"/>
    <n v="154.38642297650131"/>
    <n v="0"/>
    <n v="0"/>
    <n v="0"/>
    <n v="11815.550000000001"/>
    <x v="3"/>
    <x v="1"/>
    <x v="0"/>
    <n v="14"/>
    <n v="74.058531912734651"/>
  </r>
  <r>
    <s v="DRC005175-01"/>
    <s v="IP板左"/>
    <s v="VMI"/>
    <n v="202"/>
    <x v="1"/>
    <x v="1"/>
    <s v="MRP"/>
    <s v="MRP"/>
    <s v="VMI"/>
    <n v="4"/>
    <n v="0"/>
    <n v="31.85"/>
    <n v="0"/>
    <n v="0"/>
    <n v="383"/>
    <n v="127.4"/>
    <n v="3.8120104438642297"/>
    <n v="0"/>
    <n v="0"/>
    <n v="0"/>
    <n v="12198.550000000001"/>
    <x v="2"/>
    <x v="1"/>
    <x v="0"/>
    <n v="14"/>
    <n v="0"/>
  </r>
  <r>
    <s v="DRC005176-01"/>
    <s v="IP板右"/>
    <s v="VMI"/>
    <n v="202"/>
    <x v="1"/>
    <x v="1"/>
    <s v="MRP"/>
    <s v="MRP"/>
    <s v="VMI"/>
    <n v="4"/>
    <n v="0"/>
    <n v="56.4"/>
    <n v="0"/>
    <n v="0"/>
    <n v="383"/>
    <n v="225.6"/>
    <n v="3.8120104438642297"/>
    <n v="0"/>
    <n v="0"/>
    <n v="0"/>
    <n v="21601.200000000001"/>
    <x v="2"/>
    <x v="1"/>
    <x v="0"/>
    <n v="14"/>
    <n v="0"/>
  </r>
  <r>
    <s v="DRC005177-01"/>
    <s v="SPACER"/>
    <s v="SM"/>
    <n v="212"/>
    <x v="1"/>
    <x v="1"/>
    <s v="SM"/>
    <s v="kanban"/>
    <n v="2600"/>
    <n v="336"/>
    <n v="415"/>
    <n v="1.5"/>
    <n v="0"/>
    <n v="112"/>
    <n v="734"/>
    <n v="504"/>
    <n v="1.9891008174386919"/>
    <n v="0"/>
    <n v="84"/>
    <n v="622.5"/>
    <n v="1101"/>
    <x v="2"/>
    <x v="2"/>
    <x v="0"/>
    <n v="21"/>
    <n v="0"/>
  </r>
  <r>
    <s v="DRC005185-01"/>
    <s v="GUIDE ROD"/>
    <s v="SM"/>
    <n v="202"/>
    <x v="1"/>
    <x v="1"/>
    <s v="SM"/>
    <s v="kanban"/>
    <n v="2600"/>
    <n v="546"/>
    <n v="1000"/>
    <n v="1.95"/>
    <n v="0"/>
    <n v="200"/>
    <n v="4990"/>
    <n v="1064.7"/>
    <n v="24.577154308617231"/>
    <n v="0"/>
    <n v="195"/>
    <n v="1950"/>
    <n v="9730.5"/>
    <x v="4"/>
    <x v="2"/>
    <x v="2"/>
    <n v="21"/>
    <n v="102.27683219178071"/>
  </r>
  <r>
    <s v="DRC005186-01"/>
    <s v="AXLE"/>
    <s v="SM"/>
    <n v="202"/>
    <x v="1"/>
    <x v="1"/>
    <s v="SM"/>
    <s v="kanban"/>
    <n v="2600"/>
    <n v="175"/>
    <n v="2000"/>
    <n v="0.93"/>
    <n v="0"/>
    <n v="400"/>
    <n v="8634"/>
    <n v="162.75"/>
    <n v="23.082001389854067"/>
    <n v="0"/>
    <n v="186"/>
    <n v="1860"/>
    <n v="8029.6200000000008"/>
    <x v="4"/>
    <x v="2"/>
    <x v="0"/>
    <n v="21"/>
    <n v="9.6888556375131873"/>
  </r>
  <r>
    <s v="DRC005188-01"/>
    <s v="拨叉销"/>
    <s v="O12"/>
    <n v="202"/>
    <x v="1"/>
    <x v="1"/>
    <s v="Order specific"/>
    <s v="Order specific"/>
    <n v="2100"/>
    <n v="33"/>
    <n v="18"/>
    <n v="13.15"/>
    <n v="0"/>
    <n v="0"/>
    <n v="213"/>
    <n v="433.95"/>
    <n v="299.88262910798119"/>
    <n v="0"/>
    <n v="0"/>
    <n v="236.70000000000002"/>
    <n v="2800.9500000000003"/>
    <x v="0"/>
    <x v="0"/>
    <x v="0"/>
    <s v=""/>
    <n v="0"/>
  </r>
  <r>
    <s v="DRC005204-01"/>
    <s v="PIN"/>
    <s v="SM"/>
    <n v="202"/>
    <x v="1"/>
    <x v="1"/>
    <s v="SM"/>
    <s v="kanban"/>
    <n v="2600"/>
    <n v="718"/>
    <n v="600"/>
    <n v="0.61"/>
    <n v="0"/>
    <n v="200"/>
    <n v="3561"/>
    <n v="437.98"/>
    <n v="3.3824768323504633"/>
    <n v="0"/>
    <n v="61"/>
    <n v="366"/>
    <n v="2172.21"/>
    <x v="2"/>
    <x v="2"/>
    <x v="0"/>
    <n v="21"/>
    <n v="0"/>
  </r>
  <r>
    <s v="DRC005281-01"/>
    <s v="SPACER"/>
    <s v="SM"/>
    <n v="212"/>
    <x v="1"/>
    <x v="1"/>
    <s v="SM"/>
    <s v="kanban"/>
    <n v="2600"/>
    <n v="309"/>
    <n v="500"/>
    <n v="2"/>
    <n v="0"/>
    <n v="100"/>
    <n v="1464"/>
    <n v="618"/>
    <n v="179.00956284153006"/>
    <n v="0"/>
    <n v="100"/>
    <n v="1000"/>
    <n v="2928"/>
    <x v="3"/>
    <x v="2"/>
    <x v="0"/>
    <n v="21"/>
    <n v="360.03071271034457"/>
  </r>
  <r>
    <s v="DRC005281-02"/>
    <s v="SPACER"/>
    <s v="VMI"/>
    <n v="212"/>
    <x v="1"/>
    <x v="1"/>
    <s v="MRP"/>
    <s v="MRP"/>
    <s v="VMI"/>
    <n v="196"/>
    <n v="0"/>
    <n v="2.57"/>
    <n v="0"/>
    <n v="0"/>
    <n v="9355"/>
    <n v="503.71999999999997"/>
    <n v="12.056119722073756"/>
    <n v="0"/>
    <n v="0"/>
    <n v="0"/>
    <n v="24042.35"/>
    <x v="2"/>
    <x v="1"/>
    <x v="0"/>
    <n v="14"/>
    <n v="0"/>
  </r>
  <r>
    <s v="DRC005281-03"/>
    <s v="SPACER"/>
    <s v="SM"/>
    <n v="212"/>
    <x v="1"/>
    <x v="1"/>
    <s v="SM"/>
    <s v="kanban"/>
    <n v="2600"/>
    <n v="893"/>
    <n v="400"/>
    <n v="1.5"/>
    <n v="0"/>
    <n v="100"/>
    <n v="1361"/>
    <n v="1339.5"/>
    <n v="52.564290962527551"/>
    <n v="0"/>
    <n v="75"/>
    <n v="600"/>
    <n v="2041.5"/>
    <x v="1"/>
    <x v="2"/>
    <x v="2"/>
    <n v="21"/>
    <n v="530.87451956947166"/>
  </r>
  <r>
    <s v="DRC005304-04"/>
    <s v="CONTACT SLEEVE"/>
    <s v="O12"/>
    <n v="202"/>
    <x v="1"/>
    <x v="1"/>
    <s v="Order specific"/>
    <s v="Order specific"/>
    <n v="2100"/>
    <n v="3"/>
    <n v="6"/>
    <n v="293"/>
    <n v="0"/>
    <n v="0"/>
    <n v="667"/>
    <n v="879"/>
    <n v="488.67316341829087"/>
    <n v="0"/>
    <n v="0"/>
    <n v="1758"/>
    <n v="195431"/>
    <x v="0"/>
    <x v="0"/>
    <x v="0"/>
    <s v=""/>
    <n v="0"/>
  </r>
  <r>
    <s v="DRC005305-01"/>
    <s v="GASKET"/>
    <s v="O12"/>
    <n v="202"/>
    <x v="1"/>
    <x v="1"/>
    <s v="Order specific"/>
    <s v="Order specific"/>
    <n v="2100"/>
    <n v="41"/>
    <n v="0"/>
    <n v="2"/>
    <n v="0"/>
    <n v="0"/>
    <n v="666"/>
    <n v="82"/>
    <n v="1.6441441441441442"/>
    <n v="0"/>
    <n v="0"/>
    <n v="0"/>
    <n v="1332"/>
    <x v="0"/>
    <x v="0"/>
    <x v="0"/>
    <s v=""/>
    <n v="0"/>
  </r>
  <r>
    <s v="DRC005312-01"/>
    <s v="GUIDE ROD"/>
    <s v="SM"/>
    <n v="212"/>
    <x v="1"/>
    <x v="1"/>
    <s v="SM"/>
    <s v="kanban"/>
    <n v="2600"/>
    <n v="228"/>
    <n v="200"/>
    <n v="3.7"/>
    <n v="0"/>
    <n v="100"/>
    <n v="854"/>
    <n v="843.6"/>
    <n v="17.523419203747071"/>
    <n v="0"/>
    <n v="185"/>
    <n v="740"/>
    <n v="3159.8"/>
    <x v="4"/>
    <x v="2"/>
    <x v="0"/>
    <n v="21"/>
    <n v="0"/>
  </r>
  <r>
    <s v="DRC005312-12"/>
    <s v="合分指示安装片"/>
    <s v="GHA"/>
    <n v="212"/>
    <x v="1"/>
    <x v="1"/>
    <s v="Order specific"/>
    <s v="Order specific"/>
    <n v="2100"/>
    <n v="35"/>
    <n v="0"/>
    <n v="15.12"/>
    <n v="0"/>
    <n v="0"/>
    <n v="8"/>
    <n v="529.19999999999993"/>
    <n v="10402.5"/>
    <n v="0"/>
    <n v="0"/>
    <n v="0"/>
    <n v="120.96"/>
    <x v="0"/>
    <x v="0"/>
    <x v="0"/>
    <s v=""/>
    <n v="0"/>
  </r>
  <r>
    <s v="DRC005314-02"/>
    <s v="大电流合分闸指示牌"/>
    <s v="VMI"/>
    <n v="202"/>
    <x v="1"/>
    <x v="1"/>
    <s v="MRP"/>
    <s v="MRP"/>
    <s v="VMI"/>
    <n v="2"/>
    <n v="0"/>
    <n v="6.65"/>
    <n v="0"/>
    <n v="0"/>
    <n v="320"/>
    <n v="13.3"/>
    <n v="39.921875"/>
    <n v="0"/>
    <n v="0"/>
    <n v="0"/>
    <n v="2128"/>
    <x v="1"/>
    <x v="2"/>
    <x v="0"/>
    <n v="21"/>
    <n v="4.1605315068493152"/>
  </r>
  <r>
    <s v="DRC005315-01"/>
    <s v="GUIDE ROD"/>
    <s v="SM"/>
    <n v="212"/>
    <x v="1"/>
    <x v="1"/>
    <s v="SM"/>
    <s v="kanban"/>
    <n v="2600"/>
    <n v="304"/>
    <n v="400"/>
    <n v="4.53"/>
    <n v="0"/>
    <n v="100"/>
    <n v="1166"/>
    <n v="1377.1200000000001"/>
    <n v="0.62607204116638082"/>
    <n v="0"/>
    <n v="226.5"/>
    <n v="1812"/>
    <n v="5281.9800000000005"/>
    <x v="2"/>
    <x v="2"/>
    <x v="2"/>
    <n v="21"/>
    <n v="0"/>
  </r>
  <r>
    <s v="DRC005332-01"/>
    <s v="CONTACT SPRING"/>
    <s v="SM"/>
    <n v="219"/>
    <x v="1"/>
    <x v="1"/>
    <s v="SM"/>
    <s v="kanban"/>
    <n v="2600"/>
    <n v="281"/>
    <n v="180"/>
    <n v="3.9"/>
    <n v="0"/>
    <n v="90"/>
    <n v="1479"/>
    <n v="1095.8999999999999"/>
    <n v="75.023664638269096"/>
    <n v="0"/>
    <n v="175.5"/>
    <n v="702"/>
    <n v="5768.0999999999995"/>
    <x v="1"/>
    <x v="2"/>
    <x v="2"/>
    <n v="21"/>
    <n v="520.83556140951691"/>
  </r>
  <r>
    <s v="DRC005333-01"/>
    <s v="大电流分闸弹簧"/>
    <s v="VMI"/>
    <n v="219"/>
    <x v="1"/>
    <x v="1"/>
    <s v="MRP"/>
    <s v="MRP"/>
    <s v="VMI"/>
    <n v="6"/>
    <n v="0"/>
    <n v="11.16"/>
    <n v="0"/>
    <n v="0"/>
    <n v="960"/>
    <n v="66.960000000000008"/>
    <n v="106.83854166666667"/>
    <n v="0"/>
    <n v="0"/>
    <n v="0"/>
    <n v="10713.6"/>
    <x v="3"/>
    <x v="1"/>
    <x v="0"/>
    <n v="14"/>
    <n v="38.402521327938388"/>
  </r>
  <r>
    <s v="DRC005367-01"/>
    <s v="灭弧室定位圈"/>
    <s v="O12"/>
    <n v="202"/>
    <x v="1"/>
    <x v="1"/>
    <s v="Order specific"/>
    <s v="Order specific"/>
    <n v="2100"/>
    <n v="44"/>
    <n v="0"/>
    <n v="53.87"/>
    <n v="0"/>
    <n v="0"/>
    <n v="327"/>
    <n v="2370.2799999999997"/>
    <n v="6.6972477064220186"/>
    <n v="0"/>
    <n v="0"/>
    <n v="0"/>
    <n v="17615.489999999998"/>
    <x v="0"/>
    <x v="0"/>
    <x v="2"/>
    <s v=""/>
    <n v="0"/>
  </r>
  <r>
    <s v="DRC005394-01"/>
    <s v="LEVER"/>
    <s v="SM"/>
    <n v="202"/>
    <x v="1"/>
    <x v="1"/>
    <s v="SM"/>
    <s v="kanban"/>
    <n v="2600"/>
    <n v="281"/>
    <n v="200"/>
    <n v="3"/>
    <n v="0"/>
    <n v="200"/>
    <n v="3700"/>
    <n v="843"/>
    <n v="4.3405405405405402"/>
    <n v="0"/>
    <n v="300"/>
    <n v="600"/>
    <n v="11100"/>
    <x v="2"/>
    <x v="1"/>
    <x v="0"/>
    <n v="14"/>
    <n v="0"/>
  </r>
  <r>
    <s v="DRC005395-01"/>
    <s v="PIN"/>
    <s v="SM"/>
    <n v="202"/>
    <x v="1"/>
    <x v="1"/>
    <s v="SM"/>
    <s v="kanban"/>
    <n v="2600"/>
    <n v="1123"/>
    <n v="1400"/>
    <n v="1"/>
    <n v="0"/>
    <n v="350"/>
    <n v="6598"/>
    <n v="1123"/>
    <n v="15.544862079418007"/>
    <n v="0"/>
    <n v="175"/>
    <n v="1400"/>
    <n v="6598"/>
    <x v="4"/>
    <x v="2"/>
    <x v="2"/>
    <n v="21"/>
    <n v="0"/>
  </r>
  <r>
    <s v="DRC005439-01"/>
    <s v="LEVER"/>
    <s v="SM"/>
    <n v="202"/>
    <x v="1"/>
    <x v="1"/>
    <s v="SM"/>
    <s v="kanban"/>
    <n v="2600"/>
    <n v="735"/>
    <n v="900"/>
    <n v="3.68"/>
    <n v="0"/>
    <n v="300"/>
    <n v="6332"/>
    <n v="2704.8"/>
    <n v="64.733891345546425"/>
    <n v="0"/>
    <n v="552"/>
    <n v="3312"/>
    <n v="23301.760000000002"/>
    <x v="1"/>
    <x v="1"/>
    <x v="2"/>
    <n v="14"/>
    <n v="1399.0896802742168"/>
  </r>
  <r>
    <s v="DRC005452-01"/>
    <s v="间隙铜圈"/>
    <s v="O12"/>
    <n v="212"/>
    <x v="1"/>
    <x v="1"/>
    <s v="Order specific"/>
    <s v="Order specific"/>
    <n v="2100"/>
    <n v="3"/>
    <n v="0"/>
    <n v="5.59"/>
    <n v="0"/>
    <n v="0"/>
    <n v="339"/>
    <n v="16.77"/>
    <n v="791.37168141592917"/>
    <n v="0"/>
    <n v="0"/>
    <n v="0"/>
    <n v="1895.01"/>
    <x v="0"/>
    <x v="0"/>
    <x v="0"/>
    <s v=""/>
    <n v="0"/>
  </r>
  <r>
    <s v="DRC005457-01"/>
    <s v="密封圈"/>
    <s v="O12"/>
    <n v="202"/>
    <x v="1"/>
    <x v="1"/>
    <s v="Order specific"/>
    <s v="Order specific"/>
    <n v="2100"/>
    <n v="210"/>
    <n v="12"/>
    <n v="0.5"/>
    <n v="0"/>
    <n v="0"/>
    <n v="1423"/>
    <n v="105"/>
    <n v="0.76950105411103298"/>
    <n v="0"/>
    <n v="0"/>
    <n v="6"/>
    <n v="711.5"/>
    <x v="0"/>
    <x v="0"/>
    <x v="0"/>
    <s v=""/>
    <n v="0"/>
  </r>
  <r>
    <s v="DRC005462-01"/>
    <s v="拉杆连接头"/>
    <s v="O12"/>
    <n v="202"/>
    <x v="1"/>
    <x v="1"/>
    <s v="Order specific"/>
    <s v="Order specific"/>
    <n v="2100"/>
    <n v="3"/>
    <n v="0"/>
    <n v="12.25"/>
    <n v="0"/>
    <n v="0"/>
    <n v="339"/>
    <n v="36.75"/>
    <n v="226.10619469026548"/>
    <n v="0"/>
    <n v="0"/>
    <n v="0"/>
    <n v="4152.75"/>
    <x v="0"/>
    <x v="0"/>
    <x v="0"/>
    <s v=""/>
    <n v="0"/>
  </r>
  <r>
    <s v="DRC005532-01"/>
    <s v="间隙铜圈"/>
    <s v="O12"/>
    <n v="212"/>
    <x v="1"/>
    <x v="1"/>
    <s v="Order specific"/>
    <s v="Order specific"/>
    <n v="2100"/>
    <n v="524"/>
    <n v="0"/>
    <n v="25"/>
    <n v="0"/>
    <n v="0"/>
    <n v="36"/>
    <n v="13100"/>
    <n v="30.416666666666664"/>
    <n v="0"/>
    <n v="0"/>
    <n v="0"/>
    <n v="900"/>
    <x v="0"/>
    <x v="0"/>
    <x v="3"/>
    <s v=""/>
    <n v="0"/>
  </r>
  <r>
    <s v="DRC005556-01"/>
    <s v="大电流分闸弹簧垫圈"/>
    <s v="VMI"/>
    <n v="202"/>
    <x v="1"/>
    <x v="1"/>
    <s v="MRP"/>
    <s v="MRP"/>
    <s v="VMI"/>
    <n v="6"/>
    <n v="0"/>
    <n v="6.02"/>
    <n v="0"/>
    <n v="0"/>
    <n v="961"/>
    <n v="36.119999999999997"/>
    <n v="199.02185223725289"/>
    <n v="0"/>
    <n v="0"/>
    <n v="0"/>
    <n v="5785.2199999999993"/>
    <x v="3"/>
    <x v="2"/>
    <x v="0"/>
    <n v="21"/>
    <n v="21.323781746313919"/>
  </r>
  <r>
    <s v="DRC005577-01"/>
    <s v="GASKET"/>
    <s v="O12"/>
    <n v="202"/>
    <x v="1"/>
    <x v="1"/>
    <s v="Order specific"/>
    <s v="Order specific"/>
    <n v="2100"/>
    <n v="420"/>
    <n v="24"/>
    <n v="5.85"/>
    <n v="0"/>
    <n v="0"/>
    <n v="2490"/>
    <n v="2457"/>
    <n v="0.87951807228915668"/>
    <n v="0"/>
    <n v="0"/>
    <n v="140.39999999999998"/>
    <n v="14566.5"/>
    <x v="0"/>
    <x v="0"/>
    <x v="2"/>
    <s v=""/>
    <n v="0"/>
  </r>
  <r>
    <s v="DRC005611-01"/>
    <s v="INDICATOR"/>
    <s v="SM"/>
    <n v="202"/>
    <x v="1"/>
    <x v="1"/>
    <s v="SM"/>
    <s v="kanban"/>
    <n v="2600"/>
    <n v="277"/>
    <n v="300"/>
    <n v="6.1"/>
    <n v="0"/>
    <n v="100"/>
    <n v="3611"/>
    <n v="1689.6999999999998"/>
    <n v="42.453613957352538"/>
    <n v="0"/>
    <n v="305"/>
    <n v="1830"/>
    <n v="22027.1"/>
    <x v="1"/>
    <x v="1"/>
    <x v="2"/>
    <n v="14"/>
    <n v="747.43995232876728"/>
  </r>
  <r>
    <s v="DRC005676-01"/>
    <s v="PIN"/>
    <s v="SM"/>
    <n v="202"/>
    <x v="1"/>
    <x v="1"/>
    <s v="SM"/>
    <s v="kanban"/>
    <n v="2600"/>
    <n v="3440"/>
    <n v="1800"/>
    <n v="1.74"/>
    <n v="0"/>
    <n v="450"/>
    <n v="3959"/>
    <n v="5985.6"/>
    <n v="25.538014650164182"/>
    <n v="0"/>
    <n v="391.5"/>
    <n v="3132"/>
    <n v="6888.66"/>
    <x v="4"/>
    <x v="2"/>
    <x v="2"/>
    <n v="21"/>
    <n v="701.98913145739573"/>
  </r>
  <r>
    <s v="DRC005803-01"/>
    <s v="SIDE"/>
    <s v="CVX"/>
    <n v="202"/>
    <x v="1"/>
    <x v="1"/>
    <s v="Order specific"/>
    <s v="Order specific"/>
    <n v="2100"/>
    <n v="1"/>
    <n v="0"/>
    <n v="77.53"/>
    <n v="0"/>
    <n v="0"/>
    <n v="1"/>
    <n v="77.53"/>
    <n v="1255600"/>
    <n v="0"/>
    <n v="0"/>
    <n v="0"/>
    <n v="77.53"/>
    <x v="0"/>
    <x v="0"/>
    <x v="0"/>
    <s v=""/>
    <n v="0"/>
  </r>
  <r>
    <s v="DRC005804-01"/>
    <s v="SIDE"/>
    <s v="CVX"/>
    <n v="202"/>
    <x v="1"/>
    <x v="1"/>
    <s v="Order specific"/>
    <s v="Order specific"/>
    <n v="2100"/>
    <n v="1"/>
    <n v="0"/>
    <n v="77.62"/>
    <n v="0"/>
    <n v="0"/>
    <n v="1"/>
    <n v="77.62"/>
    <n v="365"/>
    <n v="0"/>
    <n v="0"/>
    <n v="0"/>
    <n v="77.62"/>
    <x v="0"/>
    <x v="0"/>
    <x v="0"/>
    <s v=""/>
    <n v="0"/>
  </r>
  <r>
    <s v="DRC005891-01"/>
    <s v="绝缘盖Pole B"/>
    <s v="O12"/>
    <n v="202"/>
    <x v="1"/>
    <x v="1"/>
    <s v="Order specific"/>
    <s v="Order specific"/>
    <n v="2100"/>
    <n v="207"/>
    <n v="0"/>
    <n v="15.38"/>
    <n v="0"/>
    <n v="0"/>
    <n v="730"/>
    <n v="3183.6600000000003"/>
    <n v="0.5"/>
    <n v="0"/>
    <n v="0"/>
    <n v="0"/>
    <n v="11227.400000000001"/>
    <x v="0"/>
    <x v="0"/>
    <x v="2"/>
    <s v=""/>
    <n v="0"/>
  </r>
  <r>
    <s v="DRC005975-01"/>
    <s v="扭簧"/>
    <s v="SM"/>
    <n v="219"/>
    <x v="1"/>
    <x v="1"/>
    <s v="SM"/>
    <s v="kanban"/>
    <n v="2600"/>
    <n v="382"/>
    <n v="400"/>
    <n v="1"/>
    <n v="0"/>
    <n v="100"/>
    <n v="511"/>
    <n v="382"/>
    <n v="147.85714285714286"/>
    <n v="0"/>
    <n v="50"/>
    <n v="400"/>
    <n v="511"/>
    <x v="3"/>
    <x v="2"/>
    <x v="0"/>
    <n v="21"/>
    <n v="216.31165217391307"/>
  </r>
  <r>
    <s v="DRC006165-01"/>
    <s v="摇把复位轴"/>
    <s v="VMI"/>
    <n v="202"/>
    <x v="1"/>
    <x v="1"/>
    <s v="MRP"/>
    <s v="MRP"/>
    <s v="VMI"/>
    <n v="1"/>
    <n v="0"/>
    <n v="15.2"/>
    <n v="0"/>
    <n v="0"/>
    <n v="2849"/>
    <n v="15.2"/>
    <n v="48.939978939978936"/>
    <n v="0"/>
    <n v="0"/>
    <n v="0"/>
    <n v="43304.799999999996"/>
    <x v="1"/>
    <x v="1"/>
    <x v="0"/>
    <n v="14"/>
    <n v="7.1621990102560424"/>
  </r>
  <r>
    <s v="DRC006585-01"/>
    <s v="手动分闸手动按钮件"/>
    <s v="VMI"/>
    <n v="202"/>
    <x v="1"/>
    <x v="1"/>
    <s v="MRP"/>
    <s v="MRP"/>
    <s v="VMI"/>
    <n v="48"/>
    <n v="0"/>
    <n v="13.25"/>
    <n v="0"/>
    <n v="0"/>
    <n v="30"/>
    <n v="636"/>
    <n v="12.166666666666666"/>
    <n v="0"/>
    <n v="0"/>
    <n v="0"/>
    <n v="397.5"/>
    <x v="2"/>
    <x v="2"/>
    <x v="0"/>
    <n v="21"/>
    <n v="0"/>
  </r>
  <r>
    <s v="DRC007354-02"/>
    <s v="FIXING PLATE"/>
    <s v="HVX"/>
    <n v="105"/>
    <x v="1"/>
    <x v="1"/>
    <s v="Order specific"/>
    <s v="Order specific"/>
    <n v="2100"/>
    <n v="6"/>
    <n v="0"/>
    <n v="14.91"/>
    <n v="0"/>
    <n v="0"/>
    <n v="6"/>
    <n v="89.460000000000008"/>
    <n v="2920"/>
    <n v="0"/>
    <n v="0"/>
    <n v="0"/>
    <n v="89.460000000000008"/>
    <x v="0"/>
    <x v="0"/>
    <x v="0"/>
    <s v=""/>
    <n v="0"/>
  </r>
  <r>
    <s v="DRC311549-01"/>
    <s v="WASHER"/>
    <s v="SM"/>
    <n v="202"/>
    <x v="1"/>
    <x v="1"/>
    <s v="SM"/>
    <s v="kanban"/>
    <n v="2600"/>
    <n v="1907"/>
    <n v="5000"/>
    <n v="1.5"/>
    <n v="0"/>
    <n v="1000"/>
    <n v="13204"/>
    <n v="2860.5"/>
    <n v="0.16585883065737655"/>
    <n v="0"/>
    <n v="750"/>
    <n v="7500"/>
    <n v="19806"/>
    <x v="2"/>
    <x v="1"/>
    <x v="2"/>
    <n v="14"/>
    <n v="0"/>
  </r>
  <r>
    <s v="DRC341030-01"/>
    <s v="绝缘侧板（GHA极柱，不生产了 ?)"/>
    <s v="GHA"/>
    <n v="202"/>
    <x v="1"/>
    <x v="1"/>
    <s v="Order specific"/>
    <s v="Order specific"/>
    <n v="2100"/>
    <n v="200"/>
    <n v="0"/>
    <n v="51.3"/>
    <n v="0"/>
    <n v="0"/>
    <n v="1600"/>
    <n v="10260"/>
    <n v="435.03437500000001"/>
    <n v="0"/>
    <n v="0"/>
    <n v="0"/>
    <n v="82080"/>
    <x v="0"/>
    <x v="0"/>
    <x v="3"/>
    <s v=""/>
    <n v="0"/>
  </r>
  <r>
    <s v="DRCC26586-01"/>
    <s v="DOWEL"/>
    <s v="SM"/>
    <n v="202"/>
    <x v="1"/>
    <x v="1"/>
    <s v="SM"/>
    <s v="kanban"/>
    <n v="2600"/>
    <n v="118"/>
    <n v="0"/>
    <n v="0.65"/>
    <n v="0"/>
    <n v="72"/>
    <n v="72"/>
    <n v="76.7"/>
    <n v="1013.8888888888888"/>
    <n v="0"/>
    <n v="23.400000000000002"/>
    <n v="0"/>
    <n v="46.800000000000004"/>
    <x v="3"/>
    <x v="2"/>
    <x v="0"/>
    <n v="21"/>
    <n v="49.573500493150689"/>
  </r>
  <r>
    <s v="DRCD69147-01"/>
    <s v="ROLLER"/>
    <s v="SM"/>
    <n v="212"/>
    <x v="1"/>
    <x v="1"/>
    <s v="SM"/>
    <s v="kanban"/>
    <n v="2600"/>
    <n v="542"/>
    <n v="240"/>
    <n v="2.75"/>
    <n v="0"/>
    <n v="240"/>
    <n v="1152"/>
    <n v="1490.5"/>
    <n v="37.387152777777779"/>
    <n v="0"/>
    <n v="330"/>
    <n v="660"/>
    <n v="3168"/>
    <x v="1"/>
    <x v="2"/>
    <x v="2"/>
    <n v="21"/>
    <n v="431.1784290689576"/>
  </r>
  <r>
    <s v="DRCN01433-01"/>
    <s v="固定板"/>
    <s v="VMI"/>
    <n v="202"/>
    <x v="1"/>
    <x v="1"/>
    <s v="MRP"/>
    <s v="MRP"/>
    <s v="VMI"/>
    <n v="4"/>
    <n v="0"/>
    <n v="27.39"/>
    <n v="0"/>
    <n v="0"/>
    <n v="514"/>
    <n v="109.56"/>
    <n v="384.88326848249028"/>
    <n v="0"/>
    <n v="0"/>
    <n v="0"/>
    <n v="14078.460000000001"/>
    <x v="3"/>
    <x v="1"/>
    <x v="0"/>
    <n v="14"/>
    <n v="69.679362515290919"/>
  </r>
  <r>
    <s v="DRCN01765-01"/>
    <s v="凸轮辅开连接片"/>
    <s v="VMI"/>
    <n v="212"/>
    <x v="1"/>
    <x v="1"/>
    <s v="MRP"/>
    <s v="MRP"/>
    <s v="VMI"/>
    <n v="2"/>
    <n v="0"/>
    <n v="7.65"/>
    <n v="0"/>
    <n v="0"/>
    <n v="1752"/>
    <n v="15.3"/>
    <n v="0.83333333333333326"/>
    <n v="0"/>
    <n v="0"/>
    <n v="0"/>
    <n v="13402.800000000001"/>
    <x v="2"/>
    <x v="1"/>
    <x v="0"/>
    <n v="14"/>
    <n v="0"/>
  </r>
  <r>
    <s v="DRCN01766-02"/>
    <s v="机构后封板"/>
    <s v="VMI"/>
    <n v="202"/>
    <x v="1"/>
    <x v="1"/>
    <s v="MRP"/>
    <s v="MRP"/>
    <s v="VMI"/>
    <n v="1"/>
    <n v="0"/>
    <n v="230.13"/>
    <n v="0"/>
    <n v="0"/>
    <n v="867"/>
    <n v="230.13"/>
    <n v="0.84198385236447526"/>
    <n v="0"/>
    <n v="0"/>
    <n v="0"/>
    <n v="199522.71"/>
    <x v="2"/>
    <x v="3"/>
    <x v="0"/>
    <n v="7"/>
    <n v="0"/>
  </r>
  <r>
    <s v="DRCN01767-01"/>
    <s v="烟斗"/>
    <s v="VMI"/>
    <n v="202"/>
    <x v="1"/>
    <x v="1"/>
    <s v="MRP"/>
    <s v="MRP"/>
    <s v="VMI"/>
    <n v="1"/>
    <n v="0"/>
    <n v="38.700000000000003"/>
    <n v="0"/>
    <n v="0"/>
    <n v="866"/>
    <n v="38.700000000000003"/>
    <n v="0.42147806004618937"/>
    <n v="0"/>
    <n v="0"/>
    <n v="0"/>
    <n v="33514.200000000004"/>
    <x v="2"/>
    <x v="1"/>
    <x v="0"/>
    <n v="14"/>
    <n v="0"/>
  </r>
  <r>
    <s v="DRCN01773-02"/>
    <s v="凸轮连接片"/>
    <s v="VMI"/>
    <n v="212"/>
    <x v="1"/>
    <x v="1"/>
    <s v="MRP"/>
    <s v="MRP"/>
    <s v="VMI"/>
    <n v="1"/>
    <n v="0"/>
    <n v="9.6"/>
    <n v="0"/>
    <n v="0"/>
    <n v="866"/>
    <n v="9.6"/>
    <n v="0.42147806004618937"/>
    <n v="0"/>
    <n v="0"/>
    <n v="0"/>
    <n v="8313.6"/>
    <x v="2"/>
    <x v="2"/>
    <x v="0"/>
    <n v="21"/>
    <n v="0"/>
  </r>
  <r>
    <s v="DRCN01774-01"/>
    <s v="凸轮连接片"/>
    <s v="VMI"/>
    <n v="212"/>
    <x v="1"/>
    <x v="1"/>
    <s v="MRP"/>
    <s v="MRP"/>
    <s v="VMI"/>
    <n v="1"/>
    <n v="0"/>
    <n v="6.3"/>
    <n v="0"/>
    <n v="0"/>
    <n v="864"/>
    <n v="6.3"/>
    <n v="0.42245370370370366"/>
    <n v="0"/>
    <n v="0"/>
    <n v="0"/>
    <n v="5443.2"/>
    <x v="2"/>
    <x v="2"/>
    <x v="0"/>
    <n v="21"/>
    <n v="0"/>
  </r>
  <r>
    <s v="DRCN01775-01"/>
    <s v="间隔套"/>
    <s v="O12"/>
    <n v="202"/>
    <x v="1"/>
    <x v="1"/>
    <s v="Order specific"/>
    <s v="Order specific"/>
    <n v="2100"/>
    <n v="1"/>
    <n v="0"/>
    <n v="8.5"/>
    <n v="0"/>
    <n v="0"/>
    <n v="17"/>
    <n v="8.5"/>
    <n v="21.470588235294116"/>
    <n v="0"/>
    <n v="0"/>
    <n v="0"/>
    <n v="144.5"/>
    <x v="0"/>
    <x v="0"/>
    <x v="0"/>
    <s v=""/>
    <n v="0"/>
  </r>
  <r>
    <s v="DRCN01787-01"/>
    <s v="分闸半轴"/>
    <s v="VMI"/>
    <n v="202"/>
    <x v="1"/>
    <x v="1"/>
    <s v="MRP"/>
    <s v="MRP"/>
    <s v="VMI"/>
    <n v="1"/>
    <n v="0"/>
    <n v="29"/>
    <n v="0"/>
    <n v="0"/>
    <n v="865"/>
    <n v="29"/>
    <n v="0.42196531791907516"/>
    <n v="0"/>
    <n v="0"/>
    <n v="0"/>
    <n v="25085"/>
    <x v="2"/>
    <x v="1"/>
    <x v="0"/>
    <n v="14"/>
    <n v="0"/>
  </r>
  <r>
    <s v="DRCN01787-02"/>
    <s v="合闸半轴"/>
    <s v="VMI"/>
    <n v="202"/>
    <x v="1"/>
    <x v="1"/>
    <s v="MRP"/>
    <s v="MRP"/>
    <s v="VMI"/>
    <n v="1"/>
    <n v="0"/>
    <n v="29"/>
    <n v="0"/>
    <n v="0"/>
    <n v="866"/>
    <n v="29"/>
    <n v="0.42147806004618937"/>
    <n v="0"/>
    <n v="0"/>
    <n v="0"/>
    <n v="25114"/>
    <x v="2"/>
    <x v="1"/>
    <x v="0"/>
    <n v="14"/>
    <n v="0"/>
  </r>
  <r>
    <s v="DRCN01789-01"/>
    <s v="合分止动块"/>
    <s v="O12"/>
    <n v="202"/>
    <x v="1"/>
    <x v="1"/>
    <s v="Order specific"/>
    <s v="Order specific"/>
    <n v="2100"/>
    <n v="2078"/>
    <n v="5728"/>
    <n v="167.1"/>
    <n v="900"/>
    <n v="0"/>
    <n v="16366"/>
    <n v="347233.8"/>
    <n v="2.2302334107295613E-2"/>
    <n v="150390"/>
    <n v="0"/>
    <n v="957148.79999999993"/>
    <n v="2734758.6"/>
    <x v="0"/>
    <x v="0"/>
    <x v="3"/>
    <s v=""/>
    <n v="0"/>
  </r>
  <r>
    <s v="DRCN01790-01"/>
    <s v="卷簧传动大齿轮"/>
    <s v="O12"/>
    <n v="202"/>
    <x v="1"/>
    <x v="1"/>
    <s v="Order specific"/>
    <s v="Order specific"/>
    <n v="2100"/>
    <n v="1"/>
    <n v="0"/>
    <n v="65"/>
    <n v="0"/>
    <n v="0"/>
    <n v="0"/>
    <n v="65"/>
    <s v=""/>
    <n v="0"/>
    <n v="0"/>
    <n v="0"/>
    <n v="0"/>
    <x v="0"/>
    <x v="0"/>
    <x v="0"/>
    <s v=""/>
    <n v="0"/>
  </r>
  <r>
    <s v="DRCN01790-02"/>
    <s v="圈簧盒传动大齿轮"/>
    <s v="VMI"/>
    <n v="202"/>
    <x v="1"/>
    <x v="1"/>
    <s v="MRP"/>
    <s v="MRP"/>
    <s v="VMI"/>
    <n v="1"/>
    <n v="0"/>
    <n v="70"/>
    <n v="0"/>
    <n v="0"/>
    <n v="866"/>
    <n v="70"/>
    <n v="0.42147806004618937"/>
    <n v="0"/>
    <n v="0"/>
    <n v="0"/>
    <n v="60620"/>
    <x v="2"/>
    <x v="1"/>
    <x v="0"/>
    <n v="14"/>
    <n v="0"/>
  </r>
  <r>
    <s v="DRCN01796-01"/>
    <s v="圈簧盒传动小齿轮"/>
    <s v="VMI"/>
    <n v="202"/>
    <x v="1"/>
    <x v="1"/>
    <s v="MRP"/>
    <s v="MRP"/>
    <s v="VMI"/>
    <n v="1"/>
    <n v="0"/>
    <n v="48.34"/>
    <n v="0"/>
    <n v="0"/>
    <n v="928"/>
    <n v="48.34"/>
    <n v="0.39331896551724138"/>
    <n v="0"/>
    <n v="0"/>
    <n v="0"/>
    <n v="44859.520000000004"/>
    <x v="2"/>
    <x v="1"/>
    <x v="0"/>
    <n v="14"/>
    <n v="0"/>
  </r>
  <r>
    <s v="DRCN01797-01"/>
    <s v="小鸟件"/>
    <s v="VMI"/>
    <n v="202"/>
    <x v="1"/>
    <x v="1"/>
    <s v="MRP"/>
    <s v="MRP"/>
    <s v="VMI"/>
    <n v="472"/>
    <n v="0"/>
    <n v="35.81"/>
    <n v="0"/>
    <n v="0"/>
    <n v="16831"/>
    <n v="16902.32"/>
    <n v="2.1686174321193036E-2"/>
    <n v="0"/>
    <n v="0"/>
    <n v="0"/>
    <n v="602718.11"/>
    <x v="2"/>
    <x v="3"/>
    <x v="3"/>
    <n v="7"/>
    <n v="0"/>
  </r>
  <r>
    <s v="DRCN02165-01"/>
    <s v="电路板安装盖"/>
    <s v="CVX"/>
    <n v="202"/>
    <x v="1"/>
    <x v="1"/>
    <s v="Order specific"/>
    <s v="Order specific"/>
    <n v="2100"/>
    <n v="16"/>
    <n v="0"/>
    <n v="30.94"/>
    <n v="0"/>
    <n v="0"/>
    <n v="48"/>
    <n v="495.04"/>
    <n v="3589.166666666667"/>
    <n v="0"/>
    <n v="0"/>
    <n v="0"/>
    <n v="1485.1200000000001"/>
    <x v="0"/>
    <x v="0"/>
    <x v="0"/>
    <s v=""/>
    <n v="0"/>
  </r>
  <r>
    <s v="DRCN02165-02"/>
    <s v="电路板盖子"/>
    <s v="VMI"/>
    <n v="202"/>
    <x v="1"/>
    <x v="1"/>
    <s v="MRP"/>
    <s v="MRP"/>
    <s v="VMI"/>
    <n v="23"/>
    <n v="0"/>
    <n v="30.94"/>
    <n v="0"/>
    <n v="0"/>
    <n v="480"/>
    <n v="711.62"/>
    <n v="12.166666666666666"/>
    <n v="0"/>
    <n v="0"/>
    <n v="0"/>
    <n v="14851.2"/>
    <x v="2"/>
    <x v="1"/>
    <x v="0"/>
    <n v="14"/>
    <n v="0"/>
  </r>
  <r>
    <s v="DRCN02166-01"/>
    <s v="电路板安装架"/>
    <s v="VMI"/>
    <n v="202"/>
    <x v="1"/>
    <x v="1"/>
    <s v="MRP"/>
    <s v="MRP"/>
    <s v="VMI"/>
    <n v="8"/>
    <n v="0"/>
    <n v="12.5"/>
    <n v="0"/>
    <n v="0"/>
    <n v="77"/>
    <n v="100"/>
    <n v="109.02597402597402"/>
    <n v="0"/>
    <n v="0"/>
    <n v="0"/>
    <n v="962.5"/>
    <x v="3"/>
    <x v="2"/>
    <x v="0"/>
    <n v="21"/>
    <n v="53.287432995830848"/>
  </r>
  <r>
    <s v="DRCN02375-01"/>
    <s v="白色凸轮盘"/>
    <s v="VMI"/>
    <n v="202"/>
    <x v="1"/>
    <x v="1"/>
    <s v="MRP"/>
    <s v="MRP"/>
    <s v="VMI"/>
    <n v="1"/>
    <n v="0"/>
    <n v="200"/>
    <n v="0"/>
    <n v="0"/>
    <n v="848"/>
    <n v="200"/>
    <n v="3.4433962264150941"/>
    <n v="0"/>
    <n v="0"/>
    <n v="0"/>
    <n v="169600"/>
    <x v="2"/>
    <x v="1"/>
    <x v="0"/>
    <n v="14"/>
    <n v="0"/>
  </r>
  <r>
    <s v="DRCN02414-02"/>
    <s v="POLE"/>
    <s v="O12"/>
    <n v="202"/>
    <x v="1"/>
    <x v="1"/>
    <s v="Order specific"/>
    <s v="Order specific"/>
    <n v="2100"/>
    <n v="207"/>
    <n v="0"/>
    <n v="1602"/>
    <n v="0"/>
    <n v="0"/>
    <n v="796"/>
    <n v="331614"/>
    <n v="0.45854271356783921"/>
    <n v="0"/>
    <n v="0"/>
    <n v="0"/>
    <n v="1275192"/>
    <x v="0"/>
    <x v="0"/>
    <x v="3"/>
    <s v=""/>
    <n v="0"/>
  </r>
  <r>
    <s v="DRCN02416-01"/>
    <s v="INSULATING ROD"/>
    <s v="O12"/>
    <n v="212"/>
    <x v="1"/>
    <x v="1"/>
    <s v="Order specific"/>
    <s v="Order specific"/>
    <n v="2100"/>
    <n v="1"/>
    <n v="2"/>
    <n v="41"/>
    <n v="0"/>
    <n v="0"/>
    <n v="3399"/>
    <n v="41"/>
    <n v="22.228596646072372"/>
    <n v="0"/>
    <n v="0"/>
    <n v="82"/>
    <n v="139359"/>
    <x v="0"/>
    <x v="0"/>
    <x v="0"/>
    <s v=""/>
    <n v="0"/>
  </r>
  <r>
    <s v="DRCN02425-01"/>
    <s v="TRANSMISSION"/>
    <s v="O12"/>
    <n v="202"/>
    <x v="1"/>
    <x v="1"/>
    <s v="Order specific"/>
    <s v="Order specific"/>
    <n v="2100"/>
    <n v="70"/>
    <n v="1"/>
    <n v="59.99"/>
    <n v="0"/>
    <n v="0"/>
    <n v="1436"/>
    <n v="4199.3"/>
    <n v="0.25417827298050139"/>
    <n v="0"/>
    <n v="0"/>
    <n v="59.99"/>
    <n v="86145.64"/>
    <x v="0"/>
    <x v="0"/>
    <x v="2"/>
    <s v=""/>
    <n v="0"/>
  </r>
  <r>
    <s v="DRCN02425-03"/>
    <s v="TRANSMISSION"/>
    <s v="O12"/>
    <n v="202"/>
    <x v="1"/>
    <x v="1"/>
    <s v="Order specific"/>
    <s v="Order specific"/>
    <n v="2100"/>
    <n v="124"/>
    <n v="2"/>
    <n v="52.66"/>
    <n v="0"/>
    <n v="0"/>
    <n v="2444"/>
    <n v="6529.8399999999992"/>
    <n v="10.454173486088379"/>
    <n v="0"/>
    <n v="0"/>
    <n v="105.32"/>
    <n v="128701.04"/>
    <x v="0"/>
    <x v="0"/>
    <x v="2"/>
    <s v=""/>
    <n v="0"/>
  </r>
  <r>
    <s v="DRCN02425-04"/>
    <s v="TRANSMISSION"/>
    <s v="O12"/>
    <n v="202"/>
    <x v="1"/>
    <x v="1"/>
    <s v="Order specific"/>
    <s v="Order specific"/>
    <n v="2100"/>
    <n v="16"/>
    <n v="0"/>
    <n v="51.41"/>
    <n v="0"/>
    <n v="0"/>
    <n v="408"/>
    <n v="822.56"/>
    <n v="110.9313725490196"/>
    <n v="0"/>
    <n v="0"/>
    <n v="0"/>
    <n v="20975.279999999999"/>
    <x v="0"/>
    <x v="0"/>
    <x v="0"/>
    <s v=""/>
    <n v="0"/>
  </r>
  <r>
    <s v="DRCN02460-01"/>
    <s v="SLEEVE"/>
    <s v="SM"/>
    <n v="202"/>
    <x v="1"/>
    <x v="1"/>
    <s v="SM"/>
    <s v="kanban"/>
    <n v="2600"/>
    <n v="67"/>
    <n v="60"/>
    <n v="4.4000000000000004"/>
    <n v="0"/>
    <n v="30"/>
    <n v="809"/>
    <n v="294.8"/>
    <n v="7.2187886279357221"/>
    <n v="0"/>
    <n v="66"/>
    <n v="264"/>
    <n v="3559.6000000000004"/>
    <x v="2"/>
    <x v="2"/>
    <x v="0"/>
    <n v="21"/>
    <n v="0"/>
  </r>
  <r>
    <s v="DRCN02519-01"/>
    <s v="接触器B相上连接触臂"/>
    <s v="VMI"/>
    <n v="212"/>
    <x v="1"/>
    <x v="1"/>
    <s v="MRP"/>
    <s v="MRP"/>
    <s v="VMI"/>
    <n v="13"/>
    <n v="0"/>
    <n v="122.41"/>
    <n v="0"/>
    <n v="0"/>
    <n v="9"/>
    <n v="1591.33"/>
    <n v="2717.2222222222222"/>
    <n v="0"/>
    <n v="0"/>
    <n v="0"/>
    <n v="1101.69"/>
    <x v="3"/>
    <x v="2"/>
    <x v="2"/>
    <n v="21"/>
    <n v="1042.1607481005929"/>
  </r>
  <r>
    <s v="DRCN02550-02"/>
    <s v="CONNECTION"/>
    <s v="O12"/>
    <n v="202"/>
    <x v="1"/>
    <x v="1"/>
    <s v="Order specific"/>
    <s v="Order specific"/>
    <n v="2100"/>
    <n v="42"/>
    <n v="0"/>
    <n v="745.22"/>
    <n v="0"/>
    <n v="0"/>
    <n v="1150"/>
    <n v="31299.24"/>
    <n v="4.1260869565217391"/>
    <n v="0"/>
    <n v="0"/>
    <n v="0"/>
    <n v="857003"/>
    <x v="0"/>
    <x v="0"/>
    <x v="3"/>
    <s v=""/>
    <n v="0"/>
  </r>
  <r>
    <s v="DRCN02550-12"/>
    <s v="POLE B触臂1250A/1600A"/>
    <s v="O12"/>
    <n v="212"/>
    <x v="1"/>
    <x v="1"/>
    <s v="Order specific"/>
    <s v="Order specific"/>
    <n v="2100"/>
    <n v="372"/>
    <n v="0"/>
    <n v="167.27"/>
    <n v="0"/>
    <n v="0"/>
    <n v="438"/>
    <n v="62224.44"/>
    <n v="35"/>
    <n v="0"/>
    <n v="0"/>
    <n v="0"/>
    <n v="73264.260000000009"/>
    <x v="0"/>
    <x v="0"/>
    <x v="3"/>
    <s v=""/>
    <n v="0"/>
  </r>
  <r>
    <s v="DRCN02551-03"/>
    <s v="CONNECTION"/>
    <s v="O12"/>
    <n v="202"/>
    <x v="1"/>
    <x v="1"/>
    <s v="Order specific"/>
    <s v="Order specific"/>
    <n v="2100"/>
    <n v="6"/>
    <n v="12"/>
    <n v="1437.68"/>
    <n v="0"/>
    <n v="0"/>
    <n v="954"/>
    <n v="8626.08"/>
    <n v="142.32704402515725"/>
    <n v="0"/>
    <n v="0"/>
    <n v="17252.16"/>
    <n v="1371546.72"/>
    <x v="0"/>
    <x v="0"/>
    <x v="3"/>
    <s v=""/>
    <n v="0"/>
  </r>
  <r>
    <s v="DRCN02583-01"/>
    <s v="航空插下联锁件"/>
    <s v="VMI"/>
    <n v="202"/>
    <x v="1"/>
    <x v="1"/>
    <s v="MRP"/>
    <s v="MRP"/>
    <s v="VMI"/>
    <n v="44"/>
    <n v="0"/>
    <n v="3.4"/>
    <n v="0"/>
    <n v="0"/>
    <n v="8"/>
    <n v="149.6"/>
    <n v="273.75"/>
    <n v="0"/>
    <n v="0"/>
    <n v="0"/>
    <n v="27.2"/>
    <x v="3"/>
    <x v="2"/>
    <x v="0"/>
    <n v="21"/>
    <n v="91.161731506849321"/>
  </r>
  <r>
    <s v="DRCN02692-03"/>
    <s v="SUPPORT"/>
    <s v="O12"/>
    <n v="202"/>
    <x v="1"/>
    <x v="1"/>
    <s v="Order specific"/>
    <s v="Order specific"/>
    <n v="2100"/>
    <n v="2"/>
    <n v="0"/>
    <n v="546.4"/>
    <n v="0"/>
    <n v="0"/>
    <n v="135"/>
    <n v="1092.8"/>
    <n v="118.96296296296298"/>
    <n v="0"/>
    <n v="0"/>
    <n v="0"/>
    <n v="73764"/>
    <x v="0"/>
    <x v="0"/>
    <x v="2"/>
    <s v=""/>
    <n v="0"/>
  </r>
  <r>
    <s v="DRCN02726-01"/>
    <s v="HEAT SINK"/>
    <s v="O12"/>
    <n v="202"/>
    <x v="1"/>
    <x v="1"/>
    <s v="Order specific"/>
    <s v="Order specific"/>
    <n v="2100"/>
    <n v="3"/>
    <n v="6"/>
    <n v="451.76"/>
    <n v="0"/>
    <n v="0"/>
    <n v="477"/>
    <n v="1355.28"/>
    <n v="1.5303983228511531"/>
    <n v="0"/>
    <n v="0"/>
    <n v="2710.56"/>
    <n v="215489.52"/>
    <x v="0"/>
    <x v="0"/>
    <x v="2"/>
    <s v=""/>
    <n v="0"/>
  </r>
  <r>
    <s v="DRCN02745-01"/>
    <s v="主轴摆臂"/>
    <s v="VMI"/>
    <n v="202"/>
    <x v="1"/>
    <x v="1"/>
    <s v="MRP"/>
    <s v="MRP"/>
    <s v="VMI"/>
    <n v="237"/>
    <n v="0"/>
    <n v="27.73"/>
    <n v="0"/>
    <n v="0"/>
    <n v="10823"/>
    <n v="6572.01"/>
    <n v="0.10117342696110136"/>
    <n v="0"/>
    <n v="0"/>
    <n v="0"/>
    <n v="300121.78999999998"/>
    <x v="2"/>
    <x v="3"/>
    <x v="2"/>
    <n v="7"/>
    <n v="0"/>
  </r>
  <r>
    <s v="DRCN02755-01"/>
    <s v="POLE"/>
    <s v="O12"/>
    <n v="202"/>
    <x v="1"/>
    <x v="1"/>
    <s v="Order specific"/>
    <s v="Order specific"/>
    <n v="2100"/>
    <n v="3"/>
    <n v="6"/>
    <n v="1661.41"/>
    <n v="0"/>
    <n v="0"/>
    <n v="666"/>
    <n v="4984.2300000000005"/>
    <n v="129.88738738738738"/>
    <n v="0"/>
    <n v="0"/>
    <n v="9968.4600000000009"/>
    <n v="1106499.06"/>
    <x v="0"/>
    <x v="0"/>
    <x v="2"/>
    <s v=""/>
    <n v="0"/>
  </r>
  <r>
    <s v="DRCN02768-07"/>
    <s v="COVER"/>
    <s v="O12"/>
    <n v="202"/>
    <x v="1"/>
    <x v="1"/>
    <s v="Order specific"/>
    <s v="Order specific"/>
    <n v="2100"/>
    <n v="3"/>
    <n v="0"/>
    <n v="1047.0999999999999"/>
    <n v="0"/>
    <n v="0"/>
    <n v="570"/>
    <n v="3141.2999999999997"/>
    <n v="1.9210526315789473"/>
    <n v="0"/>
    <n v="0"/>
    <n v="0"/>
    <n v="596847"/>
    <x v="0"/>
    <x v="0"/>
    <x v="2"/>
    <s v=""/>
    <n v="0"/>
  </r>
  <r>
    <s v="DRCN02796-01"/>
    <s v="大电流主轴摆臂"/>
    <s v="VMI"/>
    <n v="202"/>
    <x v="1"/>
    <x v="1"/>
    <s v="MRP"/>
    <s v="MRP"/>
    <s v="VMI"/>
    <n v="6"/>
    <n v="0"/>
    <n v="52.98"/>
    <n v="0"/>
    <n v="0"/>
    <n v="954"/>
    <n v="317.88"/>
    <n v="1.1477987421383649"/>
    <n v="0"/>
    <n v="0"/>
    <n v="0"/>
    <n v="50542.92"/>
    <x v="2"/>
    <x v="1"/>
    <x v="0"/>
    <n v="14"/>
    <n v="0"/>
  </r>
  <r>
    <s v="DRCN02864-01"/>
    <s v="拨叉50KA"/>
    <s v="O12"/>
    <n v="202"/>
    <x v="1"/>
    <x v="1"/>
    <s v="Order specific"/>
    <s v="Order specific"/>
    <n v="2100"/>
    <n v="7"/>
    <n v="0"/>
    <n v="257"/>
    <n v="0"/>
    <n v="0"/>
    <n v="111"/>
    <n v="1799"/>
    <n v="19.72972972972973"/>
    <n v="0"/>
    <n v="0"/>
    <n v="0"/>
    <n v="28527"/>
    <x v="0"/>
    <x v="0"/>
    <x v="2"/>
    <s v=""/>
    <n v="0"/>
  </r>
  <r>
    <s v="DRCN02866-01"/>
    <s v="拨叉50KA"/>
    <s v="O12"/>
    <n v="202"/>
    <x v="1"/>
    <x v="1"/>
    <s v="Order specific"/>
    <s v="Order specific"/>
    <n v="2100"/>
    <n v="14"/>
    <n v="0"/>
    <n v="256"/>
    <n v="0"/>
    <n v="0"/>
    <n v="80"/>
    <n v="3584"/>
    <n v="31.937499999999996"/>
    <n v="0"/>
    <n v="0"/>
    <n v="0"/>
    <n v="20480"/>
    <x v="0"/>
    <x v="0"/>
    <x v="2"/>
    <s v=""/>
    <n v="0"/>
  </r>
  <r>
    <s v="DRCN02973-01"/>
    <s v="手车翻板联锁件"/>
    <s v="SM"/>
    <n v="202"/>
    <x v="1"/>
    <x v="1"/>
    <s v="SM"/>
    <s v="kanban"/>
    <n v="2600"/>
    <n v="191"/>
    <n v="300"/>
    <n v="8.2200000000000006"/>
    <n v="0"/>
    <n v="100"/>
    <n v="3760"/>
    <n v="1570.0200000000002"/>
    <n v="1.3590425531914894"/>
    <n v="0"/>
    <n v="411.00000000000006"/>
    <n v="2466"/>
    <n v="30907.200000000001"/>
    <x v="2"/>
    <x v="1"/>
    <x v="2"/>
    <n v="14"/>
    <n v="0"/>
  </r>
  <r>
    <s v="DRCN02974-01"/>
    <s v="PIVOT BRACKET"/>
    <s v="SM"/>
    <n v="202"/>
    <x v="1"/>
    <x v="1"/>
    <s v="SM"/>
    <s v="kanban"/>
    <n v="2600"/>
    <n v="420"/>
    <n v="300"/>
    <n v="4.09"/>
    <n v="0"/>
    <n v="150"/>
    <n v="3387"/>
    <n v="1717.8"/>
    <n v="20.583111898435195"/>
    <n v="0"/>
    <n v="306.75"/>
    <n v="1227"/>
    <n v="13852.83"/>
    <x v="4"/>
    <x v="1"/>
    <x v="2"/>
    <n v="14"/>
    <n v="362.60746117765183"/>
  </r>
  <r>
    <s v="DRCVS3C01-01"/>
    <s v="接触器灭弧室"/>
    <s v="CVX"/>
    <n v="213"/>
    <x v="1"/>
    <x v="1"/>
    <s v="Order specific"/>
    <s v="Order specific"/>
    <n v="2100"/>
    <n v="103"/>
    <n v="660"/>
    <n v="835.95"/>
    <n v="90"/>
    <n v="0"/>
    <n v="1624"/>
    <n v="86102.85"/>
    <n v="94.396551724137936"/>
    <n v="75235.5"/>
    <n v="0"/>
    <n v="551727"/>
    <n v="1357582.8"/>
    <x v="0"/>
    <x v="0"/>
    <x v="3"/>
    <s v=""/>
    <n v="0"/>
  </r>
  <r>
    <s v="FEP401225P0039911S"/>
    <s v="FEP本体（P-000399）"/>
    <s v="VE1"/>
    <n v="105"/>
    <x v="0"/>
    <x v="0"/>
    <s v="Order specific"/>
    <s v="Order specific"/>
    <n v="2100"/>
    <n v="5"/>
    <n v="0"/>
    <n v="49835.9"/>
    <n v="0"/>
    <n v="0"/>
    <n v="5"/>
    <n v="249179.5"/>
    <n v="7519.0000000000009"/>
    <n v="0"/>
    <n v="0"/>
    <n v="0"/>
    <n v="249179.5"/>
    <x v="0"/>
    <x v="0"/>
    <x v="3"/>
    <s v=""/>
    <n v="0"/>
  </r>
  <r>
    <s v="FPX12-31-12"/>
    <s v="SF6 CIRCUIT BREAKER"/>
    <s v="FPX"/>
    <n v="213"/>
    <x v="1"/>
    <x v="1"/>
    <s v="Order specific"/>
    <s v="Order specific"/>
    <n v="2100"/>
    <n v="15"/>
    <n v="0"/>
    <n v="48438.17"/>
    <n v="0"/>
    <n v="0"/>
    <n v="0"/>
    <n v="726572.54999999993"/>
    <s v=""/>
    <n v="0"/>
    <n v="0"/>
    <n v="0"/>
    <n v="0"/>
    <x v="0"/>
    <x v="0"/>
    <x v="3"/>
    <s v=""/>
    <n v="0"/>
  </r>
  <r>
    <s v="KSGA5.253.042"/>
    <s v="FEP手动储能杆"/>
    <s v="FEP"/>
    <n v="105"/>
    <x v="1"/>
    <x v="1"/>
    <s v="Order specific"/>
    <s v="Order specific"/>
    <n v="2100"/>
    <n v="11"/>
    <n v="0"/>
    <n v="0"/>
    <n v="0"/>
    <n v="0"/>
    <n v="11"/>
    <n v="0"/>
    <n v="497.72727272727269"/>
    <n v="0"/>
    <n v="0"/>
    <n v="0"/>
    <n v="0"/>
    <x v="0"/>
    <x v="0"/>
    <x v="1"/>
    <s v=""/>
    <n v="0"/>
  </r>
  <r>
    <s v="M10214/302"/>
    <s v="spring charging handle"/>
    <s v="HVX"/>
    <n v="213"/>
    <x v="1"/>
    <x v="1"/>
    <s v="Order specific"/>
    <s v="Order specific"/>
    <n v="2100"/>
    <n v="3"/>
    <n v="0"/>
    <n v="257.76"/>
    <n v="0"/>
    <n v="0"/>
    <n v="0"/>
    <n v="773.28"/>
    <s v=""/>
    <n v="0"/>
    <n v="0"/>
    <n v="0"/>
    <n v="0"/>
    <x v="0"/>
    <x v="0"/>
    <x v="0"/>
    <s v=""/>
    <n v="0"/>
  </r>
  <r>
    <s v="MVIA00008-01"/>
    <s v="拨叉间隔套"/>
    <s v="X40"/>
    <n v="202"/>
    <x v="1"/>
    <x v="1"/>
    <s v="Order specific"/>
    <s v="Order specific"/>
    <n v="2100"/>
    <n v="11"/>
    <n v="0"/>
    <n v="2.52"/>
    <n v="0"/>
    <n v="0"/>
    <n v="258"/>
    <n v="27.72"/>
    <n v="4.2441860465116275"/>
    <n v="0"/>
    <n v="0"/>
    <n v="0"/>
    <n v="650.16"/>
    <x v="0"/>
    <x v="0"/>
    <x v="0"/>
    <s v=""/>
    <n v="0"/>
  </r>
  <r>
    <s v="RL-TRC-10-A1"/>
    <s v="电动手车电机控制器 220VDC 2A(配客户）"/>
    <s v="VE2"/>
    <n v="212"/>
    <x v="0"/>
    <x v="0"/>
    <s v="Order specific"/>
    <s v="Order specific"/>
    <n v="2100"/>
    <n v="29"/>
    <n v="0"/>
    <n v="505"/>
    <n v="0"/>
    <n v="0"/>
    <n v="162"/>
    <n v="14645"/>
    <n v="24.783950617283949"/>
    <n v="0"/>
    <n v="0"/>
    <n v="0"/>
    <n v="81810"/>
    <x v="0"/>
    <x v="0"/>
    <x v="3"/>
    <s v=""/>
    <n v="0"/>
  </r>
  <r>
    <s v="RL-TRC-10-A1-E"/>
    <s v="TRC-10-A1-E,220VDC,适用650,800,1000mm,2.5A"/>
    <s v="VE2"/>
    <n v="212"/>
    <x v="0"/>
    <x v="0"/>
    <s v="Order specific"/>
    <s v="Order specific"/>
    <n v="2100"/>
    <n v="1"/>
    <n v="0"/>
    <n v="515"/>
    <n v="0"/>
    <n v="0"/>
    <n v="1"/>
    <n v="515"/>
    <n v="10585"/>
    <n v="0"/>
    <n v="0"/>
    <n v="0"/>
    <n v="515"/>
    <x v="0"/>
    <x v="0"/>
    <x v="0"/>
    <s v=""/>
    <n v="0"/>
  </r>
  <r>
    <s v="RL-TRC-10-B1-E"/>
    <s v="TRC-10-B1-E,110VDC,适用于650,800mm柜子,2.5A"/>
    <s v="VE2"/>
    <n v="212"/>
    <x v="0"/>
    <x v="0"/>
    <s v="Order specific"/>
    <s v="Order specific"/>
    <n v="2100"/>
    <n v="2"/>
    <n v="0"/>
    <n v="515"/>
    <n v="0"/>
    <n v="0"/>
    <n v="10"/>
    <n v="1030"/>
    <n v="36.5"/>
    <n v="0"/>
    <n v="0"/>
    <n v="0"/>
    <n v="5150"/>
    <x v="0"/>
    <x v="0"/>
    <x v="2"/>
    <s v=""/>
    <n v="0"/>
  </r>
  <r>
    <s v="RL-TRC-10-C1"/>
    <s v="TRC-10-C1,48VDC,适用于650,800mm柜子,保护整定值3.9A"/>
    <s v="VE2"/>
    <n v="212"/>
    <x v="0"/>
    <x v="0"/>
    <s v="Order specific"/>
    <s v="Order specific"/>
    <n v="2100"/>
    <n v="2"/>
    <n v="0"/>
    <n v="580.75"/>
    <n v="0"/>
    <n v="0"/>
    <n v="0"/>
    <n v="1161.5"/>
    <s v=""/>
    <n v="0"/>
    <n v="0"/>
    <n v="0"/>
    <n v="0"/>
    <x v="0"/>
    <x v="0"/>
    <x v="2"/>
    <s v=""/>
    <n v="0"/>
  </r>
  <r>
    <s v="RL-TRC-10-C1-E"/>
    <s v="TRC-10-C1-E,48VDC,适用于650mm,800mm柜子,4.2A"/>
    <s v="VE2"/>
    <n v="212"/>
    <x v="0"/>
    <x v="0"/>
    <s v="Order specific"/>
    <s v="Order specific"/>
    <n v="2100"/>
    <n v="1"/>
    <n v="35"/>
    <n v="590.75"/>
    <n v="0"/>
    <n v="0"/>
    <n v="84"/>
    <n v="590.75"/>
    <n v="8.6904761904761898"/>
    <n v="0"/>
    <n v="0"/>
    <n v="20676.25"/>
    <n v="49623"/>
    <x v="0"/>
    <x v="0"/>
    <x v="0"/>
    <s v=""/>
    <n v="0"/>
  </r>
  <r>
    <s v="SASP00001-01"/>
    <s v="分闸线圈(DC220V)开断31.5KA"/>
    <s v="FEP"/>
    <n v="217"/>
    <x v="0"/>
    <x v="0"/>
    <s v="Order specific"/>
    <s v="Order specific"/>
    <n v="2100"/>
    <n v="13"/>
    <n v="0"/>
    <n v="9.8800000000000008"/>
    <n v="0"/>
    <n v="0"/>
    <n v="9"/>
    <n v="128.44"/>
    <n v="40.55555555555555"/>
    <n v="0"/>
    <n v="0"/>
    <n v="0"/>
    <n v="88.92"/>
    <x v="0"/>
    <x v="0"/>
    <x v="0"/>
    <s v=""/>
    <n v="0"/>
  </r>
  <r>
    <s v="SASP50026-02"/>
    <s v="面板(275MM)"/>
    <s v="FEP"/>
    <n v="212"/>
    <x v="0"/>
    <x v="0"/>
    <s v="Order specific"/>
    <s v="Order specific"/>
    <n v="2100"/>
    <n v="5"/>
    <n v="3"/>
    <n v="92.48"/>
    <n v="0"/>
    <n v="0"/>
    <n v="33"/>
    <n v="462.40000000000003"/>
    <n v="143.78787878787878"/>
    <n v="0"/>
    <n v="0"/>
    <n v="277.44"/>
    <n v="3051.84"/>
    <x v="0"/>
    <x v="0"/>
    <x v="0"/>
    <s v=""/>
    <n v="0"/>
  </r>
  <r>
    <s v="SASP50027-02"/>
    <s v="面板贴纸"/>
    <s v="FEP"/>
    <n v="202"/>
    <x v="0"/>
    <x v="0"/>
    <s v="Order specific"/>
    <s v="Order specific"/>
    <n v="2100"/>
    <n v="8"/>
    <n v="6"/>
    <n v="38"/>
    <n v="0"/>
    <n v="0"/>
    <n v="88"/>
    <n v="304"/>
    <n v="20.738636363636363"/>
    <n v="0"/>
    <n v="0"/>
    <n v="228"/>
    <n v="3344"/>
    <x v="0"/>
    <x v="0"/>
    <x v="0"/>
    <s v=""/>
    <n v="0"/>
  </r>
  <r>
    <s v="SEM101146-01"/>
    <s v="插销杆"/>
    <s v="PMX"/>
    <n v="202"/>
    <x v="1"/>
    <x v="1"/>
    <s v="Order specific"/>
    <s v="Order specific"/>
    <n v="2100"/>
    <n v="1"/>
    <n v="0"/>
    <n v="2.44"/>
    <n v="0"/>
    <n v="0"/>
    <n v="0"/>
    <n v="2.44"/>
    <s v=""/>
    <n v="0"/>
    <n v="0"/>
    <n v="0"/>
    <n v="0"/>
    <x v="0"/>
    <x v="0"/>
    <x v="0"/>
    <s v=""/>
    <n v="0"/>
  </r>
  <r>
    <s v="SEM101147-01"/>
    <s v="压簧"/>
    <s v="PMX"/>
    <n v="219"/>
    <x v="1"/>
    <x v="1"/>
    <s v="Order specific"/>
    <s v="Order specific"/>
    <n v="2100"/>
    <n v="1"/>
    <n v="0"/>
    <n v="2.04"/>
    <n v="0"/>
    <n v="0"/>
    <n v="1900"/>
    <n v="2.04"/>
    <n v="0.19210526315789472"/>
    <n v="0"/>
    <n v="0"/>
    <n v="0"/>
    <n v="3876"/>
    <x v="0"/>
    <x v="0"/>
    <x v="0"/>
    <s v=""/>
    <n v="0"/>
  </r>
  <r>
    <s v="SEM101148-01"/>
    <s v="微动开关安装盖"/>
    <s v="PMX"/>
    <n v="202"/>
    <x v="1"/>
    <x v="1"/>
    <s v="Order specific"/>
    <s v="Order specific"/>
    <n v="2100"/>
    <n v="1"/>
    <n v="0"/>
    <n v="14.82"/>
    <n v="0"/>
    <n v="0"/>
    <n v="0"/>
    <n v="14.82"/>
    <s v=""/>
    <n v="0"/>
    <n v="0"/>
    <n v="0"/>
    <n v="0"/>
    <x v="0"/>
    <x v="0"/>
    <x v="0"/>
    <s v=""/>
    <n v="0"/>
  </r>
  <r>
    <s v="SEM101149-01"/>
    <s v="微动开关安装盒"/>
    <s v="PMX"/>
    <n v="202"/>
    <x v="1"/>
    <x v="1"/>
    <s v="Order specific"/>
    <s v="Order specific"/>
    <n v="2100"/>
    <n v="1"/>
    <n v="0"/>
    <n v="21.29"/>
    <n v="0"/>
    <n v="0"/>
    <n v="0"/>
    <n v="21.29"/>
    <s v=""/>
    <n v="0"/>
    <n v="0"/>
    <n v="0"/>
    <n v="0"/>
    <x v="0"/>
    <x v="0"/>
    <x v="0"/>
    <s v=""/>
    <n v="0"/>
  </r>
  <r>
    <s v="SEM101150-01"/>
    <s v="微动开关安装盒贴纸"/>
    <s v="PMX"/>
    <n v="202"/>
    <x v="1"/>
    <x v="1"/>
    <s v="Order specific"/>
    <s v="Order specific"/>
    <n v="2100"/>
    <n v="200"/>
    <n v="0"/>
    <n v="0.56000000000000005"/>
    <n v="0"/>
    <n v="0"/>
    <n v="0"/>
    <n v="112.00000000000001"/>
    <s v=""/>
    <n v="0"/>
    <n v="0"/>
    <n v="0"/>
    <n v="0"/>
    <x v="0"/>
    <x v="0"/>
    <x v="0"/>
    <s v=""/>
    <n v="0"/>
  </r>
  <r>
    <s v="ST267-308-261"/>
    <s v="INSULATED WIRE HO5V-K 1.0 BLAC"/>
    <s v="SM"/>
    <n v="202"/>
    <x v="1"/>
    <x v="1"/>
    <s v="SM"/>
    <s v="kanban"/>
    <n v="2600"/>
    <n v="1500"/>
    <n v="2000"/>
    <n v="1.28"/>
    <n v="0"/>
    <n v="500"/>
    <n v="1172.8"/>
    <n v="1920"/>
    <n v="62.244201909959074"/>
    <n v="0"/>
    <n v="320"/>
    <n v="2560"/>
    <n v="1501.184"/>
    <x v="1"/>
    <x v="2"/>
    <x v="2"/>
    <n v="21"/>
    <n v="839.67102246575337"/>
  </r>
  <r>
    <s v="ST412-112-322"/>
    <s v="screw"/>
    <s v="VXA"/>
    <n v="219"/>
    <x v="1"/>
    <x v="1"/>
    <s v="Order specific"/>
    <s v="Order specific"/>
    <n v="2100"/>
    <n v="48"/>
    <n v="0"/>
    <n v="1.1499999999999999"/>
    <n v="0"/>
    <n v="0"/>
    <n v="11"/>
    <n v="55.199999999999996"/>
    <n v="49772.727272727279"/>
    <n v="0"/>
    <n v="0"/>
    <n v="0"/>
    <n v="12.649999999999999"/>
    <x v="0"/>
    <x v="0"/>
    <x v="0"/>
    <s v=""/>
    <n v="0"/>
  </r>
  <r>
    <s v="ST417-111-108"/>
    <s v="鸭嘴触子垫片"/>
    <s v="XA"/>
    <n v="213"/>
    <x v="1"/>
    <x v="1"/>
    <s v="Order specific"/>
    <s v="Order specific"/>
    <n v="2100"/>
    <n v="84198"/>
    <n v="50000"/>
    <n v="0.14000000000000001"/>
    <n v="32000"/>
    <n v="0"/>
    <n v="249189"/>
    <n v="11787.720000000001"/>
    <n v="7.0308079409604762E-2"/>
    <n v="4480"/>
    <n v="0"/>
    <n v="7000.0000000000009"/>
    <n v="34886.460000000006"/>
    <x v="0"/>
    <x v="0"/>
    <x v="3"/>
    <s v=""/>
    <n v="0"/>
  </r>
  <r>
    <s v="ST417-111-208"/>
    <s v="鸭嘴触子垫片"/>
    <s v="XA"/>
    <n v="213"/>
    <x v="1"/>
    <x v="1"/>
    <s v="Order specific"/>
    <s v="Order specific"/>
    <n v="2100"/>
    <n v="7230"/>
    <n v="0"/>
    <n v="0.46"/>
    <n v="2000"/>
    <n v="0"/>
    <n v="2900"/>
    <n v="3325.8"/>
    <n v="10597.334482758621"/>
    <n v="920"/>
    <n v="0"/>
    <n v="0"/>
    <n v="1334"/>
    <x v="0"/>
    <x v="0"/>
    <x v="2"/>
    <s v=""/>
    <n v="0"/>
  </r>
  <r>
    <s v="ST419-050-164"/>
    <s v="CBHC SCREW M4X16  10.9"/>
    <s v="FEP"/>
    <n v="105"/>
    <x v="0"/>
    <x v="0"/>
    <s v="Order specific"/>
    <s v="Order specific"/>
    <n v="2100"/>
    <n v="91"/>
    <n v="6"/>
    <n v="0.21"/>
    <n v="0"/>
    <n v="0"/>
    <n v="144"/>
    <n v="19.11"/>
    <n v="18326.041666666668"/>
    <n v="0"/>
    <n v="0"/>
    <n v="1.26"/>
    <n v="30.24"/>
    <x v="0"/>
    <x v="0"/>
    <x v="0"/>
    <s v=""/>
    <n v="0"/>
  </r>
  <r>
    <s v="ST419-050-256"/>
    <s v="CBHC SCREW M6X20  10.9"/>
    <s v="FEP"/>
    <n v="219"/>
    <x v="0"/>
    <x v="0"/>
    <s v="Order specific"/>
    <s v="Order specific"/>
    <n v="2100"/>
    <n v="20"/>
    <n v="12"/>
    <n v="0.23"/>
    <n v="0"/>
    <n v="0"/>
    <n v="192"/>
    <n v="4.6000000000000005"/>
    <n v="172.99479166666666"/>
    <n v="0"/>
    <n v="0"/>
    <n v="2.7600000000000002"/>
    <n v="44.160000000000004"/>
    <x v="0"/>
    <x v="0"/>
    <x v="0"/>
    <s v=""/>
    <n v="0"/>
  </r>
  <r>
    <s v="ST421-080-047"/>
    <s v="铆钉6.5X10.8"/>
    <s v="XA"/>
    <n v="219"/>
    <x v="1"/>
    <x v="1"/>
    <s v="Order specific"/>
    <s v="Order specific"/>
    <n v="2100"/>
    <n v="1000"/>
    <n v="0"/>
    <n v="2.2599999999999998"/>
    <n v="0"/>
    <n v="0"/>
    <n v="0"/>
    <n v="2260"/>
    <s v=""/>
    <n v="0"/>
    <n v="0"/>
    <n v="0"/>
    <n v="0"/>
    <x v="0"/>
    <x v="0"/>
    <x v="2"/>
    <s v=""/>
    <n v="0"/>
  </r>
  <r>
    <s v="ST421-248-103"/>
    <s v="STRAIGHT PIN 2X8 STEEL"/>
    <s v="XB"/>
    <n v="202"/>
    <x v="1"/>
    <x v="1"/>
    <s v="Order specific"/>
    <s v="Order specific"/>
    <n v="2100"/>
    <n v="4"/>
    <n v="0"/>
    <n v="0.1"/>
    <n v="0"/>
    <n v="0"/>
    <n v="52"/>
    <n v="0.4"/>
    <n v="7019.2307692307686"/>
    <n v="0"/>
    <n v="0"/>
    <n v="0"/>
    <n v="5.2"/>
    <x v="0"/>
    <x v="0"/>
    <x v="0"/>
    <s v=""/>
    <n v="0"/>
  </r>
  <r>
    <s v="ST423-001-325"/>
    <s v="BALL BEARING 6005-2ZNR"/>
    <s v="SM"/>
    <n v="212"/>
    <x v="1"/>
    <x v="1"/>
    <s v="SM"/>
    <s v="kanban"/>
    <n v="2600"/>
    <n v="813"/>
    <n v="250"/>
    <n v="16.07"/>
    <n v="0"/>
    <n v="250"/>
    <n v="6838"/>
    <n v="13064.91"/>
    <n v="0.21351272301842644"/>
    <n v="0"/>
    <n v="2008.75"/>
    <n v="4017.5"/>
    <n v="109886.66"/>
    <x v="2"/>
    <x v="1"/>
    <x v="3"/>
    <n v="14"/>
    <n v="0"/>
  </r>
  <r>
    <s v="ST423-001-720"/>
    <s v="BALL BEARING 6000-2Z"/>
    <s v="SM"/>
    <n v="219"/>
    <x v="1"/>
    <x v="1"/>
    <s v="SM"/>
    <s v="kanban"/>
    <n v="2600"/>
    <n v="1056"/>
    <n v="2000"/>
    <n v="4.12"/>
    <n v="0"/>
    <n v="500"/>
    <n v="1098"/>
    <n v="4350.72"/>
    <n v="270.25956284153006"/>
    <n v="0"/>
    <n v="1030"/>
    <n v="8240"/>
    <n v="4523.76"/>
    <x v="3"/>
    <x v="2"/>
    <x v="2"/>
    <n v="21"/>
    <n v="2648.3527374088867"/>
  </r>
  <r>
    <s v="ST423-001-792"/>
    <s v="电动手车轴承"/>
    <s v="VMI"/>
    <n v="219"/>
    <x v="1"/>
    <x v="1"/>
    <s v="MRP"/>
    <s v="MRP"/>
    <s v="VMI"/>
    <n v="2217"/>
    <n v="0"/>
    <n v="5.33"/>
    <n v="0"/>
    <n v="0"/>
    <n v="1464"/>
    <n v="11816.61"/>
    <n v="263.27868852459017"/>
    <n v="0"/>
    <n v="0"/>
    <n v="0"/>
    <n v="7803.12"/>
    <x v="3"/>
    <x v="2"/>
    <x v="3"/>
    <n v="21"/>
    <n v="7176.8909256164388"/>
  </r>
  <r>
    <s v="ST423-020-035"/>
    <s v="主轴拐臂轴承"/>
    <s v="VMI"/>
    <n v="219"/>
    <x v="1"/>
    <x v="1"/>
    <s v="MRP"/>
    <s v="MRP"/>
    <s v="VMI"/>
    <n v="1"/>
    <n v="0"/>
    <n v="20.68"/>
    <n v="0"/>
    <n v="0"/>
    <n v="866"/>
    <n v="20.68"/>
    <n v="934.41685912240177"/>
    <n v="0"/>
    <n v="0"/>
    <n v="0"/>
    <n v="17908.88"/>
    <x v="3"/>
    <x v="1"/>
    <x v="0"/>
    <n v="14"/>
    <n v="13.444305401968599"/>
  </r>
  <r>
    <s v="ST423-074-042"/>
    <s v="CYLINDRICAL ROLL 16X24"/>
    <s v="SM"/>
    <n v="202"/>
    <x v="1"/>
    <x v="1"/>
    <s v="SM"/>
    <s v="kanban"/>
    <n v="2600"/>
    <n v="946"/>
    <n v="600"/>
    <n v="2.89"/>
    <n v="0"/>
    <n v="300"/>
    <n v="22593"/>
    <n v="2733.94"/>
    <n v="1.6155446377196476E-2"/>
    <n v="0"/>
    <n v="433.5"/>
    <n v="1734"/>
    <n v="65293.770000000004"/>
    <x v="2"/>
    <x v="1"/>
    <x v="2"/>
    <n v="14"/>
    <n v="0"/>
  </r>
  <r>
    <s v="ST423-130-003"/>
    <s v="活门轴承"/>
    <s v="XB"/>
    <n v="213"/>
    <x v="1"/>
    <x v="1"/>
    <s v="Order specific"/>
    <s v="Order specific"/>
    <n v="2100"/>
    <n v="258"/>
    <n v="0"/>
    <n v="35.67"/>
    <n v="0"/>
    <n v="0"/>
    <n v="1152"/>
    <n v="9202.86"/>
    <n v="299.73090277777777"/>
    <n v="0"/>
    <n v="0"/>
    <n v="0"/>
    <n v="41091.840000000004"/>
    <x v="0"/>
    <x v="0"/>
    <x v="3"/>
    <s v=""/>
    <n v="0"/>
  </r>
  <r>
    <s v="ST423-130-104"/>
    <s v="止子轴承"/>
    <s v="VMI"/>
    <n v="202"/>
    <x v="1"/>
    <x v="1"/>
    <s v="MRP"/>
    <s v="MRP"/>
    <s v="VMI"/>
    <n v="4366"/>
    <n v="9415"/>
    <n v="65.67"/>
    <n v="0"/>
    <n v="0"/>
    <n v="16360"/>
    <n v="286715.22000000003"/>
    <n v="5.7561124694376531"/>
    <n v="0"/>
    <n v="0"/>
    <n v="618283.05000000005"/>
    <n v="1074361.2"/>
    <x v="2"/>
    <x v="3"/>
    <x v="3"/>
    <n v="7"/>
    <n v="0"/>
  </r>
  <r>
    <s v="ST423-140-005"/>
    <s v="轴承 8"/>
    <s v="XA"/>
    <n v="219"/>
    <x v="1"/>
    <x v="1"/>
    <s v="Order specific"/>
    <s v="Order specific"/>
    <n v="2100"/>
    <n v="137"/>
    <n v="0"/>
    <n v="16.239999999999998"/>
    <n v="0"/>
    <n v="0"/>
    <n v="96"/>
    <n v="2224.8799999999997"/>
    <n v="16599.895833333332"/>
    <n v="0"/>
    <n v="0"/>
    <n v="0"/>
    <n v="1559.04"/>
    <x v="0"/>
    <x v="0"/>
    <x v="2"/>
    <s v=""/>
    <n v="0"/>
  </r>
  <r>
    <s v="ST423-150-004"/>
    <s v="CAM ROLLER KR 19PP SK"/>
    <s v="SM"/>
    <n v="219"/>
    <x v="1"/>
    <x v="1"/>
    <s v="SM"/>
    <s v="kanban"/>
    <n v="2600"/>
    <n v="513"/>
    <n v="0"/>
    <n v="27.52"/>
    <n v="0"/>
    <n v="300"/>
    <n v="728"/>
    <n v="14117.76"/>
    <n v="68.688186813186817"/>
    <n v="0"/>
    <n v="4128"/>
    <n v="0"/>
    <n v="20034.560000000001"/>
    <x v="1"/>
    <x v="1"/>
    <x v="3"/>
    <n v="14"/>
    <n v="7418.5871425017503"/>
  </r>
  <r>
    <s v="ST423-240-050"/>
    <s v="轴承K16X20X17"/>
    <s v="XA"/>
    <n v="219"/>
    <x v="1"/>
    <x v="1"/>
    <s v="Order specific"/>
    <s v="Order specific"/>
    <n v="2100"/>
    <n v="224"/>
    <n v="0"/>
    <n v="3.02"/>
    <n v="0"/>
    <n v="0"/>
    <n v="392"/>
    <n v="676.48"/>
    <n v="477.6658163265306"/>
    <n v="0"/>
    <n v="0"/>
    <n v="0"/>
    <n v="1183.8399999999999"/>
    <x v="0"/>
    <x v="0"/>
    <x v="0"/>
    <s v=""/>
    <n v="0"/>
  </r>
  <r>
    <s v="ST423-250-005"/>
    <s v="轴承HK 0609"/>
    <s v="XA"/>
    <n v="219"/>
    <x v="1"/>
    <x v="1"/>
    <s v="Order specific"/>
    <s v="Order specific"/>
    <n v="2100"/>
    <n v="140"/>
    <n v="0"/>
    <n v="2.74"/>
    <n v="0"/>
    <n v="0"/>
    <n v="96"/>
    <n v="383.6"/>
    <n v="851.66666666666674"/>
    <n v="0"/>
    <n v="0"/>
    <n v="0"/>
    <n v="263.04000000000002"/>
    <x v="0"/>
    <x v="0"/>
    <x v="0"/>
    <s v=""/>
    <n v="0"/>
  </r>
  <r>
    <s v="ST423-250-011"/>
    <s v="烟斗轴承（双向）"/>
    <s v="SM"/>
    <n v="219"/>
    <x v="1"/>
    <x v="1"/>
    <s v="SM"/>
    <s v="kanban"/>
    <n v="2600"/>
    <n v="2645"/>
    <n v="1600"/>
    <n v="3.5"/>
    <n v="0"/>
    <n v="800"/>
    <n v="18842"/>
    <n v="9257.5"/>
    <n v="2.7120263241694089"/>
    <n v="0"/>
    <n v="1400"/>
    <n v="5600"/>
    <n v="65947"/>
    <x v="2"/>
    <x v="1"/>
    <x v="3"/>
    <n v="14"/>
    <n v="0"/>
  </r>
  <r>
    <s v="ST423-250-021"/>
    <s v="主轴摆臂轴承"/>
    <s v="XA"/>
    <n v="213"/>
    <x v="1"/>
    <x v="1"/>
    <s v="Order specific"/>
    <s v="Order specific"/>
    <n v="2100"/>
    <n v="9370"/>
    <n v="0"/>
    <n v="6.36"/>
    <n v="1500"/>
    <n v="0"/>
    <n v="27952"/>
    <n v="59593.200000000004"/>
    <n v="34.538673440183167"/>
    <n v="9540"/>
    <n v="0"/>
    <n v="0"/>
    <n v="177774.72"/>
    <x v="0"/>
    <x v="0"/>
    <x v="3"/>
    <s v=""/>
    <n v="0"/>
  </r>
  <r>
    <s v="ST423-250-036"/>
    <s v="M5S&amp;M5SR连接拐臂轴承"/>
    <s v="GHA"/>
    <n v="219"/>
    <x v="1"/>
    <x v="1"/>
    <s v="Order specific"/>
    <s v="Order specific"/>
    <n v="2100"/>
    <n v="90"/>
    <n v="0"/>
    <n v="16.07"/>
    <n v="0"/>
    <n v="0"/>
    <n v="257"/>
    <n v="1446.3"/>
    <n v="13307.587548638132"/>
    <n v="0"/>
    <n v="0"/>
    <n v="0"/>
    <n v="4129.99"/>
    <x v="0"/>
    <x v="0"/>
    <x v="2"/>
    <s v=""/>
    <n v="0"/>
  </r>
  <r>
    <s v="ST423-250-043"/>
    <s v="主轴卷簧轴承"/>
    <s v="GHA"/>
    <n v="219"/>
    <x v="1"/>
    <x v="1"/>
    <s v="Order specific"/>
    <s v="Order specific"/>
    <n v="2100"/>
    <n v="168"/>
    <n v="0"/>
    <n v="8.44"/>
    <n v="0"/>
    <n v="0"/>
    <n v="265"/>
    <n v="1417.9199999999998"/>
    <n v="123.96226415094338"/>
    <n v="0"/>
    <n v="0"/>
    <n v="0"/>
    <n v="2236.6"/>
    <x v="0"/>
    <x v="0"/>
    <x v="2"/>
    <s v=""/>
    <n v="0"/>
  </r>
  <r>
    <s v="ST423-260-104"/>
    <s v="烟斗轴承（单向）"/>
    <s v="SM"/>
    <n v="219"/>
    <x v="1"/>
    <x v="1"/>
    <s v="SM"/>
    <s v="kanban"/>
    <n v="2600"/>
    <n v="1667"/>
    <n v="2700"/>
    <n v="14.96"/>
    <n v="0"/>
    <n v="600"/>
    <n v="12714"/>
    <n v="24938.32"/>
    <n v="4.8230297310051906"/>
    <n v="0"/>
    <n v="4488"/>
    <n v="40392"/>
    <n v="190201.44"/>
    <x v="2"/>
    <x v="3"/>
    <x v="3"/>
    <n v="7"/>
    <n v="0"/>
  </r>
  <r>
    <s v="ST423-280-010"/>
    <s v="AXIAL BEARING WASHER AS 2542"/>
    <s v="SM"/>
    <n v="219"/>
    <x v="1"/>
    <x v="1"/>
    <s v="SM"/>
    <s v="kanban"/>
    <n v="2600"/>
    <n v="1992"/>
    <n v="900"/>
    <n v="1.03"/>
    <n v="0"/>
    <n v="300"/>
    <n v="16756"/>
    <n v="2051.7600000000002"/>
    <n v="36.312664120315112"/>
    <n v="0"/>
    <n v="154.5"/>
    <n v="927"/>
    <n v="17258.68"/>
    <x v="1"/>
    <x v="1"/>
    <x v="2"/>
    <n v="14"/>
    <n v="832.07755964467401"/>
  </r>
  <r>
    <s v="ST423-285-015"/>
    <s v="主轴拐臂轴承"/>
    <s v="VMI"/>
    <n v="219"/>
    <x v="1"/>
    <x v="1"/>
    <s v="MRP"/>
    <s v="MRP"/>
    <s v="VMI"/>
    <n v="1"/>
    <n v="0"/>
    <n v="6.92"/>
    <n v="0"/>
    <n v="0"/>
    <n v="868"/>
    <n v="6.92"/>
    <n v="837.64976958525347"/>
    <n v="0"/>
    <n v="0"/>
    <n v="0"/>
    <n v="6006.5599999999995"/>
    <x v="3"/>
    <x v="2"/>
    <x v="0"/>
    <n v="21"/>
    <n v="4.4526996402046546"/>
  </r>
  <r>
    <s v="ST423-285-021"/>
    <s v="主轴卷簧内轴承"/>
    <s v="SM"/>
    <n v="219"/>
    <x v="1"/>
    <x v="1"/>
    <s v="SM"/>
    <s v="kanban"/>
    <n v="2600"/>
    <n v="975"/>
    <n v="1000"/>
    <n v="7.23"/>
    <n v="0"/>
    <n v="500"/>
    <n v="7122"/>
    <n v="7049.25"/>
    <n v="5.1249648975007021E-2"/>
    <n v="0"/>
    <n v="1807.5"/>
    <n v="7230"/>
    <n v="51492.060000000005"/>
    <x v="2"/>
    <x v="1"/>
    <x v="2"/>
    <n v="14"/>
    <n v="0"/>
  </r>
  <r>
    <s v="ST423-290-005"/>
    <s v="SCREW"/>
    <s v="XB"/>
    <n v="202"/>
    <x v="1"/>
    <x v="1"/>
    <s v="Order specific"/>
    <s v="Order specific"/>
    <n v="2100"/>
    <n v="5"/>
    <n v="0"/>
    <n v="15"/>
    <n v="0"/>
    <n v="0"/>
    <n v="52"/>
    <n v="75"/>
    <n v="6843.75"/>
    <n v="0"/>
    <n v="0"/>
    <n v="0"/>
    <n v="780"/>
    <x v="0"/>
    <x v="0"/>
    <x v="0"/>
    <s v=""/>
    <n v="0"/>
  </r>
  <r>
    <s v="ST423-301-136"/>
    <s v="小鸟件磨擦套"/>
    <s v="SM"/>
    <n v="219"/>
    <x v="1"/>
    <x v="1"/>
    <s v="SM"/>
    <s v="kanban"/>
    <n v="2600"/>
    <n v="1573"/>
    <n v="1500"/>
    <n v="2.15"/>
    <n v="0"/>
    <n v="500"/>
    <n v="8926"/>
    <n v="3381.95"/>
    <n v="0.20445888415863767"/>
    <n v="0"/>
    <n v="537.5"/>
    <n v="3225"/>
    <n v="19190.899999999998"/>
    <x v="2"/>
    <x v="1"/>
    <x v="2"/>
    <n v="14"/>
    <n v="0"/>
  </r>
  <r>
    <s v="ST423-305-048"/>
    <s v="PLAST. SHOUL. BEARING 10X12X05"/>
    <s v="SM"/>
    <n v="202"/>
    <x v="1"/>
    <x v="1"/>
    <s v="SM"/>
    <s v="kanban"/>
    <n v="2600"/>
    <n v="804"/>
    <n v="675"/>
    <n v="0.9"/>
    <n v="0"/>
    <n v="135"/>
    <n v="2598"/>
    <n v="723.6"/>
    <n v="220.9949961508853"/>
    <n v="0"/>
    <n v="60.75"/>
    <n v="607.5"/>
    <n v="2338.2000000000003"/>
    <x v="3"/>
    <x v="2"/>
    <x v="0"/>
    <n v="21"/>
    <n v="432.19444759076544"/>
  </r>
  <r>
    <s v="ST423-305-227"/>
    <s v="PLAST. SHOUL. BEARING 09X14X10"/>
    <s v="SM"/>
    <n v="202"/>
    <x v="1"/>
    <x v="1"/>
    <s v="SM"/>
    <s v="kanban"/>
    <n v="2600"/>
    <n v="294"/>
    <n v="225"/>
    <n v="1"/>
    <n v="0"/>
    <n v="45"/>
    <n v="866"/>
    <n v="294"/>
    <n v="338.86836027713628"/>
    <n v="0"/>
    <n v="22.5"/>
    <n v="225"/>
    <n v="866"/>
    <x v="3"/>
    <x v="2"/>
    <x v="0"/>
    <n v="21"/>
    <n v="182.01515354733183"/>
  </r>
  <r>
    <s v="ST423-310-010"/>
    <s v="THERMOPLAST. CLIP BEARING 10X3"/>
    <s v="SM"/>
    <n v="202"/>
    <x v="1"/>
    <x v="1"/>
    <s v="SM"/>
    <s v="kanban"/>
    <n v="2600"/>
    <n v="1223"/>
    <n v="2075"/>
    <n v="0.83"/>
    <n v="0"/>
    <n v="500"/>
    <n v="7323"/>
    <n v="1015.0899999999999"/>
    <n v="14.653830397378124"/>
    <n v="0"/>
    <n v="207.5"/>
    <n v="1722.25"/>
    <n v="6078.09"/>
    <x v="2"/>
    <x v="2"/>
    <x v="2"/>
    <n v="21"/>
    <n v="0"/>
  </r>
  <r>
    <s v="ST423-311-055"/>
    <s v="SHOULD. BUSH STEEL 8/10X5.5"/>
    <s v="SM"/>
    <n v="219"/>
    <x v="1"/>
    <x v="1"/>
    <s v="SM"/>
    <s v="kanban"/>
    <n v="2600"/>
    <n v="168"/>
    <n v="660"/>
    <n v="1.61"/>
    <n v="0"/>
    <n v="176"/>
    <n v="3866"/>
    <n v="270.48"/>
    <n v="115.46689084324883"/>
    <n v="0"/>
    <n v="141.68"/>
    <n v="1062.6000000000001"/>
    <n v="6224.26"/>
    <x v="3"/>
    <x v="2"/>
    <x v="0"/>
    <n v="21"/>
    <n v="146.04989305704592"/>
  </r>
  <r>
    <s v="ST423-311-203"/>
    <s v="轴承25/28X11.5"/>
    <s v="X40"/>
    <n v="219"/>
    <x v="1"/>
    <x v="1"/>
    <s v="Order specific"/>
    <s v="Order specific"/>
    <n v="2100"/>
    <n v="12"/>
    <n v="0"/>
    <n v="3.42"/>
    <n v="0"/>
    <n v="0"/>
    <n v="68"/>
    <n v="41.04"/>
    <n v="901.76470588235293"/>
    <n v="0"/>
    <n v="0"/>
    <n v="0"/>
    <n v="232.56"/>
    <x v="0"/>
    <x v="0"/>
    <x v="0"/>
    <s v=""/>
    <n v="0"/>
  </r>
  <r>
    <s v="ST423-311-236"/>
    <s v="轴承14/16X12"/>
    <s v="XA"/>
    <n v="219"/>
    <x v="1"/>
    <x v="1"/>
    <s v="Order specific"/>
    <s v="Order specific"/>
    <n v="2100"/>
    <n v="58"/>
    <n v="0"/>
    <n v="1.54"/>
    <n v="0"/>
    <n v="0"/>
    <n v="88"/>
    <n v="89.320000000000007"/>
    <n v="49.772727272727266"/>
    <n v="0"/>
    <n v="0"/>
    <n v="0"/>
    <n v="135.52000000000001"/>
    <x v="0"/>
    <x v="0"/>
    <x v="0"/>
    <s v=""/>
    <n v="0"/>
  </r>
  <r>
    <s v="ST423-350-081"/>
    <s v="SELF LUBRICAT BEARING 06/10X06"/>
    <s v="SM"/>
    <n v="219"/>
    <x v="1"/>
    <x v="1"/>
    <s v="SM"/>
    <s v="kanban"/>
    <n v="2600"/>
    <n v="69"/>
    <n v="45"/>
    <n v="1.4"/>
    <n v="0"/>
    <n v="15"/>
    <n v="237"/>
    <n v="96.6"/>
    <n v="89.324894514767934"/>
    <n v="0"/>
    <n v="10.5"/>
    <n v="62.999999999999993"/>
    <n v="331.79999999999995"/>
    <x v="1"/>
    <x v="2"/>
    <x v="0"/>
    <n v="21"/>
    <n v="48.767166178554554"/>
  </r>
  <r>
    <s v="ST423-501-001"/>
    <s v="ARTICULATED JOINT 6/R"/>
    <s v="SM"/>
    <n v="219"/>
    <x v="1"/>
    <x v="1"/>
    <s v="SM"/>
    <s v="kanban"/>
    <n v="2600"/>
    <n v="44"/>
    <n v="30"/>
    <n v="21.54"/>
    <n v="0"/>
    <n v="15"/>
    <n v="237"/>
    <n v="947.76"/>
    <n v="106.26582278481013"/>
    <n v="0"/>
    <n v="161.54999999999998"/>
    <n v="646.19999999999993"/>
    <n v="5104.9799999999996"/>
    <x v="3"/>
    <x v="2"/>
    <x v="2"/>
    <n v="21"/>
    <n v="501.90750418106018"/>
  </r>
  <r>
    <s v="ST423-511-020"/>
    <s v="主轴拐臂轴承"/>
    <s v="XA"/>
    <n v="219"/>
    <x v="1"/>
    <x v="1"/>
    <s v="Order specific"/>
    <s v="Order specific"/>
    <n v="2100"/>
    <n v="178"/>
    <n v="0"/>
    <n v="29.11"/>
    <n v="0"/>
    <n v="0"/>
    <n v="266"/>
    <n v="5181.58"/>
    <n v="60.375939849624054"/>
    <n v="0"/>
    <n v="0"/>
    <n v="0"/>
    <n v="7743.26"/>
    <x v="0"/>
    <x v="0"/>
    <x v="2"/>
    <s v=""/>
    <n v="0"/>
  </r>
  <r>
    <s v="ST424-501-343"/>
    <s v="CHAIN LINKS"/>
    <s v="XB"/>
    <n v="105"/>
    <x v="1"/>
    <x v="1"/>
    <s v="Order specific"/>
    <s v="Order specific"/>
    <n v="2100"/>
    <n v="15"/>
    <n v="50"/>
    <n v="9.82"/>
    <n v="0"/>
    <n v="0"/>
    <n v="0"/>
    <n v="147.30000000000001"/>
    <s v=""/>
    <n v="0"/>
    <n v="0"/>
    <n v="491"/>
    <n v="0"/>
    <x v="0"/>
    <x v="0"/>
    <x v="0"/>
    <s v=""/>
    <n v="0"/>
  </r>
  <r>
    <s v="ST431-101-137"/>
    <s v="整流桥"/>
    <s v="XA"/>
    <n v="213"/>
    <x v="1"/>
    <x v="1"/>
    <s v="Order specific"/>
    <s v="Order specific"/>
    <n v="2100"/>
    <n v="585"/>
    <n v="0"/>
    <n v="15.17"/>
    <n v="60"/>
    <n v="0"/>
    <n v="597"/>
    <n v="8874.4500000000007"/>
    <n v="9.1708542713567844"/>
    <n v="910.2"/>
    <n v="0"/>
    <n v="0"/>
    <n v="9056.49"/>
    <x v="0"/>
    <x v="0"/>
    <x v="3"/>
    <s v=""/>
    <n v="0"/>
  </r>
  <r>
    <s v="ST434-101-064"/>
    <s v="64针航空插（公）"/>
    <s v="VMI"/>
    <n v="219"/>
    <x v="1"/>
    <x v="1"/>
    <s v="MRP"/>
    <s v="MRP"/>
    <s v="VMI"/>
    <n v="7"/>
    <n v="0"/>
    <n v="45.3"/>
    <n v="0"/>
    <n v="0"/>
    <n v="3294"/>
    <n v="317.09999999999997"/>
    <n v="64.822404371584696"/>
    <n v="0"/>
    <n v="0"/>
    <n v="0"/>
    <n v="149218.19999999998"/>
    <x v="1"/>
    <x v="1"/>
    <x v="0"/>
    <n v="14"/>
    <n v="164.08551679662801"/>
  </r>
  <r>
    <s v="ST434-101-164"/>
    <s v="64针航空插（母）配客户"/>
    <s v="VMI"/>
    <n v="219"/>
    <x v="1"/>
    <x v="1"/>
    <s v="MRP"/>
    <s v="MRP"/>
    <s v="VMI"/>
    <n v="428"/>
    <n v="0"/>
    <n v="45.3"/>
    <n v="0"/>
    <n v="0"/>
    <n v="1112"/>
    <n v="19388.399999999998"/>
    <n v="2.2976618705035969"/>
    <n v="0"/>
    <n v="0"/>
    <n v="0"/>
    <n v="50373.599999999999"/>
    <x v="2"/>
    <x v="1"/>
    <x v="3"/>
    <n v="14"/>
    <n v="0"/>
  </r>
  <r>
    <s v="ST434-101-565"/>
    <s v="Socket pin"/>
    <s v="SM"/>
    <n v="219"/>
    <x v="1"/>
    <x v="1"/>
    <s v="SM"/>
    <s v="kanban"/>
    <n v="2600"/>
    <n v="448"/>
    <n v="0"/>
    <n v="0.73"/>
    <n v="0"/>
    <n v="2000"/>
    <n v="1812"/>
    <n v="327.03999999999996"/>
    <n v="86.214128035320087"/>
    <n v="0"/>
    <n v="730"/>
    <n v="0"/>
    <n v="1322.76"/>
    <x v="1"/>
    <x v="2"/>
    <x v="0"/>
    <n v="21"/>
    <n v="163.27062728971961"/>
  </r>
  <r>
    <s v="ST434-101-566"/>
    <s v="Female contact crimping 10A"/>
    <s v="SM"/>
    <n v="219"/>
    <x v="1"/>
    <x v="1"/>
    <s v="SM"/>
    <s v="kanban"/>
    <n v="2600"/>
    <n v="1750"/>
    <n v="8000"/>
    <n v="0.8"/>
    <n v="0"/>
    <n v="4000"/>
    <n v="74989"/>
    <n v="1400"/>
    <n v="2.1805864860179494"/>
    <n v="0"/>
    <n v="1600"/>
    <n v="6400"/>
    <n v="59991.200000000004"/>
    <x v="2"/>
    <x v="1"/>
    <x v="2"/>
    <n v="14"/>
    <n v="0"/>
  </r>
  <r>
    <s v="ST435-520-012"/>
    <s v="MICROSWITCH 16A 6.3X0.8"/>
    <s v="SM"/>
    <n v="202"/>
    <x v="1"/>
    <x v="1"/>
    <s v="SM"/>
    <s v="kanban"/>
    <n v="2600"/>
    <n v="919"/>
    <n v="1256"/>
    <n v="18.149999999999999"/>
    <n v="0"/>
    <n v="314"/>
    <n v="6159"/>
    <n v="16679.849999999999"/>
    <n v="103.71001786004221"/>
    <n v="0"/>
    <n v="2849.5499999999997"/>
    <n v="22796.399999999998"/>
    <n v="111785.84999999999"/>
    <x v="3"/>
    <x v="1"/>
    <x v="3"/>
    <n v="14"/>
    <n v="9522.6168474739716"/>
  </r>
  <r>
    <s v="ST435-520-102"/>
    <s v="S6微动开关"/>
    <s v="VMI"/>
    <n v="202"/>
    <x v="1"/>
    <x v="1"/>
    <s v="MRP"/>
    <s v="MRP"/>
    <s v="VMI"/>
    <n v="545"/>
    <n v="0"/>
    <n v="3.2"/>
    <n v="0"/>
    <n v="0"/>
    <n v="5684"/>
    <n v="1744"/>
    <n v="59.013898662913441"/>
    <n v="0"/>
    <n v="0"/>
    <n v="0"/>
    <n v="18188.8"/>
    <x v="1"/>
    <x v="1"/>
    <x v="2"/>
    <n v="14"/>
    <n v="877.97619020078412"/>
  </r>
  <r>
    <s v="ST435-530-002"/>
    <s v="S41,43微动开关（常闭）"/>
    <s v="VMI"/>
    <n v="202"/>
    <x v="1"/>
    <x v="1"/>
    <s v="MRP"/>
    <s v="MRP"/>
    <s v="VMI"/>
    <n v="914"/>
    <n v="0"/>
    <n v="17"/>
    <n v="0"/>
    <n v="0"/>
    <n v="6236"/>
    <n v="15538"/>
    <n v="31.899454778704296"/>
    <n v="0"/>
    <n v="0"/>
    <n v="0"/>
    <n v="106012"/>
    <x v="1"/>
    <x v="1"/>
    <x v="3"/>
    <n v="14"/>
    <n v="5754.3410063089104"/>
  </r>
  <r>
    <s v="ST435-530-003"/>
    <s v="S41,43微动开关（常开）"/>
    <s v="VMI"/>
    <n v="202"/>
    <x v="1"/>
    <x v="1"/>
    <s v="MRP"/>
    <s v="MRP"/>
    <s v="VMI"/>
    <n v="117"/>
    <n v="0"/>
    <n v="16.78"/>
    <n v="0"/>
    <n v="0"/>
    <n v="199"/>
    <n v="1963.2600000000002"/>
    <n v="1676.4321608040202"/>
    <n v="0"/>
    <n v="0"/>
    <n v="0"/>
    <n v="3339.2200000000003"/>
    <x v="3"/>
    <x v="2"/>
    <x v="2"/>
    <n v="21"/>
    <n v="1279.520234224394"/>
  </r>
  <r>
    <s v="ST436-101-048"/>
    <s v="合闸闭锁电磁铁Y1(旧进口)110VACDC"/>
    <s v="VMI"/>
    <n v="202"/>
    <x v="1"/>
    <x v="1"/>
    <s v="MRP"/>
    <s v="MRP"/>
    <s v="VMI"/>
    <n v="16"/>
    <n v="0"/>
    <n v="128.21"/>
    <n v="0"/>
    <n v="0"/>
    <n v="29"/>
    <n v="2051.36"/>
    <n v="1472.5862068965516"/>
    <n v="0"/>
    <n v="0"/>
    <n v="0"/>
    <n v="3718.09"/>
    <x v="3"/>
    <x v="2"/>
    <x v="2"/>
    <n v="21"/>
    <n v="1334.5901737407801"/>
  </r>
  <r>
    <s v="ST436-101-230"/>
    <s v="24VDC Y1(进口）"/>
    <s v="XA"/>
    <n v="202"/>
    <x v="1"/>
    <x v="1"/>
    <s v="Order specific"/>
    <s v="Order specific"/>
    <n v="2100"/>
    <n v="109"/>
    <n v="0"/>
    <n v="123.91"/>
    <n v="10"/>
    <n v="0"/>
    <n v="0"/>
    <n v="13506.19"/>
    <s v=""/>
    <n v="1239.0999999999999"/>
    <n v="0"/>
    <n v="0"/>
    <n v="0"/>
    <x v="0"/>
    <x v="0"/>
    <x v="3"/>
    <s v=""/>
    <n v="0"/>
  </r>
  <r>
    <s v="ST436-101-238"/>
    <s v="48VDC Y1(进口）"/>
    <s v="XA"/>
    <n v="202"/>
    <x v="1"/>
    <x v="1"/>
    <s v="Order specific"/>
    <s v="Order specific"/>
    <n v="2100"/>
    <n v="114"/>
    <n v="0"/>
    <n v="78"/>
    <n v="10"/>
    <n v="0"/>
    <n v="0"/>
    <n v="8892"/>
    <s v=""/>
    <n v="780"/>
    <n v="0"/>
    <n v="0"/>
    <n v="0"/>
    <x v="0"/>
    <x v="0"/>
    <x v="3"/>
    <s v=""/>
    <n v="0"/>
  </r>
  <r>
    <s v="ST436-101-248"/>
    <s v="BLOCKING MAGNET 110V"/>
    <s v="VMI"/>
    <n v="202"/>
    <x v="1"/>
    <x v="1"/>
    <s v="MRP"/>
    <s v="MRP"/>
    <s v="VMI"/>
    <n v="63"/>
    <n v="0"/>
    <n v="78.31"/>
    <n v="0"/>
    <n v="0"/>
    <n v="230"/>
    <n v="4933.53"/>
    <n v="180.91304347826087"/>
    <n v="0"/>
    <n v="0"/>
    <n v="0"/>
    <n v="18011.3"/>
    <x v="3"/>
    <x v="1"/>
    <x v="2"/>
    <n v="14"/>
    <n v="3004.1534011535691"/>
  </r>
  <r>
    <s v="ST436-101-251"/>
    <s v="手车闭锁电磁铁 125VACDC(国内）"/>
    <s v="VMI"/>
    <n v="202"/>
    <x v="1"/>
    <x v="1"/>
    <s v="MRP"/>
    <s v="MRP"/>
    <s v="VMI"/>
    <n v="8"/>
    <n v="0"/>
    <n v="78"/>
    <n v="0"/>
    <n v="0"/>
    <n v="252"/>
    <n v="624"/>
    <n v="91.25"/>
    <n v="0"/>
    <n v="0"/>
    <n v="0"/>
    <n v="19656"/>
    <x v="3"/>
    <x v="1"/>
    <x v="0"/>
    <n v="14"/>
    <n v="348.65358904109593"/>
  </r>
  <r>
    <s v="ST436-101-359"/>
    <s v="合闸闭锁电磁铁Y1(旧国产)220VACDC"/>
    <s v="VMI"/>
    <n v="202"/>
    <x v="1"/>
    <x v="1"/>
    <s v="MRP"/>
    <s v="MRP"/>
    <s v="VMI"/>
    <n v="16"/>
    <n v="0"/>
    <n v="78"/>
    <n v="0"/>
    <n v="0"/>
    <n v="199"/>
    <n v="1248"/>
    <n v="14.673366834170855"/>
    <n v="0"/>
    <n v="0"/>
    <n v="0"/>
    <n v="15522"/>
    <x v="2"/>
    <x v="1"/>
    <x v="2"/>
    <n v="14"/>
    <n v="37.799013698630233"/>
  </r>
  <r>
    <s v="ST436-102-030"/>
    <s v="24VDC F4&amp;Y0(进口）"/>
    <s v="XA"/>
    <n v="202"/>
    <x v="1"/>
    <x v="1"/>
    <s v="Order specific"/>
    <s v="Order specific"/>
    <n v="2100"/>
    <n v="10"/>
    <n v="6"/>
    <n v="79"/>
    <n v="10"/>
    <n v="0"/>
    <n v="7"/>
    <n v="790"/>
    <n v="834.28571428571422"/>
    <n v="790"/>
    <n v="0"/>
    <n v="474"/>
    <n v="553"/>
    <x v="0"/>
    <x v="0"/>
    <x v="0"/>
    <s v=""/>
    <n v="0"/>
  </r>
  <r>
    <s v="ST436-102-038"/>
    <s v="48VDC F4&amp;Y0(进口）"/>
    <s v="XA"/>
    <n v="202"/>
    <x v="1"/>
    <x v="1"/>
    <s v="Order specific"/>
    <s v="Order specific"/>
    <n v="2100"/>
    <n v="34"/>
    <n v="0"/>
    <n v="388.18"/>
    <n v="20"/>
    <n v="0"/>
    <n v="7"/>
    <n v="13198.12"/>
    <n v="521.42857142857144"/>
    <n v="7763.6"/>
    <n v="0"/>
    <n v="0"/>
    <n v="2717.26"/>
    <x v="0"/>
    <x v="0"/>
    <x v="3"/>
    <s v=""/>
    <n v="0"/>
  </r>
  <r>
    <s v="ST436-102-048"/>
    <s v="110VDC F4&amp;Y0(进口）"/>
    <s v="XA"/>
    <n v="202"/>
    <x v="1"/>
    <x v="1"/>
    <s v="Order specific"/>
    <s v="Order specific"/>
    <n v="2100"/>
    <n v="54"/>
    <n v="0"/>
    <n v="79.88"/>
    <n v="30"/>
    <n v="0"/>
    <n v="135"/>
    <n v="4313.5199999999995"/>
    <n v="91.925925925925924"/>
    <n v="2396.3999999999996"/>
    <n v="0"/>
    <n v="0"/>
    <n v="10783.8"/>
    <x v="0"/>
    <x v="0"/>
    <x v="2"/>
    <s v=""/>
    <n v="0"/>
  </r>
  <r>
    <s v="ST436-102-051"/>
    <s v="F4&amp;手车闭锁电磁铁 125VDC（进口）"/>
    <s v="VMI"/>
    <n v="202"/>
    <x v="1"/>
    <x v="1"/>
    <s v="MRP"/>
    <s v="MRP"/>
    <s v="VMI"/>
    <n v="30"/>
    <n v="0"/>
    <n v="102.04"/>
    <n v="0"/>
    <n v="0"/>
    <n v="26"/>
    <n v="3061.2000000000003"/>
    <n v="758.07692307692309"/>
    <n v="0"/>
    <n v="0"/>
    <n v="0"/>
    <n v="2653.04"/>
    <x v="3"/>
    <x v="2"/>
    <x v="2"/>
    <n v="21"/>
    <n v="1964.4237589041099"/>
  </r>
  <r>
    <s v="ST436-102-058"/>
    <s v="F4&amp;手车闭锁电磁铁 220VDC（进口）"/>
    <s v="VMI"/>
    <n v="202"/>
    <x v="1"/>
    <x v="1"/>
    <s v="MRP"/>
    <s v="MRP"/>
    <s v="VMI"/>
    <n v="3"/>
    <n v="0"/>
    <n v="79"/>
    <n v="0"/>
    <n v="0"/>
    <n v="132"/>
    <n v="237"/>
    <n v="82.954545454545453"/>
    <n v="0"/>
    <n v="0"/>
    <n v="0"/>
    <n v="10428"/>
    <x v="1"/>
    <x v="1"/>
    <x v="0"/>
    <n v="14"/>
    <n v="130.02144657534248"/>
  </r>
  <r>
    <s v="ST437-201-106"/>
    <s v="蛇皮管"/>
    <s v="XA"/>
    <n v="202"/>
    <x v="1"/>
    <x v="1"/>
    <s v="Order specific"/>
    <s v="Order specific"/>
    <n v="2100"/>
    <n v="55"/>
    <n v="0"/>
    <n v="8.1999999999999993"/>
    <n v="0"/>
    <n v="0"/>
    <n v="75.599999999999994"/>
    <n v="450.99999999999994"/>
    <n v="14.484126984126986"/>
    <n v="0"/>
    <n v="0"/>
    <n v="0"/>
    <n v="619.91999999999985"/>
    <x v="0"/>
    <x v="0"/>
    <x v="0"/>
    <s v=""/>
    <n v="0"/>
  </r>
  <r>
    <s v="ST440-110-009"/>
    <s v="护线橡胶圈"/>
    <s v="MTX"/>
    <n v="202"/>
    <x v="1"/>
    <x v="1"/>
    <s v="Order specific"/>
    <s v="Order specific"/>
    <n v="2100"/>
    <n v="288"/>
    <n v="0"/>
    <n v="0.4"/>
    <n v="0"/>
    <n v="0"/>
    <n v="21"/>
    <n v="115.2"/>
    <n v="955.95238095238096"/>
    <n v="0"/>
    <n v="0"/>
    <n v="0"/>
    <n v="8.4"/>
    <x v="0"/>
    <x v="0"/>
    <x v="0"/>
    <s v=""/>
    <n v="0"/>
  </r>
  <r>
    <s v="ST440-110-010"/>
    <s v="固定式端子排"/>
    <s v="VMI"/>
    <n v="202"/>
    <x v="1"/>
    <x v="1"/>
    <s v="MRP"/>
    <s v="MRP"/>
    <s v="VMI"/>
    <n v="911"/>
    <n v="0"/>
    <n v="1.22"/>
    <n v="0"/>
    <n v="0"/>
    <n v="264"/>
    <n v="1111.42"/>
    <n v="398.18181818181813"/>
    <n v="0"/>
    <n v="0"/>
    <n v="0"/>
    <n v="322.08"/>
    <x v="3"/>
    <x v="2"/>
    <x v="2"/>
    <n v="21"/>
    <n v="694.85064904109595"/>
  </r>
  <r>
    <s v="ST440-120-021"/>
    <s v="WIRE SLEEVE 6X10X3"/>
    <s v="SM"/>
    <n v="202"/>
    <x v="1"/>
    <x v="1"/>
    <s v="SM"/>
    <s v="kanban"/>
    <n v="2600"/>
    <n v="160"/>
    <n v="640"/>
    <n v="0.13"/>
    <n v="0"/>
    <n v="160"/>
    <n v="759"/>
    <n v="20.8"/>
    <n v="438.09617918313575"/>
    <n v="0"/>
    <n v="10.4"/>
    <n v="83.2"/>
    <n v="98.67"/>
    <x v="3"/>
    <x v="2"/>
    <x v="0"/>
    <n v="21"/>
    <n v="13.069952717922501"/>
  </r>
  <r>
    <s v="ST440-201-722"/>
    <s v="END STOP E/U"/>
    <s v="SM"/>
    <n v="219"/>
    <x v="1"/>
    <x v="1"/>
    <s v="SM"/>
    <s v="kanban"/>
    <n v="2600"/>
    <n v="500"/>
    <n v="1440"/>
    <n v="1.1299999999999999"/>
    <n v="0"/>
    <n v="360"/>
    <n v="7040"/>
    <n v="565"/>
    <n v="8.295454545454545"/>
    <n v="0"/>
    <n v="203.39999999999998"/>
    <n v="1627.1999999999998"/>
    <n v="7955.1999999999989"/>
    <x v="2"/>
    <x v="2"/>
    <x v="0"/>
    <n v="21"/>
    <n v="0"/>
  </r>
  <r>
    <s v="ST443-002-101"/>
    <s v="AUX SWITCH"/>
    <s v="O12"/>
    <n v="219"/>
    <x v="1"/>
    <x v="1"/>
    <s v="Order specific"/>
    <s v="Order specific"/>
    <n v="2100"/>
    <n v="65"/>
    <n v="0"/>
    <n v="109.26"/>
    <n v="0"/>
    <n v="0"/>
    <n v="501"/>
    <n v="7101.9000000000005"/>
    <n v="364.27145708582833"/>
    <n v="0"/>
    <n v="0"/>
    <n v="0"/>
    <n v="54739.26"/>
    <x v="0"/>
    <x v="0"/>
    <x v="2"/>
    <s v=""/>
    <n v="0"/>
  </r>
  <r>
    <s v="ST443-002-104"/>
    <s v="02辅开"/>
    <s v="VMI"/>
    <n v="219"/>
    <x v="1"/>
    <x v="1"/>
    <s v="MRP"/>
    <s v="MRP"/>
    <s v="VMI"/>
    <n v="149"/>
    <n v="0"/>
    <n v="107.98"/>
    <n v="0"/>
    <n v="0"/>
    <n v="2305"/>
    <n v="16089.02"/>
    <n v="10.292841648590022"/>
    <n v="0"/>
    <n v="0"/>
    <n v="0"/>
    <n v="248893.90000000002"/>
    <x v="2"/>
    <x v="3"/>
    <x v="3"/>
    <n v="7"/>
    <n v="3397.1058709378299"/>
  </r>
  <r>
    <s v="ST443-002-109"/>
    <s v="01辅开"/>
    <s v="VMI"/>
    <n v="219"/>
    <x v="1"/>
    <x v="1"/>
    <s v="MRP"/>
    <s v="MRP"/>
    <s v="VMI"/>
    <n v="2"/>
    <n v="0"/>
    <n v="109.26"/>
    <n v="0"/>
    <n v="0"/>
    <n v="20251"/>
    <n v="218.52"/>
    <n v="2.6855463927707275"/>
    <n v="0"/>
    <n v="0"/>
    <n v="0"/>
    <n v="2212624.2600000002"/>
    <x v="2"/>
    <x v="3"/>
    <x v="0"/>
    <n v="7"/>
    <n v="0"/>
  </r>
  <r>
    <s v="ST443-002-111"/>
    <s v="Aux. switch CR90"/>
    <s v="XA"/>
    <n v="202"/>
    <x v="1"/>
    <x v="1"/>
    <s v="Order specific"/>
    <s v="Order specific"/>
    <n v="2100"/>
    <n v="2"/>
    <n v="0"/>
    <n v="80"/>
    <n v="0"/>
    <n v="0"/>
    <n v="8"/>
    <n v="160"/>
    <n v="91.25"/>
    <n v="0"/>
    <n v="0"/>
    <n v="0"/>
    <n v="640"/>
    <x v="0"/>
    <x v="0"/>
    <x v="0"/>
    <s v=""/>
    <n v="0"/>
  </r>
  <r>
    <s v="VAH12-63-50"/>
    <s v="VAH CIRCUIT BREAKER"/>
    <s v="VAH"/>
    <n v="213"/>
    <x v="1"/>
    <x v="1"/>
    <s v="Order specific"/>
    <s v="Order specific"/>
    <n v="2100"/>
    <n v="3"/>
    <n v="0"/>
    <n v="261211.7"/>
    <n v="0"/>
    <n v="0"/>
    <n v="0"/>
    <n v="783635.10000000009"/>
    <s v=""/>
    <n v="0"/>
    <n v="0"/>
    <n v="0"/>
    <n v="0"/>
    <x v="0"/>
    <x v="0"/>
    <x v="3"/>
    <s v=""/>
    <n v="0"/>
  </r>
  <r>
    <s v="WIRING-BHVX"/>
    <s v="WIRING"/>
    <s v="SM"/>
    <n v="202"/>
    <x v="1"/>
    <x v="1"/>
    <s v="MRP"/>
    <s v="MRP"/>
    <n v="2600"/>
    <n v="221"/>
    <n v="82"/>
    <n v="111.4"/>
    <n v="0"/>
    <n v="30"/>
    <n v="3165"/>
    <n v="24619.4"/>
    <n v="0.34597156398104267"/>
    <n v="0"/>
    <n v="1671"/>
    <n v="9134.8000000000011"/>
    <n v="352581"/>
    <x v="2"/>
    <x v="3"/>
    <x v="3"/>
    <n v="7"/>
    <n v="0"/>
  </r>
  <r>
    <m/>
    <m/>
    <m/>
    <m/>
    <x v="2"/>
    <x v="2"/>
    <m/>
    <m/>
    <m/>
    <m/>
    <m/>
    <m/>
    <m/>
    <m/>
    <m/>
    <m/>
    <m/>
    <m/>
    <m/>
    <m/>
    <m/>
    <x v="5"/>
    <x v="4"/>
    <x v="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95">
  <r>
    <s v="283316/022ST"/>
    <s v="合闸线圈(DC220V)"/>
    <x v="0"/>
    <n v="212"/>
    <x v="0"/>
    <x v="0"/>
    <s v="Order specific"/>
    <x v="0"/>
    <n v="2100"/>
    <n v="8"/>
    <n v="0"/>
    <n v="48.86"/>
    <n v="0"/>
    <n v="0"/>
    <n v="0"/>
    <n v="390.88"/>
    <s v=""/>
    <n v="0"/>
    <n v="0"/>
    <n v="0"/>
    <n v="0"/>
    <s v="Order specific"/>
    <s v="Order specific"/>
    <s v="C"/>
    <s v=""/>
    <n v="0"/>
  </r>
  <r>
    <s v="468133/001"/>
    <s v="FEP手动储能杆"/>
    <x v="0"/>
    <n v="212"/>
    <x v="0"/>
    <x v="0"/>
    <s v="Order specific"/>
    <x v="0"/>
    <n v="2100"/>
    <n v="1"/>
    <n v="0"/>
    <n v="0"/>
    <n v="0"/>
    <n v="0"/>
    <n v="0"/>
    <n v="0"/>
    <s v=""/>
    <n v="0"/>
    <n v="0"/>
    <n v="0"/>
    <n v="0"/>
    <s v="Order specific"/>
    <s v="Order specific"/>
    <s v="D"/>
    <s v=""/>
    <n v="0"/>
  </r>
  <r>
    <s v="AGS000440-01"/>
    <s v="BEARING"/>
    <x v="1"/>
    <n v="202"/>
    <x v="1"/>
    <x v="1"/>
    <s v="Order specific"/>
    <x v="0"/>
    <n v="2100"/>
    <n v="10"/>
    <n v="0"/>
    <n v="238"/>
    <n v="0"/>
    <n v="0"/>
    <n v="100"/>
    <n v="2380"/>
    <n v="36.5"/>
    <n v="0"/>
    <n v="0"/>
    <n v="0"/>
    <n v="23800"/>
    <s v="Order specific"/>
    <s v="Order specific"/>
    <s v="B"/>
    <s v=""/>
    <n v="0"/>
  </r>
  <r>
    <s v="AGS000777-01"/>
    <s v="COMPLETE LEVER"/>
    <x v="2"/>
    <n v="212"/>
    <x v="1"/>
    <x v="1"/>
    <s v="SM"/>
    <x v="1"/>
    <n v="2600"/>
    <n v="116"/>
    <n v="250"/>
    <n v="18"/>
    <n v="0"/>
    <n v="50"/>
    <n v="1259"/>
    <n v="2088"/>
    <n v="33.62986497220016"/>
    <n v="0"/>
    <n v="450"/>
    <n v="4500"/>
    <n v="22662"/>
    <s v="&lt;90 days"/>
    <n v="2"/>
    <s v="B"/>
    <n v="14"/>
    <n v="804.38991780821925"/>
  </r>
  <r>
    <s v="AGS001184-01"/>
    <s v="DISK"/>
    <x v="2"/>
    <n v="202"/>
    <x v="1"/>
    <x v="1"/>
    <s v="SM"/>
    <x v="1"/>
    <n v="2600"/>
    <n v="155"/>
    <n v="60"/>
    <n v="4.51"/>
    <n v="0"/>
    <n v="30"/>
    <n v="875"/>
    <n v="699.05"/>
    <n v="64.657142857142858"/>
    <n v="0"/>
    <n v="67.649999999999991"/>
    <n v="270.59999999999997"/>
    <n v="3946.25"/>
    <s v="&lt;90 days"/>
    <n v="3"/>
    <s v="C"/>
    <n v="21"/>
    <n v="311.52361643835616"/>
  </r>
  <r>
    <s v="AGS001658-01"/>
    <s v="合分电磁铁缓冲垫"/>
    <x v="2"/>
    <n v="202"/>
    <x v="1"/>
    <x v="1"/>
    <s v="SM"/>
    <x v="1"/>
    <n v="2600"/>
    <n v="311"/>
    <n v="800"/>
    <n v="2.5"/>
    <n v="0"/>
    <n v="400"/>
    <n v="16287"/>
    <n v="777.5"/>
    <n v="6.9696690612144661"/>
    <n v="0"/>
    <n v="500"/>
    <n v="2000"/>
    <n v="40717.5"/>
    <s v="&lt;15 days"/>
    <n v="2"/>
    <s v="C"/>
    <n v="14"/>
    <n v="0"/>
  </r>
  <r>
    <s v="AGS001665-01"/>
    <s v="SPACER"/>
    <x v="1"/>
    <n v="212"/>
    <x v="1"/>
    <x v="1"/>
    <s v="Order specific"/>
    <x v="0"/>
    <n v="2100"/>
    <n v="20"/>
    <n v="0"/>
    <n v="1.1399999999999999"/>
    <n v="0"/>
    <n v="0"/>
    <n v="123"/>
    <n v="22.799999999999997"/>
    <n v="59.349593495934961"/>
    <n v="0"/>
    <n v="0"/>
    <n v="0"/>
    <n v="140.22"/>
    <s v="Order specific"/>
    <s v="Order specific"/>
    <s v="C"/>
    <s v=""/>
    <n v="0"/>
  </r>
  <r>
    <s v="AGS001780-01"/>
    <s v="合分闸指示安装件"/>
    <x v="3"/>
    <n v="202"/>
    <x v="1"/>
    <x v="1"/>
    <s v="MRP"/>
    <x v="2"/>
    <s v="VMI"/>
    <n v="1"/>
    <n v="0"/>
    <n v="20"/>
    <n v="0"/>
    <n v="0"/>
    <n v="866"/>
    <n v="20"/>
    <n v="0.42147806004618937"/>
    <n v="0"/>
    <n v="0"/>
    <n v="0"/>
    <n v="17320"/>
    <s v="&lt;15 days"/>
    <n v="2"/>
    <s v="C"/>
    <n v="14"/>
    <n v="0"/>
  </r>
  <r>
    <s v="AGS002432-01"/>
    <s v="AXLE"/>
    <x v="2"/>
    <n v="202"/>
    <x v="1"/>
    <x v="1"/>
    <s v="SM"/>
    <x v="1"/>
    <n v="2600"/>
    <n v="2460"/>
    <n v="3000"/>
    <n v="0.7"/>
    <n v="0"/>
    <n v="300"/>
    <n v="1515"/>
    <n v="1722"/>
    <n v="592.67326732673268"/>
    <n v="0"/>
    <n v="105"/>
    <n v="2100"/>
    <n v="1060.5"/>
    <s v="&gt;90 days"/>
    <n v="3"/>
    <s v="B"/>
    <n v="21"/>
    <n v="1096.2500547945206"/>
  </r>
  <r>
    <s v="AGS002438-01"/>
    <s v="F4装配连接件"/>
    <x v="3"/>
    <n v="202"/>
    <x v="1"/>
    <x v="1"/>
    <s v="MRP"/>
    <x v="2"/>
    <s v="VMI"/>
    <n v="10"/>
    <n v="0"/>
    <n v="5.54"/>
    <n v="0"/>
    <n v="0"/>
    <n v="605"/>
    <n v="55.4"/>
    <n v="6.0330578512396693"/>
    <n v="0"/>
    <n v="0"/>
    <n v="0"/>
    <n v="3351.7"/>
    <s v="&lt;15 days"/>
    <n v="3"/>
    <s v="C"/>
    <n v="21"/>
    <n v="0"/>
  </r>
  <r>
    <s v="AGS002439-01"/>
    <s v="FISHPLATE"/>
    <x v="2"/>
    <n v="202"/>
    <x v="1"/>
    <x v="1"/>
    <s v="SM"/>
    <x v="1"/>
    <n v="2600"/>
    <n v="229"/>
    <n v="380"/>
    <n v="1.17"/>
    <n v="0"/>
    <n v="120"/>
    <n v="606"/>
    <n v="267.93"/>
    <n v="137.92904290429044"/>
    <n v="0"/>
    <n v="70.199999999999989"/>
    <n v="444.59999999999997"/>
    <n v="709.02"/>
    <s v="&gt;90 days"/>
    <n v="3"/>
    <s v="C"/>
    <n v="21"/>
    <n v="149.91046520547948"/>
  </r>
  <r>
    <s v="AGS002751-01"/>
    <s v="卷簧（大电流）"/>
    <x v="4"/>
    <n v="213"/>
    <x v="1"/>
    <x v="1"/>
    <s v="Order specific"/>
    <x v="0"/>
    <n v="2100"/>
    <n v="264"/>
    <n v="810"/>
    <n v="201.66"/>
    <n v="162"/>
    <n v="0"/>
    <n v="1761"/>
    <n v="53238.239999999998"/>
    <n v="54.718909710391827"/>
    <n v="32668.92"/>
    <n v="0"/>
    <n v="163344.6"/>
    <n v="355123.26"/>
    <s v="Order specific"/>
    <s v="Order specific"/>
    <s v="A"/>
    <s v=""/>
    <n v="0"/>
  </r>
  <r>
    <s v="AGS448718-01"/>
    <s v="特殊F4用弹簧&amp;合分按钮弹簧"/>
    <x v="1"/>
    <n v="219"/>
    <x v="1"/>
    <x v="1"/>
    <s v="Order specific"/>
    <x v="0"/>
    <n v="2100"/>
    <n v="640"/>
    <n v="0"/>
    <n v="0.2"/>
    <n v="0"/>
    <n v="0"/>
    <n v="0"/>
    <n v="128"/>
    <s v=""/>
    <n v="0"/>
    <n v="0"/>
    <n v="0"/>
    <n v="0"/>
    <s v="Order specific"/>
    <s v="Order specific"/>
    <s v="C"/>
    <s v=""/>
    <n v="0"/>
  </r>
  <r>
    <s v="AGS457456-01"/>
    <s v="CAP"/>
    <x v="2"/>
    <n v="202"/>
    <x v="1"/>
    <x v="1"/>
    <s v="SM"/>
    <x v="1"/>
    <n v="2600"/>
    <n v="452"/>
    <n v="600"/>
    <n v="0.87"/>
    <n v="0"/>
    <n v="150"/>
    <n v="331"/>
    <n v="393.24"/>
    <n v="498.42900302114799"/>
    <n v="0"/>
    <n v="65.25"/>
    <n v="522"/>
    <n v="287.96999999999997"/>
    <s v="&gt;90 days"/>
    <n v="3"/>
    <s v="C"/>
    <n v="21"/>
    <n v="248.6034295890411"/>
  </r>
  <r>
    <s v="AGS600887-01"/>
    <s v="GEAR"/>
    <x v="5"/>
    <n v="202"/>
    <x v="1"/>
    <x v="1"/>
    <s v="Order specific"/>
    <x v="0"/>
    <n v="2100"/>
    <n v="4"/>
    <n v="0"/>
    <n v="188.03"/>
    <n v="0"/>
    <n v="0"/>
    <n v="52"/>
    <n v="752.12"/>
    <n v="28.07692307692308"/>
    <n v="0"/>
    <n v="0"/>
    <n v="0"/>
    <n v="9777.56"/>
    <s v="Order specific"/>
    <s v="Order specific"/>
    <s v="C"/>
    <s v=""/>
    <n v="0"/>
  </r>
  <r>
    <s v="AGS637817-01"/>
    <s v="绝缘子"/>
    <x v="6"/>
    <n v="212"/>
    <x v="1"/>
    <x v="1"/>
    <s v="Order specific"/>
    <x v="0"/>
    <n v="2100"/>
    <n v="9"/>
    <n v="21"/>
    <n v="84.48"/>
    <n v="0"/>
    <n v="0"/>
    <n v="132"/>
    <n v="760.32"/>
    <n v="24.886363636363633"/>
    <n v="0"/>
    <n v="0"/>
    <n v="1774.0800000000002"/>
    <n v="11151.36"/>
    <s v="Order specific"/>
    <s v="Order specific"/>
    <s v="C"/>
    <s v=""/>
    <n v="0"/>
  </r>
  <r>
    <s v="AGS637822-01"/>
    <s v="绝缘子"/>
    <x v="6"/>
    <n v="213"/>
    <x v="1"/>
    <x v="1"/>
    <s v="Order specific"/>
    <x v="0"/>
    <n v="2100"/>
    <n v="120"/>
    <n v="0"/>
    <n v="173.58"/>
    <n v="96"/>
    <n v="0"/>
    <n v="271"/>
    <n v="20829.600000000002"/>
    <n v="161.62361623616235"/>
    <n v="16663.68"/>
    <n v="0"/>
    <n v="0"/>
    <n v="47040.18"/>
    <s v="Order specific"/>
    <s v="Order specific"/>
    <s v="A"/>
    <s v=""/>
    <n v="0"/>
  </r>
  <r>
    <s v="AGS637827-01"/>
    <s v="绝缘子"/>
    <x v="6"/>
    <n v="213"/>
    <x v="1"/>
    <x v="1"/>
    <s v="Order specific"/>
    <x v="0"/>
    <n v="2100"/>
    <n v="36"/>
    <n v="0"/>
    <n v="201.2"/>
    <n v="18"/>
    <n v="0"/>
    <n v="21"/>
    <n v="7243.2"/>
    <n v="625.71428571428567"/>
    <n v="3621.6"/>
    <n v="0"/>
    <n v="0"/>
    <n v="4225.2"/>
    <s v="Order specific"/>
    <s v="Order specific"/>
    <s v="A"/>
    <s v=""/>
    <n v="0"/>
  </r>
  <r>
    <s v="AGS637876-01"/>
    <s v="绝缘子"/>
    <x v="6"/>
    <n v="213"/>
    <x v="1"/>
    <x v="1"/>
    <s v="Order specific"/>
    <x v="0"/>
    <n v="2100"/>
    <n v="18"/>
    <n v="0"/>
    <n v="181.37"/>
    <n v="18"/>
    <n v="0"/>
    <n v="0"/>
    <n v="3264.66"/>
    <s v=""/>
    <n v="3264.66"/>
    <n v="0"/>
    <n v="0"/>
    <n v="0"/>
    <s v="Order specific"/>
    <s v="Order specific"/>
    <s v="B"/>
    <s v=""/>
    <n v="0"/>
  </r>
  <r>
    <s v="AGS637876-02"/>
    <s v="绝缘子"/>
    <x v="1"/>
    <n v="213"/>
    <x v="1"/>
    <x v="1"/>
    <s v="Order specific"/>
    <x v="0"/>
    <n v="2100"/>
    <n v="48"/>
    <n v="0"/>
    <n v="243.83"/>
    <n v="18"/>
    <n v="0"/>
    <n v="48"/>
    <n v="11703.84"/>
    <n v="365"/>
    <n v="4388.9400000000005"/>
    <n v="0"/>
    <n v="0"/>
    <n v="11703.84"/>
    <s v="Order specific"/>
    <s v="Order specific"/>
    <s v="A"/>
    <s v=""/>
    <n v="0"/>
  </r>
  <r>
    <s v="AGS646005-01"/>
    <s v="垫片"/>
    <x v="1"/>
    <n v="212"/>
    <x v="1"/>
    <x v="1"/>
    <s v="Order specific"/>
    <x v="0"/>
    <n v="2100"/>
    <n v="112"/>
    <n v="2"/>
    <n v="0.7"/>
    <n v="0"/>
    <n v="0"/>
    <n v="192"/>
    <n v="78.399999999999991"/>
    <n v="212.91666666666669"/>
    <n v="0"/>
    <n v="0"/>
    <n v="1.4"/>
    <n v="134.39999999999998"/>
    <s v="Order specific"/>
    <s v="Order specific"/>
    <s v="C"/>
    <s v=""/>
    <n v="0"/>
  </r>
  <r>
    <s v="AGS650081-01"/>
    <s v="COMPRESSION SPRING"/>
    <x v="2"/>
    <n v="219"/>
    <x v="1"/>
    <x v="1"/>
    <s v="SM"/>
    <x v="1"/>
    <n v="2600"/>
    <n v="139"/>
    <n v="240"/>
    <n v="0.3"/>
    <n v="0"/>
    <n v="60"/>
    <n v="403"/>
    <n v="41.699999999999996"/>
    <n v="125.89330024813896"/>
    <n v="0"/>
    <n v="9"/>
    <n v="72"/>
    <n v="120.89999999999999"/>
    <s v="&gt;90 days"/>
    <n v="3"/>
    <s v="C"/>
    <n v="21"/>
    <n v="22.931112328767121"/>
  </r>
  <r>
    <s v="AGS650146-01"/>
    <s v="弹簧"/>
    <x v="6"/>
    <n v="219"/>
    <x v="1"/>
    <x v="1"/>
    <s v="Order specific"/>
    <x v="0"/>
    <n v="2100"/>
    <n v="30"/>
    <n v="9"/>
    <n v="0.97"/>
    <n v="0"/>
    <n v="0"/>
    <n v="69"/>
    <n v="29.099999999999998"/>
    <n v="158.69565217391303"/>
    <n v="0"/>
    <n v="0"/>
    <n v="8.73"/>
    <n v="66.929999999999993"/>
    <s v="Order specific"/>
    <s v="Order specific"/>
    <s v="C"/>
    <s v=""/>
    <n v="0"/>
  </r>
  <r>
    <s v="AGS650147-01"/>
    <s v="弹簧"/>
    <x v="1"/>
    <n v="219"/>
    <x v="1"/>
    <x v="1"/>
    <s v="Order specific"/>
    <x v="0"/>
    <n v="2100"/>
    <n v="112"/>
    <n v="0"/>
    <n v="0.32"/>
    <n v="0"/>
    <n v="0"/>
    <n v="208"/>
    <n v="35.840000000000003"/>
    <n v="196.53846153846152"/>
    <n v="0"/>
    <n v="0"/>
    <n v="0"/>
    <n v="66.56"/>
    <s v="Order specific"/>
    <s v="Order specific"/>
    <s v="C"/>
    <s v=""/>
    <n v="0"/>
  </r>
  <r>
    <s v="AGS650230-01"/>
    <s v="弹簧"/>
    <x v="1"/>
    <n v="219"/>
    <x v="1"/>
    <x v="1"/>
    <s v="Order specific"/>
    <x v="0"/>
    <n v="2100"/>
    <n v="107"/>
    <n v="0"/>
    <n v="0.27"/>
    <n v="0"/>
    <n v="0"/>
    <n v="179"/>
    <n v="28.89"/>
    <n v="218.18435754189943"/>
    <n v="0"/>
    <n v="0"/>
    <n v="0"/>
    <n v="48.330000000000005"/>
    <s v="Order specific"/>
    <s v="Order specific"/>
    <s v="C"/>
    <s v=""/>
    <n v="0"/>
  </r>
  <r>
    <s v="AGS660416-01"/>
    <s v="GEAR WHEEL"/>
    <x v="5"/>
    <n v="202"/>
    <x v="1"/>
    <x v="1"/>
    <s v="Order specific"/>
    <x v="0"/>
    <n v="2100"/>
    <n v="4"/>
    <n v="0"/>
    <n v="59.83"/>
    <n v="0"/>
    <n v="0"/>
    <n v="52"/>
    <n v="239.32"/>
    <n v="28.07692307692308"/>
    <n v="0"/>
    <n v="0"/>
    <n v="0"/>
    <n v="3111.16"/>
    <s v="Order specific"/>
    <s v="Order specific"/>
    <s v="C"/>
    <s v=""/>
    <n v="0"/>
  </r>
  <r>
    <s v="AGS667429-01"/>
    <s v="合闸电磁铁110VDC"/>
    <x v="7"/>
    <n v="213"/>
    <x v="1"/>
    <x v="1"/>
    <s v="Order specific"/>
    <x v="0"/>
    <n v="2100"/>
    <n v="7"/>
    <n v="0"/>
    <n v="799.98"/>
    <n v="0"/>
    <n v="0"/>
    <n v="0"/>
    <n v="5599.8600000000006"/>
    <s v=""/>
    <n v="0"/>
    <n v="0"/>
    <n v="0"/>
    <n v="0"/>
    <s v="Order specific"/>
    <s v="Order specific"/>
    <s v="B"/>
    <s v=""/>
    <n v="0"/>
  </r>
  <r>
    <s v="AGS667430-01"/>
    <s v="合闸电磁铁220VDC"/>
    <x v="7"/>
    <n v="213"/>
    <x v="1"/>
    <x v="1"/>
    <s v="Order specific"/>
    <x v="0"/>
    <n v="2100"/>
    <n v="2"/>
    <n v="0"/>
    <n v="950.42"/>
    <n v="0"/>
    <n v="0"/>
    <n v="7"/>
    <n v="1900.84"/>
    <n v="104.28571428571428"/>
    <n v="0"/>
    <n v="0"/>
    <n v="0"/>
    <n v="6652.94"/>
    <s v="Order specific"/>
    <s v="Order specific"/>
    <s v="B"/>
    <s v=""/>
    <n v="0"/>
  </r>
  <r>
    <s v="AGS669455-01"/>
    <s v="铁道断路器分闸电磁铁AC220V"/>
    <x v="8"/>
    <n v="213"/>
    <x v="1"/>
    <x v="1"/>
    <s v="Order specific"/>
    <x v="0"/>
    <n v="2100"/>
    <n v="10"/>
    <n v="0"/>
    <n v="319.92"/>
    <n v="0"/>
    <n v="0"/>
    <n v="0"/>
    <n v="3199.2000000000003"/>
    <s v=""/>
    <n v="0"/>
    <n v="0"/>
    <n v="0"/>
    <n v="0"/>
    <s v="Order specific"/>
    <s v="Order specific"/>
    <s v="B"/>
    <s v=""/>
    <n v="0"/>
  </r>
  <r>
    <s v="AGS670380-01"/>
    <s v="垫块"/>
    <x v="6"/>
    <n v="202"/>
    <x v="1"/>
    <x v="1"/>
    <s v="Order specific"/>
    <x v="0"/>
    <n v="2100"/>
    <n v="6"/>
    <n v="0"/>
    <n v="4.9000000000000004"/>
    <n v="0"/>
    <n v="0"/>
    <n v="48"/>
    <n v="29.400000000000002"/>
    <n v="45.625"/>
    <n v="0"/>
    <n v="0"/>
    <n v="0"/>
    <n v="235.20000000000002"/>
    <s v="Order specific"/>
    <s v="Order specific"/>
    <s v="C"/>
    <s v=""/>
    <n v="0"/>
  </r>
  <r>
    <s v="AGS693389-01"/>
    <s v=" Break release F11(220V DC)"/>
    <x v="8"/>
    <n v="213"/>
    <x v="1"/>
    <x v="1"/>
    <s v="Order specific"/>
    <x v="0"/>
    <n v="2100"/>
    <n v="1"/>
    <n v="0"/>
    <n v="647.48"/>
    <n v="0"/>
    <n v="0"/>
    <n v="1"/>
    <n v="647.48"/>
    <n v="365"/>
    <n v="0"/>
    <n v="0"/>
    <n v="0"/>
    <n v="647.48"/>
    <s v="Order specific"/>
    <s v="Order specific"/>
    <s v="C"/>
    <s v=""/>
    <n v="0"/>
  </r>
  <r>
    <s v="AGS693707-01"/>
    <s v="电动手车闭锁电磁铁DC110V"/>
    <x v="1"/>
    <n v="202"/>
    <x v="1"/>
    <x v="1"/>
    <s v="Order specific"/>
    <x v="0"/>
    <n v="2100"/>
    <n v="20"/>
    <n v="30"/>
    <n v="79.42"/>
    <n v="20"/>
    <n v="0"/>
    <n v="142"/>
    <n v="1588.4"/>
    <n v="51.408450704225352"/>
    <n v="1588.4"/>
    <n v="0"/>
    <n v="2382.6"/>
    <n v="11277.64"/>
    <s v="Order specific"/>
    <s v="Order specific"/>
    <s v="B"/>
    <s v=""/>
    <n v="0"/>
  </r>
  <r>
    <s v="AGS693708-01"/>
    <s v="电动手车闭锁电磁铁DC220V"/>
    <x v="1"/>
    <n v="213"/>
    <x v="1"/>
    <x v="1"/>
    <s v="Order specific"/>
    <x v="0"/>
    <n v="2100"/>
    <n v="42"/>
    <n v="4"/>
    <n v="165.94"/>
    <n v="20"/>
    <n v="0"/>
    <n v="42"/>
    <n v="6969.48"/>
    <n v="365"/>
    <n v="3318.8"/>
    <n v="0"/>
    <n v="663.76"/>
    <n v="6969.48"/>
    <s v="Order specific"/>
    <s v="Order specific"/>
    <s v="B"/>
    <s v=""/>
    <n v="0"/>
  </r>
  <r>
    <s v="AGS693709-01"/>
    <s v="电动手车闭锁电磁铁DC125V"/>
    <x v="1"/>
    <n v="202"/>
    <x v="1"/>
    <x v="1"/>
    <s v="Order specific"/>
    <x v="0"/>
    <n v="2100"/>
    <n v="69"/>
    <n v="0"/>
    <n v="104.7"/>
    <n v="0"/>
    <n v="0"/>
    <n v="15"/>
    <n v="7224.3"/>
    <n v="1678.9999999999998"/>
    <n v="0"/>
    <n v="0"/>
    <n v="0"/>
    <n v="1570.5"/>
    <s v="Order specific"/>
    <s v="Order specific"/>
    <s v="A"/>
    <s v=""/>
    <n v="0"/>
  </r>
  <r>
    <s v="AGS699220-01"/>
    <s v="铁道断路器电机DC220V"/>
    <x v="7"/>
    <n v="213"/>
    <x v="1"/>
    <x v="1"/>
    <s v="Order specific"/>
    <x v="0"/>
    <n v="2100"/>
    <n v="7"/>
    <n v="0"/>
    <n v="1199.96"/>
    <n v="0"/>
    <n v="0"/>
    <n v="0"/>
    <n v="8399.7200000000012"/>
    <s v=""/>
    <n v="0"/>
    <n v="0"/>
    <n v="0"/>
    <n v="0"/>
    <s v="Order specific"/>
    <s v="Order specific"/>
    <s v="A"/>
    <s v=""/>
    <n v="0"/>
  </r>
  <r>
    <s v="AGSC10152-01"/>
    <s v="鸭嘴触子片16mm"/>
    <x v="3"/>
    <n v="202"/>
    <x v="1"/>
    <x v="1"/>
    <s v="MRP"/>
    <x v="2"/>
    <s v="VMI"/>
    <n v="631"/>
    <n v="0"/>
    <n v="20.66"/>
    <n v="0"/>
    <n v="0"/>
    <n v="50240"/>
    <n v="13036.460000000001"/>
    <n v="4.5842953821656049"/>
    <n v="0"/>
    <n v="0"/>
    <n v="0"/>
    <n v="1037958.4"/>
    <s v="&lt;15 days"/>
    <n v="1"/>
    <s v="A"/>
    <n v="7"/>
    <n v="0"/>
  </r>
  <r>
    <s v="AGSC11246-01"/>
    <s v="BUTTON"/>
    <x v="7"/>
    <n v="213"/>
    <x v="1"/>
    <x v="1"/>
    <s v="Order specific"/>
    <x v="0"/>
    <n v="2100"/>
    <n v="22"/>
    <n v="0"/>
    <n v="3.63"/>
    <n v="0"/>
    <n v="0"/>
    <n v="0"/>
    <n v="79.86"/>
    <s v=""/>
    <n v="0"/>
    <n v="0"/>
    <n v="0"/>
    <n v="0"/>
    <s v="Order specific"/>
    <s v="Order specific"/>
    <s v="C"/>
    <s v=""/>
    <n v="0"/>
  </r>
  <r>
    <s v="AGSC11247-01"/>
    <s v="BUTTON"/>
    <x v="7"/>
    <n v="213"/>
    <x v="1"/>
    <x v="1"/>
    <s v="Order specific"/>
    <x v="0"/>
    <n v="2100"/>
    <n v="30"/>
    <n v="4"/>
    <n v="3.63"/>
    <n v="0"/>
    <n v="0"/>
    <n v="89"/>
    <n v="108.89999999999999"/>
    <n v="123.03370786516854"/>
    <n v="0"/>
    <n v="0"/>
    <n v="14.52"/>
    <n v="323.07"/>
    <s v="Order specific"/>
    <s v="Order specific"/>
    <s v="C"/>
    <s v=""/>
    <n v="0"/>
  </r>
  <r>
    <s v="AGSC11412-01"/>
    <s v="64针航空插支架"/>
    <x v="3"/>
    <n v="219"/>
    <x v="1"/>
    <x v="1"/>
    <s v="MRP"/>
    <x v="2"/>
    <s v="VMI"/>
    <n v="7"/>
    <n v="0"/>
    <n v="47.86"/>
    <n v="0"/>
    <n v="0"/>
    <n v="3388"/>
    <n v="335.02"/>
    <n v="0.75413223140495866"/>
    <n v="0"/>
    <n v="0"/>
    <n v="0"/>
    <n v="162149.68"/>
    <s v="&lt;15 days"/>
    <n v="2"/>
    <s v="C"/>
    <n v="14"/>
    <n v="0"/>
  </r>
  <r>
    <s v="AGSC11923-01"/>
    <s v="触子间隔套"/>
    <x v="1"/>
    <n v="202"/>
    <x v="1"/>
    <x v="1"/>
    <s v="Order specific"/>
    <x v="0"/>
    <n v="2100"/>
    <n v="834"/>
    <n v="384"/>
    <n v="0.5"/>
    <n v="0"/>
    <n v="0"/>
    <n v="1947"/>
    <n v="417"/>
    <n v="156.34822804314328"/>
    <n v="0"/>
    <n v="0"/>
    <n v="192"/>
    <n v="973.5"/>
    <s v="Order specific"/>
    <s v="Order specific"/>
    <s v="C"/>
    <s v=""/>
    <n v="0"/>
  </r>
  <r>
    <s v="AGSC13404-01"/>
    <s v="DICK"/>
    <x v="5"/>
    <n v="202"/>
    <x v="1"/>
    <x v="1"/>
    <s v="Order specific"/>
    <x v="0"/>
    <n v="2100"/>
    <n v="109"/>
    <n v="0"/>
    <n v="1"/>
    <n v="0"/>
    <n v="0"/>
    <n v="104"/>
    <n v="109"/>
    <n v="382.54807692307696"/>
    <n v="0"/>
    <n v="0"/>
    <n v="0"/>
    <n v="104"/>
    <s v="Order specific"/>
    <s v="Order specific"/>
    <s v="C"/>
    <s v=""/>
    <n v="0"/>
  </r>
  <r>
    <s v="AGSC13625-01"/>
    <s v="FEMALE CONNECTOR"/>
    <x v="2"/>
    <n v="219"/>
    <x v="1"/>
    <x v="1"/>
    <s v="SM"/>
    <x v="1"/>
    <n v="2600"/>
    <n v="1132"/>
    <n v="1612"/>
    <n v="1.29"/>
    <n v="0"/>
    <n v="352"/>
    <n v="4808"/>
    <n v="1460.28"/>
    <n v="85.935940099833616"/>
    <n v="0"/>
    <n v="227.04000000000002"/>
    <n v="2079.48"/>
    <n v="6202.3200000000006"/>
    <s v="&lt;90 days"/>
    <n v="3"/>
    <s v="B"/>
    <n v="21"/>
    <n v="728.26656657534249"/>
  </r>
  <r>
    <s v="AGSC26575-01"/>
    <s v="销子"/>
    <x v="1"/>
    <n v="202"/>
    <x v="1"/>
    <x v="1"/>
    <s v="Order specific"/>
    <x v="0"/>
    <n v="2100"/>
    <n v="17"/>
    <n v="0"/>
    <n v="5.24"/>
    <n v="0"/>
    <n v="0"/>
    <n v="98"/>
    <n v="89.08"/>
    <n v="63.316326530612244"/>
    <n v="0"/>
    <n v="0"/>
    <n v="0"/>
    <n v="513.52"/>
    <s v="Order specific"/>
    <s v="Order specific"/>
    <s v="C"/>
    <s v=""/>
    <n v="0"/>
  </r>
  <r>
    <s v="AGSC27127-01"/>
    <s v="类似F4电磁铁DC12V"/>
    <x v="1"/>
    <n v="213"/>
    <x v="1"/>
    <x v="1"/>
    <s v="Order specific"/>
    <x v="0"/>
    <n v="2100"/>
    <n v="20"/>
    <n v="0"/>
    <n v="1609.18"/>
    <n v="20"/>
    <n v="0"/>
    <n v="0"/>
    <n v="32183.600000000002"/>
    <s v=""/>
    <n v="32183.600000000002"/>
    <n v="0"/>
    <n v="0"/>
    <n v="0"/>
    <s v="Order specific"/>
    <s v="Order specific"/>
    <s v="A"/>
    <s v=""/>
    <n v="0"/>
  </r>
  <r>
    <s v="AGSC35165-01"/>
    <s v="VXA脱扣线圈220VDC"/>
    <x v="7"/>
    <n v="213"/>
    <x v="1"/>
    <x v="1"/>
    <s v="Order specific"/>
    <x v="0"/>
    <n v="2100"/>
    <n v="8"/>
    <n v="0"/>
    <n v="668.25"/>
    <n v="0"/>
    <n v="0"/>
    <n v="7"/>
    <n v="5346"/>
    <n v="417.14285714285711"/>
    <n v="0"/>
    <n v="0"/>
    <n v="0"/>
    <n v="4677.75"/>
    <s v="Order specific"/>
    <s v="Order specific"/>
    <s v="B"/>
    <s v=""/>
    <n v="0"/>
  </r>
  <r>
    <s v="AGSC35226-01"/>
    <s v="Make release F2(220V DC)"/>
    <x v="8"/>
    <n v="213"/>
    <x v="1"/>
    <x v="1"/>
    <s v="Order specific"/>
    <x v="0"/>
    <n v="2100"/>
    <n v="1"/>
    <n v="0"/>
    <n v="647.48"/>
    <n v="0"/>
    <n v="0"/>
    <n v="1"/>
    <n v="647.48"/>
    <n v="365"/>
    <n v="0"/>
    <n v="0"/>
    <n v="0"/>
    <n v="647.48"/>
    <s v="Order specific"/>
    <s v="Order specific"/>
    <s v="C"/>
    <s v=""/>
    <n v="0"/>
  </r>
  <r>
    <s v="AGSC36833-01"/>
    <s v="固定式端子排导轨"/>
    <x v="3"/>
    <n v="219"/>
    <x v="1"/>
    <x v="1"/>
    <s v="MRP"/>
    <x v="2"/>
    <s v="VMI"/>
    <n v="6"/>
    <n v="0"/>
    <n v="5.5"/>
    <n v="0"/>
    <n v="0"/>
    <n v="144"/>
    <n v="33"/>
    <n v="15.208333333333332"/>
    <n v="0"/>
    <n v="0"/>
    <n v="0"/>
    <n v="792"/>
    <s v="&lt;30 days"/>
    <n v="3"/>
    <s v="C"/>
    <n v="21"/>
    <n v="0"/>
  </r>
  <r>
    <s v="AGSC38756-01"/>
    <s v="大圆盘手车电动手车电机220VDC"/>
    <x v="5"/>
    <n v="202"/>
    <x v="1"/>
    <x v="1"/>
    <s v="Order specific"/>
    <x v="0"/>
    <n v="2100"/>
    <n v="4"/>
    <n v="0"/>
    <n v="166.67"/>
    <n v="0"/>
    <n v="0"/>
    <n v="52"/>
    <n v="666.68"/>
    <n v="28.07692307692308"/>
    <n v="0"/>
    <n v="0"/>
    <n v="0"/>
    <n v="8666.84"/>
    <s v="Order specific"/>
    <s v="Order specific"/>
    <s v="C"/>
    <s v=""/>
    <n v="0"/>
  </r>
  <r>
    <s v="AGSC38766-01"/>
    <s v="VXA电机220VDC"/>
    <x v="7"/>
    <n v="213"/>
    <x v="1"/>
    <x v="1"/>
    <s v="Order specific"/>
    <x v="0"/>
    <n v="2100"/>
    <n v="6"/>
    <n v="0"/>
    <n v="1280.79"/>
    <n v="0"/>
    <n v="0"/>
    <n v="6"/>
    <n v="7684.74"/>
    <n v="365"/>
    <n v="0"/>
    <n v="0"/>
    <n v="0"/>
    <n v="7684.74"/>
    <s v="Order specific"/>
    <s v="Order specific"/>
    <s v="A"/>
    <s v=""/>
    <n v="0"/>
  </r>
  <r>
    <s v="AGSC38942-01"/>
    <s v="8极辅开"/>
    <x v="1"/>
    <n v="202"/>
    <x v="1"/>
    <x v="1"/>
    <s v="Order specific"/>
    <x v="0"/>
    <n v="2100"/>
    <n v="6"/>
    <n v="0"/>
    <n v="190"/>
    <n v="0"/>
    <n v="0"/>
    <n v="1"/>
    <n v="1140"/>
    <n v="2190"/>
    <n v="0"/>
    <n v="0"/>
    <n v="0"/>
    <n v="190"/>
    <s v="Order specific"/>
    <s v="Order specific"/>
    <s v="B"/>
    <s v=""/>
    <n v="0"/>
  </r>
  <r>
    <s v="AGSC38943-01"/>
    <s v="10极辅开"/>
    <x v="1"/>
    <n v="202"/>
    <x v="1"/>
    <x v="1"/>
    <s v="Order specific"/>
    <x v="0"/>
    <n v="2100"/>
    <n v="41"/>
    <n v="40"/>
    <n v="230"/>
    <n v="0"/>
    <n v="0"/>
    <n v="95"/>
    <n v="9430"/>
    <n v="157.5263157894737"/>
    <n v="0"/>
    <n v="0"/>
    <n v="9200"/>
    <n v="21850"/>
    <s v="Order specific"/>
    <s v="Order specific"/>
    <s v="A"/>
    <s v=""/>
    <n v="0"/>
  </r>
  <r>
    <s v="AGSC65858-01"/>
    <s v="分闸按钮"/>
    <x v="1"/>
    <n v="212"/>
    <x v="1"/>
    <x v="1"/>
    <s v="Order specific"/>
    <x v="0"/>
    <n v="2100"/>
    <n v="228"/>
    <n v="0"/>
    <n v="10.6"/>
    <n v="0"/>
    <n v="0"/>
    <n v="392"/>
    <n v="2416.7999999999997"/>
    <n v="212.29591836734693"/>
    <n v="0"/>
    <n v="0"/>
    <n v="0"/>
    <n v="4155.2"/>
    <s v="Order specific"/>
    <s v="Order specific"/>
    <s v="B"/>
    <s v=""/>
    <n v="0"/>
  </r>
  <r>
    <s v="AGSC66138-01"/>
    <s v="手车横梁扳手"/>
    <x v="1"/>
    <n v="202"/>
    <x v="1"/>
    <x v="1"/>
    <s v="Order specific"/>
    <x v="0"/>
    <n v="2100"/>
    <n v="40"/>
    <n v="0"/>
    <n v="49.67"/>
    <n v="0"/>
    <n v="0"/>
    <n v="98"/>
    <n v="1986.8000000000002"/>
    <n v="148.9795918367347"/>
    <n v="0"/>
    <n v="0"/>
    <n v="0"/>
    <n v="4867.66"/>
    <s v="Order specific"/>
    <s v="Order specific"/>
    <s v="B"/>
    <s v=""/>
    <n v="0"/>
  </r>
  <r>
    <s v="AGSC67398-01"/>
    <s v="手车横梁标签"/>
    <x v="1"/>
    <n v="202"/>
    <x v="1"/>
    <x v="1"/>
    <s v="Order specific"/>
    <x v="0"/>
    <n v="2100"/>
    <n v="149"/>
    <n v="0"/>
    <n v="0.13"/>
    <n v="0"/>
    <n v="0"/>
    <n v="188"/>
    <n v="19.37"/>
    <n v="289.281914893617"/>
    <n v="0"/>
    <n v="0"/>
    <n v="0"/>
    <n v="24.44"/>
    <s v="Order specific"/>
    <s v="Order specific"/>
    <s v="C"/>
    <s v=""/>
    <n v="0"/>
  </r>
  <r>
    <s v="AGSC68201-01"/>
    <s v="大圆盘手车电机线保护条"/>
    <x v="1"/>
    <n v="212"/>
    <x v="1"/>
    <x v="1"/>
    <s v="Order specific"/>
    <x v="0"/>
    <n v="2100"/>
    <n v="2"/>
    <n v="0"/>
    <n v="70"/>
    <n v="0"/>
    <n v="0"/>
    <n v="52"/>
    <n v="140"/>
    <n v="14.03846153846154"/>
    <n v="0"/>
    <n v="0"/>
    <n v="0"/>
    <n v="3640"/>
    <s v="Order specific"/>
    <s v="Order specific"/>
    <s v="C"/>
    <s v=""/>
    <n v="0"/>
  </r>
  <r>
    <s v="AGSC69266-02"/>
    <s v="大圆盘手车弹簧罩"/>
    <x v="6"/>
    <n v="212"/>
    <x v="1"/>
    <x v="1"/>
    <s v="Order specific"/>
    <x v="0"/>
    <n v="2100"/>
    <n v="15"/>
    <n v="0"/>
    <n v="40"/>
    <n v="0"/>
    <n v="0"/>
    <n v="12"/>
    <n v="600"/>
    <n v="456.25"/>
    <n v="0"/>
    <n v="0"/>
    <n v="0"/>
    <n v="480"/>
    <s v="Order specific"/>
    <s v="Order specific"/>
    <s v="C"/>
    <s v=""/>
    <n v="0"/>
  </r>
  <r>
    <s v="AGSC71107-01"/>
    <s v="大电流触头"/>
    <x v="1"/>
    <n v="202"/>
    <x v="1"/>
    <x v="1"/>
    <s v="Order specific"/>
    <x v="0"/>
    <n v="2100"/>
    <n v="1"/>
    <n v="23"/>
    <n v="967.89"/>
    <n v="0"/>
    <n v="0"/>
    <n v="48"/>
    <n v="967.89"/>
    <n v="7.6041666666666661"/>
    <n v="0"/>
    <n v="0"/>
    <n v="22261.47"/>
    <n v="46458.720000000001"/>
    <s v="Order specific"/>
    <s v="Order specific"/>
    <s v="B"/>
    <s v=""/>
    <n v="0"/>
  </r>
  <r>
    <s v="AGSC71115-01"/>
    <s v="大圆盘手车联锁销"/>
    <x v="1"/>
    <n v="212"/>
    <x v="1"/>
    <x v="1"/>
    <s v="Order specific"/>
    <x v="0"/>
    <n v="2100"/>
    <n v="56"/>
    <n v="1"/>
    <n v="1.6"/>
    <n v="0"/>
    <n v="0"/>
    <n v="96"/>
    <n v="89.600000000000009"/>
    <n v="212.91666666666669"/>
    <n v="0"/>
    <n v="0"/>
    <n v="1.6"/>
    <n v="153.60000000000002"/>
    <s v="Order specific"/>
    <s v="Order specific"/>
    <s v="C"/>
    <s v=""/>
    <n v="0"/>
  </r>
  <r>
    <s v="AGSC71139-01"/>
    <s v="大圆盘手车接地铜排"/>
    <x v="1"/>
    <n v="212"/>
    <x v="1"/>
    <x v="1"/>
    <s v="Order specific"/>
    <x v="0"/>
    <n v="2100"/>
    <n v="50"/>
    <n v="0"/>
    <n v="141.32"/>
    <n v="0"/>
    <n v="0"/>
    <n v="88"/>
    <n v="7066"/>
    <n v="207.38636363636365"/>
    <n v="0"/>
    <n v="0"/>
    <n v="0"/>
    <n v="12436.16"/>
    <s v="Order specific"/>
    <s v="Order specific"/>
    <s v="B"/>
    <s v=""/>
    <n v="0"/>
  </r>
  <r>
    <s v="AGSC71140-01"/>
    <s v="大圆盘手车接地铜排"/>
    <x v="6"/>
    <n v="212"/>
    <x v="1"/>
    <x v="1"/>
    <s v="Order specific"/>
    <x v="0"/>
    <n v="2100"/>
    <n v="3"/>
    <n v="0"/>
    <n v="153.75"/>
    <n v="0"/>
    <n v="0"/>
    <n v="6"/>
    <n v="461.25"/>
    <n v="182.5"/>
    <n v="0"/>
    <n v="0"/>
    <n v="0"/>
    <n v="922.5"/>
    <s v="Order specific"/>
    <s v="Order specific"/>
    <s v="C"/>
    <s v=""/>
    <n v="0"/>
  </r>
  <r>
    <s v="AGSC71141-01"/>
    <s v="大圆盘手车接地铜片"/>
    <x v="1"/>
    <n v="212"/>
    <x v="1"/>
    <x v="1"/>
    <s v="Order specific"/>
    <x v="0"/>
    <n v="2100"/>
    <n v="50"/>
    <n v="0"/>
    <n v="41.57"/>
    <n v="0"/>
    <n v="0"/>
    <n v="84"/>
    <n v="2078.5"/>
    <n v="217.26190476190476"/>
    <n v="0"/>
    <n v="0"/>
    <n v="0"/>
    <n v="3491.88"/>
    <s v="Order specific"/>
    <s v="Order specific"/>
    <s v="B"/>
    <s v=""/>
    <n v="0"/>
  </r>
  <r>
    <s v="AGSC71142-02"/>
    <s v="大圆盘手车接地铜片"/>
    <x v="1"/>
    <n v="212"/>
    <x v="1"/>
    <x v="1"/>
    <s v="Order specific"/>
    <x v="0"/>
    <n v="2100"/>
    <n v="1"/>
    <n v="0"/>
    <n v="41.3"/>
    <n v="0"/>
    <n v="0"/>
    <n v="0"/>
    <n v="41.3"/>
    <s v=""/>
    <n v="0"/>
    <n v="0"/>
    <n v="0"/>
    <n v="0"/>
    <s v="Order specific"/>
    <s v="Order specific"/>
    <s v="C"/>
    <s v=""/>
    <n v="0"/>
  </r>
  <r>
    <s v="AGSC71143-01"/>
    <s v="大圆盘手车接地铜排"/>
    <x v="6"/>
    <n v="202"/>
    <x v="1"/>
    <x v="1"/>
    <s v="Order specific"/>
    <x v="0"/>
    <n v="2100"/>
    <n v="3"/>
    <n v="0"/>
    <n v="79.61"/>
    <n v="0"/>
    <n v="0"/>
    <n v="6"/>
    <n v="238.82999999999998"/>
    <n v="182.5"/>
    <n v="0"/>
    <n v="0"/>
    <n v="0"/>
    <n v="477.65999999999997"/>
    <s v="Order specific"/>
    <s v="Order specific"/>
    <s v="C"/>
    <s v=""/>
    <n v="0"/>
  </r>
  <r>
    <s v="AGSC71144-01"/>
    <s v="大圆盘手车接地铜片"/>
    <x v="1"/>
    <n v="202"/>
    <x v="1"/>
    <x v="1"/>
    <s v="Order specific"/>
    <x v="0"/>
    <n v="2100"/>
    <n v="55"/>
    <n v="1"/>
    <n v="6.59"/>
    <n v="0"/>
    <n v="0"/>
    <n v="94"/>
    <n v="362.45"/>
    <n v="213.56382978723406"/>
    <n v="0"/>
    <n v="0"/>
    <n v="6.59"/>
    <n v="619.46"/>
    <s v="Order specific"/>
    <s v="Order specific"/>
    <s v="C"/>
    <s v=""/>
    <n v="0"/>
  </r>
  <r>
    <s v="AGSC71148-01"/>
    <s v="大圆盘手车垫圈"/>
    <x v="1"/>
    <n v="212"/>
    <x v="1"/>
    <x v="1"/>
    <s v="Order specific"/>
    <x v="0"/>
    <n v="2100"/>
    <n v="112"/>
    <n v="0"/>
    <n v="1"/>
    <n v="0"/>
    <n v="0"/>
    <n v="196"/>
    <n v="112"/>
    <n v="208.57142857142856"/>
    <n v="0"/>
    <n v="0"/>
    <n v="0"/>
    <n v="196"/>
    <s v="Order specific"/>
    <s v="Order specific"/>
    <s v="C"/>
    <s v=""/>
    <n v="0"/>
  </r>
  <r>
    <s v="AGSC71149-01"/>
    <s v="大圆盘手车拉簧"/>
    <x v="1"/>
    <n v="219"/>
    <x v="1"/>
    <x v="1"/>
    <s v="Order specific"/>
    <x v="0"/>
    <n v="2100"/>
    <n v="56"/>
    <n v="0"/>
    <n v="0.2"/>
    <n v="0"/>
    <n v="0"/>
    <n v="96"/>
    <n v="11.200000000000001"/>
    <n v="212.91666666666669"/>
    <n v="0"/>
    <n v="0"/>
    <n v="0"/>
    <n v="19.200000000000003"/>
    <s v="Order specific"/>
    <s v="Order specific"/>
    <s v="C"/>
    <s v=""/>
    <n v="0"/>
  </r>
  <r>
    <s v="AGSC71155-01"/>
    <s v="大圆盘手车定位块"/>
    <x v="1"/>
    <n v="202"/>
    <x v="1"/>
    <x v="1"/>
    <s v="Order specific"/>
    <x v="0"/>
    <n v="2100"/>
    <n v="56"/>
    <n v="0"/>
    <n v="1.87"/>
    <n v="0"/>
    <n v="0"/>
    <n v="98"/>
    <n v="104.72"/>
    <n v="208.57142857142856"/>
    <n v="0"/>
    <n v="0"/>
    <n v="0"/>
    <n v="183.26000000000002"/>
    <s v="Order specific"/>
    <s v="Order specific"/>
    <s v="C"/>
    <s v=""/>
    <n v="0"/>
  </r>
  <r>
    <s v="AGSC71156-01"/>
    <s v="大圆盘手车定位罩"/>
    <x v="1"/>
    <n v="202"/>
    <x v="1"/>
    <x v="1"/>
    <s v="Order specific"/>
    <x v="0"/>
    <n v="2100"/>
    <n v="39"/>
    <n v="1"/>
    <n v="4.33"/>
    <n v="0"/>
    <n v="0"/>
    <n v="98"/>
    <n v="168.87"/>
    <n v="145.25510204081633"/>
    <n v="0"/>
    <n v="0"/>
    <n v="4.33"/>
    <n v="424.34000000000003"/>
    <s v="Order specific"/>
    <s v="Order specific"/>
    <s v="C"/>
    <s v=""/>
    <n v="0"/>
  </r>
  <r>
    <s v="AGSC71157-01"/>
    <s v="大圆盘手车底板"/>
    <x v="1"/>
    <n v="202"/>
    <x v="1"/>
    <x v="1"/>
    <s v="Order specific"/>
    <x v="0"/>
    <n v="2100"/>
    <n v="40"/>
    <n v="0"/>
    <n v="118.59"/>
    <n v="0"/>
    <n v="0"/>
    <n v="98"/>
    <n v="4743.6000000000004"/>
    <n v="148.9795918367347"/>
    <n v="0"/>
    <n v="0"/>
    <n v="0"/>
    <n v="11621.82"/>
    <s v="Order specific"/>
    <s v="Order specific"/>
    <s v="B"/>
    <s v=""/>
    <n v="0"/>
  </r>
  <r>
    <s v="AGSC71162-01"/>
    <s v="大圆盘手车门闭锁件"/>
    <x v="1"/>
    <n v="202"/>
    <x v="1"/>
    <x v="1"/>
    <s v="Order specific"/>
    <x v="0"/>
    <n v="2100"/>
    <n v="50"/>
    <n v="0"/>
    <n v="12.24"/>
    <n v="0"/>
    <n v="0"/>
    <n v="84"/>
    <n v="612"/>
    <n v="217.26190476190476"/>
    <n v="0"/>
    <n v="0"/>
    <n v="0"/>
    <n v="1028.1600000000001"/>
    <s v="Order specific"/>
    <s v="Order specific"/>
    <s v="C"/>
    <s v=""/>
    <n v="0"/>
  </r>
  <r>
    <s v="AGSC71162-02"/>
    <s v="大圆盘手车门闭锁件"/>
    <x v="1"/>
    <n v="202"/>
    <x v="1"/>
    <x v="1"/>
    <s v="Order specific"/>
    <x v="0"/>
    <n v="2100"/>
    <n v="2"/>
    <n v="1"/>
    <n v="6.64"/>
    <n v="0"/>
    <n v="0"/>
    <n v="4"/>
    <n v="13.28"/>
    <m/>
    <m/>
    <m/>
    <m/>
    <m/>
    <m/>
    <m/>
    <m/>
    <m/>
    <m/>
  </r>
  <r>
    <s v="AGSC71163-01"/>
    <s v="大圆盘手车门闭锁垫块"/>
    <x v="1"/>
    <n v="202"/>
    <x v="1"/>
    <x v="1"/>
    <s v="Order specific"/>
    <x v="0"/>
    <n v="2100"/>
    <n v="50"/>
    <n v="0"/>
    <n v="3.48"/>
    <n v="0"/>
    <n v="0"/>
    <n v="88"/>
    <n v="174"/>
    <m/>
    <m/>
    <m/>
    <m/>
    <m/>
    <m/>
    <m/>
    <m/>
    <m/>
    <m/>
  </r>
  <r>
    <s v="AGSC71164-01"/>
    <s v="大圆盘手车门闭锁件"/>
    <x v="1"/>
    <n v="202"/>
    <x v="1"/>
    <x v="1"/>
    <s v="Order specific"/>
    <x v="0"/>
    <n v="2100"/>
    <n v="50"/>
    <n v="0"/>
    <n v="3.15"/>
    <n v="0"/>
    <n v="0"/>
    <n v="88"/>
    <n v="157.5"/>
    <n v="207.38636363636365"/>
    <n v="0"/>
    <n v="0"/>
    <n v="0"/>
    <n v="277.2"/>
    <s v="Order specific"/>
    <s v="Order specific"/>
    <s v="C"/>
    <s v=""/>
    <n v="0"/>
  </r>
  <r>
    <s v="AGSC71165-01"/>
    <s v="大圆盘手车门闭锁件"/>
    <x v="1"/>
    <n v="202"/>
    <x v="1"/>
    <x v="1"/>
    <s v="Order specific"/>
    <x v="0"/>
    <n v="2100"/>
    <n v="50"/>
    <n v="0"/>
    <n v="5.03"/>
    <n v="0"/>
    <n v="0"/>
    <n v="88"/>
    <n v="251.5"/>
    <n v="207.38636363636365"/>
    <n v="0"/>
    <n v="0"/>
    <n v="0"/>
    <n v="442.64000000000004"/>
    <s v="Order specific"/>
    <s v="Order specific"/>
    <s v="C"/>
    <s v=""/>
    <n v="0"/>
  </r>
  <r>
    <s v="AGSC71200-01"/>
    <s v="大圆盘手车S6联锁件"/>
    <x v="1"/>
    <n v="202"/>
    <x v="1"/>
    <x v="1"/>
    <s v="Order specific"/>
    <x v="0"/>
    <n v="2100"/>
    <n v="56"/>
    <n v="1"/>
    <n v="4.88"/>
    <n v="0"/>
    <n v="0"/>
    <n v="96"/>
    <n v="273.27999999999997"/>
    <n v="190.10416666666669"/>
    <n v="0"/>
    <n v="0"/>
    <n v="4.88"/>
    <n v="468.48"/>
    <s v="Order specific"/>
    <s v="Order specific"/>
    <s v="C"/>
    <s v=""/>
    <n v="0"/>
  </r>
  <r>
    <s v="AGSC71201-01"/>
    <s v="大圆盘手车滑动联锁件"/>
    <x v="1"/>
    <n v="202"/>
    <x v="1"/>
    <x v="1"/>
    <s v="Order specific"/>
    <x v="0"/>
    <n v="2100"/>
    <n v="56"/>
    <n v="1"/>
    <n v="27.46"/>
    <n v="0"/>
    <n v="0"/>
    <n v="95"/>
    <n v="1537.76"/>
    <n v="215.15789473684208"/>
    <n v="0"/>
    <n v="0"/>
    <n v="27.46"/>
    <n v="2608.7000000000003"/>
    <s v="Order specific"/>
    <s v="Order specific"/>
    <s v="B"/>
    <s v=""/>
    <n v="0"/>
  </r>
  <r>
    <s v="AGSC71212-01"/>
    <s v="大圆盘手车联锁轴"/>
    <x v="6"/>
    <n v="212"/>
    <x v="1"/>
    <x v="1"/>
    <s v="Order specific"/>
    <x v="0"/>
    <n v="2100"/>
    <n v="2"/>
    <n v="0"/>
    <n v="8.06"/>
    <n v="0"/>
    <n v="0"/>
    <n v="7"/>
    <n v="16.12"/>
    <n v="2920"/>
    <n v="0"/>
    <n v="0"/>
    <n v="0"/>
    <n v="56.42"/>
    <s v="Order specific"/>
    <s v="Order specific"/>
    <s v="C"/>
    <s v=""/>
    <n v="0"/>
  </r>
  <r>
    <s v="AGSC71214-01"/>
    <s v="大圆盘手车联锁片"/>
    <x v="6"/>
    <n v="202"/>
    <x v="1"/>
    <x v="1"/>
    <s v="Order specific"/>
    <x v="0"/>
    <n v="2100"/>
    <n v="12"/>
    <n v="0"/>
    <n v="10.029999999999999"/>
    <n v="0"/>
    <n v="0"/>
    <n v="9"/>
    <n v="120.35999999999999"/>
    <n v="81.1111111111111"/>
    <n v="0"/>
    <n v="0"/>
    <n v="0"/>
    <n v="90.27"/>
    <s v="Order specific"/>
    <s v="Order specific"/>
    <s v="C"/>
    <s v=""/>
    <n v="0"/>
  </r>
  <r>
    <s v="AGSC71218-01"/>
    <s v="大圆盘手车S7装配件"/>
    <x v="1"/>
    <n v="212"/>
    <x v="1"/>
    <x v="1"/>
    <s v="Order specific"/>
    <x v="0"/>
    <n v="2100"/>
    <n v="2"/>
    <n v="0"/>
    <n v="6.5"/>
    <n v="0"/>
    <n v="0"/>
    <n v="52"/>
    <n v="13"/>
    <n v="84.230769230769241"/>
    <n v="0"/>
    <n v="0"/>
    <n v="0"/>
    <n v="338"/>
    <s v="Order specific"/>
    <s v="Order specific"/>
    <s v="C"/>
    <s v=""/>
    <n v="0"/>
  </r>
  <r>
    <s v="AGSC71230-01"/>
    <s v="DIVER DISK"/>
    <x v="5"/>
    <n v="212"/>
    <x v="1"/>
    <x v="1"/>
    <s v="Order specific"/>
    <x v="0"/>
    <n v="2100"/>
    <n v="3"/>
    <n v="0"/>
    <n v="18.91"/>
    <n v="0"/>
    <n v="0"/>
    <n v="52"/>
    <n v="56.730000000000004"/>
    <n v="14.03846153846154"/>
    <n v="0"/>
    <n v="0"/>
    <n v="0"/>
    <n v="983.32"/>
    <s v="Order specific"/>
    <s v="Order specific"/>
    <s v="C"/>
    <s v=""/>
    <n v="0"/>
  </r>
  <r>
    <s v="AGSC71231-01"/>
    <s v="GEAR WHEEL"/>
    <x v="5"/>
    <n v="212"/>
    <x v="1"/>
    <x v="1"/>
    <s v="Order specific"/>
    <x v="0"/>
    <n v="2100"/>
    <n v="3"/>
    <n v="0"/>
    <n v="24.86"/>
    <n v="0"/>
    <n v="0"/>
    <n v="52"/>
    <n v="74.58"/>
    <n v="21.05769230769231"/>
    <n v="0"/>
    <n v="0"/>
    <n v="0"/>
    <n v="1292.72"/>
    <s v="Order specific"/>
    <s v="Order specific"/>
    <s v="C"/>
    <s v=""/>
    <n v="0"/>
  </r>
  <r>
    <s v="AGSC71232-01"/>
    <s v="CENTERING RING"/>
    <x v="5"/>
    <n v="212"/>
    <x v="1"/>
    <x v="1"/>
    <s v="Order specific"/>
    <x v="0"/>
    <n v="2100"/>
    <n v="3"/>
    <n v="0"/>
    <n v="3.01"/>
    <n v="0"/>
    <n v="0"/>
    <n v="52"/>
    <n v="9.0299999999999994"/>
    <n v="21.05769230769231"/>
    <n v="0"/>
    <n v="0"/>
    <n v="0"/>
    <n v="156.51999999999998"/>
    <s v="Order specific"/>
    <s v="Order specific"/>
    <s v="C"/>
    <s v=""/>
    <n v="0"/>
  </r>
  <r>
    <s v="AGSC71233-01"/>
    <s v="CLAMPING PIECE"/>
    <x v="5"/>
    <n v="212"/>
    <x v="1"/>
    <x v="1"/>
    <s v="Order specific"/>
    <x v="0"/>
    <n v="2100"/>
    <n v="1"/>
    <n v="0"/>
    <n v="3.17"/>
    <n v="0"/>
    <n v="0"/>
    <n v="52"/>
    <n v="3.17"/>
    <n v="21.05769230769231"/>
    <n v="0"/>
    <n v="0"/>
    <n v="0"/>
    <n v="164.84"/>
    <s v="Order specific"/>
    <s v="Order specific"/>
    <s v="C"/>
    <s v=""/>
    <n v="0"/>
  </r>
  <r>
    <s v="AGSC71234-01"/>
    <s v="FRICTION DISC"/>
    <x v="1"/>
    <n v="213"/>
    <x v="1"/>
    <x v="1"/>
    <s v="Order specific"/>
    <x v="0"/>
    <n v="2100"/>
    <n v="29"/>
    <n v="0"/>
    <n v="193.8"/>
    <n v="0"/>
    <n v="0"/>
    <n v="51"/>
    <n v="5620.2000000000007"/>
    <n v="7.1568627450980395"/>
    <n v="0"/>
    <n v="0"/>
    <n v="0"/>
    <n v="9883.8000000000011"/>
    <s v="Order specific"/>
    <s v="Order specific"/>
    <s v="B"/>
    <s v=""/>
    <n v="0"/>
  </r>
  <r>
    <s v="AGSC71239-01"/>
    <s v="大圆盘电动手车电机支撑片"/>
    <x v="1"/>
    <n v="202"/>
    <x v="1"/>
    <x v="1"/>
    <s v="Order specific"/>
    <x v="0"/>
    <n v="2100"/>
    <n v="1"/>
    <n v="0"/>
    <n v="1.51"/>
    <n v="0"/>
    <n v="0"/>
    <n v="52"/>
    <n v="1.51"/>
    <n v="203.55769230769232"/>
    <n v="0"/>
    <n v="0"/>
    <n v="0"/>
    <n v="78.52"/>
    <s v="Order specific"/>
    <s v="Order specific"/>
    <s v="C"/>
    <s v=""/>
    <n v="0"/>
  </r>
  <r>
    <s v="AGSC71245-01"/>
    <s v="大圆盘电动手车电机支撑片"/>
    <x v="1"/>
    <n v="202"/>
    <x v="1"/>
    <x v="1"/>
    <s v="Order specific"/>
    <x v="0"/>
    <n v="2100"/>
    <n v="5"/>
    <n v="0"/>
    <n v="3.07"/>
    <n v="0"/>
    <n v="0"/>
    <n v="0"/>
    <n v="15.35"/>
    <s v=""/>
    <n v="0"/>
    <n v="0"/>
    <n v="0"/>
    <n v="0"/>
    <s v="Order specific"/>
    <s v="Order specific"/>
    <s v="C"/>
    <s v=""/>
    <n v="0"/>
  </r>
  <r>
    <s v="AGSC71250-01"/>
    <s v="LABEL"/>
    <x v="9"/>
    <n v="105"/>
    <x v="1"/>
    <x v="1"/>
    <s v="Order specific"/>
    <x v="0"/>
    <n v="2100"/>
    <n v="86"/>
    <n v="0"/>
    <n v="0.35"/>
    <n v="0"/>
    <n v="0"/>
    <n v="82"/>
    <n v="30.099999999999998"/>
    <n v="22.256097560975608"/>
    <n v="0"/>
    <n v="0"/>
    <n v="0"/>
    <n v="28.7"/>
    <s v="Order specific"/>
    <s v="Order specific"/>
    <s v="C"/>
    <s v=""/>
    <n v="0"/>
  </r>
  <r>
    <s v="AGSC71500-01"/>
    <s v="大圆盘手车与壳体固定销"/>
    <x v="1"/>
    <n v="212"/>
    <x v="1"/>
    <x v="1"/>
    <s v="Order specific"/>
    <x v="0"/>
    <n v="2100"/>
    <n v="112"/>
    <n v="0"/>
    <n v="1"/>
    <n v="0"/>
    <n v="0"/>
    <n v="196"/>
    <n v="112"/>
    <n v="160.15306122448979"/>
    <n v="0"/>
    <n v="0"/>
    <n v="0"/>
    <n v="196"/>
    <s v="Order specific"/>
    <s v="Order specific"/>
    <s v="C"/>
    <s v=""/>
    <n v="0"/>
  </r>
  <r>
    <s v="AGSC71564-01"/>
    <s v="大圆盘手车销盖"/>
    <x v="1"/>
    <n v="212"/>
    <x v="1"/>
    <x v="1"/>
    <s v="Order specific"/>
    <x v="0"/>
    <n v="2100"/>
    <n v="112"/>
    <n v="0"/>
    <n v="1"/>
    <n v="0"/>
    <n v="0"/>
    <n v="192"/>
    <n v="112"/>
    <n v="212.91666666666669"/>
    <n v="0"/>
    <n v="0"/>
    <n v="0"/>
    <n v="192"/>
    <s v="Order specific"/>
    <s v="Order specific"/>
    <s v="C"/>
    <s v=""/>
    <n v="0"/>
  </r>
  <r>
    <s v="AGSC71565-01"/>
    <s v="大圆盘手车定位盖"/>
    <x v="1"/>
    <n v="202"/>
    <x v="1"/>
    <x v="1"/>
    <s v="Order specific"/>
    <x v="0"/>
    <n v="2100"/>
    <n v="40"/>
    <n v="0"/>
    <n v="7.7"/>
    <n v="0"/>
    <n v="0"/>
    <n v="96"/>
    <n v="308"/>
    <n v="425.83333333333337"/>
    <n v="0"/>
    <n v="0"/>
    <n v="0"/>
    <n v="739.2"/>
    <s v="Order specific"/>
    <s v="Order specific"/>
    <s v="C"/>
    <s v=""/>
    <n v="0"/>
  </r>
  <r>
    <s v="AGSC71566-01"/>
    <s v="大圆盘手车定位板"/>
    <x v="1"/>
    <n v="202"/>
    <x v="1"/>
    <x v="1"/>
    <s v="Order specific"/>
    <x v="0"/>
    <n v="2100"/>
    <n v="40"/>
    <n v="0"/>
    <n v="3.19"/>
    <n v="0"/>
    <n v="0"/>
    <n v="96"/>
    <n v="127.6"/>
    <n v="152.08333333333334"/>
    <n v="0"/>
    <n v="0"/>
    <n v="0"/>
    <n v="306.24"/>
    <s v="Order specific"/>
    <s v="Order specific"/>
    <s v="C"/>
    <s v=""/>
    <n v="0"/>
  </r>
  <r>
    <s v="AGSC71567-01"/>
    <s v="大圆盘手车定位销"/>
    <x v="1"/>
    <n v="202"/>
    <x v="1"/>
    <x v="1"/>
    <s v="Order specific"/>
    <x v="0"/>
    <n v="2100"/>
    <n v="40"/>
    <n v="0"/>
    <n v="2.59"/>
    <n v="0"/>
    <n v="0"/>
    <n v="96"/>
    <n v="103.6"/>
    <n v="152.08333333333334"/>
    <n v="0"/>
    <n v="0"/>
    <n v="0"/>
    <n v="248.64"/>
    <s v="Order specific"/>
    <s v="Order specific"/>
    <s v="C"/>
    <s v=""/>
    <n v="0"/>
  </r>
  <r>
    <s v="AGSC71571-01"/>
    <s v="大圆盘手车右定位板"/>
    <x v="1"/>
    <n v="202"/>
    <x v="1"/>
    <x v="1"/>
    <s v="Order specific"/>
    <x v="0"/>
    <n v="2100"/>
    <n v="34"/>
    <n v="0"/>
    <n v="32.82"/>
    <n v="0"/>
    <n v="0"/>
    <n v="85"/>
    <n v="1115.8800000000001"/>
    <n v="171.76470588235293"/>
    <n v="0"/>
    <n v="0"/>
    <n v="0"/>
    <n v="2789.7"/>
    <s v="Order specific"/>
    <s v="Order specific"/>
    <s v="B"/>
    <s v=""/>
    <n v="0"/>
  </r>
  <r>
    <s v="AGSC71572-01"/>
    <s v="大圆盘手车左定位板"/>
    <x v="1"/>
    <n v="202"/>
    <x v="1"/>
    <x v="1"/>
    <s v="Order specific"/>
    <x v="0"/>
    <n v="2100"/>
    <n v="34"/>
    <n v="0"/>
    <n v="32.82"/>
    <n v="0"/>
    <n v="0"/>
    <n v="79"/>
    <n v="1115.8800000000001"/>
    <n v="157.08860759493672"/>
    <n v="0"/>
    <n v="0"/>
    <n v="0"/>
    <n v="2592.7800000000002"/>
    <s v="Order specific"/>
    <s v="Order specific"/>
    <s v="B"/>
    <s v=""/>
    <n v="0"/>
  </r>
  <r>
    <s v="AGSC71573-01"/>
    <s v="大圆盘手车后定位板"/>
    <x v="1"/>
    <n v="202"/>
    <x v="1"/>
    <x v="1"/>
    <s v="Order specific"/>
    <x v="0"/>
    <n v="2100"/>
    <n v="38"/>
    <n v="0"/>
    <n v="41.27"/>
    <n v="0"/>
    <n v="0"/>
    <n v="79"/>
    <n v="1568.2600000000002"/>
    <n v="157.08860759493672"/>
    <n v="0"/>
    <n v="0"/>
    <n v="0"/>
    <n v="3260.3300000000004"/>
    <s v="Order specific"/>
    <s v="Order specific"/>
    <s v="B"/>
    <s v=""/>
    <n v="0"/>
  </r>
  <r>
    <s v="AGSC71574-01"/>
    <s v="大圆盘手车舌片"/>
    <x v="1"/>
    <n v="202"/>
    <x v="1"/>
    <x v="1"/>
    <s v="Order specific"/>
    <x v="0"/>
    <n v="2100"/>
    <n v="41"/>
    <n v="0"/>
    <n v="16.5"/>
    <n v="0"/>
    <n v="0"/>
    <n v="91"/>
    <n v="676.5"/>
    <n v="152.41758241758242"/>
    <n v="0"/>
    <n v="0"/>
    <n v="0"/>
    <n v="1501.5"/>
    <s v="Order specific"/>
    <s v="Order specific"/>
    <s v="C"/>
    <s v=""/>
    <n v="0"/>
  </r>
  <r>
    <s v="AGSC71575-01"/>
    <s v="大圆盘手车舌片"/>
    <x v="1"/>
    <n v="202"/>
    <x v="1"/>
    <x v="1"/>
    <s v="Order specific"/>
    <x v="0"/>
    <n v="2100"/>
    <n v="40"/>
    <n v="0"/>
    <n v="10"/>
    <n v="0"/>
    <n v="0"/>
    <n v="92"/>
    <n v="400"/>
    <n v="162.66304347826087"/>
    <n v="0"/>
    <n v="0"/>
    <n v="0"/>
    <n v="920"/>
    <s v="Order specific"/>
    <s v="Order specific"/>
    <s v="C"/>
    <s v=""/>
    <n v="0"/>
  </r>
  <r>
    <s v="AGSC71579-01"/>
    <s v="大圆盘手车舌片连接片"/>
    <x v="1"/>
    <n v="202"/>
    <x v="1"/>
    <x v="1"/>
    <s v="Order specific"/>
    <x v="0"/>
    <n v="2100"/>
    <n v="56"/>
    <n v="0"/>
    <n v="2.86"/>
    <n v="0"/>
    <n v="0"/>
    <n v="98"/>
    <n v="160.16"/>
    <n v="148.9795918367347"/>
    <n v="0"/>
    <n v="0"/>
    <n v="0"/>
    <n v="280.27999999999997"/>
    <s v="Order specific"/>
    <s v="Order specific"/>
    <s v="C"/>
    <s v=""/>
    <n v="0"/>
  </r>
  <r>
    <s v="AGSC71580-01"/>
    <s v="大圆盘手车位置指联锁件"/>
    <x v="1"/>
    <n v="202"/>
    <x v="1"/>
    <x v="1"/>
    <s v="Order specific"/>
    <x v="0"/>
    <n v="2100"/>
    <n v="41"/>
    <n v="1"/>
    <n v="35.630000000000003"/>
    <n v="0"/>
    <n v="0"/>
    <n v="96"/>
    <n v="1460.8300000000002"/>
    <n v="212.91666666666669"/>
    <n v="0"/>
    <n v="0"/>
    <n v="35.630000000000003"/>
    <n v="3420.4800000000005"/>
    <s v="Order specific"/>
    <s v="Order specific"/>
    <s v="B"/>
    <s v=""/>
    <n v="0"/>
  </r>
  <r>
    <s v="AGSC71586-01"/>
    <s v="大圆盘手车后封梁210"/>
    <x v="1"/>
    <n v="202"/>
    <x v="1"/>
    <x v="1"/>
    <s v="Order specific"/>
    <x v="0"/>
    <n v="2100"/>
    <n v="40"/>
    <n v="1"/>
    <n v="23.24"/>
    <n v="0"/>
    <n v="0"/>
    <n v="91"/>
    <n v="929.59999999999991"/>
    <n v="164.45054945054946"/>
    <n v="0"/>
    <n v="0"/>
    <n v="23.24"/>
    <n v="2114.8399999999997"/>
    <s v="Order specific"/>
    <s v="Order specific"/>
    <s v="B"/>
    <s v=""/>
    <n v="0"/>
  </r>
  <r>
    <s v="AGSC71590-01"/>
    <s v="大圆盘手车活门联锁片210"/>
    <x v="1"/>
    <n v="202"/>
    <x v="1"/>
    <x v="1"/>
    <s v="Order specific"/>
    <x v="0"/>
    <n v="2100"/>
    <n v="41"/>
    <n v="0"/>
    <n v="10.93"/>
    <n v="0"/>
    <n v="0"/>
    <n v="96"/>
    <n v="448.13"/>
    <n v="152.08333333333334"/>
    <n v="0"/>
    <n v="0"/>
    <n v="0"/>
    <n v="1049.28"/>
    <s v="Order specific"/>
    <s v="Order specific"/>
    <s v="C"/>
    <s v=""/>
    <n v="0"/>
  </r>
  <r>
    <s v="AGSC71591-01"/>
    <s v="大圆盘手车活门联锁片254"/>
    <x v="1"/>
    <n v="202"/>
    <x v="1"/>
    <x v="1"/>
    <s v="Order specific"/>
    <x v="0"/>
    <n v="2100"/>
    <n v="40"/>
    <n v="0"/>
    <n v="5.58"/>
    <n v="0"/>
    <n v="0"/>
    <n v="91"/>
    <n v="223.2"/>
    <n v="164.45054945054946"/>
    <n v="0"/>
    <n v="0"/>
    <n v="0"/>
    <n v="507.78000000000003"/>
    <s v="Order specific"/>
    <s v="Order specific"/>
    <s v="C"/>
    <s v=""/>
    <n v="0"/>
  </r>
  <r>
    <s v="AGSC71594-01"/>
    <s v="大圆盘手车摇把口挡件"/>
    <x v="1"/>
    <n v="202"/>
    <x v="1"/>
    <x v="1"/>
    <s v="Order specific"/>
    <x v="0"/>
    <n v="2100"/>
    <n v="40"/>
    <n v="0"/>
    <n v="6.13"/>
    <n v="0"/>
    <n v="0"/>
    <n v="96"/>
    <n v="245.2"/>
    <n v="152.08333333333334"/>
    <n v="0"/>
    <n v="0"/>
    <n v="0"/>
    <n v="588.48"/>
    <s v="Order specific"/>
    <s v="Order specific"/>
    <s v="C"/>
    <s v=""/>
    <n v="0"/>
  </r>
  <r>
    <s v="AGSC71595-01"/>
    <s v="大圆盘手车顶盖"/>
    <x v="1"/>
    <n v="202"/>
    <x v="1"/>
    <x v="1"/>
    <s v="Order specific"/>
    <x v="0"/>
    <n v="2100"/>
    <n v="41"/>
    <n v="0"/>
    <n v="26.35"/>
    <n v="0"/>
    <n v="0"/>
    <n v="96"/>
    <n v="1080.3500000000001"/>
    <n v="152.08333333333334"/>
    <n v="0"/>
    <n v="0"/>
    <n v="0"/>
    <n v="2529.6000000000004"/>
    <s v="Order specific"/>
    <s v="Order specific"/>
    <s v="B"/>
    <s v=""/>
    <n v="0"/>
  </r>
  <r>
    <s v="AGSC71598-01"/>
    <s v="大圆盘手车复位轴"/>
    <x v="1"/>
    <n v="212"/>
    <x v="1"/>
    <x v="1"/>
    <s v="Order specific"/>
    <x v="0"/>
    <n v="2100"/>
    <n v="56"/>
    <n v="0"/>
    <n v="4.7"/>
    <n v="0"/>
    <n v="0"/>
    <n v="96"/>
    <n v="263.2"/>
    <n v="155.88541666666666"/>
    <n v="0"/>
    <n v="0"/>
    <n v="0"/>
    <n v="451.20000000000005"/>
    <s v="Order specific"/>
    <s v="Order specific"/>
    <s v="C"/>
    <s v=""/>
    <n v="0"/>
  </r>
  <r>
    <s v="AGSC71600-01"/>
    <s v="大圆盘手车轴固定件"/>
    <x v="1"/>
    <n v="202"/>
    <x v="1"/>
    <x v="1"/>
    <s v="Order specific"/>
    <x v="0"/>
    <n v="2100"/>
    <n v="56"/>
    <n v="0"/>
    <n v="5.7"/>
    <n v="0"/>
    <n v="0"/>
    <n v="96"/>
    <n v="319.2"/>
    <n v="212.91666666666669"/>
    <n v="0"/>
    <n v="0"/>
    <n v="0"/>
    <n v="547.20000000000005"/>
    <s v="Order specific"/>
    <s v="Order specific"/>
    <s v="C"/>
    <s v=""/>
    <n v="0"/>
  </r>
  <r>
    <s v="AGSC71644-01"/>
    <s v="大圆盘手车滑动件"/>
    <x v="1"/>
    <n v="202"/>
    <x v="1"/>
    <x v="1"/>
    <s v="Order specific"/>
    <x v="0"/>
    <n v="2100"/>
    <n v="40"/>
    <n v="1"/>
    <n v="17.28"/>
    <n v="0"/>
    <n v="0"/>
    <n v="96"/>
    <n v="691.2"/>
    <n v="212.91666666666669"/>
    <n v="0"/>
    <n v="0"/>
    <n v="17.28"/>
    <n v="1658.88"/>
    <s v="Order specific"/>
    <s v="Order specific"/>
    <s v="C"/>
    <s v=""/>
    <n v="0"/>
  </r>
  <r>
    <s v="AGSC71647-01"/>
    <s v="大圆盘手车航空插杆固定件"/>
    <x v="1"/>
    <n v="202"/>
    <x v="1"/>
    <x v="1"/>
    <s v="Order specific"/>
    <x v="0"/>
    <n v="2100"/>
    <n v="56"/>
    <n v="1"/>
    <n v="4.6500000000000004"/>
    <n v="0"/>
    <n v="0"/>
    <n v="96"/>
    <n v="260.40000000000003"/>
    <n v="152.08333333333334"/>
    <n v="0"/>
    <n v="0"/>
    <n v="4.6500000000000004"/>
    <n v="446.40000000000003"/>
    <s v="Order specific"/>
    <s v="Order specific"/>
    <s v="C"/>
    <s v=""/>
    <n v="0"/>
  </r>
  <r>
    <s v="AGSC71651-01"/>
    <s v="大圆盘手车限位圈"/>
    <x v="1"/>
    <n v="212"/>
    <x v="1"/>
    <x v="1"/>
    <s v="Order specific"/>
    <x v="0"/>
    <n v="2100"/>
    <n v="112"/>
    <n v="2"/>
    <n v="1.7"/>
    <n v="0"/>
    <n v="0"/>
    <n v="192"/>
    <n v="190.4"/>
    <n v="106.45833333333334"/>
    <n v="0"/>
    <n v="0"/>
    <n v="3.4"/>
    <n v="326.39999999999998"/>
    <s v="Order specific"/>
    <s v="Order specific"/>
    <s v="C"/>
    <s v=""/>
    <n v="0"/>
  </r>
  <r>
    <s v="AGSC71653-01"/>
    <s v="大圆盘手车轴固定件"/>
    <x v="1"/>
    <n v="202"/>
    <x v="1"/>
    <x v="1"/>
    <s v="Order specific"/>
    <x v="0"/>
    <n v="2100"/>
    <n v="56"/>
    <n v="1"/>
    <n v="22.28"/>
    <n v="0"/>
    <n v="0"/>
    <n v="98"/>
    <n v="1247.68"/>
    <n v="417.14285714285711"/>
    <n v="0"/>
    <n v="0"/>
    <n v="22.28"/>
    <n v="2183.44"/>
    <s v="Order specific"/>
    <s v="Order specific"/>
    <s v="B"/>
    <s v=""/>
    <n v="0"/>
  </r>
  <r>
    <s v="AGSC71697-01"/>
    <s v="大圆盘手车轮盘传动轴"/>
    <x v="1"/>
    <n v="202"/>
    <x v="1"/>
    <x v="1"/>
    <s v="Order specific"/>
    <x v="0"/>
    <n v="2100"/>
    <n v="40"/>
    <n v="0"/>
    <n v="50.9"/>
    <n v="0"/>
    <n v="0"/>
    <n v="96"/>
    <n v="2036"/>
    <n v="212.91666666666669"/>
    <n v="0"/>
    <n v="0"/>
    <n v="0"/>
    <n v="4886.3999999999996"/>
    <s v="Order specific"/>
    <s v="Order specific"/>
    <s v="B"/>
    <s v=""/>
    <n v="0"/>
  </r>
  <r>
    <s v="AGSC71698-01"/>
    <s v="大圆盘手车舌片换位圈"/>
    <x v="1"/>
    <n v="202"/>
    <x v="1"/>
    <x v="1"/>
    <s v="Order specific"/>
    <x v="0"/>
    <n v="2100"/>
    <n v="56"/>
    <n v="0"/>
    <n v="5.0999999999999996"/>
    <n v="0"/>
    <n v="0"/>
    <n v="98"/>
    <n v="285.59999999999997"/>
    <n v="148.9795918367347"/>
    <n v="0"/>
    <n v="0"/>
    <n v="0"/>
    <n v="499.79999999999995"/>
    <s v="Order specific"/>
    <s v="Order specific"/>
    <s v="C"/>
    <s v=""/>
    <n v="0"/>
  </r>
  <r>
    <s v="AGSC71701-01"/>
    <s v="大圆盘手车防磨套"/>
    <x v="1"/>
    <n v="202"/>
    <x v="1"/>
    <x v="1"/>
    <s v="Order specific"/>
    <x v="0"/>
    <n v="2100"/>
    <n v="40"/>
    <n v="0"/>
    <n v="9.56"/>
    <n v="0"/>
    <n v="0"/>
    <n v="96"/>
    <n v="382.40000000000003"/>
    <n v="212.91666666666669"/>
    <n v="0"/>
    <n v="0"/>
    <n v="0"/>
    <n v="917.76"/>
    <s v="Order specific"/>
    <s v="Order specific"/>
    <s v="C"/>
    <s v=""/>
    <n v="0"/>
  </r>
  <r>
    <s v="AGSC71703-01"/>
    <s v="大圆盘手车传动圆盘"/>
    <x v="1"/>
    <n v="212"/>
    <x v="1"/>
    <x v="1"/>
    <s v="Order specific"/>
    <x v="0"/>
    <n v="2100"/>
    <n v="56"/>
    <n v="0"/>
    <n v="260.31"/>
    <n v="0"/>
    <n v="0"/>
    <n v="98"/>
    <n v="14577.36"/>
    <n v="148.9795918367347"/>
    <n v="0"/>
    <n v="0"/>
    <n v="0"/>
    <n v="25510.38"/>
    <s v="Order specific"/>
    <s v="Order specific"/>
    <s v="A"/>
    <s v=""/>
    <n v="0"/>
  </r>
  <r>
    <s v="AGSC71718-01"/>
    <s v="面板上部"/>
    <x v="6"/>
    <n v="202"/>
    <x v="1"/>
    <x v="1"/>
    <s v="Order specific"/>
    <x v="0"/>
    <n v="2100"/>
    <n v="1"/>
    <n v="0"/>
    <n v="41.23"/>
    <n v="0"/>
    <n v="0"/>
    <n v="1"/>
    <n v="41.23"/>
    <n v="20440"/>
    <n v="0"/>
    <n v="0"/>
    <n v="0"/>
    <n v="41.23"/>
    <s v="Order specific"/>
    <s v="Order specific"/>
    <s v="C"/>
    <s v=""/>
    <n v="0"/>
  </r>
  <r>
    <s v="AGSC71721-01"/>
    <s v="面板上部"/>
    <x v="1"/>
    <n v="202"/>
    <x v="1"/>
    <x v="1"/>
    <s v="Order specific"/>
    <x v="0"/>
    <n v="2100"/>
    <n v="34"/>
    <n v="1"/>
    <n v="23.87"/>
    <n v="0"/>
    <n v="0"/>
    <n v="84"/>
    <n v="811.58"/>
    <n v="4.3452380952380949"/>
    <n v="0"/>
    <n v="0"/>
    <n v="23.87"/>
    <n v="2005.0800000000002"/>
    <s v="Order specific"/>
    <s v="Order specific"/>
    <s v="C"/>
    <s v=""/>
    <n v="0"/>
  </r>
  <r>
    <s v="AGSC71723-01Z"/>
    <s v="面板"/>
    <x v="1"/>
    <n v="202"/>
    <x v="1"/>
    <x v="1"/>
    <s v="Order specific"/>
    <x v="0"/>
    <n v="2100"/>
    <n v="50"/>
    <n v="0"/>
    <n v="133.26"/>
    <n v="0"/>
    <n v="0"/>
    <n v="84"/>
    <n v="6663"/>
    <n v="147.73809523809524"/>
    <n v="0"/>
    <n v="0"/>
    <n v="0"/>
    <n v="11193.84"/>
    <s v="Order specific"/>
    <s v="Order specific"/>
    <s v="B"/>
    <s v=""/>
    <n v="0"/>
  </r>
  <r>
    <s v="AGSC71765-01"/>
    <s v="大圆盘手车转换轴定位块"/>
    <x v="1"/>
    <n v="202"/>
    <x v="1"/>
    <x v="1"/>
    <s v="Order specific"/>
    <x v="0"/>
    <n v="2100"/>
    <n v="41"/>
    <n v="0"/>
    <n v="2.35"/>
    <n v="0"/>
    <n v="0"/>
    <n v="96"/>
    <n v="96.350000000000009"/>
    <n v="190.10416666666669"/>
    <n v="0"/>
    <n v="0"/>
    <n v="0"/>
    <n v="225.60000000000002"/>
    <s v="Order specific"/>
    <s v="Order specific"/>
    <s v="C"/>
    <s v=""/>
    <n v="0"/>
  </r>
  <r>
    <s v="AGSC71766-01"/>
    <s v="大圆盘手车转换轴弹簧限位"/>
    <x v="1"/>
    <n v="202"/>
    <x v="1"/>
    <x v="1"/>
    <s v="Order specific"/>
    <x v="0"/>
    <n v="2100"/>
    <n v="40"/>
    <n v="0"/>
    <n v="0.74"/>
    <n v="0"/>
    <n v="0"/>
    <n v="99"/>
    <n v="29.6"/>
    <n v="151.16161616161617"/>
    <n v="0"/>
    <n v="0"/>
    <n v="0"/>
    <n v="73.260000000000005"/>
    <s v="Order specific"/>
    <s v="Order specific"/>
    <s v="C"/>
    <s v=""/>
    <n v="0"/>
  </r>
  <r>
    <s v="AGSC71801-01"/>
    <s v="大圆盘手车轮子定位轴"/>
    <x v="1"/>
    <n v="212"/>
    <x v="1"/>
    <x v="1"/>
    <s v="Order specific"/>
    <x v="0"/>
    <n v="2100"/>
    <n v="224"/>
    <n v="0"/>
    <n v="5.5"/>
    <n v="0"/>
    <n v="0"/>
    <n v="392"/>
    <n v="1232"/>
    <n v="37.244897959183675"/>
    <n v="0"/>
    <n v="0"/>
    <n v="0"/>
    <n v="2156"/>
    <s v="Order specific"/>
    <s v="Order specific"/>
    <s v="B"/>
    <s v=""/>
    <n v="0"/>
  </r>
  <r>
    <s v="AGSC71807-01"/>
    <s v="大电流触子片"/>
    <x v="1"/>
    <n v="202"/>
    <x v="1"/>
    <x v="1"/>
    <s v="Order specific"/>
    <x v="0"/>
    <n v="2100"/>
    <n v="5"/>
    <n v="91"/>
    <n v="27.07"/>
    <n v="0"/>
    <n v="0"/>
    <n v="840"/>
    <n v="135.35"/>
    <n v="97.333333333333329"/>
    <n v="0"/>
    <n v="0"/>
    <n v="2463.37"/>
    <n v="22738.799999999999"/>
    <s v="Order specific"/>
    <s v="Order specific"/>
    <s v="C"/>
    <s v=""/>
    <n v="0"/>
  </r>
  <r>
    <s v="AGSC71813-01"/>
    <s v="大圆盘手车转换架"/>
    <x v="1"/>
    <n v="202"/>
    <x v="1"/>
    <x v="1"/>
    <s v="Order specific"/>
    <x v="0"/>
    <n v="2100"/>
    <n v="40"/>
    <n v="1"/>
    <n v="9.86"/>
    <n v="0"/>
    <n v="0"/>
    <n v="96"/>
    <n v="394.4"/>
    <n v="19.010416666666668"/>
    <n v="0"/>
    <n v="0"/>
    <n v="9.86"/>
    <n v="946.56"/>
    <s v="Order specific"/>
    <s v="Order specific"/>
    <s v="C"/>
    <s v=""/>
    <n v="0"/>
  </r>
  <r>
    <s v="AGSC71814-01"/>
    <s v="大圆盘手车活门推动架"/>
    <x v="1"/>
    <n v="202"/>
    <x v="1"/>
    <x v="1"/>
    <s v="Order specific"/>
    <x v="0"/>
    <n v="2100"/>
    <n v="40"/>
    <n v="0"/>
    <n v="26.69"/>
    <n v="0"/>
    <n v="0"/>
    <n v="96"/>
    <n v="1067.6000000000001"/>
    <n v="152.08333333333334"/>
    <n v="0"/>
    <n v="0"/>
    <n v="0"/>
    <n v="2562.2400000000002"/>
    <s v="Order specific"/>
    <s v="Order specific"/>
    <s v="B"/>
    <s v=""/>
    <n v="0"/>
  </r>
  <r>
    <s v="AGSC71820-01"/>
    <s v="大圆盘手车剪刀"/>
    <x v="1"/>
    <n v="202"/>
    <x v="1"/>
    <x v="1"/>
    <s v="Order specific"/>
    <x v="0"/>
    <n v="2100"/>
    <n v="24"/>
    <n v="0"/>
    <n v="56.4"/>
    <n v="0"/>
    <n v="0"/>
    <n v="198"/>
    <n v="1353.6"/>
    <n v="73.73737373737373"/>
    <n v="0"/>
    <n v="0"/>
    <n v="0"/>
    <n v="11167.199999999999"/>
    <s v="Order specific"/>
    <s v="Order specific"/>
    <s v="B"/>
    <s v=""/>
    <n v="0"/>
  </r>
  <r>
    <s v="AGSC71821-01"/>
    <s v="大圆盘手车横梁"/>
    <x v="1"/>
    <n v="202"/>
    <x v="1"/>
    <x v="1"/>
    <s v="Order specific"/>
    <x v="0"/>
    <n v="2100"/>
    <n v="48"/>
    <n v="0"/>
    <n v="42.85"/>
    <n v="0"/>
    <n v="0"/>
    <n v="91"/>
    <n v="2056.8000000000002"/>
    <n v="96.263736263736263"/>
    <n v="0"/>
    <n v="0"/>
    <n v="0"/>
    <n v="3899.35"/>
    <s v="Order specific"/>
    <s v="Order specific"/>
    <s v="B"/>
    <s v=""/>
    <n v="0"/>
  </r>
  <r>
    <s v="AGSC71947-01"/>
    <s v="大电流触臂绝缘套"/>
    <x v="6"/>
    <n v="202"/>
    <x v="1"/>
    <x v="1"/>
    <s v="Order specific"/>
    <x v="0"/>
    <n v="2100"/>
    <n v="25"/>
    <n v="0"/>
    <n v="45.56"/>
    <n v="0"/>
    <n v="0"/>
    <n v="6"/>
    <n v="1139"/>
    <n v="2920"/>
    <n v="0"/>
    <n v="0"/>
    <n v="0"/>
    <n v="273.36"/>
    <s v="Order specific"/>
    <s v="Order specific"/>
    <s v="B"/>
    <s v=""/>
    <n v="0"/>
  </r>
  <r>
    <s v="AGSC71947-03"/>
    <s v="大电流触臂绝缘套"/>
    <x v="1"/>
    <n v="202"/>
    <x v="1"/>
    <x v="1"/>
    <s v="Order specific"/>
    <x v="0"/>
    <n v="2100"/>
    <n v="300"/>
    <n v="6"/>
    <n v="22.97"/>
    <n v="0"/>
    <n v="0"/>
    <n v="528"/>
    <n v="6891"/>
    <n v="17.282196969696969"/>
    <n v="0"/>
    <n v="0"/>
    <n v="137.82"/>
    <n v="12128.16"/>
    <s v="Order specific"/>
    <s v="Order specific"/>
    <s v="B"/>
    <s v=""/>
    <n v="0"/>
  </r>
  <r>
    <s v="AGSC71947-04"/>
    <s v="大电流触臂绝缘套"/>
    <x v="1"/>
    <n v="202"/>
    <x v="1"/>
    <x v="1"/>
    <s v="Order specific"/>
    <x v="0"/>
    <n v="2100"/>
    <n v="24"/>
    <n v="0"/>
    <n v="19"/>
    <n v="0"/>
    <n v="0"/>
    <n v="216"/>
    <n v="456"/>
    <n v="506.9444444444444"/>
    <n v="0"/>
    <n v="0"/>
    <n v="0"/>
    <n v="4104"/>
    <s v="Order specific"/>
    <s v="Order specific"/>
    <s v="C"/>
    <s v=""/>
    <n v="0"/>
  </r>
  <r>
    <s v="AGSC71949-01"/>
    <s v="大圆盘手车导向杆"/>
    <x v="1"/>
    <n v="202"/>
    <x v="1"/>
    <x v="1"/>
    <s v="Order specific"/>
    <x v="0"/>
    <n v="2100"/>
    <n v="40"/>
    <n v="0"/>
    <n v="6.18"/>
    <n v="0"/>
    <n v="0"/>
    <n v="96"/>
    <n v="247.2"/>
    <n v="91.25"/>
    <n v="0"/>
    <n v="0"/>
    <n v="0"/>
    <n v="593.28"/>
    <s v="Order specific"/>
    <s v="Order specific"/>
    <s v="C"/>
    <s v=""/>
    <n v="0"/>
  </r>
  <r>
    <s v="AGSC72564-01"/>
    <s v="壳体连接板"/>
    <x v="6"/>
    <n v="202"/>
    <x v="1"/>
    <x v="1"/>
    <s v="Order specific"/>
    <x v="0"/>
    <n v="2100"/>
    <n v="6"/>
    <n v="0"/>
    <n v="137.63"/>
    <n v="0"/>
    <n v="0"/>
    <n v="6"/>
    <n v="825.78"/>
    <n v="2433.3333333333335"/>
    <n v="0"/>
    <n v="0"/>
    <n v="0"/>
    <n v="825.78"/>
    <s v="Order specific"/>
    <s v="Order specific"/>
    <s v="C"/>
    <s v=""/>
    <n v="0"/>
  </r>
  <r>
    <s v="AGSC72565-01"/>
    <s v="壳体连接板"/>
    <x v="6"/>
    <n v="202"/>
    <x v="1"/>
    <x v="1"/>
    <s v="Order specific"/>
    <x v="0"/>
    <n v="2100"/>
    <n v="6"/>
    <n v="0"/>
    <n v="122.36"/>
    <n v="0"/>
    <n v="0"/>
    <n v="6"/>
    <n v="734.16"/>
    <n v="365"/>
    <n v="0"/>
    <n v="0"/>
    <n v="0"/>
    <n v="734.16"/>
    <s v="Order specific"/>
    <s v="Order specific"/>
    <s v="C"/>
    <s v=""/>
    <n v="0"/>
  </r>
  <r>
    <s v="AGSC72566-01Z"/>
    <s v="面板"/>
    <x v="6"/>
    <n v="202"/>
    <x v="1"/>
    <x v="1"/>
    <s v="Order specific"/>
    <x v="0"/>
    <n v="2100"/>
    <n v="6"/>
    <n v="0"/>
    <n v="142.36000000000001"/>
    <n v="0"/>
    <n v="0"/>
    <n v="6"/>
    <n v="854.16000000000008"/>
    <n v="365"/>
    <n v="0"/>
    <n v="0"/>
    <n v="0"/>
    <n v="854.16000000000008"/>
    <s v="Order specific"/>
    <s v="Order specific"/>
    <s v="C"/>
    <s v=""/>
    <n v="0"/>
  </r>
  <r>
    <s v="AGSC72568-01"/>
    <s v="大圆盘手车滑动片"/>
    <x v="1"/>
    <n v="202"/>
    <x v="1"/>
    <x v="1"/>
    <s v="Order specific"/>
    <x v="0"/>
    <n v="2100"/>
    <n v="40"/>
    <n v="1"/>
    <n v="21.92"/>
    <n v="0"/>
    <n v="0"/>
    <n v="96"/>
    <n v="876.80000000000007"/>
    <n v="22.8125"/>
    <n v="0"/>
    <n v="0"/>
    <n v="21.92"/>
    <n v="2104.3200000000002"/>
    <s v="Order specific"/>
    <s v="Order specific"/>
    <s v="C"/>
    <s v=""/>
    <n v="0"/>
  </r>
  <r>
    <s v="AGSC72569-01"/>
    <s v="大圆盘手车定位片"/>
    <x v="1"/>
    <n v="202"/>
    <x v="1"/>
    <x v="1"/>
    <s v="Order specific"/>
    <x v="0"/>
    <n v="2100"/>
    <n v="56"/>
    <n v="1"/>
    <n v="6.52"/>
    <n v="0"/>
    <n v="0"/>
    <n v="96"/>
    <n v="365.12"/>
    <n v="152.08333333333334"/>
    <n v="0"/>
    <n v="0"/>
    <n v="6.52"/>
    <n v="625.91999999999996"/>
    <s v="Order specific"/>
    <s v="Order specific"/>
    <s v="C"/>
    <s v=""/>
    <n v="0"/>
  </r>
  <r>
    <s v="AGSC72572-01"/>
    <s v="大圆盘手车S6联锁传动件"/>
    <x v="1"/>
    <n v="202"/>
    <x v="1"/>
    <x v="1"/>
    <s v="Order specific"/>
    <x v="0"/>
    <n v="2100"/>
    <n v="50"/>
    <n v="1"/>
    <n v="9.4600000000000009"/>
    <n v="0"/>
    <n v="0"/>
    <n v="80"/>
    <n v="473.00000000000006"/>
    <n v="255.49999999999997"/>
    <n v="0"/>
    <n v="0"/>
    <n v="9.4600000000000009"/>
    <n v="756.80000000000007"/>
    <s v="Order specific"/>
    <s v="Order specific"/>
    <s v="C"/>
    <s v=""/>
    <n v="0"/>
  </r>
  <r>
    <s v="AGSC72574-01"/>
    <s v="大圆盘手车定位钣金件"/>
    <x v="1"/>
    <n v="202"/>
    <x v="1"/>
    <x v="1"/>
    <s v="Order specific"/>
    <x v="0"/>
    <n v="2100"/>
    <n v="1"/>
    <n v="0"/>
    <n v="1.6"/>
    <n v="0"/>
    <n v="0"/>
    <n v="52"/>
    <n v="1.6"/>
    <n v="350.96153846153845"/>
    <n v="0"/>
    <n v="0"/>
    <n v="0"/>
    <n v="83.2"/>
    <s v="Order specific"/>
    <s v="Order specific"/>
    <s v="C"/>
    <s v=""/>
    <n v="0"/>
  </r>
  <r>
    <s v="AGSC72577-01"/>
    <s v="大电流熔丝支撑座"/>
    <x v="6"/>
    <n v="212"/>
    <x v="1"/>
    <x v="1"/>
    <s v="Order specific"/>
    <x v="0"/>
    <n v="2100"/>
    <n v="9"/>
    <n v="0"/>
    <n v="37.18"/>
    <n v="0"/>
    <n v="0"/>
    <n v="18"/>
    <n v="334.62"/>
    <n v="20.277777777777775"/>
    <n v="0"/>
    <n v="0"/>
    <n v="0"/>
    <n v="669.24"/>
    <s v="Order specific"/>
    <s v="Order specific"/>
    <s v="C"/>
    <s v=""/>
    <n v="0"/>
  </r>
  <r>
    <s v="AGSC72581-01"/>
    <s v="触臂"/>
    <x v="6"/>
    <n v="212"/>
    <x v="1"/>
    <x v="1"/>
    <s v="Order specific"/>
    <x v="0"/>
    <n v="2100"/>
    <n v="6"/>
    <n v="0"/>
    <n v="344.07"/>
    <n v="0"/>
    <n v="0"/>
    <n v="21"/>
    <n v="2064.42"/>
    <n v="156.42857142857142"/>
    <n v="0"/>
    <n v="0"/>
    <n v="0"/>
    <n v="7225.47"/>
    <s v="Order specific"/>
    <s v="Order specific"/>
    <s v="B"/>
    <s v=""/>
    <n v="0"/>
  </r>
  <r>
    <s v="AGSC72733-01"/>
    <s v="面板上部"/>
    <x v="6"/>
    <n v="202"/>
    <x v="1"/>
    <x v="1"/>
    <s v="Order specific"/>
    <x v="0"/>
    <n v="2100"/>
    <n v="6"/>
    <n v="0"/>
    <n v="41.6"/>
    <n v="0"/>
    <n v="0"/>
    <n v="6"/>
    <n v="249.60000000000002"/>
    <n v="365"/>
    <n v="0"/>
    <n v="0"/>
    <n v="0"/>
    <n v="249.60000000000002"/>
    <s v="Order specific"/>
    <s v="Order specific"/>
    <s v="C"/>
    <s v=""/>
    <n v="0"/>
  </r>
  <r>
    <s v="AGSC72737-01"/>
    <s v="壳体210mm"/>
    <x v="6"/>
    <n v="202"/>
    <x v="1"/>
    <x v="1"/>
    <s v="Order specific"/>
    <x v="0"/>
    <n v="2100"/>
    <n v="6"/>
    <n v="0"/>
    <n v="300.51"/>
    <n v="0"/>
    <n v="0"/>
    <n v="6"/>
    <n v="1803.06"/>
    <n v="365"/>
    <n v="0"/>
    <n v="0"/>
    <n v="0"/>
    <n v="1803.06"/>
    <s v="Order specific"/>
    <s v="Order specific"/>
    <s v="B"/>
    <s v=""/>
    <n v="0"/>
  </r>
  <r>
    <s v="AGSH30203-01"/>
    <s v="兀型板顶板"/>
    <x v="3"/>
    <n v="202"/>
    <x v="1"/>
    <x v="1"/>
    <s v="MRP"/>
    <x v="2"/>
    <s v="VMI"/>
    <n v="6"/>
    <n v="0"/>
    <n v="112"/>
    <n v="0"/>
    <n v="0"/>
    <n v="200"/>
    <n v="672"/>
    <n v="10.95"/>
    <n v="0"/>
    <n v="0"/>
    <n v="0"/>
    <n v="22400"/>
    <s v="&lt;15 days"/>
    <n v="2"/>
    <s v="C"/>
    <n v="14"/>
    <n v="0"/>
  </r>
  <r>
    <s v="AGSH30205-01"/>
    <s v="固定支架"/>
    <x v="3"/>
    <n v="202"/>
    <x v="1"/>
    <x v="1"/>
    <s v="MRP"/>
    <x v="2"/>
    <s v="VMI"/>
    <n v="12"/>
    <n v="0"/>
    <n v="8.0500000000000007"/>
    <n v="0"/>
    <n v="0"/>
    <n v="396"/>
    <n v="96.600000000000009"/>
    <n v="5.5303030303030303"/>
    <n v="0"/>
    <n v="0"/>
    <n v="0"/>
    <n v="3187.8"/>
    <s v="&lt;15 days"/>
    <n v="3"/>
    <s v="C"/>
    <n v="21"/>
    <n v="0"/>
  </r>
  <r>
    <s v="AGSH30213-01"/>
    <s v="INDICATOR"/>
    <x v="2"/>
    <n v="202"/>
    <x v="1"/>
    <x v="1"/>
    <s v="SM"/>
    <x v="1"/>
    <n v="2600"/>
    <n v="365"/>
    <n v="300"/>
    <n v="4.7"/>
    <n v="0"/>
    <n v="100"/>
    <n v="3192"/>
    <n v="1715.5"/>
    <n v="1.3721804511278195"/>
    <n v="0"/>
    <n v="235"/>
    <n v="1410"/>
    <n v="15002.400000000001"/>
    <s v="&lt;15 days"/>
    <n v="2"/>
    <s v="B"/>
    <n v="14"/>
    <n v="0"/>
  </r>
  <r>
    <s v="AGSH30215-01"/>
    <s v="GUIDE ROD"/>
    <x v="2"/>
    <n v="212"/>
    <x v="1"/>
    <x v="1"/>
    <s v="SM"/>
    <x v="1"/>
    <n v="2600"/>
    <n v="246"/>
    <n v="800"/>
    <n v="1.2"/>
    <n v="0"/>
    <n v="200"/>
    <n v="13944"/>
    <n v="295.2"/>
    <n v="9.5542885829030411"/>
    <n v="0"/>
    <n v="120"/>
    <n v="960"/>
    <n v="16732.8"/>
    <s v="&lt;15 days"/>
    <n v="2"/>
    <s v="C"/>
    <n v="14"/>
    <n v="0"/>
  </r>
  <r>
    <s v="AGSH30217-01"/>
    <s v="GUIDE ROD"/>
    <x v="2"/>
    <n v="212"/>
    <x v="1"/>
    <x v="1"/>
    <s v="SM"/>
    <x v="1"/>
    <n v="2600"/>
    <n v="1311"/>
    <n v="67"/>
    <n v="1.6"/>
    <n v="0"/>
    <n v="400"/>
    <n v="28395"/>
    <n v="2097.6"/>
    <n v="3.1621764395139991"/>
    <n v="0"/>
    <n v="320"/>
    <n v="107.2"/>
    <n v="45432"/>
    <s v="&lt;15 days"/>
    <n v="2"/>
    <s v="B"/>
    <n v="14"/>
    <n v="0"/>
  </r>
  <r>
    <s v="AGSH30223-01"/>
    <s v="AXLE"/>
    <x v="2"/>
    <n v="202"/>
    <x v="1"/>
    <x v="1"/>
    <s v="SM"/>
    <x v="1"/>
    <n v="2600"/>
    <n v="1466"/>
    <n v="772"/>
    <n v="1.62"/>
    <n v="0"/>
    <n v="500"/>
    <n v="22749"/>
    <n v="2374.92"/>
    <n v="21.034550969273376"/>
    <n v="0"/>
    <n v="405"/>
    <n v="1250.6400000000001"/>
    <n v="36853.380000000005"/>
    <s v="&lt;30 days"/>
    <n v="2"/>
    <s v="B"/>
    <n v="14"/>
    <n v="524.19884009654879"/>
  </r>
  <r>
    <s v="AGSH30235-01"/>
    <s v="SLEEVE"/>
    <x v="2"/>
    <n v="202"/>
    <x v="1"/>
    <x v="1"/>
    <s v="SM"/>
    <x v="1"/>
    <n v="2600"/>
    <n v="927"/>
    <n v="400"/>
    <n v="1.2"/>
    <n v="0"/>
    <n v="200"/>
    <n v="7715"/>
    <n v="1112.3999999999999"/>
    <n v="69.357096565132863"/>
    <n v="0"/>
    <n v="120"/>
    <n v="480"/>
    <n v="9258"/>
    <s v="&lt;90 days"/>
    <n v="3"/>
    <s v="B"/>
    <n v="21"/>
    <n v="511.88715132033866"/>
  </r>
  <r>
    <s v="AGSH30254-01"/>
    <s v="主轴摆臂"/>
    <x v="3"/>
    <n v="202"/>
    <x v="1"/>
    <x v="1"/>
    <s v="MRP"/>
    <x v="2"/>
    <s v="VMI"/>
    <n v="15"/>
    <n v="0"/>
    <n v="28.07"/>
    <n v="0"/>
    <n v="0"/>
    <n v="573"/>
    <n v="421.05"/>
    <n v="590.49738219895289"/>
    <n v="0"/>
    <n v="0"/>
    <n v="0"/>
    <n v="16084.11"/>
    <s v="&gt;90 days"/>
    <n v="2"/>
    <s v="C"/>
    <n v="14"/>
    <n v="271.30448306955714"/>
  </r>
  <r>
    <s v="AGSH30270-02"/>
    <s v="小电流卷簧盒"/>
    <x v="3"/>
    <n v="202"/>
    <x v="1"/>
    <x v="1"/>
    <s v="MRP"/>
    <x v="2"/>
    <s v="VMI"/>
    <n v="71"/>
    <n v="0"/>
    <n v="157.29"/>
    <n v="0"/>
    <n v="0"/>
    <n v="6647"/>
    <n v="11167.59"/>
    <n v="0.82367985557394308"/>
    <n v="0"/>
    <n v="0"/>
    <n v="0"/>
    <n v="1045506.63"/>
    <s v="&lt;15 days"/>
    <n v="1"/>
    <s v="A"/>
    <n v="7"/>
    <n v="0"/>
  </r>
  <r>
    <s v="AGSH30276-01"/>
    <s v="凸轮片"/>
    <x v="3"/>
    <n v="202"/>
    <x v="1"/>
    <x v="1"/>
    <s v="MRP"/>
    <x v="2"/>
    <s v="VMI"/>
    <n v="252"/>
    <n v="0"/>
    <n v="55.66"/>
    <n v="0"/>
    <n v="0"/>
    <n v="22642"/>
    <n v="14026.32"/>
    <n v="1.1445543679886936"/>
    <n v="0"/>
    <n v="0"/>
    <n v="0"/>
    <n v="1260253.72"/>
    <s v="&lt;15 days"/>
    <n v="1"/>
    <s v="A"/>
    <n v="7"/>
    <n v="0"/>
  </r>
  <r>
    <s v="AGSH30277-01"/>
    <s v="凸轮片"/>
    <x v="3"/>
    <n v="202"/>
    <x v="1"/>
    <x v="1"/>
    <s v="MRP"/>
    <x v="2"/>
    <s v="VMI"/>
    <n v="168"/>
    <n v="0"/>
    <n v="55.66"/>
    <n v="0"/>
    <n v="0"/>
    <n v="15010"/>
    <n v="9350.8799999999992"/>
    <n v="6.1279147235176543"/>
    <n v="0"/>
    <n v="0"/>
    <n v="0"/>
    <n v="835456.6"/>
    <s v="&lt;15 days"/>
    <n v="1"/>
    <s v="A"/>
    <n v="7"/>
    <n v="0"/>
  </r>
  <r>
    <s v="AGSH30283-01"/>
    <s v="卷簧（小电流）"/>
    <x v="4"/>
    <n v="213"/>
    <x v="1"/>
    <x v="1"/>
    <s v="Order specific"/>
    <x v="0"/>
    <n v="2100"/>
    <n v="245"/>
    <n v="5200"/>
    <n v="133.38999999999999"/>
    <n v="416"/>
    <n v="0"/>
    <n v="6651"/>
    <n v="32680.549999999996"/>
    <n v="9.2196662156066758"/>
    <n v="55490.239999999991"/>
    <n v="0"/>
    <n v="693627.99999999988"/>
    <n v="887176.8899999999"/>
    <s v="Order specific"/>
    <s v="Order specific"/>
    <s v="A"/>
    <s v=""/>
    <n v="0"/>
  </r>
  <r>
    <s v="AGSH30285-01"/>
    <s v="主轴（长）"/>
    <x v="3"/>
    <n v="202"/>
    <x v="1"/>
    <x v="1"/>
    <s v="MRP"/>
    <x v="2"/>
    <s v="VMI"/>
    <n v="5"/>
    <n v="0"/>
    <n v="37.909999999999997"/>
    <n v="0"/>
    <n v="0"/>
    <n v="242"/>
    <n v="189.54999999999998"/>
    <n v="369.52479338842977"/>
    <n v="0"/>
    <n v="0"/>
    <n v="0"/>
    <n v="9174.2199999999993"/>
    <s v="&gt;90 days"/>
    <n v="3"/>
    <s v="C"/>
    <n v="21"/>
    <n v="117.9934283365949"/>
  </r>
  <r>
    <s v="AGSH30287-01"/>
    <s v="SLEEVE"/>
    <x v="2"/>
    <n v="202"/>
    <x v="1"/>
    <x v="1"/>
    <s v="SM"/>
    <x v="1"/>
    <n v="2600"/>
    <n v="1814"/>
    <n v="500"/>
    <n v="1.4"/>
    <n v="0"/>
    <n v="500"/>
    <n v="30230"/>
    <n v="2539.6"/>
    <n v="6.0370492887859749E-2"/>
    <n v="0"/>
    <n v="350"/>
    <n v="700"/>
    <n v="42322"/>
    <s v="&lt;15 days"/>
    <n v="2"/>
    <s v="B"/>
    <n v="14"/>
    <n v="0"/>
  </r>
  <r>
    <s v="AGSH30288-01"/>
    <s v="SLEEVE"/>
    <x v="2"/>
    <n v="202"/>
    <x v="1"/>
    <x v="1"/>
    <s v="SM"/>
    <x v="1"/>
    <n v="2600"/>
    <n v="1000"/>
    <n v="300"/>
    <n v="2.2000000000000002"/>
    <n v="0"/>
    <n v="300"/>
    <n v="15753"/>
    <n v="2200"/>
    <n v="42.030724306481304"/>
    <n v="0"/>
    <n v="330"/>
    <n v="660"/>
    <n v="34656.600000000006"/>
    <s v="&lt;90 days"/>
    <n v="2"/>
    <s v="B"/>
    <n v="14"/>
    <n v="968.35380223829873"/>
  </r>
  <r>
    <s v="AGSH30289-01"/>
    <s v="SLEEVE"/>
    <x v="2"/>
    <n v="202"/>
    <x v="1"/>
    <x v="1"/>
    <s v="SM"/>
    <x v="1"/>
    <n v="2600"/>
    <n v="1006"/>
    <n v="708"/>
    <n v="2"/>
    <n v="0"/>
    <n v="300"/>
    <n v="23465"/>
    <n v="2012"/>
    <n v="15.555082037076495"/>
    <n v="0"/>
    <n v="300"/>
    <n v="1416"/>
    <n v="46930"/>
    <s v="&lt;30 days"/>
    <n v="2"/>
    <s v="B"/>
    <n v="14"/>
    <n v="132.75561863013704"/>
  </r>
  <r>
    <s v="AGSH30290-01"/>
    <s v="SLEEVE"/>
    <x v="2"/>
    <n v="202"/>
    <x v="1"/>
    <x v="1"/>
    <s v="SM"/>
    <x v="1"/>
    <n v="2600"/>
    <n v="85"/>
    <n v="72"/>
    <n v="2.8"/>
    <n v="0"/>
    <n v="24"/>
    <n v="484"/>
    <n v="237.99999999999997"/>
    <n v="758.65702479338836"/>
    <n v="0"/>
    <n v="33.599999999999994"/>
    <n v="201.6"/>
    <n v="1355.1999999999998"/>
    <s v="&gt;90 days"/>
    <n v="3"/>
    <s v="C"/>
    <n v="21"/>
    <n v="152.73194825567145"/>
  </r>
  <r>
    <s v="AGSH30291-01"/>
    <s v="主轴间隔套12.5mm"/>
    <x v="1"/>
    <n v="202"/>
    <x v="1"/>
    <x v="1"/>
    <s v="Order specific"/>
    <x v="0"/>
    <n v="2100"/>
    <n v="53"/>
    <n v="0"/>
    <n v="2.2000000000000002"/>
    <n v="0"/>
    <n v="0"/>
    <n v="2"/>
    <n v="116.60000000000001"/>
    <n v="15512.5"/>
    <n v="0"/>
    <n v="0"/>
    <n v="0"/>
    <n v="4.4000000000000004"/>
    <s v="Order specific"/>
    <s v="Order specific"/>
    <s v="C"/>
    <s v=""/>
    <n v="0"/>
  </r>
  <r>
    <s v="AGSH30292-01"/>
    <s v="SLEEVE"/>
    <x v="2"/>
    <n v="202"/>
    <x v="1"/>
    <x v="1"/>
    <s v="SM"/>
    <x v="1"/>
    <n v="2600"/>
    <n v="528"/>
    <n v="450"/>
    <n v="2.9"/>
    <n v="0"/>
    <n v="150"/>
    <n v="7814"/>
    <n v="1531.2"/>
    <n v="2.4756846685436398"/>
    <n v="0"/>
    <n v="217.5"/>
    <n v="1305"/>
    <n v="22660.6"/>
    <s v="&lt;15 days"/>
    <n v="2"/>
    <s v="B"/>
    <n v="14"/>
    <n v="0"/>
  </r>
  <r>
    <s v="AGSH30293-01"/>
    <s v="主轴间隔套58.4mm"/>
    <x v="1"/>
    <n v="202"/>
    <x v="1"/>
    <x v="1"/>
    <s v="Order specific"/>
    <x v="0"/>
    <n v="2100"/>
    <n v="454"/>
    <n v="0"/>
    <n v="4.4000000000000004"/>
    <n v="0"/>
    <n v="0"/>
    <n v="603"/>
    <n v="1997.6000000000001"/>
    <n v="319.60199004975124"/>
    <n v="0"/>
    <n v="0"/>
    <n v="0"/>
    <n v="2653.2000000000003"/>
    <s v="Order specific"/>
    <s v="Order specific"/>
    <s v="B"/>
    <s v=""/>
    <n v="0"/>
  </r>
  <r>
    <s v="AGSH30293-02"/>
    <s v="SLEEVE"/>
    <x v="2"/>
    <n v="202"/>
    <x v="1"/>
    <x v="1"/>
    <s v="SM"/>
    <x v="1"/>
    <n v="2600"/>
    <n v="539"/>
    <n v="640"/>
    <n v="8"/>
    <n v="0"/>
    <n v="160"/>
    <n v="7804"/>
    <n v="4312"/>
    <n v="21.233982573039466"/>
    <n v="0"/>
    <n v="640"/>
    <n v="5120"/>
    <n v="62432"/>
    <s v="&lt;30 days"/>
    <n v="2"/>
    <s v="B"/>
    <n v="14"/>
    <n v="969.54660358457534"/>
  </r>
  <r>
    <s v="AGSH30293-03"/>
    <s v="SLEEVE"/>
    <x v="2"/>
    <n v="202"/>
    <x v="1"/>
    <x v="1"/>
    <s v="SM"/>
    <x v="1"/>
    <n v="2600"/>
    <n v="402"/>
    <n v="150"/>
    <n v="8"/>
    <n v="0"/>
    <n v="150"/>
    <n v="7814"/>
    <n v="3216"/>
    <n v="25.177245968773995"/>
    <n v="0"/>
    <n v="600"/>
    <n v="1200"/>
    <n v="62512"/>
    <s v="&lt;30 days"/>
    <n v="2"/>
    <s v="B"/>
    <n v="14"/>
    <n v="942.29429354207434"/>
  </r>
  <r>
    <s v="AGSH30294-01"/>
    <s v="SLEEVE"/>
    <x v="2"/>
    <n v="202"/>
    <x v="1"/>
    <x v="1"/>
    <s v="SM"/>
    <x v="1"/>
    <n v="2600"/>
    <n v="569"/>
    <n v="720"/>
    <n v="7.7"/>
    <n v="0"/>
    <n v="120"/>
    <n v="584"/>
    <n v="4381.3"/>
    <n v="251.25"/>
    <n v="0"/>
    <n v="462"/>
    <n v="5544"/>
    <n v="4496.8"/>
    <s v="&gt;90 days"/>
    <n v="3"/>
    <s v="B"/>
    <n v="21"/>
    <n v="2649.9671820895524"/>
  </r>
  <r>
    <s v="AGSH30295-01"/>
    <s v="SLEEVE"/>
    <x v="2"/>
    <n v="202"/>
    <x v="1"/>
    <x v="1"/>
    <s v="SM"/>
    <x v="1"/>
    <n v="2600"/>
    <n v="111"/>
    <n v="160"/>
    <n v="7.7"/>
    <n v="0"/>
    <n v="32"/>
    <n v="948"/>
    <n v="854.7"/>
    <n v="219.0770042194093"/>
    <n v="0"/>
    <n v="123.2"/>
    <n v="1232"/>
    <n v="7299.6"/>
    <s v="&gt;90 days"/>
    <n v="3"/>
    <s v="C"/>
    <n v="21"/>
    <n v="510.02904039290274"/>
  </r>
  <r>
    <s v="AGSH30297-01"/>
    <s v="HUB"/>
    <x v="2"/>
    <n v="202"/>
    <x v="1"/>
    <x v="1"/>
    <s v="SM"/>
    <x v="1"/>
    <n v="2600"/>
    <n v="303"/>
    <n v="0"/>
    <n v="3.9"/>
    <n v="0"/>
    <n v="120"/>
    <n v="6632"/>
    <n v="1181.7"/>
    <n v="6.1090168878166464"/>
    <n v="0"/>
    <n v="234"/>
    <n v="0"/>
    <n v="25864.799999999999"/>
    <s v="&lt;15 days"/>
    <n v="2"/>
    <s v="B"/>
    <n v="14"/>
    <n v="0"/>
  </r>
  <r>
    <s v="AGSH30298-01"/>
    <s v="HUB"/>
    <x v="2"/>
    <n v="202"/>
    <x v="1"/>
    <x v="1"/>
    <s v="SM"/>
    <x v="1"/>
    <n v="2600"/>
    <n v="173"/>
    <n v="248"/>
    <n v="10.7"/>
    <n v="0"/>
    <n v="62"/>
    <n v="1757"/>
    <n v="1851.1"/>
    <n v="62.945361411496869"/>
    <n v="0"/>
    <n v="331.7"/>
    <n v="2653.6"/>
    <n v="18799.899999999998"/>
    <s v="&lt;90 days"/>
    <n v="2"/>
    <s v="B"/>
    <n v="14"/>
    <n v="949.99566727248055"/>
  </r>
  <r>
    <s v="AGSH30303-01"/>
    <s v="DISK"/>
    <x v="2"/>
    <n v="212"/>
    <x v="1"/>
    <x v="1"/>
    <s v="SM"/>
    <x v="1"/>
    <n v="2600"/>
    <n v="675"/>
    <n v="600"/>
    <n v="1.2"/>
    <n v="0"/>
    <n v="300"/>
    <n v="16760"/>
    <n v="810"/>
    <n v="3.7676014319809066"/>
    <n v="0"/>
    <n v="180"/>
    <n v="720"/>
    <n v="20112"/>
    <s v="&lt;15 days"/>
    <n v="2"/>
    <s v="C"/>
    <n v="14"/>
    <n v="0"/>
  </r>
  <r>
    <s v="AGSH30305-01"/>
    <s v="白色凸轮盘"/>
    <x v="3"/>
    <n v="202"/>
    <x v="1"/>
    <x v="1"/>
    <s v="MRP"/>
    <x v="2"/>
    <s v="VMI"/>
    <n v="88"/>
    <n v="0"/>
    <n v="67.5"/>
    <n v="0"/>
    <n v="0"/>
    <n v="7701"/>
    <n v="5940"/>
    <n v="31.992598363848849"/>
    <n v="0"/>
    <n v="0"/>
    <n v="0"/>
    <n v="519817.5"/>
    <s v="&lt;90 days"/>
    <n v="1"/>
    <s v="B"/>
    <n v="7"/>
    <n v="3062.6140931506852"/>
  </r>
  <r>
    <s v="AGSH30308-01"/>
    <s v="DISK"/>
    <x v="2"/>
    <n v="212"/>
    <x v="1"/>
    <x v="1"/>
    <s v="SM"/>
    <x v="1"/>
    <n v="2600"/>
    <n v="468"/>
    <n v="200"/>
    <n v="8.4499999999999993"/>
    <n v="0"/>
    <n v="200"/>
    <n v="8393"/>
    <n v="3954.5999999999995"/>
    <n v="3.8269986893840104"/>
    <n v="0"/>
    <n v="844.99999999999989"/>
    <n v="1689.9999999999998"/>
    <n v="70920.849999999991"/>
    <s v="&lt;15 days"/>
    <n v="2"/>
    <s v="B"/>
    <n v="14"/>
    <n v="0"/>
  </r>
  <r>
    <s v="AGSH30310-01"/>
    <s v="RING"/>
    <x v="2"/>
    <n v="202"/>
    <x v="1"/>
    <x v="1"/>
    <s v="SM"/>
    <x v="1"/>
    <n v="2600"/>
    <n v="831"/>
    <n v="300"/>
    <n v="3.1"/>
    <n v="0"/>
    <n v="300"/>
    <n v="16762"/>
    <n v="2576.1"/>
    <n v="10.190908006204511"/>
    <n v="0"/>
    <n v="465"/>
    <n v="930"/>
    <n v="51962.200000000004"/>
    <s v="&lt;15 days"/>
    <n v="2"/>
    <s v="B"/>
    <n v="14"/>
    <n v="0"/>
  </r>
  <r>
    <s v="AGSH30314-01"/>
    <s v="卷簧盒轴承"/>
    <x v="10"/>
    <n v="219"/>
    <x v="1"/>
    <x v="1"/>
    <s v="Order specific"/>
    <x v="0"/>
    <n v="2100"/>
    <n v="647"/>
    <n v="0"/>
    <n v="8.44"/>
    <n v="0"/>
    <n v="0"/>
    <n v="1303"/>
    <n v="5460.6799999999994"/>
    <n v="232.78204144282424"/>
    <n v="0"/>
    <n v="0"/>
    <n v="0"/>
    <n v="10997.32"/>
    <s v="Order specific"/>
    <s v="Order specific"/>
    <s v="B"/>
    <s v=""/>
    <n v="0"/>
  </r>
  <r>
    <s v="AGSH30320-01"/>
    <s v="DISK"/>
    <x v="2"/>
    <n v="202"/>
    <x v="1"/>
    <x v="1"/>
    <s v="SM"/>
    <x v="1"/>
    <n v="2600"/>
    <n v="662"/>
    <n v="682"/>
    <n v="2.59"/>
    <n v="0"/>
    <n v="200"/>
    <n v="7694"/>
    <n v="1714.58"/>
    <n v="30.693397452560436"/>
    <n v="0"/>
    <n v="259"/>
    <n v="1766.3799999999999"/>
    <n v="19927.46"/>
    <s v="&lt;90 days"/>
    <n v="2"/>
    <s v="B"/>
    <n v="14"/>
    <n v="615.46230572801767"/>
  </r>
  <r>
    <s v="AGSH30323-01"/>
    <s v="AXLE"/>
    <x v="2"/>
    <n v="202"/>
    <x v="1"/>
    <x v="1"/>
    <s v="SM"/>
    <x v="1"/>
    <n v="2600"/>
    <n v="85"/>
    <n v="120"/>
    <n v="2.62"/>
    <n v="0"/>
    <n v="24"/>
    <n v="398"/>
    <n v="222.70000000000002"/>
    <n v="607.1105527638191"/>
    <n v="0"/>
    <n v="31.44"/>
    <n v="314.40000000000003"/>
    <n v="1042.76"/>
    <s v="&gt;90 days"/>
    <n v="3"/>
    <s v="C"/>
    <n v="21"/>
    <n v="141.89788148822581"/>
  </r>
  <r>
    <s v="AGSH30328-01"/>
    <s v="DISK"/>
    <x v="2"/>
    <n v="202"/>
    <x v="1"/>
    <x v="1"/>
    <s v="SM"/>
    <x v="1"/>
    <n v="2600"/>
    <n v="805"/>
    <n v="400"/>
    <n v="4.1900000000000004"/>
    <n v="0"/>
    <n v="200"/>
    <n v="7453"/>
    <n v="3372.9500000000003"/>
    <n v="4.1627532537233325"/>
    <n v="0"/>
    <n v="419.00000000000006"/>
    <n v="1676.0000000000002"/>
    <n v="31228.070000000003"/>
    <s v="&lt;15 days"/>
    <n v="2"/>
    <s v="B"/>
    <n v="14"/>
    <n v="0"/>
  </r>
  <r>
    <s v="AGSH30343-01"/>
    <s v="SHAFT"/>
    <x v="2"/>
    <n v="202"/>
    <x v="1"/>
    <x v="1"/>
    <s v="SM"/>
    <x v="1"/>
    <n v="2600"/>
    <n v="393"/>
    <n v="350"/>
    <n v="26.8"/>
    <n v="0"/>
    <n v="120"/>
    <n v="7613"/>
    <n v="10532.4"/>
    <n v="38.59516616314199"/>
    <n v="0"/>
    <n v="1608"/>
    <n v="9380"/>
    <n v="204028.4"/>
    <s v="&lt;90 days"/>
    <n v="1"/>
    <s v="A"/>
    <n v="7"/>
    <n v="5690.6124361643833"/>
  </r>
  <r>
    <s v="AGSH30344-01"/>
    <s v="SHAFT"/>
    <x v="2"/>
    <n v="202"/>
    <x v="1"/>
    <x v="1"/>
    <s v="SM"/>
    <x v="1"/>
    <n v="2600"/>
    <n v="315"/>
    <n v="360"/>
    <n v="28.13"/>
    <n v="0"/>
    <n v="120"/>
    <n v="7608"/>
    <n v="8860.9499999999989"/>
    <n v="18.854495268138802"/>
    <n v="0"/>
    <n v="1687.8"/>
    <n v="10126.799999999999"/>
    <n v="214013.03999999998"/>
    <s v="&lt;30 days"/>
    <n v="1"/>
    <s v="A"/>
    <n v="7"/>
    <n v="3676.9894029279512"/>
  </r>
  <r>
    <s v="AGSH30358-01"/>
    <s v="LEVER"/>
    <x v="2"/>
    <n v="212"/>
    <x v="1"/>
    <x v="1"/>
    <s v="SM"/>
    <x v="1"/>
    <n v="2600"/>
    <n v="788"/>
    <n v="800"/>
    <n v="3.8"/>
    <n v="0"/>
    <n v="200"/>
    <n v="9499"/>
    <n v="2994.3999999999996"/>
    <n v="12.103905674281503"/>
    <n v="0"/>
    <n v="380"/>
    <n v="3040"/>
    <n v="36096.199999999997"/>
    <s v="&lt;15 days"/>
    <n v="2"/>
    <s v="B"/>
    <n v="14"/>
    <n v="0"/>
  </r>
  <r>
    <s v="AGSH30364-01"/>
    <s v="SPRING"/>
    <x v="2"/>
    <n v="219"/>
    <x v="1"/>
    <x v="1"/>
    <s v="SM"/>
    <x v="1"/>
    <n v="2600"/>
    <n v="283"/>
    <n v="180"/>
    <n v="0.13"/>
    <n v="0"/>
    <n v="45"/>
    <n v="866"/>
    <n v="36.79"/>
    <n v="332.12471131639722"/>
    <n v="0"/>
    <n v="2.9250000000000003"/>
    <n v="23.400000000000002"/>
    <n v="112.58"/>
    <s v="&gt;90 days"/>
    <n v="3"/>
    <s v="C"/>
    <n v="21"/>
    <n v="22.746105026076076"/>
  </r>
  <r>
    <s v="AGSH30365-01"/>
    <s v="SPRING"/>
    <x v="2"/>
    <n v="219"/>
    <x v="1"/>
    <x v="1"/>
    <s v="SM"/>
    <x v="1"/>
    <n v="2600"/>
    <n v="276"/>
    <n v="90"/>
    <n v="0.13"/>
    <n v="0"/>
    <n v="45"/>
    <n v="866"/>
    <n v="35.880000000000003"/>
    <n v="119.27829099307159"/>
    <n v="0"/>
    <n v="2.9250000000000003"/>
    <n v="11.700000000000001"/>
    <n v="112.58"/>
    <s v="&gt;90 days"/>
    <n v="3"/>
    <s v="C"/>
    <n v="21"/>
    <n v="19.511585335204998"/>
  </r>
  <r>
    <s v="AGSH30371-01"/>
    <s v="LEVER"/>
    <x v="2"/>
    <n v="202"/>
    <x v="1"/>
    <x v="1"/>
    <s v="SM"/>
    <x v="1"/>
    <n v="2600"/>
    <n v="674"/>
    <n v="200"/>
    <n v="2.9"/>
    <n v="0"/>
    <n v="200"/>
    <n v="9010"/>
    <n v="1954.6"/>
    <n v="11.180910099889012"/>
    <n v="0"/>
    <n v="290"/>
    <n v="580"/>
    <n v="26129"/>
    <s v="&lt;15 days"/>
    <n v="2"/>
    <s v="B"/>
    <n v="14"/>
    <n v="0"/>
  </r>
  <r>
    <s v="AGSH30378-01"/>
    <s v="AXLE"/>
    <x v="2"/>
    <n v="212"/>
    <x v="1"/>
    <x v="1"/>
    <s v="SM"/>
    <x v="1"/>
    <n v="2600"/>
    <n v="1227"/>
    <n v="600"/>
    <n v="2.4500000000000002"/>
    <n v="0"/>
    <n v="200"/>
    <n v="8379"/>
    <n v="3006.15"/>
    <n v="29.36030552571906"/>
    <n v="0"/>
    <n v="245.00000000000003"/>
    <n v="1470"/>
    <n v="20528.550000000003"/>
    <s v="&lt;30 days"/>
    <n v="2"/>
    <s v="B"/>
    <n v="14"/>
    <n v="1037.9916651193041"/>
  </r>
  <r>
    <s v="AGSH30380-01"/>
    <s v="PACKER"/>
    <x v="2"/>
    <n v="212"/>
    <x v="1"/>
    <x v="1"/>
    <s v="SM"/>
    <x v="1"/>
    <n v="2600"/>
    <n v="2090"/>
    <n v="618"/>
    <n v="3.25"/>
    <n v="0"/>
    <n v="200"/>
    <n v="3450"/>
    <n v="6792.5"/>
    <n v="129.81304347826088"/>
    <n v="0"/>
    <n v="325"/>
    <n v="2008.5"/>
    <n v="11212.5"/>
    <s v="&gt;90 days"/>
    <n v="2"/>
    <s v="B"/>
    <n v="14"/>
    <n v="3999.5646866731418"/>
  </r>
  <r>
    <s v="AGSH30400-01"/>
    <s v="BAR"/>
    <x v="2"/>
    <n v="212"/>
    <x v="1"/>
    <x v="1"/>
    <s v="SM"/>
    <x v="1"/>
    <n v="2600"/>
    <n v="824"/>
    <n v="600"/>
    <n v="1.86"/>
    <n v="0"/>
    <n v="300"/>
    <n v="8401"/>
    <n v="1532.64"/>
    <n v="90.804666111177241"/>
    <n v="0"/>
    <n v="279"/>
    <n v="1116"/>
    <n v="15625.86"/>
    <s v="&gt;90 days"/>
    <n v="2"/>
    <s v="B"/>
    <n v="14"/>
    <n v="855.58572721557323"/>
  </r>
  <r>
    <s v="AGSH30402-01"/>
    <s v="ROD"/>
    <x v="2"/>
    <n v="202"/>
    <x v="1"/>
    <x v="1"/>
    <s v="SM"/>
    <x v="1"/>
    <n v="2600"/>
    <n v="25"/>
    <n v="36"/>
    <n v="4.2"/>
    <n v="0"/>
    <n v="12"/>
    <n v="260"/>
    <n v="105"/>
    <n v="1156.7692307692307"/>
    <n v="0"/>
    <n v="25.200000000000003"/>
    <n v="151.20000000000002"/>
    <n v="1092"/>
    <s v="&gt;90 days"/>
    <n v="3"/>
    <s v="C"/>
    <n v="21"/>
    <n v="68.041927117967816"/>
  </r>
  <r>
    <s v="AGSH30402-02"/>
    <s v="ROD"/>
    <x v="2"/>
    <n v="202"/>
    <x v="1"/>
    <x v="1"/>
    <s v="SM"/>
    <x v="1"/>
    <n v="2600"/>
    <n v="557"/>
    <n v="300"/>
    <n v="3.83"/>
    <n v="0"/>
    <n v="150"/>
    <n v="7498"/>
    <n v="2133.31"/>
    <n v="1.2169911976527072"/>
    <n v="0"/>
    <n v="287.25"/>
    <n v="1149"/>
    <n v="28717.34"/>
    <s v="&lt;15 days"/>
    <n v="2"/>
    <s v="B"/>
    <n v="14"/>
    <n v="0"/>
  </r>
  <r>
    <s v="AGSH30404-01"/>
    <s v="合分按钮复位弹簧夹"/>
    <x v="4"/>
    <n v="213"/>
    <x v="1"/>
    <x v="1"/>
    <s v="Order specific"/>
    <x v="0"/>
    <n v="2100"/>
    <n v="906"/>
    <n v="5950"/>
    <n v="18.02"/>
    <n v="1000"/>
    <n v="0"/>
    <n v="8379"/>
    <n v="16326.119999999999"/>
    <n v="24.263635278672872"/>
    <n v="18020"/>
    <n v="0"/>
    <n v="107219"/>
    <n v="150989.57999999999"/>
    <s v="Order specific"/>
    <s v="Order specific"/>
    <s v="A"/>
    <s v=""/>
    <n v="0"/>
  </r>
  <r>
    <s v="AGSH30415-01"/>
    <s v="BEVEL GEAR"/>
    <x v="2"/>
    <n v="202"/>
    <x v="1"/>
    <x v="1"/>
    <s v="SM"/>
    <x v="1"/>
    <n v="2600"/>
    <n v="531"/>
    <n v="144"/>
    <n v="37.299999999999997"/>
    <n v="0"/>
    <n v="144"/>
    <n v="9128"/>
    <n v="19806.3"/>
    <n v="36.228089395267311"/>
    <n v="0"/>
    <n v="2685.6"/>
    <n v="5371.2"/>
    <n v="340474.39999999997"/>
    <s v="&lt;90 days"/>
    <n v="1"/>
    <s v="A"/>
    <n v="7"/>
    <n v="10546.352539998185"/>
  </r>
  <r>
    <s v="AGSH30433-01"/>
    <s v="RING"/>
    <x v="2"/>
    <n v="202"/>
    <x v="1"/>
    <x v="1"/>
    <s v="SM"/>
    <x v="1"/>
    <n v="2600"/>
    <n v="1005"/>
    <n v="1600"/>
    <n v="0.68"/>
    <n v="0"/>
    <n v="400"/>
    <n v="18252"/>
    <n v="683.40000000000009"/>
    <n v="10.618836291913215"/>
    <n v="0"/>
    <n v="136"/>
    <n v="1088"/>
    <n v="12411.36"/>
    <s v="&lt;15 days"/>
    <n v="2"/>
    <s v="C"/>
    <n v="14"/>
    <n v="0"/>
  </r>
  <r>
    <s v="AGSH30437-01"/>
    <s v="LOCKING LEVER"/>
    <x v="2"/>
    <n v="202"/>
    <x v="1"/>
    <x v="1"/>
    <s v="SM"/>
    <x v="1"/>
    <n v="2600"/>
    <n v="527"/>
    <n v="363"/>
    <n v="7"/>
    <n v="0"/>
    <n v="200"/>
    <n v="9128"/>
    <n v="3689"/>
    <n v="40.186787905346186"/>
    <n v="0"/>
    <n v="700"/>
    <n v="2541"/>
    <n v="63896"/>
    <s v="&lt;90 days"/>
    <n v="2"/>
    <s v="B"/>
    <n v="14"/>
    <n v="1586.541828992026"/>
  </r>
  <r>
    <s v="AGSH30439-01"/>
    <s v="AXLE"/>
    <x v="2"/>
    <n v="202"/>
    <x v="1"/>
    <x v="1"/>
    <s v="SM"/>
    <x v="1"/>
    <n v="2600"/>
    <n v="2928"/>
    <n v="600"/>
    <n v="0.44"/>
    <n v="0"/>
    <n v="200"/>
    <n v="1570"/>
    <n v="1288.32"/>
    <n v="122.51910828025477"/>
    <n v="0"/>
    <n v="44"/>
    <n v="264"/>
    <n v="690.8"/>
    <s v="&gt;90 days"/>
    <n v="3"/>
    <s v="B"/>
    <n v="21"/>
    <n v="704.54972790933425"/>
  </r>
  <r>
    <s v="AGSH30457-01"/>
    <s v="FOIL"/>
    <x v="2"/>
    <n v="202"/>
    <x v="1"/>
    <x v="1"/>
    <s v="SM"/>
    <x v="1"/>
    <n v="2600"/>
    <n v="1"/>
    <n v="800"/>
    <n v="0.2"/>
    <n v="0"/>
    <n v="200"/>
    <n v="6999"/>
    <n v="0.2"/>
    <n v="152.69609944277755"/>
    <n v="0"/>
    <n v="20"/>
    <n v="160"/>
    <n v="1399.8000000000002"/>
    <s v="&gt;90 days"/>
    <n v="3"/>
    <s v="C"/>
    <n v="21"/>
    <n v="0.1138462946328318"/>
  </r>
  <r>
    <s v="AGSH30461-01"/>
    <s v="FISHPLATE"/>
    <x v="2"/>
    <n v="212"/>
    <x v="1"/>
    <x v="1"/>
    <s v="SM"/>
    <x v="1"/>
    <n v="2600"/>
    <n v="644"/>
    <n v="400"/>
    <n v="6"/>
    <n v="0"/>
    <n v="200"/>
    <n v="8423"/>
    <n v="3864"/>
    <n v="4.3333729075151373E-2"/>
    <n v="0"/>
    <n v="600"/>
    <n v="2400"/>
    <n v="50538"/>
    <s v="&lt;15 days"/>
    <n v="2"/>
    <s v="B"/>
    <n v="14"/>
    <n v="0"/>
  </r>
  <r>
    <s v="AGSH30469-01"/>
    <s v="储能滑块"/>
    <x v="4"/>
    <n v="213"/>
    <x v="1"/>
    <x v="1"/>
    <s v="Order specific"/>
    <x v="0"/>
    <n v="2100"/>
    <n v="1418"/>
    <n v="1400"/>
    <n v="10.57"/>
    <n v="1000"/>
    <n v="0"/>
    <n v="8917"/>
    <n v="14988.26"/>
    <n v="26.360883705282045"/>
    <n v="10570"/>
    <n v="0"/>
    <n v="14798"/>
    <n v="94252.69"/>
    <s v="Order specific"/>
    <s v="Order specific"/>
    <s v="A"/>
    <s v=""/>
    <n v="0"/>
  </r>
  <r>
    <s v="AGSH30471-01"/>
    <s v="RAMP HOOK"/>
    <x v="2"/>
    <n v="212"/>
    <x v="1"/>
    <x v="1"/>
    <s v="SM"/>
    <x v="1"/>
    <n v="2600"/>
    <n v="1429"/>
    <n v="1300"/>
    <n v="3.66"/>
    <n v="0"/>
    <n v="400"/>
    <n v="16035"/>
    <n v="5230.1400000000003"/>
    <n v="32.277517929529154"/>
    <n v="0"/>
    <n v="732"/>
    <n v="4758"/>
    <n v="58688.100000000006"/>
    <s v="&lt;90 days"/>
    <n v="2"/>
    <s v="B"/>
    <n v="14"/>
    <n v="1954.6740046602392"/>
  </r>
  <r>
    <s v="AGSH30473-01"/>
    <s v="FISHPLATE"/>
    <x v="2"/>
    <n v="212"/>
    <x v="1"/>
    <x v="1"/>
    <s v="SM"/>
    <x v="1"/>
    <n v="2600"/>
    <n v="1031"/>
    <n v="600"/>
    <n v="1.8"/>
    <n v="0"/>
    <n v="300"/>
    <n v="8381"/>
    <n v="1855.8"/>
    <n v="62.234220260112153"/>
    <n v="0"/>
    <n v="270"/>
    <n v="1080"/>
    <n v="15085.800000000001"/>
    <s v="&lt;90 days"/>
    <n v="2"/>
    <s v="B"/>
    <n v="14"/>
    <n v="949.29482985131847"/>
  </r>
  <r>
    <s v="AGSH30475-01"/>
    <s v="FORK"/>
    <x v="2"/>
    <n v="212"/>
    <x v="1"/>
    <x v="1"/>
    <s v="SM"/>
    <x v="1"/>
    <n v="2600"/>
    <n v="1106"/>
    <n v="0"/>
    <n v="2.95"/>
    <n v="0"/>
    <n v="300"/>
    <n v="22257"/>
    <n v="3262.7000000000003"/>
    <n v="16.907714426921867"/>
    <n v="0"/>
    <n v="442.5"/>
    <n v="0"/>
    <n v="65658.150000000009"/>
    <s v="&lt;30 days"/>
    <n v="2"/>
    <s v="B"/>
    <n v="14"/>
    <n v="370.32917341588836"/>
  </r>
  <r>
    <s v="AGSH30477-01"/>
    <s v="BRACKET"/>
    <x v="2"/>
    <n v="202"/>
    <x v="1"/>
    <x v="1"/>
    <s v="SM"/>
    <x v="1"/>
    <n v="2600"/>
    <n v="1262"/>
    <n v="1200"/>
    <n v="0.46"/>
    <n v="0"/>
    <n v="600"/>
    <n v="35576"/>
    <n v="580.52"/>
    <n v="11.347256577467956"/>
    <n v="0"/>
    <n v="138"/>
    <n v="552"/>
    <n v="16364.960000000001"/>
    <s v="&lt;15 days"/>
    <n v="2"/>
    <s v="C"/>
    <n v="14"/>
    <n v="0"/>
  </r>
  <r>
    <s v="AGSH30486-01"/>
    <s v="FIXING"/>
    <x v="2"/>
    <n v="202"/>
    <x v="1"/>
    <x v="1"/>
    <s v="SM"/>
    <x v="1"/>
    <n v="2600"/>
    <n v="1210"/>
    <n v="300"/>
    <n v="35.47"/>
    <n v="0"/>
    <n v="300"/>
    <n v="15129"/>
    <n v="42918.7"/>
    <n v="30.446823980434928"/>
    <n v="0"/>
    <n v="5320.5"/>
    <n v="10641"/>
    <n v="536625.63"/>
    <s v="&lt;90 days"/>
    <n v="1"/>
    <s v="A"/>
    <n v="7"/>
    <n v="21813.859971417405"/>
  </r>
  <r>
    <s v="AGSH30488-01"/>
    <s v="卷簧盒传动大齿轮"/>
    <x v="3"/>
    <n v="202"/>
    <x v="1"/>
    <x v="1"/>
    <s v="MRP"/>
    <x v="2"/>
    <s v="VMI"/>
    <n v="77"/>
    <n v="0"/>
    <n v="79.900000000000006"/>
    <n v="0"/>
    <n v="0"/>
    <n v="7675"/>
    <n v="6152.3"/>
    <n v="57.543973941368073"/>
    <n v="0"/>
    <n v="0"/>
    <n v="0"/>
    <n v="613232.5"/>
    <s v="&lt;90 days"/>
    <n v="1"/>
    <s v="B"/>
    <n v="7"/>
    <n v="3566.5718219178084"/>
  </r>
  <r>
    <s v="AGSH30494-01"/>
    <s v="GEAR WHEEL"/>
    <x v="2"/>
    <n v="202"/>
    <x v="1"/>
    <x v="1"/>
    <s v="SM"/>
    <x v="1"/>
    <n v="2600"/>
    <n v="245"/>
    <n v="360"/>
    <n v="57.15"/>
    <n v="0"/>
    <n v="120"/>
    <n v="7655"/>
    <n v="14001.75"/>
    <n v="3.6714565643370345"/>
    <n v="0"/>
    <n v="3429"/>
    <n v="20574"/>
    <n v="437483.25"/>
    <s v="&lt;15 days"/>
    <n v="1"/>
    <s v="A"/>
    <n v="7"/>
    <n v="0"/>
  </r>
  <r>
    <s v="AGSH30498-01"/>
    <s v="CRANK"/>
    <x v="3"/>
    <n v="202"/>
    <x v="1"/>
    <x v="1"/>
    <s v="MRP"/>
    <x v="2"/>
    <s v="VMI"/>
    <n v="5"/>
    <n v="0"/>
    <n v="64"/>
    <n v="0"/>
    <n v="0"/>
    <n v="1273"/>
    <n v="320"/>
    <n v="70.247446975648074"/>
    <n v="0"/>
    <n v="0"/>
    <n v="0"/>
    <n v="81472"/>
    <s v="&lt;90 days"/>
    <n v="2"/>
    <s v="C"/>
    <n v="14"/>
    <n v="169.10879060665363"/>
  </r>
  <r>
    <s v="AGSH30529-01"/>
    <s v="CONNECTING ROD"/>
    <x v="2"/>
    <n v="202"/>
    <x v="1"/>
    <x v="1"/>
    <s v="SM"/>
    <x v="1"/>
    <n v="2600"/>
    <n v="105"/>
    <n v="0"/>
    <n v="2.68"/>
    <n v="0"/>
    <n v="10"/>
    <n v="0"/>
    <n v="281.40000000000003"/>
    <s v=""/>
    <n v="0"/>
    <n v="13.4"/>
    <n v="0"/>
    <n v="0"/>
    <s v="&gt;90 days"/>
    <n v="4"/>
    <s v="C"/>
    <n v="0"/>
    <n v="185.72400000000002"/>
  </r>
  <r>
    <s v="AGSH30545-01"/>
    <s v="LEVER"/>
    <x v="2"/>
    <n v="202"/>
    <x v="1"/>
    <x v="1"/>
    <s v="SM"/>
    <x v="1"/>
    <n v="2600"/>
    <n v="83"/>
    <n v="60"/>
    <n v="1.91"/>
    <n v="0"/>
    <n v="20"/>
    <n v="370"/>
    <n v="158.53"/>
    <n v="103.58108108108108"/>
    <n v="0"/>
    <n v="19.099999999999998"/>
    <n v="114.6"/>
    <n v="706.69999999999993"/>
    <s v="&gt;90 days"/>
    <n v="3"/>
    <s v="C"/>
    <n v="21"/>
    <n v="83.417183013698633"/>
  </r>
  <r>
    <s v="AGSH30547-01"/>
    <s v="TOGGLE LINK"/>
    <x v="2"/>
    <n v="202"/>
    <x v="1"/>
    <x v="1"/>
    <s v="SM"/>
    <x v="1"/>
    <n v="2600"/>
    <n v="79"/>
    <n v="60"/>
    <n v="1.0900000000000001"/>
    <n v="0"/>
    <n v="20"/>
    <n v="370"/>
    <n v="86.11"/>
    <n v="81.878378378378386"/>
    <n v="0"/>
    <n v="10.9"/>
    <n v="65.400000000000006"/>
    <n v="403.3"/>
    <s v="&lt;90 days"/>
    <n v="3"/>
    <s v="C"/>
    <n v="21"/>
    <n v="42.256290311932666"/>
  </r>
  <r>
    <s v="AGSH30557-01"/>
    <s v="AXLE"/>
    <x v="2"/>
    <n v="202"/>
    <x v="1"/>
    <x v="1"/>
    <s v="SM"/>
    <x v="1"/>
    <n v="2600"/>
    <n v="108"/>
    <n v="100"/>
    <n v="1.08"/>
    <n v="0"/>
    <n v="20"/>
    <n v="370"/>
    <n v="116.64000000000001"/>
    <n v="77.932432432432435"/>
    <n v="0"/>
    <n v="10.8"/>
    <n v="108"/>
    <n v="399.6"/>
    <s v="&lt;90 days"/>
    <n v="3"/>
    <s v="C"/>
    <n v="21"/>
    <n v="56.2383997225594"/>
  </r>
  <r>
    <s v="AGSH30576-01"/>
    <s v="SPRING BLADE"/>
    <x v="2"/>
    <n v="202"/>
    <x v="1"/>
    <x v="1"/>
    <s v="SM"/>
    <x v="1"/>
    <n v="2600"/>
    <n v="72"/>
    <n v="80"/>
    <n v="2.33"/>
    <n v="0"/>
    <n v="20"/>
    <n v="370"/>
    <n v="167.76"/>
    <n v="106.54054054054055"/>
    <n v="0"/>
    <n v="23.3"/>
    <n v="186.4"/>
    <n v="862.1"/>
    <s v="&gt;90 days"/>
    <n v="3"/>
    <s v="C"/>
    <n v="21"/>
    <n v="88.897479452054796"/>
  </r>
  <r>
    <s v="AGSH30579-01"/>
    <s v="COMPRESSION SPRING"/>
    <x v="2"/>
    <n v="219"/>
    <x v="1"/>
    <x v="1"/>
    <s v="SM"/>
    <x v="1"/>
    <n v="2600"/>
    <n v="714"/>
    <n v="800"/>
    <n v="0.13"/>
    <n v="0"/>
    <n v="300"/>
    <n v="9126"/>
    <n v="92.820000000000007"/>
    <n v="2.8796844181459567"/>
    <n v="0"/>
    <n v="19.5"/>
    <n v="104"/>
    <n v="1186.3800000000001"/>
    <s v="&lt;15 days"/>
    <n v="3"/>
    <s v="C"/>
    <n v="21"/>
    <n v="0"/>
  </r>
  <r>
    <s v="AGSH30587-01"/>
    <s v="Y0支架（配进口Y0)"/>
    <x v="3"/>
    <n v="202"/>
    <x v="1"/>
    <x v="1"/>
    <s v="MRP"/>
    <x v="2"/>
    <s v="VMI"/>
    <n v="56"/>
    <n v="0"/>
    <n v="45.7"/>
    <n v="0"/>
    <n v="0"/>
    <n v="0"/>
    <n v="2559.2000000000003"/>
    <s v=""/>
    <n v="0"/>
    <n v="0"/>
    <n v="0"/>
    <n v="0"/>
    <s v="&gt;90 days"/>
    <n v="4"/>
    <s v="B"/>
    <n v="0"/>
    <n v="1689.0720000000003"/>
  </r>
  <r>
    <s v="AGSH30589-01"/>
    <s v="手车丝杆基座"/>
    <x v="3"/>
    <n v="202"/>
    <x v="1"/>
    <x v="1"/>
    <s v="MRP"/>
    <x v="2"/>
    <s v="VMI"/>
    <n v="2"/>
    <n v="0"/>
    <n v="14.7"/>
    <n v="0"/>
    <n v="0"/>
    <n v="2858"/>
    <n v="29.4"/>
    <n v="7.1518544436668998"/>
    <n v="0"/>
    <n v="0"/>
    <n v="0"/>
    <n v="42012.6"/>
    <s v="&lt;15 days"/>
    <n v="2"/>
    <s v="C"/>
    <n v="14"/>
    <n v="0"/>
  </r>
  <r>
    <s v="AGSH30605-11"/>
    <s v="壳体210mm"/>
    <x v="3"/>
    <n v="202"/>
    <x v="1"/>
    <x v="1"/>
    <s v="MRP"/>
    <x v="2"/>
    <s v="VMI"/>
    <n v="1"/>
    <n v="0"/>
    <n v="207.51"/>
    <n v="0"/>
    <n v="0"/>
    <n v="2554"/>
    <n v="207.51"/>
    <m/>
    <m/>
    <m/>
    <m/>
    <m/>
    <m/>
    <m/>
    <m/>
    <m/>
    <m/>
  </r>
  <r>
    <s v="AGSH30610-01"/>
    <s v="ANGLE"/>
    <x v="2"/>
    <n v="202"/>
    <x v="1"/>
    <x v="1"/>
    <s v="SM"/>
    <x v="1"/>
    <n v="2600"/>
    <n v="235"/>
    <n v="200"/>
    <n v="1.4"/>
    <n v="0"/>
    <n v="50"/>
    <n v="86"/>
    <n v="329"/>
    <n v="4.2441860465116275"/>
    <n v="0"/>
    <n v="35"/>
    <n v="280"/>
    <n v="120.39999999999999"/>
    <s v="&lt;15 days"/>
    <n v="3"/>
    <s v="C"/>
    <n v="21"/>
    <n v="0"/>
  </r>
  <r>
    <s v="AGSH30624-01"/>
    <s v="SIDE PANEL"/>
    <x v="2"/>
    <n v="202"/>
    <x v="1"/>
    <x v="1"/>
    <s v="SM"/>
    <x v="1"/>
    <n v="2600"/>
    <n v="176"/>
    <n v="120"/>
    <n v="15"/>
    <n v="0"/>
    <n v="60"/>
    <n v="3034"/>
    <n v="2640"/>
    <n v="28.27125906394199"/>
    <n v="0"/>
    <n v="450"/>
    <n v="1800"/>
    <n v="45510"/>
    <s v="&lt;30 days"/>
    <n v="2"/>
    <s v="B"/>
    <n v="14"/>
    <n v="879.55905100553775"/>
  </r>
  <r>
    <s v="AGSH30625-01"/>
    <s v="DECORATIVE END PANEL"/>
    <x v="2"/>
    <n v="202"/>
    <x v="1"/>
    <x v="1"/>
    <s v="SM"/>
    <x v="1"/>
    <n v="2600"/>
    <n v="175"/>
    <n v="120"/>
    <n v="14.99"/>
    <n v="0"/>
    <n v="60"/>
    <n v="3034"/>
    <n v="2623.25"/>
    <n v="21.173368490441661"/>
    <n v="0"/>
    <n v="449.7"/>
    <n v="1798.8"/>
    <n v="45479.66"/>
    <s v="&lt;30 days"/>
    <n v="2"/>
    <s v="B"/>
    <n v="14"/>
    <n v="586.56588698630139"/>
  </r>
  <r>
    <s v="AGSH30632-01"/>
    <s v="兀型板左侧板"/>
    <x v="3"/>
    <n v="202"/>
    <x v="1"/>
    <x v="1"/>
    <s v="MRP"/>
    <x v="2"/>
    <s v="VMI"/>
    <n v="6"/>
    <n v="0"/>
    <n v="28.5"/>
    <n v="0"/>
    <n v="0"/>
    <n v="198"/>
    <n v="171"/>
    <n v="322.6010101010101"/>
    <n v="0"/>
    <n v="0"/>
    <n v="0"/>
    <n v="5643"/>
    <s v="&gt;90 days"/>
    <n v="3"/>
    <s v="C"/>
    <n v="21"/>
    <n v="105.51327780821917"/>
  </r>
  <r>
    <s v="AGSH30633-01"/>
    <s v="兀型板右侧板"/>
    <x v="3"/>
    <n v="202"/>
    <x v="1"/>
    <x v="1"/>
    <s v="MRP"/>
    <x v="2"/>
    <s v="VMI"/>
    <n v="6"/>
    <n v="0"/>
    <n v="28.5"/>
    <n v="0"/>
    <n v="0"/>
    <n v="198"/>
    <n v="171"/>
    <n v="11.060606060606061"/>
    <n v="0"/>
    <n v="0"/>
    <n v="0"/>
    <n v="5643"/>
    <s v="&lt;15 days"/>
    <n v="3"/>
    <s v="C"/>
    <n v="21"/>
    <n v="0"/>
  </r>
  <r>
    <s v="AGSH30656-01"/>
    <s v="电动手车传动齿轮"/>
    <x v="1"/>
    <n v="202"/>
    <x v="1"/>
    <x v="1"/>
    <s v="Order specific"/>
    <x v="0"/>
    <n v="2100"/>
    <n v="32"/>
    <n v="68"/>
    <n v="17.04"/>
    <n v="0"/>
    <n v="0"/>
    <n v="366"/>
    <n v="545.28"/>
    <n v="5.9836065573770494"/>
    <n v="0"/>
    <n v="0"/>
    <n v="1158.72"/>
    <n v="6236.6399999999994"/>
    <s v="Order specific"/>
    <s v="Order specific"/>
    <s v="C"/>
    <s v=""/>
    <n v="0"/>
  </r>
  <r>
    <s v="AGSH30673-01"/>
    <s v="电动手车连接片"/>
    <x v="1"/>
    <n v="202"/>
    <x v="1"/>
    <x v="1"/>
    <s v="Order specific"/>
    <x v="0"/>
    <n v="2100"/>
    <n v="18"/>
    <n v="32"/>
    <n v="2.4500000000000002"/>
    <n v="0"/>
    <n v="0"/>
    <n v="183"/>
    <n v="44.1"/>
    <n v="63.825136612021858"/>
    <n v="0"/>
    <n v="0"/>
    <n v="78.400000000000006"/>
    <n v="448.35"/>
    <s v="Order specific"/>
    <s v="Order specific"/>
    <s v="C"/>
    <s v=""/>
    <n v="0"/>
  </r>
  <r>
    <s v="AGSH30675-01"/>
    <s v="电动手车支座"/>
    <x v="1"/>
    <n v="202"/>
    <x v="1"/>
    <x v="1"/>
    <s v="Order specific"/>
    <x v="0"/>
    <n v="2100"/>
    <n v="31"/>
    <n v="19"/>
    <n v="2.36"/>
    <n v="0"/>
    <n v="0"/>
    <n v="183"/>
    <n v="73.16"/>
    <n v="35.901639344262293"/>
    <n v="0"/>
    <n v="0"/>
    <n v="44.839999999999996"/>
    <n v="431.88"/>
    <s v="Order specific"/>
    <s v="Order specific"/>
    <s v="C"/>
    <s v=""/>
    <n v="0"/>
  </r>
  <r>
    <s v="AGSH30677-01"/>
    <s v="RING"/>
    <x v="2"/>
    <n v="212"/>
    <x v="1"/>
    <x v="1"/>
    <s v="SM"/>
    <x v="1"/>
    <n v="2600"/>
    <n v="1241"/>
    <n v="2500"/>
    <n v="1.3"/>
    <n v="0"/>
    <n v="500"/>
    <n v="11596"/>
    <n v="1613.3"/>
    <n v="0.97576750603656437"/>
    <n v="0"/>
    <n v="325"/>
    <n v="3250"/>
    <n v="15074.800000000001"/>
    <s v="&lt;15 days"/>
    <n v="2"/>
    <s v="B"/>
    <n v="14"/>
    <n v="0"/>
  </r>
  <r>
    <s v="AGSH30698-01"/>
    <s v="手车前框架210mm"/>
    <x v="3"/>
    <n v="202"/>
    <x v="1"/>
    <x v="1"/>
    <s v="MRP"/>
    <x v="2"/>
    <s v="VMI"/>
    <n v="1"/>
    <n v="0"/>
    <n v="90.19"/>
    <n v="0"/>
    <n v="0"/>
    <n v="2320"/>
    <n v="90.19"/>
    <n v="195.24353448275861"/>
    <n v="0"/>
    <n v="0"/>
    <n v="0"/>
    <n v="209240.8"/>
    <s v="&gt;90 days"/>
    <n v="1"/>
    <s v="C"/>
    <n v="7"/>
    <n v="57.391256090426417"/>
  </r>
  <r>
    <s v="AGSH30705-01"/>
    <s v="手车侧后框架"/>
    <x v="3"/>
    <n v="202"/>
    <x v="1"/>
    <x v="1"/>
    <s v="MRP"/>
    <x v="2"/>
    <s v="VMI"/>
    <n v="1"/>
    <n v="16"/>
    <n v="100"/>
    <n v="0"/>
    <n v="0"/>
    <n v="2963"/>
    <n v="100"/>
    <n v="0.12318596017549781"/>
    <n v="0"/>
    <n v="0"/>
    <n v="1600"/>
    <n v="296300"/>
    <s v="&lt;15 days"/>
    <n v="1"/>
    <s v="C"/>
    <n v="7"/>
    <n v="0"/>
  </r>
  <r>
    <s v="AGSH30711-01"/>
    <s v="PAD"/>
    <x v="2"/>
    <n v="202"/>
    <x v="1"/>
    <x v="1"/>
    <s v="SM"/>
    <x v="1"/>
    <n v="2600"/>
    <n v="567"/>
    <n v="400"/>
    <n v="2.1"/>
    <n v="0"/>
    <n v="200"/>
    <n v="5554"/>
    <n v="1190.7"/>
    <n v="6.571840115232265E-2"/>
    <n v="0"/>
    <n v="210"/>
    <n v="840"/>
    <n v="11663.4"/>
    <s v="&lt;15 days"/>
    <n v="2"/>
    <s v="B"/>
    <n v="14"/>
    <n v="0"/>
  </r>
  <r>
    <s v="AGSH30712-01"/>
    <s v="PAD"/>
    <x v="2"/>
    <n v="202"/>
    <x v="1"/>
    <x v="1"/>
    <s v="SM"/>
    <x v="1"/>
    <n v="2600"/>
    <n v="546"/>
    <n v="600"/>
    <n v="1.8"/>
    <n v="0"/>
    <n v="200"/>
    <n v="5554"/>
    <n v="982.80000000000007"/>
    <n v="37.262333453366942"/>
    <n v="0"/>
    <n v="180"/>
    <n v="1080"/>
    <n v="9997.2000000000007"/>
    <s v="&lt;90 days"/>
    <n v="3"/>
    <s v="B"/>
    <n v="21"/>
    <n v="283.08828493150691"/>
  </r>
  <r>
    <s v="AGSH30714-01"/>
    <s v="AXLE"/>
    <x v="2"/>
    <n v="212"/>
    <x v="1"/>
    <x v="1"/>
    <s v="SM"/>
    <x v="1"/>
    <n v="2600"/>
    <n v="358"/>
    <n v="600"/>
    <n v="1.92"/>
    <n v="0"/>
    <n v="200"/>
    <n v="2781"/>
    <n v="687.36"/>
    <n v="71.661272923408845"/>
    <n v="0"/>
    <n v="192"/>
    <n v="1152"/>
    <n v="5339.5199999999995"/>
    <s v="&lt;90 days"/>
    <n v="3"/>
    <s v="C"/>
    <n v="21"/>
    <n v="320.71536758693361"/>
  </r>
  <r>
    <s v="AGSH30714-02"/>
    <s v="电动手车合闸闭锁杆"/>
    <x v="1"/>
    <n v="202"/>
    <x v="1"/>
    <x v="1"/>
    <s v="Order specific"/>
    <x v="0"/>
    <n v="2100"/>
    <n v="58"/>
    <n v="0"/>
    <n v="5.03"/>
    <n v="0"/>
    <n v="0"/>
    <n v="0"/>
    <n v="291.74"/>
    <s v=""/>
    <n v="0"/>
    <n v="0"/>
    <n v="0"/>
    <n v="0"/>
    <s v="Order specific"/>
    <s v="Order specific"/>
    <s v="C"/>
    <s v=""/>
    <n v="0"/>
  </r>
  <r>
    <s v="AGSH30722-01"/>
    <s v="手车轮子"/>
    <x v="3"/>
    <n v="202"/>
    <x v="1"/>
    <x v="1"/>
    <s v="MRP"/>
    <x v="2"/>
    <s v="VMI"/>
    <n v="277"/>
    <n v="0"/>
    <n v="5.5"/>
    <n v="0"/>
    <n v="0"/>
    <n v="11366"/>
    <n v="1523.5"/>
    <n v="1.8625725849023402"/>
    <n v="0"/>
    <n v="0"/>
    <n v="0"/>
    <n v="62513"/>
    <s v="&lt;15 days"/>
    <n v="2"/>
    <s v="B"/>
    <n v="14"/>
    <n v="0"/>
  </r>
  <r>
    <s v="AGSH30724-01"/>
    <s v="FIXING"/>
    <x v="2"/>
    <n v="202"/>
    <x v="1"/>
    <x v="1"/>
    <s v="SM"/>
    <x v="1"/>
    <n v="2600"/>
    <n v="3005"/>
    <n v="4000"/>
    <n v="1.17"/>
    <n v="0"/>
    <n v="1000"/>
    <n v="22392"/>
    <n v="3515.85"/>
    <n v="4.5152286530903893"/>
    <n v="0"/>
    <n v="585"/>
    <n v="4680"/>
    <n v="26198.639999999999"/>
    <s v="&lt;15 days"/>
    <n v="2"/>
    <s v="B"/>
    <n v="14"/>
    <n v="0"/>
  </r>
  <r>
    <s v="AGSH30730-01"/>
    <s v="AXLE"/>
    <x v="2"/>
    <n v="202"/>
    <x v="1"/>
    <x v="1"/>
    <s v="SM"/>
    <x v="1"/>
    <n v="2600"/>
    <n v="670"/>
    <n v="1500"/>
    <n v="1.7"/>
    <n v="0"/>
    <n v="300"/>
    <n v="2609"/>
    <n v="1139"/>
    <n v="420.40053660406289"/>
    <n v="0"/>
    <n v="255"/>
    <n v="2550"/>
    <n v="4435.3"/>
    <s v="&gt;90 days"/>
    <n v="3"/>
    <s v="B"/>
    <n v="21"/>
    <n v="714.18881101360751"/>
  </r>
  <r>
    <s v="AGSH30736-01"/>
    <s v="手车丝杆固定铜螺母"/>
    <x v="3"/>
    <n v="202"/>
    <x v="1"/>
    <x v="1"/>
    <s v="MRP"/>
    <x v="2"/>
    <s v="VMI"/>
    <n v="268"/>
    <n v="0"/>
    <n v="6.3"/>
    <n v="0"/>
    <n v="0"/>
    <n v="2821"/>
    <n v="1688.3999999999999"/>
    <n v="86.68911733427862"/>
    <n v="0"/>
    <n v="0"/>
    <n v="0"/>
    <n v="17772.3"/>
    <s v="&lt;90 days"/>
    <n v="2"/>
    <s v="B"/>
    <n v="14"/>
    <n v="934.38120328767127"/>
  </r>
  <r>
    <s v="AGSH30740-01"/>
    <s v="DISK"/>
    <x v="2"/>
    <n v="219"/>
    <x v="1"/>
    <x v="1"/>
    <s v="SM"/>
    <x v="1"/>
    <n v="2600"/>
    <n v="383"/>
    <n v="400"/>
    <n v="3.02"/>
    <n v="0"/>
    <n v="100"/>
    <n v="3278"/>
    <n v="1156.6600000000001"/>
    <n v="29.841366687004271"/>
    <n v="0"/>
    <n v="151"/>
    <n v="1208"/>
    <n v="9899.56"/>
    <s v="&lt;30 days"/>
    <n v="3"/>
    <s v="B"/>
    <n v="21"/>
    <n v="226.17799304027812"/>
  </r>
  <r>
    <s v="AGSH30742-01"/>
    <s v="SLIDE PLATE"/>
    <x v="2"/>
    <n v="202"/>
    <x v="1"/>
    <x v="1"/>
    <s v="SM"/>
    <x v="1"/>
    <n v="2600"/>
    <n v="499"/>
    <n v="400"/>
    <n v="1.5"/>
    <n v="0"/>
    <n v="100"/>
    <n v="2849"/>
    <n v="748.5"/>
    <n v="49.068094068094069"/>
    <n v="0"/>
    <n v="75"/>
    <n v="600"/>
    <n v="4273.5"/>
    <s v="&lt;90 days"/>
    <n v="3"/>
    <s v="C"/>
    <n v="21"/>
    <n v="282.58524024464401"/>
  </r>
  <r>
    <s v="AGSH30746-01"/>
    <s v="手车翻板左侧板"/>
    <x v="3"/>
    <n v="202"/>
    <x v="1"/>
    <x v="1"/>
    <s v="MRP"/>
    <x v="2"/>
    <s v="VMI"/>
    <n v="1"/>
    <n v="0"/>
    <n v="9.8000000000000007"/>
    <n v="0"/>
    <n v="0"/>
    <n v="3072"/>
    <n v="9.8000000000000007"/>
    <n v="59.288736979166671"/>
    <n v="0"/>
    <n v="0"/>
    <n v="0"/>
    <n v="30105.600000000002"/>
    <s v="&lt;90 days"/>
    <n v="2"/>
    <s v="C"/>
    <n v="14"/>
    <n v="4.9406947374200465"/>
  </r>
  <r>
    <s v="AGSH30751-01"/>
    <s v="电动手车传动轴套"/>
    <x v="1"/>
    <n v="202"/>
    <x v="1"/>
    <x v="1"/>
    <s v="Order specific"/>
    <x v="0"/>
    <n v="2100"/>
    <n v="16"/>
    <n v="34"/>
    <n v="7.3"/>
    <n v="0"/>
    <n v="0"/>
    <n v="184"/>
    <n v="116.8"/>
    <n v="1.9836956521739131"/>
    <n v="0"/>
    <n v="0"/>
    <n v="248.2"/>
    <n v="1343.2"/>
    <s v="Order specific"/>
    <s v="Order specific"/>
    <s v="C"/>
    <s v=""/>
    <n v="0"/>
  </r>
  <r>
    <s v="AGSH30753-01"/>
    <s v="电动手车传动齿轮轴套盖"/>
    <x v="1"/>
    <n v="202"/>
    <x v="1"/>
    <x v="1"/>
    <s v="Order specific"/>
    <x v="0"/>
    <n v="2100"/>
    <n v="6"/>
    <n v="34"/>
    <n v="37.6"/>
    <n v="0"/>
    <n v="0"/>
    <n v="184"/>
    <n v="225.60000000000002"/>
    <n v="31.739130434782609"/>
    <n v="0"/>
    <n v="0"/>
    <n v="1278.4000000000001"/>
    <n v="6918.4000000000005"/>
    <s v="Order specific"/>
    <s v="Order specific"/>
    <s v="C"/>
    <s v=""/>
    <n v="0"/>
  </r>
  <r>
    <s v="AGSH30755-01"/>
    <s v="电动手车传动齿轮圆盖"/>
    <x v="1"/>
    <n v="202"/>
    <x v="1"/>
    <x v="1"/>
    <s v="Order specific"/>
    <x v="0"/>
    <n v="2100"/>
    <n v="9"/>
    <n v="34"/>
    <n v="7.6"/>
    <n v="0"/>
    <n v="0"/>
    <n v="184"/>
    <n v="68.399999999999991"/>
    <n v="11.902173913043478"/>
    <n v="0"/>
    <n v="0"/>
    <n v="258.39999999999998"/>
    <n v="1398.3999999999999"/>
    <s v="Order specific"/>
    <s v="Order specific"/>
    <s v="C"/>
    <s v=""/>
    <n v="0"/>
  </r>
  <r>
    <s v="AGSH30757-01"/>
    <s v="电动手车垫片"/>
    <x v="1"/>
    <n v="213"/>
    <x v="1"/>
    <x v="1"/>
    <s v="Order specific"/>
    <x v="0"/>
    <n v="2100"/>
    <n v="265"/>
    <n v="0"/>
    <n v="87.08"/>
    <n v="200"/>
    <n v="0"/>
    <n v="194"/>
    <n v="23076.2"/>
    <n v="16.932989690721651"/>
    <n v="17416"/>
    <n v="0"/>
    <n v="0"/>
    <n v="16893.52"/>
    <s v="Order specific"/>
    <s v="Order specific"/>
    <s v="A"/>
    <s v=""/>
    <n v="0"/>
  </r>
  <r>
    <s v="AGSH30761-01"/>
    <s v="电动手车传动齿轮弹簧"/>
    <x v="1"/>
    <n v="219"/>
    <x v="1"/>
    <x v="1"/>
    <s v="Order specific"/>
    <x v="0"/>
    <n v="2100"/>
    <n v="28"/>
    <n v="32"/>
    <n v="2.0699999999999998"/>
    <n v="0"/>
    <n v="0"/>
    <n v="194"/>
    <n v="57.959999999999994"/>
    <n v="498.58247422680415"/>
    <n v="0"/>
    <n v="0"/>
    <n v="66.239999999999995"/>
    <n v="401.58"/>
    <s v="Order specific"/>
    <s v="Order specific"/>
    <s v="C"/>
    <s v=""/>
    <n v="0"/>
  </r>
  <r>
    <s v="AGSH30763-01"/>
    <s v="电动手车传动齿轮止动片"/>
    <x v="1"/>
    <n v="202"/>
    <x v="1"/>
    <x v="1"/>
    <s v="Order specific"/>
    <x v="0"/>
    <n v="2100"/>
    <n v="180"/>
    <n v="0"/>
    <n v="0.6"/>
    <n v="0"/>
    <n v="0"/>
    <n v="183"/>
    <n v="108"/>
    <n v="55.84699453551913"/>
    <n v="0"/>
    <n v="0"/>
    <n v="0"/>
    <n v="109.8"/>
    <s v="Order specific"/>
    <s v="Order specific"/>
    <s v="C"/>
    <s v=""/>
    <n v="0"/>
  </r>
  <r>
    <s v="AGSH30765-01"/>
    <s v="电动手车传动齿轮（白色）"/>
    <x v="1"/>
    <n v="202"/>
    <x v="1"/>
    <x v="1"/>
    <s v="Order specific"/>
    <x v="0"/>
    <n v="2100"/>
    <n v="281"/>
    <n v="20"/>
    <n v="23.99"/>
    <n v="0"/>
    <n v="0"/>
    <n v="175"/>
    <n v="6741.19"/>
    <n v="375.42857142857139"/>
    <n v="0"/>
    <n v="0"/>
    <n v="479.79999999999995"/>
    <n v="4198.25"/>
    <s v="Order specific"/>
    <s v="Order specific"/>
    <s v="B"/>
    <s v=""/>
    <n v="0"/>
  </r>
  <r>
    <s v="AGSH30767-01"/>
    <s v="电动手车传动齿轮套管"/>
    <x v="1"/>
    <n v="219"/>
    <x v="1"/>
    <x v="1"/>
    <s v="Order specific"/>
    <x v="0"/>
    <n v="2100"/>
    <n v="16"/>
    <n v="34"/>
    <n v="1.54"/>
    <n v="0"/>
    <n v="0"/>
    <n v="183"/>
    <n v="24.64"/>
    <n v="560.46448087431691"/>
    <n v="0"/>
    <n v="0"/>
    <n v="52.36"/>
    <n v="281.82"/>
    <s v="Order specific"/>
    <s v="Order specific"/>
    <s v="C"/>
    <s v=""/>
    <n v="0"/>
  </r>
  <r>
    <s v="AGSH30769-01"/>
    <s v="电动手车传动齿轮轴承"/>
    <x v="1"/>
    <n v="202"/>
    <x v="1"/>
    <x v="1"/>
    <s v="Order specific"/>
    <x v="0"/>
    <n v="2100"/>
    <n v="276"/>
    <n v="0"/>
    <n v="0.95"/>
    <n v="0"/>
    <n v="0"/>
    <n v="184"/>
    <n v="262.2"/>
    <n v="31.739130434782609"/>
    <n v="0"/>
    <n v="0"/>
    <n v="0"/>
    <n v="174.79999999999998"/>
    <s v="Order specific"/>
    <s v="Order specific"/>
    <s v="C"/>
    <s v=""/>
    <n v="0"/>
  </r>
  <r>
    <s v="AGSH30773-02"/>
    <s v="电动手车传动齿轮（主轮）"/>
    <x v="1"/>
    <n v="202"/>
    <x v="1"/>
    <x v="1"/>
    <s v="Order specific"/>
    <x v="0"/>
    <n v="2100"/>
    <n v="16"/>
    <n v="34"/>
    <n v="48.06"/>
    <n v="0"/>
    <n v="0"/>
    <n v="183"/>
    <n v="768.96"/>
    <n v="550.49180327868851"/>
    <n v="0"/>
    <n v="0"/>
    <n v="1634.04"/>
    <n v="8794.98"/>
    <s v="Order specific"/>
    <s v="Order specific"/>
    <s v="C"/>
    <s v=""/>
    <n v="0"/>
  </r>
  <r>
    <s v="AGSH30775-01"/>
    <s v="电动手车传动齿轮（副轮）"/>
    <x v="1"/>
    <n v="202"/>
    <x v="1"/>
    <x v="1"/>
    <s v="Order specific"/>
    <x v="0"/>
    <n v="2100"/>
    <n v="16"/>
    <n v="34"/>
    <n v="8.2100000000000009"/>
    <n v="0"/>
    <n v="0"/>
    <n v="183"/>
    <n v="131.36000000000001"/>
    <n v="31.912568306010929"/>
    <n v="0"/>
    <n v="0"/>
    <n v="279.14000000000004"/>
    <n v="1502.43"/>
    <s v="Order specific"/>
    <s v="Order specific"/>
    <s v="C"/>
    <s v=""/>
    <n v="0"/>
  </r>
  <r>
    <s v="AGSH30778-01"/>
    <s v="电动手车间隔圈"/>
    <x v="1"/>
    <n v="202"/>
    <x v="1"/>
    <x v="1"/>
    <s v="Order specific"/>
    <x v="0"/>
    <n v="2100"/>
    <n v="1"/>
    <n v="102"/>
    <n v="0.75"/>
    <n v="0"/>
    <n v="0"/>
    <n v="556"/>
    <n v="0.75"/>
    <n v="10.503597122302159"/>
    <n v="0"/>
    <n v="0"/>
    <n v="76.5"/>
    <n v="417"/>
    <s v="Order specific"/>
    <s v="Order specific"/>
    <s v="C"/>
    <s v=""/>
    <n v="0"/>
  </r>
  <r>
    <s v="AGSH30780-01"/>
    <s v="电动手车传动齿轮（次轮）"/>
    <x v="1"/>
    <n v="202"/>
    <x v="1"/>
    <x v="1"/>
    <s v="Order specific"/>
    <x v="0"/>
    <n v="2100"/>
    <n v="16"/>
    <n v="34"/>
    <n v="2.56"/>
    <n v="0"/>
    <n v="0"/>
    <n v="185"/>
    <n v="40.96"/>
    <n v="1.972972972972973"/>
    <n v="0"/>
    <n v="0"/>
    <n v="87.04"/>
    <n v="473.6"/>
    <s v="Order specific"/>
    <s v="Order specific"/>
    <s v="C"/>
    <s v=""/>
    <n v="0"/>
  </r>
  <r>
    <s v="AGSH30782-01"/>
    <s v="电动手车定位块"/>
    <x v="1"/>
    <n v="202"/>
    <x v="1"/>
    <x v="1"/>
    <s v="Order specific"/>
    <x v="0"/>
    <n v="2100"/>
    <n v="16"/>
    <n v="34"/>
    <n v="18.45"/>
    <n v="0"/>
    <n v="0"/>
    <n v="183"/>
    <n v="295.2"/>
    <n v="31.912568306010929"/>
    <n v="0"/>
    <n v="0"/>
    <n v="627.29999999999995"/>
    <n v="3376.35"/>
    <s v="Order specific"/>
    <s v="Order specific"/>
    <s v="C"/>
    <s v=""/>
    <n v="0"/>
  </r>
  <r>
    <s v="AGSH30786-01"/>
    <s v="电动手车摇把轴限位块"/>
    <x v="1"/>
    <n v="202"/>
    <x v="1"/>
    <x v="1"/>
    <s v="Order specific"/>
    <x v="0"/>
    <n v="2100"/>
    <n v="34"/>
    <n v="33"/>
    <n v="1.56"/>
    <n v="0"/>
    <n v="0"/>
    <n v="166"/>
    <n v="53.04"/>
    <n v="35.180722891566269"/>
    <n v="0"/>
    <n v="0"/>
    <n v="51.480000000000004"/>
    <n v="258.96000000000004"/>
    <s v="Order specific"/>
    <s v="Order specific"/>
    <s v="C"/>
    <s v=""/>
    <n v="0"/>
  </r>
  <r>
    <s v="AGSH30788-02"/>
    <s v="电动手车传动齿轮（摇把轮六角）"/>
    <x v="1"/>
    <n v="202"/>
    <x v="1"/>
    <x v="1"/>
    <s v="Order specific"/>
    <x v="0"/>
    <n v="2100"/>
    <n v="16"/>
    <n v="34"/>
    <n v="41.83"/>
    <n v="0"/>
    <n v="0"/>
    <n v="170"/>
    <n v="669.28"/>
    <n v="73"/>
    <n v="0"/>
    <n v="0"/>
    <n v="1422.22"/>
    <n v="7111.0999999999995"/>
    <s v="Order specific"/>
    <s v="Order specific"/>
    <s v="C"/>
    <s v=""/>
    <n v="0"/>
  </r>
  <r>
    <s v="AGSH30790-01"/>
    <s v="电动手车传动齿轮（丝杆轮）"/>
    <x v="1"/>
    <n v="202"/>
    <x v="1"/>
    <x v="1"/>
    <s v="Order specific"/>
    <x v="0"/>
    <n v="2100"/>
    <n v="16"/>
    <n v="34"/>
    <n v="22.05"/>
    <n v="0"/>
    <n v="0"/>
    <n v="183"/>
    <n v="352.8"/>
    <n v="31.912568306010929"/>
    <n v="0"/>
    <n v="0"/>
    <n v="749.7"/>
    <n v="4035.15"/>
    <s v="Order specific"/>
    <s v="Order specific"/>
    <s v="C"/>
    <s v=""/>
    <n v="0"/>
  </r>
  <r>
    <s v="AGSH30801-01"/>
    <s v="手车六角丝杆"/>
    <x v="3"/>
    <n v="202"/>
    <x v="1"/>
    <x v="1"/>
    <s v="MRP"/>
    <x v="2"/>
    <s v="VMI"/>
    <n v="57"/>
    <n v="0"/>
    <n v="172.43"/>
    <n v="0"/>
    <n v="0"/>
    <n v="2830"/>
    <n v="9828.51"/>
    <n v="2.0636042402826855"/>
    <n v="0"/>
    <n v="0"/>
    <n v="0"/>
    <n v="487976.9"/>
    <s v="&lt;15 days"/>
    <n v="1"/>
    <s v="A"/>
    <n v="7"/>
    <n v="0"/>
  </r>
  <r>
    <s v="AGSH30805-01"/>
    <s v="手车丝杆螺母"/>
    <x v="3"/>
    <n v="202"/>
    <x v="1"/>
    <x v="1"/>
    <s v="MRP"/>
    <x v="2"/>
    <s v="VMI"/>
    <n v="51"/>
    <n v="0"/>
    <n v="33.770000000000003"/>
    <n v="0"/>
    <n v="0"/>
    <n v="3019"/>
    <n v="1722.2700000000002"/>
    <n v="6.8913547532295452"/>
    <n v="0"/>
    <n v="0"/>
    <n v="0"/>
    <n v="101951.63"/>
    <s v="&lt;15 days"/>
    <n v="2"/>
    <s v="B"/>
    <n v="14"/>
    <n v="0"/>
  </r>
  <r>
    <s v="AGSH30808-01"/>
    <s v="手车丝杆磨擦片"/>
    <x v="3"/>
    <n v="202"/>
    <x v="1"/>
    <x v="1"/>
    <s v="MRP"/>
    <x v="2"/>
    <s v="VMI"/>
    <n v="23"/>
    <n v="0"/>
    <n v="6.3"/>
    <n v="0"/>
    <n v="0"/>
    <n v="2932"/>
    <n v="144.9"/>
    <n v="6.3489085948158248"/>
    <n v="0"/>
    <n v="0"/>
    <n v="0"/>
    <n v="18471.599999999999"/>
    <s v="&lt;15 days"/>
    <n v="2"/>
    <s v="C"/>
    <n v="14"/>
    <n v="0"/>
  </r>
  <r>
    <s v="AGSH30834-01"/>
    <s v="INTERLOCK"/>
    <x v="2"/>
    <n v="202"/>
    <x v="1"/>
    <x v="1"/>
    <s v="SM"/>
    <x v="1"/>
    <n v="2600"/>
    <n v="325"/>
    <n v="400"/>
    <n v="1.5"/>
    <n v="0"/>
    <n v="100"/>
    <n v="2089"/>
    <n v="487.5"/>
    <n v="4.018669219722355"/>
    <n v="0"/>
    <n v="75"/>
    <n v="600"/>
    <n v="3133.5"/>
    <s v="&lt;15 days"/>
    <n v="3"/>
    <s v="C"/>
    <n v="21"/>
    <n v="0"/>
  </r>
  <r>
    <s v="AGSH30853-02"/>
    <s v="电动手车S6联锁件"/>
    <x v="1"/>
    <n v="202"/>
    <x v="1"/>
    <x v="1"/>
    <s v="Order specific"/>
    <x v="0"/>
    <n v="2100"/>
    <n v="16"/>
    <n v="34"/>
    <n v="3.92"/>
    <n v="0"/>
    <n v="0"/>
    <n v="170"/>
    <n v="62.72"/>
    <n v="697.7941176470589"/>
    <n v="0"/>
    <n v="0"/>
    <n v="133.28"/>
    <n v="666.4"/>
    <s v="Order specific"/>
    <s v="Order specific"/>
    <s v="C"/>
    <s v=""/>
    <n v="0"/>
  </r>
  <r>
    <s v="AGSH30853-03"/>
    <s v="CONNECTION"/>
    <x v="2"/>
    <n v="202"/>
    <x v="1"/>
    <x v="1"/>
    <s v="SM"/>
    <x v="1"/>
    <n v="2600"/>
    <n v="302"/>
    <n v="300"/>
    <n v="3.8"/>
    <n v="0"/>
    <n v="100"/>
    <n v="2609"/>
    <n v="1147.5999999999999"/>
    <n v="2.2384055193560752"/>
    <n v="0"/>
    <n v="190"/>
    <n v="1140"/>
    <n v="9914.1999999999989"/>
    <s v="&lt;15 days"/>
    <n v="3"/>
    <s v="B"/>
    <n v="21"/>
    <n v="0"/>
  </r>
  <r>
    <s v="AGSH30863-01"/>
    <s v="门闭锁连接件"/>
    <x v="3"/>
    <n v="202"/>
    <x v="1"/>
    <x v="1"/>
    <s v="MRP"/>
    <x v="2"/>
    <s v="VMI"/>
    <n v="131"/>
    <n v="0"/>
    <n v="5.89"/>
    <n v="0"/>
    <n v="0"/>
    <n v="2080"/>
    <n v="771.58999999999992"/>
    <n v="52.995192307692314"/>
    <n v="0"/>
    <n v="0"/>
    <n v="0"/>
    <n v="12251.199999999999"/>
    <s v="&lt;90 days"/>
    <n v="2"/>
    <s v="C"/>
    <n v="14"/>
    <n v="374.71848710877254"/>
  </r>
  <r>
    <s v="AGSH30884-01Z"/>
    <s v="手车面板210mm"/>
    <x v="3"/>
    <n v="202"/>
    <x v="1"/>
    <x v="1"/>
    <s v="MRP"/>
    <x v="2"/>
    <s v="VMI"/>
    <n v="1"/>
    <n v="0"/>
    <n v="29.05"/>
    <n v="0"/>
    <n v="0"/>
    <n v="2232"/>
    <n v="29.05"/>
    <n v="21.422491039426522"/>
    <n v="0"/>
    <n v="0"/>
    <n v="0"/>
    <n v="64839.6"/>
    <s v="&lt;30 days"/>
    <n v="2"/>
    <s v="C"/>
    <n v="14"/>
    <n v="6.6430846177977614"/>
  </r>
  <r>
    <s v="AGSH30888-01"/>
    <s v="电动手车面板185mm"/>
    <x v="1"/>
    <n v="202"/>
    <x v="1"/>
    <x v="1"/>
    <s v="Order specific"/>
    <x v="0"/>
    <n v="2100"/>
    <n v="16"/>
    <n v="26"/>
    <n v="21.15"/>
    <n v="0"/>
    <n v="0"/>
    <n v="79"/>
    <n v="338.4"/>
    <n v="4.6202531645569618"/>
    <n v="0"/>
    <n v="0"/>
    <n v="549.9"/>
    <n v="1670.85"/>
    <s v="Order specific"/>
    <s v="Order specific"/>
    <s v="C"/>
    <s v=""/>
    <n v="0"/>
  </r>
  <r>
    <s v="AGSH30894-01"/>
    <s v="电动手车面板254mm"/>
    <x v="1"/>
    <n v="202"/>
    <x v="1"/>
    <x v="1"/>
    <s v="Order specific"/>
    <x v="0"/>
    <n v="2100"/>
    <n v="7"/>
    <n v="0"/>
    <n v="29.35"/>
    <n v="0"/>
    <n v="0"/>
    <n v="0"/>
    <n v="205.45000000000002"/>
    <s v=""/>
    <n v="0"/>
    <n v="0"/>
    <n v="0"/>
    <n v="0"/>
    <s v="Order specific"/>
    <s v="Order specific"/>
    <s v="C"/>
    <s v=""/>
    <n v="0"/>
  </r>
  <r>
    <s v="AGSH30903-01"/>
    <s v="ROD"/>
    <x v="2"/>
    <n v="202"/>
    <x v="1"/>
    <x v="1"/>
    <s v="SM"/>
    <x v="1"/>
    <n v="2600"/>
    <n v="320"/>
    <n v="497"/>
    <n v="3.3"/>
    <n v="0"/>
    <n v="150"/>
    <n v="3046"/>
    <n v="1056"/>
    <n v="0.83880499015101773"/>
    <n v="0"/>
    <n v="247.5"/>
    <n v="1640.1"/>
    <n v="10051.799999999999"/>
    <s v="&lt;15 days"/>
    <n v="2"/>
    <s v="B"/>
    <n v="14"/>
    <n v="0"/>
  </r>
  <r>
    <s v="AGSH30904-01"/>
    <s v="ANGLE"/>
    <x v="2"/>
    <n v="202"/>
    <x v="1"/>
    <x v="1"/>
    <s v="SM"/>
    <x v="1"/>
    <n v="2600"/>
    <n v="340"/>
    <n v="200"/>
    <n v="2.8"/>
    <n v="0"/>
    <n v="100"/>
    <n v="2809"/>
    <n v="951.99999999999989"/>
    <n v="41.580633677465293"/>
    <n v="0"/>
    <n v="140"/>
    <n v="560"/>
    <n v="7865.2"/>
    <s v="&lt;90 days"/>
    <n v="3"/>
    <s v="B"/>
    <n v="21"/>
    <n v="310.99150273972606"/>
  </r>
  <r>
    <s v="AGSH30910-01"/>
    <s v="ANGLE"/>
    <x v="2"/>
    <n v="202"/>
    <x v="1"/>
    <x v="1"/>
    <s v="SM"/>
    <x v="1"/>
    <n v="2600"/>
    <n v="320"/>
    <n v="400"/>
    <n v="2.1"/>
    <n v="0"/>
    <n v="100"/>
    <n v="2905"/>
    <n v="672"/>
    <n v="42.719449225473319"/>
    <n v="0"/>
    <n v="105"/>
    <n v="840"/>
    <n v="6100.5"/>
    <s v="&lt;90 days"/>
    <n v="3"/>
    <s v="C"/>
    <n v="21"/>
    <n v="225.49471716357775"/>
  </r>
  <r>
    <s v="AGSH30911-01"/>
    <s v="ANGLE"/>
    <x v="2"/>
    <n v="202"/>
    <x v="1"/>
    <x v="1"/>
    <s v="SM"/>
    <x v="1"/>
    <n v="2600"/>
    <n v="311"/>
    <n v="300"/>
    <n v="2.2000000000000002"/>
    <n v="0"/>
    <n v="100"/>
    <n v="2524"/>
    <n v="684.2"/>
    <n v="46.275752773375594"/>
    <n v="0"/>
    <n v="110.00000000000001"/>
    <n v="660"/>
    <n v="5552.8"/>
    <s v="&lt;90 days"/>
    <n v="3"/>
    <s v="C"/>
    <n v="21"/>
    <n v="246.64800780821921"/>
  </r>
  <r>
    <s v="AGSH30912-01"/>
    <s v="ANGLE"/>
    <x v="2"/>
    <n v="202"/>
    <x v="1"/>
    <x v="1"/>
    <s v="SM"/>
    <x v="1"/>
    <n v="2600"/>
    <n v="256"/>
    <n v="500"/>
    <n v="1.3"/>
    <n v="0"/>
    <n v="100"/>
    <n v="2745"/>
    <n v="332.8"/>
    <n v="41.353369763205826"/>
    <n v="0"/>
    <n v="65"/>
    <n v="650"/>
    <n v="3568.5"/>
    <s v="&lt;90 days"/>
    <n v="3"/>
    <s v="C"/>
    <n v="21"/>
    <n v="108.10671505968374"/>
  </r>
  <r>
    <s v="AGSH30913-01"/>
    <s v="航空插联杆"/>
    <x v="3"/>
    <n v="202"/>
    <x v="1"/>
    <x v="1"/>
    <s v="MRP"/>
    <x v="2"/>
    <s v="VMI"/>
    <n v="1"/>
    <n v="0"/>
    <n v="14"/>
    <n v="0"/>
    <n v="0"/>
    <n v="2751"/>
    <n v="14"/>
    <n v="33.965830607051977"/>
    <n v="0"/>
    <n v="0"/>
    <n v="0"/>
    <n v="38514"/>
    <s v="&lt;90 days"/>
    <n v="2"/>
    <s v="C"/>
    <n v="14"/>
    <n v="5.4314666095890409"/>
  </r>
  <r>
    <s v="AGSH30914-01"/>
    <s v="电动手车手车航空插联锁件"/>
    <x v="1"/>
    <n v="202"/>
    <x v="1"/>
    <x v="1"/>
    <s v="Order specific"/>
    <x v="0"/>
    <n v="2100"/>
    <n v="16"/>
    <n v="34"/>
    <n v="1.93"/>
    <n v="0"/>
    <n v="0"/>
    <n v="170"/>
    <n v="30.88"/>
    <n v="2.1470588235294117"/>
    <n v="0"/>
    <n v="0"/>
    <n v="65.62"/>
    <n v="328.09999999999997"/>
    <s v="Order specific"/>
    <s v="Order specific"/>
    <s v="C"/>
    <s v=""/>
    <n v="0"/>
  </r>
  <r>
    <s v="AGSH30915-01"/>
    <s v="航空插上联锁件"/>
    <x v="3"/>
    <n v="202"/>
    <x v="1"/>
    <x v="1"/>
    <s v="MRP"/>
    <x v="2"/>
    <s v="VMI"/>
    <n v="171"/>
    <n v="0"/>
    <n v="6.7"/>
    <n v="0"/>
    <n v="0"/>
    <n v="2992"/>
    <n v="1145.7"/>
    <n v="1.9518716577540105"/>
    <n v="0"/>
    <n v="0"/>
    <n v="0"/>
    <n v="20046.400000000001"/>
    <s v="&lt;15 days"/>
    <n v="2"/>
    <s v="B"/>
    <n v="14"/>
    <n v="0"/>
  </r>
  <r>
    <s v="AGSH30916-01"/>
    <s v="航空插下联锁件"/>
    <x v="3"/>
    <n v="202"/>
    <x v="1"/>
    <x v="1"/>
    <s v="MRP"/>
    <x v="2"/>
    <s v="VMI"/>
    <n v="242"/>
    <n v="0"/>
    <n v="7.2"/>
    <n v="0"/>
    <n v="0"/>
    <n v="3024"/>
    <n v="1742.4"/>
    <n v="20.639880952380953"/>
    <n v="0"/>
    <n v="0"/>
    <n v="0"/>
    <n v="21772.799999999999"/>
    <s v="&lt;30 days"/>
    <n v="2"/>
    <s v="B"/>
    <n v="14"/>
    <n v="369.95159394376356"/>
  </r>
  <r>
    <s v="AGSH30926-01"/>
    <s v="面板把手"/>
    <x v="1"/>
    <n v="202"/>
    <x v="1"/>
    <x v="1"/>
    <s v="Order specific"/>
    <x v="0"/>
    <n v="2100"/>
    <n v="114"/>
    <n v="0"/>
    <n v="8.5"/>
    <n v="0"/>
    <n v="0"/>
    <n v="90"/>
    <n v="969"/>
    <n v="981.44444444444457"/>
    <n v="0"/>
    <n v="0"/>
    <n v="0"/>
    <n v="765"/>
    <s v="Order specific"/>
    <s v="Order specific"/>
    <s v="B"/>
    <s v=""/>
    <n v="0"/>
  </r>
  <r>
    <s v="AGSH30961-01"/>
    <s v="64针航空插座外壳（公要)配客户"/>
    <x v="3"/>
    <n v="219"/>
    <x v="1"/>
    <x v="1"/>
    <s v="MRP"/>
    <x v="2"/>
    <s v="VMI"/>
    <n v="52"/>
    <n v="0"/>
    <n v="112.82"/>
    <n v="0"/>
    <n v="0"/>
    <n v="1184"/>
    <n v="5866.6399999999994"/>
    <n v="35.143581081081081"/>
    <n v="0"/>
    <n v="0"/>
    <n v="0"/>
    <n v="133578.88"/>
    <s v="&lt;90 days"/>
    <n v="2"/>
    <s v="B"/>
    <n v="14"/>
    <n v="2329.5171209228547"/>
  </r>
  <r>
    <s v="AGSH30973-01"/>
    <s v="GLIDE"/>
    <x v="1"/>
    <n v="202"/>
    <x v="1"/>
    <x v="1"/>
    <s v="Order specific"/>
    <x v="0"/>
    <n v="2100"/>
    <n v="229"/>
    <n v="0"/>
    <n v="1.56"/>
    <n v="0"/>
    <n v="0"/>
    <n v="462"/>
    <n v="357.24"/>
    <n v="41.082251082251084"/>
    <n v="0"/>
    <n v="0"/>
    <n v="0"/>
    <n v="720.72"/>
    <s v="Order specific"/>
    <s v="Order specific"/>
    <s v="C"/>
    <s v=""/>
    <n v="0"/>
  </r>
  <r>
    <s v="AGSH31052-02"/>
    <s v="下触臂连接件"/>
    <x v="3"/>
    <n v="202"/>
    <x v="1"/>
    <x v="1"/>
    <s v="MRP"/>
    <x v="2"/>
    <s v="VMI"/>
    <n v="3"/>
    <n v="0"/>
    <n v="36.5"/>
    <n v="0"/>
    <n v="0"/>
    <n v="7956"/>
    <n v="109.5"/>
    <n v="10.505907491201608"/>
    <n v="0"/>
    <n v="0"/>
    <n v="0"/>
    <n v="290394"/>
    <s v="&lt;15 days"/>
    <n v="1"/>
    <s v="C"/>
    <n v="7"/>
    <n v="24.117091703056765"/>
  </r>
  <r>
    <s v="AGSH31067-01"/>
    <s v="拉杆"/>
    <x v="3"/>
    <n v="202"/>
    <x v="1"/>
    <x v="1"/>
    <s v="MRP"/>
    <x v="2"/>
    <s v="VMI"/>
    <n v="3"/>
    <n v="0"/>
    <n v="10.3"/>
    <n v="0"/>
    <n v="0"/>
    <n v="8853"/>
    <n v="30.900000000000002"/>
    <n v="0.12368688580142326"/>
    <n v="0"/>
    <n v="0"/>
    <n v="0"/>
    <n v="91185.900000000009"/>
    <s v="&lt;15 days"/>
    <n v="2"/>
    <s v="C"/>
    <n v="14"/>
    <n v="0"/>
  </r>
  <r>
    <s v="AGSH31074-01"/>
    <s v="COMPRESSION SPRING"/>
    <x v="3"/>
    <n v="219"/>
    <x v="1"/>
    <x v="1"/>
    <s v="MRP"/>
    <x v="2"/>
    <s v="VMI"/>
    <n v="16"/>
    <n v="0"/>
    <n v="4.18"/>
    <n v="0"/>
    <n v="0"/>
    <n v="16141"/>
    <n v="66.88"/>
    <n v="6.7839662970076209E-2"/>
    <n v="0"/>
    <n v="0"/>
    <n v="0"/>
    <n v="67469.37999999999"/>
    <s v="&lt;15 days"/>
    <n v="2"/>
    <s v="C"/>
    <n v="14"/>
    <n v="0"/>
  </r>
  <r>
    <s v="AGSH31083-01"/>
    <s v="SLEEVE"/>
    <x v="2"/>
    <n v="202"/>
    <x v="1"/>
    <x v="1"/>
    <s v="SM"/>
    <x v="1"/>
    <n v="2600"/>
    <n v="255"/>
    <n v="630"/>
    <n v="4.96"/>
    <n v="0"/>
    <n v="240"/>
    <n v="4074"/>
    <n v="1264.8"/>
    <n v="1.4334806087383407"/>
    <n v="0"/>
    <n v="595.20000000000005"/>
    <n v="3124.8"/>
    <n v="20207.04"/>
    <s v="&lt;15 days"/>
    <n v="2"/>
    <s v="B"/>
    <n v="14"/>
    <n v="0"/>
  </r>
  <r>
    <s v="AGSH31087-01"/>
    <s v="拨叉板"/>
    <x v="3"/>
    <n v="212"/>
    <x v="1"/>
    <x v="1"/>
    <s v="MRP"/>
    <x v="2"/>
    <s v="VMI"/>
    <n v="6"/>
    <n v="0"/>
    <n v="19.149999999999999"/>
    <n v="0"/>
    <n v="0"/>
    <n v="17706"/>
    <n v="114.89999999999999"/>
    <n v="5.256692646560488"/>
    <n v="0"/>
    <n v="0"/>
    <n v="0"/>
    <n v="339069.89999999997"/>
    <s v="&lt;15 days"/>
    <n v="1"/>
    <s v="C"/>
    <n v="7"/>
    <n v="0"/>
  </r>
  <r>
    <s v="AGSH31089-01"/>
    <s v="泡筒支撑板"/>
    <x v="3"/>
    <n v="202"/>
    <x v="1"/>
    <x v="1"/>
    <s v="MRP"/>
    <x v="2"/>
    <s v="VMI"/>
    <n v="5"/>
    <n v="0"/>
    <n v="24.5"/>
    <n v="0"/>
    <n v="0"/>
    <n v="8851"/>
    <n v="122.5"/>
    <n v="0.2474296689639589"/>
    <n v="0"/>
    <n v="0"/>
    <n v="0"/>
    <n v="216849.5"/>
    <s v="&lt;15 days"/>
    <n v="1"/>
    <s v="C"/>
    <n v="7"/>
    <n v="0"/>
  </r>
  <r>
    <s v="AGSH31091-01"/>
    <s v="AXLE"/>
    <x v="2"/>
    <n v="212"/>
    <x v="1"/>
    <x v="1"/>
    <s v="SM"/>
    <x v="1"/>
    <n v="2600"/>
    <n v="420"/>
    <n v="600"/>
    <n v="4.17"/>
    <n v="0"/>
    <n v="200"/>
    <n v="8851"/>
    <n v="1751.3999999999999"/>
    <n v="0.20619139080329904"/>
    <n v="0"/>
    <n v="417"/>
    <n v="2502"/>
    <n v="36908.67"/>
    <s v="&lt;15 days"/>
    <n v="2"/>
    <s v="B"/>
    <n v="14"/>
    <n v="0"/>
  </r>
  <r>
    <s v="AGSH31093-01"/>
    <s v="AXLE"/>
    <x v="2"/>
    <n v="212"/>
    <x v="1"/>
    <x v="1"/>
    <s v="SM"/>
    <x v="1"/>
    <n v="2600"/>
    <n v="862"/>
    <n v="1800"/>
    <n v="3.8"/>
    <n v="0"/>
    <n v="400"/>
    <n v="17611"/>
    <n v="3275.6"/>
    <n v="8.7047867809891546"/>
    <n v="0"/>
    <n v="760"/>
    <n v="6840"/>
    <n v="66921.8"/>
    <s v="&lt;15 days"/>
    <n v="2"/>
    <s v="B"/>
    <n v="14"/>
    <n v="0"/>
  </r>
  <r>
    <s v="AGSH31102-01"/>
    <s v="灭弧室定位架VG3及以上"/>
    <x v="3"/>
    <n v="202"/>
    <x v="1"/>
    <x v="1"/>
    <s v="MRP"/>
    <x v="2"/>
    <s v="VMI"/>
    <n v="3"/>
    <n v="0"/>
    <n v="16.5"/>
    <n v="0"/>
    <n v="0"/>
    <n v="5133"/>
    <n v="49.5"/>
    <n v="61.295538671342293"/>
    <n v="0"/>
    <n v="0"/>
    <n v="0"/>
    <n v="84694.5"/>
    <s v="&lt;90 days"/>
    <n v="2"/>
    <s v="C"/>
    <n v="14"/>
    <n v="25.20811925118393"/>
  </r>
  <r>
    <s v="AGSH31115-01"/>
    <s v="小电流连接罩"/>
    <x v="3"/>
    <n v="202"/>
    <x v="1"/>
    <x v="1"/>
    <s v="MRP"/>
    <x v="2"/>
    <s v="VMI"/>
    <n v="3"/>
    <n v="0"/>
    <n v="40.26"/>
    <n v="0"/>
    <n v="0"/>
    <n v="3340"/>
    <n v="120.78"/>
    <n v="0.32784431137724551"/>
    <n v="0"/>
    <n v="0"/>
    <n v="0"/>
    <n v="134468.4"/>
    <s v="&lt;15 days"/>
    <n v="2"/>
    <s v="C"/>
    <n v="14"/>
    <n v="0"/>
  </r>
  <r>
    <s v="AGSH31124-01"/>
    <s v="上散热片（带环氧）"/>
    <x v="3"/>
    <n v="202"/>
    <x v="1"/>
    <x v="1"/>
    <s v="MRP"/>
    <x v="2"/>
    <s v="VMI"/>
    <n v="9"/>
    <n v="0"/>
    <n v="70"/>
    <n v="0"/>
    <n v="0"/>
    <n v="3798"/>
    <n v="630"/>
    <n v="0.28830963665086889"/>
    <n v="0"/>
    <n v="0"/>
    <n v="0"/>
    <n v="265860"/>
    <s v="&lt;15 days"/>
    <n v="1"/>
    <s v="C"/>
    <n v="7"/>
    <n v="0"/>
  </r>
  <r>
    <s v="AGSH31124-02"/>
    <s v="上散热片（不带环氧）"/>
    <x v="3"/>
    <n v="202"/>
    <x v="1"/>
    <x v="1"/>
    <s v="MRP"/>
    <x v="2"/>
    <s v="VMI"/>
    <n v="3"/>
    <n v="0"/>
    <n v="64"/>
    <n v="0"/>
    <n v="0"/>
    <n v="1815"/>
    <n v="192"/>
    <n v="1.809917355371901"/>
    <n v="0"/>
    <n v="0"/>
    <n v="0"/>
    <n v="116160"/>
    <s v="&lt;15 days"/>
    <n v="2"/>
    <s v="C"/>
    <n v="14"/>
    <n v="0"/>
  </r>
  <r>
    <s v="AGSH31184-03"/>
    <s v="上触臂"/>
    <x v="3"/>
    <n v="202"/>
    <x v="1"/>
    <x v="1"/>
    <s v="MRP"/>
    <x v="2"/>
    <s v="VMI"/>
    <n v="3"/>
    <n v="0"/>
    <n v="419.39"/>
    <n v="0"/>
    <n v="0"/>
    <n v="2155"/>
    <n v="1258.17"/>
    <n v="0.50812064965197212"/>
    <n v="0"/>
    <n v="0"/>
    <n v="0"/>
    <n v="903785.45"/>
    <s v="&lt;15 days"/>
    <n v="1"/>
    <s v="B"/>
    <n v="7"/>
    <n v="0"/>
  </r>
  <r>
    <s v="AGSH31192-03"/>
    <s v="上触臂"/>
    <x v="3"/>
    <n v="202"/>
    <x v="1"/>
    <x v="1"/>
    <s v="MRP"/>
    <x v="2"/>
    <s v="VMI"/>
    <n v="3"/>
    <n v="0"/>
    <n v="455.37"/>
    <n v="0"/>
    <n v="0"/>
    <n v="2155"/>
    <n v="1366.1100000000001"/>
    <n v="0.50812064965197212"/>
    <n v="0"/>
    <n v="0"/>
    <n v="0"/>
    <n v="981322.35"/>
    <s v="&lt;15 days"/>
    <n v="1"/>
    <s v="B"/>
    <n v="7"/>
    <n v="0"/>
  </r>
  <r>
    <s v="AGSH31212-01"/>
    <s v="上触臂630A"/>
    <x v="3"/>
    <n v="202"/>
    <x v="1"/>
    <x v="1"/>
    <s v="MRP"/>
    <x v="2"/>
    <s v="VMI"/>
    <n v="54"/>
    <n v="0"/>
    <n v="236.27"/>
    <n v="0"/>
    <n v="0"/>
    <n v="29"/>
    <n v="12758.58"/>
    <n v="37.758620689655174"/>
    <n v="0"/>
    <n v="0"/>
    <n v="0"/>
    <n v="6851.83"/>
    <s v="&lt;90 days"/>
    <n v="3"/>
    <s v="A"/>
    <n v="21"/>
    <n v="3737.3900646575344"/>
  </r>
  <r>
    <s v="AGSH31218-02"/>
    <s v="上触臂630A"/>
    <x v="3"/>
    <n v="202"/>
    <x v="1"/>
    <x v="1"/>
    <s v="MRP"/>
    <x v="2"/>
    <s v="VMI"/>
    <n v="54"/>
    <n v="0"/>
    <n v="283.45"/>
    <n v="0"/>
    <n v="0"/>
    <n v="28"/>
    <n v="15306.3"/>
    <n v="703.92857142857144"/>
    <n v="0"/>
    <n v="0"/>
    <n v="0"/>
    <n v="7936.5999999999995"/>
    <s v="&gt;90 days"/>
    <n v="3"/>
    <s v="A"/>
    <n v="21"/>
    <n v="9800.78464109589"/>
  </r>
  <r>
    <s v="AGSH31233-01"/>
    <s v="ADJUSTABLE SPACER"/>
    <x v="2"/>
    <n v="202"/>
    <x v="1"/>
    <x v="1"/>
    <s v="SM"/>
    <x v="1"/>
    <n v="2600"/>
    <n v="541"/>
    <n v="800"/>
    <n v="3.39"/>
    <n v="0"/>
    <n v="200"/>
    <n v="4071"/>
    <n v="1833.99"/>
    <n v="4.8415622697126013"/>
    <n v="0"/>
    <n v="339"/>
    <n v="2712"/>
    <n v="13800.69"/>
    <s v="&lt;15 days"/>
    <n v="2"/>
    <s v="B"/>
    <n v="14"/>
    <n v="0"/>
  </r>
  <r>
    <s v="AGSH31242-01"/>
    <s v="极柱连杆210mm"/>
    <x v="3"/>
    <n v="202"/>
    <x v="1"/>
    <x v="1"/>
    <s v="MRP"/>
    <x v="2"/>
    <s v="VMI"/>
    <n v="1"/>
    <n v="0"/>
    <n v="62"/>
    <n v="0"/>
    <n v="0"/>
    <n v="2507"/>
    <n v="62"/>
    <n v="78.765456721180698"/>
    <n v="0"/>
    <n v="0"/>
    <n v="0"/>
    <n v="155434"/>
    <s v="&lt;90 days"/>
    <n v="2"/>
    <s v="C"/>
    <n v="14"/>
    <n v="33.646760894335706"/>
  </r>
  <r>
    <s v="AGSH31247-01"/>
    <s v="THREADED HINGE"/>
    <x v="2"/>
    <n v="212"/>
    <x v="1"/>
    <x v="1"/>
    <s v="SM"/>
    <x v="1"/>
    <n v="2600"/>
    <n v="684"/>
    <n v="800"/>
    <n v="3.69"/>
    <n v="0"/>
    <n v="200"/>
    <n v="8850"/>
    <n v="2523.96"/>
    <n v="4.1242937853107342E-2"/>
    <n v="0"/>
    <n v="369"/>
    <n v="2952"/>
    <n v="32656.5"/>
    <s v="&lt;15 days"/>
    <n v="2"/>
    <s v="B"/>
    <n v="14"/>
    <n v="0"/>
  </r>
  <r>
    <s v="AGSH31265-01"/>
    <s v="触臂套筒（长）"/>
    <x v="3"/>
    <n v="202"/>
    <x v="1"/>
    <x v="1"/>
    <s v="MRP"/>
    <x v="2"/>
    <s v="VMI"/>
    <n v="6"/>
    <n v="0"/>
    <n v="16.899999999999999"/>
    <n v="0"/>
    <n v="0"/>
    <n v="10864"/>
    <n v="101.39999999999999"/>
    <n v="22.980486008836525"/>
    <n v="0"/>
    <n v="0"/>
    <n v="0"/>
    <n v="183601.59999999998"/>
    <s v="&lt;30 days"/>
    <n v="1"/>
    <s v="C"/>
    <n v="7"/>
    <n v="46.538530353280457"/>
  </r>
  <r>
    <s v="AGSH31299-01"/>
    <s v="SPACER"/>
    <x v="2"/>
    <n v="202"/>
    <x v="1"/>
    <x v="1"/>
    <s v="SM"/>
    <x v="1"/>
    <n v="2600"/>
    <n v="242"/>
    <n v="330"/>
    <n v="2.5"/>
    <n v="0"/>
    <n v="90"/>
    <n v="1437"/>
    <n v="605"/>
    <n v="1.5240083507306887"/>
    <n v="0"/>
    <n v="112.5"/>
    <n v="825"/>
    <n v="3592.5"/>
    <s v="&lt;15 days"/>
    <n v="3"/>
    <s v="C"/>
    <n v="21"/>
    <n v="0"/>
  </r>
  <r>
    <s v="AGSH31303-01"/>
    <s v="1600A/2000A鸭嘴触子"/>
    <x v="3"/>
    <n v="212"/>
    <x v="1"/>
    <x v="1"/>
    <s v="MRP"/>
    <x v="2"/>
    <s v="VMI"/>
    <n v="111"/>
    <n v="0"/>
    <n v="189.2"/>
    <n v="0"/>
    <n v="0"/>
    <n v="3868"/>
    <n v="21001.199999999997"/>
    <n v="22.836091003102378"/>
    <n v="0"/>
    <n v="0"/>
    <n v="0"/>
    <n v="731825.6"/>
    <s v="&lt;30 days"/>
    <n v="1"/>
    <s v="A"/>
    <n v="7"/>
    <n v="9612.0112438356155"/>
  </r>
  <r>
    <s v="AGSH31325-01"/>
    <s v="电动手车连接件"/>
    <x v="1"/>
    <n v="202"/>
    <x v="1"/>
    <x v="1"/>
    <s v="Order specific"/>
    <x v="0"/>
    <n v="2100"/>
    <n v="44"/>
    <n v="6"/>
    <n v="1.1499999999999999"/>
    <n v="0"/>
    <n v="0"/>
    <n v="170"/>
    <n v="50.599999999999994"/>
    <n v="238.32352941176472"/>
    <n v="0"/>
    <n v="0"/>
    <n v="6.8999999999999995"/>
    <n v="195.49999999999997"/>
    <s v="Order specific"/>
    <s v="Order specific"/>
    <s v="C"/>
    <s v=""/>
    <n v="0"/>
  </r>
  <r>
    <s v="AGSH31403-01"/>
    <s v="电动手车丝杆挡板"/>
    <x v="1"/>
    <n v="202"/>
    <x v="1"/>
    <x v="1"/>
    <s v="Order specific"/>
    <x v="0"/>
    <n v="2100"/>
    <n v="16"/>
    <n v="34"/>
    <n v="9.1199999999999992"/>
    <n v="0"/>
    <n v="0"/>
    <n v="184"/>
    <n v="145.91999999999999"/>
    <n v="87.282608695652172"/>
    <n v="0"/>
    <n v="0"/>
    <n v="310.08"/>
    <n v="1678.08"/>
    <s v="Order specific"/>
    <s v="Order specific"/>
    <s v="C"/>
    <s v=""/>
    <n v="0"/>
  </r>
  <r>
    <s v="AGSH31410-01"/>
    <s v="电动手车合闸闭锁件"/>
    <x v="1"/>
    <n v="202"/>
    <x v="1"/>
    <x v="1"/>
    <s v="Order specific"/>
    <x v="0"/>
    <n v="2100"/>
    <n v="16"/>
    <n v="34"/>
    <n v="7.17"/>
    <n v="0"/>
    <n v="0"/>
    <n v="183"/>
    <n v="114.72"/>
    <n v="31.912568306010929"/>
    <n v="0"/>
    <n v="0"/>
    <n v="243.78"/>
    <n v="1312.11"/>
    <s v="Order specific"/>
    <s v="Order specific"/>
    <s v="C"/>
    <s v=""/>
    <n v="0"/>
  </r>
  <r>
    <s v="AGSH31433-01"/>
    <s v="防跳继电器K01 24VDC"/>
    <x v="1"/>
    <n v="202"/>
    <x v="1"/>
    <x v="1"/>
    <s v="Order specific"/>
    <x v="0"/>
    <n v="2100"/>
    <n v="42"/>
    <n v="0"/>
    <n v="68"/>
    <n v="0"/>
    <n v="0"/>
    <n v="0"/>
    <n v="2856"/>
    <s v=""/>
    <n v="0"/>
    <n v="0"/>
    <n v="0"/>
    <n v="0"/>
    <s v="Order specific"/>
    <s v="Order specific"/>
    <s v="B"/>
    <s v=""/>
    <n v="0"/>
  </r>
  <r>
    <s v="AGSH31434-01"/>
    <s v="防跳继电器K01 48VDC"/>
    <x v="3"/>
    <n v="202"/>
    <x v="1"/>
    <x v="1"/>
    <s v="MRP"/>
    <x v="2"/>
    <s v="VMI"/>
    <n v="19"/>
    <n v="0"/>
    <n v="75.930000000000007"/>
    <n v="0"/>
    <n v="0"/>
    <n v="33"/>
    <n v="1442.67"/>
    <n v="464.54545454545456"/>
    <n v="0"/>
    <n v="0"/>
    <n v="0"/>
    <n v="2505.69"/>
    <s v="&gt;90 days"/>
    <n v="3"/>
    <s v="B"/>
    <n v="21"/>
    <n v="909.11925123287688"/>
  </r>
  <r>
    <s v="AGSH31466-01"/>
    <s v="电磁铁支架附件"/>
    <x v="1"/>
    <n v="202"/>
    <x v="1"/>
    <x v="1"/>
    <s v="Order specific"/>
    <x v="0"/>
    <n v="2100"/>
    <n v="85"/>
    <n v="0"/>
    <n v="3.91"/>
    <n v="0"/>
    <n v="0"/>
    <n v="70"/>
    <n v="332.35"/>
    <n v="99.071428571428569"/>
    <n v="0"/>
    <n v="0"/>
    <n v="0"/>
    <n v="273.7"/>
    <s v="Order specific"/>
    <s v="Order specific"/>
    <s v="C"/>
    <s v=""/>
    <n v="0"/>
  </r>
  <r>
    <s v="AGSH31468-01"/>
    <s v="FIXING"/>
    <x v="2"/>
    <n v="202"/>
    <x v="1"/>
    <x v="1"/>
    <s v="SM"/>
    <x v="1"/>
    <n v="2600"/>
    <n v="442"/>
    <n v="640"/>
    <n v="7.1"/>
    <n v="0"/>
    <n v="300"/>
    <n v="16265"/>
    <n v="3138.2"/>
    <n v="1.9074700276667693"/>
    <n v="0"/>
    <n v="1065"/>
    <n v="4544"/>
    <n v="115481.5"/>
    <s v="&lt;15 days"/>
    <n v="2"/>
    <s v="B"/>
    <n v="14"/>
    <n v="0"/>
  </r>
  <r>
    <s v="AGSH31481-01"/>
    <s v="合分闸电磁铁220V 135-260V"/>
    <x v="3"/>
    <n v="202"/>
    <x v="1"/>
    <x v="1"/>
    <s v="MRP"/>
    <x v="2"/>
    <s v="VMI"/>
    <n v="19"/>
    <n v="0"/>
    <n v="45"/>
    <n v="0"/>
    <n v="0"/>
    <n v="9150"/>
    <n v="855"/>
    <n v="17.631693989071039"/>
    <n v="0"/>
    <n v="0"/>
    <n v="0"/>
    <n v="411750"/>
    <s v="&lt;30 days"/>
    <n v="1"/>
    <s v="C"/>
    <n v="7"/>
    <n v="340.26593937891278"/>
  </r>
  <r>
    <s v="AGSH31482-01"/>
    <s v="合分闸电磁铁220V 110V61-134V"/>
    <x v="3"/>
    <n v="202"/>
    <x v="1"/>
    <x v="1"/>
    <s v="MRP"/>
    <x v="2"/>
    <s v="VMI"/>
    <n v="4"/>
    <n v="0"/>
    <n v="45"/>
    <n v="0"/>
    <n v="0"/>
    <n v="8072"/>
    <n v="180"/>
    <n v="0.85914271555996036"/>
    <n v="0"/>
    <n v="0"/>
    <n v="0"/>
    <n v="363240"/>
    <s v="&lt;15 days"/>
    <n v="1"/>
    <s v="C"/>
    <n v="7"/>
    <n v="0"/>
  </r>
  <r>
    <s v="AGSH31483-01"/>
    <s v="合分闸电磁铁48VDC"/>
    <x v="3"/>
    <n v="202"/>
    <x v="1"/>
    <x v="1"/>
    <s v="MRP"/>
    <x v="2"/>
    <s v="VMI"/>
    <n v="37"/>
    <n v="0"/>
    <n v="45"/>
    <n v="0"/>
    <n v="0"/>
    <n v="404"/>
    <n v="1665"/>
    <n v="3.613861386138614"/>
    <n v="0"/>
    <n v="0"/>
    <n v="0"/>
    <n v="18180"/>
    <s v="&lt;15 days"/>
    <n v="2"/>
    <s v="B"/>
    <n v="14"/>
    <n v="0"/>
  </r>
  <r>
    <s v="AGSH31484-01"/>
    <s v="合分闸电磁铁（24V)"/>
    <x v="3"/>
    <n v="202"/>
    <x v="1"/>
    <x v="1"/>
    <s v="MRP"/>
    <x v="2"/>
    <s v="VMI"/>
    <n v="58"/>
    <n v="0"/>
    <n v="44.35"/>
    <n v="0"/>
    <n v="0"/>
    <n v="35"/>
    <n v="2572.3000000000002"/>
    <n v="385.85714285714289"/>
    <n v="0"/>
    <n v="0"/>
    <n v="0"/>
    <n v="1552.25"/>
    <s v="&gt;90 days"/>
    <n v="3"/>
    <s v="B"/>
    <n v="21"/>
    <n v="1605.3209078119216"/>
  </r>
  <r>
    <s v="AGSH31485-01"/>
    <s v="过流脱扣器（5A）"/>
    <x v="3"/>
    <n v="202"/>
    <x v="1"/>
    <x v="1"/>
    <s v="MRP"/>
    <x v="2"/>
    <s v="VMI"/>
    <n v="81"/>
    <n v="0"/>
    <n v="44.92"/>
    <n v="0"/>
    <n v="0"/>
    <n v="75"/>
    <n v="3638.52"/>
    <n v="282.26666666666665"/>
    <n v="0"/>
    <n v="0"/>
    <n v="0"/>
    <n v="3369"/>
    <s v="&gt;90 days"/>
    <n v="3"/>
    <s v="B"/>
    <n v="21"/>
    <n v="2222.7627588096361"/>
  </r>
  <r>
    <s v="AGSH31495-01"/>
    <s v="SHAFT"/>
    <x v="2"/>
    <n v="202"/>
    <x v="1"/>
    <x v="1"/>
    <s v="SM"/>
    <x v="1"/>
    <n v="2600"/>
    <n v="220"/>
    <n v="300"/>
    <n v="4.78"/>
    <n v="0"/>
    <n v="100"/>
    <n v="2723"/>
    <n v="1051.6000000000001"/>
    <n v="10.857510099155343"/>
    <n v="0"/>
    <n v="239"/>
    <n v="1434"/>
    <n v="13015.94"/>
    <s v="&lt;15 days"/>
    <n v="2"/>
    <s v="B"/>
    <n v="14"/>
    <n v="0"/>
  </r>
  <r>
    <s v="AGSH31506-04"/>
    <s v="防跳继电器K01 110VDC"/>
    <x v="1"/>
    <n v="202"/>
    <x v="1"/>
    <x v="1"/>
    <s v="Order specific"/>
    <x v="0"/>
    <n v="2100"/>
    <n v="13"/>
    <n v="900"/>
    <n v="58.91"/>
    <n v="400"/>
    <n v="300"/>
    <n v="2526"/>
    <n v="765.82999999999993"/>
    <n v="31.789390340459224"/>
    <n v="23564"/>
    <n v="8836.5"/>
    <n v="53019"/>
    <n v="148806.66"/>
    <s v="Order specific"/>
    <s v="Order specific"/>
    <s v="C"/>
    <s v=""/>
    <n v="0"/>
  </r>
  <r>
    <s v="AGSH31506-05"/>
    <s v="防跳继电器K01 125VDC"/>
    <x v="1"/>
    <n v="202"/>
    <x v="1"/>
    <x v="1"/>
    <s v="Order specific"/>
    <x v="0"/>
    <n v="2100"/>
    <n v="286"/>
    <n v="0"/>
    <n v="110.84"/>
    <n v="0"/>
    <n v="0"/>
    <n v="15"/>
    <n v="31700.240000000002"/>
    <n v="316.33333333333337"/>
    <n v="0"/>
    <n v="0"/>
    <n v="0"/>
    <n v="1662.6000000000001"/>
    <s v="Order specific"/>
    <s v="Order specific"/>
    <s v="A"/>
    <s v=""/>
    <n v="0"/>
  </r>
  <r>
    <s v="AGSH31506-06"/>
    <s v="防跳继电器K01 220VDC"/>
    <x v="1"/>
    <n v="202"/>
    <x v="1"/>
    <x v="1"/>
    <s v="Order specific"/>
    <x v="0"/>
    <n v="2100"/>
    <n v="774"/>
    <n v="0"/>
    <n v="61.9"/>
    <n v="400"/>
    <n v="400"/>
    <n v="2587"/>
    <n v="47910.6"/>
    <n v="40.35175879396985"/>
    <n v="24760"/>
    <n v="12380"/>
    <n v="0"/>
    <n v="160135.29999999999"/>
    <s v="Order specific"/>
    <s v="Order specific"/>
    <s v="A"/>
    <s v=""/>
    <n v="0"/>
  </r>
  <r>
    <s v="AGSH31506-08"/>
    <s v="防跳继电器K01 220VAC"/>
    <x v="1"/>
    <n v="202"/>
    <x v="1"/>
    <x v="1"/>
    <s v="Order specific"/>
    <x v="0"/>
    <n v="2100"/>
    <n v="57"/>
    <n v="0"/>
    <n v="68"/>
    <n v="0"/>
    <n v="0"/>
    <n v="87"/>
    <n v="3876"/>
    <n v="3247.2413793103447"/>
    <n v="0"/>
    <n v="0"/>
    <n v="0"/>
    <n v="5916"/>
    <s v="Order specific"/>
    <s v="Order specific"/>
    <s v="B"/>
    <s v=""/>
    <n v="0"/>
  </r>
  <r>
    <s v="AGSH31558-01"/>
    <s v="FISHPLATE"/>
    <x v="2"/>
    <n v="212"/>
    <x v="1"/>
    <x v="1"/>
    <s v="SM"/>
    <x v="1"/>
    <n v="2600"/>
    <n v="1212"/>
    <n v="900"/>
    <n v="1.1000000000000001"/>
    <n v="0"/>
    <n v="300"/>
    <n v="8199"/>
    <n v="1333.2"/>
    <n v="2.5375045737285036"/>
    <n v="0"/>
    <n v="165"/>
    <n v="990.00000000000011"/>
    <n v="9018.9000000000015"/>
    <s v="&lt;15 days"/>
    <n v="3"/>
    <s v="B"/>
    <n v="21"/>
    <n v="0"/>
  </r>
  <r>
    <s v="AGSH31576-01"/>
    <s v="BAR"/>
    <x v="2"/>
    <n v="202"/>
    <x v="1"/>
    <x v="1"/>
    <s v="SM"/>
    <x v="1"/>
    <n v="2600"/>
    <n v="1281"/>
    <n v="1500"/>
    <n v="0.83"/>
    <n v="0"/>
    <n v="500"/>
    <n v="18452"/>
    <n v="1063.23"/>
    <n v="23.974636895729464"/>
    <n v="0"/>
    <n v="207.5"/>
    <n v="1245"/>
    <n v="15315.16"/>
    <s v="&lt;30 days"/>
    <n v="2"/>
    <s v="B"/>
    <n v="14"/>
    <n v="291.95519972331493"/>
  </r>
  <r>
    <s v="AGSH31578-01"/>
    <s v="手车底盘代码条"/>
    <x v="1"/>
    <n v="202"/>
    <x v="1"/>
    <x v="1"/>
    <s v="Order specific"/>
    <x v="0"/>
    <n v="2100"/>
    <n v="166"/>
    <n v="0"/>
    <n v="4.1500000000000004"/>
    <n v="0"/>
    <n v="0"/>
    <n v="14"/>
    <n v="688.90000000000009"/>
    <n v="33397.5"/>
    <n v="0"/>
    <n v="0"/>
    <n v="0"/>
    <n v="58.100000000000009"/>
    <s v="Order specific"/>
    <s v="Order specific"/>
    <s v="C"/>
    <s v=""/>
    <n v="0"/>
  </r>
  <r>
    <s v="AGSH31580-01"/>
    <s v="BAR"/>
    <x v="2"/>
    <n v="202"/>
    <x v="1"/>
    <x v="1"/>
    <s v="SM"/>
    <x v="1"/>
    <n v="2600"/>
    <n v="114"/>
    <n v="300"/>
    <n v="2.2999999999999998"/>
    <n v="0"/>
    <n v="100"/>
    <n v="2798"/>
    <n v="262.2"/>
    <n v="21.654753395282345"/>
    <n v="0"/>
    <n v="114.99999999999999"/>
    <n v="690"/>
    <n v="6435.4"/>
    <s v="&lt;30 days"/>
    <n v="3"/>
    <s v="C"/>
    <n v="21"/>
    <n v="5.2324024426473237"/>
  </r>
  <r>
    <s v="AGSH31586-01"/>
    <s v="手车底盘代码条"/>
    <x v="1"/>
    <n v="202"/>
    <x v="1"/>
    <x v="1"/>
    <s v="Order specific"/>
    <x v="0"/>
    <n v="2100"/>
    <n v="147"/>
    <n v="0"/>
    <n v="2.44"/>
    <n v="0"/>
    <n v="0"/>
    <n v="4"/>
    <n v="358.68"/>
    <n v="10402.5"/>
    <n v="0"/>
    <n v="0"/>
    <n v="0"/>
    <n v="9.76"/>
    <s v="Order specific"/>
    <s v="Order specific"/>
    <s v="C"/>
    <s v=""/>
    <n v="0"/>
  </r>
  <r>
    <s v="AGSH31588-01"/>
    <s v="BAR"/>
    <x v="2"/>
    <n v="202"/>
    <x v="1"/>
    <x v="1"/>
    <s v="SM"/>
    <x v="1"/>
    <n v="2600"/>
    <n v="348"/>
    <n v="400"/>
    <n v="2.57"/>
    <n v="0"/>
    <n v="200"/>
    <n v="1593"/>
    <n v="894.3599999999999"/>
    <n v="33.681732580037668"/>
    <n v="0"/>
    <n v="257"/>
    <n v="1028"/>
    <n v="4094.0099999999998"/>
    <s v="&lt;90 days"/>
    <n v="3"/>
    <s v="C"/>
    <n v="21"/>
    <n v="222.24933510763211"/>
  </r>
  <r>
    <s v="AGSH31590-01"/>
    <s v="BAR"/>
    <x v="2"/>
    <n v="202"/>
    <x v="1"/>
    <x v="1"/>
    <s v="SM"/>
    <x v="1"/>
    <n v="2600"/>
    <n v="430"/>
    <n v="1089"/>
    <n v="2.5"/>
    <n v="0"/>
    <n v="200"/>
    <n v="6204"/>
    <n v="1075"/>
    <n v="20.473887814313347"/>
    <n v="0"/>
    <n v="250"/>
    <n v="2722.5"/>
    <n v="15510"/>
    <s v="&lt;30 days"/>
    <n v="2"/>
    <s v="B"/>
    <n v="14"/>
    <n v="224.34544166273025"/>
  </r>
  <r>
    <s v="AGSH31592-01"/>
    <s v="底板代码条"/>
    <x v="1"/>
    <n v="213"/>
    <x v="1"/>
    <x v="1"/>
    <s v="Order specific"/>
    <x v="0"/>
    <n v="2100"/>
    <n v="1838"/>
    <n v="0"/>
    <n v="10.84"/>
    <n v="800"/>
    <n v="0"/>
    <n v="1202"/>
    <n v="19923.919999999998"/>
    <n v="130.57404326123128"/>
    <n v="8672"/>
    <n v="0"/>
    <n v="0"/>
    <n v="13029.68"/>
    <s v="Order specific"/>
    <s v="Order specific"/>
    <s v="A"/>
    <s v=""/>
    <n v="0"/>
  </r>
  <r>
    <s v="AGSH31594-01"/>
    <s v="BUSH"/>
    <x v="2"/>
    <n v="202"/>
    <x v="1"/>
    <x v="1"/>
    <s v="SM"/>
    <x v="1"/>
    <n v="2600"/>
    <n v="597"/>
    <n v="800"/>
    <n v="1.73"/>
    <n v="0"/>
    <n v="200"/>
    <n v="2651"/>
    <n v="1032.81"/>
    <n v="253.06299509619009"/>
    <n v="0"/>
    <n v="173"/>
    <n v="1384"/>
    <n v="4586.2299999999996"/>
    <s v="&gt;90 days"/>
    <n v="3"/>
    <s v="B"/>
    <n v="21"/>
    <n v="625.08865840684484"/>
  </r>
  <r>
    <s v="AGSH31601-01"/>
    <s v="手车六角摇把（配客户）"/>
    <x v="3"/>
    <n v="202"/>
    <x v="1"/>
    <x v="1"/>
    <s v="MRP"/>
    <x v="2"/>
    <s v="VMI"/>
    <n v="7"/>
    <n v="0"/>
    <n v="151.5"/>
    <n v="0"/>
    <n v="0"/>
    <n v="404"/>
    <n v="1060.5"/>
    <n v="539.36881188118809"/>
    <n v="0"/>
    <n v="0"/>
    <n v="0"/>
    <n v="61206"/>
    <s v="&gt;90 days"/>
    <n v="2"/>
    <s v="B"/>
    <n v="14"/>
    <n v="681.76243119708136"/>
  </r>
  <r>
    <s v="AGSH31647-01"/>
    <s v="弹簧内轴（黑色）"/>
    <x v="3"/>
    <n v="202"/>
    <x v="1"/>
    <x v="1"/>
    <s v="MRP"/>
    <x v="2"/>
    <s v="VMI"/>
    <n v="3"/>
    <n v="0"/>
    <n v="5.4"/>
    <n v="0"/>
    <n v="0"/>
    <n v="945"/>
    <n v="16.200000000000003"/>
    <n v="2.7037037037037037"/>
    <n v="0"/>
    <n v="0"/>
    <n v="0"/>
    <n v="5103"/>
    <s v="&lt;15 days"/>
    <n v="3"/>
    <s v="C"/>
    <n v="21"/>
    <n v="0"/>
  </r>
  <r>
    <s v="AGSH31649-01"/>
    <s v="软连接"/>
    <x v="3"/>
    <n v="202"/>
    <x v="1"/>
    <x v="1"/>
    <s v="MRP"/>
    <x v="2"/>
    <s v="VMI"/>
    <n v="3"/>
    <n v="0"/>
    <n v="57.51"/>
    <n v="0"/>
    <n v="0"/>
    <n v="945"/>
    <n v="172.53"/>
    <n v="1.1587301587301588"/>
    <n v="0"/>
    <n v="0"/>
    <n v="0"/>
    <n v="54346.95"/>
    <s v="&lt;15 days"/>
    <n v="2"/>
    <s v="C"/>
    <n v="14"/>
    <n v="0"/>
  </r>
  <r>
    <s v="AGSH31674-01"/>
    <s v="电动手车摇把（配客户）"/>
    <x v="3"/>
    <n v="202"/>
    <x v="1"/>
    <x v="1"/>
    <s v="MRP"/>
    <x v="2"/>
    <s v="VMI"/>
    <n v="64"/>
    <n v="0"/>
    <n v="176.45"/>
    <n v="0"/>
    <n v="0"/>
    <n v="6"/>
    <n v="11292.8"/>
    <n v="182.5"/>
    <n v="0"/>
    <n v="0"/>
    <n v="0"/>
    <n v="1058.6999999999998"/>
    <s v="&gt;90 days"/>
    <n v="3"/>
    <s v="A"/>
    <n v="21"/>
    <n v="6595.6139835616432"/>
  </r>
  <r>
    <s v="AGSH31674-02"/>
    <s v="CRANK"/>
    <x v="1"/>
    <n v="202"/>
    <x v="1"/>
    <x v="1"/>
    <s v="Order specific"/>
    <x v="0"/>
    <n v="2100"/>
    <n v="1"/>
    <n v="0"/>
    <n v="199.1"/>
    <n v="0"/>
    <n v="0"/>
    <n v="1"/>
    <n v="199.1"/>
    <n v="23360"/>
    <n v="0"/>
    <n v="0"/>
    <n v="0"/>
    <n v="199.1"/>
    <s v="Order specific"/>
    <s v="Order specific"/>
    <s v="C"/>
    <s v=""/>
    <n v="0"/>
  </r>
  <r>
    <s v="AGSH31679-01"/>
    <s v="HVX-A小面板"/>
    <x v="3"/>
    <n v="202"/>
    <x v="1"/>
    <x v="1"/>
    <s v="MRP"/>
    <x v="2"/>
    <s v="VMI"/>
    <n v="7"/>
    <n v="0"/>
    <n v="11"/>
    <n v="0"/>
    <n v="0"/>
    <n v="3778"/>
    <n v="77"/>
    <n v="9.6611964002117523E-2"/>
    <n v="0"/>
    <n v="0"/>
    <n v="0"/>
    <n v="41558"/>
    <s v="&lt;15 days"/>
    <n v="2"/>
    <s v="C"/>
    <n v="14"/>
    <n v="0"/>
  </r>
  <r>
    <s v="AGSH31711-01"/>
    <s v="手车控制板（01#槽）"/>
    <x v="3"/>
    <n v="202"/>
    <x v="1"/>
    <x v="1"/>
    <s v="MRP"/>
    <x v="2"/>
    <s v="VMI"/>
    <n v="1"/>
    <n v="0"/>
    <n v="31.5"/>
    <n v="0"/>
    <n v="0"/>
    <n v="841"/>
    <n v="31.5"/>
    <n v="3.0380499405469679"/>
    <n v="0"/>
    <n v="0"/>
    <n v="0"/>
    <n v="26491.5"/>
    <s v="&lt;15 days"/>
    <n v="2"/>
    <s v="C"/>
    <n v="14"/>
    <n v="0"/>
  </r>
  <r>
    <s v="AGSH31712-01"/>
    <s v="02#槽控制板"/>
    <x v="1"/>
    <n v="202"/>
    <x v="1"/>
    <x v="1"/>
    <s v="Order specific"/>
    <x v="0"/>
    <n v="2100"/>
    <n v="55"/>
    <n v="0"/>
    <n v="31.5"/>
    <n v="0"/>
    <n v="0"/>
    <n v="4"/>
    <n v="1732.5"/>
    <n v="91.25"/>
    <n v="0"/>
    <n v="0"/>
    <n v="0"/>
    <n v="126"/>
    <s v="Order specific"/>
    <s v="Order specific"/>
    <s v="B"/>
    <s v=""/>
    <n v="0"/>
  </r>
  <r>
    <s v="AGSH31713-01"/>
    <s v="手车控制板（03#槽）"/>
    <x v="3"/>
    <n v="202"/>
    <x v="1"/>
    <x v="1"/>
    <s v="MRP"/>
    <x v="2"/>
    <s v="VMI"/>
    <n v="51"/>
    <n v="0"/>
    <n v="31.5"/>
    <n v="0"/>
    <n v="0"/>
    <n v="295"/>
    <n v="1606.5"/>
    <n v="68.050847457627114"/>
    <n v="0"/>
    <n v="0"/>
    <n v="0"/>
    <n v="9292.5"/>
    <s v="&lt;90 days"/>
    <n v="3"/>
    <s v="B"/>
    <n v="21"/>
    <n v="733.09216438356168"/>
  </r>
  <r>
    <s v="AGSH31714-01"/>
    <s v="手车控制板（04#槽）"/>
    <x v="3"/>
    <n v="202"/>
    <x v="1"/>
    <x v="1"/>
    <s v="MRP"/>
    <x v="2"/>
    <s v="VMI"/>
    <n v="2"/>
    <n v="0"/>
    <n v="31.5"/>
    <n v="0"/>
    <n v="0"/>
    <n v="45"/>
    <n v="63"/>
    <n v="413.66666666666663"/>
    <n v="0"/>
    <n v="0"/>
    <n v="0"/>
    <n v="1417.5"/>
    <s v="&gt;90 days"/>
    <n v="3"/>
    <s v="C"/>
    <n v="21"/>
    <n v="39.469170024174055"/>
  </r>
  <r>
    <s v="AGSH31715-01"/>
    <s v="手车控制板（05#槽）"/>
    <x v="3"/>
    <n v="202"/>
    <x v="1"/>
    <x v="1"/>
    <s v="MRP"/>
    <x v="2"/>
    <s v="VMI"/>
    <n v="3"/>
    <n v="0"/>
    <n v="31.5"/>
    <n v="0"/>
    <n v="0"/>
    <n v="120"/>
    <n v="94.5"/>
    <n v="6.083333333333333"/>
    <n v="0"/>
    <n v="0"/>
    <n v="0"/>
    <n v="3780"/>
    <s v="&lt;15 days"/>
    <n v="3"/>
    <s v="C"/>
    <n v="21"/>
    <n v="0"/>
  </r>
  <r>
    <s v="AGSH31716-01"/>
    <s v="手车控制板（06#槽）"/>
    <x v="3"/>
    <n v="202"/>
    <x v="1"/>
    <x v="1"/>
    <s v="MRP"/>
    <x v="2"/>
    <s v="VMI"/>
    <n v="53"/>
    <n v="0"/>
    <n v="31.5"/>
    <n v="0"/>
    <n v="0"/>
    <n v="1307"/>
    <n v="1669.5"/>
    <n v="0.83779648048967104"/>
    <n v="0"/>
    <n v="0"/>
    <n v="0"/>
    <n v="41170.5"/>
    <s v="&lt;15 days"/>
    <n v="2"/>
    <s v="B"/>
    <n v="14"/>
    <n v="0"/>
  </r>
  <r>
    <s v="AGSH31718-01"/>
    <s v="手车控制板（08#槽）"/>
    <x v="3"/>
    <n v="202"/>
    <x v="1"/>
    <x v="1"/>
    <s v="MRP"/>
    <x v="2"/>
    <s v="VMI"/>
    <n v="9"/>
    <n v="0"/>
    <n v="25.41"/>
    <n v="0"/>
    <n v="0"/>
    <n v="8"/>
    <n v="228.69"/>
    <n v="2418.125"/>
    <n v="0"/>
    <n v="0"/>
    <n v="0"/>
    <n v="203.28"/>
    <s v="&gt;90 days"/>
    <n v="3"/>
    <s v="C"/>
    <n v="21"/>
    <n v="149.62461441199278"/>
  </r>
  <r>
    <s v="AGSH31756-01"/>
    <s v="GEAR WHEEL"/>
    <x v="2"/>
    <n v="202"/>
    <x v="1"/>
    <x v="1"/>
    <s v="SM"/>
    <x v="1"/>
    <n v="2600"/>
    <n v="887"/>
    <n v="450"/>
    <n v="8.24"/>
    <n v="0"/>
    <n v="150"/>
    <n v="8927"/>
    <n v="7308.88"/>
    <n v="0.36798476531869606"/>
    <n v="0"/>
    <n v="618"/>
    <n v="3708"/>
    <n v="73558.48"/>
    <s v="&lt;15 days"/>
    <n v="2"/>
    <s v="A"/>
    <n v="14"/>
    <n v="0"/>
  </r>
  <r>
    <s v="AGSH31758-01"/>
    <s v="CRANK SHAFT"/>
    <x v="2"/>
    <n v="202"/>
    <x v="1"/>
    <x v="1"/>
    <s v="SM"/>
    <x v="1"/>
    <n v="2600"/>
    <n v="538"/>
    <n v="600"/>
    <n v="14.26"/>
    <n v="0"/>
    <n v="150"/>
    <n v="9126"/>
    <n v="7671.88"/>
    <n v="35.476112206881439"/>
    <n v="0"/>
    <n v="1069.5"/>
    <n v="8556"/>
    <n v="130136.76"/>
    <s v="&lt;90 days"/>
    <n v="2"/>
    <s v="A"/>
    <n v="14"/>
    <n v="3065.2463308143506"/>
  </r>
  <r>
    <s v="AGSH31760-01"/>
    <s v="SHAFT"/>
    <x v="2"/>
    <n v="212"/>
    <x v="1"/>
    <x v="1"/>
    <s v="SM"/>
    <x v="1"/>
    <n v="2600"/>
    <n v="381"/>
    <n v="522"/>
    <n v="3.72"/>
    <n v="0"/>
    <n v="150"/>
    <n v="9107"/>
    <n v="1417.3200000000002"/>
    <n v="21.562534314263754"/>
    <n v="0"/>
    <n v="279"/>
    <n v="1941.8400000000001"/>
    <n v="33878.04"/>
    <s v="&lt;30 days"/>
    <n v="2"/>
    <s v="B"/>
    <n v="14"/>
    <n v="328.07973522635848"/>
  </r>
  <r>
    <s v="AGSH31762-01"/>
    <s v="GEAR WHEEL"/>
    <x v="2"/>
    <n v="202"/>
    <x v="1"/>
    <x v="1"/>
    <s v="SM"/>
    <x v="1"/>
    <n v="2600"/>
    <n v="426"/>
    <n v="600"/>
    <n v="16.16"/>
    <n v="0"/>
    <n v="150"/>
    <n v="9126"/>
    <n v="6884.16"/>
    <n v="15.238330046022355"/>
    <n v="0"/>
    <n v="1212"/>
    <n v="9696"/>
    <n v="147476.16"/>
    <s v="&lt;30 days"/>
    <n v="2"/>
    <s v="B"/>
    <n v="14"/>
    <n v="369.22740319706611"/>
  </r>
  <r>
    <s v="AGSH31765-01"/>
    <s v="储能盒黑色外壳"/>
    <x v="3"/>
    <n v="202"/>
    <x v="1"/>
    <x v="1"/>
    <s v="MRP"/>
    <x v="2"/>
    <s v="VMI"/>
    <n v="114"/>
    <n v="0"/>
    <n v="6.2"/>
    <n v="0"/>
    <n v="0"/>
    <n v="1580"/>
    <n v="706.80000000000007"/>
    <n v="98.411392405063282"/>
    <n v="0"/>
    <n v="0"/>
    <n v="0"/>
    <n v="9796"/>
    <s v="&gt;90 days"/>
    <n v="3"/>
    <s v="C"/>
    <n v="21"/>
    <n v="366.94415898128506"/>
  </r>
  <r>
    <s v="AGSH31765-02"/>
    <s v="BEARING BLOCK"/>
    <x v="3"/>
    <n v="202"/>
    <x v="1"/>
    <x v="1"/>
    <s v="MRP"/>
    <x v="2"/>
    <s v="VMI"/>
    <n v="143"/>
    <n v="0"/>
    <n v="7.7"/>
    <n v="0"/>
    <n v="0"/>
    <n v="7546"/>
    <n v="1101.1000000000001"/>
    <n v="5.5141796978531668"/>
    <n v="0"/>
    <n v="0"/>
    <n v="0"/>
    <n v="58104.200000000004"/>
    <s v="&lt;15 days"/>
    <n v="2"/>
    <s v="B"/>
    <n v="14"/>
    <n v="0"/>
  </r>
  <r>
    <s v="AGSH31807-01"/>
    <s v="GUIDE ROD"/>
    <x v="2"/>
    <n v="212"/>
    <x v="1"/>
    <x v="1"/>
    <s v="SM"/>
    <x v="1"/>
    <n v="2600"/>
    <n v="646"/>
    <n v="1000"/>
    <n v="4.75"/>
    <n v="0"/>
    <n v="250"/>
    <n v="3356"/>
    <n v="3068.5"/>
    <n v="15.55274135876043"/>
    <n v="0"/>
    <n v="593.75"/>
    <n v="4750"/>
    <n v="15941"/>
    <s v="&lt;30 days"/>
    <n v="2"/>
    <s v="B"/>
    <n v="14"/>
    <n v="202.19119283456271"/>
  </r>
  <r>
    <s v="AGSH31809-01"/>
    <s v="AXLE"/>
    <x v="2"/>
    <n v="202"/>
    <x v="1"/>
    <x v="1"/>
    <s v="SM"/>
    <x v="1"/>
    <n v="2600"/>
    <n v="614"/>
    <n v="500"/>
    <n v="1.37"/>
    <n v="0"/>
    <n v="250"/>
    <n v="5268"/>
    <n v="841.18000000000006"/>
    <n v="44.758921791951401"/>
    <n v="0"/>
    <n v="171.25"/>
    <n v="685"/>
    <n v="7217.1600000000008"/>
    <s v="&lt;90 days"/>
    <n v="3"/>
    <s v="C"/>
    <n v="21"/>
    <n v="294.69989806862037"/>
  </r>
  <r>
    <s v="AGSH31813-01"/>
    <s v="AXLE"/>
    <x v="2"/>
    <n v="212"/>
    <x v="1"/>
    <x v="1"/>
    <s v="SM"/>
    <x v="1"/>
    <n v="2600"/>
    <n v="1126"/>
    <n v="1150"/>
    <n v="1.95"/>
    <n v="0"/>
    <n v="250"/>
    <n v="6646"/>
    <n v="2195.6999999999998"/>
    <n v="33.721035209148361"/>
    <n v="0"/>
    <n v="243.75"/>
    <n v="2242.5"/>
    <n v="12959.699999999999"/>
    <s v="&lt;90 days"/>
    <n v="2"/>
    <s v="B"/>
    <n v="14"/>
    <n v="847.51178747936285"/>
  </r>
  <r>
    <s v="AGSH31815-01"/>
    <s v="计数器"/>
    <x v="4"/>
    <n v="202"/>
    <x v="1"/>
    <x v="1"/>
    <s v="Order specific"/>
    <x v="0"/>
    <n v="2100"/>
    <n v="1079"/>
    <n v="926"/>
    <n v="20.94"/>
    <n v="300"/>
    <n v="0"/>
    <n v="9885"/>
    <n v="22594.260000000002"/>
    <n v="41.577137076378349"/>
    <n v="6282"/>
    <n v="0"/>
    <n v="19390.440000000002"/>
    <n v="206991.90000000002"/>
    <s v="Order specific"/>
    <s v="Order specific"/>
    <s v="A"/>
    <s v=""/>
    <n v="0"/>
  </r>
  <r>
    <s v="AGSH32017-01"/>
    <s v="LEVER"/>
    <x v="1"/>
    <n v="212"/>
    <x v="1"/>
    <x v="1"/>
    <s v="Order specific"/>
    <x v="0"/>
    <n v="2100"/>
    <n v="299"/>
    <n v="0"/>
    <n v="2.5"/>
    <n v="0"/>
    <n v="250"/>
    <n v="2851"/>
    <n v="747.5"/>
    <n v="138.13924938618027"/>
    <n v="0"/>
    <n v="312.5"/>
    <n v="0"/>
    <n v="7127.5"/>
    <s v="Order specific"/>
    <s v="Order specific"/>
    <s v="C"/>
    <s v=""/>
    <n v="0"/>
  </r>
  <r>
    <s v="AGSH32019-01"/>
    <s v="FISHPLATE"/>
    <x v="2"/>
    <n v="212"/>
    <x v="1"/>
    <x v="1"/>
    <s v="SM"/>
    <x v="1"/>
    <n v="2600"/>
    <n v="836"/>
    <n v="750"/>
    <n v="1.1000000000000001"/>
    <n v="0"/>
    <n v="250"/>
    <n v="8297"/>
    <n v="919.6"/>
    <n v="13.153549475714113"/>
    <n v="0"/>
    <n v="137.5"/>
    <n v="825.00000000000011"/>
    <n v="9126.7000000000007"/>
    <s v="&lt;15 days"/>
    <n v="3"/>
    <s v="B"/>
    <n v="21"/>
    <n v="0"/>
  </r>
  <r>
    <s v="AGSH32029-01"/>
    <s v="OPERATING PART"/>
    <x v="2"/>
    <n v="212"/>
    <x v="1"/>
    <x v="1"/>
    <s v="SM"/>
    <x v="1"/>
    <n v="2600"/>
    <n v="1190"/>
    <n v="1000"/>
    <n v="1.8"/>
    <n v="0"/>
    <n v="500"/>
    <n v="18005"/>
    <n v="2142"/>
    <n v="16.947514579283531"/>
    <n v="0"/>
    <n v="450"/>
    <n v="1800"/>
    <n v="32409"/>
    <s v="&lt;30 days"/>
    <n v="2"/>
    <s v="B"/>
    <n v="14"/>
    <n v="245.87441961067049"/>
  </r>
  <r>
    <s v="AGSH32247-01"/>
    <s v="GASKET"/>
    <x v="2"/>
    <n v="202"/>
    <x v="1"/>
    <x v="1"/>
    <s v="SM"/>
    <x v="1"/>
    <n v="2600"/>
    <n v="683"/>
    <n v="700"/>
    <n v="2.5"/>
    <n v="0"/>
    <n v="350"/>
    <n v="15918"/>
    <n v="1707.5"/>
    <n v="27.286719437115217"/>
    <n v="0"/>
    <n v="437.5"/>
    <n v="1750"/>
    <n v="39795"/>
    <s v="&lt;30 days"/>
    <n v="2"/>
    <s v="B"/>
    <n v="14"/>
    <n v="548.74564544722011"/>
  </r>
  <r>
    <s v="AGSH32248-01"/>
    <s v="K01缓冲垫"/>
    <x v="3"/>
    <n v="202"/>
    <x v="1"/>
    <x v="1"/>
    <s v="MRP"/>
    <x v="2"/>
    <s v="VMI"/>
    <n v="516"/>
    <n v="0"/>
    <n v="5.86"/>
    <n v="0"/>
    <n v="0"/>
    <n v="12997"/>
    <n v="3023.76"/>
    <n v="19.180964838039547"/>
    <n v="0"/>
    <n v="0"/>
    <n v="0"/>
    <n v="76162.42"/>
    <s v="&lt;30 days"/>
    <n v="2"/>
    <s v="B"/>
    <n v="14"/>
    <n v="539.05297699191738"/>
  </r>
  <r>
    <s v="AGSH32368-02Z"/>
    <s v="MTX面板"/>
    <x v="6"/>
    <n v="202"/>
    <x v="1"/>
    <x v="1"/>
    <s v="Order specific"/>
    <x v="0"/>
    <n v="2100"/>
    <n v="5"/>
    <n v="0"/>
    <n v="149.65"/>
    <n v="0"/>
    <n v="0"/>
    <n v="4"/>
    <n v="748.25"/>
    <n v="47085"/>
    <n v="0"/>
    <n v="0"/>
    <n v="0"/>
    <n v="598.6"/>
    <s v="Order specific"/>
    <s v="Order specific"/>
    <s v="C"/>
    <s v=""/>
    <n v="0"/>
  </r>
  <r>
    <s v="AGSH32369-01"/>
    <s v="ANGLE"/>
    <x v="2"/>
    <n v="202"/>
    <x v="1"/>
    <x v="1"/>
    <s v="SM"/>
    <x v="1"/>
    <n v="2600"/>
    <n v="18"/>
    <n v="40"/>
    <n v="4.33"/>
    <n v="0"/>
    <n v="8"/>
    <n v="107"/>
    <n v="77.94"/>
    <n v="17.056074766355138"/>
    <n v="0"/>
    <n v="17.32"/>
    <n v="173.2"/>
    <n v="463.31"/>
    <s v="&lt;30 days"/>
    <n v="3"/>
    <s v="C"/>
    <n v="21"/>
    <n v="0"/>
  </r>
  <r>
    <s v="AGSH32377-01"/>
    <s v="MTX S6装配支架"/>
    <x v="6"/>
    <n v="202"/>
    <x v="1"/>
    <x v="1"/>
    <s v="Order specific"/>
    <x v="0"/>
    <n v="2100"/>
    <n v="19"/>
    <n v="0"/>
    <n v="5.93"/>
    <n v="0"/>
    <n v="0"/>
    <n v="28"/>
    <n v="112.66999999999999"/>
    <n v="234.64285714285717"/>
    <n v="0"/>
    <n v="0"/>
    <n v="0"/>
    <n v="166.04"/>
    <s v="Order specific"/>
    <s v="Order specific"/>
    <s v="C"/>
    <s v=""/>
    <n v="0"/>
  </r>
  <r>
    <s v="AGSH32390-01"/>
    <s v="壳体12KV185mm"/>
    <x v="6"/>
    <n v="202"/>
    <x v="1"/>
    <x v="1"/>
    <s v="Order specific"/>
    <x v="0"/>
    <n v="2100"/>
    <n v="2"/>
    <n v="3"/>
    <n v="306.42"/>
    <n v="0"/>
    <n v="0"/>
    <n v="11"/>
    <n v="612.84"/>
    <n v="630.4545454545455"/>
    <n v="0"/>
    <n v="0"/>
    <n v="919.26"/>
    <n v="3370.6200000000003"/>
    <s v="Order specific"/>
    <s v="Order specific"/>
    <s v="C"/>
    <s v=""/>
    <n v="0"/>
  </r>
  <r>
    <s v="AGSH32392-01"/>
    <s v="MTX导电块"/>
    <x v="6"/>
    <n v="202"/>
    <x v="1"/>
    <x v="1"/>
    <s v="Order specific"/>
    <x v="0"/>
    <n v="2100"/>
    <n v="15"/>
    <n v="0"/>
    <n v="96"/>
    <n v="0"/>
    <n v="0"/>
    <n v="0"/>
    <n v="1440"/>
    <s v=""/>
    <n v="0"/>
    <n v="0"/>
    <n v="0"/>
    <n v="0"/>
    <s v="Order specific"/>
    <s v="Order specific"/>
    <s v="B"/>
    <s v=""/>
    <n v="0"/>
  </r>
  <r>
    <s v="AGSH32392-02"/>
    <s v="MTX导电块"/>
    <x v="6"/>
    <n v="212"/>
    <x v="1"/>
    <x v="1"/>
    <s v="Order specific"/>
    <x v="0"/>
    <n v="2100"/>
    <n v="12"/>
    <n v="6"/>
    <n v="87.9"/>
    <n v="0"/>
    <n v="0"/>
    <n v="48"/>
    <n v="1054.8000000000002"/>
    <n v="114.0625"/>
    <n v="0"/>
    <n v="0"/>
    <n v="527.40000000000009"/>
    <n v="4219.2000000000007"/>
    <s v="Order specific"/>
    <s v="Order specific"/>
    <s v="B"/>
    <s v=""/>
    <n v="0"/>
  </r>
  <r>
    <s v="AGSH32394-01"/>
    <s v="触臂12KV185mm"/>
    <x v="6"/>
    <n v="202"/>
    <x v="1"/>
    <x v="1"/>
    <s v="Order specific"/>
    <x v="0"/>
    <n v="2100"/>
    <n v="6"/>
    <n v="18"/>
    <n v="364.64"/>
    <n v="0"/>
    <n v="0"/>
    <n v="48"/>
    <n v="2187.84"/>
    <n v="91.25"/>
    <n v="0"/>
    <n v="0"/>
    <n v="6563.5199999999995"/>
    <n v="17502.72"/>
    <s v="Order specific"/>
    <s v="Order specific"/>
    <s v="B"/>
    <s v=""/>
    <n v="0"/>
  </r>
  <r>
    <s v="AGSH32414-01"/>
    <s v="触臂 1250A"/>
    <x v="6"/>
    <n v="202"/>
    <x v="1"/>
    <x v="1"/>
    <s v="Order specific"/>
    <x v="0"/>
    <n v="2100"/>
    <n v="1"/>
    <n v="0"/>
    <n v="903.79"/>
    <n v="0"/>
    <n v="0"/>
    <n v="43"/>
    <n v="903.79"/>
    <n v="50.930232558139537"/>
    <n v="0"/>
    <n v="0"/>
    <n v="0"/>
    <n v="38862.97"/>
    <s v="Order specific"/>
    <s v="Order specific"/>
    <s v="C"/>
    <s v=""/>
    <n v="0"/>
  </r>
  <r>
    <s v="AGSH32433-01"/>
    <s v="壳体17KV210mm"/>
    <x v="6"/>
    <n v="202"/>
    <x v="1"/>
    <x v="1"/>
    <s v="Order specific"/>
    <x v="0"/>
    <n v="2100"/>
    <n v="4"/>
    <n v="0"/>
    <n v="386.98"/>
    <n v="0"/>
    <n v="0"/>
    <n v="5"/>
    <n v="1547.92"/>
    <n v="73"/>
    <n v="0"/>
    <n v="0"/>
    <n v="0"/>
    <n v="1934.9"/>
    <s v="Order specific"/>
    <s v="Order specific"/>
    <s v="B"/>
    <s v=""/>
    <n v="0"/>
  </r>
  <r>
    <s v="AGSH32451-01"/>
    <s v="UTX2000A触臂"/>
    <x v="1"/>
    <n v="202"/>
    <x v="1"/>
    <x v="1"/>
    <s v="Order specific"/>
    <x v="0"/>
    <n v="2100"/>
    <n v="1"/>
    <n v="0"/>
    <n v="1821.9"/>
    <n v="0"/>
    <n v="0"/>
    <n v="1"/>
    <n v="1821.9"/>
    <n v="1460"/>
    <n v="0"/>
    <n v="0"/>
    <n v="0"/>
    <n v="1821.9"/>
    <s v="Order specific"/>
    <s v="Order specific"/>
    <s v="B"/>
    <s v=""/>
    <n v="0"/>
  </r>
  <r>
    <s v="AGSH32456-01"/>
    <s v="触臂座185mm"/>
    <x v="6"/>
    <n v="202"/>
    <x v="1"/>
    <x v="1"/>
    <s v="Order specific"/>
    <x v="0"/>
    <n v="2100"/>
    <n v="2"/>
    <n v="3"/>
    <n v="95.48"/>
    <n v="0"/>
    <n v="0"/>
    <n v="11"/>
    <n v="190.96"/>
    <n v="33.18181818181818"/>
    <n v="0"/>
    <n v="0"/>
    <n v="286.44"/>
    <n v="1050.28"/>
    <s v="Order specific"/>
    <s v="Order specific"/>
    <s v="C"/>
    <s v=""/>
    <n v="0"/>
  </r>
  <r>
    <s v="AGSH32457-01"/>
    <s v="触臂座210mm"/>
    <x v="6"/>
    <n v="202"/>
    <x v="1"/>
    <x v="1"/>
    <s v="Order specific"/>
    <x v="0"/>
    <n v="2100"/>
    <n v="4"/>
    <n v="0"/>
    <n v="105.02"/>
    <n v="0"/>
    <n v="0"/>
    <n v="5"/>
    <n v="420.08"/>
    <n v="146"/>
    <n v="0"/>
    <n v="0"/>
    <n v="0"/>
    <n v="525.1"/>
    <s v="Order specific"/>
    <s v="Order specific"/>
    <s v="C"/>
    <s v=""/>
    <n v="0"/>
  </r>
  <r>
    <s v="AGSH32484-01"/>
    <s v="LEVER"/>
    <x v="2"/>
    <n v="212"/>
    <x v="1"/>
    <x v="1"/>
    <s v="SM"/>
    <x v="1"/>
    <n v="2600"/>
    <n v="248"/>
    <n v="360"/>
    <n v="6.3"/>
    <n v="0"/>
    <n v="120"/>
    <n v="3296"/>
    <n v="1562.3999999999999"/>
    <n v="0.44296116504854366"/>
    <n v="0"/>
    <n v="378"/>
    <n v="2268"/>
    <n v="20764.8"/>
    <s v="&lt;15 days"/>
    <n v="2"/>
    <s v="B"/>
    <n v="14"/>
    <n v="0"/>
  </r>
  <r>
    <s v="AGSH32502-01"/>
    <s v="THREADED ROD"/>
    <x v="2"/>
    <n v="202"/>
    <x v="1"/>
    <x v="1"/>
    <s v="SM"/>
    <x v="1"/>
    <n v="2600"/>
    <n v="84"/>
    <n v="60"/>
    <n v="2"/>
    <n v="0"/>
    <n v="24"/>
    <n v="261"/>
    <n v="168"/>
    <n v="346.81992337164752"/>
    <n v="0"/>
    <n v="24"/>
    <n v="120"/>
    <n v="522"/>
    <s v="&gt;90 days"/>
    <n v="3"/>
    <s v="C"/>
    <n v="21"/>
    <n v="104.16619885108263"/>
  </r>
  <r>
    <s v="AGSH32505-01Z"/>
    <s v="面板185mm"/>
    <x v="6"/>
    <n v="202"/>
    <x v="1"/>
    <x v="1"/>
    <s v="Order specific"/>
    <x v="0"/>
    <n v="2100"/>
    <n v="2"/>
    <n v="3"/>
    <n v="156.37"/>
    <n v="0"/>
    <n v="0"/>
    <n v="11"/>
    <n v="312.74"/>
    <n v="2787.2727272727275"/>
    <n v="0"/>
    <n v="0"/>
    <n v="469.11"/>
    <n v="1720.0700000000002"/>
    <s v="Order specific"/>
    <s v="Order specific"/>
    <s v="C"/>
    <s v=""/>
    <n v="0"/>
  </r>
  <r>
    <s v="AGSH32506-01Z"/>
    <s v="面板210mm"/>
    <x v="6"/>
    <n v="202"/>
    <x v="1"/>
    <x v="1"/>
    <s v="Order specific"/>
    <x v="0"/>
    <n v="2100"/>
    <n v="4"/>
    <n v="0"/>
    <n v="165.9"/>
    <n v="0"/>
    <n v="0"/>
    <n v="5"/>
    <n v="663.6"/>
    <n v="146"/>
    <n v="0"/>
    <n v="0"/>
    <n v="0"/>
    <n v="829.5"/>
    <s v="Order specific"/>
    <s v="Order specific"/>
    <s v="C"/>
    <s v=""/>
    <n v="0"/>
  </r>
  <r>
    <s v="AGSH32508-01Z"/>
    <s v="12KV 185mm面板"/>
    <x v="6"/>
    <n v="202"/>
    <x v="1"/>
    <x v="1"/>
    <s v="Order specific"/>
    <x v="0"/>
    <n v="2100"/>
    <n v="11"/>
    <n v="0"/>
    <n v="159.79"/>
    <n v="0"/>
    <n v="0"/>
    <n v="0"/>
    <n v="1757.6899999999998"/>
    <s v=""/>
    <n v="0"/>
    <n v="0"/>
    <n v="0"/>
    <n v="0"/>
    <s v="Order specific"/>
    <s v="Order specific"/>
    <s v="B"/>
    <s v=""/>
    <n v="0"/>
  </r>
  <r>
    <s v="AGSH32509-01Z"/>
    <s v="隔离车面板（210mm)"/>
    <x v="3"/>
    <n v="202"/>
    <x v="1"/>
    <x v="1"/>
    <s v="MRP"/>
    <x v="2"/>
    <s v="VMI"/>
    <n v="1"/>
    <n v="0"/>
    <n v="168.83"/>
    <n v="0"/>
    <n v="0"/>
    <n v="24"/>
    <n v="168.83"/>
    <n v="167.29166666666666"/>
    <n v="0"/>
    <n v="0"/>
    <n v="0"/>
    <n v="4051.92"/>
    <s v="&gt;90 days"/>
    <n v="3"/>
    <s v="C"/>
    <n v="21"/>
    <n v="97.440350136986311"/>
  </r>
  <r>
    <s v="AGSH32510-02Z"/>
    <s v="隔离车面板（254mm)"/>
    <x v="3"/>
    <n v="202"/>
    <x v="1"/>
    <x v="1"/>
    <s v="MRP"/>
    <x v="2"/>
    <s v="VMI"/>
    <n v="1"/>
    <n v="0"/>
    <n v="138.86000000000001"/>
    <n v="0"/>
    <n v="0"/>
    <n v="3"/>
    <n v="138.86000000000001"/>
    <n v="121.66666666666666"/>
    <n v="0"/>
    <n v="0"/>
    <n v="0"/>
    <n v="416.58000000000004"/>
    <s v="&gt;90 days"/>
    <n v="3"/>
    <s v="C"/>
    <n v="21"/>
    <n v="75.828973150684931"/>
  </r>
  <r>
    <s v="AGSH32512-01Z"/>
    <s v="前面板12/24kv 210mm"/>
    <x v="3"/>
    <n v="202"/>
    <x v="1"/>
    <x v="1"/>
    <s v="MRP"/>
    <x v="2"/>
    <s v="VMI"/>
    <n v="1"/>
    <n v="0"/>
    <n v="166.05"/>
    <n v="0"/>
    <n v="0"/>
    <n v="1286"/>
    <n v="166.05"/>
    <n v="0.28382581648522548"/>
    <n v="0"/>
    <n v="0"/>
    <n v="0"/>
    <n v="213540.30000000002"/>
    <s v="&lt;15 days"/>
    <n v="1"/>
    <s v="C"/>
    <n v="7"/>
    <n v="0"/>
  </r>
  <r>
    <s v="AGSH32513-02Z"/>
    <s v="面板254mm"/>
    <x v="3"/>
    <n v="202"/>
    <x v="1"/>
    <x v="1"/>
    <s v="MRP"/>
    <x v="2"/>
    <s v="VMI"/>
    <n v="1"/>
    <n v="0"/>
    <n v="177.61"/>
    <n v="0"/>
    <n v="0"/>
    <n v="25"/>
    <n v="177.61"/>
    <n v="14.6"/>
    <n v="0"/>
    <n v="0"/>
    <n v="0"/>
    <n v="4440.25"/>
    <s v="&lt;15 days"/>
    <n v="3"/>
    <s v="C"/>
    <n v="21"/>
    <n v="0"/>
  </r>
  <r>
    <s v="AGSH32532-01"/>
    <s v="摇把四角"/>
    <x v="1"/>
    <n v="202"/>
    <x v="1"/>
    <x v="1"/>
    <s v="Order specific"/>
    <x v="0"/>
    <n v="2100"/>
    <n v="51"/>
    <n v="1"/>
    <n v="122"/>
    <n v="0"/>
    <n v="0"/>
    <n v="39"/>
    <n v="6222"/>
    <n v="9.3589743589743595"/>
    <n v="0"/>
    <n v="0"/>
    <n v="122"/>
    <n v="4758"/>
    <s v="Order specific"/>
    <s v="Order specific"/>
    <s v="B"/>
    <s v=""/>
    <n v="0"/>
  </r>
  <r>
    <s v="AGSH32547-01"/>
    <s v="壳体支撑架254mm"/>
    <x v="6"/>
    <n v="202"/>
    <x v="1"/>
    <x v="1"/>
    <s v="Order specific"/>
    <x v="0"/>
    <n v="2100"/>
    <n v="1"/>
    <n v="0"/>
    <n v="45.55"/>
    <n v="0"/>
    <n v="0"/>
    <n v="14"/>
    <n v="45.55"/>
    <n v="1329.6428571428571"/>
    <n v="0"/>
    <n v="0"/>
    <n v="0"/>
    <n v="637.69999999999993"/>
    <s v="Order specific"/>
    <s v="Order specific"/>
    <s v="C"/>
    <s v=""/>
    <n v="0"/>
  </r>
  <r>
    <s v="AGSH32549-01"/>
    <s v="手车四角丝杆"/>
    <x v="3"/>
    <n v="202"/>
    <x v="1"/>
    <x v="1"/>
    <s v="MRP"/>
    <x v="2"/>
    <s v="VMI"/>
    <n v="5"/>
    <n v="0"/>
    <n v="172.43"/>
    <n v="0"/>
    <n v="0"/>
    <n v="219"/>
    <n v="862.15000000000009"/>
    <n v="1.6666666666666665"/>
    <n v="0"/>
    <n v="0"/>
    <n v="0"/>
    <n v="37762.17"/>
    <s v="&lt;15 days"/>
    <n v="2"/>
    <s v="C"/>
    <n v="14"/>
    <n v="0"/>
  </r>
  <r>
    <s v="AGSH33016-01"/>
    <s v="电机24VDC"/>
    <x v="3"/>
    <n v="202"/>
    <x v="1"/>
    <x v="1"/>
    <s v="MRP"/>
    <x v="2"/>
    <s v="VMI"/>
    <n v="19"/>
    <n v="0"/>
    <n v="138"/>
    <n v="0"/>
    <n v="0"/>
    <n v="0"/>
    <n v="2622"/>
    <s v=""/>
    <n v="0"/>
    <n v="0"/>
    <n v="0"/>
    <n v="0"/>
    <s v="&gt;90 days"/>
    <n v="4"/>
    <s v="B"/>
    <n v="0"/>
    <n v="1730.52"/>
  </r>
  <r>
    <s v="AGSH33017-01"/>
    <s v="电机48VDC"/>
    <x v="3"/>
    <n v="202"/>
    <x v="1"/>
    <x v="1"/>
    <s v="MRP"/>
    <x v="2"/>
    <s v="VMI"/>
    <n v="55"/>
    <n v="0"/>
    <n v="138"/>
    <n v="0"/>
    <n v="0"/>
    <n v="35"/>
    <n v="7590"/>
    <n v="198.14285714285714"/>
    <n v="0"/>
    <n v="0"/>
    <n v="0"/>
    <n v="4830"/>
    <s v="&gt;90 days"/>
    <n v="3"/>
    <s v="A"/>
    <n v="21"/>
    <n v="4478.4830569574624"/>
  </r>
  <r>
    <s v="AGSH33018-01"/>
    <s v="电机60VDC"/>
    <x v="3"/>
    <n v="202"/>
    <x v="1"/>
    <x v="1"/>
    <s v="MRP"/>
    <x v="2"/>
    <s v="VMI"/>
    <n v="20"/>
    <n v="0"/>
    <n v="138"/>
    <n v="0"/>
    <n v="0"/>
    <n v="0"/>
    <n v="2760"/>
    <s v=""/>
    <n v="0"/>
    <n v="0"/>
    <n v="0"/>
    <n v="0"/>
    <s v="&gt;90 days"/>
    <n v="4"/>
    <s v="B"/>
    <n v="0"/>
    <n v="1821.6000000000001"/>
  </r>
  <r>
    <s v="AGSH33019-01"/>
    <s v="电机110V AC/DC"/>
    <x v="3"/>
    <n v="202"/>
    <x v="1"/>
    <x v="1"/>
    <s v="MRP"/>
    <x v="2"/>
    <s v="VMI"/>
    <n v="33"/>
    <n v="0"/>
    <n v="138"/>
    <n v="0"/>
    <n v="0"/>
    <n v="1960"/>
    <n v="4554"/>
    <n v="3.7244897959183669"/>
    <n v="0"/>
    <n v="0"/>
    <n v="0"/>
    <n v="270480"/>
    <s v="&lt;15 days"/>
    <n v="1"/>
    <s v="B"/>
    <n v="7"/>
    <n v="0"/>
  </r>
  <r>
    <s v="AGSH33020-01"/>
    <s v="电机220VDC"/>
    <x v="3"/>
    <n v="202"/>
    <x v="1"/>
    <x v="1"/>
    <s v="MRP"/>
    <x v="2"/>
    <s v="VMI"/>
    <n v="2"/>
    <n v="0"/>
    <n v="138"/>
    <n v="0"/>
    <n v="0"/>
    <n v="4807"/>
    <n v="276"/>
    <n v="2.5057208237986268"/>
    <n v="0"/>
    <n v="0"/>
    <n v="0"/>
    <n v="663366"/>
    <s v="&lt;15 days"/>
    <n v="1"/>
    <s v="C"/>
    <n v="7"/>
    <n v="0"/>
  </r>
  <r>
    <s v="AGSH33022-01"/>
    <s v="电机230VAC"/>
    <x v="1"/>
    <n v="202"/>
    <x v="1"/>
    <x v="1"/>
    <s v="Order specific"/>
    <x v="0"/>
    <n v="2100"/>
    <n v="2"/>
    <n v="0"/>
    <n v="138"/>
    <n v="0"/>
    <n v="0"/>
    <n v="10"/>
    <n v="276"/>
    <n v="73"/>
    <n v="0"/>
    <n v="0"/>
    <n v="0"/>
    <n v="1380"/>
    <s v="Order specific"/>
    <s v="Order specific"/>
    <s v="C"/>
    <s v=""/>
    <n v="0"/>
  </r>
  <r>
    <s v="AGSH33052-01"/>
    <s v="SPUR GEAR"/>
    <x v="2"/>
    <n v="202"/>
    <x v="1"/>
    <x v="1"/>
    <s v="SM"/>
    <x v="1"/>
    <n v="2600"/>
    <n v="395"/>
    <n v="900"/>
    <n v="2.5"/>
    <n v="0"/>
    <n v="200"/>
    <n v="5263"/>
    <n v="987.5"/>
    <n v="0.13870416112483375"/>
    <n v="0"/>
    <n v="250"/>
    <n v="2250"/>
    <n v="13157.5"/>
    <s v="&lt;15 days"/>
    <n v="2"/>
    <s v="B"/>
    <n v="14"/>
    <n v="0"/>
  </r>
  <r>
    <s v="AGSH33054-01"/>
    <s v="SHAFT"/>
    <x v="2"/>
    <n v="212"/>
    <x v="1"/>
    <x v="1"/>
    <s v="SM"/>
    <x v="1"/>
    <n v="2600"/>
    <n v="373"/>
    <n v="517"/>
    <n v="6.31"/>
    <n v="0"/>
    <n v="150"/>
    <n v="4541"/>
    <n v="2353.6299999999997"/>
    <n v="31.749614622329887"/>
    <n v="0"/>
    <n v="473.24999999999994"/>
    <n v="3262.27"/>
    <n v="28653.71"/>
    <s v="&lt;90 days"/>
    <n v="2"/>
    <s v="B"/>
    <n v="14"/>
    <n v="868.42555835477708"/>
  </r>
  <r>
    <s v="AGSH33056-01"/>
    <s v="PIPE"/>
    <x v="2"/>
    <n v="202"/>
    <x v="1"/>
    <x v="1"/>
    <s v="SM"/>
    <x v="1"/>
    <n v="2600"/>
    <n v="1445"/>
    <n v="1200"/>
    <n v="1.7"/>
    <n v="0"/>
    <n v="300"/>
    <n v="3158"/>
    <n v="2456.5"/>
    <n v="43.111146295123497"/>
    <n v="0"/>
    <n v="255"/>
    <n v="2040"/>
    <n v="5368.5999999999995"/>
    <s v="&lt;90 days"/>
    <n v="3"/>
    <s v="B"/>
    <n v="21"/>
    <n v="831.53855690623971"/>
  </r>
  <r>
    <s v="AGSH33062-01"/>
    <s v="110VDC电动手车电机"/>
    <x v="1"/>
    <n v="202"/>
    <x v="1"/>
    <x v="1"/>
    <s v="Order specific"/>
    <x v="0"/>
    <n v="2100"/>
    <n v="10"/>
    <n v="0"/>
    <n v="186.32"/>
    <n v="10"/>
    <n v="0"/>
    <n v="54"/>
    <n v="1863.1999999999998"/>
    <n v="9767.1296296296296"/>
    <n v="1863.1999999999998"/>
    <n v="0"/>
    <n v="0"/>
    <n v="10061.279999999999"/>
    <s v="Order specific"/>
    <s v="Order specific"/>
    <s v="B"/>
    <s v=""/>
    <n v="0"/>
  </r>
  <r>
    <s v="AGSH33063-01"/>
    <s v="220VDC电动手车电机"/>
    <x v="1"/>
    <n v="202"/>
    <x v="1"/>
    <x v="1"/>
    <s v="Order specific"/>
    <x v="0"/>
    <n v="2100"/>
    <n v="9"/>
    <n v="1"/>
    <n v="186.32"/>
    <n v="10"/>
    <n v="0"/>
    <n v="46"/>
    <n v="1676.8799999999999"/>
    <n v="79.347826086956516"/>
    <n v="1863.1999999999998"/>
    <n v="0"/>
    <n v="186.32"/>
    <n v="8570.7199999999993"/>
    <s v="Order specific"/>
    <s v="Order specific"/>
    <s v="B"/>
    <s v=""/>
    <n v="0"/>
  </r>
  <r>
    <s v="AGSH33187-01"/>
    <s v="爬距增大圈VG3"/>
    <x v="3"/>
    <n v="202"/>
    <x v="1"/>
    <x v="1"/>
    <s v="MRP"/>
    <x v="2"/>
    <s v="VMI"/>
    <n v="18"/>
    <n v="0"/>
    <n v="8.33"/>
    <n v="0"/>
    <n v="0"/>
    <n v="3328"/>
    <n v="149.94"/>
    <n v="0.98707932692307687"/>
    <n v="0"/>
    <n v="0"/>
    <n v="0"/>
    <n v="27722.240000000002"/>
    <s v="&lt;15 days"/>
    <n v="2"/>
    <s v="C"/>
    <n v="14"/>
    <n v="0"/>
  </r>
  <r>
    <s v="AGSH33193-02"/>
    <s v="爬距增大圈VG5"/>
    <x v="3"/>
    <n v="202"/>
    <x v="1"/>
    <x v="1"/>
    <s v="MRP"/>
    <x v="2"/>
    <s v="VMI"/>
    <n v="36"/>
    <n v="0"/>
    <n v="11.93"/>
    <n v="0"/>
    <n v="0"/>
    <n v="282"/>
    <n v="429.48"/>
    <n v="23.297872340425531"/>
    <n v="0"/>
    <n v="0"/>
    <n v="0"/>
    <n v="3364.2599999999998"/>
    <s v="&lt;30 days"/>
    <n v="3"/>
    <s v="C"/>
    <n v="21"/>
    <n v="27.957383013698646"/>
  </r>
  <r>
    <s v="AGSH33208-01"/>
    <s v="电动手车电机220VAC"/>
    <x v="1"/>
    <n v="202"/>
    <x v="1"/>
    <x v="1"/>
    <s v="Order specific"/>
    <x v="0"/>
    <n v="2100"/>
    <n v="40"/>
    <n v="24"/>
    <n v="186.32"/>
    <n v="0"/>
    <n v="0"/>
    <n v="83"/>
    <n v="7452.7999999999993"/>
    <n v="158.31325301204819"/>
    <n v="0"/>
    <n v="0"/>
    <n v="4471.68"/>
    <n v="15464.56"/>
    <s v="Order specific"/>
    <s v="Order specific"/>
    <s v="A"/>
    <s v=""/>
    <n v="0"/>
  </r>
  <r>
    <s v="AGSH33216-01Z"/>
    <s v="面板210mm"/>
    <x v="1"/>
    <n v="202"/>
    <x v="1"/>
    <x v="1"/>
    <s v="Order specific"/>
    <x v="0"/>
    <n v="2100"/>
    <n v="3"/>
    <n v="0"/>
    <n v="85.91"/>
    <n v="0"/>
    <n v="0"/>
    <n v="0"/>
    <n v="257.73"/>
    <s v=""/>
    <n v="0"/>
    <n v="0"/>
    <n v="0"/>
    <n v="0"/>
    <s v="Order specific"/>
    <s v="Order specific"/>
    <s v="C"/>
    <s v=""/>
    <n v="0"/>
  </r>
  <r>
    <s v="AGSH33349-01"/>
    <s v="CAP"/>
    <x v="2"/>
    <n v="212"/>
    <x v="1"/>
    <x v="1"/>
    <s v="SM"/>
    <x v="1"/>
    <n v="2600"/>
    <n v="592"/>
    <n v="850"/>
    <n v="2.4300000000000002"/>
    <n v="0"/>
    <n v="300"/>
    <n v="3834"/>
    <n v="1438.5600000000002"/>
    <n v="0.28560250391236308"/>
    <n v="0"/>
    <n v="364.5"/>
    <n v="2065.5"/>
    <n v="9316.6200000000008"/>
    <s v="&lt;15 days"/>
    <n v="3"/>
    <s v="B"/>
    <n v="21"/>
    <n v="0"/>
  </r>
  <r>
    <s v="AGSH34026-01"/>
    <s v="FISHPLATE"/>
    <x v="2"/>
    <n v="202"/>
    <x v="1"/>
    <x v="1"/>
    <s v="SM"/>
    <x v="1"/>
    <n v="2600"/>
    <n v="558"/>
    <n v="2000"/>
    <n v="1.1000000000000001"/>
    <n v="0"/>
    <n v="400"/>
    <n v="6206"/>
    <n v="613.80000000000007"/>
    <n v="34.817918143731873"/>
    <n v="0"/>
    <n v="220.00000000000003"/>
    <n v="2200"/>
    <n v="6826.6"/>
    <s v="&lt;90 days"/>
    <n v="3"/>
    <s v="C"/>
    <n v="21"/>
    <n v="160.77208178452429"/>
  </r>
  <r>
    <s v="AGSH34051-01"/>
    <s v="GUIDE ROD"/>
    <x v="2"/>
    <n v="202"/>
    <x v="1"/>
    <x v="1"/>
    <s v="SM"/>
    <x v="1"/>
    <n v="2600"/>
    <n v="207"/>
    <n v="120"/>
    <n v="1.85"/>
    <n v="0"/>
    <n v="60"/>
    <n v="323"/>
    <n v="382.95000000000005"/>
    <n v="630.55727554179566"/>
    <n v="0"/>
    <n v="55.5"/>
    <n v="222"/>
    <n v="597.55000000000007"/>
    <s v="&gt;90 days"/>
    <n v="3"/>
    <s v="C"/>
    <n v="21"/>
    <n v="244.3295457799382"/>
  </r>
  <r>
    <s v="AGSH34081-01"/>
    <s v="LEVER"/>
    <x v="2"/>
    <n v="212"/>
    <x v="1"/>
    <x v="1"/>
    <s v="SM"/>
    <x v="1"/>
    <n v="2600"/>
    <n v="831"/>
    <n v="1100"/>
    <n v="1.2"/>
    <n v="0"/>
    <n v="300"/>
    <n v="3103"/>
    <n v="997.19999999999993"/>
    <n v="24.349017080244924"/>
    <n v="0"/>
    <n v="180"/>
    <n v="1320"/>
    <n v="3723.6"/>
    <s v="&lt;30 days"/>
    <n v="3"/>
    <s v="B"/>
    <n v="21"/>
    <n v="90.523665991661744"/>
  </r>
  <r>
    <s v="AGSH34083-01"/>
    <s v="LEVER"/>
    <x v="2"/>
    <n v="202"/>
    <x v="1"/>
    <x v="1"/>
    <s v="SM"/>
    <x v="1"/>
    <n v="2600"/>
    <n v="591"/>
    <n v="900"/>
    <n v="2.5"/>
    <n v="0"/>
    <n v="300"/>
    <n v="6099"/>
    <n v="1477.5"/>
    <n v="49.731923266109199"/>
    <n v="0"/>
    <n v="375"/>
    <n v="2250"/>
    <n v="15247.5"/>
    <s v="&lt;90 days"/>
    <n v="2"/>
    <s v="B"/>
    <n v="14"/>
    <n v="700.63618465951242"/>
  </r>
  <r>
    <s v="AGSH34085-01"/>
    <s v="SUPPORT"/>
    <x v="2"/>
    <n v="202"/>
    <x v="1"/>
    <x v="1"/>
    <s v="SM"/>
    <x v="1"/>
    <n v="2600"/>
    <n v="441"/>
    <n v="500"/>
    <n v="4.5"/>
    <n v="0"/>
    <n v="200"/>
    <n v="3969"/>
    <n v="1984.5"/>
    <n v="54.349962207105065"/>
    <n v="0"/>
    <n v="450"/>
    <n v="2250"/>
    <n v="17860.5"/>
    <s v="&lt;90 days"/>
    <n v="2"/>
    <s v="B"/>
    <n v="14"/>
    <n v="972.38650872679227"/>
  </r>
  <r>
    <s v="AGSH34087-01"/>
    <s v="FISHPLATE"/>
    <x v="2"/>
    <n v="202"/>
    <x v="1"/>
    <x v="1"/>
    <s v="SM"/>
    <x v="1"/>
    <n v="2600"/>
    <n v="771"/>
    <n v="400"/>
    <n v="2.65"/>
    <n v="0"/>
    <n v="400"/>
    <n v="7938"/>
    <n v="2043.1499999999999"/>
    <n v="20.277777777777775"/>
    <n v="0"/>
    <n v="530"/>
    <n v="1060"/>
    <n v="21035.7"/>
    <s v="&lt;30 days"/>
    <n v="2"/>
    <s v="B"/>
    <n v="14"/>
    <n v="417.47432054794513"/>
  </r>
  <r>
    <s v="AGSH34093-01"/>
    <s v="S6与半轴联锁杆"/>
    <x v="3"/>
    <n v="212"/>
    <x v="1"/>
    <x v="1"/>
    <s v="MRP"/>
    <x v="2"/>
    <s v="VMI"/>
    <n v="153"/>
    <n v="0"/>
    <n v="8.6"/>
    <n v="0"/>
    <n v="0"/>
    <n v="2908"/>
    <n v="1315.8"/>
    <n v="96.772696011004129"/>
    <n v="0"/>
    <n v="0"/>
    <n v="0"/>
    <n v="25008.799999999999"/>
    <s v="&gt;90 days"/>
    <n v="2"/>
    <s v="B"/>
    <n v="14"/>
    <n v="742.79347186184111"/>
  </r>
  <r>
    <s v="AGSH34114-01"/>
    <s v="HVX-A主轴摆臂"/>
    <x v="3"/>
    <n v="202"/>
    <x v="1"/>
    <x v="1"/>
    <s v="MRP"/>
    <x v="2"/>
    <s v="VMI"/>
    <n v="3"/>
    <n v="0"/>
    <n v="24.67"/>
    <n v="0"/>
    <n v="0"/>
    <n v="8988"/>
    <n v="74.010000000000005"/>
    <n v="6.2132843791722294"/>
    <n v="0"/>
    <n v="0"/>
    <n v="0"/>
    <n v="221733.96000000002"/>
    <s v="&lt;15 days"/>
    <n v="1"/>
    <s v="C"/>
    <n v="7"/>
    <n v="0"/>
  </r>
  <r>
    <s v="AGSH34118-01"/>
    <s v="合分止动块（旧）"/>
    <x v="1"/>
    <n v="213"/>
    <x v="1"/>
    <x v="1"/>
    <s v="Order specific"/>
    <x v="0"/>
    <n v="2100"/>
    <n v="57"/>
    <n v="0"/>
    <n v="144.52000000000001"/>
    <n v="0"/>
    <n v="0"/>
    <n v="382"/>
    <n v="8237.6400000000012"/>
    <n v="2.8664921465968587"/>
    <n v="0"/>
    <n v="0"/>
    <n v="0"/>
    <n v="55206.640000000007"/>
    <s v="Order specific"/>
    <s v="Order specific"/>
    <s v="A"/>
    <s v=""/>
    <n v="0"/>
  </r>
  <r>
    <s v="AGSH34127-01"/>
    <s v="LEVER"/>
    <x v="2"/>
    <n v="202"/>
    <x v="1"/>
    <x v="1"/>
    <s v="SM"/>
    <x v="1"/>
    <n v="2600"/>
    <n v="650"/>
    <n v="750"/>
    <n v="2.59"/>
    <n v="0"/>
    <n v="250"/>
    <n v="6101"/>
    <n v="1683.5"/>
    <n v="3.4100967054581215"/>
    <n v="0"/>
    <n v="323.75"/>
    <n v="1942.5"/>
    <n v="15801.589999999998"/>
    <s v="&lt;15 days"/>
    <n v="2"/>
    <s v="B"/>
    <n v="14"/>
    <n v="0"/>
  </r>
  <r>
    <s v="AGSH34135-01"/>
    <s v="LOCK ROD GUIDE"/>
    <x v="2"/>
    <n v="212"/>
    <x v="1"/>
    <x v="1"/>
    <s v="SM"/>
    <x v="1"/>
    <n v="2600"/>
    <n v="251"/>
    <n v="120"/>
    <n v="2.8"/>
    <n v="0"/>
    <n v="60"/>
    <n v="1065"/>
    <n v="702.8"/>
    <n v="222.7699530516432"/>
    <n v="0"/>
    <n v="84"/>
    <n v="336"/>
    <n v="2982"/>
    <s v="&gt;90 days"/>
    <n v="3"/>
    <s v="C"/>
    <n v="21"/>
    <n v="420.12213900948365"/>
  </r>
  <r>
    <s v="AGSH34149-01"/>
    <s v="PIN"/>
    <x v="2"/>
    <n v="212"/>
    <x v="1"/>
    <x v="1"/>
    <s v="SM"/>
    <x v="1"/>
    <n v="2600"/>
    <n v="671"/>
    <n v="200"/>
    <n v="5.17"/>
    <n v="0"/>
    <n v="200"/>
    <n v="7844"/>
    <n v="3469.07"/>
    <n v="11.679627740948495"/>
    <n v="0"/>
    <n v="517"/>
    <n v="1034"/>
    <n v="40553.479999999996"/>
    <s v="&lt;15 days"/>
    <n v="2"/>
    <s v="B"/>
    <n v="14"/>
    <n v="0"/>
  </r>
  <r>
    <s v="AGSH34268-01"/>
    <s v="极柱铜轴套"/>
    <x v="3"/>
    <n v="202"/>
    <x v="1"/>
    <x v="1"/>
    <s v="MRP"/>
    <x v="2"/>
    <s v="VMI"/>
    <n v="3"/>
    <n v="0"/>
    <n v="42.73"/>
    <n v="0"/>
    <n v="0"/>
    <n v="945"/>
    <n v="128.19"/>
    <n v="259.16931216931215"/>
    <n v="0"/>
    <n v="0"/>
    <n v="0"/>
    <n v="40379.85"/>
    <s v="&gt;90 days"/>
    <n v="2"/>
    <s v="C"/>
    <n v="14"/>
    <n v="80.035122793622278"/>
  </r>
  <r>
    <s v="AGSH34290-02"/>
    <s v="电动手车S5装配件"/>
    <x v="1"/>
    <n v="202"/>
    <x v="1"/>
    <x v="1"/>
    <s v="Order specific"/>
    <x v="0"/>
    <n v="2100"/>
    <n v="18"/>
    <n v="32"/>
    <n v="3.41"/>
    <n v="0"/>
    <n v="0"/>
    <n v="183"/>
    <n v="61.38"/>
    <n v="5.9836065573770494"/>
    <n v="0"/>
    <n v="0"/>
    <n v="109.12"/>
    <n v="624.03"/>
    <s v="Order specific"/>
    <s v="Order specific"/>
    <s v="C"/>
    <s v=""/>
    <n v="0"/>
  </r>
  <r>
    <s v="AGSH34292-01"/>
    <s v="电动手车丝杆挡板"/>
    <x v="1"/>
    <n v="202"/>
    <x v="1"/>
    <x v="1"/>
    <s v="Order specific"/>
    <x v="0"/>
    <n v="2100"/>
    <n v="20"/>
    <n v="30"/>
    <n v="2"/>
    <n v="0"/>
    <n v="0"/>
    <n v="183"/>
    <n v="40"/>
    <n v="35.901639344262293"/>
    <n v="0"/>
    <n v="0"/>
    <n v="60"/>
    <n v="366"/>
    <s v="Order specific"/>
    <s v="Order specific"/>
    <s v="C"/>
    <s v=""/>
    <n v="0"/>
  </r>
  <r>
    <s v="AGSH34306-01"/>
    <s v="极柱泡套"/>
    <x v="3"/>
    <n v="202"/>
    <x v="1"/>
    <x v="1"/>
    <s v="MRP"/>
    <x v="2"/>
    <s v="VMI"/>
    <n v="15"/>
    <n v="0"/>
    <n v="96.33"/>
    <n v="0"/>
    <n v="0"/>
    <n v="12046"/>
    <n v="1444.95"/>
    <n v="0.60601029387348493"/>
    <n v="0"/>
    <n v="0"/>
    <n v="0"/>
    <n v="1160391.18"/>
    <s v="&lt;15 days"/>
    <n v="1"/>
    <s v="B"/>
    <n v="7"/>
    <n v="0"/>
  </r>
  <r>
    <s v="AGSH34306-03"/>
    <s v="极柱泡套"/>
    <x v="3"/>
    <n v="202"/>
    <x v="1"/>
    <x v="1"/>
    <s v="MRP"/>
    <x v="2"/>
    <s v="VMI"/>
    <n v="2"/>
    <n v="0"/>
    <n v="121.33"/>
    <n v="0"/>
    <n v="0"/>
    <n v="6010"/>
    <n v="242.66"/>
    <n v="0.910981697171381"/>
    <n v="0"/>
    <n v="0"/>
    <n v="0"/>
    <n v="729193.3"/>
    <s v="&lt;15 days"/>
    <n v="1"/>
    <s v="C"/>
    <n v="7"/>
    <n v="0"/>
  </r>
  <r>
    <s v="AGSH34323-01"/>
    <s v="航空插支架"/>
    <x v="3"/>
    <n v="202"/>
    <x v="1"/>
    <x v="1"/>
    <s v="MRP"/>
    <x v="2"/>
    <s v="VMI"/>
    <n v="27"/>
    <n v="0"/>
    <n v="36.54"/>
    <n v="0"/>
    <n v="0"/>
    <n v="3214"/>
    <n v="986.57999999999993"/>
    <n v="0.22713130056004979"/>
    <n v="0"/>
    <n v="0"/>
    <n v="0"/>
    <n v="117439.56"/>
    <s v="&lt;15 days"/>
    <n v="2"/>
    <s v="B"/>
    <n v="14"/>
    <n v="0"/>
  </r>
  <r>
    <s v="AGSH34530-01"/>
    <s v="PUSH BUTTON"/>
    <x v="2"/>
    <n v="202"/>
    <x v="1"/>
    <x v="1"/>
    <s v="SM"/>
    <x v="1"/>
    <n v="2600"/>
    <n v="213"/>
    <n v="1500"/>
    <n v="4"/>
    <n v="0"/>
    <n v="500"/>
    <n v="7045"/>
    <n v="852"/>
    <n v="1.3988644428672818"/>
    <n v="0"/>
    <n v="1000"/>
    <n v="6000"/>
    <n v="28180"/>
    <s v="&lt;15 days"/>
    <n v="2"/>
    <s v="C"/>
    <n v="14"/>
    <n v="0"/>
  </r>
  <r>
    <s v="AGSH34532-01"/>
    <s v="PUSH BUTTON  BLACK"/>
    <x v="2"/>
    <n v="202"/>
    <x v="1"/>
    <x v="1"/>
    <s v="SM"/>
    <x v="1"/>
    <n v="2600"/>
    <n v="838"/>
    <n v="1000"/>
    <n v="4"/>
    <n v="0"/>
    <n v="250"/>
    <n v="1490"/>
    <n v="3352"/>
    <n v="52.177852348993291"/>
    <n v="0"/>
    <n v="500"/>
    <n v="4000"/>
    <n v="5960"/>
    <s v="&lt;90 days"/>
    <n v="3"/>
    <s v="B"/>
    <n v="21"/>
    <n v="1321.9284275516111"/>
  </r>
  <r>
    <s v="AGSH34532-02"/>
    <s v="PUSH BUTTON GREEN"/>
    <x v="2"/>
    <n v="202"/>
    <x v="1"/>
    <x v="1"/>
    <s v="SM"/>
    <x v="1"/>
    <n v="2600"/>
    <n v="316"/>
    <n v="750"/>
    <n v="4"/>
    <n v="0"/>
    <n v="250"/>
    <n v="6102"/>
    <n v="1264"/>
    <n v="50.126188135037694"/>
    <n v="0"/>
    <n v="500"/>
    <n v="3000"/>
    <n v="24408"/>
    <s v="&lt;90 days"/>
    <n v="2"/>
    <s v="B"/>
    <n v="14"/>
    <n v="601.24083460293582"/>
  </r>
  <r>
    <s v="AGSH34538-01"/>
    <s v="SHEET"/>
    <x v="2"/>
    <n v="202"/>
    <x v="1"/>
    <x v="1"/>
    <s v="SM"/>
    <x v="1"/>
    <n v="2600"/>
    <n v="517"/>
    <n v="600"/>
    <n v="1.1499999999999999"/>
    <n v="0"/>
    <n v="100"/>
    <n v="363"/>
    <n v="594.54999999999995"/>
    <n v="317.74104683195594"/>
    <n v="0"/>
    <n v="57.499999999999993"/>
    <n v="690"/>
    <n v="417.45"/>
    <s v="&gt;90 days"/>
    <n v="3"/>
    <s v="C"/>
    <n v="21"/>
    <n v="366.46847538581579"/>
  </r>
  <r>
    <s v="AGSH34540-02"/>
    <s v="TAPPET"/>
    <x v="2"/>
    <n v="202"/>
    <x v="1"/>
    <x v="1"/>
    <s v="SM"/>
    <x v="1"/>
    <n v="2600"/>
    <n v="22"/>
    <n v="420"/>
    <n v="4.0999999999999996"/>
    <n v="0"/>
    <n v="60"/>
    <n v="303"/>
    <n v="90.199999999999989"/>
    <n v="622.78877887788781"/>
    <n v="0"/>
    <n v="122.99999999999999"/>
    <n v="1721.9999999999998"/>
    <n v="1242.3"/>
    <s v="&gt;90 days"/>
    <n v="3"/>
    <s v="C"/>
    <n v="21"/>
    <n v="57.524622792188858"/>
  </r>
  <r>
    <s v="AGSH34653-01"/>
    <s v="K01 导轨"/>
    <x v="1"/>
    <n v="202"/>
    <x v="1"/>
    <x v="1"/>
    <s v="Order specific"/>
    <x v="0"/>
    <n v="2100"/>
    <n v="254"/>
    <n v="0"/>
    <n v="1.85"/>
    <n v="0"/>
    <n v="0"/>
    <n v="220"/>
    <n v="469.90000000000003"/>
    <n v="36.5"/>
    <n v="0"/>
    <n v="0"/>
    <n v="0"/>
    <n v="407"/>
    <s v="Order specific"/>
    <s v="Order specific"/>
    <s v="C"/>
    <s v=""/>
    <n v="0"/>
  </r>
  <r>
    <s v="AGSH34805-01"/>
    <s v="隔板固定块"/>
    <x v="1"/>
    <n v="202"/>
    <x v="1"/>
    <x v="1"/>
    <s v="Order specific"/>
    <x v="0"/>
    <n v="2100"/>
    <n v="13"/>
    <n v="0"/>
    <n v="8.98"/>
    <n v="0"/>
    <n v="0"/>
    <n v="36"/>
    <n v="116.74000000000001"/>
    <n v="2575.2777777777778"/>
    <n v="0"/>
    <n v="0"/>
    <n v="0"/>
    <n v="323.28000000000003"/>
    <s v="Order specific"/>
    <s v="Order specific"/>
    <s v="C"/>
    <s v=""/>
    <n v="0"/>
  </r>
  <r>
    <s v="AGSH34805-02"/>
    <s v="隔板固定块"/>
    <x v="1"/>
    <n v="212"/>
    <x v="1"/>
    <x v="1"/>
    <s v="Order specific"/>
    <x v="0"/>
    <n v="2100"/>
    <n v="7"/>
    <n v="0"/>
    <n v="22.8"/>
    <n v="0"/>
    <n v="0"/>
    <n v="12"/>
    <n v="159.6"/>
    <n v="395.41666666666663"/>
    <n v="0"/>
    <n v="0"/>
    <n v="0"/>
    <n v="273.60000000000002"/>
    <s v="Order specific"/>
    <s v="Order specific"/>
    <s v="C"/>
    <s v=""/>
    <n v="0"/>
  </r>
  <r>
    <s v="AGSH34814-01"/>
    <s v="支撑杆"/>
    <x v="3"/>
    <n v="202"/>
    <x v="1"/>
    <x v="1"/>
    <s v="MRP"/>
    <x v="2"/>
    <s v="VMI"/>
    <n v="36"/>
    <n v="0"/>
    <n v="7.2"/>
    <n v="0"/>
    <n v="0"/>
    <n v="1187"/>
    <n v="259.2"/>
    <n v="2.1524852569502948"/>
    <n v="0"/>
    <n v="0"/>
    <n v="0"/>
    <n v="8546.4"/>
    <s v="&lt;15 days"/>
    <n v="3"/>
    <s v="C"/>
    <n v="21"/>
    <n v="0"/>
  </r>
  <r>
    <s v="AGSH34836-01"/>
    <s v="压力杆"/>
    <x v="3"/>
    <n v="212"/>
    <x v="1"/>
    <x v="1"/>
    <s v="MRP"/>
    <x v="2"/>
    <s v="VMI"/>
    <n v="36"/>
    <n v="0"/>
    <n v="9"/>
    <n v="0"/>
    <n v="0"/>
    <n v="1242"/>
    <n v="324"/>
    <n v="10.579710144927537"/>
    <n v="0"/>
    <n v="0"/>
    <n v="0"/>
    <n v="11178"/>
    <s v="&lt;15 days"/>
    <n v="2"/>
    <s v="C"/>
    <n v="14"/>
    <n v="0"/>
  </r>
  <r>
    <s v="AGSH34840-01"/>
    <s v="SPACER"/>
    <x v="2"/>
    <n v="202"/>
    <x v="1"/>
    <x v="1"/>
    <s v="SM"/>
    <x v="1"/>
    <n v="2600"/>
    <n v="269"/>
    <n v="240"/>
    <n v="2.95"/>
    <n v="0"/>
    <n v="60"/>
    <n v="594"/>
    <n v="793.55000000000007"/>
    <n v="22.121212121212121"/>
    <n v="0"/>
    <n v="88.5"/>
    <n v="708"/>
    <n v="1752.3000000000002"/>
    <s v="&lt;30 days"/>
    <n v="3"/>
    <s v="C"/>
    <n v="21"/>
    <n v="26.545878082191791"/>
  </r>
  <r>
    <s v="AGSH34842-01"/>
    <s v="12KVI40KA绝缘子"/>
    <x v="1"/>
    <n v="212"/>
    <x v="1"/>
    <x v="1"/>
    <s v="Order specific"/>
    <x v="0"/>
    <n v="2100"/>
    <n v="45"/>
    <n v="0"/>
    <n v="86.08"/>
    <n v="0"/>
    <n v="0"/>
    <n v="180"/>
    <n v="3873.6"/>
    <n v="545.47222222222229"/>
    <n v="0"/>
    <n v="0"/>
    <n v="0"/>
    <n v="15494.4"/>
    <s v="Order specific"/>
    <s v="Order specific"/>
    <s v="B"/>
    <s v=""/>
    <n v="0"/>
  </r>
  <r>
    <s v="AGSH34843-01"/>
    <s v="绝缘子"/>
    <x v="1"/>
    <n v="212"/>
    <x v="1"/>
    <x v="1"/>
    <s v="Order specific"/>
    <x v="0"/>
    <n v="2100"/>
    <n v="132"/>
    <n v="6"/>
    <n v="111.24"/>
    <n v="0"/>
    <n v="0"/>
    <n v="869"/>
    <n v="14683.679999999998"/>
    <n v="18.901035673187572"/>
    <n v="0"/>
    <n v="0"/>
    <n v="667.43999999999994"/>
    <n v="96667.56"/>
    <s v="Order specific"/>
    <s v="Order specific"/>
    <s v="A"/>
    <s v=""/>
    <n v="0"/>
  </r>
  <r>
    <s v="AGSH34845-01"/>
    <s v="支撑铝块"/>
    <x v="3"/>
    <n v="202"/>
    <x v="1"/>
    <x v="1"/>
    <s v="MRP"/>
    <x v="2"/>
    <s v="VMI"/>
    <n v="18"/>
    <n v="0"/>
    <n v="34.5"/>
    <n v="0"/>
    <n v="0"/>
    <n v="594"/>
    <n v="621"/>
    <n v="81.1111111111111"/>
    <n v="0"/>
    <n v="0"/>
    <n v="0"/>
    <n v="20493"/>
    <s v="&lt;90 days"/>
    <n v="2"/>
    <s v="C"/>
    <n v="14"/>
    <n v="339.11704109589044"/>
  </r>
  <r>
    <s v="AGSH34847-01"/>
    <s v="导电镀银片"/>
    <x v="3"/>
    <n v="212"/>
    <x v="1"/>
    <x v="1"/>
    <s v="MRP"/>
    <x v="2"/>
    <s v="VMI"/>
    <n v="71"/>
    <n v="0"/>
    <n v="3"/>
    <n v="0"/>
    <n v="0"/>
    <n v="708"/>
    <n v="213"/>
    <n v="9.279661016949154"/>
    <n v="0"/>
    <n v="0"/>
    <n v="0"/>
    <n v="2124"/>
    <s v="&lt;15 days"/>
    <n v="3"/>
    <s v="C"/>
    <n v="21"/>
    <n v="0"/>
  </r>
  <r>
    <s v="AGSH34856-01"/>
    <s v="拉杆"/>
    <x v="1"/>
    <n v="202"/>
    <x v="1"/>
    <x v="1"/>
    <s v="Order specific"/>
    <x v="0"/>
    <n v="2100"/>
    <n v="158"/>
    <n v="0"/>
    <n v="27.36"/>
    <n v="0"/>
    <n v="0"/>
    <n v="424"/>
    <n v="4322.88"/>
    <n v="61.120283018867923"/>
    <n v="0"/>
    <n v="0"/>
    <n v="0"/>
    <n v="11600.64"/>
    <s v="Order specific"/>
    <s v="Order specific"/>
    <s v="B"/>
    <s v=""/>
    <n v="0"/>
  </r>
  <r>
    <s v="AGSH34859-01"/>
    <s v="弹簧内轴"/>
    <x v="3"/>
    <n v="212"/>
    <x v="1"/>
    <x v="1"/>
    <s v="MRP"/>
    <x v="2"/>
    <s v="VMI"/>
    <n v="18"/>
    <n v="0"/>
    <n v="8.5"/>
    <n v="0"/>
    <n v="0"/>
    <n v="594"/>
    <n v="153"/>
    <n v="97.08754208754209"/>
    <n v="0"/>
    <n v="0"/>
    <n v="0"/>
    <n v="5049"/>
    <s v="&gt;90 days"/>
    <n v="3"/>
    <s v="C"/>
    <n v="21"/>
    <n v="79.138062770938106"/>
  </r>
  <r>
    <s v="AGSH34861-01"/>
    <s v="螺纹盖"/>
    <x v="3"/>
    <n v="202"/>
    <x v="1"/>
    <x v="1"/>
    <s v="MRP"/>
    <x v="2"/>
    <s v="VMI"/>
    <n v="18"/>
    <n v="0"/>
    <n v="8.5"/>
    <n v="0"/>
    <n v="0"/>
    <n v="594"/>
    <n v="153"/>
    <n v="11.060606060606061"/>
    <n v="0"/>
    <n v="0"/>
    <n v="0"/>
    <n v="5049"/>
    <s v="&lt;15 days"/>
    <n v="3"/>
    <s v="C"/>
    <n v="21"/>
    <n v="0"/>
  </r>
  <r>
    <s v="AGSH34863-01"/>
    <s v="金属板"/>
    <x v="3"/>
    <n v="212"/>
    <x v="1"/>
    <x v="1"/>
    <s v="MRP"/>
    <x v="2"/>
    <s v="VMI"/>
    <n v="18"/>
    <n v="0"/>
    <n v="11.9"/>
    <n v="0"/>
    <n v="0"/>
    <n v="596"/>
    <n v="214.20000000000002"/>
    <n v="11.023489932885907"/>
    <n v="0"/>
    <n v="0"/>
    <n v="0"/>
    <n v="7092.4000000000005"/>
    <s v="&lt;15 days"/>
    <n v="3"/>
    <s v="C"/>
    <n v="21"/>
    <n v="0"/>
  </r>
  <r>
    <s v="AGSH34873-01"/>
    <s v="分闸弹簧"/>
    <x v="3"/>
    <n v="219"/>
    <x v="1"/>
    <x v="1"/>
    <s v="MRP"/>
    <x v="2"/>
    <s v="VMI"/>
    <n v="48"/>
    <n v="0"/>
    <n v="11.16"/>
    <n v="0"/>
    <n v="0"/>
    <n v="594"/>
    <n v="535.68000000000006"/>
    <n v="11.060606060606061"/>
    <n v="0"/>
    <n v="0"/>
    <n v="0"/>
    <n v="6629.04"/>
    <s v="&lt;15 days"/>
    <n v="3"/>
    <s v="C"/>
    <n v="21"/>
    <n v="0"/>
  </r>
  <r>
    <s v="AGSH34875-02"/>
    <s v="软连接"/>
    <x v="1"/>
    <n v="202"/>
    <x v="1"/>
    <x v="1"/>
    <s v="Order specific"/>
    <x v="0"/>
    <n v="2100"/>
    <n v="300"/>
    <n v="0"/>
    <n v="92.84"/>
    <n v="0"/>
    <n v="0"/>
    <n v="484"/>
    <n v="27852"/>
    <n v="36.198347107438018"/>
    <n v="0"/>
    <n v="0"/>
    <n v="0"/>
    <n v="44934.560000000005"/>
    <s v="Order specific"/>
    <s v="Order specific"/>
    <s v="A"/>
    <s v=""/>
    <n v="0"/>
  </r>
  <r>
    <s v="AGSH34897-01"/>
    <s v="电动手车S6联锁件"/>
    <x v="1"/>
    <n v="202"/>
    <x v="1"/>
    <x v="1"/>
    <s v="Order specific"/>
    <x v="0"/>
    <n v="2100"/>
    <n v="27"/>
    <n v="0"/>
    <n v="6.21"/>
    <n v="0"/>
    <n v="0"/>
    <n v="8"/>
    <n v="167.67"/>
    <n v="13687.5"/>
    <n v="0"/>
    <n v="0"/>
    <n v="0"/>
    <n v="49.68"/>
    <s v="Order specific"/>
    <s v="Order specific"/>
    <s v="C"/>
    <s v=""/>
    <n v="0"/>
  </r>
  <r>
    <s v="AGSH34899-01"/>
    <s v="RAIL"/>
    <x v="2"/>
    <n v="202"/>
    <x v="1"/>
    <x v="1"/>
    <s v="SM"/>
    <x v="1"/>
    <n v="2600"/>
    <n v="829"/>
    <n v="840"/>
    <n v="1.57"/>
    <n v="0"/>
    <n v="300"/>
    <n v="5080"/>
    <n v="1301.53"/>
    <n v="1.9399606299212597"/>
    <n v="0"/>
    <n v="235.5"/>
    <n v="1318.8"/>
    <n v="7975.6"/>
    <s v="&lt;15 days"/>
    <n v="3"/>
    <s v="B"/>
    <n v="21"/>
    <n v="0"/>
  </r>
  <r>
    <s v="AGSH34919-01"/>
    <s v="S6与手车翻板联锁件"/>
    <x v="3"/>
    <n v="202"/>
    <x v="1"/>
    <x v="1"/>
    <s v="MRP"/>
    <x v="2"/>
    <s v="VMI"/>
    <n v="9"/>
    <n v="0"/>
    <n v="10.199999999999999"/>
    <n v="0"/>
    <n v="0"/>
    <n v="85"/>
    <n v="91.8"/>
    <n v="3559.8235294117649"/>
    <n v="0"/>
    <n v="0"/>
    <n v="0"/>
    <n v="866.99999999999989"/>
    <s v="&gt;90 days"/>
    <n v="3"/>
    <s v="C"/>
    <n v="21"/>
    <n v="60.23058115901317"/>
  </r>
  <r>
    <s v="AGSH34920-01"/>
    <s v="GUIDE"/>
    <x v="2"/>
    <n v="202"/>
    <x v="1"/>
    <x v="1"/>
    <s v="SM"/>
    <x v="1"/>
    <n v="2600"/>
    <n v="70"/>
    <n v="150"/>
    <n v="0.9"/>
    <n v="0"/>
    <n v="30"/>
    <n v="198"/>
    <n v="63"/>
    <n v="16.59090909090909"/>
    <n v="0"/>
    <n v="13.5"/>
    <n v="135"/>
    <n v="178.20000000000002"/>
    <s v="&lt;30 days"/>
    <n v="3"/>
    <s v="C"/>
    <n v="21"/>
    <n v="0"/>
  </r>
  <r>
    <s v="AGSH34924-01"/>
    <s v="S6与手车翻板联锁件"/>
    <x v="3"/>
    <n v="202"/>
    <x v="1"/>
    <x v="1"/>
    <s v="MRP"/>
    <x v="2"/>
    <s v="VMI"/>
    <n v="6"/>
    <n v="0"/>
    <n v="10.32"/>
    <n v="0"/>
    <n v="0"/>
    <n v="198"/>
    <n v="61.92"/>
    <n v="129.04040404040404"/>
    <n v="0"/>
    <n v="0"/>
    <n v="0"/>
    <n v="2043.3600000000001"/>
    <s v="&gt;90 days"/>
    <n v="3"/>
    <s v="C"/>
    <n v="21"/>
    <n v="34.216483068493154"/>
  </r>
  <r>
    <s v="AGSH34939-01"/>
    <s v="LEVER"/>
    <x v="2"/>
    <n v="202"/>
    <x v="1"/>
    <x v="1"/>
    <s v="SM"/>
    <x v="1"/>
    <n v="2600"/>
    <n v="965"/>
    <n v="900"/>
    <n v="1.62"/>
    <n v="0"/>
    <n v="300"/>
    <n v="2834"/>
    <n v="1563.3000000000002"/>
    <n v="0.77275935074100222"/>
    <n v="0"/>
    <n v="243.00000000000003"/>
    <n v="1458"/>
    <n v="4591.08"/>
    <s v="&lt;15 days"/>
    <n v="3"/>
    <s v="B"/>
    <n v="21"/>
    <n v="0"/>
  </r>
  <r>
    <s v="AGSH34961-01"/>
    <s v="航空插联杆"/>
    <x v="3"/>
    <n v="202"/>
    <x v="1"/>
    <x v="1"/>
    <s v="MRP"/>
    <x v="2"/>
    <s v="VMI"/>
    <n v="7"/>
    <n v="0"/>
    <n v="10"/>
    <n v="0"/>
    <n v="0"/>
    <n v="193"/>
    <n v="70"/>
    <n v="1825"/>
    <n v="0"/>
    <n v="0"/>
    <n v="0"/>
    <n v="1930"/>
    <s v="&gt;90 days"/>
    <n v="3"/>
    <s v="C"/>
    <n v="21"/>
    <n v="45.668383561643836"/>
  </r>
  <r>
    <s v="AGSH34962-01"/>
    <s v="航空插与手车下联锁件"/>
    <x v="3"/>
    <n v="212"/>
    <x v="1"/>
    <x v="1"/>
    <s v="MRP"/>
    <x v="2"/>
    <s v="VMI"/>
    <n v="1"/>
    <n v="0"/>
    <n v="5.8"/>
    <n v="0"/>
    <n v="0"/>
    <n v="104"/>
    <n v="5.8"/>
    <n v="24.56730769230769"/>
    <n v="0"/>
    <n v="0"/>
    <n v="0"/>
    <n v="603.19999999999993"/>
    <s v="&lt;30 days"/>
    <n v="3"/>
    <s v="C"/>
    <n v="21"/>
    <n v="0.55584657534246529"/>
  </r>
  <r>
    <s v="AGSH34964-01"/>
    <s v="航空插与手车上联锁件"/>
    <x v="3"/>
    <n v="202"/>
    <x v="1"/>
    <x v="1"/>
    <s v="MRP"/>
    <x v="2"/>
    <s v="VMI"/>
    <n v="9"/>
    <n v="0"/>
    <n v="2.98"/>
    <n v="0"/>
    <n v="0"/>
    <n v="193"/>
    <n v="26.82"/>
    <n v="1.8911917098445596"/>
    <n v="0"/>
    <n v="0"/>
    <n v="0"/>
    <n v="575.14"/>
    <s v="&lt;15 days"/>
    <n v="3"/>
    <s v="C"/>
    <n v="21"/>
    <n v="0"/>
  </r>
  <r>
    <s v="AGSH34971-01"/>
    <s v="壳体254mm"/>
    <x v="6"/>
    <n v="202"/>
    <x v="1"/>
    <x v="1"/>
    <s v="Order specific"/>
    <x v="0"/>
    <n v="2100"/>
    <n v="1"/>
    <n v="0"/>
    <n v="920"/>
    <n v="0"/>
    <n v="0"/>
    <n v="1"/>
    <n v="920"/>
    <n v="3285"/>
    <n v="0"/>
    <n v="0"/>
    <n v="0"/>
    <n v="920"/>
    <s v="Order specific"/>
    <s v="Order specific"/>
    <s v="B"/>
    <s v=""/>
    <n v="0"/>
  </r>
  <r>
    <s v="AGSH34987-01"/>
    <s v="下触头"/>
    <x v="3"/>
    <n v="202"/>
    <x v="1"/>
    <x v="1"/>
    <s v="MRP"/>
    <x v="2"/>
    <s v="VMI"/>
    <n v="18"/>
    <n v="0"/>
    <n v="136.5"/>
    <n v="0"/>
    <n v="0"/>
    <n v="594"/>
    <n v="2457"/>
    <n v="0.6144781144781144"/>
    <n v="0"/>
    <n v="0"/>
    <n v="0"/>
    <n v="81081"/>
    <s v="&lt;15 days"/>
    <n v="2"/>
    <s v="B"/>
    <n v="14"/>
    <n v="0"/>
  </r>
  <r>
    <s v="AGSH34988-02"/>
    <s v="上触头"/>
    <x v="1"/>
    <n v="202"/>
    <x v="1"/>
    <x v="1"/>
    <s v="Order specific"/>
    <x v="0"/>
    <n v="2100"/>
    <n v="119"/>
    <n v="34"/>
    <n v="279"/>
    <n v="0"/>
    <n v="0"/>
    <n v="357"/>
    <n v="33201"/>
    <n v="18.403361344537817"/>
    <n v="0"/>
    <n v="0"/>
    <n v="9486"/>
    <n v="99603"/>
    <s v="Order specific"/>
    <s v="Order specific"/>
    <s v="A"/>
    <s v=""/>
    <n v="0"/>
  </r>
  <r>
    <s v="AGSH34989-01"/>
    <s v="灭弧室固定架"/>
    <x v="1"/>
    <n v="202"/>
    <x v="1"/>
    <x v="1"/>
    <s v="Order specific"/>
    <x v="0"/>
    <n v="2100"/>
    <n v="20"/>
    <n v="0"/>
    <n v="13.08"/>
    <n v="0"/>
    <n v="0"/>
    <n v="21"/>
    <n v="261.60000000000002"/>
    <n v="2068.3333333333335"/>
    <n v="0"/>
    <n v="0"/>
    <n v="0"/>
    <n v="274.68"/>
    <s v="Order specific"/>
    <s v="Order specific"/>
    <s v="C"/>
    <s v=""/>
    <n v="0"/>
  </r>
  <r>
    <s v="AGSH34996-01"/>
    <s v="动端螺杆"/>
    <x v="1"/>
    <n v="202"/>
    <x v="1"/>
    <x v="1"/>
    <s v="Order specific"/>
    <x v="0"/>
    <n v="2100"/>
    <n v="18"/>
    <n v="9"/>
    <n v="9.76"/>
    <n v="0"/>
    <n v="0"/>
    <n v="356"/>
    <n v="175.68"/>
    <n v="20.50561797752809"/>
    <n v="0"/>
    <n v="0"/>
    <n v="87.84"/>
    <n v="3474.56"/>
    <s v="Order specific"/>
    <s v="Order specific"/>
    <s v="C"/>
    <s v=""/>
    <n v="0"/>
  </r>
  <r>
    <s v="AGSH35005-01"/>
    <s v="防电圈"/>
    <x v="1"/>
    <n v="202"/>
    <x v="1"/>
    <x v="1"/>
    <s v="Order specific"/>
    <x v="0"/>
    <n v="2100"/>
    <n v="15"/>
    <n v="0"/>
    <n v="76"/>
    <n v="0"/>
    <n v="0"/>
    <n v="15"/>
    <n v="1140"/>
    <n v="438"/>
    <n v="0"/>
    <n v="0"/>
    <n v="0"/>
    <n v="1140"/>
    <s v="Order specific"/>
    <s v="Order specific"/>
    <s v="B"/>
    <s v=""/>
    <n v="0"/>
  </r>
  <r>
    <s v="AGSH35059-01"/>
    <s v="叠簧"/>
    <x v="1"/>
    <n v="213"/>
    <x v="1"/>
    <x v="1"/>
    <s v="Order specific"/>
    <x v="0"/>
    <n v="2100"/>
    <n v="3928"/>
    <n v="0"/>
    <n v="3.75"/>
    <n v="0"/>
    <n v="0"/>
    <n v="0"/>
    <n v="14730"/>
    <s v=""/>
    <n v="0"/>
    <n v="0"/>
    <n v="0"/>
    <n v="0"/>
    <s v="Order specific"/>
    <s v="Order specific"/>
    <s v="A"/>
    <s v=""/>
    <n v="0"/>
  </r>
  <r>
    <s v="AGSH35104-01"/>
    <s v="SLEEVE"/>
    <x v="2"/>
    <n v="212"/>
    <x v="1"/>
    <x v="1"/>
    <s v="SM"/>
    <x v="1"/>
    <n v="2600"/>
    <n v="403"/>
    <n v="380"/>
    <n v="1.4"/>
    <n v="0"/>
    <n v="120"/>
    <n v="1140"/>
    <n v="564.19999999999993"/>
    <n v="1257.6491228070176"/>
    <n v="0"/>
    <n v="84"/>
    <n v="532"/>
    <n v="1596"/>
    <s v="&gt;90 days"/>
    <n v="3"/>
    <s v="C"/>
    <n v="21"/>
    <n v="366.15419897888012"/>
  </r>
  <r>
    <s v="AGSH35106-01"/>
    <s v="超程螺杆"/>
    <x v="2"/>
    <n v="219"/>
    <x v="1"/>
    <x v="1"/>
    <s v="SM"/>
    <x v="1"/>
    <n v="2600"/>
    <n v="4"/>
    <n v="260"/>
    <n v="6"/>
    <n v="0"/>
    <n v="60"/>
    <n v="705"/>
    <n v="24"/>
    <n v="208.64539007092199"/>
    <n v="0"/>
    <n v="180"/>
    <n v="1560"/>
    <n v="4230"/>
    <s v="&gt;90 days"/>
    <n v="3"/>
    <s v="C"/>
    <n v="21"/>
    <n v="14.245716033855672"/>
  </r>
  <r>
    <s v="AGSH35109-01"/>
    <s v="拨叉销"/>
    <x v="3"/>
    <n v="202"/>
    <x v="1"/>
    <x v="1"/>
    <s v="MRP"/>
    <x v="2"/>
    <s v="VMI"/>
    <n v="10"/>
    <n v="0"/>
    <n v="12.23"/>
    <n v="0"/>
    <n v="0"/>
    <n v="193"/>
    <n v="122.30000000000001"/>
    <n v="7.5647668393782386"/>
    <n v="0"/>
    <n v="0"/>
    <n v="0"/>
    <n v="2360.39"/>
    <s v="&lt;15 days"/>
    <n v="3"/>
    <s v="C"/>
    <n v="21"/>
    <n v="0"/>
  </r>
  <r>
    <s v="AGSH35111-01"/>
    <s v="拨叉销"/>
    <x v="3"/>
    <n v="202"/>
    <x v="1"/>
    <x v="1"/>
    <s v="MRP"/>
    <x v="2"/>
    <s v="VMI"/>
    <n v="4"/>
    <n v="0"/>
    <n v="6.75"/>
    <n v="0"/>
    <n v="0"/>
    <n v="337"/>
    <n v="27"/>
    <n v="10.83086053412463"/>
    <n v="0"/>
    <n v="0"/>
    <n v="0"/>
    <n v="2274.75"/>
    <s v="&lt;15 days"/>
    <n v="3"/>
    <s v="C"/>
    <n v="21"/>
    <n v="0"/>
  </r>
  <r>
    <s v="AGSH35115-01"/>
    <s v="超程调节杆"/>
    <x v="2"/>
    <n v="202"/>
    <x v="1"/>
    <x v="1"/>
    <s v="SM"/>
    <x v="1"/>
    <n v="2600"/>
    <n v="134"/>
    <n v="144"/>
    <n v="7.29"/>
    <n v="0"/>
    <n v="36"/>
    <n v="581"/>
    <n v="976.86"/>
    <n v="2.5129087779690189"/>
    <n v="0"/>
    <n v="131.22"/>
    <n v="1049.76"/>
    <n v="4235.49"/>
    <s v="&lt;15 days"/>
    <n v="3"/>
    <s v="B"/>
    <n v="21"/>
    <n v="0"/>
  </r>
  <r>
    <s v="AGSH35117-01"/>
    <s v="拨叉销"/>
    <x v="3"/>
    <n v="202"/>
    <x v="1"/>
    <x v="1"/>
    <s v="MRP"/>
    <x v="2"/>
    <s v="VMI"/>
    <n v="40"/>
    <n v="0"/>
    <n v="10.24"/>
    <n v="0"/>
    <n v="0"/>
    <n v="561"/>
    <n v="409.6"/>
    <n v="87.183600713012481"/>
    <n v="0"/>
    <n v="0"/>
    <n v="0"/>
    <n v="5744.64"/>
    <s v="&lt;90 days"/>
    <n v="3"/>
    <s v="C"/>
    <n v="21"/>
    <n v="205.21990071560009"/>
  </r>
  <r>
    <s v="AGSH35117-03"/>
    <s v="拉杆销"/>
    <x v="1"/>
    <n v="202"/>
    <x v="1"/>
    <x v="1"/>
    <s v="Order specific"/>
    <x v="0"/>
    <n v="2100"/>
    <n v="4"/>
    <n v="0"/>
    <n v="6.12"/>
    <n v="0"/>
    <n v="0"/>
    <n v="28"/>
    <n v="24.48"/>
    <n v="521.42857142857144"/>
    <n v="0"/>
    <n v="0"/>
    <n v="0"/>
    <n v="171.36"/>
    <s v="Order specific"/>
    <s v="Order specific"/>
    <s v="C"/>
    <s v=""/>
    <n v="0"/>
  </r>
  <r>
    <s v="AGSH35119-01"/>
    <s v="THREADED CABLE CHANNEL"/>
    <x v="2"/>
    <n v="202"/>
    <x v="1"/>
    <x v="1"/>
    <s v="SM"/>
    <x v="1"/>
    <n v="2600"/>
    <n v="89"/>
    <n v="144"/>
    <n v="3.12"/>
    <n v="0"/>
    <n v="36"/>
    <n v="581"/>
    <n v="277.68"/>
    <n v="2.5129087779690189"/>
    <n v="0"/>
    <n v="56.160000000000004"/>
    <n v="449.28000000000003"/>
    <n v="1812.72"/>
    <s v="&lt;15 days"/>
    <n v="3"/>
    <s v="C"/>
    <n v="21"/>
    <n v="0"/>
  </r>
  <r>
    <s v="AGSH35139-01"/>
    <s v="卷簧盒 （大电流）"/>
    <x v="3"/>
    <n v="202"/>
    <x v="1"/>
    <x v="1"/>
    <s v="MRP"/>
    <x v="2"/>
    <s v="VMI"/>
    <n v="15"/>
    <n v="0"/>
    <n v="262.44"/>
    <n v="0"/>
    <n v="0"/>
    <n v="1758"/>
    <n v="3936.6"/>
    <n v="18.478384527872581"/>
    <n v="0"/>
    <n v="0"/>
    <n v="0"/>
    <n v="461369.52"/>
    <s v="&lt;30 days"/>
    <n v="1"/>
    <s v="B"/>
    <n v="7"/>
    <n v="1613.9199607203325"/>
  </r>
  <r>
    <s v="AGSH35155-01"/>
    <s v="HOOK"/>
    <x v="2"/>
    <n v="212"/>
    <x v="1"/>
    <x v="1"/>
    <s v="SM"/>
    <x v="1"/>
    <n v="2600"/>
    <n v="591"/>
    <n v="800"/>
    <n v="0.3"/>
    <n v="0"/>
    <n v="200"/>
    <n v="667"/>
    <n v="177.29999999999998"/>
    <n v="8.2083958020989503"/>
    <n v="0"/>
    <n v="30"/>
    <n v="240"/>
    <n v="200.1"/>
    <s v="&lt;15 days"/>
    <n v="3"/>
    <s v="C"/>
    <n v="21"/>
    <n v="0"/>
  </r>
  <r>
    <s v="AGSH35157-01"/>
    <s v="Y1连接件"/>
    <x v="3"/>
    <n v="202"/>
    <x v="1"/>
    <x v="1"/>
    <s v="MRP"/>
    <x v="2"/>
    <s v="VMI"/>
    <n v="218"/>
    <n v="0"/>
    <n v="17.72"/>
    <n v="0"/>
    <n v="0"/>
    <n v="728"/>
    <n v="3862.9599999999996"/>
    <n v="296.3118131868132"/>
    <n v="0"/>
    <n v="0"/>
    <n v="0"/>
    <n v="12900.16"/>
    <s v="&gt;90 days"/>
    <n v="2"/>
    <s v="B"/>
    <n v="14"/>
    <n v="2429.0935008358251"/>
  </r>
  <r>
    <s v="AGSH35159-01"/>
    <s v="PULLING BAR"/>
    <x v="2"/>
    <n v="202"/>
    <x v="1"/>
    <x v="1"/>
    <s v="SM"/>
    <x v="1"/>
    <n v="2600"/>
    <n v="894"/>
    <n v="1200"/>
    <n v="0.62"/>
    <n v="0"/>
    <n v="300"/>
    <n v="1334"/>
    <n v="554.28"/>
    <n v="59.647676161919037"/>
    <n v="0"/>
    <n v="93"/>
    <n v="744"/>
    <n v="827.08"/>
    <s v="&lt;90 days"/>
    <n v="3"/>
    <s v="C"/>
    <n v="21"/>
    <n v="237.02982768380042"/>
  </r>
  <r>
    <s v="AGSH35167-01"/>
    <s v="Y1装配支架（旧版）"/>
    <x v="3"/>
    <n v="202"/>
    <x v="1"/>
    <x v="1"/>
    <s v="MRP"/>
    <x v="2"/>
    <s v="VMI"/>
    <n v="70"/>
    <n v="0"/>
    <n v="7.43"/>
    <n v="0"/>
    <n v="0"/>
    <n v="725"/>
    <n v="520.1"/>
    <n v="450.08275862068967"/>
    <n v="0"/>
    <n v="0"/>
    <n v="0"/>
    <n v="5386.75"/>
    <s v="&gt;90 days"/>
    <n v="3"/>
    <s v="C"/>
    <n v="21"/>
    <n v="327.24986549600078"/>
  </r>
  <r>
    <s v="AGSH35177-01"/>
    <s v="手车S6联锁件"/>
    <x v="1"/>
    <n v="202"/>
    <x v="1"/>
    <x v="1"/>
    <s v="Order specific"/>
    <x v="0"/>
    <n v="2100"/>
    <n v="4"/>
    <n v="0"/>
    <n v="5.0599999999999996"/>
    <n v="0"/>
    <n v="0"/>
    <n v="13"/>
    <n v="20.239999999999998"/>
    <n v="1965.3846153846155"/>
    <n v="0"/>
    <n v="0"/>
    <n v="0"/>
    <n v="65.78"/>
    <s v="Order specific"/>
    <s v="Order specific"/>
    <s v="C"/>
    <s v=""/>
    <n v="0"/>
  </r>
  <r>
    <s v="AGSH35178-01Z"/>
    <s v="电动手车面板"/>
    <x v="1"/>
    <n v="202"/>
    <x v="1"/>
    <x v="1"/>
    <s v="Order specific"/>
    <x v="0"/>
    <n v="2100"/>
    <n v="1"/>
    <n v="0"/>
    <n v="179.27"/>
    <n v="0"/>
    <n v="0"/>
    <n v="13"/>
    <n v="179.27"/>
    <n v="112.30769230769232"/>
    <n v="0"/>
    <n v="0"/>
    <n v="0"/>
    <n v="2330.5100000000002"/>
    <s v="Order specific"/>
    <s v="Order specific"/>
    <s v="C"/>
    <s v=""/>
    <n v="0"/>
  </r>
  <r>
    <s v="AGSH35205-01"/>
    <s v="CONDUIT GLAND"/>
    <x v="2"/>
    <n v="212"/>
    <x v="1"/>
    <x v="1"/>
    <s v="SM"/>
    <x v="1"/>
    <n v="2600"/>
    <n v="116"/>
    <n v="96"/>
    <n v="2.6"/>
    <n v="0"/>
    <n v="36"/>
    <n v="333"/>
    <n v="301.60000000000002"/>
    <n v="1.0960960960960962"/>
    <n v="0"/>
    <n v="46.800000000000004"/>
    <n v="249.60000000000002"/>
    <n v="865.80000000000007"/>
    <s v="&lt;15 days"/>
    <n v="3"/>
    <s v="C"/>
    <n v="21"/>
    <n v="0"/>
  </r>
  <r>
    <s v="AGSH35207-01"/>
    <s v="RING"/>
    <x v="2"/>
    <n v="202"/>
    <x v="1"/>
    <x v="1"/>
    <s v="SM"/>
    <x v="1"/>
    <n v="2600"/>
    <n v="89"/>
    <n v="96"/>
    <n v="2.2000000000000002"/>
    <n v="0"/>
    <n v="24"/>
    <n v="222"/>
    <n v="195.8"/>
    <n v="190.72072072072072"/>
    <n v="0"/>
    <n v="26.400000000000002"/>
    <n v="211.20000000000002"/>
    <n v="488.40000000000003"/>
    <s v="&gt;90 days"/>
    <n v="3"/>
    <s v="C"/>
    <n v="21"/>
    <n v="114.99888011336799"/>
  </r>
  <r>
    <s v="AGSH35227-01"/>
    <s v="隔板"/>
    <x v="1"/>
    <n v="212"/>
    <x v="1"/>
    <x v="1"/>
    <s v="Order specific"/>
    <x v="0"/>
    <n v="2100"/>
    <n v="4"/>
    <n v="0"/>
    <n v="80.900000000000006"/>
    <n v="0"/>
    <n v="0"/>
    <n v="39"/>
    <n v="323.60000000000002"/>
    <n v="832.9487179487179"/>
    <n v="0"/>
    <n v="0"/>
    <n v="0"/>
    <n v="3155.1000000000004"/>
    <s v="Order specific"/>
    <s v="Order specific"/>
    <s v="C"/>
    <s v=""/>
    <n v="0"/>
  </r>
  <r>
    <s v="AGSH35227-02"/>
    <s v="隔板"/>
    <x v="1"/>
    <n v="212"/>
    <x v="1"/>
    <x v="1"/>
    <s v="Order specific"/>
    <x v="0"/>
    <n v="2100"/>
    <n v="4"/>
    <n v="0"/>
    <n v="80.900000000000006"/>
    <n v="0"/>
    <n v="0"/>
    <n v="41"/>
    <n v="323.60000000000002"/>
    <n v="35.609756097560975"/>
    <n v="0"/>
    <n v="0"/>
    <n v="0"/>
    <n v="3316.9"/>
    <s v="Order specific"/>
    <s v="Order specific"/>
    <s v="C"/>
    <s v=""/>
    <n v="0"/>
  </r>
  <r>
    <s v="AGSH35227-03"/>
    <s v="隔板"/>
    <x v="1"/>
    <n v="212"/>
    <x v="1"/>
    <x v="1"/>
    <s v="Order specific"/>
    <x v="0"/>
    <n v="2100"/>
    <n v="4"/>
    <n v="0"/>
    <n v="80.900000000000006"/>
    <n v="0"/>
    <n v="0"/>
    <n v="39"/>
    <n v="323.60000000000002"/>
    <n v="37.435897435897438"/>
    <n v="0"/>
    <n v="0"/>
    <n v="0"/>
    <n v="3155.1000000000004"/>
    <s v="Order specific"/>
    <s v="Order specific"/>
    <s v="C"/>
    <s v=""/>
    <n v="0"/>
  </r>
  <r>
    <s v="AGSH35251-01"/>
    <s v="定位杆"/>
    <x v="1"/>
    <n v="202"/>
    <x v="1"/>
    <x v="1"/>
    <s v="Order specific"/>
    <x v="0"/>
    <n v="2100"/>
    <n v="55"/>
    <n v="0"/>
    <n v="14.6"/>
    <n v="0"/>
    <n v="0"/>
    <n v="26"/>
    <n v="803"/>
    <n v="56.15384615384616"/>
    <n v="0"/>
    <n v="0"/>
    <n v="0"/>
    <n v="379.59999999999997"/>
    <s v="Order specific"/>
    <s v="Order specific"/>
    <s v="C"/>
    <s v=""/>
    <n v="0"/>
  </r>
  <r>
    <s v="AGSH35264-01"/>
    <s v="隔板固定板"/>
    <x v="1"/>
    <n v="202"/>
    <x v="1"/>
    <x v="1"/>
    <s v="Order specific"/>
    <x v="0"/>
    <n v="2100"/>
    <n v="10"/>
    <n v="0"/>
    <n v="11.84"/>
    <n v="0"/>
    <n v="0"/>
    <n v="94"/>
    <n v="118.4"/>
    <n v="213.56382978723406"/>
    <n v="0"/>
    <n v="0"/>
    <n v="0"/>
    <n v="1112.96"/>
    <s v="Order specific"/>
    <s v="Order specific"/>
    <s v="C"/>
    <s v=""/>
    <n v="0"/>
  </r>
  <r>
    <s v="AGSH35265-01"/>
    <s v="隔板固定板"/>
    <x v="1"/>
    <n v="212"/>
    <x v="1"/>
    <x v="1"/>
    <s v="Order specific"/>
    <x v="0"/>
    <n v="2100"/>
    <n v="8"/>
    <n v="0"/>
    <n v="15.4"/>
    <n v="0"/>
    <n v="0"/>
    <n v="82"/>
    <n v="123.2"/>
    <n v="44.512195121951216"/>
    <n v="0"/>
    <n v="0"/>
    <n v="0"/>
    <n v="1262.8"/>
    <s v="Order specific"/>
    <s v="Order specific"/>
    <s v="C"/>
    <s v=""/>
    <n v="0"/>
  </r>
  <r>
    <s v="AGSH35266-01"/>
    <s v="隔板右边板"/>
    <x v="1"/>
    <n v="212"/>
    <x v="1"/>
    <x v="1"/>
    <s v="Order specific"/>
    <x v="0"/>
    <n v="2100"/>
    <n v="4"/>
    <n v="0"/>
    <n v="111.5"/>
    <n v="0"/>
    <n v="0"/>
    <n v="49"/>
    <n v="446"/>
    <n v="59.591836734693871"/>
    <n v="0"/>
    <n v="0"/>
    <n v="0"/>
    <n v="5463.5"/>
    <s v="Order specific"/>
    <s v="Order specific"/>
    <s v="C"/>
    <s v=""/>
    <n v="0"/>
  </r>
  <r>
    <s v="AGSH35266-02"/>
    <s v="隔板左边板"/>
    <x v="1"/>
    <n v="212"/>
    <x v="1"/>
    <x v="1"/>
    <s v="Order specific"/>
    <x v="0"/>
    <n v="2100"/>
    <n v="4"/>
    <n v="0"/>
    <n v="111.5"/>
    <n v="0"/>
    <n v="0"/>
    <n v="49"/>
    <n v="446"/>
    <n v="29.795918367346935"/>
    <n v="0"/>
    <n v="0"/>
    <n v="0"/>
    <n v="5463.5"/>
    <s v="Order specific"/>
    <s v="Order specific"/>
    <s v="C"/>
    <s v=""/>
    <n v="0"/>
  </r>
  <r>
    <s v="AGSH35341-01"/>
    <s v="控制板卡位条"/>
    <x v="3"/>
    <n v="202"/>
    <x v="1"/>
    <x v="1"/>
    <s v="MRP"/>
    <x v="2"/>
    <s v="VMI"/>
    <n v="6"/>
    <n v="0"/>
    <n v="12"/>
    <n v="0"/>
    <n v="0"/>
    <n v="48"/>
    <n v="72"/>
    <n v="30.416666666666664"/>
    <n v="0"/>
    <n v="0"/>
    <n v="0"/>
    <n v="576"/>
    <s v="&lt;90 days"/>
    <n v="3"/>
    <s v="C"/>
    <n v="21"/>
    <n v="14.711671232876714"/>
  </r>
  <r>
    <s v="AGSH35407-01"/>
    <s v="加强板"/>
    <x v="6"/>
    <n v="202"/>
    <x v="1"/>
    <x v="1"/>
    <s v="Order specific"/>
    <x v="0"/>
    <n v="2100"/>
    <n v="3"/>
    <n v="0"/>
    <n v="862"/>
    <n v="0"/>
    <n v="0"/>
    <n v="3"/>
    <n v="2586"/>
    <n v="730"/>
    <n v="0"/>
    <n v="0"/>
    <n v="0"/>
    <n v="2586"/>
    <s v="Order specific"/>
    <s v="Order specific"/>
    <s v="B"/>
    <s v=""/>
    <n v="0"/>
  </r>
  <r>
    <s v="AGSH35446-01"/>
    <s v="HVX紧急分闸操作杆"/>
    <x v="1"/>
    <n v="202"/>
    <x v="1"/>
    <x v="1"/>
    <s v="Order specific"/>
    <x v="0"/>
    <n v="2100"/>
    <n v="5"/>
    <n v="3"/>
    <n v="4.5999999999999996"/>
    <n v="0"/>
    <n v="0"/>
    <n v="148"/>
    <n v="23"/>
    <n v="7.3986486486486491"/>
    <n v="0"/>
    <n v="0"/>
    <n v="13.799999999999999"/>
    <n v="680.8"/>
    <s v="Order specific"/>
    <s v="Order specific"/>
    <s v="C"/>
    <s v=""/>
    <n v="0"/>
  </r>
  <r>
    <s v="AGSH35447-01"/>
    <s v="绝缘子垫块"/>
    <x v="6"/>
    <n v="202"/>
    <x v="1"/>
    <x v="1"/>
    <s v="Order specific"/>
    <x v="0"/>
    <n v="2100"/>
    <n v="25"/>
    <n v="0"/>
    <n v="31.19"/>
    <n v="0"/>
    <n v="0"/>
    <n v="6"/>
    <n v="779.75"/>
    <n v="304.16666666666669"/>
    <n v="0"/>
    <n v="0"/>
    <n v="0"/>
    <n v="187.14000000000001"/>
    <s v="Order specific"/>
    <s v="Order specific"/>
    <s v="C"/>
    <s v=""/>
    <n v="0"/>
  </r>
  <r>
    <s v="AGSH35466-02"/>
    <s v="导电块"/>
    <x v="1"/>
    <n v="202"/>
    <x v="1"/>
    <x v="1"/>
    <s v="Order specific"/>
    <x v="0"/>
    <n v="2100"/>
    <n v="12"/>
    <n v="0"/>
    <n v="160.63"/>
    <n v="0"/>
    <n v="0"/>
    <n v="15"/>
    <n v="1927.56"/>
    <n v="608.33333333333337"/>
    <n v="0"/>
    <n v="0"/>
    <n v="0"/>
    <n v="2409.4499999999998"/>
    <s v="Order specific"/>
    <s v="Order specific"/>
    <s v="B"/>
    <s v=""/>
    <n v="0"/>
  </r>
  <r>
    <s v="AGSH35466-03"/>
    <s v="CONTACT SOCKET"/>
    <x v="5"/>
    <n v="202"/>
    <x v="1"/>
    <x v="1"/>
    <s v="Order specific"/>
    <x v="0"/>
    <n v="2100"/>
    <n v="66"/>
    <n v="35"/>
    <n v="92.36"/>
    <n v="0"/>
    <n v="0"/>
    <n v="225"/>
    <n v="6095.76"/>
    <n v="19.466666666666669"/>
    <n v="0"/>
    <n v="0"/>
    <n v="3232.6"/>
    <n v="20781"/>
    <s v="Order specific"/>
    <s v="Order specific"/>
    <s v="B"/>
    <s v=""/>
    <n v="0"/>
  </r>
  <r>
    <s v="AGSH35467-02"/>
    <s v="触臂铜牌"/>
    <x v="1"/>
    <n v="202"/>
    <x v="1"/>
    <x v="1"/>
    <s v="Order specific"/>
    <x v="0"/>
    <n v="2100"/>
    <n v="188"/>
    <n v="112"/>
    <n v="375.62"/>
    <n v="0"/>
    <n v="0"/>
    <n v="480"/>
    <n v="70616.56"/>
    <n v="50.187500000000007"/>
    <n v="0"/>
    <n v="0"/>
    <n v="42069.440000000002"/>
    <n v="180297.60000000001"/>
    <s v="Order specific"/>
    <s v="Order specific"/>
    <s v="A"/>
    <s v=""/>
    <n v="0"/>
  </r>
  <r>
    <s v="AGSH35469-02"/>
    <s v="触臂铜牌"/>
    <x v="1"/>
    <n v="202"/>
    <x v="1"/>
    <x v="1"/>
    <s v="Order specific"/>
    <x v="0"/>
    <n v="2100"/>
    <n v="112"/>
    <n v="0"/>
    <n v="378.43"/>
    <n v="0"/>
    <n v="0"/>
    <n v="240"/>
    <n v="42384.160000000003"/>
    <n v="285.91666666666669"/>
    <n v="0"/>
    <n v="0"/>
    <n v="0"/>
    <n v="90823.2"/>
    <s v="Order specific"/>
    <s v="Order specific"/>
    <s v="A"/>
    <s v=""/>
    <n v="0"/>
  </r>
  <r>
    <s v="AGSH35470-02"/>
    <s v="触臂铜牌"/>
    <x v="1"/>
    <n v="202"/>
    <x v="1"/>
    <x v="1"/>
    <s v="Order specific"/>
    <x v="0"/>
    <n v="2100"/>
    <n v="112"/>
    <n v="0"/>
    <n v="378.43"/>
    <n v="0"/>
    <n v="0"/>
    <n v="240"/>
    <n v="42384.160000000003"/>
    <n v="170.33333333333334"/>
    <n v="0"/>
    <n v="0"/>
    <n v="0"/>
    <n v="90823.2"/>
    <s v="Order specific"/>
    <s v="Order specific"/>
    <s v="A"/>
    <s v=""/>
    <n v="0"/>
  </r>
  <r>
    <s v="AGSH35471-01"/>
    <s v="触臂铜排"/>
    <x v="1"/>
    <n v="202"/>
    <x v="1"/>
    <x v="1"/>
    <s v="Order specific"/>
    <x v="0"/>
    <n v="2100"/>
    <n v="300"/>
    <n v="0"/>
    <n v="312.06"/>
    <n v="0"/>
    <n v="0"/>
    <n v="480"/>
    <n v="93618"/>
    <n v="85.166666666666671"/>
    <n v="0"/>
    <n v="0"/>
    <n v="0"/>
    <n v="149788.79999999999"/>
    <s v="Order specific"/>
    <s v="Order specific"/>
    <s v="A"/>
    <s v=""/>
    <n v="0"/>
  </r>
  <r>
    <s v="AGSH35474-01"/>
    <s v="RING"/>
    <x v="2"/>
    <n v="212"/>
    <x v="1"/>
    <x v="1"/>
    <s v="SM"/>
    <x v="1"/>
    <n v="2600"/>
    <n v="227"/>
    <n v="200"/>
    <n v="1"/>
    <n v="0"/>
    <n v="100"/>
    <n v="706"/>
    <n v="227"/>
    <n v="155.09915014164307"/>
    <n v="0"/>
    <n v="50"/>
    <n v="200"/>
    <n v="706"/>
    <s v="&gt;90 days"/>
    <n v="3"/>
    <s v="C"/>
    <n v="21"/>
    <n v="129.53478246575341"/>
  </r>
  <r>
    <s v="AGSH35479-02"/>
    <s v="ANGLE"/>
    <x v="2"/>
    <n v="202"/>
    <x v="1"/>
    <x v="1"/>
    <s v="SM"/>
    <x v="1"/>
    <n v="2600"/>
    <n v="19"/>
    <n v="32"/>
    <n v="3.53"/>
    <n v="0"/>
    <n v="8"/>
    <n v="107"/>
    <n v="67.069999999999993"/>
    <n v="774.34579439252343"/>
    <n v="0"/>
    <n v="14.12"/>
    <n v="112.96"/>
    <n v="377.71"/>
    <s v="&gt;90 days"/>
    <n v="3"/>
    <s v="C"/>
    <n v="21"/>
    <n v="43.065715401605217"/>
  </r>
  <r>
    <s v="AGSH35481-01"/>
    <s v="隔板"/>
    <x v="1"/>
    <n v="202"/>
    <x v="1"/>
    <x v="1"/>
    <s v="Order specific"/>
    <x v="0"/>
    <n v="2100"/>
    <n v="44"/>
    <n v="0"/>
    <n v="94.21"/>
    <n v="0"/>
    <n v="0"/>
    <n v="20"/>
    <n v="4145.24"/>
    <n v="346.75"/>
    <n v="0"/>
    <n v="0"/>
    <n v="0"/>
    <n v="1884.1999999999998"/>
    <s v="Order specific"/>
    <s v="Order specific"/>
    <s v="B"/>
    <s v=""/>
    <n v="0"/>
  </r>
  <r>
    <s v="AGSH35481-03"/>
    <s v="隔板"/>
    <x v="1"/>
    <n v="212"/>
    <x v="1"/>
    <x v="1"/>
    <s v="Order specific"/>
    <x v="0"/>
    <n v="2100"/>
    <n v="8"/>
    <n v="0"/>
    <n v="94.2"/>
    <n v="0"/>
    <n v="0"/>
    <n v="88"/>
    <n v="753.6"/>
    <n v="182.5"/>
    <n v="0"/>
    <n v="0"/>
    <n v="0"/>
    <n v="8289.6"/>
    <s v="Order specific"/>
    <s v="Order specific"/>
    <s v="C"/>
    <s v=""/>
    <n v="0"/>
  </r>
  <r>
    <s v="AGSH35489-01"/>
    <s v="隔板固定块"/>
    <x v="1"/>
    <n v="202"/>
    <x v="1"/>
    <x v="1"/>
    <s v="Order specific"/>
    <x v="0"/>
    <n v="2100"/>
    <n v="100"/>
    <n v="0"/>
    <n v="9.7100000000000009"/>
    <n v="0"/>
    <n v="0"/>
    <n v="168"/>
    <n v="971.00000000000011"/>
    <n v="17.38095238095238"/>
    <n v="0"/>
    <n v="0"/>
    <n v="0"/>
    <n v="1631.2800000000002"/>
    <s v="Order specific"/>
    <s v="Order specific"/>
    <s v="B"/>
    <s v=""/>
    <n v="0"/>
  </r>
  <r>
    <s v="AGSH35712-01Z"/>
    <s v="面板"/>
    <x v="6"/>
    <n v="202"/>
    <x v="1"/>
    <x v="1"/>
    <s v="Order specific"/>
    <x v="0"/>
    <n v="2100"/>
    <n v="3"/>
    <n v="0"/>
    <n v="166.01"/>
    <n v="0"/>
    <n v="0"/>
    <n v="17"/>
    <n v="498.03"/>
    <n v="2147.0588235294117"/>
    <n v="0"/>
    <n v="0"/>
    <n v="0"/>
    <n v="2822.17"/>
    <s v="Order specific"/>
    <s v="Order specific"/>
    <s v="C"/>
    <s v=""/>
    <n v="0"/>
  </r>
  <r>
    <s v="AGSH35713-01Z"/>
    <s v="面板"/>
    <x v="6"/>
    <n v="202"/>
    <x v="1"/>
    <x v="1"/>
    <s v="Order specific"/>
    <x v="0"/>
    <n v="2100"/>
    <n v="1"/>
    <n v="0"/>
    <n v="145.05000000000001"/>
    <n v="0"/>
    <n v="0"/>
    <n v="1"/>
    <n v="145.05000000000001"/>
    <m/>
    <m/>
    <m/>
    <m/>
    <m/>
    <m/>
    <m/>
    <m/>
    <m/>
    <m/>
  </r>
  <r>
    <s v="AGSH35732-01"/>
    <s v="PIN"/>
    <x v="2"/>
    <n v="202"/>
    <x v="1"/>
    <x v="1"/>
    <s v="SM"/>
    <x v="1"/>
    <n v="2600"/>
    <n v="566"/>
    <n v="600"/>
    <n v="2.84"/>
    <n v="0"/>
    <n v="150"/>
    <n v="5650"/>
    <n v="1607.4399999999998"/>
    <n v="6.4601769911504431E-2"/>
    <n v="0"/>
    <n v="213"/>
    <n v="1704"/>
    <n v="16046"/>
    <s v="&lt;15 days"/>
    <n v="2"/>
    <s v="B"/>
    <n v="14"/>
    <n v="0"/>
  </r>
  <r>
    <s v="AGSH35748-01"/>
    <s v="固定式触臂"/>
    <x v="1"/>
    <n v="212"/>
    <x v="1"/>
    <x v="1"/>
    <s v="Order specific"/>
    <x v="0"/>
    <n v="2100"/>
    <n v="21"/>
    <n v="0"/>
    <n v="215.21"/>
    <n v="0"/>
    <n v="0"/>
    <n v="0"/>
    <n v="4519.41"/>
    <s v=""/>
    <n v="0"/>
    <n v="0"/>
    <n v="0"/>
    <n v="0"/>
    <s v="Order specific"/>
    <s v="Order specific"/>
    <s v="B"/>
    <s v=""/>
    <n v="0"/>
  </r>
  <r>
    <s v="AGSH35749-02"/>
    <s v="固定式触臂"/>
    <x v="1"/>
    <n v="212"/>
    <x v="1"/>
    <x v="1"/>
    <s v="Order specific"/>
    <x v="0"/>
    <n v="2100"/>
    <n v="21"/>
    <n v="0"/>
    <n v="277.76"/>
    <n v="0"/>
    <n v="0"/>
    <n v="0"/>
    <n v="5832.96"/>
    <s v=""/>
    <n v="0"/>
    <n v="0"/>
    <n v="0"/>
    <n v="0"/>
    <s v="Order specific"/>
    <s v="Order specific"/>
    <s v="B"/>
    <s v=""/>
    <n v="0"/>
  </r>
  <r>
    <s v="AGSH35764-01"/>
    <s v="航空插固定支架"/>
    <x v="1"/>
    <n v="202"/>
    <x v="1"/>
    <x v="1"/>
    <s v="Order specific"/>
    <x v="0"/>
    <n v="2100"/>
    <n v="50"/>
    <n v="0"/>
    <n v="17.350000000000001"/>
    <n v="0"/>
    <n v="0"/>
    <n v="84"/>
    <n v="867.50000000000011"/>
    <n v="91.25"/>
    <n v="0"/>
    <n v="0"/>
    <n v="0"/>
    <n v="1457.4"/>
    <s v="Order specific"/>
    <s v="Order specific"/>
    <s v="C"/>
    <s v=""/>
    <n v="0"/>
  </r>
  <r>
    <s v="AGSH35770-01"/>
    <s v="拨叉销"/>
    <x v="1"/>
    <n v="202"/>
    <x v="1"/>
    <x v="1"/>
    <s v="Order specific"/>
    <x v="0"/>
    <n v="2100"/>
    <n v="68"/>
    <n v="0"/>
    <n v="12.9"/>
    <n v="0"/>
    <n v="0"/>
    <n v="184"/>
    <n v="877.2"/>
    <n v="99.184782608695642"/>
    <n v="0"/>
    <n v="0"/>
    <n v="0"/>
    <n v="2373.6"/>
    <s v="Order specific"/>
    <s v="Order specific"/>
    <s v="C"/>
    <s v=""/>
    <n v="0"/>
  </r>
  <r>
    <s v="AGSH35771-01"/>
    <s v="间隔圈"/>
    <x v="1"/>
    <n v="202"/>
    <x v="1"/>
    <x v="1"/>
    <s v="Order specific"/>
    <x v="0"/>
    <n v="2100"/>
    <n v="174"/>
    <n v="4"/>
    <n v="0.62"/>
    <n v="0"/>
    <n v="0"/>
    <n v="690"/>
    <n v="107.88"/>
    <n v="35.971014492753625"/>
    <n v="0"/>
    <n v="0"/>
    <n v="2.48"/>
    <n v="427.8"/>
    <s v="Order specific"/>
    <s v="Order specific"/>
    <s v="C"/>
    <s v=""/>
    <n v="0"/>
  </r>
  <r>
    <s v="AGSH35775-01"/>
    <s v="灭弧室定位架"/>
    <x v="3"/>
    <n v="202"/>
    <x v="1"/>
    <x v="1"/>
    <s v="MRP"/>
    <x v="2"/>
    <s v="VMI"/>
    <n v="18"/>
    <n v="0"/>
    <n v="14"/>
    <n v="0"/>
    <n v="0"/>
    <n v="591"/>
    <n v="252"/>
    <n v="107.46192893401015"/>
    <n v="0"/>
    <n v="0"/>
    <n v="0"/>
    <n v="8274"/>
    <s v="&gt;90 days"/>
    <n v="3"/>
    <s v="C"/>
    <n v="21"/>
    <n v="133.81807085498346"/>
  </r>
  <r>
    <s v="AGSH35778-01"/>
    <s v="活门配件轴"/>
    <x v="3"/>
    <n v="202"/>
    <x v="1"/>
    <x v="1"/>
    <s v="MRP"/>
    <x v="2"/>
    <s v="VMI"/>
    <n v="2"/>
    <n v="0"/>
    <n v="15.8"/>
    <n v="0"/>
    <n v="0"/>
    <n v="474"/>
    <n v="31.6"/>
    <n v="13.860759493670887"/>
    <n v="0"/>
    <n v="0"/>
    <n v="0"/>
    <n v="7489.2000000000007"/>
    <s v="&lt;15 days"/>
    <n v="3"/>
    <s v="C"/>
    <n v="21"/>
    <n v="0"/>
  </r>
  <r>
    <s v="AGSH35779-01"/>
    <s v="活门安装支架"/>
    <x v="3"/>
    <n v="202"/>
    <x v="1"/>
    <x v="1"/>
    <s v="MRP"/>
    <x v="2"/>
    <s v="VMI"/>
    <n v="1"/>
    <n v="0"/>
    <n v="20.82"/>
    <n v="0"/>
    <n v="0"/>
    <n v="237"/>
    <n v="20.82"/>
    <n v="3.0801687763713077"/>
    <n v="0"/>
    <n v="0"/>
    <n v="0"/>
    <n v="4934.34"/>
    <s v="&lt;15 days"/>
    <n v="3"/>
    <s v="C"/>
    <n v="21"/>
    <n v="0"/>
  </r>
  <r>
    <s v="AGSH35780-02"/>
    <s v="活门安装片"/>
    <x v="3"/>
    <n v="202"/>
    <x v="1"/>
    <x v="1"/>
    <s v="MRP"/>
    <x v="2"/>
    <s v="VMI"/>
    <n v="1"/>
    <n v="0"/>
    <n v="35"/>
    <n v="0"/>
    <n v="0"/>
    <n v="188"/>
    <n v="35"/>
    <m/>
    <m/>
    <m/>
    <m/>
    <m/>
    <m/>
    <m/>
    <m/>
    <m/>
    <m/>
  </r>
  <r>
    <s v="AGSH35784-01"/>
    <s v="活门片"/>
    <x v="3"/>
    <n v="202"/>
    <x v="1"/>
    <x v="1"/>
    <s v="MRP"/>
    <x v="2"/>
    <s v="VMI"/>
    <n v="2"/>
    <n v="0"/>
    <n v="35"/>
    <n v="0"/>
    <n v="0"/>
    <n v="49"/>
    <n v="70"/>
    <n v="7.4489795918367339"/>
    <n v="0"/>
    <n v="0"/>
    <n v="0"/>
    <n v="1715"/>
    <s v="&lt;15 days"/>
    <n v="3"/>
    <s v="C"/>
    <n v="21"/>
    <n v="0"/>
  </r>
  <r>
    <s v="AGSH35784-02"/>
    <s v="活门安装片"/>
    <x v="3"/>
    <n v="202"/>
    <x v="1"/>
    <x v="1"/>
    <s v="MRP"/>
    <x v="2"/>
    <s v="VMI"/>
    <n v="1"/>
    <n v="0"/>
    <n v="35"/>
    <n v="0"/>
    <n v="0"/>
    <n v="188"/>
    <n v="35"/>
    <n v="3.8829787234042552"/>
    <n v="0"/>
    <n v="0"/>
    <n v="0"/>
    <n v="6580"/>
    <s v="&lt;15 days"/>
    <n v="3"/>
    <s v="C"/>
    <n v="21"/>
    <n v="0"/>
  </r>
  <r>
    <s v="AGSH35787-01"/>
    <s v="活门安装支架"/>
    <x v="3"/>
    <n v="202"/>
    <x v="1"/>
    <x v="1"/>
    <s v="MRP"/>
    <x v="2"/>
    <s v="VMI"/>
    <n v="1"/>
    <n v="0"/>
    <n v="10.82"/>
    <n v="0"/>
    <n v="0"/>
    <n v="237"/>
    <n v="10.82"/>
    <n v="1.5400843881856539"/>
    <n v="0"/>
    <n v="0"/>
    <n v="0"/>
    <n v="2564.34"/>
    <s v="&lt;15 days"/>
    <n v="3"/>
    <s v="C"/>
    <n v="21"/>
    <n v="0"/>
  </r>
  <r>
    <s v="AGSH35797-01"/>
    <s v="隔板"/>
    <x v="1"/>
    <n v="212"/>
    <x v="1"/>
    <x v="1"/>
    <s v="Order specific"/>
    <x v="0"/>
    <n v="2100"/>
    <n v="50"/>
    <n v="0"/>
    <n v="347"/>
    <n v="0"/>
    <n v="0"/>
    <n v="84"/>
    <n v="17350"/>
    <n v="4.3452380952380949"/>
    <n v="0"/>
    <n v="0"/>
    <n v="0"/>
    <n v="29148"/>
    <s v="Order specific"/>
    <s v="Order specific"/>
    <s v="A"/>
    <s v=""/>
    <n v="0"/>
  </r>
  <r>
    <s v="AGSH35798-01"/>
    <s v="隔板"/>
    <x v="1"/>
    <n v="212"/>
    <x v="1"/>
    <x v="1"/>
    <s v="Order specific"/>
    <x v="0"/>
    <n v="2100"/>
    <n v="50"/>
    <n v="0"/>
    <n v="347"/>
    <n v="0"/>
    <n v="0"/>
    <n v="84"/>
    <n v="17350"/>
    <n v="217.26190476190476"/>
    <n v="0"/>
    <n v="0"/>
    <n v="0"/>
    <n v="29148"/>
    <s v="Order specific"/>
    <s v="Order specific"/>
    <s v="A"/>
    <s v=""/>
    <n v="0"/>
  </r>
  <r>
    <s v="AGSH35799-01"/>
    <s v="隔板间隔圈"/>
    <x v="1"/>
    <n v="202"/>
    <x v="1"/>
    <x v="1"/>
    <s v="Order specific"/>
    <x v="0"/>
    <n v="2100"/>
    <n v="200"/>
    <n v="0"/>
    <n v="3.52"/>
    <n v="0"/>
    <n v="0"/>
    <n v="336"/>
    <n v="704"/>
    <n v="54.31547619047619"/>
    <n v="0"/>
    <n v="0"/>
    <n v="0"/>
    <n v="1182.72"/>
    <s v="Order specific"/>
    <s v="Order specific"/>
    <s v="C"/>
    <s v=""/>
    <n v="0"/>
  </r>
  <r>
    <s v="AGSH35812-01"/>
    <s v="LEVER"/>
    <x v="2"/>
    <n v="212"/>
    <x v="1"/>
    <x v="1"/>
    <s v="SM"/>
    <x v="1"/>
    <n v="2600"/>
    <n v="328"/>
    <n v="500"/>
    <n v="8.4"/>
    <n v="0"/>
    <n v="150"/>
    <n v="7150"/>
    <n v="2755.2000000000003"/>
    <n v="10.20979020979021"/>
    <n v="0"/>
    <n v="630"/>
    <n v="4200"/>
    <n v="60060"/>
    <s v="&lt;15 days"/>
    <n v="2"/>
    <s v="B"/>
    <n v="14"/>
    <n v="0"/>
  </r>
  <r>
    <s v="AGSH35846-01"/>
    <s v="HVX-B 254 面板"/>
    <x v="5"/>
    <n v="105"/>
    <x v="1"/>
    <x v="1"/>
    <s v="Order specific"/>
    <x v="0"/>
    <n v="2100"/>
    <n v="2"/>
    <n v="0"/>
    <n v="259.69"/>
    <n v="0"/>
    <n v="0"/>
    <n v="0"/>
    <n v="519.38"/>
    <s v=""/>
    <n v="0"/>
    <n v="0"/>
    <n v="0"/>
    <n v="0"/>
    <s v="Order specific"/>
    <s v="Order specific"/>
    <s v="C"/>
    <s v=""/>
    <n v="0"/>
  </r>
  <r>
    <s v="AGSH35895-01"/>
    <s v="触头限位片"/>
    <x v="3"/>
    <n v="212"/>
    <x v="1"/>
    <x v="1"/>
    <s v="MRP"/>
    <x v="2"/>
    <s v="VMI"/>
    <n v="36"/>
    <n v="0"/>
    <n v="6.5"/>
    <n v="0"/>
    <n v="0"/>
    <n v="1188"/>
    <n v="234"/>
    <n v="0.6144781144781144"/>
    <n v="0"/>
    <n v="0"/>
    <n v="0"/>
    <n v="7722"/>
    <s v="&lt;15 days"/>
    <n v="3"/>
    <s v="C"/>
    <n v="21"/>
    <n v="0"/>
  </r>
  <r>
    <s v="AGSH35900-01"/>
    <s v="继电器安装支架"/>
    <x v="3"/>
    <n v="202"/>
    <x v="1"/>
    <x v="1"/>
    <s v="MRP"/>
    <x v="2"/>
    <s v="VMI"/>
    <n v="128"/>
    <n v="0"/>
    <n v="8.1999999999999993"/>
    <n v="0"/>
    <n v="0"/>
    <n v="200"/>
    <n v="1049.5999999999999"/>
    <n v="65.7"/>
    <n v="0"/>
    <n v="0"/>
    <n v="0"/>
    <n v="1639.9999999999998"/>
    <s v="&lt;90 days"/>
    <n v="3"/>
    <s v="B"/>
    <n v="21"/>
    <n v="471.31353424657533"/>
  </r>
  <r>
    <s v="AGSH35902-01"/>
    <s v="手车附加固定块"/>
    <x v="3"/>
    <n v="202"/>
    <x v="1"/>
    <x v="1"/>
    <s v="MRP"/>
    <x v="2"/>
    <s v="VMI"/>
    <n v="2"/>
    <n v="0"/>
    <n v="27.56"/>
    <n v="0"/>
    <n v="0"/>
    <n v="111"/>
    <n v="55.12"/>
    <n v="420.90090090090092"/>
    <n v="0"/>
    <n v="0"/>
    <n v="0"/>
    <n v="3059.16"/>
    <s v="&gt;90 days"/>
    <n v="3"/>
    <s v="C"/>
    <n v="21"/>
    <n v="34.564133321917808"/>
  </r>
  <r>
    <s v="AGSH35910-01"/>
    <s v="限位圈"/>
    <x v="1"/>
    <n v="202"/>
    <x v="1"/>
    <x v="1"/>
    <s v="Order specific"/>
    <x v="0"/>
    <n v="2100"/>
    <n v="6"/>
    <n v="12"/>
    <n v="3.2"/>
    <n v="0"/>
    <n v="0"/>
    <n v="142"/>
    <n v="19.200000000000003"/>
    <n v="5.140845070422535"/>
    <n v="0"/>
    <n v="0"/>
    <n v="38.400000000000006"/>
    <n v="454.40000000000003"/>
    <s v="Order specific"/>
    <s v="Order specific"/>
    <s v="C"/>
    <s v=""/>
    <n v="0"/>
  </r>
  <r>
    <s v="AGSH35911-01"/>
    <s v="FOOT"/>
    <x v="2"/>
    <n v="202"/>
    <x v="1"/>
    <x v="1"/>
    <s v="SM"/>
    <x v="1"/>
    <n v="2600"/>
    <n v="447"/>
    <n v="0"/>
    <n v="3.74"/>
    <n v="0"/>
    <n v="104"/>
    <n v="222"/>
    <n v="1671.7800000000002"/>
    <n v="9.8648648648648649"/>
    <n v="0"/>
    <n v="194.48000000000002"/>
    <n v="0"/>
    <n v="830.28000000000009"/>
    <s v="&lt;15 days"/>
    <n v="3"/>
    <s v="B"/>
    <n v="21"/>
    <n v="0"/>
  </r>
  <r>
    <s v="AGSH35913-01"/>
    <s v="限位圈"/>
    <x v="1"/>
    <n v="212"/>
    <x v="1"/>
    <x v="1"/>
    <s v="Order specific"/>
    <x v="0"/>
    <n v="2100"/>
    <n v="112"/>
    <n v="2"/>
    <n v="0.7"/>
    <n v="0"/>
    <n v="0"/>
    <n v="190"/>
    <n v="78.399999999999991"/>
    <n v="858.71052631578948"/>
    <n v="0"/>
    <n v="0"/>
    <n v="1.4"/>
    <n v="133"/>
    <s v="Order specific"/>
    <s v="Order specific"/>
    <s v="C"/>
    <s v=""/>
    <n v="0"/>
  </r>
  <r>
    <s v="AGSH35926-01"/>
    <s v="支撑板支架"/>
    <x v="6"/>
    <n v="212"/>
    <x v="1"/>
    <x v="1"/>
    <s v="Order specific"/>
    <x v="0"/>
    <n v="2100"/>
    <n v="2"/>
    <n v="2"/>
    <n v="3.06"/>
    <n v="0"/>
    <n v="0"/>
    <n v="0"/>
    <n v="6.12"/>
    <s v=""/>
    <n v="0"/>
    <n v="0"/>
    <n v="6.12"/>
    <n v="0"/>
    <s v="Order specific"/>
    <s v="Order specific"/>
    <s v="C"/>
    <s v=""/>
    <n v="0"/>
  </r>
  <r>
    <s v="AGSH35927-01"/>
    <s v="支撑板"/>
    <x v="6"/>
    <n v="202"/>
    <x v="1"/>
    <x v="1"/>
    <s v="Order specific"/>
    <x v="0"/>
    <n v="2100"/>
    <n v="2"/>
    <n v="2"/>
    <n v="24.73"/>
    <n v="0"/>
    <n v="0"/>
    <n v="0"/>
    <n v="49.46"/>
    <s v=""/>
    <n v="0"/>
    <n v="0"/>
    <n v="49.46"/>
    <n v="0"/>
    <s v="Order specific"/>
    <s v="Order specific"/>
    <s v="C"/>
    <s v=""/>
    <n v="0"/>
  </r>
  <r>
    <s v="AGSH35941-01"/>
    <s v="PLATE"/>
    <x v="2"/>
    <n v="202"/>
    <x v="1"/>
    <x v="1"/>
    <s v="SM"/>
    <x v="1"/>
    <n v="2600"/>
    <n v="88"/>
    <n v="210"/>
    <n v="3.7"/>
    <n v="0"/>
    <n v="60"/>
    <n v="303"/>
    <n v="325.60000000000002"/>
    <n v="2.4092409240924093"/>
    <n v="0"/>
    <n v="111"/>
    <n v="777"/>
    <n v="1121.1000000000001"/>
    <s v="&lt;15 days"/>
    <n v="3"/>
    <s v="C"/>
    <n v="21"/>
    <n v="0"/>
  </r>
  <r>
    <s v="AGSH35942-01"/>
    <s v="LEVER"/>
    <x v="2"/>
    <n v="202"/>
    <x v="1"/>
    <x v="1"/>
    <s v="SM"/>
    <x v="1"/>
    <n v="2600"/>
    <n v="183"/>
    <n v="480"/>
    <n v="1.48"/>
    <n v="0"/>
    <n v="120"/>
    <n v="606"/>
    <n v="270.83999999999997"/>
    <n v="53.003300330033007"/>
    <n v="0"/>
    <n v="88.8"/>
    <n v="710.4"/>
    <n v="896.88"/>
    <s v="&lt;90 days"/>
    <n v="3"/>
    <s v="C"/>
    <n v="21"/>
    <n v="107.93159506849315"/>
  </r>
  <r>
    <s v="AGSH36633-01"/>
    <s v="拨叉"/>
    <x v="3"/>
    <n v="202"/>
    <x v="1"/>
    <x v="1"/>
    <s v="MRP"/>
    <x v="2"/>
    <s v="VMI"/>
    <n v="3"/>
    <n v="0"/>
    <n v="155"/>
    <n v="0"/>
    <n v="0"/>
    <n v="54"/>
    <n v="465"/>
    <n v="1236.9444444444443"/>
    <n v="0"/>
    <n v="0"/>
    <n v="0"/>
    <n v="8370"/>
    <s v="&gt;90 days"/>
    <n v="3"/>
    <s v="C"/>
    <n v="21"/>
    <n v="301.68966090276217"/>
  </r>
  <r>
    <s v="AGSH36634-01"/>
    <s v="拨叉（B相）"/>
    <x v="1"/>
    <n v="202"/>
    <x v="1"/>
    <x v="1"/>
    <s v="Order specific"/>
    <x v="0"/>
    <n v="2100"/>
    <n v="50"/>
    <n v="1"/>
    <n v="110"/>
    <n v="0"/>
    <n v="0"/>
    <n v="139"/>
    <n v="5500"/>
    <n v="7.8776978417266195"/>
    <n v="0"/>
    <n v="0"/>
    <n v="110"/>
    <n v="15290"/>
    <s v="Order specific"/>
    <s v="Order specific"/>
    <s v="B"/>
    <s v=""/>
    <n v="0"/>
  </r>
  <r>
    <s v="AGSH36635-01"/>
    <s v="拨叉（A相）"/>
    <x v="1"/>
    <n v="202"/>
    <x v="1"/>
    <x v="1"/>
    <s v="Order specific"/>
    <x v="0"/>
    <n v="2100"/>
    <n v="100"/>
    <n v="0"/>
    <n v="115"/>
    <n v="0"/>
    <n v="0"/>
    <n v="168"/>
    <n v="11500"/>
    <n v="108.63095238095238"/>
    <n v="0"/>
    <n v="0"/>
    <n v="0"/>
    <n v="19320"/>
    <s v="Order specific"/>
    <s v="Order specific"/>
    <s v="A"/>
    <s v=""/>
    <n v="0"/>
  </r>
  <r>
    <s v="AGSH36670-01"/>
    <s v="壳体210mm"/>
    <x v="1"/>
    <n v="202"/>
    <x v="1"/>
    <x v="1"/>
    <s v="Order specific"/>
    <x v="0"/>
    <n v="2100"/>
    <n v="15"/>
    <n v="26"/>
    <n v="1261.67"/>
    <n v="0"/>
    <n v="0"/>
    <n v="84"/>
    <n v="18925.050000000003"/>
    <n v="434.52380952380952"/>
    <n v="0"/>
    <n v="0"/>
    <n v="32803.42"/>
    <n v="105980.28"/>
    <s v="Order specific"/>
    <s v="Order specific"/>
    <s v="A"/>
    <s v=""/>
    <n v="0"/>
  </r>
  <r>
    <s v="AGSH36709-01"/>
    <s v="兀型板顶板"/>
    <x v="3"/>
    <n v="202"/>
    <x v="1"/>
    <x v="1"/>
    <s v="MRP"/>
    <x v="2"/>
    <s v="VMI"/>
    <n v="84"/>
    <n v="0"/>
    <n v="38.75"/>
    <n v="0"/>
    <n v="0"/>
    <n v="7625"/>
    <n v="3255"/>
    <n v="0.71803278688524586"/>
    <n v="0"/>
    <n v="0"/>
    <n v="0"/>
    <n v="295468.75"/>
    <s v="&lt;15 days"/>
    <n v="1"/>
    <s v="B"/>
    <n v="7"/>
    <n v="0"/>
  </r>
  <r>
    <s v="AGSH36709-02"/>
    <s v="兀型板"/>
    <x v="10"/>
    <n v="202"/>
    <x v="1"/>
    <x v="1"/>
    <s v="Order specific"/>
    <x v="0"/>
    <n v="2100"/>
    <n v="5"/>
    <n v="0"/>
    <n v="81.09"/>
    <n v="0"/>
    <n v="0"/>
    <n v="49"/>
    <n v="405.45000000000005"/>
    <n v="625.71428571428567"/>
    <n v="0"/>
    <n v="0"/>
    <n v="0"/>
    <n v="3973.4100000000003"/>
    <s v="Order specific"/>
    <s v="Order specific"/>
    <s v="C"/>
    <s v=""/>
    <n v="0"/>
  </r>
  <r>
    <s v="AGSH36729-01"/>
    <s v="主轴"/>
    <x v="3"/>
    <n v="202"/>
    <x v="1"/>
    <x v="1"/>
    <s v="MRP"/>
    <x v="2"/>
    <s v="VMI"/>
    <n v="79"/>
    <n v="0"/>
    <n v="26.73"/>
    <n v="0"/>
    <n v="0"/>
    <n v="7452"/>
    <n v="2111.67"/>
    <n v="0.24490069779924856"/>
    <n v="0"/>
    <n v="0"/>
    <n v="0"/>
    <n v="199191.96"/>
    <s v="&lt;15 days"/>
    <n v="1"/>
    <s v="B"/>
    <n v="7"/>
    <n v="0"/>
  </r>
  <r>
    <s v="AGSH36744-01"/>
    <s v="FIXING"/>
    <x v="2"/>
    <n v="202"/>
    <x v="1"/>
    <x v="1"/>
    <s v="SM"/>
    <x v="1"/>
    <n v="2600"/>
    <n v="370"/>
    <n v="340"/>
    <n v="10.89"/>
    <n v="0"/>
    <n v="100"/>
    <n v="3302"/>
    <n v="4029.3"/>
    <n v="8.7325863113264681"/>
    <n v="0"/>
    <n v="544.5"/>
    <n v="3702.6000000000004"/>
    <n v="35958.78"/>
    <s v="&lt;15 days"/>
    <n v="2"/>
    <s v="B"/>
    <n v="14"/>
    <n v="0"/>
  </r>
  <r>
    <s v="AGSH38004-01"/>
    <s v="PLATE"/>
    <x v="2"/>
    <n v="202"/>
    <x v="1"/>
    <x v="1"/>
    <s v="SM"/>
    <x v="1"/>
    <n v="2600"/>
    <n v="60"/>
    <n v="80"/>
    <n v="2.1"/>
    <n v="0"/>
    <n v="20"/>
    <n v="892"/>
    <n v="126"/>
    <n v="151.4013452914798"/>
    <n v="0"/>
    <n v="21"/>
    <n v="168"/>
    <n v="1873.2"/>
    <s v="&gt;90 days"/>
    <n v="3"/>
    <s v="C"/>
    <n v="21"/>
    <n v="71.625360088855984"/>
  </r>
  <r>
    <s v="AMS12-00509-SL"/>
    <s v="PMC ACID PLANT"/>
    <x v="11"/>
    <n v="105"/>
    <x v="0"/>
    <x v="0"/>
    <s v="Order specific"/>
    <x v="0"/>
    <n v="2100"/>
    <n v="19"/>
    <n v="0"/>
    <n v="1"/>
    <n v="0"/>
    <n v="0"/>
    <n v="30"/>
    <n v="19"/>
    <n v="730"/>
    <n v="0"/>
    <n v="0"/>
    <n v="0"/>
    <n v="30"/>
    <s v="Order specific"/>
    <s v="Order specific"/>
    <s v="C"/>
    <s v=""/>
    <n v="0"/>
  </r>
  <r>
    <s v="AMT000154-01"/>
    <s v="拉簧"/>
    <x v="12"/>
    <n v="219"/>
    <x v="1"/>
    <x v="1"/>
    <s v="Order specific"/>
    <x v="0"/>
    <n v="2100"/>
    <n v="8"/>
    <n v="0"/>
    <n v="0.57999999999999996"/>
    <n v="0"/>
    <n v="0"/>
    <n v="800"/>
    <n v="4.6399999999999997"/>
    <n v="8.6687499999999993"/>
    <n v="0"/>
    <n v="0"/>
    <n v="0"/>
    <n v="463.99999999999994"/>
    <s v="Order specific"/>
    <s v="Order specific"/>
    <s v="C"/>
    <s v=""/>
    <n v="0"/>
  </r>
  <r>
    <s v="AMT003165-01"/>
    <s v="控制板定位块"/>
    <x v="12"/>
    <n v="202"/>
    <x v="1"/>
    <x v="1"/>
    <s v="Order specific"/>
    <x v="0"/>
    <n v="2100"/>
    <n v="1"/>
    <n v="0"/>
    <n v="126.5"/>
    <n v="0"/>
    <n v="0"/>
    <n v="0"/>
    <n v="126.5"/>
    <s v=""/>
    <n v="0"/>
    <n v="0"/>
    <n v="0"/>
    <n v="0"/>
    <s v="Order specific"/>
    <s v="Order specific"/>
    <s v="C"/>
    <s v=""/>
    <n v="0"/>
  </r>
  <r>
    <s v="AMTC26218-02"/>
    <s v="手车翻板右侧板（双孔）"/>
    <x v="3"/>
    <n v="202"/>
    <x v="1"/>
    <x v="1"/>
    <s v="MRP"/>
    <x v="2"/>
    <s v="VMI"/>
    <n v="2"/>
    <n v="0"/>
    <n v="21"/>
    <n v="0"/>
    <n v="0"/>
    <n v="1914"/>
    <n v="42"/>
    <n v="0.19070010449320796"/>
    <n v="0"/>
    <n v="0"/>
    <n v="0"/>
    <n v="40194"/>
    <s v="&lt;15 days"/>
    <n v="2"/>
    <s v="C"/>
    <n v="14"/>
    <n v="0"/>
  </r>
  <r>
    <s v="AMTD69063-02"/>
    <s v="熔丝头座"/>
    <x v="3"/>
    <n v="212"/>
    <x v="1"/>
    <x v="1"/>
    <s v="MRP"/>
    <x v="2"/>
    <s v="VMI"/>
    <n v="69"/>
    <n v="0"/>
    <n v="30.63"/>
    <n v="0"/>
    <n v="0"/>
    <n v="1482"/>
    <n v="2113.4699999999998"/>
    <n v="0.49257759784075572"/>
    <n v="0"/>
    <n v="0"/>
    <n v="0"/>
    <n v="45393.659999999996"/>
    <s v="&lt;15 days"/>
    <n v="2"/>
    <s v="B"/>
    <n v="14"/>
    <n v="0"/>
  </r>
  <r>
    <s v="AMTD71645-02"/>
    <s v="触子圈2500A"/>
    <x v="1"/>
    <n v="212"/>
    <x v="1"/>
    <x v="1"/>
    <s v="Order specific"/>
    <x v="0"/>
    <n v="2100"/>
    <n v="200"/>
    <n v="0"/>
    <n v="16.510000000000002"/>
    <n v="0"/>
    <n v="0"/>
    <n v="200"/>
    <n v="3302.0000000000005"/>
    <n v="125.925"/>
    <n v="0"/>
    <n v="0"/>
    <n v="0"/>
    <n v="3302.0000000000005"/>
    <s v="Order specific"/>
    <s v="Order specific"/>
    <s v="B"/>
    <s v=""/>
    <n v="0"/>
  </r>
  <r>
    <s v="AMTH03858-01"/>
    <s v="CRANK"/>
    <x v="2"/>
    <n v="202"/>
    <x v="1"/>
    <x v="1"/>
    <s v="SM"/>
    <x v="1"/>
    <n v="2600"/>
    <n v="905"/>
    <n v="1200"/>
    <n v="2.2000000000000002"/>
    <n v="0"/>
    <n v="300"/>
    <n v="1920"/>
    <n v="1991.0000000000002"/>
    <n v="38.020833333333336"/>
    <n v="0"/>
    <n v="330"/>
    <n v="2640"/>
    <n v="4224"/>
    <s v="&lt;90 days"/>
    <n v="3"/>
    <s v="B"/>
    <n v="21"/>
    <n v="588.26686027397272"/>
  </r>
  <r>
    <s v="AMTH20073-01"/>
    <s v="TENSION SPRING"/>
    <x v="2"/>
    <n v="219"/>
    <x v="1"/>
    <x v="1"/>
    <s v="SM"/>
    <x v="1"/>
    <n v="2600"/>
    <n v="602"/>
    <n v="600"/>
    <n v="0.94"/>
    <n v="0"/>
    <n v="150"/>
    <n v="1446"/>
    <n v="565.88"/>
    <n v="228.44052558782849"/>
    <n v="0"/>
    <n v="70.5"/>
    <n v="564"/>
    <n v="1359.24"/>
    <s v="&gt;90 days"/>
    <n v="3"/>
    <s v="C"/>
    <n v="21"/>
    <n v="339.14758885098013"/>
  </r>
  <r>
    <s v="ASX000401-01"/>
    <s v="框架左侧板（金属）"/>
    <x v="3"/>
    <n v="202"/>
    <x v="1"/>
    <x v="1"/>
    <s v="MRP"/>
    <x v="2"/>
    <s v="VMI"/>
    <n v="23"/>
    <n v="0"/>
    <n v="71.19"/>
    <n v="0"/>
    <n v="0"/>
    <n v="430"/>
    <n v="1637.37"/>
    <n v="510.99999999999994"/>
    <n v="0"/>
    <n v="0"/>
    <n v="0"/>
    <n v="30611.7"/>
    <s v="&gt;90 days"/>
    <n v="2"/>
    <s v="B"/>
    <n v="14"/>
    <n v="1051.0569616438356"/>
  </r>
  <r>
    <s v="ASX000401-02"/>
    <s v="两侧支撑板"/>
    <x v="9"/>
    <n v="202"/>
    <x v="1"/>
    <x v="1"/>
    <s v="Order specific"/>
    <x v="0"/>
    <n v="2100"/>
    <n v="13"/>
    <n v="8"/>
    <n v="58.94"/>
    <n v="0"/>
    <n v="0"/>
    <n v="23"/>
    <n v="766.22"/>
    <n v="365"/>
    <n v="0"/>
    <n v="0"/>
    <n v="471.52"/>
    <n v="1355.62"/>
    <s v="Order specific"/>
    <s v="Order specific"/>
    <s v="C"/>
    <s v=""/>
    <n v="0"/>
  </r>
  <r>
    <s v="ASX000402-01"/>
    <s v="框架右侧板（金属）"/>
    <x v="3"/>
    <n v="202"/>
    <x v="1"/>
    <x v="1"/>
    <s v="MRP"/>
    <x v="2"/>
    <s v="VMI"/>
    <n v="23"/>
    <n v="0"/>
    <n v="71.25"/>
    <n v="0"/>
    <n v="0"/>
    <n v="449"/>
    <n v="1638.75"/>
    <n v="10.56792873051225"/>
    <n v="0"/>
    <n v="0"/>
    <n v="0"/>
    <n v="31991.25"/>
    <s v="&lt;15 days"/>
    <n v="2"/>
    <s v="B"/>
    <n v="14"/>
    <n v="0"/>
  </r>
  <r>
    <s v="ASX000406-01"/>
    <s v="框架左右侧板（塑料）"/>
    <x v="3"/>
    <n v="212"/>
    <x v="1"/>
    <x v="1"/>
    <s v="MRP"/>
    <x v="2"/>
    <s v="VMI"/>
    <n v="46"/>
    <n v="0"/>
    <n v="67.41"/>
    <n v="0"/>
    <n v="0"/>
    <n v="880"/>
    <n v="3100.8599999999997"/>
    <n v="9.5397727272727266"/>
    <n v="0"/>
    <n v="0"/>
    <n v="0"/>
    <n v="59320.799999999996"/>
    <s v="&lt;15 days"/>
    <n v="2"/>
    <s v="B"/>
    <n v="14"/>
    <n v="0"/>
  </r>
  <r>
    <s v="ASX000407-01"/>
    <s v="THREADED ROD"/>
    <x v="2"/>
    <n v="202"/>
    <x v="1"/>
    <x v="1"/>
    <s v="SM"/>
    <x v="1"/>
    <n v="2600"/>
    <n v="50"/>
    <n v="80"/>
    <n v="0.7"/>
    <n v="0"/>
    <n v="20"/>
    <n v="162"/>
    <n v="35"/>
    <n v="103.64197530864197"/>
    <n v="0"/>
    <n v="7"/>
    <n v="56"/>
    <n v="113.39999999999999"/>
    <s v="&gt;90 days"/>
    <n v="3"/>
    <s v="C"/>
    <n v="21"/>
    <n v="18.419463966646816"/>
  </r>
  <r>
    <s v="ASX000408-01"/>
    <s v="熔丝座支撑杆"/>
    <x v="3"/>
    <n v="202"/>
    <x v="1"/>
    <x v="1"/>
    <s v="MRP"/>
    <x v="2"/>
    <s v="VMI"/>
    <n v="46"/>
    <n v="0"/>
    <n v="75"/>
    <n v="0"/>
    <n v="0"/>
    <n v="901"/>
    <n v="3450"/>
    <n v="20.255271920088791"/>
    <n v="0"/>
    <n v="0"/>
    <n v="0"/>
    <n v="67575"/>
    <s v="&lt;30 days"/>
    <n v="2"/>
    <s v="B"/>
    <n v="14"/>
    <n v="703.18750684931513"/>
  </r>
  <r>
    <s v="ASX000409-01"/>
    <s v="后封板"/>
    <x v="3"/>
    <n v="212"/>
    <x v="1"/>
    <x v="1"/>
    <s v="MRP"/>
    <x v="2"/>
    <s v="VMI"/>
    <n v="19"/>
    <n v="0"/>
    <n v="75.2"/>
    <n v="0"/>
    <n v="0"/>
    <n v="449"/>
    <n v="1428.8"/>
    <n v="37.394209354120264"/>
    <n v="0"/>
    <n v="0"/>
    <n v="0"/>
    <n v="33764.800000000003"/>
    <s v="&lt;90 days"/>
    <n v="2"/>
    <s v="B"/>
    <n v="14"/>
    <n v="589.95568981536621"/>
  </r>
  <r>
    <s v="ASX000410-01"/>
    <s v="SUPPORT"/>
    <x v="2"/>
    <n v="202"/>
    <x v="1"/>
    <x v="1"/>
    <s v="SM"/>
    <x v="1"/>
    <n v="2600"/>
    <n v="52"/>
    <n v="169"/>
    <n v="5.18"/>
    <n v="0"/>
    <n v="32"/>
    <n v="342"/>
    <n v="269.36"/>
    <n v="20.277777777777775"/>
    <n v="0"/>
    <n v="82.88"/>
    <n v="875.42"/>
    <n v="1771.56"/>
    <s v="&lt;30 days"/>
    <n v="3"/>
    <s v="C"/>
    <n v="21"/>
    <n v="0"/>
  </r>
  <r>
    <s v="ASX000411-01"/>
    <s v="AXLE"/>
    <x v="2"/>
    <n v="202"/>
    <x v="1"/>
    <x v="1"/>
    <s v="SM"/>
    <x v="1"/>
    <n v="2600"/>
    <n v="62"/>
    <n v="96"/>
    <n v="1.7"/>
    <n v="0"/>
    <n v="32"/>
    <n v="342"/>
    <n v="105.39999999999999"/>
    <n v="55.497076023391813"/>
    <n v="0"/>
    <n v="27.2"/>
    <n v="163.19999999999999"/>
    <n v="581.4"/>
    <s v="&lt;90 days"/>
    <n v="3"/>
    <s v="C"/>
    <n v="21"/>
    <n v="43.241099683877763"/>
  </r>
  <r>
    <s v="ASX000412-01"/>
    <s v="熔丝撞击杆（横）"/>
    <x v="3"/>
    <n v="202"/>
    <x v="1"/>
    <x v="1"/>
    <s v="MRP"/>
    <x v="2"/>
    <s v="VMI"/>
    <n v="23"/>
    <n v="0"/>
    <n v="32.96"/>
    <n v="0"/>
    <n v="0"/>
    <n v="342"/>
    <n v="758.08"/>
    <n v="66.169590643274844"/>
    <n v="0"/>
    <n v="0"/>
    <n v="0"/>
    <n v="11272.32"/>
    <s v="&lt;90 days"/>
    <n v="2"/>
    <s v="C"/>
    <n v="14"/>
    <n v="394.47361102960673"/>
  </r>
  <r>
    <s v="ASX000414-01"/>
    <s v="熔丝撞击杆（竖）"/>
    <x v="3"/>
    <n v="202"/>
    <x v="1"/>
    <x v="1"/>
    <s v="MRP"/>
    <x v="2"/>
    <s v="VMI"/>
    <n v="28"/>
    <n v="0"/>
    <n v="29.22"/>
    <n v="0"/>
    <n v="0"/>
    <n v="342"/>
    <n v="818.16"/>
    <n v="24.546783625730992"/>
    <n v="0"/>
    <n v="0"/>
    <n v="0"/>
    <n v="9993.24"/>
    <s v="&lt;30 days"/>
    <n v="3"/>
    <s v="C"/>
    <n v="21"/>
    <n v="78.022934222751587"/>
  </r>
  <r>
    <s v="ASX000415-01"/>
    <s v="熔丝盒"/>
    <x v="3"/>
    <n v="202"/>
    <x v="1"/>
    <x v="1"/>
    <s v="MRP"/>
    <x v="2"/>
    <s v="VMI"/>
    <n v="69"/>
    <n v="0"/>
    <n v="25.64"/>
    <n v="0"/>
    <n v="0"/>
    <n v="1369"/>
    <n v="1769.16"/>
    <n v="7.4653031409788175"/>
    <n v="0"/>
    <n v="0"/>
    <n v="0"/>
    <n v="35101.160000000003"/>
    <s v="&lt;15 days"/>
    <n v="2"/>
    <s v="B"/>
    <n v="14"/>
    <n v="0"/>
  </r>
  <r>
    <s v="ASX000415-02"/>
    <s v="熔丝头座盒"/>
    <x v="3"/>
    <n v="202"/>
    <x v="1"/>
    <x v="1"/>
    <s v="MRP"/>
    <x v="2"/>
    <s v="VMI"/>
    <n v="69"/>
    <n v="0"/>
    <n v="10.3"/>
    <n v="0"/>
    <n v="0"/>
    <n v="1372"/>
    <n v="710.7"/>
    <n v="18.356413994169095"/>
    <n v="0"/>
    <n v="0"/>
    <n v="0"/>
    <n v="14131.6"/>
    <s v="&lt;30 days"/>
    <n v="2"/>
    <s v="C"/>
    <n v="14"/>
    <n v="111.31957808219175"/>
  </r>
  <r>
    <s v="ASX000418-01"/>
    <s v="触头"/>
    <x v="3"/>
    <n v="202"/>
    <x v="1"/>
    <x v="1"/>
    <s v="MRP"/>
    <x v="2"/>
    <s v="VMI"/>
    <n v="69"/>
    <n v="0"/>
    <n v="154.66"/>
    <n v="0"/>
    <n v="0"/>
    <n v="1357"/>
    <n v="10671.539999999999"/>
    <n v="18.559322033898308"/>
    <n v="0"/>
    <n v="0"/>
    <n v="0"/>
    <n v="209873.62"/>
    <s v="&lt;30 days"/>
    <n v="1"/>
    <s v="A"/>
    <n v="7"/>
    <n v="4386.7338673972608"/>
  </r>
  <r>
    <s v="ASX000419-01"/>
    <s v="侧板垫圈（塑料）"/>
    <x v="3"/>
    <n v="212"/>
    <x v="1"/>
    <x v="1"/>
    <s v="MRP"/>
    <x v="2"/>
    <s v="VMI"/>
    <n v="93"/>
    <n v="0"/>
    <n v="5"/>
    <n v="0"/>
    <n v="0"/>
    <n v="1804"/>
    <n v="465"/>
    <n v="13.960643015521063"/>
    <n v="0"/>
    <n v="0"/>
    <n v="0"/>
    <n v="9020"/>
    <s v="&lt;15 days"/>
    <n v="3"/>
    <s v="C"/>
    <n v="21"/>
    <n v="0"/>
  </r>
  <r>
    <s v="ASX000422-01"/>
    <s v="合分闸指示安装件"/>
    <x v="3"/>
    <n v="212"/>
    <x v="1"/>
    <x v="1"/>
    <s v="MRP"/>
    <x v="2"/>
    <s v="VMI"/>
    <n v="23"/>
    <n v="0"/>
    <n v="6.43"/>
    <n v="0"/>
    <n v="0"/>
    <n v="451"/>
    <n v="147.88999999999999"/>
    <n v="75.266075388026607"/>
    <n v="0"/>
    <n v="0"/>
    <n v="0"/>
    <n v="2899.93"/>
    <s v="&lt;90 days"/>
    <n v="3"/>
    <s v="C"/>
    <n v="21"/>
    <n v="70.373943367211666"/>
  </r>
  <r>
    <s v="ASX000423-01"/>
    <s v="FUSE INDICATOR"/>
    <x v="2"/>
    <n v="202"/>
    <x v="1"/>
    <x v="1"/>
    <s v="SM"/>
    <x v="1"/>
    <n v="2600"/>
    <n v="66"/>
    <n v="96"/>
    <n v="4.66"/>
    <n v="0"/>
    <n v="32"/>
    <n v="342"/>
    <n v="307.56"/>
    <n v="24.546783625730992"/>
    <n v="0"/>
    <n v="74.56"/>
    <n v="447.36"/>
    <n v="1593.72"/>
    <s v="&lt;30 days"/>
    <n v="3"/>
    <s v="C"/>
    <n v="21"/>
    <n v="29.330123263847522"/>
  </r>
  <r>
    <s v="ASX000436-01"/>
    <s v="后封板顶板"/>
    <x v="3"/>
    <n v="212"/>
    <x v="1"/>
    <x v="1"/>
    <s v="MRP"/>
    <x v="2"/>
    <s v="VMI"/>
    <n v="136"/>
    <n v="0"/>
    <n v="35.01"/>
    <n v="0"/>
    <n v="0"/>
    <n v="123"/>
    <n v="4761.3599999999997"/>
    <n v="195.85365853658539"/>
    <n v="0"/>
    <n v="0"/>
    <n v="0"/>
    <n v="4306.2299999999996"/>
    <s v="&gt;90 days"/>
    <n v="3"/>
    <s v="B"/>
    <n v="21"/>
    <n v="2805.5498498630141"/>
  </r>
  <r>
    <s v="ASX000437-01"/>
    <s v="CAP"/>
    <x v="2"/>
    <n v="202"/>
    <x v="1"/>
    <x v="1"/>
    <s v="SM"/>
    <x v="1"/>
    <n v="2600"/>
    <n v="84"/>
    <n v="0"/>
    <n v="2.7"/>
    <n v="0"/>
    <n v="30"/>
    <n v="0"/>
    <n v="226.8"/>
    <s v=""/>
    <n v="0"/>
    <n v="40.5"/>
    <n v="0"/>
    <n v="0"/>
    <s v="&gt;90 days"/>
    <n v="4"/>
    <s v="C"/>
    <n v="0"/>
    <n v="149.68800000000002"/>
  </r>
  <r>
    <s v="ASX000437-02"/>
    <s v="CAP"/>
    <x v="2"/>
    <n v="202"/>
    <x v="1"/>
    <x v="1"/>
    <s v="SM"/>
    <x v="1"/>
    <n v="2600"/>
    <n v="202"/>
    <n v="270"/>
    <n v="2.4500000000000002"/>
    <n v="0"/>
    <n v="90"/>
    <n v="1357"/>
    <n v="494.90000000000003"/>
    <n v="22.593957258658808"/>
    <n v="0"/>
    <n v="110.25000000000001"/>
    <n v="661.5"/>
    <n v="3324.65"/>
    <s v="&lt;30 days"/>
    <n v="3"/>
    <s v="C"/>
    <n v="21"/>
    <n v="23.043357534246606"/>
  </r>
  <r>
    <s v="ASX000441-01"/>
    <s v="活门"/>
    <x v="3"/>
    <n v="202"/>
    <x v="1"/>
    <x v="1"/>
    <s v="MRP"/>
    <x v="2"/>
    <s v="VMI"/>
    <n v="46"/>
    <n v="0"/>
    <n v="14.2"/>
    <n v="0"/>
    <n v="0"/>
    <n v="904"/>
    <n v="653.19999999999993"/>
    <n v="81.559734513274336"/>
    <n v="0"/>
    <n v="0"/>
    <n v="0"/>
    <n v="12836.8"/>
    <s v="&lt;90 days"/>
    <n v="2"/>
    <s v="C"/>
    <n v="14"/>
    <n v="357.11018971924591"/>
  </r>
  <r>
    <s v="ASX000484-01"/>
    <s v="58芯航空插插针"/>
    <x v="11"/>
    <n v="202"/>
    <x v="1"/>
    <x v="1"/>
    <s v="Order specific"/>
    <x v="0"/>
    <n v="2100"/>
    <n v="149"/>
    <n v="0"/>
    <n v="0.98"/>
    <n v="0"/>
    <n v="0"/>
    <n v="3955"/>
    <n v="146.02000000000001"/>
    <n v="4.245259165613148"/>
    <n v="0"/>
    <n v="0"/>
    <n v="0"/>
    <n v="3875.9"/>
    <s v="Order specific"/>
    <s v="Order specific"/>
    <s v="C"/>
    <s v=""/>
    <n v="0"/>
  </r>
  <r>
    <s v="ASX000485-01"/>
    <s v="公插针"/>
    <x v="9"/>
    <n v="202"/>
    <x v="1"/>
    <x v="1"/>
    <s v="Order specific"/>
    <x v="0"/>
    <n v="2100"/>
    <n v="20"/>
    <n v="0"/>
    <n v="0.95"/>
    <n v="0"/>
    <n v="0"/>
    <n v="7700"/>
    <n v="19"/>
    <n v="7.0629870129870129"/>
    <n v="0"/>
    <n v="0"/>
    <n v="0"/>
    <n v="7315"/>
    <s v="Order specific"/>
    <s v="Order specific"/>
    <s v="C"/>
    <s v=""/>
    <n v="0"/>
  </r>
  <r>
    <s v="ASX000504-02"/>
    <s v="框架左右侧板（塑料）"/>
    <x v="3"/>
    <n v="212"/>
    <x v="1"/>
    <x v="1"/>
    <s v="MRP"/>
    <x v="2"/>
    <s v="VMI"/>
    <n v="3"/>
    <n v="0"/>
    <n v="69.3"/>
    <n v="0"/>
    <n v="0"/>
    <n v="16"/>
    <n v="207.89999999999998"/>
    <n v="456.25"/>
    <n v="0"/>
    <n v="0"/>
    <n v="0"/>
    <n v="1108.8"/>
    <s v="&gt;90 days"/>
    <n v="3"/>
    <s v="C"/>
    <n v="21"/>
    <n v="130.89839671232878"/>
  </r>
  <r>
    <s v="ASX000506-02"/>
    <s v="框架右侧板（金属）"/>
    <x v="3"/>
    <n v="202"/>
    <x v="1"/>
    <x v="1"/>
    <s v="MRP"/>
    <x v="2"/>
    <s v="VMI"/>
    <n v="12"/>
    <n v="0"/>
    <n v="82.7"/>
    <n v="0"/>
    <n v="0"/>
    <n v="8"/>
    <n v="992.40000000000009"/>
    <n v="136.875"/>
    <n v="0"/>
    <n v="0"/>
    <n v="0"/>
    <n v="661.6"/>
    <s v="&gt;90 days"/>
    <n v="3"/>
    <s v="B"/>
    <n v="21"/>
    <n v="554.49330410958908"/>
  </r>
  <r>
    <s v="ASX000507-02"/>
    <s v="框架左侧板（金属）"/>
    <x v="3"/>
    <n v="202"/>
    <x v="1"/>
    <x v="1"/>
    <s v="MRP"/>
    <x v="2"/>
    <s v="VMI"/>
    <n v="12"/>
    <n v="0"/>
    <n v="82.7"/>
    <n v="0"/>
    <n v="0"/>
    <n v="8"/>
    <n v="992.40000000000009"/>
    <n v="547.5"/>
    <n v="0"/>
    <n v="0"/>
    <n v="0"/>
    <n v="661.6"/>
    <s v="&gt;90 days"/>
    <n v="3"/>
    <s v="B"/>
    <n v="21"/>
    <n v="629.86132602739735"/>
  </r>
  <r>
    <s v="ASX000508-01"/>
    <s v="航空插支架安装板"/>
    <x v="3"/>
    <n v="202"/>
    <x v="1"/>
    <x v="1"/>
    <s v="MRP"/>
    <x v="2"/>
    <s v="VMI"/>
    <n v="12"/>
    <n v="0"/>
    <n v="24.04"/>
    <n v="0"/>
    <n v="0"/>
    <n v="8"/>
    <n v="288.48"/>
    <n v="547.5"/>
    <n v="0"/>
    <n v="0"/>
    <n v="0"/>
    <n v="192.32"/>
    <s v="&gt;90 days"/>
    <n v="3"/>
    <s v="C"/>
    <n v="21"/>
    <n v="183.09390904109591"/>
  </r>
  <r>
    <s v="ASX000509-01"/>
    <s v="航空插支架"/>
    <x v="3"/>
    <n v="202"/>
    <x v="1"/>
    <x v="1"/>
    <s v="MRP"/>
    <x v="2"/>
    <s v="VMI"/>
    <n v="3"/>
    <n v="0"/>
    <n v="18.260000000000002"/>
    <n v="0"/>
    <n v="0"/>
    <n v="20"/>
    <n v="54.78"/>
    <n v="219"/>
    <n v="0"/>
    <n v="0"/>
    <n v="0"/>
    <n v="365.20000000000005"/>
    <s v="&gt;90 days"/>
    <n v="3"/>
    <s v="C"/>
    <n v="21"/>
    <n v="32.687901369863013"/>
  </r>
  <r>
    <s v="ASX000510-01"/>
    <s v="熔丝座支撑杆"/>
    <x v="3"/>
    <n v="202"/>
    <x v="1"/>
    <x v="1"/>
    <s v="MRP"/>
    <x v="2"/>
    <s v="VMI"/>
    <n v="4"/>
    <n v="0"/>
    <n v="80.8"/>
    <n v="0"/>
    <n v="0"/>
    <n v="16"/>
    <n v="323.2"/>
    <n v="68.4375"/>
    <n v="0"/>
    <n v="0"/>
    <n v="0"/>
    <n v="1292.8"/>
    <s v="&lt;90 days"/>
    <n v="3"/>
    <s v="C"/>
    <n v="21"/>
    <n v="147.85735890410959"/>
  </r>
  <r>
    <s v="ASX000511-01"/>
    <s v="面板挂板"/>
    <x v="3"/>
    <n v="212"/>
    <x v="1"/>
    <x v="1"/>
    <s v="MRP"/>
    <x v="2"/>
    <s v="VMI"/>
    <n v="12"/>
    <n v="0"/>
    <n v="38"/>
    <n v="0"/>
    <n v="0"/>
    <n v="8"/>
    <n v="456"/>
    <n v="182.5"/>
    <n v="0"/>
    <n v="0"/>
    <n v="0"/>
    <n v="304"/>
    <s v="&gt;90 days"/>
    <n v="3"/>
    <s v="C"/>
    <n v="21"/>
    <n v="266.32898630136987"/>
  </r>
  <r>
    <s v="ASX000515-01"/>
    <s v="INSULATING GASKET"/>
    <x v="2"/>
    <n v="202"/>
    <x v="1"/>
    <x v="1"/>
    <s v="SM"/>
    <x v="1"/>
    <n v="2600"/>
    <n v="300"/>
    <n v="180"/>
    <n v="0.85"/>
    <n v="0"/>
    <n v="90"/>
    <n v="1494"/>
    <n v="255"/>
    <n v="2.9317269076305217"/>
    <n v="0"/>
    <n v="38.25"/>
    <n v="153"/>
    <n v="1269.8999999999999"/>
    <s v="&lt;15 days"/>
    <n v="3"/>
    <s v="C"/>
    <n v="21"/>
    <n v="0"/>
  </r>
  <r>
    <s v="ASX000516-01"/>
    <s v="UPER COVER"/>
    <x v="2"/>
    <n v="202"/>
    <x v="1"/>
    <x v="1"/>
    <s v="SM"/>
    <x v="1"/>
    <n v="2600"/>
    <n v="57"/>
    <n v="60"/>
    <n v="1.71"/>
    <n v="0"/>
    <n v="30"/>
    <n v="481"/>
    <n v="97.47"/>
    <n v="227.65072765072767"/>
    <n v="0"/>
    <n v="25.65"/>
    <n v="102.6"/>
    <n v="822.51"/>
    <s v="&gt;90 days"/>
    <n v="3"/>
    <s v="C"/>
    <n v="21"/>
    <n v="58.395959358904108"/>
  </r>
  <r>
    <s v="ASX000521-01"/>
    <s v="合闸与手车联锁安装架"/>
    <x v="3"/>
    <n v="202"/>
    <x v="1"/>
    <x v="1"/>
    <s v="MRP"/>
    <x v="2"/>
    <s v="VMI"/>
    <n v="23"/>
    <n v="0"/>
    <n v="6.29"/>
    <n v="0"/>
    <n v="0"/>
    <n v="451"/>
    <n v="144.66999999999999"/>
    <n v="46.130820399113077"/>
    <n v="0"/>
    <n v="0"/>
    <n v="0"/>
    <n v="2836.79"/>
    <s v="&lt;90 days"/>
    <n v="3"/>
    <s v="C"/>
    <n v="21"/>
    <n v="52.016114145638056"/>
  </r>
  <r>
    <s v="ASX000525-01"/>
    <s v="WIRING"/>
    <x v="13"/>
    <n v="202"/>
    <x v="1"/>
    <x v="1"/>
    <s v="Order specific"/>
    <x v="0"/>
    <n v="2100"/>
    <n v="7"/>
    <n v="0"/>
    <n v="350"/>
    <n v="0"/>
    <n v="0"/>
    <n v="273"/>
    <n v="2450"/>
    <n v="30.750915750915752"/>
    <n v="0"/>
    <n v="0"/>
    <n v="0"/>
    <n v="95550"/>
    <s v="Order specific"/>
    <s v="Order specific"/>
    <s v="B"/>
    <s v=""/>
    <n v="0"/>
  </r>
  <r>
    <s v="ASX000545-01"/>
    <s v="绝缘板"/>
    <x v="9"/>
    <n v="212"/>
    <x v="1"/>
    <x v="1"/>
    <s v="Order specific"/>
    <x v="0"/>
    <n v="2100"/>
    <n v="18"/>
    <n v="0"/>
    <n v="56"/>
    <n v="0"/>
    <n v="0"/>
    <n v="12"/>
    <n v="1008"/>
    <n v="212.91666666666669"/>
    <n v="0"/>
    <n v="0"/>
    <n v="0"/>
    <n v="672"/>
    <s v="Order specific"/>
    <s v="Order specific"/>
    <s v="B"/>
    <s v=""/>
    <n v="0"/>
  </r>
  <r>
    <s v="ASX000545-02"/>
    <s v="面板绝缘板"/>
    <x v="3"/>
    <n v="212"/>
    <x v="1"/>
    <x v="1"/>
    <s v="MRP"/>
    <x v="2"/>
    <s v="VMI"/>
    <n v="12"/>
    <n v="0"/>
    <n v="50"/>
    <n v="0"/>
    <n v="0"/>
    <n v="8"/>
    <n v="600"/>
    <n v="821.25"/>
    <n v="0"/>
    <n v="0"/>
    <n v="0"/>
    <n v="400"/>
    <s v="&gt;90 days"/>
    <n v="3"/>
    <s v="C"/>
    <n v="21"/>
    <n v="385.87397260273974"/>
  </r>
  <r>
    <s v="ASX000548-01"/>
    <s v="框架底板"/>
    <x v="9"/>
    <n v="202"/>
    <x v="1"/>
    <x v="1"/>
    <s v="Order specific"/>
    <x v="0"/>
    <n v="2100"/>
    <n v="4"/>
    <n v="0"/>
    <n v="37.54"/>
    <n v="0"/>
    <n v="0"/>
    <n v="9"/>
    <n v="150.16"/>
    <n v="486.66666666666663"/>
    <n v="0"/>
    <n v="0"/>
    <n v="0"/>
    <n v="337.86"/>
    <s v="Order specific"/>
    <s v="Order specific"/>
    <s v="C"/>
    <s v=""/>
    <n v="0"/>
  </r>
  <r>
    <s v="ASX000589-01"/>
    <s v="RAIL"/>
    <x v="2"/>
    <n v="219"/>
    <x v="1"/>
    <x v="1"/>
    <s v="SM"/>
    <x v="1"/>
    <n v="2600"/>
    <n v="914"/>
    <n v="1250"/>
    <n v="1.88"/>
    <n v="0"/>
    <n v="250"/>
    <n v="4165"/>
    <n v="1718.32"/>
    <n v="0.3505402160864346"/>
    <n v="0"/>
    <n v="235"/>
    <n v="2350"/>
    <n v="7830.2"/>
    <s v="&lt;15 days"/>
    <n v="3"/>
    <s v="B"/>
    <n v="21"/>
    <n v="0"/>
  </r>
  <r>
    <s v="ASX000594-01"/>
    <s v="手车接地侧板（两铡接地时用）"/>
    <x v="3"/>
    <n v="202"/>
    <x v="1"/>
    <x v="1"/>
    <s v="MRP"/>
    <x v="2"/>
    <s v="VMI"/>
    <n v="3"/>
    <n v="0"/>
    <n v="8.43"/>
    <n v="0"/>
    <n v="0"/>
    <n v="433"/>
    <n v="25.29"/>
    <n v="770.46189376443431"/>
    <n v="0"/>
    <n v="0"/>
    <n v="0"/>
    <n v="3650.19"/>
    <s v="&gt;90 days"/>
    <n v="3"/>
    <s v="C"/>
    <n v="21"/>
    <n v="16.236452905488445"/>
  </r>
  <r>
    <s v="ASX000595-01"/>
    <s v="INTERLOCK PLATE"/>
    <x v="2"/>
    <n v="202"/>
    <x v="1"/>
    <x v="1"/>
    <s v="SM"/>
    <x v="1"/>
    <n v="2600"/>
    <n v="359"/>
    <n v="796"/>
    <n v="4.5999999999999996"/>
    <n v="0"/>
    <n v="150"/>
    <n v="3366"/>
    <n v="1651.3999999999999"/>
    <n v="0.32531194295900179"/>
    <n v="0"/>
    <n v="345"/>
    <n v="3661.6"/>
    <n v="15483.599999999999"/>
    <s v="&lt;15 days"/>
    <n v="2"/>
    <s v="B"/>
    <n v="14"/>
    <n v="0"/>
  </r>
  <r>
    <s v="ASX000597-02"/>
    <s v="手车闭锁电磁铁Y0 30VDC"/>
    <x v="3"/>
    <n v="202"/>
    <x v="1"/>
    <x v="1"/>
    <s v="MRP"/>
    <x v="2"/>
    <s v="VMI"/>
    <n v="14"/>
    <n v="0"/>
    <n v="38"/>
    <n v="0"/>
    <n v="0"/>
    <n v="2"/>
    <n v="532"/>
    <n v="65517.5"/>
    <n v="0"/>
    <n v="0"/>
    <n v="0"/>
    <n v="76"/>
    <s v="&gt;90 days"/>
    <n v="3"/>
    <s v="C"/>
    <n v="21"/>
    <n v="351.00745724424775"/>
  </r>
  <r>
    <s v="ASX000597-04"/>
    <s v="手车闭锁电磁铁Y0(110VDC)"/>
    <x v="3"/>
    <n v="202"/>
    <x v="1"/>
    <x v="1"/>
    <s v="MRP"/>
    <x v="2"/>
    <s v="VMI"/>
    <n v="2"/>
    <n v="0"/>
    <n v="38"/>
    <n v="0"/>
    <n v="0"/>
    <n v="231"/>
    <n v="76"/>
    <n v="22.121212121212121"/>
    <n v="0"/>
    <n v="0"/>
    <n v="0"/>
    <n v="8778"/>
    <s v="&lt;30 days"/>
    <n v="3"/>
    <s v="C"/>
    <n v="21"/>
    <n v="2.5423561643835666"/>
  </r>
  <r>
    <s v="ASX000597-06"/>
    <s v="手车闭锁电磁铁Y0(220VDC)"/>
    <x v="3"/>
    <n v="202"/>
    <x v="1"/>
    <x v="1"/>
    <s v="MRP"/>
    <x v="2"/>
    <s v="VMI"/>
    <n v="4"/>
    <n v="0"/>
    <n v="30"/>
    <n v="0"/>
    <n v="0"/>
    <n v="362"/>
    <n v="120"/>
    <n v="2.0165745856353592"/>
    <n v="0"/>
    <n v="0"/>
    <n v="0"/>
    <n v="10860"/>
    <s v="&lt;15 days"/>
    <n v="2"/>
    <s v="C"/>
    <n v="14"/>
    <n v="0"/>
  </r>
  <r>
    <s v="ASX000597-07"/>
    <s v="手车闭锁电磁铁Y0 230VDC"/>
    <x v="4"/>
    <n v="202"/>
    <x v="1"/>
    <x v="1"/>
    <s v="Order specific"/>
    <x v="0"/>
    <n v="2100"/>
    <n v="4"/>
    <n v="0"/>
    <n v="38"/>
    <n v="0"/>
    <n v="0"/>
    <n v="15"/>
    <n v="152"/>
    <n v="97.333333333333329"/>
    <n v="0"/>
    <n v="0"/>
    <n v="0"/>
    <n v="570"/>
    <s v="Order specific"/>
    <s v="Order specific"/>
    <s v="C"/>
    <s v=""/>
    <n v="0"/>
  </r>
  <r>
    <s v="ASX000597-08"/>
    <s v="手车闭锁电磁铁Y0 60VDC"/>
    <x v="4"/>
    <n v="202"/>
    <x v="1"/>
    <x v="1"/>
    <s v="Order specific"/>
    <x v="0"/>
    <n v="2100"/>
    <n v="52"/>
    <n v="0"/>
    <n v="38"/>
    <n v="0"/>
    <n v="0"/>
    <n v="0"/>
    <n v="1976"/>
    <s v=""/>
    <n v="0"/>
    <n v="0"/>
    <n v="0"/>
    <n v="0"/>
    <s v="Order specific"/>
    <s v="Order specific"/>
    <s v="B"/>
    <s v=""/>
    <n v="0"/>
  </r>
  <r>
    <s v="ASX000601-01"/>
    <s v="PLATE"/>
    <x v="2"/>
    <n v="202"/>
    <x v="1"/>
    <x v="1"/>
    <s v="SM"/>
    <x v="1"/>
    <n v="2600"/>
    <n v="553"/>
    <n v="1154"/>
    <n v="8.1999999999999993"/>
    <n v="0"/>
    <n v="200"/>
    <n v="3348"/>
    <n v="4534.5999999999995"/>
    <n v="5.6690561529271202"/>
    <n v="0"/>
    <n v="819.99999999999989"/>
    <n v="9462.7999999999993"/>
    <n v="27453.599999999999"/>
    <s v="&lt;15 days"/>
    <n v="2"/>
    <s v="B"/>
    <n v="14"/>
    <n v="0"/>
  </r>
  <r>
    <s v="ASX000602-01"/>
    <s v="BAR"/>
    <x v="2"/>
    <n v="202"/>
    <x v="1"/>
    <x v="1"/>
    <s v="SM"/>
    <x v="1"/>
    <n v="2600"/>
    <n v="240"/>
    <n v="0"/>
    <n v="2.8"/>
    <n v="0"/>
    <n v="100"/>
    <n v="5223"/>
    <n v="672"/>
    <n v="38.645414512732145"/>
    <n v="0"/>
    <n v="140"/>
    <n v="0"/>
    <n v="14624.4"/>
    <s v="&lt;90 days"/>
    <n v="2"/>
    <s v="C"/>
    <n v="14"/>
    <n v="282.8468624934975"/>
  </r>
  <r>
    <s v="ASX000602-02"/>
    <s v="BAR"/>
    <x v="1"/>
    <n v="219"/>
    <x v="1"/>
    <x v="1"/>
    <s v="Order specific"/>
    <x v="0"/>
    <n v="2100"/>
    <n v="9"/>
    <n v="13"/>
    <n v="1.1499999999999999"/>
    <n v="0"/>
    <n v="0"/>
    <n v="49"/>
    <n v="10.35"/>
    <n v="1787.7551020408164"/>
    <n v="0"/>
    <n v="0"/>
    <n v="14.95"/>
    <n v="56.349999999999994"/>
    <s v="Order specific"/>
    <s v="Order specific"/>
    <s v="C"/>
    <s v=""/>
    <n v="0"/>
  </r>
  <r>
    <s v="ASX000617-01"/>
    <s v="限位杆"/>
    <x v="7"/>
    <n v="202"/>
    <x v="1"/>
    <x v="1"/>
    <s v="Order specific"/>
    <x v="0"/>
    <n v="2100"/>
    <n v="7"/>
    <n v="0"/>
    <n v="1.33"/>
    <n v="0"/>
    <n v="0"/>
    <n v="12"/>
    <n v="9.31"/>
    <n v="273.75"/>
    <n v="0"/>
    <n v="0"/>
    <n v="0"/>
    <n v="15.96"/>
    <s v="Order specific"/>
    <s v="Order specific"/>
    <s v="C"/>
    <s v=""/>
    <n v="0"/>
  </r>
  <r>
    <s v="ASX000618-01"/>
    <s v="限位套"/>
    <x v="7"/>
    <n v="202"/>
    <x v="1"/>
    <x v="1"/>
    <s v="Order specific"/>
    <x v="0"/>
    <n v="2100"/>
    <n v="4"/>
    <n v="0"/>
    <n v="16.89"/>
    <n v="0"/>
    <n v="0"/>
    <n v="12"/>
    <n v="67.56"/>
    <n v="212.91666666666669"/>
    <n v="0"/>
    <n v="0"/>
    <n v="0"/>
    <n v="202.68"/>
    <s v="Order specific"/>
    <s v="Order specific"/>
    <s v="C"/>
    <s v=""/>
    <n v="0"/>
  </r>
  <r>
    <s v="ASX000620-01"/>
    <s v="上触臂1600A"/>
    <x v="7"/>
    <n v="202"/>
    <x v="1"/>
    <x v="1"/>
    <s v="Order specific"/>
    <x v="0"/>
    <n v="2100"/>
    <n v="5"/>
    <n v="0"/>
    <n v="446.47"/>
    <n v="0"/>
    <n v="0"/>
    <n v="30"/>
    <n v="2232.3500000000004"/>
    <n v="48.666666666666664"/>
    <n v="0"/>
    <n v="0"/>
    <n v="0"/>
    <n v="13394.1"/>
    <s v="Order specific"/>
    <s v="Order specific"/>
    <s v="B"/>
    <s v=""/>
    <n v="0"/>
  </r>
  <r>
    <s v="ASX000622-02"/>
    <s v="静触头1250A"/>
    <x v="7"/>
    <n v="202"/>
    <x v="1"/>
    <x v="1"/>
    <s v="Order specific"/>
    <x v="0"/>
    <n v="2100"/>
    <n v="2"/>
    <n v="0"/>
    <n v="393.99"/>
    <n v="0"/>
    <n v="0"/>
    <n v="0"/>
    <n v="787.98"/>
    <s v=""/>
    <n v="0"/>
    <n v="0"/>
    <n v="0"/>
    <n v="0"/>
    <s v="Order specific"/>
    <s v="Order specific"/>
    <s v="C"/>
    <s v=""/>
    <n v="0"/>
  </r>
  <r>
    <s v="ASX000623-02"/>
    <s v="触头安装铜1250A"/>
    <x v="7"/>
    <n v="202"/>
    <x v="1"/>
    <x v="1"/>
    <s v="Order specific"/>
    <x v="0"/>
    <n v="2100"/>
    <n v="2"/>
    <n v="0"/>
    <n v="233.39"/>
    <n v="0"/>
    <n v="0"/>
    <n v="0"/>
    <n v="466.78"/>
    <s v=""/>
    <n v="0"/>
    <n v="0"/>
    <n v="0"/>
    <n v="0"/>
    <s v="Order specific"/>
    <s v="Order specific"/>
    <s v="C"/>
    <s v=""/>
    <n v="0"/>
  </r>
  <r>
    <s v="ASX000629-02"/>
    <s v="下触臂1250A"/>
    <x v="7"/>
    <n v="202"/>
    <x v="1"/>
    <x v="1"/>
    <s v="Order specific"/>
    <x v="0"/>
    <n v="2100"/>
    <n v="1"/>
    <n v="0"/>
    <n v="633.23"/>
    <n v="0"/>
    <n v="0"/>
    <n v="0"/>
    <n v="633.23"/>
    <s v=""/>
    <n v="0"/>
    <n v="0"/>
    <n v="0"/>
    <n v="0"/>
    <s v="Order specific"/>
    <s v="Order specific"/>
    <s v="C"/>
    <s v=""/>
    <n v="0"/>
  </r>
  <r>
    <s v="ASX000635-01"/>
    <s v="丝杆"/>
    <x v="7"/>
    <n v="202"/>
    <x v="1"/>
    <x v="1"/>
    <s v="Order specific"/>
    <x v="0"/>
    <n v="2100"/>
    <n v="2"/>
    <n v="0"/>
    <n v="126"/>
    <n v="0"/>
    <n v="0"/>
    <n v="12"/>
    <n v="252"/>
    <n v="30.416666666666664"/>
    <n v="0"/>
    <n v="0"/>
    <n v="0"/>
    <n v="1512"/>
    <s v="Order specific"/>
    <s v="Order specific"/>
    <s v="C"/>
    <s v=""/>
    <n v="0"/>
  </r>
  <r>
    <s v="ASX000636-01"/>
    <s v="丝杆母"/>
    <x v="7"/>
    <n v="202"/>
    <x v="1"/>
    <x v="1"/>
    <s v="Order specific"/>
    <x v="0"/>
    <n v="2100"/>
    <n v="1"/>
    <n v="0"/>
    <n v="196"/>
    <n v="0"/>
    <n v="0"/>
    <n v="12"/>
    <n v="196"/>
    <n v="60.833333333333329"/>
    <n v="0"/>
    <n v="0"/>
    <n v="0"/>
    <n v="2352"/>
    <s v="Order specific"/>
    <s v="Order specific"/>
    <s v="C"/>
    <s v=""/>
    <n v="0"/>
  </r>
  <r>
    <s v="ASX000656-01"/>
    <s v="COVER SHEET"/>
    <x v="2"/>
    <n v="202"/>
    <x v="1"/>
    <x v="1"/>
    <s v="SM"/>
    <x v="1"/>
    <n v="2600"/>
    <n v="171"/>
    <n v="60"/>
    <n v="13.22"/>
    <n v="0"/>
    <n v="60"/>
    <n v="3456"/>
    <n v="2260.62"/>
    <n v="0.10561342592592592"/>
    <n v="0"/>
    <n v="396.6"/>
    <n v="793.2"/>
    <n v="45688.32"/>
    <s v="&lt;15 days"/>
    <n v="2"/>
    <s v="B"/>
    <n v="14"/>
    <n v="0"/>
  </r>
  <r>
    <s v="ASX000658-01"/>
    <s v="INDICATOR"/>
    <x v="2"/>
    <n v="202"/>
    <x v="1"/>
    <x v="1"/>
    <s v="SM"/>
    <x v="1"/>
    <n v="2600"/>
    <n v="298"/>
    <n v="0"/>
    <n v="5.92"/>
    <n v="0"/>
    <n v="100"/>
    <n v="0"/>
    <n v="1764.16"/>
    <s v=""/>
    <n v="0"/>
    <n v="296"/>
    <n v="0"/>
    <n v="0"/>
    <s v="&gt;90 days"/>
    <n v="4"/>
    <s v="B"/>
    <n v="0"/>
    <n v="1164.3456000000001"/>
  </r>
  <r>
    <s v="ASX000663-01"/>
    <s v="SUPPORT"/>
    <x v="2"/>
    <n v="202"/>
    <x v="1"/>
    <x v="1"/>
    <s v="SM"/>
    <x v="1"/>
    <n v="2600"/>
    <n v="290"/>
    <n v="692"/>
    <n v="4.34"/>
    <n v="0"/>
    <n v="150"/>
    <n v="1492"/>
    <n v="1258.5999999999999"/>
    <n v="72.902144772117964"/>
    <n v="0"/>
    <n v="325.5"/>
    <n v="3003.2799999999997"/>
    <n v="6475.28"/>
    <s v="&lt;90 days"/>
    <n v="3"/>
    <s v="B"/>
    <n v="21"/>
    <n v="591.39365714811072"/>
  </r>
  <r>
    <s v="ASX000673-01"/>
    <s v="固定式底面支撑块"/>
    <x v="3"/>
    <n v="202"/>
    <x v="1"/>
    <x v="1"/>
    <s v="MRP"/>
    <x v="2"/>
    <s v="VMI"/>
    <n v="2"/>
    <n v="0"/>
    <n v="20.37"/>
    <n v="0"/>
    <n v="0"/>
    <n v="740"/>
    <n v="40.74"/>
    <n v="143.04054054054055"/>
    <n v="0"/>
    <n v="0"/>
    <n v="0"/>
    <n v="15073.800000000001"/>
    <s v="&gt;90 days"/>
    <n v="2"/>
    <s v="C"/>
    <n v="14"/>
    <n v="24.256715314123763"/>
  </r>
  <r>
    <s v="ASX000695-01"/>
    <s v="限位圈"/>
    <x v="7"/>
    <n v="212"/>
    <x v="1"/>
    <x v="1"/>
    <s v="Order specific"/>
    <x v="0"/>
    <n v="2100"/>
    <n v="48"/>
    <n v="0"/>
    <n v="3.26"/>
    <n v="0"/>
    <n v="0"/>
    <n v="48"/>
    <n v="156.47999999999999"/>
    <n v="15.208333333333332"/>
    <n v="0"/>
    <n v="0"/>
    <n v="0"/>
    <n v="156.47999999999999"/>
    <s v="Order specific"/>
    <s v="Order specific"/>
    <s v="C"/>
    <s v=""/>
    <n v="0"/>
  </r>
  <r>
    <s v="ASX000696-01"/>
    <s v="拨动轴"/>
    <x v="7"/>
    <n v="212"/>
    <x v="1"/>
    <x v="1"/>
    <s v="Order specific"/>
    <x v="0"/>
    <n v="2100"/>
    <n v="1"/>
    <n v="0"/>
    <n v="2.2999999999999998"/>
    <n v="0"/>
    <n v="0"/>
    <n v="12"/>
    <n v="2.2999999999999998"/>
    <n v="1460"/>
    <n v="0"/>
    <n v="0"/>
    <n v="0"/>
    <n v="27.599999999999998"/>
    <s v="Order specific"/>
    <s v="Order specific"/>
    <s v="C"/>
    <s v=""/>
    <n v="0"/>
  </r>
  <r>
    <s v="ASX000700-01"/>
    <s v="CAP"/>
    <x v="4"/>
    <n v="202"/>
    <x v="1"/>
    <x v="1"/>
    <s v="Order specific"/>
    <x v="0"/>
    <n v="2100"/>
    <n v="100"/>
    <n v="0"/>
    <n v="1"/>
    <n v="0"/>
    <n v="0"/>
    <n v="12708"/>
    <n v="100"/>
    <n v="2.872206484104501E-2"/>
    <n v="0"/>
    <n v="0"/>
    <n v="0"/>
    <n v="12708"/>
    <s v="Order specific"/>
    <s v="Order specific"/>
    <s v="C"/>
    <s v=""/>
    <n v="0"/>
  </r>
  <r>
    <s v="ASX000709-02"/>
    <s v="绝缘间隔圈"/>
    <x v="7"/>
    <n v="212"/>
    <x v="1"/>
    <x v="1"/>
    <s v="Order specific"/>
    <x v="0"/>
    <n v="2100"/>
    <n v="1"/>
    <n v="0"/>
    <n v="9.6"/>
    <n v="0"/>
    <n v="0"/>
    <n v="0"/>
    <n v="9.6"/>
    <s v=""/>
    <n v="0"/>
    <n v="0"/>
    <n v="0"/>
    <n v="0"/>
    <s v="Order specific"/>
    <s v="Order specific"/>
    <s v="C"/>
    <s v=""/>
    <n v="0"/>
  </r>
  <r>
    <s v="ASX000731-01"/>
    <s v="BRACKET"/>
    <x v="2"/>
    <n v="202"/>
    <x v="1"/>
    <x v="1"/>
    <s v="SM"/>
    <x v="1"/>
    <n v="2600"/>
    <n v="59"/>
    <n v="100"/>
    <n v="3.54"/>
    <n v="0"/>
    <n v="20"/>
    <n v="160"/>
    <n v="208.86"/>
    <n v="2.28125"/>
    <n v="0"/>
    <n v="35.4"/>
    <n v="354"/>
    <n v="566.4"/>
    <s v="&lt;15 days"/>
    <n v="3"/>
    <s v="C"/>
    <n v="21"/>
    <n v="0"/>
  </r>
  <r>
    <s v="ASX000734-01"/>
    <s v="合闸手车联锁间隔套"/>
    <x v="3"/>
    <n v="202"/>
    <x v="1"/>
    <x v="1"/>
    <s v="MRP"/>
    <x v="2"/>
    <s v="VMI"/>
    <n v="23"/>
    <n v="0"/>
    <n v="7.5"/>
    <n v="0"/>
    <n v="0"/>
    <n v="448"/>
    <n v="172.5"/>
    <n v="48.069196428571431"/>
    <n v="0"/>
    <n v="0"/>
    <n v="0"/>
    <n v="3360"/>
    <s v="&lt;90 days"/>
    <n v="3"/>
    <s v="C"/>
    <n v="21"/>
    <n v="64.112326445321571"/>
  </r>
  <r>
    <s v="ASX000782-01"/>
    <s v="绝缘罩"/>
    <x v="3"/>
    <n v="202"/>
    <x v="1"/>
    <x v="1"/>
    <s v="MRP"/>
    <x v="2"/>
    <s v="VMI"/>
    <n v="22"/>
    <n v="0"/>
    <n v="58.12"/>
    <n v="0"/>
    <n v="0"/>
    <n v="457"/>
    <n v="1278.6399999999999"/>
    <n v="18.369803063457333"/>
    <n v="0"/>
    <n v="0"/>
    <n v="0"/>
    <n v="26560.84"/>
    <s v="&lt;30 days"/>
    <n v="2"/>
    <s v="B"/>
    <n v="14"/>
    <n v="200.7472415485409"/>
  </r>
  <r>
    <s v="ASX000783-01"/>
    <s v="航空插闭锁件"/>
    <x v="9"/>
    <n v="202"/>
    <x v="1"/>
    <x v="1"/>
    <s v="Order specific"/>
    <x v="0"/>
    <n v="2100"/>
    <n v="73"/>
    <n v="0"/>
    <n v="3.78"/>
    <n v="0"/>
    <n v="0"/>
    <n v="0"/>
    <n v="275.94"/>
    <s v=""/>
    <n v="0"/>
    <n v="0"/>
    <n v="0"/>
    <n v="0"/>
    <s v="Order specific"/>
    <s v="Order specific"/>
    <s v="C"/>
    <s v=""/>
    <n v="0"/>
  </r>
  <r>
    <s v="ASX000783-02"/>
    <s v="PLATE"/>
    <x v="2"/>
    <n v="202"/>
    <x v="1"/>
    <x v="1"/>
    <s v="SM"/>
    <x v="1"/>
    <n v="2600"/>
    <n v="59"/>
    <n v="64"/>
    <n v="3.24"/>
    <n v="0"/>
    <n v="32"/>
    <n v="452"/>
    <n v="191.16000000000003"/>
    <n v="58.94911504424779"/>
    <n v="0"/>
    <n v="51.84"/>
    <n v="207.36"/>
    <n v="1464.48"/>
    <s v="&lt;90 days"/>
    <n v="3"/>
    <s v="C"/>
    <n v="21"/>
    <n v="81.22043673484707"/>
  </r>
  <r>
    <s v="ASX000784-01"/>
    <s v="航空插闭锁件"/>
    <x v="9"/>
    <n v="202"/>
    <x v="1"/>
    <x v="1"/>
    <s v="Order specific"/>
    <x v="0"/>
    <n v="2100"/>
    <n v="63"/>
    <n v="0"/>
    <n v="4.21"/>
    <n v="0"/>
    <n v="0"/>
    <n v="0"/>
    <n v="265.23"/>
    <s v=""/>
    <n v="0"/>
    <n v="0"/>
    <n v="0"/>
    <n v="0"/>
    <s v="Order specific"/>
    <s v="Order specific"/>
    <s v="C"/>
    <s v=""/>
    <n v="0"/>
  </r>
  <r>
    <s v="ASX000784-02"/>
    <s v="IP板上装配航空插联锁件"/>
    <x v="3"/>
    <n v="202"/>
    <x v="1"/>
    <x v="1"/>
    <s v="MRP"/>
    <x v="2"/>
    <s v="VMI"/>
    <n v="23"/>
    <n v="0"/>
    <n v="8.32"/>
    <n v="0"/>
    <n v="0"/>
    <n v="451"/>
    <n v="191.36"/>
    <n v="50.986696230598668"/>
    <n v="0"/>
    <n v="0"/>
    <n v="0"/>
    <n v="3752.32"/>
    <s v="&lt;90 days"/>
    <n v="3"/>
    <s v="C"/>
    <n v="21"/>
    <n v="74.279136438356176"/>
  </r>
  <r>
    <s v="ASX000788-01"/>
    <s v="DRIVER"/>
    <x v="2"/>
    <n v="202"/>
    <x v="1"/>
    <x v="1"/>
    <s v="SM"/>
    <x v="1"/>
    <n v="2600"/>
    <n v="63"/>
    <n v="120"/>
    <n v="4.8600000000000003"/>
    <n v="0"/>
    <n v="30"/>
    <n v="507"/>
    <n v="306.18"/>
    <n v="16.558185404339252"/>
    <n v="0"/>
    <n v="72.900000000000006"/>
    <n v="583.20000000000005"/>
    <n v="2464.02"/>
    <s v="&lt;30 days"/>
    <n v="3"/>
    <s v="C"/>
    <n v="21"/>
    <n v="0"/>
  </r>
  <r>
    <s v="ASX000807-01"/>
    <s v="底部接地铜牌"/>
    <x v="3"/>
    <n v="202"/>
    <x v="1"/>
    <x v="1"/>
    <s v="MRP"/>
    <x v="2"/>
    <s v="VMI"/>
    <n v="95"/>
    <n v="0"/>
    <n v="60"/>
    <n v="0"/>
    <n v="0"/>
    <n v="3275"/>
    <n v="5700"/>
    <n v="7.0213740458015268"/>
    <n v="0"/>
    <n v="0"/>
    <n v="0"/>
    <n v="196500"/>
    <s v="&lt;15 days"/>
    <n v="1"/>
    <s v="B"/>
    <n v="7"/>
    <n v="11.452054794520773"/>
  </r>
  <r>
    <s v="ASX000816-02"/>
    <s v="U型插头"/>
    <x v="10"/>
    <n v="212"/>
    <x v="1"/>
    <x v="1"/>
    <s v="Order specific"/>
    <x v="0"/>
    <n v="2100"/>
    <n v="30"/>
    <n v="0"/>
    <n v="2.89"/>
    <n v="0"/>
    <n v="0"/>
    <n v="12"/>
    <n v="86.7"/>
    <n v="2889.5833333333335"/>
    <n v="0"/>
    <n v="0"/>
    <n v="0"/>
    <n v="34.68"/>
    <s v="Order specific"/>
    <s v="Order specific"/>
    <s v="C"/>
    <s v=""/>
    <n v="0"/>
  </r>
  <r>
    <s v="ASX000822-01"/>
    <s v="端子排导轨（短）"/>
    <x v="3"/>
    <n v="202"/>
    <x v="1"/>
    <x v="1"/>
    <s v="MRP"/>
    <x v="2"/>
    <s v="VMI"/>
    <n v="8"/>
    <n v="0"/>
    <n v="7"/>
    <n v="0"/>
    <n v="0"/>
    <n v="0"/>
    <n v="56"/>
    <s v=""/>
    <n v="0"/>
    <n v="0"/>
    <n v="0"/>
    <n v="0"/>
    <s v="&gt;90 days"/>
    <n v="4"/>
    <s v="C"/>
    <n v="0"/>
    <n v="36.96"/>
  </r>
  <r>
    <s v="ASX000822-02"/>
    <s v="端子排导轨（长）"/>
    <x v="3"/>
    <n v="219"/>
    <x v="1"/>
    <x v="1"/>
    <s v="MRP"/>
    <x v="2"/>
    <s v="VMI"/>
    <n v="44"/>
    <n v="0"/>
    <n v="3.81"/>
    <n v="0"/>
    <n v="0"/>
    <n v="168"/>
    <n v="167.64000000000001"/>
    <n v="17.38095238095238"/>
    <n v="0"/>
    <n v="0"/>
    <n v="0"/>
    <n v="640.08000000000004"/>
    <s v="&lt;30 days"/>
    <n v="3"/>
    <s v="C"/>
    <n v="21"/>
    <n v="0"/>
  </r>
  <r>
    <s v="ASX000828-01"/>
    <s v="LEVER"/>
    <x v="2"/>
    <n v="202"/>
    <x v="1"/>
    <x v="1"/>
    <s v="SM"/>
    <x v="1"/>
    <n v="2600"/>
    <n v="44"/>
    <n v="80"/>
    <n v="3.92"/>
    <n v="0"/>
    <n v="20"/>
    <n v="451"/>
    <n v="172.48"/>
    <n v="35.609756097560975"/>
    <n v="0"/>
    <n v="39.200000000000003"/>
    <n v="313.60000000000002"/>
    <n v="1767.92"/>
    <s v="&lt;90 days"/>
    <n v="3"/>
    <s v="C"/>
    <n v="21"/>
    <n v="46.704276164383565"/>
  </r>
  <r>
    <s v="ASX000831-01"/>
    <s v="SUPPORT"/>
    <x v="2"/>
    <n v="202"/>
    <x v="1"/>
    <x v="1"/>
    <s v="SM"/>
    <x v="1"/>
    <n v="2600"/>
    <n v="458"/>
    <n v="0"/>
    <n v="4.37"/>
    <n v="0"/>
    <n v="150"/>
    <n v="2"/>
    <n v="2001.46"/>
    <n v="8030"/>
    <n v="0"/>
    <n v="327.75"/>
    <n v="0"/>
    <n v="8.74"/>
    <s v="&gt;90 days"/>
    <n v="3"/>
    <s v="B"/>
    <n v="21"/>
    <n v="1317.5090252054795"/>
  </r>
  <r>
    <s v="ASX000881-01"/>
    <s v="触头1250A"/>
    <x v="10"/>
    <n v="212"/>
    <x v="1"/>
    <x v="1"/>
    <s v="Order specific"/>
    <x v="0"/>
    <n v="2100"/>
    <n v="5"/>
    <n v="0"/>
    <n v="298.68"/>
    <n v="0"/>
    <n v="0"/>
    <n v="0"/>
    <n v="1493.4"/>
    <s v=""/>
    <n v="0"/>
    <n v="0"/>
    <n v="0"/>
    <n v="0"/>
    <s v="Order specific"/>
    <s v="Order specific"/>
    <s v="B"/>
    <s v=""/>
    <n v="0"/>
  </r>
  <r>
    <s v="ASX000881-02"/>
    <s v="触头2000A"/>
    <x v="10"/>
    <n v="202"/>
    <x v="1"/>
    <x v="1"/>
    <s v="Order specific"/>
    <x v="0"/>
    <n v="2100"/>
    <n v="6"/>
    <n v="0"/>
    <n v="255.59"/>
    <n v="0"/>
    <n v="0"/>
    <n v="0"/>
    <n v="1533.54"/>
    <s v=""/>
    <n v="0"/>
    <n v="0"/>
    <n v="0"/>
    <n v="0"/>
    <s v="Order specific"/>
    <s v="Order specific"/>
    <s v="B"/>
    <s v=""/>
    <n v="0"/>
  </r>
  <r>
    <s v="ASX000882-01"/>
    <s v="接地铜牌"/>
    <x v="10"/>
    <n v="212"/>
    <x v="1"/>
    <x v="1"/>
    <s v="Order specific"/>
    <x v="0"/>
    <n v="2100"/>
    <n v="6"/>
    <n v="0"/>
    <n v="151.63"/>
    <n v="0"/>
    <n v="0"/>
    <n v="0"/>
    <n v="909.78"/>
    <s v=""/>
    <n v="0"/>
    <n v="0"/>
    <n v="0"/>
    <n v="0"/>
    <s v="Order specific"/>
    <s v="Order specific"/>
    <s v="B"/>
    <s v=""/>
    <n v="0"/>
  </r>
  <r>
    <s v="ASX001202-02"/>
    <s v="指示灯110VDC绿色"/>
    <x v="7"/>
    <n v="219"/>
    <x v="1"/>
    <x v="1"/>
    <s v="Order specific"/>
    <x v="0"/>
    <n v="2100"/>
    <n v="1"/>
    <n v="0"/>
    <n v="10.09"/>
    <n v="0"/>
    <n v="0"/>
    <n v="10"/>
    <n v="10.09"/>
    <n v="219"/>
    <n v="0"/>
    <n v="0"/>
    <n v="0"/>
    <n v="100.9"/>
    <s v="Order specific"/>
    <s v="Order specific"/>
    <s v="C"/>
    <s v=""/>
    <n v="0"/>
  </r>
  <r>
    <s v="ASX001204-01"/>
    <s v="按钮 绿色10/G"/>
    <x v="7"/>
    <n v="219"/>
    <x v="1"/>
    <x v="1"/>
    <s v="Order specific"/>
    <x v="0"/>
    <n v="2100"/>
    <n v="2"/>
    <n v="0"/>
    <n v="10.94"/>
    <n v="0"/>
    <n v="0"/>
    <n v="15"/>
    <n v="21.88"/>
    <n v="24.333333333333332"/>
    <n v="0"/>
    <n v="0"/>
    <n v="0"/>
    <n v="164.1"/>
    <s v="Order specific"/>
    <s v="Order specific"/>
    <s v="C"/>
    <s v=""/>
    <n v="0"/>
  </r>
  <r>
    <s v="ASX001205-01"/>
    <s v="按钮 红色10/R"/>
    <x v="7"/>
    <n v="219"/>
    <x v="1"/>
    <x v="1"/>
    <s v="Order specific"/>
    <x v="0"/>
    <n v="2100"/>
    <n v="5"/>
    <n v="0"/>
    <n v="10.94"/>
    <n v="0"/>
    <n v="0"/>
    <n v="12"/>
    <n v="54.699999999999996"/>
    <n v="60.833333333333329"/>
    <n v="0"/>
    <n v="0"/>
    <n v="0"/>
    <n v="131.28"/>
    <s v="Order specific"/>
    <s v="Order specific"/>
    <s v="C"/>
    <s v=""/>
    <n v="0"/>
  </r>
  <r>
    <s v="ASX001209-01"/>
    <s v="合分闸标签"/>
    <x v="7"/>
    <n v="219"/>
    <x v="1"/>
    <x v="1"/>
    <s v="Order specific"/>
    <x v="0"/>
    <n v="2100"/>
    <n v="8"/>
    <n v="0"/>
    <n v="1.8"/>
    <n v="0"/>
    <n v="0"/>
    <n v="20"/>
    <n v="14.4"/>
    <n v="91.25"/>
    <n v="0"/>
    <n v="0"/>
    <n v="0"/>
    <n v="36"/>
    <s v="Order specific"/>
    <s v="Order specific"/>
    <s v="C"/>
    <s v=""/>
    <n v="0"/>
  </r>
  <r>
    <s v="ASX001210-01"/>
    <s v="合分闸标签"/>
    <x v="7"/>
    <n v="219"/>
    <x v="1"/>
    <x v="1"/>
    <s v="Order specific"/>
    <x v="0"/>
    <n v="2100"/>
    <n v="8"/>
    <n v="0"/>
    <n v="1.8"/>
    <n v="0"/>
    <n v="0"/>
    <n v="24"/>
    <n v="14.4"/>
    <n v="121.66666666666666"/>
    <n v="0"/>
    <n v="0"/>
    <n v="0"/>
    <n v="43.2"/>
    <s v="Order specific"/>
    <s v="Order specific"/>
    <s v="C"/>
    <s v=""/>
    <n v="0"/>
  </r>
  <r>
    <s v="ASX001224-01"/>
    <s v="连接片"/>
    <x v="7"/>
    <n v="202"/>
    <x v="1"/>
    <x v="1"/>
    <s v="Order specific"/>
    <x v="0"/>
    <n v="2100"/>
    <n v="7"/>
    <n v="0"/>
    <n v="3.32"/>
    <n v="0"/>
    <n v="0"/>
    <n v="24"/>
    <n v="23.24"/>
    <n v="121.66666666666666"/>
    <n v="0"/>
    <n v="0"/>
    <n v="0"/>
    <n v="79.679999999999993"/>
    <s v="Order specific"/>
    <s v="Order specific"/>
    <s v="C"/>
    <s v=""/>
    <n v="0"/>
  </r>
  <r>
    <s v="ASX001226-01"/>
    <s v="封板"/>
    <x v="7"/>
    <n v="202"/>
    <x v="1"/>
    <x v="1"/>
    <s v="Order specific"/>
    <x v="0"/>
    <n v="2100"/>
    <n v="8"/>
    <n v="0"/>
    <n v="19.559999999999999"/>
    <n v="0"/>
    <n v="0"/>
    <n v="12"/>
    <n v="156.47999999999999"/>
    <n v="212.91666666666669"/>
    <n v="0"/>
    <n v="0"/>
    <n v="0"/>
    <n v="234.71999999999997"/>
    <s v="Order specific"/>
    <s v="Order specific"/>
    <s v="C"/>
    <s v=""/>
    <n v="0"/>
  </r>
  <r>
    <s v="ASX001227-01"/>
    <s v="压簧"/>
    <x v="7"/>
    <n v="219"/>
    <x v="1"/>
    <x v="1"/>
    <s v="Order specific"/>
    <x v="0"/>
    <n v="2100"/>
    <n v="9"/>
    <n v="0"/>
    <n v="0.49"/>
    <n v="0"/>
    <n v="0"/>
    <n v="12"/>
    <n v="4.41"/>
    <n v="243.33333333333331"/>
    <n v="0"/>
    <n v="0"/>
    <n v="0"/>
    <n v="5.88"/>
    <s v="Order specific"/>
    <s v="Order specific"/>
    <s v="C"/>
    <s v=""/>
    <n v="0"/>
  </r>
  <r>
    <s v="ASX001262-01"/>
    <s v="垫圏"/>
    <x v="10"/>
    <n v="202"/>
    <x v="1"/>
    <x v="1"/>
    <s v="Order specific"/>
    <x v="0"/>
    <n v="2100"/>
    <n v="147"/>
    <n v="0"/>
    <n v="1.69"/>
    <n v="0"/>
    <n v="0"/>
    <n v="8"/>
    <n v="248.42999999999998"/>
    <n v="410.625"/>
    <n v="0"/>
    <n v="0"/>
    <n v="0"/>
    <n v="13.52"/>
    <s v="Order specific"/>
    <s v="Order specific"/>
    <s v="C"/>
    <s v=""/>
    <n v="0"/>
  </r>
  <r>
    <s v="ASX001314-01"/>
    <s v="限位套"/>
    <x v="10"/>
    <n v="202"/>
    <x v="1"/>
    <x v="1"/>
    <s v="Order specific"/>
    <x v="0"/>
    <n v="2100"/>
    <n v="169"/>
    <n v="0"/>
    <n v="5.78"/>
    <n v="0"/>
    <n v="0"/>
    <n v="218"/>
    <n v="976.82"/>
    <n v="246.12385321100916"/>
    <n v="0"/>
    <n v="0"/>
    <n v="0"/>
    <n v="1260.04"/>
    <s v="Order specific"/>
    <s v="Order specific"/>
    <s v="B"/>
    <s v=""/>
    <n v="0"/>
  </r>
  <r>
    <s v="ASX001315-01"/>
    <s v="拨叉轴"/>
    <x v="10"/>
    <n v="202"/>
    <x v="1"/>
    <x v="1"/>
    <s v="Order specific"/>
    <x v="0"/>
    <n v="2100"/>
    <n v="5"/>
    <n v="0"/>
    <n v="5.34"/>
    <n v="0"/>
    <n v="0"/>
    <n v="129"/>
    <n v="26.7"/>
    <n v="478.17829457364343"/>
    <n v="0"/>
    <n v="0"/>
    <n v="0"/>
    <n v="688.86"/>
    <s v="Order specific"/>
    <s v="Order specific"/>
    <s v="C"/>
    <s v=""/>
    <n v="0"/>
  </r>
  <r>
    <s v="ASX001322-01"/>
    <s v="横杆"/>
    <x v="10"/>
    <n v="202"/>
    <x v="1"/>
    <x v="1"/>
    <s v="Order specific"/>
    <x v="0"/>
    <n v="2100"/>
    <n v="9"/>
    <n v="0"/>
    <n v="165"/>
    <n v="0"/>
    <n v="0"/>
    <n v="4"/>
    <n v="1485"/>
    <n v="456.25"/>
    <n v="0"/>
    <n v="0"/>
    <n v="0"/>
    <n v="660"/>
    <s v="Order specific"/>
    <s v="Order specific"/>
    <s v="B"/>
    <s v=""/>
    <n v="0"/>
  </r>
  <r>
    <s v="ASX001334-01"/>
    <s v="拨叉销"/>
    <x v="10"/>
    <n v="202"/>
    <x v="1"/>
    <x v="1"/>
    <s v="Order specific"/>
    <x v="0"/>
    <n v="2100"/>
    <n v="17"/>
    <n v="0"/>
    <n v="152.44"/>
    <n v="0"/>
    <n v="0"/>
    <n v="8"/>
    <n v="2591.48"/>
    <n v="410.625"/>
    <n v="0"/>
    <n v="0"/>
    <n v="0"/>
    <n v="1219.52"/>
    <s v="Order specific"/>
    <s v="Order specific"/>
    <s v="B"/>
    <s v=""/>
    <n v="0"/>
  </r>
  <r>
    <s v="ASX001389-01"/>
    <s v="面板"/>
    <x v="7"/>
    <n v="202"/>
    <x v="1"/>
    <x v="1"/>
    <s v="Order specific"/>
    <x v="0"/>
    <n v="2100"/>
    <n v="2"/>
    <n v="0"/>
    <n v="58.6"/>
    <n v="0"/>
    <n v="0"/>
    <n v="12"/>
    <n v="117.2"/>
    <n v="517.08333333333337"/>
    <n v="0"/>
    <n v="0"/>
    <n v="0"/>
    <n v="703.2"/>
    <s v="Order specific"/>
    <s v="Order specific"/>
    <s v="C"/>
    <s v=""/>
    <n v="0"/>
  </r>
  <r>
    <s v="ASX001391-01S"/>
    <s v="LIFTING LINK"/>
    <x v="14"/>
    <n v="105"/>
    <x v="1"/>
    <x v="1"/>
    <s v="Order specific"/>
    <x v="0"/>
    <n v="2100"/>
    <n v="4"/>
    <n v="0"/>
    <n v="42.15"/>
    <n v="0"/>
    <n v="0"/>
    <n v="0"/>
    <n v="168.6"/>
    <s v=""/>
    <n v="0"/>
    <n v="0"/>
    <n v="0"/>
    <n v="0"/>
    <s v="Order specific"/>
    <s v="Order specific"/>
    <s v="C"/>
    <s v=""/>
    <n v="0"/>
  </r>
  <r>
    <s v="ASX001392-01"/>
    <s v="垫片"/>
    <x v="10"/>
    <n v="212"/>
    <x v="1"/>
    <x v="1"/>
    <s v="Order specific"/>
    <x v="0"/>
    <n v="2100"/>
    <n v="137"/>
    <n v="0"/>
    <n v="1.37"/>
    <n v="0"/>
    <n v="0"/>
    <n v="26"/>
    <n v="187.69000000000003"/>
    <n v="56.15384615384616"/>
    <n v="0"/>
    <n v="0"/>
    <n v="0"/>
    <n v="35.620000000000005"/>
    <s v="Order specific"/>
    <s v="Order specific"/>
    <s v="C"/>
    <s v=""/>
    <n v="0"/>
  </r>
  <r>
    <s v="ASX001392-02"/>
    <s v="垫片"/>
    <x v="10"/>
    <n v="212"/>
    <x v="1"/>
    <x v="1"/>
    <s v="Order specific"/>
    <x v="0"/>
    <n v="2100"/>
    <n v="137"/>
    <n v="0"/>
    <n v="1.48"/>
    <n v="0"/>
    <n v="0"/>
    <n v="12"/>
    <n v="202.76"/>
    <n v="4167.083333333333"/>
    <n v="0"/>
    <n v="0"/>
    <n v="0"/>
    <n v="17.759999999999998"/>
    <s v="Order specific"/>
    <s v="Order specific"/>
    <s v="C"/>
    <s v=""/>
    <n v="0"/>
  </r>
  <r>
    <s v="ASX001457-01"/>
    <s v="手动分闸按钮"/>
    <x v="3"/>
    <n v="202"/>
    <x v="1"/>
    <x v="1"/>
    <s v="MRP"/>
    <x v="2"/>
    <s v="VMI"/>
    <n v="4"/>
    <n v="0"/>
    <n v="5.18"/>
    <n v="0"/>
    <n v="0"/>
    <n v="160"/>
    <n v="20.72"/>
    <n v="312.53125"/>
    <n v="0"/>
    <n v="0"/>
    <n v="0"/>
    <n v="828.8"/>
    <s v="&gt;90 days"/>
    <n v="3"/>
    <s v="C"/>
    <n v="21"/>
    <n v="12.756318448155186"/>
  </r>
  <r>
    <s v="ASX001460-01"/>
    <s v="上横梁连接件"/>
    <x v="3"/>
    <n v="202"/>
    <x v="1"/>
    <x v="1"/>
    <s v="MRP"/>
    <x v="2"/>
    <s v="VMI"/>
    <n v="46"/>
    <n v="0"/>
    <n v="7.49"/>
    <n v="0"/>
    <n v="0"/>
    <n v="902"/>
    <n v="344.54"/>
    <n v="1.6186252771618626"/>
    <n v="0"/>
    <n v="0"/>
    <n v="0"/>
    <n v="6755.9800000000005"/>
    <s v="&lt;15 days"/>
    <n v="3"/>
    <s v="C"/>
    <n v="21"/>
    <n v="0"/>
  </r>
  <r>
    <s v="ASX001469-01"/>
    <s v="CAM"/>
    <x v="2"/>
    <n v="202"/>
    <x v="1"/>
    <x v="1"/>
    <s v="SM"/>
    <x v="1"/>
    <n v="2600"/>
    <n v="173"/>
    <n v="250"/>
    <n v="1.86"/>
    <n v="0"/>
    <n v="80"/>
    <n v="372"/>
    <n v="321.78000000000003"/>
    <n v="45.134408602150536"/>
    <n v="0"/>
    <n v="74.400000000000006"/>
    <n v="465"/>
    <n v="691.92000000000007"/>
    <s v="&lt;90 days"/>
    <n v="3"/>
    <s v="C"/>
    <n v="21"/>
    <n v="113.56170067897558"/>
  </r>
  <r>
    <s v="ASX001500-01"/>
    <s v="熔丝管头"/>
    <x v="9"/>
    <n v="212"/>
    <x v="1"/>
    <x v="1"/>
    <s v="Order specific"/>
    <x v="0"/>
    <n v="2100"/>
    <n v="141"/>
    <n v="0"/>
    <n v="30.63"/>
    <n v="0"/>
    <n v="0"/>
    <n v="15"/>
    <n v="4318.83"/>
    <n v="4209.666666666667"/>
    <n v="0"/>
    <n v="0"/>
    <n v="0"/>
    <n v="459.45"/>
    <s v="Order specific"/>
    <s v="Order specific"/>
    <s v="B"/>
    <s v=""/>
    <n v="0"/>
  </r>
  <r>
    <s v="ASX001503-01"/>
    <s v="底部接地铜牌"/>
    <x v="3"/>
    <n v="202"/>
    <x v="1"/>
    <x v="1"/>
    <s v="MRP"/>
    <x v="2"/>
    <s v="VMI"/>
    <n v="9"/>
    <n v="0"/>
    <n v="359.52"/>
    <n v="0"/>
    <n v="0"/>
    <n v="1535"/>
    <n v="3235.68"/>
    <n v="33.527687296416936"/>
    <n v="0"/>
    <n v="0"/>
    <n v="0"/>
    <n v="551863.19999999995"/>
    <s v="&lt;90 days"/>
    <n v="1"/>
    <s v="B"/>
    <n v="7"/>
    <n v="1689.68322424949"/>
  </r>
  <r>
    <s v="ASX001504-01"/>
    <s v="底部接地铜牌与壳连接"/>
    <x v="3"/>
    <n v="202"/>
    <x v="1"/>
    <x v="1"/>
    <s v="MRP"/>
    <x v="2"/>
    <s v="VMI"/>
    <n v="4"/>
    <n v="0"/>
    <n v="174.03"/>
    <n v="0"/>
    <n v="0"/>
    <n v="1534"/>
    <n v="696.12"/>
    <n v="2.1414602346805736"/>
    <n v="0"/>
    <n v="0"/>
    <n v="0"/>
    <n v="266962.02"/>
    <s v="&lt;15 days"/>
    <n v="1"/>
    <s v="C"/>
    <n v="7"/>
    <n v="0"/>
  </r>
  <r>
    <s v="ASX001527-01"/>
    <s v="THREADED ROD"/>
    <x v="2"/>
    <n v="202"/>
    <x v="1"/>
    <x v="1"/>
    <s v="SM"/>
    <x v="1"/>
    <n v="2600"/>
    <n v="79"/>
    <n v="80"/>
    <n v="1.97"/>
    <n v="0"/>
    <n v="20"/>
    <n v="367"/>
    <n v="155.63"/>
    <n v="3.9782016348773839"/>
    <n v="0"/>
    <n v="19.7"/>
    <n v="157.6"/>
    <n v="722.99"/>
    <s v="&lt;15 days"/>
    <n v="3"/>
    <s v="C"/>
    <n v="21"/>
    <n v="0"/>
  </r>
  <r>
    <s v="ASX001569-01Z"/>
    <s v="24KV面板210mm"/>
    <x v="13"/>
    <n v="202"/>
    <x v="1"/>
    <x v="1"/>
    <s v="Order specific"/>
    <x v="0"/>
    <n v="2100"/>
    <n v="1"/>
    <n v="0"/>
    <n v="80.98"/>
    <n v="0"/>
    <n v="0"/>
    <n v="36"/>
    <n v="80.98"/>
    <n v="800.97222222222229"/>
    <n v="0"/>
    <n v="0"/>
    <n v="0"/>
    <n v="2915.28"/>
    <s v="Order specific"/>
    <s v="Order specific"/>
    <s v="C"/>
    <s v=""/>
    <n v="0"/>
  </r>
  <r>
    <s v="ASX001573-01"/>
    <s v="BRACKET"/>
    <x v="2"/>
    <n v="202"/>
    <x v="1"/>
    <x v="1"/>
    <s v="SM"/>
    <x v="1"/>
    <n v="2600"/>
    <n v="46"/>
    <n v="80"/>
    <n v="3.05"/>
    <n v="0"/>
    <n v="20"/>
    <n v="459"/>
    <n v="140.29999999999998"/>
    <n v="0.79520697167755994"/>
    <n v="0"/>
    <n v="30.5"/>
    <n v="244"/>
    <n v="1399.9499999999998"/>
    <s v="&lt;15 days"/>
    <n v="3"/>
    <s v="C"/>
    <n v="21"/>
    <n v="0"/>
  </r>
  <r>
    <s v="ASX001608-01"/>
    <s v="钮簧"/>
    <x v="7"/>
    <n v="219"/>
    <x v="1"/>
    <x v="1"/>
    <s v="Order specific"/>
    <x v="0"/>
    <n v="2100"/>
    <n v="8"/>
    <n v="0"/>
    <n v="0.85"/>
    <n v="0"/>
    <n v="0"/>
    <n v="12"/>
    <n v="6.8"/>
    <n v="1399.1666666666667"/>
    <n v="0"/>
    <n v="0"/>
    <n v="0"/>
    <n v="10.199999999999999"/>
    <s v="Order specific"/>
    <s v="Order specific"/>
    <s v="C"/>
    <s v=""/>
    <n v="0"/>
  </r>
  <r>
    <s v="ASX001614-01"/>
    <s v="航空插支架"/>
    <x v="10"/>
    <n v="202"/>
    <x v="1"/>
    <x v="1"/>
    <s v="Order specific"/>
    <x v="0"/>
    <n v="2100"/>
    <n v="12"/>
    <n v="8"/>
    <n v="35.799999999999997"/>
    <n v="0"/>
    <n v="0"/>
    <n v="75"/>
    <n v="429.59999999999997"/>
    <n v="38.933333333333337"/>
    <n v="0"/>
    <n v="0"/>
    <n v="286.39999999999998"/>
    <n v="2685"/>
    <s v="Order specific"/>
    <s v="Order specific"/>
    <s v="C"/>
    <s v=""/>
    <n v="0"/>
  </r>
  <r>
    <s v="ASX001618-01"/>
    <s v="耳朵架"/>
    <x v="10"/>
    <n v="202"/>
    <x v="1"/>
    <x v="1"/>
    <s v="Order specific"/>
    <x v="0"/>
    <n v="2100"/>
    <n v="6"/>
    <n v="0"/>
    <n v="67.239999999999995"/>
    <n v="0"/>
    <n v="0"/>
    <n v="6"/>
    <n v="403.43999999999994"/>
    <n v="730"/>
    <n v="0"/>
    <n v="0"/>
    <n v="0"/>
    <n v="403.43999999999994"/>
    <s v="Order specific"/>
    <s v="Order specific"/>
    <s v="C"/>
    <s v=""/>
    <n v="0"/>
  </r>
  <r>
    <s v="ASX001620-01"/>
    <s v="拉簧"/>
    <x v="3"/>
    <n v="219"/>
    <x v="1"/>
    <x v="1"/>
    <s v="MRP"/>
    <x v="2"/>
    <s v="VMI"/>
    <n v="159"/>
    <n v="0"/>
    <n v="0.41"/>
    <n v="0"/>
    <n v="0"/>
    <n v="3163"/>
    <n v="65.19"/>
    <n v="0.69238065128042992"/>
    <n v="0"/>
    <n v="0"/>
    <n v="0"/>
    <n v="1296.83"/>
    <s v="&lt;15 days"/>
    <n v="3"/>
    <s v="C"/>
    <n v="21"/>
    <n v="0"/>
  </r>
  <r>
    <s v="ASX001622-02"/>
    <s v="标签"/>
    <x v="7"/>
    <n v="202"/>
    <x v="1"/>
    <x v="1"/>
    <s v="Order specific"/>
    <x v="0"/>
    <n v="2100"/>
    <n v="2"/>
    <n v="0"/>
    <n v="0.45"/>
    <n v="0"/>
    <n v="0"/>
    <n v="10"/>
    <n v="0.9"/>
    <n v="5803.5"/>
    <n v="0"/>
    <n v="0"/>
    <n v="0"/>
    <n v="4.5"/>
    <s v="Order specific"/>
    <s v="Order specific"/>
    <s v="C"/>
    <s v=""/>
    <n v="0"/>
  </r>
  <r>
    <s v="ASX001629-02"/>
    <s v="超程调节铜杆"/>
    <x v="3"/>
    <n v="212"/>
    <x v="1"/>
    <x v="1"/>
    <s v="MRP"/>
    <x v="2"/>
    <s v="VMI"/>
    <n v="155"/>
    <n v="0"/>
    <n v="25"/>
    <n v="0"/>
    <n v="0"/>
    <n v="5024"/>
    <n v="3875"/>
    <n v="0.14530254777070065"/>
    <n v="0"/>
    <n v="0"/>
    <n v="0"/>
    <n v="125600"/>
    <s v="&lt;15 days"/>
    <n v="2"/>
    <s v="B"/>
    <n v="14"/>
    <n v="0"/>
  </r>
  <r>
    <s v="ASX001631-01"/>
    <s v="分闸弹簧"/>
    <x v="3"/>
    <n v="219"/>
    <x v="1"/>
    <x v="1"/>
    <s v="MRP"/>
    <x v="2"/>
    <s v="VMI"/>
    <n v="132"/>
    <n v="0"/>
    <n v="7.28"/>
    <n v="0"/>
    <n v="0"/>
    <n v="5258"/>
    <n v="960.96"/>
    <n v="10.759794598706733"/>
    <n v="0"/>
    <n v="0"/>
    <n v="0"/>
    <n v="38278.239999999998"/>
    <s v="&lt;15 days"/>
    <n v="2"/>
    <s v="B"/>
    <n v="14"/>
    <n v="0"/>
  </r>
  <r>
    <s v="ASX001633-01"/>
    <s v="标签"/>
    <x v="7"/>
    <n v="202"/>
    <x v="1"/>
    <x v="1"/>
    <s v="Order specific"/>
    <x v="0"/>
    <n v="2100"/>
    <n v="1"/>
    <n v="0"/>
    <n v="2"/>
    <n v="0"/>
    <n v="0"/>
    <n v="12"/>
    <n v="2"/>
    <n v="4015"/>
    <n v="0"/>
    <n v="0"/>
    <n v="0"/>
    <n v="24"/>
    <s v="Order specific"/>
    <s v="Order specific"/>
    <s v="C"/>
    <s v=""/>
    <n v="0"/>
  </r>
  <r>
    <s v="ASX001633-02"/>
    <s v="标签"/>
    <x v="7"/>
    <n v="202"/>
    <x v="1"/>
    <x v="1"/>
    <s v="Order specific"/>
    <x v="0"/>
    <n v="2100"/>
    <n v="1"/>
    <n v="0"/>
    <n v="2"/>
    <n v="0"/>
    <n v="0"/>
    <n v="12"/>
    <n v="2"/>
    <n v="30.416666666666664"/>
    <n v="0"/>
    <n v="0"/>
    <n v="0"/>
    <n v="24"/>
    <s v="Order specific"/>
    <s v="Order specific"/>
    <s v="C"/>
    <s v=""/>
    <n v="0"/>
  </r>
  <r>
    <s v="ASX001640-01"/>
    <s v="TERMINAL BLOCK"/>
    <x v="2"/>
    <n v="219"/>
    <x v="1"/>
    <x v="1"/>
    <s v="SM"/>
    <x v="1"/>
    <n v="2600"/>
    <n v="8982"/>
    <n v="1400"/>
    <n v="1.68"/>
    <n v="0"/>
    <n v="1000"/>
    <n v="8650"/>
    <n v="15089.76"/>
    <n v="4.2196531791907514E-2"/>
    <n v="0"/>
    <n v="840"/>
    <n v="2352"/>
    <n v="14532"/>
    <s v="&lt;15 days"/>
    <n v="2"/>
    <s v="A"/>
    <n v="14"/>
    <n v="0"/>
  </r>
  <r>
    <s v="ASX001641-01"/>
    <s v="TERMINAL BLOCK"/>
    <x v="2"/>
    <n v="219"/>
    <x v="1"/>
    <x v="1"/>
    <s v="SM"/>
    <x v="1"/>
    <n v="2600"/>
    <n v="442"/>
    <n v="130"/>
    <n v="0.71"/>
    <n v="0"/>
    <n v="45"/>
    <n v="194"/>
    <n v="313.82"/>
    <n v="16899.123711340206"/>
    <n v="0"/>
    <n v="15.975"/>
    <n v="92.3"/>
    <n v="137.73999999999998"/>
    <s v="&gt;90 days"/>
    <n v="3"/>
    <s v="C"/>
    <n v="21"/>
    <n v="206.86381711587558"/>
  </r>
  <r>
    <s v="ASX001642-01"/>
    <s v="端子排挡卡"/>
    <x v="3"/>
    <n v="219"/>
    <x v="1"/>
    <x v="1"/>
    <s v="MRP"/>
    <x v="2"/>
    <s v="VMI"/>
    <n v="49"/>
    <n v="0"/>
    <n v="1.98"/>
    <n v="0"/>
    <n v="0"/>
    <n v="126"/>
    <n v="97.02"/>
    <n v="1280.3968253968253"/>
    <n v="0"/>
    <n v="0"/>
    <n v="0"/>
    <n v="249.48"/>
    <s v="&gt;90 days"/>
    <n v="3"/>
    <s v="C"/>
    <n v="21"/>
    <n v="62.982980901258287"/>
  </r>
  <r>
    <s v="ASX001644-01"/>
    <s v="标签"/>
    <x v="7"/>
    <n v="202"/>
    <x v="1"/>
    <x v="1"/>
    <s v="Order specific"/>
    <x v="0"/>
    <n v="2100"/>
    <n v="13"/>
    <n v="0"/>
    <n v="0.12"/>
    <n v="0"/>
    <n v="0"/>
    <n v="12"/>
    <n v="1.56"/>
    <n v="1490.4166666666665"/>
    <n v="0"/>
    <n v="0"/>
    <n v="0"/>
    <n v="1.44"/>
    <s v="Order specific"/>
    <s v="Order specific"/>
    <s v="C"/>
    <s v=""/>
    <n v="0"/>
  </r>
  <r>
    <s v="ASX001654-01"/>
    <s v="接线端子"/>
    <x v="7"/>
    <n v="219"/>
    <x v="1"/>
    <x v="1"/>
    <s v="Order specific"/>
    <x v="0"/>
    <n v="2100"/>
    <n v="242"/>
    <n v="0"/>
    <n v="1.32"/>
    <n v="0"/>
    <n v="0"/>
    <n v="380"/>
    <n v="319.44"/>
    <n v="12.486842105263159"/>
    <n v="0"/>
    <n v="0"/>
    <n v="0"/>
    <n v="501.6"/>
    <s v="Order specific"/>
    <s v="Order specific"/>
    <s v="C"/>
    <s v=""/>
    <n v="0"/>
  </r>
  <r>
    <s v="ASX001669-01"/>
    <s v="合闸手车联锁安装片"/>
    <x v="3"/>
    <n v="202"/>
    <x v="1"/>
    <x v="1"/>
    <s v="MRP"/>
    <x v="2"/>
    <s v="VMI"/>
    <n v="46"/>
    <n v="0"/>
    <n v="8.5"/>
    <n v="0"/>
    <n v="0"/>
    <n v="902"/>
    <n v="391"/>
    <n v="97.926829268292693"/>
    <n v="0"/>
    <n v="0"/>
    <n v="0"/>
    <n v="7667"/>
    <s v="&gt;90 days"/>
    <n v="3"/>
    <s v="C"/>
    <n v="21"/>
    <n v="202.7201095890411"/>
  </r>
  <r>
    <s v="ASX001678-02"/>
    <s v="拨叉销"/>
    <x v="4"/>
    <n v="202"/>
    <x v="1"/>
    <x v="1"/>
    <s v="Order specific"/>
    <x v="0"/>
    <n v="2100"/>
    <n v="30"/>
    <n v="0"/>
    <n v="53.22"/>
    <n v="0"/>
    <n v="0"/>
    <n v="342"/>
    <n v="1596.6"/>
    <n v="49.093567251461984"/>
    <n v="0"/>
    <n v="0"/>
    <n v="0"/>
    <n v="18201.239999999998"/>
    <s v="Order specific"/>
    <s v="Order specific"/>
    <s v="B"/>
    <s v=""/>
    <n v="0"/>
  </r>
  <r>
    <s v="ASX001678-03"/>
    <s v="拨叉销"/>
    <x v="3"/>
    <n v="202"/>
    <x v="1"/>
    <x v="1"/>
    <s v="MRP"/>
    <x v="2"/>
    <s v="VMI"/>
    <n v="3"/>
    <n v="0"/>
    <n v="76.47"/>
    <n v="0"/>
    <n v="0"/>
    <n v="632"/>
    <n v="229.41"/>
    <n v="17.325949367088608"/>
    <n v="0"/>
    <n v="0"/>
    <n v="0"/>
    <n v="48329.04"/>
    <s v="&lt;30 days"/>
    <n v="2"/>
    <s v="C"/>
    <n v="14"/>
    <n v="29.065304219178088"/>
  </r>
  <r>
    <s v="ASX001681-01"/>
    <s v="垫圏"/>
    <x v="13"/>
    <n v="202"/>
    <x v="1"/>
    <x v="1"/>
    <s v="Order specific"/>
    <x v="0"/>
    <n v="2100"/>
    <n v="30"/>
    <n v="0"/>
    <n v="0.45"/>
    <n v="0"/>
    <n v="0"/>
    <n v="144"/>
    <n v="13.5"/>
    <n v="7.6041666666666661"/>
    <n v="0"/>
    <n v="0"/>
    <n v="0"/>
    <n v="64.8"/>
    <s v="Order specific"/>
    <s v="Order specific"/>
    <s v="C"/>
    <s v=""/>
    <n v="0"/>
  </r>
  <r>
    <s v="ASX001685-01"/>
    <s v="24KV IP左侧板275mm 1250A"/>
    <x v="13"/>
    <n v="202"/>
    <x v="1"/>
    <x v="1"/>
    <s v="Order specific"/>
    <x v="0"/>
    <n v="2100"/>
    <n v="18"/>
    <n v="0"/>
    <n v="29.63"/>
    <n v="0"/>
    <n v="0"/>
    <n v="21"/>
    <n v="533.34"/>
    <n v="521.42857142857144"/>
    <n v="0"/>
    <n v="0"/>
    <n v="0"/>
    <n v="622.23"/>
    <s v="Order specific"/>
    <s v="Order specific"/>
    <s v="C"/>
    <s v=""/>
    <n v="0"/>
  </r>
  <r>
    <s v="ASX001685-02"/>
    <s v="24KV IP右侧板275mm 1250A"/>
    <x v="13"/>
    <n v="202"/>
    <x v="1"/>
    <x v="1"/>
    <s v="Order specific"/>
    <x v="0"/>
    <n v="2100"/>
    <n v="21"/>
    <n v="0"/>
    <n v="29.75"/>
    <n v="0"/>
    <n v="0"/>
    <n v="20"/>
    <n v="624.75"/>
    <n v="328.5"/>
    <n v="0"/>
    <n v="0"/>
    <n v="0"/>
    <n v="595"/>
    <s v="Order specific"/>
    <s v="Order specific"/>
    <s v="C"/>
    <s v=""/>
    <n v="0"/>
  </r>
  <r>
    <s v="ASX001697-01"/>
    <s v="接线端子"/>
    <x v="7"/>
    <n v="219"/>
    <x v="1"/>
    <x v="1"/>
    <s v="Order specific"/>
    <x v="0"/>
    <n v="2100"/>
    <n v="159"/>
    <n v="0"/>
    <n v="1.67"/>
    <n v="0"/>
    <n v="0"/>
    <n v="170"/>
    <n v="265.52999999999997"/>
    <n v="45.088235294117652"/>
    <n v="0"/>
    <n v="0"/>
    <n v="0"/>
    <n v="283.89999999999998"/>
    <s v="Order specific"/>
    <s v="Order specific"/>
    <s v="C"/>
    <s v=""/>
    <n v="0"/>
  </r>
  <r>
    <s v="ASX001699-01"/>
    <s v="端子挡板"/>
    <x v="7"/>
    <n v="219"/>
    <x v="1"/>
    <x v="1"/>
    <s v="Order specific"/>
    <x v="0"/>
    <n v="2100"/>
    <n v="178"/>
    <n v="0"/>
    <n v="0.73"/>
    <n v="0"/>
    <n v="0"/>
    <n v="22"/>
    <n v="129.94"/>
    <n v="2637.9545454545455"/>
    <n v="0"/>
    <n v="0"/>
    <n v="0"/>
    <n v="16.059999999999999"/>
    <s v="Order specific"/>
    <s v="Order specific"/>
    <s v="C"/>
    <s v=""/>
    <n v="0"/>
  </r>
  <r>
    <s v="ASX001705-01"/>
    <s v="触子片（10mm)"/>
    <x v="3"/>
    <n v="202"/>
    <x v="1"/>
    <x v="1"/>
    <s v="MRP"/>
    <x v="2"/>
    <s v="VMI"/>
    <n v="1889"/>
    <n v="0"/>
    <n v="27.17"/>
    <n v="0"/>
    <n v="0"/>
    <n v="12578"/>
    <n v="51324.130000000005"/>
    <n v="5.1653681030370491"/>
    <n v="0"/>
    <n v="0"/>
    <n v="0"/>
    <n v="341744.26"/>
    <s v="&lt;15 days"/>
    <n v="1"/>
    <s v="A"/>
    <n v="7"/>
    <n v="0"/>
  </r>
  <r>
    <s v="ASX001708-01"/>
    <s v="熔丝杆限位圈"/>
    <x v="9"/>
    <n v="212"/>
    <x v="1"/>
    <x v="1"/>
    <s v="Order specific"/>
    <x v="0"/>
    <n v="2100"/>
    <n v="12"/>
    <n v="0"/>
    <n v="15.7"/>
    <n v="0"/>
    <n v="0"/>
    <n v="0"/>
    <n v="188.39999999999998"/>
    <s v=""/>
    <n v="0"/>
    <n v="0"/>
    <n v="0"/>
    <n v="0"/>
    <s v="Order specific"/>
    <s v="Order specific"/>
    <s v="C"/>
    <s v=""/>
    <n v="0"/>
  </r>
  <r>
    <s v="ASX001720-01"/>
    <s v="面板"/>
    <x v="9"/>
    <n v="202"/>
    <x v="1"/>
    <x v="1"/>
    <s v="Order specific"/>
    <x v="0"/>
    <n v="2100"/>
    <n v="5"/>
    <n v="0"/>
    <n v="68.52"/>
    <n v="0"/>
    <n v="0"/>
    <n v="0"/>
    <n v="342.59999999999997"/>
    <s v=""/>
    <n v="0"/>
    <n v="0"/>
    <n v="0"/>
    <n v="0"/>
    <s v="Order specific"/>
    <s v="Order specific"/>
    <s v="C"/>
    <s v=""/>
    <n v="0"/>
  </r>
  <r>
    <s v="ASX001722-01"/>
    <s v="绝缘板"/>
    <x v="9"/>
    <n v="212"/>
    <x v="1"/>
    <x v="1"/>
    <s v="Order specific"/>
    <x v="0"/>
    <n v="2100"/>
    <n v="2"/>
    <n v="0"/>
    <n v="74.239999999999995"/>
    <n v="0"/>
    <n v="0"/>
    <n v="0"/>
    <n v="148.47999999999999"/>
    <s v=""/>
    <n v="0"/>
    <n v="0"/>
    <n v="0"/>
    <n v="0"/>
    <s v="Order specific"/>
    <s v="Order specific"/>
    <s v="C"/>
    <s v=""/>
    <n v="0"/>
  </r>
  <r>
    <s v="ASX001725-01"/>
    <s v="连接片"/>
    <x v="9"/>
    <n v="212"/>
    <x v="1"/>
    <x v="1"/>
    <s v="Order specific"/>
    <x v="0"/>
    <n v="2100"/>
    <n v="4"/>
    <n v="0"/>
    <n v="68.010000000000005"/>
    <n v="0"/>
    <n v="0"/>
    <n v="0"/>
    <n v="272.04000000000002"/>
    <s v=""/>
    <n v="0"/>
    <n v="0"/>
    <n v="0"/>
    <n v="0"/>
    <s v="Order specific"/>
    <s v="Order specific"/>
    <s v="C"/>
    <s v=""/>
    <n v="0"/>
  </r>
  <r>
    <s v="ASX001726-01"/>
    <s v="航空插安装支架"/>
    <x v="9"/>
    <n v="202"/>
    <x v="1"/>
    <x v="1"/>
    <s v="Order specific"/>
    <x v="0"/>
    <n v="2100"/>
    <n v="5"/>
    <n v="0"/>
    <n v="23.77"/>
    <n v="0"/>
    <n v="0"/>
    <n v="0"/>
    <n v="118.85"/>
    <s v=""/>
    <n v="0"/>
    <n v="0"/>
    <n v="0"/>
    <n v="0"/>
    <s v="Order specific"/>
    <s v="Order specific"/>
    <s v="C"/>
    <s v=""/>
    <n v="0"/>
  </r>
  <r>
    <s v="ASX001728-01"/>
    <s v="隔板"/>
    <x v="9"/>
    <n v="212"/>
    <x v="1"/>
    <x v="1"/>
    <s v="Order specific"/>
    <x v="0"/>
    <n v="2100"/>
    <n v="4"/>
    <n v="0"/>
    <n v="56.4"/>
    <n v="0"/>
    <n v="0"/>
    <n v="0"/>
    <n v="225.6"/>
    <s v=""/>
    <n v="0"/>
    <n v="0"/>
    <n v="0"/>
    <n v="0"/>
    <s v="Order specific"/>
    <s v="Order specific"/>
    <s v="C"/>
    <s v=""/>
    <n v="0"/>
  </r>
  <r>
    <s v="ASX001730-01"/>
    <s v="隔板"/>
    <x v="9"/>
    <n v="212"/>
    <x v="1"/>
    <x v="1"/>
    <s v="Order specific"/>
    <x v="0"/>
    <n v="2100"/>
    <n v="2"/>
    <n v="0"/>
    <n v="99.09"/>
    <n v="0"/>
    <n v="0"/>
    <n v="0"/>
    <n v="198.18"/>
    <s v=""/>
    <n v="0"/>
    <n v="0"/>
    <n v="0"/>
    <n v="0"/>
    <s v="Order specific"/>
    <s v="Order specific"/>
    <s v="C"/>
    <s v=""/>
    <n v="0"/>
  </r>
  <r>
    <s v="ASX001731-01"/>
    <s v="熔丝座支撑杆"/>
    <x v="9"/>
    <n v="212"/>
    <x v="1"/>
    <x v="1"/>
    <s v="Order specific"/>
    <x v="0"/>
    <n v="2100"/>
    <n v="4"/>
    <n v="0"/>
    <n v="86.2"/>
    <n v="0"/>
    <n v="0"/>
    <n v="0"/>
    <n v="344.8"/>
    <s v=""/>
    <n v="0"/>
    <n v="0"/>
    <n v="0"/>
    <n v="0"/>
    <s v="Order specific"/>
    <s v="Order specific"/>
    <s v="C"/>
    <s v=""/>
    <n v="0"/>
  </r>
  <r>
    <s v="ASX001732-01"/>
    <s v="铡板"/>
    <x v="9"/>
    <n v="212"/>
    <x v="1"/>
    <x v="1"/>
    <s v="Order specific"/>
    <x v="0"/>
    <n v="2100"/>
    <n v="3"/>
    <n v="0"/>
    <n v="88.78"/>
    <n v="0"/>
    <n v="0"/>
    <n v="0"/>
    <n v="266.34000000000003"/>
    <s v=""/>
    <n v="0"/>
    <n v="0"/>
    <n v="0"/>
    <n v="0"/>
    <s v="Order specific"/>
    <s v="Order specific"/>
    <s v="C"/>
    <s v=""/>
    <n v="0"/>
  </r>
  <r>
    <s v="ASX001744-01"/>
    <s v="散热片"/>
    <x v="3"/>
    <n v="212"/>
    <x v="1"/>
    <x v="1"/>
    <s v="MRP"/>
    <x v="2"/>
    <s v="VMI"/>
    <n v="9"/>
    <n v="0"/>
    <n v="286.17"/>
    <n v="0"/>
    <n v="0"/>
    <n v="222"/>
    <n v="2575.5300000000002"/>
    <n v="4.9324324324324325"/>
    <n v="0"/>
    <n v="0"/>
    <n v="0"/>
    <n v="63529.740000000005"/>
    <s v="&lt;15 days"/>
    <n v="2"/>
    <s v="B"/>
    <n v="14"/>
    <n v="0"/>
  </r>
  <r>
    <s v="ASX001748-01"/>
    <s v="大电流极柱密封垫块"/>
    <x v="3"/>
    <n v="202"/>
    <x v="1"/>
    <x v="1"/>
    <s v="MRP"/>
    <x v="2"/>
    <s v="VMI"/>
    <n v="421"/>
    <n v="0"/>
    <n v="4.03"/>
    <n v="0"/>
    <n v="0"/>
    <n v="18661"/>
    <n v="1696.63"/>
    <n v="0.1760355822303199"/>
    <n v="0"/>
    <n v="0"/>
    <n v="0"/>
    <n v="75203.83"/>
    <s v="&lt;15 days"/>
    <n v="2"/>
    <s v="B"/>
    <n v="14"/>
    <n v="0"/>
  </r>
  <r>
    <s v="ASX001748-02"/>
    <s v="小电流极柱密封垫块"/>
    <x v="3"/>
    <n v="202"/>
    <x v="1"/>
    <x v="1"/>
    <s v="MRP"/>
    <x v="2"/>
    <s v="VMI"/>
    <n v="15"/>
    <n v="0"/>
    <n v="10.95"/>
    <n v="0"/>
    <n v="0"/>
    <n v="3987"/>
    <n v="164.25"/>
    <n v="38.541509907198396"/>
    <n v="0"/>
    <n v="0"/>
    <n v="0"/>
    <n v="43657.649999999994"/>
    <s v="&lt;90 days"/>
    <n v="2"/>
    <s v="C"/>
    <n v="14"/>
    <n v="69.027456057007129"/>
  </r>
  <r>
    <s v="ASX001748-03"/>
    <s v="大电流极柱密封垫块3150A"/>
    <x v="3"/>
    <n v="202"/>
    <x v="1"/>
    <x v="1"/>
    <s v="MRP"/>
    <x v="2"/>
    <s v="VMI"/>
    <n v="3"/>
    <n v="0"/>
    <n v="11.82"/>
    <n v="0"/>
    <n v="0"/>
    <n v="2436"/>
    <n v="35.46"/>
    <n v="2.2475369458128078"/>
    <n v="0"/>
    <n v="0"/>
    <n v="0"/>
    <n v="28793.52"/>
    <s v="&lt;15 days"/>
    <n v="2"/>
    <s v="C"/>
    <n v="14"/>
    <n v="0"/>
  </r>
  <r>
    <s v="ASX001754-01"/>
    <s v="框架"/>
    <x v="9"/>
    <n v="202"/>
    <x v="1"/>
    <x v="1"/>
    <s v="Order specific"/>
    <x v="0"/>
    <n v="2100"/>
    <n v="2"/>
    <n v="0"/>
    <n v="197.78"/>
    <n v="0"/>
    <n v="0"/>
    <n v="0"/>
    <n v="395.56"/>
    <s v=""/>
    <n v="0"/>
    <n v="0"/>
    <n v="0"/>
    <n v="0"/>
    <s v="Order specific"/>
    <s v="Order specific"/>
    <s v="C"/>
    <s v=""/>
    <n v="0"/>
  </r>
  <r>
    <s v="ASX001764-01"/>
    <s v="活门间隔套（小电流275mm)"/>
    <x v="4"/>
    <n v="212"/>
    <x v="1"/>
    <x v="1"/>
    <s v="Order specific"/>
    <x v="0"/>
    <n v="2100"/>
    <n v="12"/>
    <n v="0"/>
    <n v="5"/>
    <n v="0"/>
    <n v="0"/>
    <n v="116"/>
    <n v="60"/>
    <n v="6.2931034482758621"/>
    <n v="0"/>
    <n v="0"/>
    <n v="0"/>
    <n v="580"/>
    <s v="Order specific"/>
    <s v="Order specific"/>
    <s v="C"/>
    <s v=""/>
    <n v="0"/>
  </r>
  <r>
    <s v="ASX001766-01"/>
    <s v="INTERLOCK"/>
    <x v="2"/>
    <n v="202"/>
    <x v="1"/>
    <x v="1"/>
    <s v="SM"/>
    <x v="1"/>
    <n v="2600"/>
    <n v="239"/>
    <n v="80"/>
    <n v="4.5999999999999996"/>
    <n v="0"/>
    <n v="40"/>
    <n v="220"/>
    <n v="1099.3999999999999"/>
    <n v="19.909090909090907"/>
    <n v="0"/>
    <n v="92"/>
    <n v="368"/>
    <n v="1011.9999999999999"/>
    <s v="&lt;30 days"/>
    <n v="3"/>
    <s v="B"/>
    <n v="21"/>
    <n v="0"/>
  </r>
  <r>
    <s v="ASX001789-01"/>
    <s v="极柱超程调节螺杆"/>
    <x v="2"/>
    <n v="202"/>
    <x v="1"/>
    <x v="1"/>
    <s v="SM"/>
    <x v="1"/>
    <n v="2600"/>
    <n v="461"/>
    <n v="707"/>
    <n v="6.75"/>
    <n v="0"/>
    <n v="180"/>
    <n v="5369"/>
    <n v="3111.75"/>
    <n v="16.247904637735147"/>
    <n v="0"/>
    <n v="607.5"/>
    <n v="4772.25"/>
    <n v="36240.75"/>
    <s v="&lt;30 days"/>
    <n v="2"/>
    <s v="B"/>
    <n v="14"/>
    <n v="284.13789299019874"/>
  </r>
  <r>
    <s v="ASX001789-02"/>
    <s v="超程调节螺杆"/>
    <x v="3"/>
    <n v="202"/>
    <x v="1"/>
    <x v="1"/>
    <s v="MRP"/>
    <x v="2"/>
    <s v="VMI"/>
    <n v="6"/>
    <n v="0"/>
    <n v="6.78"/>
    <n v="0"/>
    <n v="0"/>
    <n v="928"/>
    <n v="40.68"/>
    <n v="181.32004310344828"/>
    <n v="0"/>
    <n v="0"/>
    <n v="0"/>
    <n v="6291.84"/>
    <s v="&gt;90 days"/>
    <n v="3"/>
    <s v="C"/>
    <n v="21"/>
    <n v="23.73924415416159"/>
  </r>
  <r>
    <s v="ASX001829-01Z"/>
    <s v="面板"/>
    <x v="10"/>
    <n v="202"/>
    <x v="1"/>
    <x v="1"/>
    <s v="Order specific"/>
    <x v="0"/>
    <n v="2100"/>
    <n v="3"/>
    <n v="0"/>
    <n v="127.01"/>
    <n v="0"/>
    <n v="0"/>
    <n v="1"/>
    <n v="381.03000000000003"/>
    <n v="2190"/>
    <n v="0"/>
    <n v="0"/>
    <n v="0"/>
    <n v="127.01"/>
    <s v="Order specific"/>
    <s v="Order specific"/>
    <s v="C"/>
    <s v=""/>
    <n v="0"/>
  </r>
  <r>
    <s v="ASX001829-02Z"/>
    <s v="KYN61面板300mm"/>
    <x v="3"/>
    <n v="202"/>
    <x v="1"/>
    <x v="1"/>
    <s v="MRP"/>
    <x v="2"/>
    <s v="VMI"/>
    <n v="3"/>
    <n v="0"/>
    <n v="112.28"/>
    <n v="0"/>
    <n v="0"/>
    <n v="175"/>
    <n v="336.84000000000003"/>
    <n v="6.2571428571428571"/>
    <n v="0"/>
    <n v="0"/>
    <n v="0"/>
    <n v="19649"/>
    <s v="&lt;15 days"/>
    <n v="2"/>
    <s v="C"/>
    <n v="14"/>
    <n v="0"/>
  </r>
  <r>
    <s v="ASX001830-01"/>
    <s v="拨叉销中间相"/>
    <x v="3"/>
    <n v="202"/>
    <x v="1"/>
    <x v="1"/>
    <s v="MRP"/>
    <x v="2"/>
    <s v="VMI"/>
    <n v="6"/>
    <n v="0"/>
    <n v="17.2"/>
    <n v="0"/>
    <n v="0"/>
    <n v="402"/>
    <n v="103.19999999999999"/>
    <n v="2.7238805970149254"/>
    <n v="0"/>
    <n v="0"/>
    <n v="0"/>
    <n v="6914.4"/>
    <s v="&lt;15 days"/>
    <n v="3"/>
    <s v="C"/>
    <n v="21"/>
    <n v="0"/>
  </r>
  <r>
    <s v="ASX001830-03"/>
    <s v="拨叉销"/>
    <x v="3"/>
    <n v="202"/>
    <x v="1"/>
    <x v="1"/>
    <s v="MRP"/>
    <x v="2"/>
    <s v="VMI"/>
    <n v="12"/>
    <n v="0"/>
    <n v="58.52"/>
    <n v="0"/>
    <n v="0"/>
    <n v="354"/>
    <n v="702.24"/>
    <n v="6.1864406779661021"/>
    <n v="0"/>
    <n v="0"/>
    <n v="0"/>
    <n v="20716.080000000002"/>
    <s v="&lt;15 days"/>
    <n v="2"/>
    <s v="C"/>
    <n v="14"/>
    <n v="0"/>
  </r>
  <r>
    <s v="ASX001847-01"/>
    <s v="210mm活门"/>
    <x v="3"/>
    <n v="212"/>
    <x v="1"/>
    <x v="1"/>
    <s v="MRP"/>
    <x v="2"/>
    <s v="VMI"/>
    <n v="8"/>
    <n v="0"/>
    <n v="12"/>
    <n v="0"/>
    <n v="0"/>
    <n v="1950"/>
    <n v="96"/>
    <n v="2.2461538461538462"/>
    <n v="0"/>
    <n v="0"/>
    <n v="0"/>
    <n v="23400"/>
    <s v="&lt;15 days"/>
    <n v="2"/>
    <s v="C"/>
    <n v="14"/>
    <n v="0"/>
  </r>
  <r>
    <s v="ASX001847-02"/>
    <s v="活门"/>
    <x v="3"/>
    <n v="212"/>
    <x v="1"/>
    <x v="1"/>
    <s v="MRP"/>
    <x v="2"/>
    <s v="VMI"/>
    <n v="10"/>
    <n v="0"/>
    <n v="15"/>
    <n v="0"/>
    <n v="0"/>
    <n v="70"/>
    <n v="150"/>
    <n v="41.714285714285715"/>
    <n v="0"/>
    <n v="0"/>
    <n v="0"/>
    <n v="1050"/>
    <s v="&lt;90 days"/>
    <n v="3"/>
    <s v="C"/>
    <n v="21"/>
    <n v="49.160958904109592"/>
  </r>
  <r>
    <s v="ASX001848-01"/>
    <s v="210mm活门间隔套"/>
    <x v="4"/>
    <n v="212"/>
    <x v="1"/>
    <x v="1"/>
    <s v="Order specific"/>
    <x v="0"/>
    <n v="2100"/>
    <n v="20"/>
    <n v="0"/>
    <n v="1.5"/>
    <n v="0"/>
    <n v="0"/>
    <n v="504"/>
    <n v="30"/>
    <n v="7.2420634920634921"/>
    <n v="0"/>
    <n v="0"/>
    <n v="0"/>
    <n v="756"/>
    <s v="Order specific"/>
    <s v="Order specific"/>
    <s v="C"/>
    <s v=""/>
    <n v="0"/>
  </r>
  <r>
    <s v="ASX001848-02"/>
    <s v="活门间隔套"/>
    <x v="4"/>
    <n v="212"/>
    <x v="1"/>
    <x v="1"/>
    <s v="Order specific"/>
    <x v="0"/>
    <n v="2100"/>
    <n v="20"/>
    <n v="0"/>
    <n v="5"/>
    <n v="20"/>
    <n v="10"/>
    <n v="0"/>
    <n v="100"/>
    <s v=""/>
    <n v="100"/>
    <n v="25"/>
    <n v="0"/>
    <n v="0"/>
    <s v="Order specific"/>
    <s v="Order specific"/>
    <s v="C"/>
    <s v=""/>
    <n v="0"/>
  </r>
  <r>
    <s v="ASX001848-03"/>
    <s v="活门间隔套"/>
    <x v="3"/>
    <n v="202"/>
    <x v="1"/>
    <x v="1"/>
    <s v="MRP"/>
    <x v="2"/>
    <s v="VMI"/>
    <n v="17"/>
    <n v="0"/>
    <n v="5"/>
    <n v="0"/>
    <n v="0"/>
    <n v="260"/>
    <n v="85"/>
    <n v="28.07692307692308"/>
    <n v="0"/>
    <n v="0"/>
    <n v="0"/>
    <n v="1300"/>
    <s v="&lt;30 days"/>
    <n v="3"/>
    <s v="C"/>
    <n v="21"/>
    <n v="14.140273972602747"/>
  </r>
  <r>
    <s v="ASX001850-02Z"/>
    <s v="面板"/>
    <x v="4"/>
    <n v="202"/>
    <x v="1"/>
    <x v="1"/>
    <s v="Order specific"/>
    <x v="0"/>
    <n v="2100"/>
    <n v="6"/>
    <n v="0"/>
    <n v="91.25"/>
    <n v="0"/>
    <n v="0"/>
    <n v="138"/>
    <n v="547.5"/>
    <n v="44.963768115942031"/>
    <n v="0"/>
    <n v="0"/>
    <n v="0"/>
    <n v="12592.5"/>
    <s v="Order specific"/>
    <s v="Order specific"/>
    <s v="C"/>
    <s v=""/>
    <n v="0"/>
  </r>
  <r>
    <s v="ASX001850-03Z"/>
    <s v="面板"/>
    <x v="4"/>
    <n v="202"/>
    <x v="1"/>
    <x v="1"/>
    <s v="Order specific"/>
    <x v="0"/>
    <n v="2100"/>
    <n v="10"/>
    <n v="0"/>
    <n v="103.3"/>
    <n v="0"/>
    <n v="0"/>
    <n v="61"/>
    <n v="1033"/>
    <n v="35.901639344262293"/>
    <n v="0"/>
    <n v="0"/>
    <n v="0"/>
    <n v="6301.3"/>
    <s v="Order specific"/>
    <s v="Order specific"/>
    <s v="B"/>
    <s v=""/>
    <n v="0"/>
  </r>
  <r>
    <s v="ASX001862-01"/>
    <s v="极柱底部密封圈"/>
    <x v="3"/>
    <n v="202"/>
    <x v="1"/>
    <x v="1"/>
    <s v="MRP"/>
    <x v="2"/>
    <s v="VMI"/>
    <n v="18"/>
    <n v="0"/>
    <n v="30.77"/>
    <n v="0"/>
    <n v="0"/>
    <n v="640"/>
    <n v="553.86"/>
    <n v="5.703125"/>
    <n v="0"/>
    <n v="0"/>
    <n v="0"/>
    <n v="19692.8"/>
    <s v="&lt;15 days"/>
    <n v="2"/>
    <s v="C"/>
    <n v="14"/>
    <n v="0"/>
  </r>
  <r>
    <s v="ASX001882-01"/>
    <s v="超程调节螺杆"/>
    <x v="3"/>
    <n v="202"/>
    <x v="1"/>
    <x v="1"/>
    <s v="MRP"/>
    <x v="2"/>
    <s v="VMI"/>
    <n v="18"/>
    <n v="0"/>
    <n v="28.32"/>
    <n v="0"/>
    <n v="0"/>
    <n v="656"/>
    <n v="509.76"/>
    <n v="10.015243902439025"/>
    <n v="0"/>
    <n v="0"/>
    <n v="0"/>
    <n v="18577.920000000002"/>
    <s v="&lt;15 days"/>
    <n v="2"/>
    <s v="C"/>
    <n v="14"/>
    <n v="0"/>
  </r>
  <r>
    <s v="ASX001882-02"/>
    <s v="极柱超程调节螺杆"/>
    <x v="2"/>
    <n v="202"/>
    <x v="1"/>
    <x v="1"/>
    <s v="SM"/>
    <x v="1"/>
    <n v="2600"/>
    <n v="100"/>
    <n v="225"/>
    <n v="28.32"/>
    <n v="0"/>
    <n v="45"/>
    <n v="756"/>
    <n v="2832"/>
    <n v="8.6904761904761898"/>
    <n v="0"/>
    <n v="637.20000000000005"/>
    <n v="6372"/>
    <n v="21409.920000000002"/>
    <s v="&lt;15 days"/>
    <n v="2"/>
    <s v="B"/>
    <n v="14"/>
    <n v="0"/>
  </r>
  <r>
    <s v="ASX001898-02"/>
    <s v="手车链条传动齿轮"/>
    <x v="7"/>
    <n v="212"/>
    <x v="1"/>
    <x v="1"/>
    <s v="Order specific"/>
    <x v="0"/>
    <n v="2100"/>
    <n v="6"/>
    <n v="0"/>
    <n v="45"/>
    <n v="0"/>
    <n v="0"/>
    <n v="12"/>
    <n v="270"/>
    <n v="3041.666666666667"/>
    <n v="0"/>
    <n v="0"/>
    <n v="0"/>
    <n v="540"/>
    <s v="Order specific"/>
    <s v="Order specific"/>
    <s v="C"/>
    <s v=""/>
    <n v="0"/>
  </r>
  <r>
    <s v="ASX001906-01"/>
    <s v="大电流散热片"/>
    <x v="3"/>
    <n v="212"/>
    <x v="1"/>
    <x v="1"/>
    <s v="MRP"/>
    <x v="2"/>
    <s v="VMI"/>
    <n v="19"/>
    <n v="0"/>
    <n v="280.99"/>
    <n v="0"/>
    <n v="0"/>
    <n v="2005"/>
    <n v="5338.81"/>
    <n v="1.0922693266832917"/>
    <n v="0"/>
    <n v="0"/>
    <n v="0"/>
    <n v="563384.95000000007"/>
    <s v="&lt;15 days"/>
    <n v="1"/>
    <s v="B"/>
    <n v="7"/>
    <n v="0"/>
  </r>
  <r>
    <s v="ASX001918-01"/>
    <s v="密封垫"/>
    <x v="3"/>
    <n v="202"/>
    <x v="1"/>
    <x v="1"/>
    <s v="MRP"/>
    <x v="2"/>
    <s v="VMI"/>
    <n v="134"/>
    <n v="0"/>
    <n v="12.93"/>
    <n v="0"/>
    <n v="0"/>
    <n v="3423"/>
    <n v="1732.62"/>
    <n v="2.0260005842827926"/>
    <n v="0"/>
    <n v="0"/>
    <n v="0"/>
    <n v="44259.39"/>
    <s v="&lt;15 days"/>
    <n v="2"/>
    <s v="B"/>
    <n v="14"/>
    <n v="0"/>
  </r>
  <r>
    <s v="ASX001918-03"/>
    <s v="极柱底部密封圈"/>
    <x v="3"/>
    <n v="202"/>
    <x v="1"/>
    <x v="1"/>
    <s v="MRP"/>
    <x v="2"/>
    <s v="VMI"/>
    <n v="6"/>
    <n v="0"/>
    <n v="13.89"/>
    <n v="0"/>
    <n v="0"/>
    <n v="530"/>
    <n v="83.34"/>
    <n v="92.283018867924525"/>
    <n v="0"/>
    <n v="0"/>
    <n v="0"/>
    <n v="7361.7000000000007"/>
    <s v="&gt;90 days"/>
    <n v="3"/>
    <s v="C"/>
    <n v="21"/>
    <n v="42.487553301983233"/>
  </r>
  <r>
    <s v="ASX001948-01"/>
    <s v="HANDLE"/>
    <x v="10"/>
    <n v="212"/>
    <x v="1"/>
    <x v="1"/>
    <s v="Order specific"/>
    <x v="0"/>
    <n v="2100"/>
    <n v="22"/>
    <n v="18"/>
    <n v="5.23"/>
    <n v="0"/>
    <n v="0"/>
    <n v="142"/>
    <n v="115.06"/>
    <n v="15.422535211267606"/>
    <n v="0"/>
    <n v="0"/>
    <n v="94.140000000000015"/>
    <n v="742.66000000000008"/>
    <s v="Order specific"/>
    <s v="Order specific"/>
    <s v="C"/>
    <s v=""/>
    <n v="0"/>
  </r>
  <r>
    <s v="ASX001957-01"/>
    <s v="SUPPORT"/>
    <x v="10"/>
    <n v="202"/>
    <x v="1"/>
    <x v="1"/>
    <s v="Order specific"/>
    <x v="0"/>
    <n v="2100"/>
    <n v="22"/>
    <n v="6"/>
    <n v="5.96"/>
    <n v="0"/>
    <n v="0"/>
    <n v="44"/>
    <n v="131.12"/>
    <n v="182.5"/>
    <n v="0"/>
    <n v="0"/>
    <n v="35.76"/>
    <n v="262.24"/>
    <s v="Order specific"/>
    <s v="Order specific"/>
    <s v="C"/>
    <s v=""/>
    <n v="0"/>
  </r>
  <r>
    <s v="ASX002008-01"/>
    <s v="导向支架"/>
    <x v="7"/>
    <n v="202"/>
    <x v="1"/>
    <x v="1"/>
    <s v="Order specific"/>
    <x v="0"/>
    <n v="2100"/>
    <n v="1"/>
    <n v="0"/>
    <n v="15.01"/>
    <n v="0"/>
    <n v="0"/>
    <n v="12"/>
    <n v="15.01"/>
    <n v="669.16666666666663"/>
    <n v="0"/>
    <n v="0"/>
    <n v="0"/>
    <n v="180.12"/>
    <s v="Order specific"/>
    <s v="Order specific"/>
    <s v="C"/>
    <s v=""/>
    <n v="0"/>
  </r>
  <r>
    <s v="ASX002031-01"/>
    <s v="接触器面板"/>
    <x v="3"/>
    <n v="202"/>
    <x v="1"/>
    <x v="1"/>
    <s v="MRP"/>
    <x v="2"/>
    <s v="VMI"/>
    <n v="3"/>
    <n v="0"/>
    <n v="108.47"/>
    <n v="0"/>
    <n v="0"/>
    <n v="8"/>
    <n v="325.40999999999997"/>
    <n v="45.625"/>
    <n v="0"/>
    <n v="0"/>
    <n v="0"/>
    <n v="867.76"/>
    <s v="&lt;90 days"/>
    <n v="3"/>
    <s v="C"/>
    <n v="21"/>
    <n v="115.91728273972602"/>
  </r>
  <r>
    <s v="ASX002036-01"/>
    <s v="WIRING"/>
    <x v="9"/>
    <n v="202"/>
    <x v="1"/>
    <x v="1"/>
    <s v="Order specific"/>
    <x v="0"/>
    <n v="2100"/>
    <n v="21"/>
    <n v="44"/>
    <n v="250"/>
    <n v="0"/>
    <n v="0"/>
    <n v="27"/>
    <n v="5250"/>
    <n v="40.55555555555555"/>
    <n v="0"/>
    <n v="0"/>
    <n v="11000"/>
    <n v="6750"/>
    <s v="Order specific"/>
    <s v="Order specific"/>
    <s v="B"/>
    <s v=""/>
    <n v="0"/>
  </r>
  <r>
    <s v="ASX002064-01"/>
    <s v="联锁件"/>
    <x v="7"/>
    <n v="202"/>
    <x v="1"/>
    <x v="1"/>
    <s v="Order specific"/>
    <x v="0"/>
    <n v="2100"/>
    <n v="1"/>
    <n v="0"/>
    <n v="13.4"/>
    <n v="0"/>
    <n v="0"/>
    <n v="12"/>
    <n v="13.4"/>
    <n v="638.75"/>
    <n v="0"/>
    <n v="0"/>
    <n v="0"/>
    <n v="160.80000000000001"/>
    <s v="Order specific"/>
    <s v="Order specific"/>
    <s v="C"/>
    <s v=""/>
    <n v="0"/>
  </r>
  <r>
    <s v="ASX002065-01"/>
    <s v="联锁杆"/>
    <x v="7"/>
    <n v="202"/>
    <x v="1"/>
    <x v="1"/>
    <s v="Order specific"/>
    <x v="0"/>
    <n v="2100"/>
    <n v="2"/>
    <n v="0"/>
    <n v="3.6"/>
    <n v="0"/>
    <n v="0"/>
    <n v="10"/>
    <n v="7.2"/>
    <n v="36.5"/>
    <n v="0"/>
    <n v="0"/>
    <n v="0"/>
    <n v="36"/>
    <s v="Order specific"/>
    <s v="Order specific"/>
    <s v="C"/>
    <s v=""/>
    <n v="0"/>
  </r>
  <r>
    <s v="ASX002100-01"/>
    <s v="WIRING"/>
    <x v="10"/>
    <n v="202"/>
    <x v="1"/>
    <x v="1"/>
    <s v="Order specific"/>
    <x v="0"/>
    <n v="2100"/>
    <n v="12"/>
    <n v="13"/>
    <n v="502.75"/>
    <n v="0"/>
    <n v="0"/>
    <n v="167"/>
    <n v="6033"/>
    <n v="4.3712574850299406"/>
    <n v="0"/>
    <n v="0"/>
    <n v="6535.75"/>
    <n v="83959.25"/>
    <s v="Order specific"/>
    <s v="Order specific"/>
    <s v="B"/>
    <s v=""/>
    <n v="0"/>
  </r>
  <r>
    <s v="ASX002100-11"/>
    <s v="WIRING"/>
    <x v="10"/>
    <n v="202"/>
    <x v="1"/>
    <x v="1"/>
    <s v="Order specific"/>
    <x v="0"/>
    <n v="2100"/>
    <n v="25"/>
    <n v="13"/>
    <n v="220"/>
    <n v="0"/>
    <n v="0"/>
    <n v="79"/>
    <n v="5500"/>
    <m/>
    <m/>
    <m/>
    <m/>
    <m/>
    <m/>
    <m/>
    <m/>
    <m/>
    <m/>
  </r>
  <r>
    <s v="ASX002103-01"/>
    <s v="分闸操作杆"/>
    <x v="10"/>
    <n v="202"/>
    <x v="1"/>
    <x v="1"/>
    <s v="Order specific"/>
    <x v="0"/>
    <n v="2100"/>
    <n v="4"/>
    <n v="0"/>
    <n v="4.5999999999999996"/>
    <n v="0"/>
    <n v="0"/>
    <n v="41"/>
    <n v="18.399999999999999"/>
    <n v="222.5609756097561"/>
    <n v="0"/>
    <n v="0"/>
    <n v="0"/>
    <n v="188.6"/>
    <s v="Order specific"/>
    <s v="Order specific"/>
    <s v="C"/>
    <s v=""/>
    <n v="0"/>
  </r>
  <r>
    <s v="ASX002110-01"/>
    <s v="PIN"/>
    <x v="2"/>
    <n v="202"/>
    <x v="1"/>
    <x v="1"/>
    <s v="SM"/>
    <x v="1"/>
    <n v="2600"/>
    <n v="77"/>
    <n v="60"/>
    <n v="1.0900000000000001"/>
    <n v="0"/>
    <n v="20"/>
    <n v="326"/>
    <n v="83.93"/>
    <n v="4.4785276073619631"/>
    <n v="0"/>
    <n v="10.9"/>
    <n v="65.400000000000006"/>
    <n v="355.34000000000003"/>
    <s v="&lt;15 days"/>
    <n v="3"/>
    <s v="C"/>
    <n v="21"/>
    <n v="0"/>
  </r>
  <r>
    <s v="ASX002118-01"/>
    <s v="CONNECTOR"/>
    <x v="4"/>
    <n v="202"/>
    <x v="1"/>
    <x v="1"/>
    <s v="Order specific"/>
    <x v="0"/>
    <n v="2100"/>
    <n v="36"/>
    <n v="0"/>
    <n v="783.55"/>
    <n v="0"/>
    <n v="0"/>
    <n v="72"/>
    <n v="28207.8"/>
    <n v="390.34722222222223"/>
    <n v="0"/>
    <n v="0"/>
    <n v="0"/>
    <n v="56415.6"/>
    <s v="Order specific"/>
    <s v="Order specific"/>
    <s v="A"/>
    <s v=""/>
    <n v="0"/>
  </r>
  <r>
    <s v="ASX002143-01"/>
    <s v="加热器垫板"/>
    <x v="7"/>
    <n v="212"/>
    <x v="1"/>
    <x v="1"/>
    <s v="Order specific"/>
    <x v="0"/>
    <n v="2100"/>
    <n v="8"/>
    <n v="0"/>
    <n v="15"/>
    <n v="0"/>
    <n v="0"/>
    <n v="1"/>
    <n v="120"/>
    <n v="13140"/>
    <n v="0"/>
    <n v="0"/>
    <n v="0"/>
    <n v="15"/>
    <s v="Order specific"/>
    <s v="Order specific"/>
    <s v="C"/>
    <s v=""/>
    <n v="0"/>
  </r>
  <r>
    <s v="ASX002156-01"/>
    <s v="合指示安装片"/>
    <x v="3"/>
    <n v="212"/>
    <x v="1"/>
    <x v="1"/>
    <s v="MRP"/>
    <x v="2"/>
    <s v="VMI"/>
    <n v="12"/>
    <n v="0"/>
    <n v="2.5"/>
    <n v="0"/>
    <n v="0"/>
    <n v="929"/>
    <n v="30"/>
    <n v="3.1431646932185142"/>
    <n v="0"/>
    <n v="0"/>
    <n v="0"/>
    <n v="2322.5"/>
    <s v="&lt;15 days"/>
    <n v="3"/>
    <s v="C"/>
    <n v="21"/>
    <n v="0"/>
  </r>
  <r>
    <s v="ASX002159-01"/>
    <s v="LINK ROD"/>
    <x v="2"/>
    <n v="202"/>
    <x v="1"/>
    <x v="1"/>
    <s v="SM"/>
    <x v="1"/>
    <n v="2600"/>
    <n v="49"/>
    <n v="60"/>
    <n v="9.42"/>
    <n v="0"/>
    <n v="20"/>
    <n v="388"/>
    <n v="461.58"/>
    <n v="11.288659793814434"/>
    <n v="0"/>
    <n v="94.2"/>
    <n v="565.20000000000005"/>
    <n v="3654.96"/>
    <s v="&lt;15 days"/>
    <n v="3"/>
    <s v="C"/>
    <n v="21"/>
    <n v="0"/>
  </r>
  <r>
    <s v="ASX002167-01"/>
    <s v="LOOKING LEVER"/>
    <x v="2"/>
    <n v="202"/>
    <x v="1"/>
    <x v="1"/>
    <s v="SM"/>
    <x v="1"/>
    <n v="2600"/>
    <n v="62"/>
    <n v="120"/>
    <n v="4.03"/>
    <n v="0"/>
    <n v="40"/>
    <n v="647"/>
    <n v="249.86"/>
    <n v="27.642967542503865"/>
    <n v="0"/>
    <n v="80.600000000000009"/>
    <n v="483.6"/>
    <n v="2607.4100000000003"/>
    <s v="&lt;30 days"/>
    <n v="3"/>
    <s v="C"/>
    <n v="21"/>
    <n v="39.629458473581217"/>
  </r>
  <r>
    <s v="ASX002174-01"/>
    <s v="挂板"/>
    <x v="3"/>
    <n v="202"/>
    <x v="1"/>
    <x v="1"/>
    <s v="MRP"/>
    <x v="2"/>
    <s v="VMI"/>
    <n v="12"/>
    <n v="0"/>
    <n v="83.36"/>
    <n v="0"/>
    <n v="0"/>
    <n v="810"/>
    <n v="1000.3199999999999"/>
    <n v="27.938271604938272"/>
    <n v="0"/>
    <n v="0"/>
    <n v="0"/>
    <n v="67521.600000000006"/>
    <s v="&lt;30 days"/>
    <n v="2"/>
    <s v="B"/>
    <n v="14"/>
    <n v="329.37624604507295"/>
  </r>
  <r>
    <s v="ASX002175-02"/>
    <s v="挂板横杆"/>
    <x v="3"/>
    <n v="202"/>
    <x v="1"/>
    <x v="1"/>
    <s v="MRP"/>
    <x v="2"/>
    <s v="VMI"/>
    <n v="3"/>
    <n v="0"/>
    <n v="39.75"/>
    <n v="0"/>
    <n v="0"/>
    <n v="175"/>
    <n v="119.25"/>
    <n v="25.028571428571428"/>
    <n v="0"/>
    <n v="0"/>
    <n v="0"/>
    <n v="6956.25"/>
    <s v="&lt;30 days"/>
    <n v="3"/>
    <s v="C"/>
    <n v="21"/>
    <n v="12.668270547945216"/>
  </r>
  <r>
    <s v="ASX002175-03"/>
    <s v="ROD"/>
    <x v="10"/>
    <n v="212"/>
    <x v="1"/>
    <x v="1"/>
    <s v="Order specific"/>
    <x v="0"/>
    <n v="2100"/>
    <n v="12"/>
    <n v="0"/>
    <n v="46.32"/>
    <n v="0"/>
    <n v="0"/>
    <n v="2"/>
    <n v="555.84"/>
    <n v="547.5"/>
    <n v="0"/>
    <n v="0"/>
    <n v="0"/>
    <n v="92.64"/>
    <s v="Order specific"/>
    <s v="Order specific"/>
    <s v="C"/>
    <s v=""/>
    <n v="0"/>
  </r>
  <r>
    <s v="ASX002179-02"/>
    <s v="PLATE"/>
    <x v="11"/>
    <n v="105"/>
    <x v="1"/>
    <x v="1"/>
    <s v="Order specific"/>
    <x v="0"/>
    <n v="2100"/>
    <n v="12"/>
    <n v="0"/>
    <n v="20.34"/>
    <n v="0"/>
    <n v="0"/>
    <n v="0"/>
    <n v="244.07999999999998"/>
    <s v=""/>
    <n v="0"/>
    <n v="0"/>
    <n v="0"/>
    <n v="0"/>
    <s v="Order specific"/>
    <s v="Order specific"/>
    <s v="C"/>
    <s v=""/>
    <n v="0"/>
  </r>
  <r>
    <s v="ASX002181-02"/>
    <s v="AXLE"/>
    <x v="11"/>
    <n v="105"/>
    <x v="1"/>
    <x v="1"/>
    <s v="Order specific"/>
    <x v="0"/>
    <n v="2100"/>
    <n v="12"/>
    <n v="0"/>
    <n v="6.04"/>
    <n v="0"/>
    <n v="0"/>
    <n v="0"/>
    <n v="72.48"/>
    <s v=""/>
    <n v="0"/>
    <n v="0"/>
    <n v="0"/>
    <n v="0"/>
    <s v="Order specific"/>
    <s v="Order specific"/>
    <s v="C"/>
    <s v=""/>
    <n v="0"/>
  </r>
  <r>
    <s v="ASX002182-02"/>
    <s v="PLATE"/>
    <x v="11"/>
    <n v="105"/>
    <x v="1"/>
    <x v="1"/>
    <s v="Order specific"/>
    <x v="0"/>
    <n v="2100"/>
    <n v="12"/>
    <n v="0"/>
    <n v="10.039999999999999"/>
    <n v="0"/>
    <n v="0"/>
    <n v="0"/>
    <n v="120.47999999999999"/>
    <s v=""/>
    <n v="0"/>
    <n v="0"/>
    <n v="0"/>
    <n v="0"/>
    <s v="Order specific"/>
    <s v="Order specific"/>
    <s v="C"/>
    <s v=""/>
    <n v="0"/>
  </r>
  <r>
    <s v="ASX002194-01"/>
    <s v="机构U型框架"/>
    <x v="3"/>
    <n v="202"/>
    <x v="1"/>
    <x v="1"/>
    <s v="MRP"/>
    <x v="2"/>
    <s v="VMI"/>
    <n v="101"/>
    <n v="0"/>
    <n v="142.53"/>
    <n v="0"/>
    <n v="0"/>
    <n v="7312"/>
    <n v="14395.53"/>
    <n v="0.59901531728665203"/>
    <n v="0"/>
    <n v="0"/>
    <n v="0"/>
    <n v="1042179.36"/>
    <s v="&lt;15 days"/>
    <n v="1"/>
    <s v="A"/>
    <n v="7"/>
    <n v="0"/>
  </r>
  <r>
    <s v="ASXN00080-01"/>
    <s v="接触器触子"/>
    <x v="3"/>
    <n v="202"/>
    <x v="1"/>
    <x v="1"/>
    <s v="MRP"/>
    <x v="2"/>
    <s v="VMI"/>
    <n v="138"/>
    <n v="0"/>
    <n v="55.63"/>
    <n v="0"/>
    <n v="0"/>
    <n v="2718"/>
    <n v="7676.9400000000005"/>
    <n v="13.563281824871227"/>
    <n v="0"/>
    <n v="0"/>
    <n v="0"/>
    <n v="151202.34"/>
    <s v="&lt;15 days"/>
    <n v="2"/>
    <s v="A"/>
    <n v="14"/>
    <n v="0"/>
  </r>
  <r>
    <s v="ASXN00082-01"/>
    <s v="接触器连接触臂"/>
    <x v="9"/>
    <n v="212"/>
    <x v="1"/>
    <x v="1"/>
    <s v="Order specific"/>
    <x v="0"/>
    <n v="2100"/>
    <n v="25"/>
    <n v="0"/>
    <n v="132.34"/>
    <n v="0"/>
    <n v="0"/>
    <n v="0"/>
    <n v="3308.5"/>
    <s v=""/>
    <n v="0"/>
    <n v="0"/>
    <n v="0"/>
    <n v="0"/>
    <s v="Order specific"/>
    <s v="Order specific"/>
    <s v="B"/>
    <s v=""/>
    <n v="0"/>
  </r>
  <r>
    <s v="ASXN00082-02"/>
    <s v="C相连接触臂"/>
    <x v="3"/>
    <n v="212"/>
    <x v="1"/>
    <x v="1"/>
    <s v="MRP"/>
    <x v="2"/>
    <s v="VMI"/>
    <n v="23"/>
    <n v="0"/>
    <n v="148.88"/>
    <n v="0"/>
    <n v="0"/>
    <n v="451"/>
    <n v="3424.24"/>
    <n v="20.232815964523283"/>
    <n v="0"/>
    <n v="0"/>
    <n v="0"/>
    <n v="67144.88"/>
    <s v="&lt;30 days"/>
    <n v="2"/>
    <s v="B"/>
    <n v="14"/>
    <n v="696.2033427287671"/>
  </r>
  <r>
    <s v="ASXN00083-01"/>
    <s v="接触器连接触臂"/>
    <x v="9"/>
    <n v="212"/>
    <x v="1"/>
    <x v="1"/>
    <s v="Order specific"/>
    <x v="0"/>
    <n v="2100"/>
    <n v="26"/>
    <n v="0"/>
    <n v="132.47"/>
    <n v="0"/>
    <n v="0"/>
    <n v="0"/>
    <n v="3444.22"/>
    <s v=""/>
    <n v="0"/>
    <n v="0"/>
    <n v="0"/>
    <n v="0"/>
    <s v="Order specific"/>
    <s v="Order specific"/>
    <s v="B"/>
    <s v=""/>
    <n v="0"/>
  </r>
  <r>
    <s v="ASXN00083-02"/>
    <s v="A相连接触臂"/>
    <x v="3"/>
    <n v="212"/>
    <x v="1"/>
    <x v="1"/>
    <s v="MRP"/>
    <x v="2"/>
    <s v="VMI"/>
    <n v="23"/>
    <n v="0"/>
    <n v="148.88"/>
    <n v="0"/>
    <n v="0"/>
    <n v="449"/>
    <n v="3424.24"/>
    <n v="21.1358574610245"/>
    <n v="0"/>
    <n v="0"/>
    <n v="0"/>
    <n v="66847.12"/>
    <s v="&lt;30 days"/>
    <n v="2"/>
    <s v="B"/>
    <n v="14"/>
    <n v="763.01737340358284"/>
  </r>
  <r>
    <s v="ASXN00084-01"/>
    <s v="接触器连接触臂"/>
    <x v="9"/>
    <n v="212"/>
    <x v="1"/>
    <x v="1"/>
    <s v="Order specific"/>
    <x v="0"/>
    <n v="2100"/>
    <n v="26"/>
    <n v="0"/>
    <n v="131.55000000000001"/>
    <n v="0"/>
    <n v="0"/>
    <n v="0"/>
    <n v="3420.3"/>
    <s v=""/>
    <n v="0"/>
    <n v="0"/>
    <n v="0"/>
    <n v="0"/>
    <s v="Order specific"/>
    <s v="Order specific"/>
    <s v="B"/>
    <s v=""/>
    <n v="0"/>
  </r>
  <r>
    <s v="ASXN00084-02"/>
    <s v="B相连接触臂"/>
    <x v="3"/>
    <n v="212"/>
    <x v="1"/>
    <x v="1"/>
    <s v="MRP"/>
    <x v="2"/>
    <s v="VMI"/>
    <n v="23"/>
    <n v="0"/>
    <n v="146.51"/>
    <n v="0"/>
    <n v="0"/>
    <n v="451"/>
    <n v="3369.7299999999996"/>
    <n v="21.042128603104214"/>
    <n v="0"/>
    <n v="0"/>
    <n v="0"/>
    <n v="66076.009999999995"/>
    <s v="&lt;30 days"/>
    <n v="2"/>
    <s v="B"/>
    <n v="14"/>
    <n v="744.30908712328778"/>
  </r>
  <r>
    <s v="ASXN00088-01"/>
    <s v="下极连接铜排"/>
    <x v="3"/>
    <n v="212"/>
    <x v="1"/>
    <x v="1"/>
    <s v="MRP"/>
    <x v="2"/>
    <s v="VMI"/>
    <n v="69"/>
    <n v="0"/>
    <n v="64.38"/>
    <n v="0"/>
    <n v="0"/>
    <n v="1353"/>
    <n v="4442.2199999999993"/>
    <n v="6.2047302291204725"/>
    <n v="0"/>
    <n v="0"/>
    <n v="0"/>
    <n v="87106.14"/>
    <s v="&lt;15 days"/>
    <n v="2"/>
    <s v="B"/>
    <n v="14"/>
    <n v="0"/>
  </r>
  <r>
    <s v="ASXN00093-01"/>
    <s v="下支撑架"/>
    <x v="3"/>
    <n v="202"/>
    <x v="1"/>
    <x v="1"/>
    <s v="MRP"/>
    <x v="2"/>
    <s v="VMI"/>
    <n v="23"/>
    <n v="0"/>
    <n v="24.32"/>
    <n v="0"/>
    <n v="0"/>
    <n v="428"/>
    <n v="559.36"/>
    <n v="58.84345794392523"/>
    <n v="0"/>
    <n v="0"/>
    <n v="0"/>
    <n v="10408.960000000001"/>
    <s v="&lt;90 days"/>
    <n v="2"/>
    <s v="C"/>
    <n v="14"/>
    <n v="281.34308821917807"/>
  </r>
  <r>
    <s v="ASXN00095-01"/>
    <s v="触臂"/>
    <x v="9"/>
    <n v="202"/>
    <x v="1"/>
    <x v="1"/>
    <s v="Order specific"/>
    <x v="0"/>
    <n v="2100"/>
    <n v="2"/>
    <n v="0"/>
    <n v="259.48"/>
    <n v="0"/>
    <n v="0"/>
    <n v="0"/>
    <n v="518.96"/>
    <s v=""/>
    <n v="0"/>
    <n v="0"/>
    <n v="0"/>
    <n v="0"/>
    <s v="Order specific"/>
    <s v="Order specific"/>
    <s v="C"/>
    <s v=""/>
    <n v="0"/>
  </r>
  <r>
    <s v="ASXN00096-01"/>
    <s v="触臂"/>
    <x v="9"/>
    <n v="202"/>
    <x v="1"/>
    <x v="1"/>
    <s v="Order specific"/>
    <x v="0"/>
    <n v="2100"/>
    <n v="2"/>
    <n v="0"/>
    <n v="292.06"/>
    <n v="0"/>
    <n v="0"/>
    <n v="0"/>
    <n v="584.12"/>
    <s v=""/>
    <n v="0"/>
    <n v="0"/>
    <n v="0"/>
    <n v="0"/>
    <s v="Order specific"/>
    <s v="Order specific"/>
    <s v="C"/>
    <s v=""/>
    <n v="0"/>
  </r>
  <r>
    <s v="ASXN00096-02"/>
    <s v="触臂"/>
    <x v="9"/>
    <n v="202"/>
    <x v="1"/>
    <x v="1"/>
    <s v="Order specific"/>
    <x v="0"/>
    <n v="2100"/>
    <n v="2"/>
    <n v="0"/>
    <n v="316.45999999999998"/>
    <n v="0"/>
    <n v="0"/>
    <n v="0"/>
    <n v="632.91999999999996"/>
    <s v=""/>
    <n v="0"/>
    <n v="0"/>
    <n v="0"/>
    <n v="0"/>
    <s v="Order specific"/>
    <s v="Order specific"/>
    <s v="C"/>
    <s v=""/>
    <n v="0"/>
  </r>
  <r>
    <s v="ASXN00146-01"/>
    <s v="两侧接地片"/>
    <x v="3"/>
    <n v="202"/>
    <x v="1"/>
    <x v="1"/>
    <s v="MRP"/>
    <x v="2"/>
    <s v="VMI"/>
    <n v="4"/>
    <n v="0"/>
    <n v="54.88"/>
    <n v="0"/>
    <n v="0"/>
    <n v="1966"/>
    <n v="219.52"/>
    <n v="0.37131230925737535"/>
    <n v="0"/>
    <n v="0"/>
    <n v="0"/>
    <n v="107894.08"/>
    <s v="&lt;15 days"/>
    <n v="2"/>
    <s v="C"/>
    <n v="14"/>
    <n v="0"/>
  </r>
  <r>
    <s v="ASXN00146-02"/>
    <s v="两侧接地"/>
    <x v="3"/>
    <n v="212"/>
    <x v="1"/>
    <x v="1"/>
    <s v="MRP"/>
    <x v="2"/>
    <s v="VMI"/>
    <n v="3"/>
    <n v="0"/>
    <n v="76.510000000000005"/>
    <n v="0"/>
    <n v="0"/>
    <n v="20"/>
    <n v="229.53000000000003"/>
    <n v="73"/>
    <n v="0"/>
    <n v="0"/>
    <n v="0"/>
    <n v="1530.2"/>
    <s v="&lt;90 days"/>
    <n v="3"/>
    <s v="C"/>
    <n v="21"/>
    <n v="107.91054246575345"/>
  </r>
  <r>
    <s v="ASXN00146-11"/>
    <s v="两侧接地"/>
    <x v="3"/>
    <n v="212"/>
    <x v="1"/>
    <x v="1"/>
    <s v="MRP"/>
    <x v="2"/>
    <s v="VMI"/>
    <n v="2"/>
    <n v="0"/>
    <n v="45.72"/>
    <n v="0"/>
    <n v="0"/>
    <n v="42"/>
    <n v="91.44"/>
    <n v="26.071428571428569"/>
    <n v="0"/>
    <n v="0"/>
    <n v="0"/>
    <n v="1920.24"/>
    <s v="&lt;30 days"/>
    <n v="3"/>
    <s v="C"/>
    <n v="21"/>
    <n v="11.739392876712325"/>
  </r>
  <r>
    <s v="ASXN00147-01"/>
    <s v="HVX-O手车摇把(配客户）"/>
    <x v="3"/>
    <n v="202"/>
    <x v="1"/>
    <x v="1"/>
    <s v="MRP"/>
    <x v="2"/>
    <s v="VMI"/>
    <n v="1"/>
    <n v="0"/>
    <n v="95"/>
    <n v="0"/>
    <n v="0"/>
    <n v="962"/>
    <n v="95"/>
    <n v="0.75883575883575882"/>
    <n v="0"/>
    <n v="0"/>
    <n v="0"/>
    <n v="91390"/>
    <s v="&lt;15 days"/>
    <n v="2"/>
    <s v="C"/>
    <n v="14"/>
    <n v="0"/>
  </r>
  <r>
    <s v="ASXN00148-01"/>
    <s v="航空插连接头"/>
    <x v="2"/>
    <n v="202"/>
    <x v="1"/>
    <x v="1"/>
    <s v="SM"/>
    <x v="1"/>
    <n v="2600"/>
    <n v="233"/>
    <n v="240"/>
    <n v="7.43"/>
    <n v="0"/>
    <n v="80"/>
    <n v="4234"/>
    <n v="1731.1899999999998"/>
    <n v="8.6206896551724144E-2"/>
    <n v="0"/>
    <n v="297.2"/>
    <n v="1783.1999999999998"/>
    <n v="31458.62"/>
    <s v="&lt;15 days"/>
    <n v="2"/>
    <s v="B"/>
    <n v="14"/>
    <n v="0"/>
  </r>
  <r>
    <s v="ASXN00149-11"/>
    <s v="蛇皮管100mm"/>
    <x v="10"/>
    <n v="202"/>
    <x v="1"/>
    <x v="1"/>
    <s v="Order specific"/>
    <x v="0"/>
    <n v="2100"/>
    <n v="21"/>
    <n v="0"/>
    <n v="17.3"/>
    <n v="0"/>
    <n v="0"/>
    <n v="261"/>
    <n v="363.3"/>
    <n v="325.84291187739461"/>
    <n v="0"/>
    <n v="0"/>
    <n v="0"/>
    <n v="4515.3"/>
    <s v="Order specific"/>
    <s v="Order specific"/>
    <s v="C"/>
    <s v=""/>
    <n v="0"/>
  </r>
  <r>
    <s v="ASXN00150-01"/>
    <s v="WIRING SLEEVE"/>
    <x v="10"/>
    <n v="202"/>
    <x v="1"/>
    <x v="1"/>
    <s v="Order specific"/>
    <x v="0"/>
    <n v="2100"/>
    <n v="4"/>
    <n v="0"/>
    <n v="25.9"/>
    <n v="0"/>
    <n v="0"/>
    <n v="119"/>
    <n v="103.6"/>
    <n v="64.411764705882362"/>
    <n v="0"/>
    <n v="0"/>
    <n v="0"/>
    <n v="3082.1"/>
    <s v="Order specific"/>
    <s v="Order specific"/>
    <s v="C"/>
    <s v=""/>
    <n v="0"/>
  </r>
  <r>
    <s v="ASXN00150-02"/>
    <s v="WIRING SLEEVE"/>
    <x v="10"/>
    <n v="202"/>
    <x v="1"/>
    <x v="1"/>
    <s v="Order specific"/>
    <x v="0"/>
    <n v="2100"/>
    <n v="1"/>
    <n v="0"/>
    <n v="21.92"/>
    <n v="0"/>
    <n v="0"/>
    <n v="0"/>
    <n v="21.92"/>
    <s v=""/>
    <n v="0"/>
    <n v="0"/>
    <n v="0"/>
    <n v="0"/>
    <s v="Order specific"/>
    <s v="Order specific"/>
    <s v="C"/>
    <s v=""/>
    <n v="0"/>
  </r>
  <r>
    <s v="ASXN00151-01"/>
    <s v="HVX-O母插配件(配客户）"/>
    <x v="3"/>
    <n v="202"/>
    <x v="1"/>
    <x v="1"/>
    <s v="MRP"/>
    <x v="2"/>
    <s v="VMI"/>
    <n v="295"/>
    <n v="0"/>
    <n v="86.12"/>
    <n v="0"/>
    <n v="0"/>
    <n v="4251"/>
    <n v="25405.4"/>
    <n v="8.5862150082333569E-2"/>
    <n v="0"/>
    <n v="0"/>
    <n v="0"/>
    <n v="366096.12"/>
    <s v="&lt;15 days"/>
    <n v="1"/>
    <s v="A"/>
    <n v="7"/>
    <n v="0"/>
  </r>
  <r>
    <s v="ASXN00152-01C"/>
    <s v="WIRING"/>
    <x v="2"/>
    <n v="202"/>
    <x v="1"/>
    <x v="1"/>
    <s v="SM"/>
    <x v="1"/>
    <n v="2600"/>
    <n v="191"/>
    <n v="34"/>
    <n v="260.99"/>
    <n v="0"/>
    <n v="30"/>
    <n v="3479"/>
    <n v="49849.090000000004"/>
    <n v="30.949985628054037"/>
    <n v="0"/>
    <n v="3914.8500000000004"/>
    <n v="8873.66"/>
    <n v="907984.21000000008"/>
    <s v="&lt;90 days"/>
    <n v="1"/>
    <s v="A"/>
    <n v="7"/>
    <n v="25459.271686155564"/>
  </r>
  <r>
    <s v="ASXN00152-02"/>
    <s v="WIRING"/>
    <x v="9"/>
    <n v="202"/>
    <x v="1"/>
    <x v="1"/>
    <s v="Order specific"/>
    <x v="0"/>
    <n v="2100"/>
    <n v="37"/>
    <n v="24"/>
    <n v="380"/>
    <n v="0"/>
    <n v="6"/>
    <n v="408"/>
    <n v="14060"/>
    <n v="170.87009803921569"/>
    <n v="0"/>
    <n v="1140"/>
    <n v="9120"/>
    <n v="155040"/>
    <s v="Order specific"/>
    <s v="Order specific"/>
    <s v="A"/>
    <s v=""/>
    <n v="0"/>
  </r>
  <r>
    <s v="ASXN00183-01"/>
    <s v="LEVER"/>
    <x v="2"/>
    <n v="212"/>
    <x v="1"/>
    <x v="1"/>
    <s v="SM"/>
    <x v="1"/>
    <n v="2600"/>
    <n v="73"/>
    <n v="240"/>
    <n v="6.3"/>
    <n v="0"/>
    <n v="120"/>
    <n v="4317"/>
    <n v="459.9"/>
    <n v="3.1283298586981703"/>
    <n v="0"/>
    <n v="378"/>
    <n v="1512"/>
    <n v="27197.1"/>
    <s v="&lt;15 days"/>
    <n v="2"/>
    <s v="C"/>
    <n v="14"/>
    <n v="0"/>
  </r>
  <r>
    <s v="ASXN00191-01"/>
    <s v="铁道断路器底座"/>
    <x v="7"/>
    <n v="202"/>
    <x v="1"/>
    <x v="1"/>
    <s v="Order specific"/>
    <x v="0"/>
    <n v="2100"/>
    <n v="2"/>
    <n v="0"/>
    <n v="573.97"/>
    <n v="0"/>
    <n v="0"/>
    <n v="10"/>
    <n v="1147.94"/>
    <n v="2664.5"/>
    <n v="0"/>
    <n v="0"/>
    <n v="0"/>
    <n v="5739.7000000000007"/>
    <s v="Order specific"/>
    <s v="Order specific"/>
    <s v="B"/>
    <s v=""/>
    <n v="0"/>
  </r>
  <r>
    <s v="ASXN00198-01"/>
    <s v="电动手车安装板"/>
    <x v="1"/>
    <n v="202"/>
    <x v="1"/>
    <x v="1"/>
    <s v="Order specific"/>
    <x v="0"/>
    <n v="2100"/>
    <n v="16"/>
    <n v="34"/>
    <n v="27.66"/>
    <n v="0"/>
    <n v="0"/>
    <n v="183"/>
    <n v="442.56"/>
    <n v="3.9890710382513661"/>
    <n v="0"/>
    <n v="0"/>
    <n v="940.44"/>
    <n v="5061.78"/>
    <s v="Order specific"/>
    <s v="Order specific"/>
    <s v="C"/>
    <s v=""/>
    <n v="0"/>
  </r>
  <r>
    <s v="ASXN00199-01"/>
    <s v="电动手车安装板"/>
    <x v="1"/>
    <n v="202"/>
    <x v="1"/>
    <x v="1"/>
    <s v="Order specific"/>
    <x v="0"/>
    <n v="2100"/>
    <n v="16"/>
    <n v="34"/>
    <n v="27.08"/>
    <n v="0"/>
    <n v="0"/>
    <n v="183"/>
    <n v="433.28"/>
    <n v="31.912568306010929"/>
    <n v="0"/>
    <n v="0"/>
    <n v="920.71999999999991"/>
    <n v="4955.6399999999994"/>
    <s v="Order specific"/>
    <s v="Order specific"/>
    <s v="C"/>
    <s v=""/>
    <n v="0"/>
  </r>
  <r>
    <s v="ASXN00200-01"/>
    <s v="电动手车安装板"/>
    <x v="1"/>
    <n v="202"/>
    <x v="1"/>
    <x v="1"/>
    <s v="Order specific"/>
    <x v="0"/>
    <n v="2100"/>
    <n v="16"/>
    <n v="34"/>
    <n v="49.42"/>
    <n v="0"/>
    <n v="0"/>
    <n v="182"/>
    <n v="790.72"/>
    <n v="32.087912087912088"/>
    <n v="0"/>
    <n v="0"/>
    <n v="1680.28"/>
    <n v="8994.44"/>
    <s v="Order specific"/>
    <s v="Order specific"/>
    <s v="C"/>
    <s v=""/>
    <n v="0"/>
  </r>
  <r>
    <s v="ASXN00208-01"/>
    <s v="导向板"/>
    <x v="7"/>
    <n v="202"/>
    <x v="1"/>
    <x v="1"/>
    <s v="Order specific"/>
    <x v="0"/>
    <n v="2100"/>
    <n v="2"/>
    <n v="0"/>
    <n v="88.15"/>
    <n v="0"/>
    <n v="0"/>
    <n v="12"/>
    <n v="176.3"/>
    <n v="486.66666666666663"/>
    <n v="0"/>
    <n v="0"/>
    <n v="0"/>
    <n v="1057.8000000000002"/>
    <s v="Order specific"/>
    <s v="Order specific"/>
    <s v="C"/>
    <s v=""/>
    <n v="0"/>
  </r>
  <r>
    <s v="ASXN00218-01"/>
    <s v="二次低压箱锁头旋钮"/>
    <x v="7"/>
    <n v="202"/>
    <x v="1"/>
    <x v="1"/>
    <s v="Order specific"/>
    <x v="0"/>
    <n v="2100"/>
    <n v="1"/>
    <n v="0"/>
    <n v="98"/>
    <n v="0"/>
    <n v="0"/>
    <n v="12"/>
    <n v="98"/>
    <n v="60.833333333333329"/>
    <n v="0"/>
    <n v="0"/>
    <n v="0"/>
    <n v="1176"/>
    <s v="Order specific"/>
    <s v="Order specific"/>
    <s v="C"/>
    <s v=""/>
    <n v="0"/>
  </r>
  <r>
    <s v="ASXN00255-01"/>
    <s v="合分闸指示安装件"/>
    <x v="3"/>
    <n v="202"/>
    <x v="1"/>
    <x v="1"/>
    <s v="MRP"/>
    <x v="2"/>
    <s v="VMI"/>
    <n v="23"/>
    <n v="0"/>
    <n v="6.44"/>
    <n v="0"/>
    <n v="0"/>
    <n v="451"/>
    <n v="148.12"/>
    <n v="0.80931263858093128"/>
    <n v="0"/>
    <n v="0"/>
    <n v="0"/>
    <n v="2904.44"/>
    <s v="&lt;15 days"/>
    <n v="3"/>
    <s v="C"/>
    <n v="21"/>
    <n v="0"/>
  </r>
  <r>
    <s v="ASXN00286-01"/>
    <s v="凤凰端子（母）S8,S9用"/>
    <x v="2"/>
    <n v="219"/>
    <x v="1"/>
    <x v="1"/>
    <s v="SM"/>
    <x v="1"/>
    <n v="2600"/>
    <n v="569"/>
    <n v="600"/>
    <n v="20.059999999999999"/>
    <n v="0"/>
    <n v="300"/>
    <n v="8390"/>
    <n v="11414.14"/>
    <n v="1.0005959475566151"/>
    <n v="0"/>
    <n v="3009"/>
    <n v="12036"/>
    <n v="168303.4"/>
    <s v="&lt;15 days"/>
    <n v="2"/>
    <s v="A"/>
    <n v="14"/>
    <n v="0"/>
  </r>
  <r>
    <s v="ASXN00312-01"/>
    <s v="绝缘子"/>
    <x v="10"/>
    <n v="212"/>
    <x v="1"/>
    <x v="1"/>
    <s v="Order specific"/>
    <x v="0"/>
    <n v="2100"/>
    <n v="27"/>
    <n v="0"/>
    <n v="20"/>
    <n v="0"/>
    <n v="0"/>
    <n v="12"/>
    <n v="540"/>
    <n v="17307.083333333332"/>
    <n v="0"/>
    <n v="0"/>
    <n v="0"/>
    <n v="240"/>
    <s v="Order specific"/>
    <s v="Order specific"/>
    <s v="C"/>
    <s v=""/>
    <n v="0"/>
  </r>
  <r>
    <s v="ASXN00341-01"/>
    <s v="互感器 750/5 0.5/10P"/>
    <x v="7"/>
    <n v="212"/>
    <x v="1"/>
    <x v="1"/>
    <s v="Order specific"/>
    <x v="0"/>
    <n v="2100"/>
    <n v="1"/>
    <n v="0"/>
    <n v="4110.24"/>
    <n v="0"/>
    <n v="0"/>
    <n v="2"/>
    <n v="4110.24"/>
    <n v="4927.5"/>
    <n v="0"/>
    <n v="0"/>
    <n v="0"/>
    <n v="8220.48"/>
    <s v="Order specific"/>
    <s v="Order specific"/>
    <s v="B"/>
    <s v=""/>
    <n v="0"/>
  </r>
  <r>
    <s v="ASXN00428-01"/>
    <s v="手车摇把"/>
    <x v="7"/>
    <n v="202"/>
    <x v="1"/>
    <x v="1"/>
    <s v="Order specific"/>
    <x v="0"/>
    <n v="2100"/>
    <n v="13"/>
    <n v="0"/>
    <n v="150"/>
    <n v="0"/>
    <n v="0"/>
    <n v="14"/>
    <n v="1950"/>
    <n v="26.071428571428569"/>
    <n v="0"/>
    <n v="0"/>
    <n v="0"/>
    <n v="2100"/>
    <s v="Order specific"/>
    <s v="Order specific"/>
    <s v="B"/>
    <s v=""/>
    <n v="0"/>
  </r>
  <r>
    <s v="ASXN00437-01"/>
    <s v="外框架"/>
    <x v="7"/>
    <n v="202"/>
    <x v="1"/>
    <x v="1"/>
    <s v="Order specific"/>
    <x v="0"/>
    <n v="2100"/>
    <n v="2"/>
    <n v="0"/>
    <n v="1184.5899999999999"/>
    <n v="0"/>
    <n v="0"/>
    <n v="10"/>
    <n v="2369.1799999999998"/>
    <n v="474.5"/>
    <n v="0"/>
    <n v="0"/>
    <n v="0"/>
    <n v="11845.9"/>
    <s v="Order specific"/>
    <s v="Order specific"/>
    <s v="B"/>
    <s v=""/>
    <n v="0"/>
  </r>
  <r>
    <s v="ASXN00439-01"/>
    <s v="30片触子1250A"/>
    <x v="3"/>
    <n v="212"/>
    <x v="1"/>
    <x v="1"/>
    <s v="MRP"/>
    <x v="2"/>
    <s v="VMI"/>
    <n v="119"/>
    <n v="0"/>
    <n v="165.67"/>
    <n v="0"/>
    <n v="0"/>
    <n v="10460"/>
    <n v="19714.73"/>
    <n v="6.9789674952198857E-2"/>
    <n v="0"/>
    <n v="0"/>
    <n v="0"/>
    <n v="1732908.2"/>
    <s v="&lt;15 days"/>
    <n v="1"/>
    <s v="A"/>
    <n v="7"/>
    <n v="0"/>
  </r>
  <r>
    <s v="ASXN00439-02"/>
    <s v="48片触子1600/2000A"/>
    <x v="3"/>
    <n v="212"/>
    <x v="1"/>
    <x v="1"/>
    <s v="MRP"/>
    <x v="2"/>
    <s v="VMI"/>
    <n v="174"/>
    <n v="0"/>
    <n v="273.69"/>
    <n v="0"/>
    <n v="0"/>
    <n v="5348"/>
    <n v="47622.06"/>
    <n v="8.1217277486910984"/>
    <n v="0"/>
    <n v="0"/>
    <n v="0"/>
    <n v="1463694.1199999999"/>
    <s v="&lt;15 days"/>
    <n v="1"/>
    <s v="A"/>
    <n v="7"/>
    <n v="4341.0136304915368"/>
  </r>
  <r>
    <s v="ASXN00439-04"/>
    <s v="3150A不带钢圈触子"/>
    <x v="3"/>
    <n v="212"/>
    <x v="1"/>
    <x v="1"/>
    <s v="MRP"/>
    <x v="2"/>
    <s v="VMI"/>
    <n v="45"/>
    <n v="0"/>
    <n v="360.97"/>
    <n v="0"/>
    <n v="0"/>
    <n v="5477"/>
    <n v="16243.650000000001"/>
    <n v="11.595764104436734"/>
    <n v="0"/>
    <n v="0"/>
    <n v="0"/>
    <n v="1977032.6900000002"/>
    <s v="&lt;15 days"/>
    <n v="1"/>
    <s v="A"/>
    <n v="7"/>
    <n v="4248.9920223429372"/>
  </r>
  <r>
    <s v="ASXN00439-05"/>
    <s v="3150A带钢圈触子"/>
    <x v="3"/>
    <n v="202"/>
    <x v="1"/>
    <x v="1"/>
    <s v="MRP"/>
    <x v="2"/>
    <s v="VMI"/>
    <n v="36"/>
    <n v="0"/>
    <n v="360.17"/>
    <n v="0"/>
    <n v="0"/>
    <n v="177"/>
    <n v="12966.12"/>
    <n v="92.796610169491515"/>
    <n v="0"/>
    <n v="0"/>
    <n v="0"/>
    <n v="63750.090000000004"/>
    <s v="&gt;90 days"/>
    <n v="2"/>
    <s v="A"/>
    <n v="14"/>
    <n v="7266.5688841643841"/>
  </r>
  <r>
    <s v="ASXN00439-06"/>
    <s v="630A触子"/>
    <x v="3"/>
    <n v="212"/>
    <x v="1"/>
    <x v="1"/>
    <s v="MRP"/>
    <x v="2"/>
    <s v="VMI"/>
    <n v="171"/>
    <n v="0"/>
    <n v="80.489999999999995"/>
    <n v="0"/>
    <n v="0"/>
    <n v="17687"/>
    <n v="13763.789999999999"/>
    <n v="0.74291852773223277"/>
    <n v="0"/>
    <n v="0"/>
    <n v="0"/>
    <n v="1423626.63"/>
    <s v="&lt;15 days"/>
    <n v="1"/>
    <s v="A"/>
    <n v="7"/>
    <n v="0"/>
  </r>
  <r>
    <s v="ASXN00439-07"/>
    <s v="1250A触子"/>
    <x v="3"/>
    <n v="212"/>
    <x v="1"/>
    <x v="1"/>
    <s v="MRP"/>
    <x v="2"/>
    <s v="VMI"/>
    <n v="757"/>
    <n v="0"/>
    <n v="139.72999999999999"/>
    <n v="0"/>
    <n v="0"/>
    <n v="43827"/>
    <n v="105775.60999999999"/>
    <n v="1.4241221165035254"/>
    <n v="0"/>
    <n v="0"/>
    <n v="0"/>
    <n v="6123946.71"/>
    <s v="&lt;15 days"/>
    <n v="1"/>
    <s v="A"/>
    <n v="7"/>
    <n v="0"/>
  </r>
  <r>
    <s v="ASXN00475-01"/>
    <s v="拨叉"/>
    <x v="10"/>
    <n v="202"/>
    <x v="1"/>
    <x v="1"/>
    <s v="Order specific"/>
    <x v="0"/>
    <n v="2100"/>
    <n v="12"/>
    <n v="0"/>
    <n v="178.63"/>
    <n v="0"/>
    <n v="0"/>
    <n v="8"/>
    <n v="2143.56"/>
    <n v="34538.125"/>
    <n v="0"/>
    <n v="0"/>
    <n v="0"/>
    <n v="1429.04"/>
    <s v="Order specific"/>
    <s v="Order specific"/>
    <s v="B"/>
    <s v=""/>
    <n v="0"/>
  </r>
  <r>
    <s v="ASXN00553-01"/>
    <s v="上横梁"/>
    <x v="3"/>
    <n v="202"/>
    <x v="1"/>
    <x v="1"/>
    <s v="MRP"/>
    <x v="2"/>
    <s v="VMI"/>
    <n v="24"/>
    <n v="0"/>
    <n v="28.21"/>
    <n v="0"/>
    <n v="0"/>
    <n v="451"/>
    <n v="677.04"/>
    <n v="9.7117516629711744"/>
    <n v="0"/>
    <n v="0"/>
    <n v="0"/>
    <n v="12722.710000000001"/>
    <s v="&lt;15 days"/>
    <n v="2"/>
    <s v="C"/>
    <n v="14"/>
    <n v="0"/>
  </r>
  <r>
    <s v="ASXN00565-01"/>
    <s v="接地刀连接片"/>
    <x v="3"/>
    <n v="202"/>
    <x v="1"/>
    <x v="1"/>
    <s v="MRP"/>
    <x v="2"/>
    <s v="VMI"/>
    <n v="75"/>
    <n v="0"/>
    <n v="25.5"/>
    <n v="0"/>
    <n v="0"/>
    <n v="1374"/>
    <n v="1912.5"/>
    <n v="6.3755458515283836"/>
    <n v="0"/>
    <n v="0"/>
    <n v="0"/>
    <n v="35037"/>
    <s v="&lt;15 days"/>
    <n v="2"/>
    <s v="B"/>
    <n v="14"/>
    <n v="0"/>
  </r>
  <r>
    <s v="ASXN00592-01"/>
    <s v="紧急分闸横杆"/>
    <x v="4"/>
    <n v="202"/>
    <x v="1"/>
    <x v="1"/>
    <s v="Order specific"/>
    <x v="0"/>
    <n v="2100"/>
    <n v="28"/>
    <n v="10"/>
    <n v="41.91"/>
    <n v="0"/>
    <n v="0"/>
    <n v="66"/>
    <n v="1173.48"/>
    <n v="414.77272727272731"/>
    <n v="0"/>
    <n v="0"/>
    <n v="419.09999999999997"/>
    <n v="2766.06"/>
    <s v="Order specific"/>
    <s v="Order specific"/>
    <s v="B"/>
    <s v=""/>
    <n v="0"/>
  </r>
  <r>
    <s v="ASXN00594-01"/>
    <s v="固定式壳体210mm"/>
    <x v="4"/>
    <n v="202"/>
    <x v="1"/>
    <x v="1"/>
    <s v="Order specific"/>
    <x v="0"/>
    <n v="2100"/>
    <n v="2"/>
    <n v="0"/>
    <n v="506.71"/>
    <n v="0"/>
    <n v="0"/>
    <n v="0"/>
    <n v="1013.42"/>
    <s v=""/>
    <n v="0"/>
    <n v="0"/>
    <n v="0"/>
    <n v="0"/>
    <s v="Order specific"/>
    <s v="Order specific"/>
    <s v="B"/>
    <s v=""/>
    <n v="0"/>
  </r>
  <r>
    <s v="ASXN00607-03"/>
    <s v="coil"/>
    <x v="9"/>
    <n v="105"/>
    <x v="1"/>
    <x v="1"/>
    <s v="Order specific"/>
    <x v="0"/>
    <n v="2100"/>
    <n v="78"/>
    <n v="0"/>
    <n v="75"/>
    <n v="0"/>
    <n v="0"/>
    <n v="22"/>
    <n v="5850"/>
    <n v="33.18181818181818"/>
    <n v="0"/>
    <n v="0"/>
    <n v="0"/>
    <n v="1650"/>
    <s v="Order specific"/>
    <s v="Order specific"/>
    <s v="B"/>
    <s v=""/>
    <n v="0"/>
  </r>
  <r>
    <s v="ASXN00609-01"/>
    <s v="PLATE"/>
    <x v="2"/>
    <n v="202"/>
    <x v="1"/>
    <x v="1"/>
    <s v="SM"/>
    <x v="1"/>
    <n v="2600"/>
    <n v="59"/>
    <n v="87"/>
    <n v="12.5"/>
    <n v="0"/>
    <n v="20"/>
    <n v="459"/>
    <n v="737.5"/>
    <n v="62.026143790849673"/>
    <n v="0"/>
    <n v="125"/>
    <n v="1087.5"/>
    <n v="5737.5"/>
    <s v="&lt;90 days"/>
    <n v="3"/>
    <s v="C"/>
    <n v="21"/>
    <n v="321.95255532139095"/>
  </r>
  <r>
    <s v="ASXN00628-01"/>
    <s v="S61连杆"/>
    <x v="10"/>
    <n v="202"/>
    <x v="1"/>
    <x v="1"/>
    <s v="Order specific"/>
    <x v="0"/>
    <n v="2100"/>
    <n v="2"/>
    <n v="0"/>
    <n v="17.25"/>
    <n v="0"/>
    <n v="0"/>
    <n v="49"/>
    <n v="34.5"/>
    <n v="439.48979591836735"/>
    <n v="0"/>
    <n v="0"/>
    <n v="0"/>
    <n v="845.25"/>
    <s v="Order specific"/>
    <s v="Order specific"/>
    <s v="C"/>
    <s v=""/>
    <n v="0"/>
  </r>
  <r>
    <s v="ASXN00632-01"/>
    <s v="INSULATING ROD"/>
    <x v="4"/>
    <n v="212"/>
    <x v="1"/>
    <x v="1"/>
    <s v="Order specific"/>
    <x v="0"/>
    <n v="2100"/>
    <n v="210"/>
    <n v="0"/>
    <n v="79.45"/>
    <n v="0"/>
    <n v="0"/>
    <n v="874"/>
    <n v="16684.5"/>
    <n v="0.83524027459954231"/>
    <n v="0"/>
    <n v="0"/>
    <n v="0"/>
    <n v="69439.3"/>
    <s v="Order specific"/>
    <s v="Order specific"/>
    <s v="A"/>
    <s v=""/>
    <n v="0"/>
  </r>
  <r>
    <s v="ASXN00653-01"/>
    <s v="CRIMPED SUPPORT"/>
    <x v="2"/>
    <n v="202"/>
    <x v="1"/>
    <x v="1"/>
    <s v="SM"/>
    <x v="1"/>
    <n v="2600"/>
    <n v="37"/>
    <n v="36"/>
    <n v="27.39"/>
    <n v="0"/>
    <n v="12"/>
    <n v="441"/>
    <n v="1013.4300000000001"/>
    <n v="173.8095238095238"/>
    <n v="0"/>
    <n v="164.34"/>
    <n v="986.04"/>
    <n v="12078.99"/>
    <s v="&gt;90 days"/>
    <n v="2"/>
    <s v="B"/>
    <n v="14"/>
    <n v="614.98819528767126"/>
  </r>
  <r>
    <s v="ASXN00661-11"/>
    <s v="24KV触臂 POLE B 1250A"/>
    <x v="13"/>
    <n v="212"/>
    <x v="1"/>
    <x v="1"/>
    <s v="Order specific"/>
    <x v="0"/>
    <n v="2100"/>
    <n v="1"/>
    <n v="0"/>
    <n v="271.82"/>
    <n v="0"/>
    <n v="0"/>
    <n v="55"/>
    <n v="271.82"/>
    <n v="245.54545454545453"/>
    <n v="0"/>
    <n v="0"/>
    <n v="0"/>
    <n v="14950.1"/>
    <s v="Order specific"/>
    <s v="Order specific"/>
    <s v="C"/>
    <s v=""/>
    <n v="0"/>
  </r>
  <r>
    <s v="ASXN00661-13"/>
    <s v="24KV触臂 POLE B 1600A"/>
    <x v="13"/>
    <n v="212"/>
    <x v="1"/>
    <x v="1"/>
    <s v="Order specific"/>
    <x v="0"/>
    <n v="2100"/>
    <n v="1"/>
    <n v="0"/>
    <n v="314.77"/>
    <n v="0"/>
    <n v="0"/>
    <n v="1"/>
    <n v="314.77"/>
    <n v="365"/>
    <n v="0"/>
    <n v="0"/>
    <n v="0"/>
    <n v="314.77"/>
    <s v="Order specific"/>
    <s v="Order specific"/>
    <s v="C"/>
    <s v=""/>
    <n v="0"/>
  </r>
  <r>
    <s v="ASXN00661-14"/>
    <s v="24KV触臂 POLE B 2000A"/>
    <x v="13"/>
    <n v="212"/>
    <x v="1"/>
    <x v="1"/>
    <s v="Order specific"/>
    <x v="0"/>
    <n v="2100"/>
    <n v="1"/>
    <n v="0"/>
    <n v="836.67"/>
    <n v="0"/>
    <n v="0"/>
    <n v="13"/>
    <n v="836.67"/>
    <n v="28.07692307692308"/>
    <n v="0"/>
    <n v="0"/>
    <n v="0"/>
    <n v="10876.71"/>
    <s v="Order specific"/>
    <s v="Order specific"/>
    <s v="C"/>
    <s v=""/>
    <n v="0"/>
  </r>
  <r>
    <s v="ASXN00661-22"/>
    <s v="24KV触臂 POLE C 3150A"/>
    <x v="13"/>
    <n v="212"/>
    <x v="1"/>
    <x v="1"/>
    <s v="Order specific"/>
    <x v="0"/>
    <n v="2100"/>
    <n v="1"/>
    <n v="5"/>
    <n v="1518.24"/>
    <n v="0"/>
    <n v="0"/>
    <n v="23"/>
    <n v="1518.24"/>
    <n v="15.869565217391305"/>
    <n v="0"/>
    <n v="0"/>
    <n v="7591.2"/>
    <n v="34919.519999999997"/>
    <s v="Order specific"/>
    <s v="Order specific"/>
    <s v="B"/>
    <s v=""/>
    <n v="0"/>
  </r>
  <r>
    <s v="ASXN00661-23"/>
    <s v="24KV触臂特殊"/>
    <x v="13"/>
    <n v="202"/>
    <x v="1"/>
    <x v="1"/>
    <s v="Order specific"/>
    <x v="0"/>
    <n v="2100"/>
    <n v="12"/>
    <n v="0"/>
    <n v="2862.85"/>
    <n v="0"/>
    <n v="0"/>
    <n v="0"/>
    <n v="34354.199999999997"/>
    <s v=""/>
    <n v="0"/>
    <n v="0"/>
    <n v="0"/>
    <n v="0"/>
    <s v="Order specific"/>
    <s v="Order specific"/>
    <s v="A"/>
    <s v=""/>
    <n v="0"/>
  </r>
  <r>
    <s v="ASXN00669-01"/>
    <s v="触臂铜牌"/>
    <x v="9"/>
    <n v="212"/>
    <x v="1"/>
    <x v="1"/>
    <s v="Order specific"/>
    <x v="0"/>
    <n v="2100"/>
    <n v="1"/>
    <n v="0"/>
    <n v="186.83"/>
    <n v="0"/>
    <n v="0"/>
    <n v="0"/>
    <n v="186.83"/>
    <s v=""/>
    <n v="0"/>
    <n v="0"/>
    <n v="0"/>
    <n v="0"/>
    <s v="Order specific"/>
    <s v="Order specific"/>
    <s v="C"/>
    <s v=""/>
    <n v="0"/>
  </r>
  <r>
    <s v="ASXN00669-02"/>
    <s v="触臂铜牌"/>
    <x v="9"/>
    <n v="212"/>
    <x v="1"/>
    <x v="1"/>
    <s v="Order specific"/>
    <x v="0"/>
    <n v="2100"/>
    <n v="1"/>
    <n v="0"/>
    <n v="215.62"/>
    <n v="0"/>
    <n v="0"/>
    <n v="0"/>
    <n v="215.62"/>
    <s v=""/>
    <n v="0"/>
    <n v="0"/>
    <n v="0"/>
    <n v="0"/>
    <s v="Order specific"/>
    <s v="Order specific"/>
    <s v="C"/>
    <s v=""/>
    <n v="0"/>
  </r>
  <r>
    <s v="ASXN00669-03"/>
    <s v="触臂铜牌"/>
    <x v="9"/>
    <n v="212"/>
    <x v="1"/>
    <x v="1"/>
    <s v="Order specific"/>
    <x v="0"/>
    <n v="2100"/>
    <n v="1"/>
    <n v="0"/>
    <n v="215.62"/>
    <n v="0"/>
    <n v="0"/>
    <n v="0"/>
    <n v="215.62"/>
    <s v=""/>
    <n v="0"/>
    <n v="0"/>
    <n v="0"/>
    <n v="0"/>
    <s v="Order specific"/>
    <s v="Order specific"/>
    <s v="C"/>
    <s v=""/>
    <n v="0"/>
  </r>
  <r>
    <s v="ASXN00671-01"/>
    <s v="触臂铜牌"/>
    <x v="9"/>
    <n v="212"/>
    <x v="1"/>
    <x v="1"/>
    <s v="Order specific"/>
    <x v="0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671-02"/>
    <s v="触臂铜牌"/>
    <x v="9"/>
    <n v="212"/>
    <x v="1"/>
    <x v="1"/>
    <s v="Order specific"/>
    <x v="0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671-03"/>
    <s v="触臂铜牌"/>
    <x v="9"/>
    <n v="212"/>
    <x v="1"/>
    <x v="1"/>
    <s v="Order specific"/>
    <x v="0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707-01"/>
    <s v="拉杆"/>
    <x v="3"/>
    <n v="212"/>
    <x v="1"/>
    <x v="1"/>
    <s v="MRP"/>
    <x v="2"/>
    <s v="VMI"/>
    <n v="155"/>
    <n v="0"/>
    <n v="53.48"/>
    <n v="0"/>
    <n v="0"/>
    <n v="5762"/>
    <n v="8289.4"/>
    <n v="0.12669212079139189"/>
    <n v="0"/>
    <n v="0"/>
    <n v="0"/>
    <n v="308151.76"/>
    <s v="&lt;15 days"/>
    <n v="1"/>
    <s v="A"/>
    <n v="7"/>
    <n v="0"/>
  </r>
  <r>
    <s v="ASXN00707-02"/>
    <s v="HVX-O拉杆50KA"/>
    <x v="3"/>
    <n v="212"/>
    <x v="1"/>
    <x v="1"/>
    <s v="MRP"/>
    <x v="2"/>
    <s v="VMI"/>
    <n v="10"/>
    <n v="0"/>
    <n v="58.15"/>
    <n v="0"/>
    <n v="0"/>
    <n v="556"/>
    <n v="581.5"/>
    <n v="101.75359712230215"/>
    <n v="0"/>
    <n v="0"/>
    <n v="0"/>
    <n v="32331.399999999998"/>
    <s v="&gt;90 days"/>
    <n v="2"/>
    <s v="C"/>
    <n v="14"/>
    <n v="330.98538029164826"/>
  </r>
  <r>
    <s v="ASXN00713-02"/>
    <s v="KYN61壳体300mm"/>
    <x v="3"/>
    <n v="202"/>
    <x v="1"/>
    <x v="1"/>
    <s v="MRP"/>
    <x v="2"/>
    <s v="VMI"/>
    <n v="3"/>
    <n v="0"/>
    <n v="866.55"/>
    <n v="0"/>
    <n v="0"/>
    <n v="175"/>
    <n v="2599.6499999999996"/>
    <n v="20.857142857142858"/>
    <n v="0"/>
    <n v="0"/>
    <n v="0"/>
    <n v="151646.25"/>
    <s v="&lt;30 days"/>
    <n v="2"/>
    <s v="B"/>
    <n v="14"/>
    <n v="564.08843835616437"/>
  </r>
  <r>
    <s v="ASXN00719-01"/>
    <s v="侧板"/>
    <x v="9"/>
    <n v="202"/>
    <x v="1"/>
    <x v="1"/>
    <s v="Order specific"/>
    <x v="0"/>
    <n v="2100"/>
    <n v="2"/>
    <n v="0"/>
    <n v="27.54"/>
    <n v="0"/>
    <n v="0"/>
    <n v="0"/>
    <n v="55.08"/>
    <s v=""/>
    <n v="0"/>
    <n v="0"/>
    <n v="0"/>
    <n v="0"/>
    <s v="Order specific"/>
    <s v="Order specific"/>
    <s v="C"/>
    <s v=""/>
    <n v="0"/>
  </r>
  <r>
    <s v="ASXN00723-02"/>
    <s v="壳体210mm 31.5KA"/>
    <x v="4"/>
    <n v="202"/>
    <x v="1"/>
    <x v="1"/>
    <s v="Order specific"/>
    <x v="0"/>
    <n v="2100"/>
    <n v="22"/>
    <n v="1"/>
    <n v="528.62"/>
    <n v="0"/>
    <n v="0"/>
    <n v="1008"/>
    <n v="11629.64"/>
    <n v="0.72420634920634919"/>
    <n v="0"/>
    <n v="0"/>
    <n v="528.62"/>
    <n v="532848.96"/>
    <s v="Order specific"/>
    <s v="Order specific"/>
    <s v="A"/>
    <s v=""/>
    <n v="0"/>
  </r>
  <r>
    <s v="ASXN00725-01"/>
    <s v="底板210mm"/>
    <x v="4"/>
    <n v="202"/>
    <x v="1"/>
    <x v="1"/>
    <s v="Order specific"/>
    <x v="0"/>
    <n v="2100"/>
    <n v="1"/>
    <n v="0"/>
    <n v="122.27"/>
    <n v="0"/>
    <n v="0"/>
    <n v="131"/>
    <n v="122.27"/>
    <n v="61.297709923664122"/>
    <n v="0"/>
    <n v="0"/>
    <n v="0"/>
    <n v="16017.369999999999"/>
    <s v="Order specific"/>
    <s v="Order specific"/>
    <s v="C"/>
    <s v=""/>
    <n v="0"/>
  </r>
  <r>
    <s v="ASXN00726-01"/>
    <s v="拨叉"/>
    <x v="3"/>
    <n v="202"/>
    <x v="1"/>
    <x v="1"/>
    <s v="MRP"/>
    <x v="2"/>
    <s v="VMI"/>
    <n v="50"/>
    <n v="0"/>
    <n v="130.09"/>
    <n v="0"/>
    <n v="0"/>
    <n v="1861"/>
    <n v="6504.5"/>
    <n v="0.19613111230521227"/>
    <n v="0"/>
    <n v="0"/>
    <n v="0"/>
    <n v="242097.49000000002"/>
    <s v="&lt;15 days"/>
    <n v="1"/>
    <s v="B"/>
    <n v="7"/>
    <n v="0"/>
  </r>
  <r>
    <s v="ASXN00726-03"/>
    <s v="拨叉"/>
    <x v="3"/>
    <n v="202"/>
    <x v="1"/>
    <x v="1"/>
    <s v="MRP"/>
    <x v="2"/>
    <s v="VMI"/>
    <n v="100"/>
    <n v="0"/>
    <n v="125.72"/>
    <n v="0"/>
    <n v="0"/>
    <n v="3602"/>
    <n v="12572"/>
    <n v="5.0666296501943364"/>
    <n v="0"/>
    <n v="0"/>
    <n v="0"/>
    <n v="452843.44"/>
    <s v="&lt;15 days"/>
    <n v="1"/>
    <s v="A"/>
    <n v="7"/>
    <n v="0"/>
  </r>
  <r>
    <s v="ASXN00726-05"/>
    <s v="拨叉"/>
    <x v="3"/>
    <n v="202"/>
    <x v="1"/>
    <x v="1"/>
    <s v="MRP"/>
    <x v="2"/>
    <s v="VMI"/>
    <n v="2"/>
    <n v="0"/>
    <n v="271.45"/>
    <n v="0"/>
    <n v="0"/>
    <n v="179"/>
    <n v="542.9"/>
    <n v="203.91061452513966"/>
    <n v="0"/>
    <n v="0"/>
    <n v="0"/>
    <n v="48589.549999999996"/>
    <s v="&gt;90 days"/>
    <n v="2"/>
    <s v="C"/>
    <n v="14"/>
    <n v="333.71304427397263"/>
  </r>
  <r>
    <s v="ASXN00726-06"/>
    <s v="拨叉"/>
    <x v="3"/>
    <n v="202"/>
    <x v="1"/>
    <x v="1"/>
    <s v="MRP"/>
    <x v="2"/>
    <s v="VMI"/>
    <n v="4"/>
    <n v="0"/>
    <n v="305.22000000000003"/>
    <n v="0"/>
    <n v="0"/>
    <n v="352"/>
    <n v="1220.8800000000001"/>
    <n v="2.0738636363636362"/>
    <n v="0"/>
    <n v="0"/>
    <n v="0"/>
    <n v="107437.44"/>
    <s v="&lt;15 days"/>
    <n v="2"/>
    <s v="B"/>
    <n v="14"/>
    <n v="0"/>
  </r>
  <r>
    <s v="ASXN00728-02"/>
    <s v="拨叉"/>
    <x v="3"/>
    <n v="202"/>
    <x v="1"/>
    <x v="1"/>
    <s v="MRP"/>
    <x v="2"/>
    <s v="VMI"/>
    <n v="12"/>
    <n v="0"/>
    <n v="315.23"/>
    <n v="0"/>
    <n v="0"/>
    <n v="354"/>
    <n v="3782.76"/>
    <n v="4.1242937853107344"/>
    <n v="0"/>
    <n v="0"/>
    <n v="0"/>
    <n v="111591.42000000001"/>
    <s v="&lt;15 days"/>
    <n v="2"/>
    <s v="B"/>
    <n v="14"/>
    <n v="0"/>
  </r>
  <r>
    <s v="ASXN00730-01"/>
    <s v="拨叉"/>
    <x v="3"/>
    <n v="202"/>
    <x v="1"/>
    <x v="1"/>
    <s v="MRP"/>
    <x v="2"/>
    <s v="VMI"/>
    <n v="6"/>
    <n v="0"/>
    <n v="302.72000000000003"/>
    <n v="0"/>
    <n v="0"/>
    <n v="417"/>
    <n v="1816.3200000000002"/>
    <n v="10.503597122302159"/>
    <n v="0"/>
    <n v="0"/>
    <n v="0"/>
    <n v="126234.24000000001"/>
    <s v="&lt;15 days"/>
    <n v="2"/>
    <s v="B"/>
    <n v="14"/>
    <n v="0"/>
  </r>
  <r>
    <s v="ASXN00732-02"/>
    <s v="底板300mm"/>
    <x v="3"/>
    <n v="202"/>
    <x v="1"/>
    <x v="1"/>
    <s v="MRP"/>
    <x v="2"/>
    <s v="VMI"/>
    <n v="3"/>
    <n v="0"/>
    <n v="258.45999999999998"/>
    <n v="0"/>
    <n v="0"/>
    <n v="175"/>
    <n v="775.37999999999988"/>
    <n v="12.514285714285714"/>
    <n v="0"/>
    <n v="0"/>
    <n v="0"/>
    <n v="45230.5"/>
    <s v="&lt;15 days"/>
    <n v="2"/>
    <s v="C"/>
    <n v="14"/>
    <n v="0"/>
  </r>
  <r>
    <s v="ASXN00742-01"/>
    <s v="拉杆"/>
    <x v="3"/>
    <n v="202"/>
    <x v="1"/>
    <x v="1"/>
    <s v="MRP"/>
    <x v="2"/>
    <s v="VMI"/>
    <n v="18"/>
    <n v="0"/>
    <n v="94.02"/>
    <n v="0"/>
    <n v="0"/>
    <n v="1426"/>
    <n v="1692.36"/>
    <n v="0.76788218793828888"/>
    <n v="0"/>
    <n v="0"/>
    <n v="0"/>
    <n v="134072.51999999999"/>
    <s v="&lt;15 days"/>
    <n v="2"/>
    <s v="B"/>
    <n v="14"/>
    <n v="0"/>
  </r>
  <r>
    <s v="ASXN00745-01"/>
    <s v="触臂630A"/>
    <x v="3"/>
    <n v="212"/>
    <x v="1"/>
    <x v="1"/>
    <s v="MRP"/>
    <x v="2"/>
    <s v="VMI"/>
    <n v="1"/>
    <n v="0"/>
    <n v="147.1"/>
    <n v="0"/>
    <n v="0"/>
    <n v="1"/>
    <n v="147.1"/>
    <n v="6570"/>
    <n v="0"/>
    <n v="0"/>
    <n v="0"/>
    <n v="147.1"/>
    <s v="&gt;90 days"/>
    <n v="3"/>
    <s v="C"/>
    <n v="21"/>
    <n v="96.775679452054803"/>
  </r>
  <r>
    <s v="ASXN00745-02"/>
    <s v="触臂1250A"/>
    <x v="4"/>
    <n v="212"/>
    <x v="1"/>
    <x v="1"/>
    <s v="Order specific"/>
    <x v="0"/>
    <n v="2100"/>
    <n v="6"/>
    <n v="0"/>
    <n v="282.18"/>
    <n v="0"/>
    <n v="0"/>
    <n v="301"/>
    <n v="1693.08"/>
    <n v="1.212624584717608"/>
    <n v="0"/>
    <n v="0"/>
    <n v="0"/>
    <n v="84936.180000000008"/>
    <s v="Order specific"/>
    <s v="Order specific"/>
    <s v="B"/>
    <s v=""/>
    <n v="0"/>
  </r>
  <r>
    <s v="ASXN00745-11"/>
    <s v="触臂1250A"/>
    <x v="3"/>
    <n v="212"/>
    <x v="1"/>
    <x v="1"/>
    <s v="MRP"/>
    <x v="2"/>
    <s v="VMI"/>
    <n v="5"/>
    <n v="0"/>
    <n v="107.51"/>
    <n v="0"/>
    <n v="0"/>
    <n v="4878"/>
    <n v="537.55000000000007"/>
    <n v="0.44895448954489547"/>
    <n v="0"/>
    <n v="0"/>
    <n v="0"/>
    <n v="524433.78"/>
    <s v="&lt;15 days"/>
    <n v="1"/>
    <s v="C"/>
    <n v="7"/>
    <n v="0"/>
  </r>
  <r>
    <s v="ASXN00745-13"/>
    <s v="触臂2000A"/>
    <x v="3"/>
    <n v="212"/>
    <x v="1"/>
    <x v="1"/>
    <s v="MRP"/>
    <x v="2"/>
    <s v="VMI"/>
    <n v="12"/>
    <n v="0"/>
    <n v="409.65"/>
    <n v="0"/>
    <n v="0"/>
    <n v="1135"/>
    <n v="4915.7999999999993"/>
    <n v="1.6079295154185023"/>
    <n v="0"/>
    <n v="0"/>
    <n v="0"/>
    <n v="464952.75"/>
    <s v="&lt;15 days"/>
    <n v="1"/>
    <s v="B"/>
    <n v="7"/>
    <n v="0"/>
  </r>
  <r>
    <s v="ASXN00745-22"/>
    <s v="触臂3150A"/>
    <x v="3"/>
    <n v="202"/>
    <x v="1"/>
    <x v="1"/>
    <s v="MRP"/>
    <x v="2"/>
    <s v="VMI"/>
    <n v="18"/>
    <n v="0"/>
    <n v="1068.08"/>
    <n v="0"/>
    <n v="0"/>
    <n v="991"/>
    <n v="19225.439999999999"/>
    <n v="4.4197780020181634"/>
    <n v="0"/>
    <n v="0"/>
    <n v="0"/>
    <n v="1058467.28"/>
    <s v="&lt;15 days"/>
    <n v="1"/>
    <s v="A"/>
    <n v="7"/>
    <n v="0"/>
  </r>
  <r>
    <s v="ASXN00767-02"/>
    <s v="触臂1600A 64针"/>
    <x v="10"/>
    <n v="212"/>
    <x v="1"/>
    <x v="1"/>
    <s v="Order specific"/>
    <x v="0"/>
    <n v="2100"/>
    <n v="7"/>
    <n v="0"/>
    <n v="328.49"/>
    <n v="0"/>
    <n v="0"/>
    <n v="7"/>
    <n v="2299.4300000000003"/>
    <n v="938.57142857142867"/>
    <n v="0"/>
    <n v="0"/>
    <n v="0"/>
    <n v="2299.4300000000003"/>
    <s v="Order specific"/>
    <s v="Order specific"/>
    <s v="B"/>
    <s v=""/>
    <n v="0"/>
  </r>
  <r>
    <s v="ASXN00767-11"/>
    <s v="触臂1250A"/>
    <x v="3"/>
    <n v="202"/>
    <x v="1"/>
    <x v="1"/>
    <s v="MRP"/>
    <x v="2"/>
    <s v="VMI"/>
    <n v="18"/>
    <n v="0"/>
    <n v="482.36"/>
    <n v="0"/>
    <n v="0"/>
    <n v="738"/>
    <n v="8682.48"/>
    <n v="3.462059620596206"/>
    <n v="0"/>
    <n v="0"/>
    <n v="0"/>
    <n v="355981.68"/>
    <s v="&lt;15 days"/>
    <n v="1"/>
    <s v="A"/>
    <n v="7"/>
    <n v="0"/>
  </r>
  <r>
    <s v="ASXN00767-12"/>
    <s v="触臂1600A 58针"/>
    <x v="10"/>
    <n v="212"/>
    <x v="1"/>
    <x v="1"/>
    <s v="Order specific"/>
    <x v="0"/>
    <n v="2100"/>
    <n v="1"/>
    <n v="0"/>
    <n v="268.95"/>
    <n v="0"/>
    <n v="0"/>
    <n v="61"/>
    <n v="268.95"/>
    <n v="107.70491803278688"/>
    <n v="0"/>
    <n v="0"/>
    <n v="0"/>
    <n v="16405.95"/>
    <s v="Order specific"/>
    <s v="Order specific"/>
    <s v="C"/>
    <s v=""/>
    <n v="0"/>
  </r>
  <r>
    <s v="ASXN00783-01"/>
    <s v="合闸按钮"/>
    <x v="3"/>
    <n v="202"/>
    <x v="1"/>
    <x v="1"/>
    <s v="MRP"/>
    <x v="2"/>
    <s v="VMI"/>
    <n v="1"/>
    <n v="0"/>
    <n v="3.63"/>
    <n v="0"/>
    <n v="0"/>
    <n v="151"/>
    <n v="3.63"/>
    <n v="2.4172185430463577"/>
    <n v="0"/>
    <n v="0"/>
    <n v="0"/>
    <n v="548.13"/>
    <s v="&lt;15 days"/>
    <n v="3"/>
    <s v="C"/>
    <n v="21"/>
    <n v="0"/>
  </r>
  <r>
    <s v="ASXN00783-02"/>
    <s v="合闸按钮(红色）"/>
    <x v="3"/>
    <n v="202"/>
    <x v="1"/>
    <x v="1"/>
    <s v="MRP"/>
    <x v="2"/>
    <s v="VMI"/>
    <n v="7"/>
    <n v="0"/>
    <n v="3.63"/>
    <n v="0"/>
    <n v="0"/>
    <n v="387"/>
    <n v="25.41"/>
    <n v="0.9431524547803618"/>
    <n v="0"/>
    <n v="0"/>
    <n v="0"/>
    <n v="1404.81"/>
    <s v="&lt;15 days"/>
    <n v="3"/>
    <s v="C"/>
    <n v="21"/>
    <n v="0"/>
  </r>
  <r>
    <s v="ASXN00783-03"/>
    <s v="分闸按钮"/>
    <x v="3"/>
    <n v="202"/>
    <x v="1"/>
    <x v="1"/>
    <s v="MRP"/>
    <x v="2"/>
    <s v="VMI"/>
    <n v="6"/>
    <n v="0"/>
    <n v="4.13"/>
    <n v="0"/>
    <n v="0"/>
    <n v="232"/>
    <n v="24.78"/>
    <n v="11.01293103448276"/>
    <n v="0"/>
    <n v="0"/>
    <n v="0"/>
    <n v="958.16"/>
    <s v="&lt;15 days"/>
    <n v="3"/>
    <s v="C"/>
    <n v="21"/>
    <n v="0"/>
  </r>
  <r>
    <s v="ASXN00804-01"/>
    <s v="手车翻板与机构联锁件"/>
    <x v="3"/>
    <n v="202"/>
    <x v="1"/>
    <x v="1"/>
    <s v="MRP"/>
    <x v="2"/>
    <s v="VMI"/>
    <n v="6"/>
    <n v="0"/>
    <n v="8.9"/>
    <n v="0"/>
    <n v="0"/>
    <n v="324"/>
    <n v="53.400000000000006"/>
    <n v="6.7592592592592586"/>
    <n v="0"/>
    <n v="0"/>
    <n v="0"/>
    <n v="2883.6"/>
    <s v="&lt;15 days"/>
    <n v="3"/>
    <s v="C"/>
    <n v="21"/>
    <n v="0"/>
  </r>
  <r>
    <s v="ASXN00805-01"/>
    <s v="HVX-40.5KV主轴摆臂"/>
    <x v="3"/>
    <n v="202"/>
    <x v="1"/>
    <x v="1"/>
    <s v="MRP"/>
    <x v="2"/>
    <s v="VMI"/>
    <n v="18"/>
    <n v="0"/>
    <n v="50.92"/>
    <n v="0"/>
    <n v="0"/>
    <n v="1209"/>
    <n v="916.56000000000006"/>
    <n v="1.8114143920595533"/>
    <n v="0"/>
    <n v="0"/>
    <n v="0"/>
    <n v="61562.28"/>
    <s v="&lt;15 days"/>
    <n v="2"/>
    <s v="B"/>
    <n v="14"/>
    <n v="0"/>
  </r>
  <r>
    <s v="ASXN00813-02"/>
    <s v="HVX-O 800MM手车"/>
    <x v="3"/>
    <n v="212"/>
    <x v="1"/>
    <x v="1"/>
    <s v="MRP"/>
    <x v="2"/>
    <s v="VMI"/>
    <n v="111"/>
    <n v="12"/>
    <n v="574.23"/>
    <n v="0"/>
    <n v="0"/>
    <n v="2293"/>
    <n v="63739.53"/>
    <n v="2.8652420409943304"/>
    <n v="0"/>
    <n v="0"/>
    <n v="6890.76"/>
    <n v="1316709.3900000001"/>
    <s v="&lt;15 days"/>
    <n v="1"/>
    <s v="A"/>
    <n v="7"/>
    <n v="0"/>
  </r>
  <r>
    <s v="ASXN00813-03"/>
    <s v="HVX-O 1000MM手车"/>
    <x v="3"/>
    <n v="212"/>
    <x v="1"/>
    <x v="1"/>
    <s v="MRP"/>
    <x v="2"/>
    <s v="VMI"/>
    <n v="14"/>
    <n v="1"/>
    <n v="791.99"/>
    <n v="0"/>
    <n v="0"/>
    <n v="362"/>
    <n v="11087.86"/>
    <n v="111.91988950276243"/>
    <n v="0"/>
    <n v="0"/>
    <n v="791.99"/>
    <n v="286700.38"/>
    <s v="&gt;90 days"/>
    <n v="1"/>
    <s v="A"/>
    <n v="7"/>
    <n v="6860.285993720845"/>
  </r>
  <r>
    <s v="ASXN00813-13"/>
    <s v="12KV带门联锁手车1000mm"/>
    <x v="4"/>
    <n v="212"/>
    <x v="1"/>
    <x v="1"/>
    <s v="Order specific"/>
    <x v="0"/>
    <n v="2100"/>
    <n v="10"/>
    <n v="21"/>
    <n v="850.44"/>
    <n v="0"/>
    <n v="0"/>
    <n v="107"/>
    <n v="8504.4000000000015"/>
    <n v="47.757009345794387"/>
    <n v="0"/>
    <n v="0"/>
    <n v="17859.240000000002"/>
    <n v="90997.08"/>
    <s v="Order specific"/>
    <s v="Order specific"/>
    <s v="A"/>
    <s v=""/>
    <n v="0"/>
  </r>
  <r>
    <s v="ASXN00813-52"/>
    <s v="12KV 275mm电动手车"/>
    <x v="11"/>
    <n v="212"/>
    <x v="1"/>
    <x v="1"/>
    <s v="Order specific"/>
    <x v="0"/>
    <n v="2100"/>
    <n v="8"/>
    <n v="0"/>
    <n v="2633.5"/>
    <n v="0"/>
    <n v="0"/>
    <n v="22"/>
    <n v="21068"/>
    <n v="165.90909090909091"/>
    <n v="0"/>
    <n v="0"/>
    <n v="0"/>
    <n v="57937"/>
    <s v="Order specific"/>
    <s v="Order specific"/>
    <s v="A"/>
    <s v=""/>
    <n v="0"/>
  </r>
  <r>
    <s v="ASXN00813-61"/>
    <s v="接触器底盘车650mm"/>
    <x v="3"/>
    <n v="212"/>
    <x v="1"/>
    <x v="1"/>
    <s v="MRP"/>
    <x v="2"/>
    <s v="VMI"/>
    <n v="32"/>
    <n v="0"/>
    <n v="589.63"/>
    <n v="0"/>
    <n v="0"/>
    <n v="413"/>
    <n v="18868.16"/>
    <n v="7.0702179176755449"/>
    <n v="0"/>
    <n v="0"/>
    <n v="0"/>
    <n v="243517.19"/>
    <s v="&lt;15 days"/>
    <n v="1"/>
    <s v="A"/>
    <n v="7"/>
    <n v="123.67691178082184"/>
  </r>
  <r>
    <s v="ASXN00813-62"/>
    <s v="CVX-OEM  650mm 底盘车带关门连锁"/>
    <x v="9"/>
    <n v="212"/>
    <x v="1"/>
    <x v="1"/>
    <s v="Order specific"/>
    <x v="0"/>
    <n v="2100"/>
    <n v="3"/>
    <n v="0"/>
    <n v="686.5"/>
    <n v="0"/>
    <n v="0"/>
    <n v="84"/>
    <n v="2059.5"/>
    <n v="139.04761904761904"/>
    <n v="0"/>
    <n v="0"/>
    <n v="0"/>
    <n v="57666"/>
    <s v="Order specific"/>
    <s v="Order specific"/>
    <s v="B"/>
    <s v=""/>
    <n v="0"/>
  </r>
  <r>
    <s v="ASXN00813-81"/>
    <s v="CVX电动手车650mm"/>
    <x v="9"/>
    <n v="212"/>
    <x v="1"/>
    <x v="1"/>
    <s v="Order specific"/>
    <x v="0"/>
    <n v="2100"/>
    <n v="1"/>
    <n v="20"/>
    <n v="2193"/>
    <n v="0"/>
    <n v="0"/>
    <n v="21"/>
    <n v="2193"/>
    <n v="52.142857142857139"/>
    <n v="0"/>
    <n v="0"/>
    <n v="43860"/>
    <n v="46053"/>
    <s v="Order specific"/>
    <s v="Order specific"/>
    <s v="B"/>
    <s v=""/>
    <n v="0"/>
  </r>
  <r>
    <s v="ASXN00823-01"/>
    <s v="TRANSMISSION"/>
    <x v="4"/>
    <n v="202"/>
    <x v="1"/>
    <x v="1"/>
    <s v="Order specific"/>
    <x v="0"/>
    <n v="2100"/>
    <n v="11"/>
    <n v="6"/>
    <n v="124.67"/>
    <n v="0"/>
    <n v="0"/>
    <n v="60"/>
    <n v="1371.3700000000001"/>
    <n v="6.083333333333333"/>
    <n v="0"/>
    <n v="0"/>
    <n v="748.02"/>
    <n v="7480.2"/>
    <s v="Order specific"/>
    <s v="Order specific"/>
    <s v="B"/>
    <s v=""/>
    <n v="0"/>
  </r>
  <r>
    <s v="ASXN00823-02"/>
    <s v="TRANSMISSION"/>
    <x v="4"/>
    <n v="202"/>
    <x v="1"/>
    <x v="1"/>
    <s v="Order specific"/>
    <x v="0"/>
    <n v="2100"/>
    <n v="22"/>
    <n v="12"/>
    <n v="126.16"/>
    <n v="0"/>
    <n v="0"/>
    <n v="120"/>
    <n v="2775.52"/>
    <n v="33.458333333333329"/>
    <n v="0"/>
    <n v="0"/>
    <n v="1513.92"/>
    <n v="15139.199999999999"/>
    <s v="Order specific"/>
    <s v="Order specific"/>
    <s v="B"/>
    <s v=""/>
    <n v="0"/>
  </r>
  <r>
    <s v="ASXN00840-01"/>
    <s v="40.5KV小面板"/>
    <x v="3"/>
    <n v="202"/>
    <x v="1"/>
    <x v="1"/>
    <s v="MRP"/>
    <x v="2"/>
    <s v="VMI"/>
    <n v="6"/>
    <n v="0"/>
    <n v="11.93"/>
    <n v="0"/>
    <n v="0"/>
    <n v="388"/>
    <n v="71.58"/>
    <n v="20.695876288659793"/>
    <n v="0"/>
    <n v="0"/>
    <n v="0"/>
    <n v="4628.84"/>
    <s v="&lt;30 days"/>
    <n v="3"/>
    <s v="C"/>
    <n v="21"/>
    <n v="0"/>
  </r>
  <r>
    <s v="ASXN00842-01"/>
    <s v="中置式PT车底盘车(DNF7柜)"/>
    <x v="10"/>
    <n v="212"/>
    <x v="1"/>
    <x v="1"/>
    <s v="Order specific"/>
    <x v="0"/>
    <n v="2100"/>
    <n v="3"/>
    <n v="0"/>
    <n v="2557.86"/>
    <n v="0"/>
    <n v="0"/>
    <n v="26"/>
    <n v="7673.58"/>
    <n v="84.230769230769241"/>
    <n v="0"/>
    <n v="0"/>
    <n v="0"/>
    <n v="66504.36"/>
    <s v="Order specific"/>
    <s v="Order specific"/>
    <s v="A"/>
    <s v=""/>
    <n v="0"/>
  </r>
  <r>
    <s v="AVX000076-01"/>
    <s v="Y1支架连接片"/>
    <x v="4"/>
    <n v="202"/>
    <x v="1"/>
    <x v="1"/>
    <s v="Order specific"/>
    <x v="0"/>
    <n v="2100"/>
    <n v="5"/>
    <n v="0"/>
    <n v="6.32"/>
    <n v="0"/>
    <n v="0"/>
    <n v="8"/>
    <n v="31.6"/>
    <n v="136.875"/>
    <n v="0"/>
    <n v="0"/>
    <n v="0"/>
    <n v="50.56"/>
    <s v="Order specific"/>
    <s v="Order specific"/>
    <s v="C"/>
    <s v=""/>
    <n v="0"/>
  </r>
  <r>
    <s v="AVX000085-01"/>
    <s v="单边卡簧销"/>
    <x v="10"/>
    <n v="202"/>
    <x v="1"/>
    <x v="1"/>
    <s v="Order specific"/>
    <x v="0"/>
    <n v="2100"/>
    <n v="19"/>
    <n v="14"/>
    <n v="1.35"/>
    <n v="0"/>
    <n v="0"/>
    <n v="376"/>
    <n v="25.650000000000002"/>
    <n v="4.8537234042553195"/>
    <n v="0"/>
    <n v="0"/>
    <n v="18.900000000000002"/>
    <n v="507.6"/>
    <s v="Order specific"/>
    <s v="Order specific"/>
    <s v="C"/>
    <s v=""/>
    <n v="0"/>
  </r>
  <r>
    <s v="AVX000095-01"/>
    <s v="手车翻板联锁件"/>
    <x v="10"/>
    <n v="202"/>
    <x v="1"/>
    <x v="1"/>
    <s v="Order specific"/>
    <x v="0"/>
    <n v="2100"/>
    <n v="60"/>
    <n v="40"/>
    <n v="3.77"/>
    <n v="0"/>
    <n v="0"/>
    <n v="650"/>
    <n v="226.2"/>
    <n v="10.669230769230769"/>
    <n v="0"/>
    <n v="0"/>
    <n v="150.80000000000001"/>
    <n v="2450.5"/>
    <s v="Order specific"/>
    <s v="Order specific"/>
    <s v="C"/>
    <s v=""/>
    <n v="0"/>
  </r>
  <r>
    <s v="AVX000146-01"/>
    <s v="左立柱--AMS275"/>
    <x v="0"/>
    <n v="212"/>
    <x v="0"/>
    <x v="0"/>
    <s v="Order specific"/>
    <x v="0"/>
    <n v="2100"/>
    <n v="5"/>
    <n v="3"/>
    <n v="26.4"/>
    <n v="0"/>
    <n v="0"/>
    <n v="44"/>
    <n v="132"/>
    <n v="497.72727272727269"/>
    <n v="0"/>
    <n v="0"/>
    <n v="79.199999999999989"/>
    <n v="1161.5999999999999"/>
    <s v="Order specific"/>
    <s v="Order specific"/>
    <s v="C"/>
    <s v=""/>
    <n v="0"/>
  </r>
  <r>
    <s v="AVX000147-02"/>
    <s v="右立柱--AMS275"/>
    <x v="0"/>
    <n v="212"/>
    <x v="0"/>
    <x v="0"/>
    <s v="Order specific"/>
    <x v="0"/>
    <n v="2100"/>
    <n v="5"/>
    <n v="3"/>
    <n v="46.23"/>
    <n v="0"/>
    <n v="0"/>
    <n v="33"/>
    <n v="231.14999999999998"/>
    <n v="55.303030303030305"/>
    <n v="0"/>
    <n v="0"/>
    <n v="138.69"/>
    <n v="1525.59"/>
    <s v="Order specific"/>
    <s v="Order specific"/>
    <s v="C"/>
    <s v=""/>
    <n v="0"/>
  </r>
  <r>
    <s v="AVX000148-01"/>
    <s v="中间封板--AMS275"/>
    <x v="0"/>
    <n v="212"/>
    <x v="0"/>
    <x v="0"/>
    <s v="Order specific"/>
    <x v="0"/>
    <n v="2100"/>
    <n v="5"/>
    <n v="3"/>
    <n v="76.92"/>
    <n v="0"/>
    <n v="0"/>
    <n v="44"/>
    <n v="384.6"/>
    <n v="41.477272727272727"/>
    <n v="0"/>
    <n v="0"/>
    <n v="230.76"/>
    <n v="3384.48"/>
    <s v="Order specific"/>
    <s v="Order specific"/>
    <s v="C"/>
    <s v=""/>
    <n v="0"/>
  </r>
  <r>
    <s v="AVX000150-01"/>
    <s v="INDICATOR"/>
    <x v="2"/>
    <n v="202"/>
    <x v="1"/>
    <x v="1"/>
    <s v="SM"/>
    <x v="1"/>
    <n v="2600"/>
    <n v="50"/>
    <n v="80"/>
    <n v="12.38"/>
    <n v="0"/>
    <n v="20"/>
    <n v="394"/>
    <n v="619"/>
    <n v="4.6319796954314718"/>
    <n v="0"/>
    <n v="123.80000000000001"/>
    <n v="990.40000000000009"/>
    <n v="4877.72"/>
    <s v="&lt;15 days"/>
    <n v="3"/>
    <s v="C"/>
    <n v="21"/>
    <n v="0"/>
  </r>
  <r>
    <s v="AVX000151-01"/>
    <s v="PIN"/>
    <x v="5"/>
    <n v="202"/>
    <x v="1"/>
    <x v="1"/>
    <s v="Order specific"/>
    <x v="0"/>
    <n v="2100"/>
    <n v="12"/>
    <n v="2"/>
    <n v="40"/>
    <n v="12"/>
    <n v="0"/>
    <n v="10"/>
    <n v="480"/>
    <n v="1825"/>
    <n v="480"/>
    <n v="0"/>
    <n v="80"/>
    <n v="400"/>
    <s v="Order specific"/>
    <s v="Order specific"/>
    <s v="C"/>
    <s v=""/>
    <n v="0"/>
  </r>
  <r>
    <s v="AVX000160-01"/>
    <s v="PIN"/>
    <x v="11"/>
    <n v="212"/>
    <x v="1"/>
    <x v="1"/>
    <s v="Order specific"/>
    <x v="0"/>
    <n v="2100"/>
    <n v="24"/>
    <n v="12"/>
    <n v="1.98"/>
    <n v="0"/>
    <n v="0"/>
    <n v="246"/>
    <n v="47.519999999999996"/>
    <n v="17.804878048780488"/>
    <n v="0"/>
    <n v="0"/>
    <n v="23.759999999999998"/>
    <n v="487.08"/>
    <s v="Order specific"/>
    <s v="Order specific"/>
    <s v="C"/>
    <s v=""/>
    <n v="0"/>
  </r>
  <r>
    <s v="AVX000161-01"/>
    <s v="FP40.5 相柱绝缘罩(DNF7&amp;AMS 1250A)"/>
    <x v="0"/>
    <n v="202"/>
    <x v="0"/>
    <x v="0"/>
    <s v="Order specific"/>
    <x v="0"/>
    <n v="2100"/>
    <n v="15"/>
    <n v="9"/>
    <n v="33.94"/>
    <n v="0"/>
    <n v="0"/>
    <n v="111"/>
    <n v="509.09999999999997"/>
    <n v="78.918918918918919"/>
    <n v="0"/>
    <n v="0"/>
    <n v="305.45999999999998"/>
    <n v="3767.3399999999997"/>
    <s v="Order specific"/>
    <s v="Order specific"/>
    <s v="C"/>
    <s v=""/>
    <n v="0"/>
  </r>
  <r>
    <s v="AVX000162-01"/>
    <s v="起吊杆--275"/>
    <x v="0"/>
    <n v="212"/>
    <x v="0"/>
    <x v="0"/>
    <s v="Order specific"/>
    <x v="0"/>
    <n v="2100"/>
    <n v="5"/>
    <n v="3"/>
    <n v="36.369999999999997"/>
    <n v="0"/>
    <n v="0"/>
    <n v="44"/>
    <n v="181.85"/>
    <n v="124.43181818181817"/>
    <n v="0"/>
    <n v="0"/>
    <n v="109.10999999999999"/>
    <n v="1600.28"/>
    <s v="Order specific"/>
    <s v="Order specific"/>
    <s v="C"/>
    <s v=""/>
    <n v="0"/>
  </r>
  <r>
    <s v="AVX000162-02"/>
    <s v="起吊杆--300"/>
    <x v="0"/>
    <n v="212"/>
    <x v="0"/>
    <x v="0"/>
    <s v="Order specific"/>
    <x v="0"/>
    <n v="2100"/>
    <n v="2"/>
    <n v="1"/>
    <n v="39.67"/>
    <n v="0"/>
    <n v="0"/>
    <n v="44"/>
    <n v="79.34"/>
    <n v="41.477272727272727"/>
    <n v="0"/>
    <n v="0"/>
    <n v="39.67"/>
    <n v="1745.48"/>
    <s v="Order specific"/>
    <s v="Order specific"/>
    <s v="C"/>
    <s v=""/>
    <n v="0"/>
  </r>
  <r>
    <s v="AVX000178-01"/>
    <s v="MTX承重块"/>
    <x v="10"/>
    <n v="212"/>
    <x v="1"/>
    <x v="1"/>
    <s v="Order specific"/>
    <x v="0"/>
    <n v="2100"/>
    <n v="2"/>
    <n v="10"/>
    <n v="113.69"/>
    <n v="0"/>
    <n v="0"/>
    <n v="50"/>
    <n v="227.38"/>
    <n v="14.6"/>
    <n v="0"/>
    <n v="0"/>
    <n v="1136.9000000000001"/>
    <n v="5684.5"/>
    <s v="Order specific"/>
    <s v="Order specific"/>
    <s v="C"/>
    <s v=""/>
    <n v="0"/>
  </r>
  <r>
    <s v="AVX000190-01"/>
    <s v="手车联琐销"/>
    <x v="0"/>
    <n v="105"/>
    <x v="0"/>
    <x v="0"/>
    <s v="Order specific"/>
    <x v="0"/>
    <n v="2100"/>
    <n v="40"/>
    <n v="0"/>
    <n v="3.23"/>
    <n v="0"/>
    <n v="0"/>
    <n v="0"/>
    <n v="129.19999999999999"/>
    <s v=""/>
    <n v="0"/>
    <n v="0"/>
    <n v="0"/>
    <n v="0"/>
    <s v="Order specific"/>
    <s v="Order specific"/>
    <s v="C"/>
    <s v=""/>
    <n v="0"/>
  </r>
  <r>
    <s v="AVX000192-01"/>
    <s v="SUPPORT"/>
    <x v="10"/>
    <n v="202"/>
    <x v="1"/>
    <x v="1"/>
    <s v="Order specific"/>
    <x v="0"/>
    <n v="2100"/>
    <n v="5"/>
    <n v="0"/>
    <n v="6.71"/>
    <n v="0"/>
    <n v="0"/>
    <n v="7"/>
    <n v="33.549999999999997"/>
    <n v="2085.7142857142858"/>
    <n v="0"/>
    <n v="0"/>
    <n v="0"/>
    <n v="46.97"/>
    <s v="Order specific"/>
    <s v="Order specific"/>
    <s v="C"/>
    <s v=""/>
    <n v="0"/>
  </r>
  <r>
    <s v="AVX000195-01"/>
    <s v="航空插蛇皮管挂架"/>
    <x v="3"/>
    <n v="202"/>
    <x v="1"/>
    <x v="1"/>
    <s v="MRP"/>
    <x v="2"/>
    <s v="VMI"/>
    <n v="8"/>
    <n v="0"/>
    <n v="11.15"/>
    <n v="0"/>
    <n v="0"/>
    <n v="227"/>
    <n v="89.2"/>
    <n v="8.0396475770925111"/>
    <n v="0"/>
    <n v="0"/>
    <n v="0"/>
    <n v="2531.0500000000002"/>
    <s v="&lt;15 days"/>
    <n v="3"/>
    <s v="C"/>
    <n v="21"/>
    <n v="0"/>
  </r>
  <r>
    <s v="AVX000272-01"/>
    <s v="PACKER"/>
    <x v="2"/>
    <n v="212"/>
    <x v="1"/>
    <x v="1"/>
    <s v="SM"/>
    <x v="1"/>
    <n v="2600"/>
    <n v="58"/>
    <n v="40"/>
    <n v="1.93"/>
    <n v="0"/>
    <n v="20"/>
    <n v="504"/>
    <n v="111.94"/>
    <n v="5.7936507936507935"/>
    <n v="0"/>
    <n v="19.3"/>
    <n v="77.2"/>
    <n v="972.71999999999991"/>
    <s v="&lt;15 days"/>
    <n v="3"/>
    <s v="C"/>
    <n v="21"/>
    <n v="0"/>
  </r>
  <r>
    <s v="AVX000307-01"/>
    <s v="FP触臂联接螺母(1250A)"/>
    <x v="0"/>
    <n v="212"/>
    <x v="0"/>
    <x v="0"/>
    <s v="Order specific"/>
    <x v="0"/>
    <n v="2100"/>
    <n v="16"/>
    <n v="12"/>
    <n v="10.17"/>
    <n v="0"/>
    <n v="0"/>
    <n v="224"/>
    <n v="162.72"/>
    <n v="94.508928571428584"/>
    <n v="0"/>
    <n v="0"/>
    <n v="122.03999999999999"/>
    <n v="2278.08"/>
    <s v="Order specific"/>
    <s v="Order specific"/>
    <s v="C"/>
    <s v=""/>
    <n v="0"/>
  </r>
  <r>
    <s v="AVX000308-01"/>
    <s v="FP Y0固定螺栓"/>
    <x v="0"/>
    <n v="212"/>
    <x v="0"/>
    <x v="0"/>
    <s v="Order specific"/>
    <x v="0"/>
    <n v="2100"/>
    <n v="4"/>
    <n v="0"/>
    <n v="2.09"/>
    <n v="0"/>
    <n v="0"/>
    <n v="0"/>
    <n v="8.36"/>
    <s v=""/>
    <n v="0"/>
    <n v="0"/>
    <n v="0"/>
    <n v="0"/>
    <s v="Order specific"/>
    <s v="Order specific"/>
    <s v="C"/>
    <s v=""/>
    <n v="0"/>
  </r>
  <r>
    <s v="AVX000311-01"/>
    <s v="起吊板"/>
    <x v="0"/>
    <n v="212"/>
    <x v="0"/>
    <x v="0"/>
    <s v="Order specific"/>
    <x v="0"/>
    <n v="2100"/>
    <n v="10"/>
    <n v="8"/>
    <n v="33.31"/>
    <n v="0"/>
    <n v="0"/>
    <n v="176"/>
    <n v="333.1"/>
    <n v="8.295454545454545"/>
    <n v="0"/>
    <n v="0"/>
    <n v="266.48"/>
    <n v="5862.56"/>
    <s v="Order specific"/>
    <s v="Order specific"/>
    <s v="C"/>
    <s v=""/>
    <n v="0"/>
  </r>
  <r>
    <s v="AVX000338-01"/>
    <s v="WASHER"/>
    <x v="11"/>
    <n v="217"/>
    <x v="1"/>
    <x v="1"/>
    <s v="Order specific"/>
    <x v="0"/>
    <n v="2100"/>
    <n v="30"/>
    <n v="0"/>
    <n v="18.3"/>
    <n v="0"/>
    <n v="0"/>
    <n v="0"/>
    <n v="549"/>
    <s v=""/>
    <n v="0"/>
    <n v="0"/>
    <n v="0"/>
    <n v="0"/>
    <s v="Order specific"/>
    <s v="Order specific"/>
    <s v="C"/>
    <s v=""/>
    <n v="0"/>
  </r>
  <r>
    <s v="AVX000341-01"/>
    <s v="SUPPORT"/>
    <x v="2"/>
    <n v="202"/>
    <x v="1"/>
    <x v="1"/>
    <s v="SM"/>
    <x v="1"/>
    <n v="2600"/>
    <n v="302"/>
    <n v="600"/>
    <n v="6.7"/>
    <n v="0"/>
    <n v="150"/>
    <n v="2483"/>
    <n v="2023.4"/>
    <n v="4.4099879178413204"/>
    <n v="0"/>
    <n v="502.5"/>
    <n v="4020"/>
    <n v="16636.100000000002"/>
    <s v="&lt;15 days"/>
    <n v="2"/>
    <s v="B"/>
    <n v="14"/>
    <n v="0"/>
  </r>
  <r>
    <s v="AVX000377-01"/>
    <s v="S8,S9端子排安装支架"/>
    <x v="3"/>
    <n v="202"/>
    <x v="1"/>
    <x v="1"/>
    <s v="MRP"/>
    <x v="2"/>
    <s v="VMI"/>
    <n v="51"/>
    <n v="0"/>
    <n v="10.26"/>
    <n v="0"/>
    <n v="0"/>
    <n v="1867"/>
    <n v="523.26"/>
    <n v="59.041242635243705"/>
    <n v="0"/>
    <n v="0"/>
    <n v="0"/>
    <n v="19155.419999999998"/>
    <s v="&lt;90 days"/>
    <n v="2"/>
    <s v="C"/>
    <n v="14"/>
    <n v="263.46100650639573"/>
  </r>
  <r>
    <s v="AVX000384-01"/>
    <s v="特殊IP板"/>
    <x v="4"/>
    <n v="202"/>
    <x v="1"/>
    <x v="1"/>
    <s v="Order specific"/>
    <x v="0"/>
    <n v="2100"/>
    <n v="2"/>
    <n v="0"/>
    <n v="48.55"/>
    <n v="0"/>
    <n v="0"/>
    <n v="0"/>
    <n v="97.1"/>
    <s v=""/>
    <n v="0"/>
    <n v="0"/>
    <n v="0"/>
    <n v="0"/>
    <s v="Order specific"/>
    <s v="Order specific"/>
    <s v="C"/>
    <s v=""/>
    <n v="0"/>
  </r>
  <r>
    <s v="AVX000385-01"/>
    <s v="特殊IP板"/>
    <x v="4"/>
    <n v="202"/>
    <x v="1"/>
    <x v="1"/>
    <s v="Order specific"/>
    <x v="0"/>
    <n v="2100"/>
    <n v="2"/>
    <n v="0"/>
    <n v="35.07"/>
    <n v="0"/>
    <n v="0"/>
    <n v="0"/>
    <n v="70.14"/>
    <s v=""/>
    <n v="0"/>
    <n v="0"/>
    <n v="0"/>
    <n v="0"/>
    <s v="Order specific"/>
    <s v="Order specific"/>
    <s v="C"/>
    <s v=""/>
    <n v="0"/>
  </r>
  <r>
    <s v="AVX000386-01"/>
    <s v="特殊IP板"/>
    <x v="4"/>
    <n v="202"/>
    <x v="1"/>
    <x v="1"/>
    <s v="Order specific"/>
    <x v="0"/>
    <n v="2100"/>
    <n v="2"/>
    <n v="0"/>
    <n v="35.07"/>
    <n v="0"/>
    <n v="0"/>
    <n v="0"/>
    <n v="70.14"/>
    <s v=""/>
    <n v="0"/>
    <n v="0"/>
    <n v="0"/>
    <n v="0"/>
    <s v="Order specific"/>
    <s v="Order specific"/>
    <s v="C"/>
    <s v=""/>
    <n v="0"/>
  </r>
  <r>
    <s v="AVX000394-01"/>
    <s v="定位块"/>
    <x v="7"/>
    <n v="202"/>
    <x v="1"/>
    <x v="1"/>
    <s v="Order specific"/>
    <x v="0"/>
    <n v="2100"/>
    <n v="1"/>
    <n v="0"/>
    <n v="10.43"/>
    <n v="0"/>
    <n v="0"/>
    <n v="12"/>
    <n v="10.43"/>
    <n v="60.833333333333329"/>
    <n v="0"/>
    <n v="0"/>
    <n v="0"/>
    <n v="125.16"/>
    <s v="Order specific"/>
    <s v="Order specific"/>
    <s v="C"/>
    <s v=""/>
    <n v="0"/>
  </r>
  <r>
    <s v="AVX000402-01"/>
    <s v="FIXING"/>
    <x v="2"/>
    <n v="202"/>
    <x v="1"/>
    <x v="1"/>
    <s v="SM"/>
    <x v="1"/>
    <n v="2600"/>
    <n v="60"/>
    <n v="0"/>
    <n v="11.96"/>
    <n v="0"/>
    <n v="60"/>
    <n v="4721"/>
    <n v="717.6"/>
    <n v="7.7314128362635043E-2"/>
    <n v="0"/>
    <n v="358.8"/>
    <n v="0"/>
    <n v="56463.16"/>
    <s v="&lt;15 days"/>
    <n v="2"/>
    <s v="C"/>
    <n v="14"/>
    <n v="0"/>
  </r>
  <r>
    <s v="AVX000405-01"/>
    <s v="软连接连接螺杆"/>
    <x v="2"/>
    <n v="212"/>
    <x v="1"/>
    <x v="1"/>
    <s v="SM"/>
    <x v="1"/>
    <n v="2600"/>
    <n v="483"/>
    <n v="360"/>
    <n v="4.5999999999999996"/>
    <n v="0"/>
    <n v="180"/>
    <n v="3246"/>
    <n v="2221.7999999999997"/>
    <n v="6.7467652495378934"/>
    <n v="0"/>
    <n v="413.99999999999994"/>
    <n v="1655.9999999999998"/>
    <n v="14931.599999999999"/>
    <s v="&lt;15 days"/>
    <n v="2"/>
    <s v="B"/>
    <n v="14"/>
    <n v="0"/>
  </r>
  <r>
    <s v="AVX000407-01"/>
    <s v="软连接垫片φ10.5X2"/>
    <x v="2"/>
    <n v="212"/>
    <x v="0"/>
    <x v="0"/>
    <s v="SM"/>
    <x v="1"/>
    <n v="2600"/>
    <n v="84"/>
    <n v="2200"/>
    <n v="1"/>
    <n v="0"/>
    <n v="1000"/>
    <n v="37611"/>
    <n v="84"/>
    <n v="4.6873255164712448"/>
    <n v="0"/>
    <n v="500"/>
    <n v="2200"/>
    <n v="37611"/>
    <s v="&lt;15 days"/>
    <n v="2"/>
    <s v="C"/>
    <n v="14"/>
    <n v="0"/>
  </r>
  <r>
    <s v="AVX000408-01"/>
    <s v="极柱软连接 630/1250A"/>
    <x v="3"/>
    <n v="212"/>
    <x v="1"/>
    <x v="1"/>
    <s v="MRP"/>
    <x v="2"/>
    <s v="VMI"/>
    <n v="242"/>
    <n v="0"/>
    <n v="61.8"/>
    <n v="0"/>
    <n v="0"/>
    <n v="20355"/>
    <n v="14955.599999999999"/>
    <n v="1.5062638172439204"/>
    <n v="0"/>
    <n v="0"/>
    <n v="0"/>
    <n v="1257939"/>
    <s v="&lt;15 days"/>
    <n v="1"/>
    <s v="A"/>
    <n v="7"/>
    <n v="0"/>
  </r>
  <r>
    <s v="AVX000408-02"/>
    <s v="HVX-O软连接630A"/>
    <x v="3"/>
    <n v="202"/>
    <x v="1"/>
    <x v="1"/>
    <s v="MRP"/>
    <x v="2"/>
    <s v="VMI"/>
    <n v="45"/>
    <n v="0"/>
    <n v="46.21"/>
    <n v="0"/>
    <n v="0"/>
    <n v="2004"/>
    <n v="2079.4499999999998"/>
    <n v="44.076846307385232"/>
    <n v="0"/>
    <n v="0"/>
    <n v="0"/>
    <n v="92604.84"/>
    <s v="&lt;90 days"/>
    <n v="2"/>
    <s v="B"/>
    <n v="14"/>
    <n v="936.51384283935238"/>
  </r>
  <r>
    <s v="AVX000409-03"/>
    <s v="AVX000409-03 HV500电机支架垫块"/>
    <x v="3"/>
    <n v="202"/>
    <x v="1"/>
    <x v="1"/>
    <s v="MRP"/>
    <x v="2"/>
    <s v="VMI"/>
    <n v="7"/>
    <n v="0"/>
    <n v="3.3"/>
    <n v="0"/>
    <n v="0"/>
    <n v="139"/>
    <n v="23.099999999999998"/>
    <n v="118.16546762589928"/>
    <n v="0"/>
    <n v="0"/>
    <n v="0"/>
    <n v="458.7"/>
    <s v="&gt;90 days"/>
    <n v="3"/>
    <s v="C"/>
    <n v="21"/>
    <n v="12.536528219178082"/>
  </r>
  <r>
    <s v="AVX000409-05"/>
    <s v="WASHER"/>
    <x v="3"/>
    <n v="212"/>
    <x v="1"/>
    <x v="1"/>
    <s v="MRP"/>
    <x v="2"/>
    <s v="VMI"/>
    <n v="139"/>
    <n v="0"/>
    <n v="12.69"/>
    <n v="0"/>
    <n v="0"/>
    <n v="3114"/>
    <n v="1763.9099999999999"/>
    <n v="0.82048811817597933"/>
    <n v="0"/>
    <n v="0"/>
    <n v="0"/>
    <n v="39516.659999999996"/>
    <s v="&lt;15 days"/>
    <n v="2"/>
    <s v="B"/>
    <n v="14"/>
    <n v="0"/>
  </r>
  <r>
    <s v="AVX000420-01"/>
    <s v="拉杆垫片"/>
    <x v="2"/>
    <n v="202"/>
    <x v="1"/>
    <x v="1"/>
    <s v="SM"/>
    <x v="1"/>
    <n v="2600"/>
    <n v="191"/>
    <n v="300"/>
    <n v="3.11"/>
    <n v="0"/>
    <n v="60"/>
    <n v="756"/>
    <n v="594.01"/>
    <n v="67.109788359788368"/>
    <n v="0"/>
    <n v="93.3"/>
    <n v="933"/>
    <n v="2351.16"/>
    <s v="&lt;90 days"/>
    <n v="3"/>
    <s v="C"/>
    <n v="21"/>
    <n v="269.36734856410766"/>
  </r>
  <r>
    <s v="AVX000423-01"/>
    <s v="HVX-40.5KV主轴摆臂卡片"/>
    <x v="3"/>
    <n v="202"/>
    <x v="1"/>
    <x v="1"/>
    <s v="MRP"/>
    <x v="2"/>
    <s v="VMI"/>
    <n v="42"/>
    <n v="0"/>
    <n v="4.16"/>
    <n v="0"/>
    <n v="0"/>
    <n v="1442"/>
    <n v="174.72"/>
    <n v="48.346047156726769"/>
    <n v="0"/>
    <n v="0"/>
    <n v="0"/>
    <n v="5998.72"/>
    <s v="&lt;90 days"/>
    <n v="3"/>
    <s v="C"/>
    <n v="21"/>
    <n v="65.225909511582884"/>
  </r>
  <r>
    <s v="AVX000442-01"/>
    <s v="PIPE"/>
    <x v="2"/>
    <n v="202"/>
    <x v="1"/>
    <x v="1"/>
    <s v="SM"/>
    <x v="1"/>
    <n v="2600"/>
    <n v="563"/>
    <n v="1169"/>
    <n v="2.5"/>
    <n v="0"/>
    <n v="200"/>
    <n v="4317"/>
    <n v="1407.5"/>
    <n v="3.5510771369006258"/>
    <n v="0"/>
    <n v="250"/>
    <n v="2922.5"/>
    <n v="10792.5"/>
    <s v="&lt;15 days"/>
    <n v="2"/>
    <s v="B"/>
    <n v="14"/>
    <n v="0"/>
  </r>
  <r>
    <s v="AVX000443-01"/>
    <s v="SUPPORT STRUCTURE"/>
    <x v="2"/>
    <n v="202"/>
    <x v="1"/>
    <x v="1"/>
    <s v="SM"/>
    <x v="1"/>
    <n v="2600"/>
    <n v="25"/>
    <n v="90"/>
    <n v="12.96"/>
    <n v="0"/>
    <n v="30"/>
    <n v="326"/>
    <n v="324"/>
    <n v="630.35276073619627"/>
    <n v="0"/>
    <n v="194.4"/>
    <n v="1166.4000000000001"/>
    <n v="4224.96"/>
    <s v="&gt;90 days"/>
    <n v="3"/>
    <s v="C"/>
    <n v="21"/>
    <n v="206.71598900216551"/>
  </r>
  <r>
    <s v="AVX000444-01"/>
    <s v="SUPPORT STRUCTURE"/>
    <x v="2"/>
    <n v="202"/>
    <x v="1"/>
    <x v="1"/>
    <s v="SM"/>
    <x v="1"/>
    <n v="2600"/>
    <n v="26"/>
    <n v="90"/>
    <n v="12.96"/>
    <n v="0"/>
    <n v="30"/>
    <n v="326"/>
    <n v="336.96000000000004"/>
    <n v="27.990797546012271"/>
    <n v="0"/>
    <n v="194.4"/>
    <n v="1166.4000000000001"/>
    <n v="4224.96"/>
    <s v="&lt;30 days"/>
    <n v="3"/>
    <s v="C"/>
    <n v="21"/>
    <n v="55.543563221917822"/>
  </r>
  <r>
    <s v="AVX000454-02"/>
    <s v="SEALING END"/>
    <x v="4"/>
    <n v="202"/>
    <x v="1"/>
    <x v="1"/>
    <s v="Order specific"/>
    <x v="0"/>
    <n v="2100"/>
    <n v="2"/>
    <n v="0"/>
    <n v="29.13"/>
    <n v="0"/>
    <n v="0"/>
    <n v="6"/>
    <n v="58.26"/>
    <n v="1581.6666666666665"/>
    <n v="0"/>
    <n v="0"/>
    <n v="0"/>
    <n v="174.78"/>
    <s v="Order specific"/>
    <s v="Order specific"/>
    <s v="C"/>
    <s v=""/>
    <n v="0"/>
  </r>
  <r>
    <s v="AVX000454-03"/>
    <s v="IP左侧板210mm"/>
    <x v="4"/>
    <n v="202"/>
    <x v="1"/>
    <x v="1"/>
    <s v="Order specific"/>
    <x v="0"/>
    <n v="2100"/>
    <n v="6"/>
    <n v="0"/>
    <n v="25.01"/>
    <n v="0"/>
    <n v="0"/>
    <n v="98"/>
    <n v="150.06"/>
    <n v="7.4489795918367339"/>
    <n v="0"/>
    <n v="0"/>
    <n v="0"/>
    <n v="2450.98"/>
    <s v="Order specific"/>
    <s v="Order specific"/>
    <s v="C"/>
    <s v=""/>
    <n v="0"/>
  </r>
  <r>
    <s v="AVX000454-04"/>
    <s v="IP右侧板210mm"/>
    <x v="4"/>
    <n v="202"/>
    <x v="1"/>
    <x v="1"/>
    <s v="Order specific"/>
    <x v="0"/>
    <n v="2100"/>
    <n v="6"/>
    <n v="0"/>
    <n v="25.01"/>
    <n v="0"/>
    <n v="0"/>
    <n v="96"/>
    <n v="150.06"/>
    <n v="22.8125"/>
    <n v="0"/>
    <n v="0"/>
    <n v="0"/>
    <n v="2400.96"/>
    <s v="Order specific"/>
    <s v="Order specific"/>
    <s v="C"/>
    <s v=""/>
    <n v="0"/>
  </r>
  <r>
    <s v="AVX000454-21"/>
    <s v="IP左侧板275mm"/>
    <x v="4"/>
    <n v="202"/>
    <x v="1"/>
    <x v="1"/>
    <s v="Order specific"/>
    <x v="0"/>
    <n v="2100"/>
    <n v="1"/>
    <n v="0"/>
    <n v="38"/>
    <n v="0"/>
    <n v="0"/>
    <n v="31"/>
    <n v="38"/>
    <n v="70.645161290322577"/>
    <n v="0"/>
    <n v="0"/>
    <n v="0"/>
    <n v="1178"/>
    <s v="Order specific"/>
    <s v="Order specific"/>
    <s v="C"/>
    <s v=""/>
    <n v="0"/>
  </r>
  <r>
    <s v="AVX000454-22"/>
    <s v="IP右侧板275mm"/>
    <x v="4"/>
    <n v="202"/>
    <x v="1"/>
    <x v="1"/>
    <s v="Order specific"/>
    <x v="0"/>
    <n v="2100"/>
    <n v="1"/>
    <n v="0"/>
    <n v="38"/>
    <n v="0"/>
    <n v="0"/>
    <n v="31"/>
    <n v="38"/>
    <n v="11.774193548387096"/>
    <n v="0"/>
    <n v="0"/>
    <n v="0"/>
    <n v="1178"/>
    <s v="Order specific"/>
    <s v="Order specific"/>
    <s v="C"/>
    <s v=""/>
    <n v="0"/>
  </r>
  <r>
    <s v="AVX000455-02"/>
    <s v="IP顶板210mm"/>
    <x v="4"/>
    <n v="202"/>
    <x v="1"/>
    <x v="1"/>
    <s v="Order specific"/>
    <x v="0"/>
    <n v="2100"/>
    <n v="14"/>
    <n v="0"/>
    <n v="58.98"/>
    <n v="0"/>
    <n v="0"/>
    <n v="154"/>
    <n v="825.71999999999991"/>
    <n v="2.3701298701298703"/>
    <n v="0"/>
    <n v="0"/>
    <n v="0"/>
    <n v="9082.92"/>
    <s v="Order specific"/>
    <s v="Order specific"/>
    <s v="C"/>
    <s v=""/>
    <n v="0"/>
  </r>
  <r>
    <s v="AVX000455-11"/>
    <s v="IP顶板210mm"/>
    <x v="4"/>
    <n v="202"/>
    <x v="1"/>
    <x v="1"/>
    <s v="Order specific"/>
    <x v="0"/>
    <n v="2100"/>
    <n v="1"/>
    <n v="0"/>
    <n v="41.79"/>
    <n v="0"/>
    <n v="0"/>
    <n v="35"/>
    <n v="41.79"/>
    <n v="146"/>
    <n v="0"/>
    <n v="0"/>
    <n v="0"/>
    <n v="1462.6499999999999"/>
    <s v="Order specific"/>
    <s v="Order specific"/>
    <s v="C"/>
    <s v=""/>
    <n v="0"/>
  </r>
  <r>
    <s v="AVX000455-21"/>
    <s v="IP顶板275mm"/>
    <x v="4"/>
    <n v="202"/>
    <x v="1"/>
    <x v="1"/>
    <s v="Order specific"/>
    <x v="0"/>
    <n v="2100"/>
    <n v="1"/>
    <n v="0"/>
    <n v="77"/>
    <n v="0"/>
    <n v="0"/>
    <n v="31"/>
    <n v="77"/>
    <n v="11.774193548387096"/>
    <n v="0"/>
    <n v="0"/>
    <n v="0"/>
    <n v="2387"/>
    <s v="Order specific"/>
    <s v="Order specific"/>
    <s v="C"/>
    <s v=""/>
    <n v="0"/>
  </r>
  <r>
    <s v="AVX000459-12"/>
    <s v="隔离车S8,S9导轨安装板"/>
    <x v="3"/>
    <n v="202"/>
    <x v="1"/>
    <x v="1"/>
    <s v="MRP"/>
    <x v="2"/>
    <s v="VMI"/>
    <n v="6"/>
    <n v="0"/>
    <n v="3.87"/>
    <n v="0"/>
    <n v="0"/>
    <n v="13"/>
    <n v="23.22"/>
    <n v="28.07692307692308"/>
    <n v="0"/>
    <n v="0"/>
    <n v="0"/>
    <n v="50.31"/>
    <s v="&lt;30 days"/>
    <n v="3"/>
    <s v="C"/>
    <n v="21"/>
    <n v="3.8627901369863031"/>
  </r>
  <r>
    <s v="AVX000470-01"/>
    <s v="PULLING BAR"/>
    <x v="15"/>
    <n v="212"/>
    <x v="1"/>
    <x v="1"/>
    <s v="Order specific"/>
    <x v="0"/>
    <n v="2100"/>
    <n v="69"/>
    <n v="0"/>
    <n v="70.459999999999994"/>
    <n v="0"/>
    <n v="0"/>
    <n v="30"/>
    <n v="4861.74"/>
    <n v="73"/>
    <n v="0"/>
    <n v="0"/>
    <n v="0"/>
    <n v="2113.7999999999997"/>
    <s v="Order specific"/>
    <s v="Order specific"/>
    <s v="B"/>
    <s v=""/>
    <n v="0"/>
  </r>
  <r>
    <s v="AVX000472-02Z"/>
    <s v="COVER"/>
    <x v="5"/>
    <n v="202"/>
    <x v="1"/>
    <x v="1"/>
    <s v="Order specific"/>
    <x v="0"/>
    <n v="2100"/>
    <n v="3"/>
    <n v="0"/>
    <n v="189.78"/>
    <n v="0"/>
    <n v="0"/>
    <n v="9"/>
    <n v="569.34"/>
    <n v="2798.3333333333335"/>
    <n v="0"/>
    <n v="0"/>
    <n v="0"/>
    <n v="1708.02"/>
    <s v="Order specific"/>
    <s v="Order specific"/>
    <s v="C"/>
    <s v=""/>
    <n v="0"/>
  </r>
  <r>
    <s v="AVX000513-01"/>
    <s v="KYN61 1200mmIP左侧板"/>
    <x v="3"/>
    <n v="202"/>
    <x v="1"/>
    <x v="1"/>
    <s v="MRP"/>
    <x v="2"/>
    <s v="VMI"/>
    <n v="5"/>
    <n v="0"/>
    <n v="39.659999999999997"/>
    <n v="0"/>
    <n v="0"/>
    <n v="50"/>
    <n v="198.29999999999998"/>
    <n v="21.9"/>
    <n v="0"/>
    <n v="0"/>
    <n v="0"/>
    <n v="1982.9999999999998"/>
    <s v="&lt;30 days"/>
    <n v="3"/>
    <s v="C"/>
    <n v="21"/>
    <n v="5.3785479452054714"/>
  </r>
  <r>
    <s v="AVX000513-02"/>
    <s v="KYN61 1200mmIP右侧板"/>
    <x v="3"/>
    <n v="202"/>
    <x v="1"/>
    <x v="1"/>
    <s v="MRP"/>
    <x v="2"/>
    <s v="VMI"/>
    <n v="6"/>
    <n v="0"/>
    <n v="39.659999999999997"/>
    <n v="0"/>
    <n v="0"/>
    <n v="50"/>
    <n v="237.95999999999998"/>
    <n v="36.5"/>
    <n v="0"/>
    <n v="0"/>
    <n v="0"/>
    <n v="1982.9999999999998"/>
    <s v="&lt;90 days"/>
    <n v="3"/>
    <s v="C"/>
    <n v="21"/>
    <n v="66.693994520547932"/>
  </r>
  <r>
    <s v="AVX000513-11"/>
    <s v="KYN61 1400mmIP左侧板"/>
    <x v="3"/>
    <n v="202"/>
    <x v="1"/>
    <x v="1"/>
    <s v="MRP"/>
    <x v="2"/>
    <s v="VMI"/>
    <n v="3"/>
    <n v="0"/>
    <n v="49.78"/>
    <n v="0"/>
    <n v="0"/>
    <n v="81"/>
    <n v="149.34"/>
    <n v="27.037037037037035"/>
    <n v="0"/>
    <n v="0"/>
    <n v="0"/>
    <n v="4032.1800000000003"/>
    <s v="&lt;30 days"/>
    <n v="3"/>
    <s v="C"/>
    <n v="21"/>
    <n v="22.00821534246575"/>
  </r>
  <r>
    <s v="AVX000513-12"/>
    <s v="KYN61 1400mmIP右侧板"/>
    <x v="3"/>
    <n v="202"/>
    <x v="1"/>
    <x v="1"/>
    <s v="MRP"/>
    <x v="2"/>
    <s v="VMI"/>
    <n v="3"/>
    <n v="0"/>
    <n v="49.78"/>
    <n v="0"/>
    <n v="0"/>
    <n v="81"/>
    <n v="149.34"/>
    <n v="13.518518518518517"/>
    <n v="0"/>
    <n v="0"/>
    <n v="0"/>
    <n v="4032.1800000000003"/>
    <s v="&lt;15 days"/>
    <n v="3"/>
    <s v="C"/>
    <n v="21"/>
    <n v="0"/>
  </r>
  <r>
    <s v="AVX000514-01"/>
    <s v="KYN61 1200mmIP顶板"/>
    <x v="3"/>
    <n v="202"/>
    <x v="1"/>
    <x v="1"/>
    <s v="MRP"/>
    <x v="2"/>
    <s v="VMI"/>
    <n v="11"/>
    <n v="0"/>
    <n v="159.62"/>
    <n v="0"/>
    <n v="0"/>
    <n v="75"/>
    <n v="1755.8200000000002"/>
    <n v="14.6"/>
    <n v="0"/>
    <n v="0"/>
    <n v="0"/>
    <n v="11971.5"/>
    <s v="&lt;15 days"/>
    <n v="2"/>
    <s v="B"/>
    <n v="14"/>
    <n v="47.623610958904138"/>
  </r>
  <r>
    <s v="AVX000514-11"/>
    <s v="KYN61 1400mmIP顶板"/>
    <x v="3"/>
    <n v="202"/>
    <x v="1"/>
    <x v="1"/>
    <s v="MRP"/>
    <x v="2"/>
    <s v="VMI"/>
    <n v="3"/>
    <n v="0"/>
    <n v="132.81"/>
    <n v="0"/>
    <n v="0"/>
    <n v="81"/>
    <n v="398.43"/>
    <n v="49.567901234567898"/>
    <n v="0"/>
    <n v="0"/>
    <n v="0"/>
    <n v="10757.61"/>
    <s v="&lt;90 days"/>
    <n v="2"/>
    <s v="C"/>
    <n v="14"/>
    <n v="188.69208164383562"/>
  </r>
  <r>
    <s v="AVX000534-01"/>
    <s v="CBX与壳体支撑件"/>
    <x v="3"/>
    <n v="202"/>
    <x v="1"/>
    <x v="1"/>
    <s v="MRP"/>
    <x v="2"/>
    <s v="VMI"/>
    <n v="2"/>
    <n v="0"/>
    <n v="11.45"/>
    <n v="0"/>
    <n v="0"/>
    <n v="8"/>
    <n v="22.9"/>
    <n v="136.875"/>
    <n v="0"/>
    <n v="0"/>
    <n v="0"/>
    <n v="91.6"/>
    <s v="&gt;90 days"/>
    <n v="3"/>
    <s v="C"/>
    <n v="21"/>
    <n v="12.795139726027399"/>
  </r>
  <r>
    <s v="AVX000534-02"/>
    <s v="CBX与壳体支撑件"/>
    <x v="3"/>
    <n v="202"/>
    <x v="1"/>
    <x v="1"/>
    <s v="MRP"/>
    <x v="2"/>
    <s v="VMI"/>
    <n v="2"/>
    <n v="0"/>
    <n v="11.45"/>
    <n v="0"/>
    <n v="0"/>
    <n v="8"/>
    <n v="22.9"/>
    <n v="91.25"/>
    <n v="0"/>
    <n v="0"/>
    <n v="0"/>
    <n v="91.6"/>
    <s v="&gt;90 days"/>
    <n v="3"/>
    <s v="C"/>
    <n v="21"/>
    <n v="11.635709589041095"/>
  </r>
  <r>
    <s v="AVX000583-01"/>
    <s v="HVX-O软连接与拉杆连接轴"/>
    <x v="3"/>
    <n v="212"/>
    <x v="1"/>
    <x v="1"/>
    <s v="MRP"/>
    <x v="2"/>
    <s v="VMI"/>
    <n v="30"/>
    <n v="0"/>
    <n v="5.26"/>
    <n v="0"/>
    <n v="0"/>
    <n v="1968"/>
    <n v="157.79999999999998"/>
    <n v="0.37093495934959353"/>
    <n v="0"/>
    <n v="0"/>
    <n v="0"/>
    <n v="10351.68"/>
    <s v="&lt;15 days"/>
    <n v="2"/>
    <s v="C"/>
    <n v="14"/>
    <n v="0"/>
  </r>
  <r>
    <s v="AVX000605-01"/>
    <s v="KYN61 IP上航空插联锁板"/>
    <x v="3"/>
    <n v="202"/>
    <x v="1"/>
    <x v="1"/>
    <s v="MRP"/>
    <x v="2"/>
    <s v="VMI"/>
    <n v="3"/>
    <n v="0"/>
    <n v="8.86"/>
    <n v="0"/>
    <n v="0"/>
    <n v="151"/>
    <n v="26.58"/>
    <n v="72.516556291390728"/>
    <n v="0"/>
    <n v="0"/>
    <n v="0"/>
    <n v="1337.86"/>
    <s v="&lt;90 days"/>
    <n v="3"/>
    <s v="C"/>
    <n v="21"/>
    <n v="12.462597369863014"/>
  </r>
  <r>
    <s v="AVX000620-01"/>
    <s v="HVX-O极柱底部密封垫630A"/>
    <x v="3"/>
    <n v="202"/>
    <x v="1"/>
    <x v="1"/>
    <s v="MRP"/>
    <x v="2"/>
    <s v="VMI"/>
    <n v="30"/>
    <n v="0"/>
    <n v="9.33"/>
    <n v="0"/>
    <n v="0"/>
    <n v="1986"/>
    <n v="279.89999999999998"/>
    <n v="0.55135951661631422"/>
    <n v="0"/>
    <n v="0"/>
    <n v="0"/>
    <n v="18529.38"/>
    <s v="&lt;15 days"/>
    <n v="2"/>
    <s v="C"/>
    <n v="14"/>
    <n v="0"/>
  </r>
  <r>
    <s v="AVX000715-01"/>
    <s v="辅开连杆销"/>
    <x v="3"/>
    <n v="212"/>
    <x v="1"/>
    <x v="1"/>
    <s v="MRP"/>
    <x v="2"/>
    <s v="VMI"/>
    <n v="6"/>
    <n v="0"/>
    <n v="4.5"/>
    <n v="0"/>
    <n v="0"/>
    <n v="1225"/>
    <n v="27"/>
    <n v="8.9387755102040813"/>
    <n v="0"/>
    <n v="0"/>
    <n v="0"/>
    <n v="5512.5"/>
    <s v="&lt;15 days"/>
    <n v="3"/>
    <s v="C"/>
    <n v="21"/>
    <n v="0"/>
  </r>
  <r>
    <s v="AVX000717-02"/>
    <s v="IP板侧板150mm"/>
    <x v="3"/>
    <n v="202"/>
    <x v="1"/>
    <x v="1"/>
    <s v="MRP"/>
    <x v="2"/>
    <s v="VMI"/>
    <n v="49"/>
    <n v="0"/>
    <n v="35.51"/>
    <n v="0"/>
    <n v="0"/>
    <n v="2355"/>
    <n v="1739.99"/>
    <n v="0.92993630573248398"/>
    <n v="0"/>
    <n v="0"/>
    <n v="0"/>
    <n v="83626.049999999988"/>
    <s v="&lt;15 days"/>
    <n v="2"/>
    <s v="B"/>
    <n v="14"/>
    <n v="0"/>
  </r>
  <r>
    <s v="AVX000734-01"/>
    <s v="SUPPORT"/>
    <x v="1"/>
    <n v="202"/>
    <x v="1"/>
    <x v="1"/>
    <s v="Order specific"/>
    <x v="0"/>
    <n v="2100"/>
    <n v="200"/>
    <n v="0"/>
    <n v="3.42"/>
    <n v="0"/>
    <n v="0"/>
    <n v="11"/>
    <n v="684"/>
    <n v="1625.9090909090908"/>
    <n v="0"/>
    <n v="0"/>
    <n v="0"/>
    <n v="37.619999999999997"/>
    <s v="Order specific"/>
    <s v="Order specific"/>
    <s v="C"/>
    <s v=""/>
    <n v="0"/>
  </r>
  <r>
    <s v="AVX000735-01Z"/>
    <s v="面板150mm"/>
    <x v="4"/>
    <n v="202"/>
    <x v="1"/>
    <x v="1"/>
    <s v="Order specific"/>
    <x v="0"/>
    <n v="2100"/>
    <n v="2"/>
    <n v="0"/>
    <n v="84.59"/>
    <n v="0"/>
    <n v="0"/>
    <n v="12"/>
    <n v="169.18"/>
    <n v="6083.3333333333339"/>
    <n v="0"/>
    <n v="0"/>
    <n v="0"/>
    <n v="1015.08"/>
    <s v="Order specific"/>
    <s v="Order specific"/>
    <s v="C"/>
    <s v=""/>
    <n v="0"/>
  </r>
  <r>
    <s v="AVX000735-02Z"/>
    <s v="面板210mm"/>
    <x v="3"/>
    <n v="202"/>
    <x v="1"/>
    <x v="1"/>
    <s v="MRP"/>
    <x v="2"/>
    <s v="VMI"/>
    <n v="70"/>
    <n v="0"/>
    <n v="85.15"/>
    <n v="0"/>
    <n v="0"/>
    <n v="2955"/>
    <n v="5960.5"/>
    <n v="0.24703891708967851"/>
    <n v="0"/>
    <n v="0"/>
    <n v="0"/>
    <n v="251618.25000000003"/>
    <s v="&lt;15 days"/>
    <n v="1"/>
    <s v="B"/>
    <n v="7"/>
    <n v="0"/>
  </r>
  <r>
    <s v="AVX000735-03Z"/>
    <s v="面板275mm"/>
    <x v="3"/>
    <n v="202"/>
    <x v="1"/>
    <x v="1"/>
    <s v="MRP"/>
    <x v="2"/>
    <s v="VMI"/>
    <n v="2"/>
    <n v="0"/>
    <n v="94.51"/>
    <n v="0"/>
    <n v="0"/>
    <n v="416"/>
    <n v="189.02"/>
    <n v="61.418269230769234"/>
    <n v="0"/>
    <n v="0"/>
    <n v="0"/>
    <n v="39316.160000000003"/>
    <s v="&lt;90 days"/>
    <n v="2"/>
    <s v="C"/>
    <n v="14"/>
    <n v="96.316306191780839"/>
  </r>
  <r>
    <s v="AVX000738-01"/>
    <s v="螺纹"/>
    <x v="4"/>
    <n v="212"/>
    <x v="1"/>
    <x v="1"/>
    <s v="Order specific"/>
    <x v="0"/>
    <n v="2100"/>
    <n v="17"/>
    <n v="0"/>
    <n v="80.16"/>
    <n v="0"/>
    <n v="0"/>
    <n v="88"/>
    <n v="1362.72"/>
    <n v="8.295454545454545"/>
    <n v="0"/>
    <n v="0"/>
    <n v="0"/>
    <n v="7054.08"/>
    <s v="Order specific"/>
    <s v="Order specific"/>
    <s v="B"/>
    <s v=""/>
    <n v="0"/>
  </r>
  <r>
    <s v="AVX000739-01"/>
    <s v="传动片"/>
    <x v="4"/>
    <n v="212"/>
    <x v="1"/>
    <x v="1"/>
    <s v="Order specific"/>
    <x v="0"/>
    <n v="2100"/>
    <n v="78"/>
    <n v="0"/>
    <n v="7.83"/>
    <n v="0"/>
    <n v="0"/>
    <n v="176"/>
    <n v="610.74"/>
    <n v="35.25568181818182"/>
    <n v="0"/>
    <n v="0"/>
    <n v="0"/>
    <n v="1378.08"/>
    <s v="Order specific"/>
    <s v="Order specific"/>
    <s v="C"/>
    <s v=""/>
    <n v="0"/>
  </r>
  <r>
    <s v="AVX000813-01"/>
    <s v="盖子"/>
    <x v="1"/>
    <n v="202"/>
    <x v="1"/>
    <x v="1"/>
    <s v="Order specific"/>
    <x v="0"/>
    <n v="2100"/>
    <n v="2"/>
    <n v="0"/>
    <n v="307.8"/>
    <n v="0"/>
    <n v="0"/>
    <n v="0"/>
    <n v="615.6"/>
    <s v=""/>
    <n v="0"/>
    <n v="0"/>
    <n v="0"/>
    <n v="0"/>
    <s v="Order specific"/>
    <s v="Order specific"/>
    <s v="C"/>
    <s v=""/>
    <n v="0"/>
  </r>
  <r>
    <s v="AVX000850-01"/>
    <s v="SPACE"/>
    <x v="2"/>
    <n v="212"/>
    <x v="1"/>
    <x v="1"/>
    <s v="SM"/>
    <x v="1"/>
    <n v="2600"/>
    <n v="613"/>
    <n v="800"/>
    <n v="1.67"/>
    <n v="0"/>
    <n v="200"/>
    <n v="4760"/>
    <n v="1023.7099999999999"/>
    <n v="0.15336134453781514"/>
    <n v="0"/>
    <n v="167"/>
    <n v="1336"/>
    <n v="7949.2"/>
    <s v="&lt;15 days"/>
    <n v="3"/>
    <s v="B"/>
    <n v="21"/>
    <n v="0"/>
  </r>
  <r>
    <s v="AVX000857-01"/>
    <s v="PLATE"/>
    <x v="2"/>
    <n v="212"/>
    <x v="1"/>
    <x v="1"/>
    <s v="SM"/>
    <x v="1"/>
    <n v="2600"/>
    <n v="177"/>
    <n v="100"/>
    <n v="3.69"/>
    <n v="0"/>
    <n v="50"/>
    <n v="683"/>
    <n v="653.13"/>
    <n v="327.59150805270866"/>
    <n v="0"/>
    <n v="92.25"/>
    <n v="369"/>
    <n v="2520.27"/>
    <s v="&gt;90 days"/>
    <n v="3"/>
    <s v="C"/>
    <n v="21"/>
    <n v="403.43266062526533"/>
  </r>
  <r>
    <s v="AVX000873-01"/>
    <s v="绝缘子"/>
    <x v="15"/>
    <n v="212"/>
    <x v="1"/>
    <x v="1"/>
    <s v="Order specific"/>
    <x v="0"/>
    <n v="2100"/>
    <n v="12"/>
    <n v="0"/>
    <n v="128.1"/>
    <n v="0"/>
    <n v="0"/>
    <n v="93"/>
    <n v="1537.1999999999998"/>
    <n v="694.67741935483878"/>
    <n v="0"/>
    <n v="0"/>
    <n v="0"/>
    <n v="11913.3"/>
    <s v="Order specific"/>
    <s v="Order specific"/>
    <s v="B"/>
    <s v=""/>
    <n v="0"/>
  </r>
  <r>
    <s v="AVX000874-01"/>
    <s v="SPRING"/>
    <x v="4"/>
    <n v="219"/>
    <x v="1"/>
    <x v="1"/>
    <s v="Order specific"/>
    <x v="0"/>
    <n v="2100"/>
    <n v="173"/>
    <n v="100"/>
    <n v="0.05"/>
    <n v="0"/>
    <n v="0"/>
    <n v="238"/>
    <n v="8.65"/>
    <n v="18.403361344537817"/>
    <n v="0"/>
    <n v="0"/>
    <n v="5"/>
    <n v="11.9"/>
    <s v="Order specific"/>
    <s v="Order specific"/>
    <s v="C"/>
    <s v=""/>
    <n v="0"/>
  </r>
  <r>
    <s v="AVX000876-01"/>
    <s v="SUPPORT"/>
    <x v="5"/>
    <n v="202"/>
    <x v="1"/>
    <x v="1"/>
    <s v="Order specific"/>
    <x v="0"/>
    <n v="2100"/>
    <n v="3"/>
    <n v="10"/>
    <n v="8.25"/>
    <n v="0"/>
    <n v="0"/>
    <n v="230"/>
    <n v="24.75"/>
    <n v="274.54347826086956"/>
    <n v="0"/>
    <n v="0"/>
    <n v="82.5"/>
    <n v="1897.5"/>
    <s v="Order specific"/>
    <s v="Order specific"/>
    <s v="C"/>
    <s v=""/>
    <n v="0"/>
  </r>
  <r>
    <s v="AVX000916-01"/>
    <s v="LINK ROD"/>
    <x v="2"/>
    <n v="202"/>
    <x v="1"/>
    <x v="1"/>
    <s v="SM"/>
    <x v="1"/>
    <n v="2600"/>
    <n v="540"/>
    <n v="540"/>
    <n v="9.1999999999999993"/>
    <n v="0"/>
    <n v="180"/>
    <n v="4396"/>
    <n v="4968"/>
    <n v="0.24909008189262968"/>
    <n v="0"/>
    <n v="827.99999999999989"/>
    <n v="4968"/>
    <n v="40443.199999999997"/>
    <s v="&lt;15 days"/>
    <n v="2"/>
    <s v="B"/>
    <n v="14"/>
    <n v="0"/>
  </r>
  <r>
    <s v="AVX000916-02"/>
    <s v="BEARING"/>
    <x v="1"/>
    <n v="214"/>
    <x v="1"/>
    <x v="1"/>
    <s v="Order specific"/>
    <x v="0"/>
    <n v="2100"/>
    <n v="88"/>
    <n v="0"/>
    <n v="12.4"/>
    <n v="0"/>
    <n v="0"/>
    <n v="365"/>
    <n v="1091.2"/>
    <n v="540"/>
    <n v="0"/>
    <n v="0"/>
    <n v="0"/>
    <n v="4526"/>
    <s v="Order specific"/>
    <s v="Order specific"/>
    <s v="B"/>
    <s v=""/>
    <n v="0"/>
  </r>
  <r>
    <s v="AVX000923-03"/>
    <s v="LABEL ENGLISH"/>
    <x v="9"/>
    <n v="105"/>
    <x v="1"/>
    <x v="1"/>
    <s v="Order specific"/>
    <x v="0"/>
    <n v="2100"/>
    <n v="100"/>
    <n v="0"/>
    <n v="1.2"/>
    <n v="0"/>
    <n v="0"/>
    <n v="0"/>
    <n v="120"/>
    <s v=""/>
    <n v="0"/>
    <n v="0"/>
    <n v="0"/>
    <n v="0"/>
    <s v="Order specific"/>
    <s v="Order specific"/>
    <s v="C"/>
    <s v=""/>
    <n v="0"/>
  </r>
  <r>
    <s v="AVX000923-04"/>
    <s v="LABEL ENGLISH"/>
    <x v="9"/>
    <n v="105"/>
    <x v="1"/>
    <x v="1"/>
    <s v="Order specific"/>
    <x v="0"/>
    <n v="2100"/>
    <n v="100"/>
    <n v="0"/>
    <n v="2.9"/>
    <n v="0"/>
    <n v="0"/>
    <n v="0"/>
    <n v="290"/>
    <s v=""/>
    <n v="0"/>
    <n v="0"/>
    <n v="0"/>
    <n v="0"/>
    <s v="Order specific"/>
    <s v="Order specific"/>
    <s v="C"/>
    <s v=""/>
    <n v="0"/>
  </r>
  <r>
    <s v="AVX000945-01"/>
    <s v="SHUTTER DRIVER"/>
    <x v="15"/>
    <n v="202"/>
    <x v="1"/>
    <x v="1"/>
    <s v="Order specific"/>
    <x v="0"/>
    <n v="2100"/>
    <n v="2"/>
    <n v="0"/>
    <n v="92.46"/>
    <n v="0"/>
    <n v="0"/>
    <n v="3"/>
    <n v="184.92"/>
    <n v="12166.666666666668"/>
    <n v="0"/>
    <n v="0"/>
    <n v="0"/>
    <n v="277.38"/>
    <s v="Order specific"/>
    <s v="Order specific"/>
    <s v="C"/>
    <s v=""/>
    <n v="0"/>
  </r>
  <r>
    <s v="AVX000945-02"/>
    <s v="SHUTTER DRIVER"/>
    <x v="15"/>
    <n v="202"/>
    <x v="1"/>
    <x v="1"/>
    <s v="Order specific"/>
    <x v="0"/>
    <n v="2100"/>
    <n v="2"/>
    <n v="0"/>
    <n v="92.46"/>
    <n v="0"/>
    <n v="0"/>
    <n v="3"/>
    <n v="184.92"/>
    <n v="243.33333333333331"/>
    <n v="0"/>
    <n v="0"/>
    <n v="0"/>
    <n v="277.38"/>
    <s v="Order specific"/>
    <s v="Order specific"/>
    <s v="C"/>
    <s v=""/>
    <n v="0"/>
  </r>
  <r>
    <s v="AVX000946-01"/>
    <s v="SPUR GEAR"/>
    <x v="2"/>
    <n v="202"/>
    <x v="1"/>
    <x v="1"/>
    <s v="SM"/>
    <x v="1"/>
    <n v="2600"/>
    <n v="505"/>
    <n v="400"/>
    <n v="3.46"/>
    <n v="0"/>
    <n v="200"/>
    <n v="2924"/>
    <n v="1747.3"/>
    <n v="0.2496580027359781"/>
    <n v="0"/>
    <n v="346"/>
    <n v="1384"/>
    <n v="10117.039999999999"/>
    <s v="&lt;15 days"/>
    <n v="2"/>
    <s v="B"/>
    <n v="14"/>
    <n v="0"/>
  </r>
  <r>
    <s v="AVX000947-01"/>
    <s v="SHAFT"/>
    <x v="2"/>
    <n v="212"/>
    <x v="1"/>
    <x v="1"/>
    <s v="SM"/>
    <x v="1"/>
    <n v="2600"/>
    <n v="462"/>
    <n v="860"/>
    <n v="6.31"/>
    <n v="0"/>
    <n v="200"/>
    <n v="3160"/>
    <n v="2915.22"/>
    <n v="58.330696202531641"/>
    <n v="0"/>
    <n v="631"/>
    <n v="5426.5999999999995"/>
    <n v="19939.599999999999"/>
    <s v="&lt;90 days"/>
    <n v="2"/>
    <s v="B"/>
    <n v="14"/>
    <n v="1462.2534753397531"/>
  </r>
  <r>
    <s v="AVX000969-01"/>
    <s v="AXLE"/>
    <x v="2"/>
    <n v="212"/>
    <x v="1"/>
    <x v="1"/>
    <s v="SM"/>
    <x v="1"/>
    <n v="2600"/>
    <n v="753"/>
    <n v="720"/>
    <n v="3.09"/>
    <n v="0"/>
    <n v="180"/>
    <n v="4889"/>
    <n v="2326.77"/>
    <n v="34.491716097361426"/>
    <n v="0"/>
    <n v="278.09999999999997"/>
    <n v="2224.7999999999997"/>
    <n v="15107.009999999998"/>
    <s v="&lt;90 days"/>
    <n v="2"/>
    <s v="B"/>
    <n v="14"/>
    <n v="912.34882849315068"/>
  </r>
  <r>
    <s v="AVX000984-01"/>
    <s v="BEARING"/>
    <x v="1"/>
    <n v="202"/>
    <x v="1"/>
    <x v="1"/>
    <s v="Order specific"/>
    <x v="0"/>
    <n v="2100"/>
    <n v="2"/>
    <n v="0"/>
    <n v="30.63"/>
    <n v="0"/>
    <n v="0"/>
    <n v="0"/>
    <n v="61.26"/>
    <s v=""/>
    <n v="0"/>
    <n v="0"/>
    <n v="0"/>
    <n v="0"/>
    <s v="Order specific"/>
    <s v="Order specific"/>
    <s v="C"/>
    <s v=""/>
    <n v="0"/>
  </r>
  <r>
    <s v="AVX000994-02"/>
    <s v="HVX-O左右拨叉销（210mm)"/>
    <x v="3"/>
    <n v="202"/>
    <x v="1"/>
    <x v="1"/>
    <s v="MRP"/>
    <x v="2"/>
    <s v="VMI"/>
    <n v="100"/>
    <n v="0"/>
    <n v="23.35"/>
    <n v="0"/>
    <n v="0"/>
    <n v="3338"/>
    <n v="2335"/>
    <n v="0.21869382863990414"/>
    <n v="0"/>
    <n v="0"/>
    <n v="0"/>
    <n v="77942.3"/>
    <s v="&lt;15 days"/>
    <n v="2"/>
    <s v="B"/>
    <n v="14"/>
    <n v="0"/>
  </r>
  <r>
    <s v="AVX000994-03"/>
    <s v="HVX-O左右拨叉销（275mm)"/>
    <x v="3"/>
    <n v="202"/>
    <x v="1"/>
    <x v="1"/>
    <s v="MRP"/>
    <x v="2"/>
    <s v="VMI"/>
    <n v="4"/>
    <n v="0"/>
    <n v="29.61"/>
    <n v="0"/>
    <n v="0"/>
    <n v="352"/>
    <n v="118.44"/>
    <n v="103.69318181818183"/>
    <n v="0"/>
    <n v="0"/>
    <n v="0"/>
    <n v="10422.719999999999"/>
    <s v="&gt;90 days"/>
    <n v="2"/>
    <s v="C"/>
    <n v="14"/>
    <n v="67.616325172602743"/>
  </r>
  <r>
    <s v="AVX001009-01"/>
    <s v="ROTATING SPRING"/>
    <x v="15"/>
    <n v="219"/>
    <x v="1"/>
    <x v="1"/>
    <s v="Order specific"/>
    <x v="0"/>
    <n v="2100"/>
    <n v="200"/>
    <n v="0"/>
    <n v="0.09"/>
    <n v="0"/>
    <n v="0"/>
    <n v="41"/>
    <n v="18"/>
    <n v="35.609756097560975"/>
    <n v="0"/>
    <n v="0"/>
    <n v="0"/>
    <n v="3.69"/>
    <s v="Order specific"/>
    <s v="Order specific"/>
    <s v="C"/>
    <s v=""/>
    <n v="0"/>
  </r>
  <r>
    <s v="AVX001010-01"/>
    <s v="TORSION SPRING"/>
    <x v="15"/>
    <n v="219"/>
    <x v="1"/>
    <x v="1"/>
    <s v="Order specific"/>
    <x v="0"/>
    <n v="2100"/>
    <n v="198"/>
    <n v="0"/>
    <n v="0.93"/>
    <n v="0"/>
    <n v="0"/>
    <n v="50"/>
    <n v="184.14000000000001"/>
    <n v="1460"/>
    <n v="0"/>
    <n v="0"/>
    <n v="0"/>
    <n v="46.5"/>
    <s v="Order specific"/>
    <s v="Order specific"/>
    <s v="C"/>
    <s v=""/>
    <n v="0"/>
  </r>
  <r>
    <s v="AVX001025-01"/>
    <s v="ROD"/>
    <x v="2"/>
    <n v="202"/>
    <x v="1"/>
    <x v="1"/>
    <s v="SM"/>
    <x v="1"/>
    <n v="2600"/>
    <n v="489"/>
    <n v="150"/>
    <n v="2.36"/>
    <n v="0"/>
    <n v="150"/>
    <n v="2428"/>
    <n v="1154.04"/>
    <n v="29.765238879736405"/>
    <n v="0"/>
    <n v="177"/>
    <n v="354"/>
    <n v="5730.08"/>
    <s v="&lt;30 days"/>
    <n v="3"/>
    <s v="B"/>
    <n v="21"/>
    <n v="224.29478794520537"/>
  </r>
  <r>
    <s v="AVX001123-01"/>
    <s v="SCREW"/>
    <x v="2"/>
    <n v="212"/>
    <x v="1"/>
    <x v="1"/>
    <s v="SM"/>
    <x v="1"/>
    <n v="2600"/>
    <n v="323"/>
    <n v="400"/>
    <n v="1.57"/>
    <n v="0"/>
    <n v="100"/>
    <n v="527"/>
    <n v="507.11"/>
    <n v="338.68121442125238"/>
    <n v="0"/>
    <n v="78.5"/>
    <n v="628"/>
    <n v="827.39"/>
    <s v="&gt;90 days"/>
    <n v="3"/>
    <s v="C"/>
    <n v="21"/>
    <n v="313.93991487688044"/>
  </r>
  <r>
    <s v="AVX001127-01"/>
    <s v="PoleA/B,活门驱动"/>
    <x v="3"/>
    <n v="212"/>
    <x v="1"/>
    <x v="1"/>
    <s v="MRP"/>
    <x v="2"/>
    <s v="VMI"/>
    <n v="100"/>
    <n v="120"/>
    <n v="15.24"/>
    <n v="0"/>
    <n v="0"/>
    <n v="1298"/>
    <n v="1524"/>
    <n v="90.828197226502311"/>
    <n v="0"/>
    <n v="0"/>
    <n v="1828.8"/>
    <n v="19781.52"/>
    <s v="&gt;90 days"/>
    <n v="2"/>
    <s v="B"/>
    <n v="14"/>
    <n v="850.80268306543962"/>
  </r>
  <r>
    <s v="AVX001127-21"/>
    <s v="PoleC/D,P210活门驱动"/>
    <x v="4"/>
    <n v="212"/>
    <x v="1"/>
    <x v="1"/>
    <s v="Order specific"/>
    <x v="0"/>
    <n v="2100"/>
    <n v="4"/>
    <n v="6"/>
    <n v="21.49"/>
    <n v="0"/>
    <n v="0"/>
    <n v="18"/>
    <n v="85.96"/>
    <n v="2027.7777777777776"/>
    <n v="0"/>
    <n v="0"/>
    <n v="128.94"/>
    <n v="386.82"/>
    <s v="Order specific"/>
    <s v="Order specific"/>
    <s v="C"/>
    <s v=""/>
    <n v="0"/>
  </r>
  <r>
    <s v="AVX001127-22"/>
    <s v="PoleC/D,P275活门驱动"/>
    <x v="3"/>
    <n v="212"/>
    <x v="1"/>
    <x v="1"/>
    <s v="MRP"/>
    <x v="2"/>
    <s v="VMI"/>
    <n v="4"/>
    <n v="0"/>
    <n v="21.49"/>
    <n v="0"/>
    <n v="0"/>
    <n v="82"/>
    <n v="85.96"/>
    <n v="17.804878048780488"/>
    <n v="0"/>
    <n v="0"/>
    <n v="0"/>
    <n v="1762.1799999999998"/>
    <s v="&lt;30 days"/>
    <n v="3"/>
    <s v="C"/>
    <n v="21"/>
    <n v="0"/>
  </r>
  <r>
    <s v="AVX001226-01"/>
    <s v="PLATE"/>
    <x v="5"/>
    <n v="202"/>
    <x v="1"/>
    <x v="1"/>
    <s v="Order specific"/>
    <x v="0"/>
    <n v="2100"/>
    <n v="45"/>
    <n v="0"/>
    <n v="4.78"/>
    <n v="0"/>
    <n v="0"/>
    <n v="0"/>
    <n v="215.10000000000002"/>
    <s v=""/>
    <n v="0"/>
    <n v="0"/>
    <n v="0"/>
    <n v="0"/>
    <s v="Order specific"/>
    <s v="Order specific"/>
    <s v="C"/>
    <s v=""/>
    <n v="0"/>
  </r>
  <r>
    <s v="AVX001227-01"/>
    <s v="PLATE"/>
    <x v="15"/>
    <n v="202"/>
    <x v="1"/>
    <x v="1"/>
    <s v="Order specific"/>
    <x v="0"/>
    <n v="2100"/>
    <n v="45"/>
    <n v="0"/>
    <n v="5.36"/>
    <n v="0"/>
    <n v="0"/>
    <n v="0"/>
    <n v="241.20000000000002"/>
    <s v=""/>
    <n v="0"/>
    <n v="0"/>
    <n v="0"/>
    <n v="0"/>
    <s v="Order specific"/>
    <s v="Order specific"/>
    <s v="C"/>
    <s v=""/>
    <n v="0"/>
  </r>
  <r>
    <s v="AVX001259-01"/>
    <s v="INSULATION BPTM 100/40 Length 180mm"/>
    <x v="9"/>
    <n v="105"/>
    <x v="1"/>
    <x v="1"/>
    <s v="Order specific"/>
    <x v="0"/>
    <n v="2100"/>
    <n v="182"/>
    <n v="0"/>
    <n v="17.3"/>
    <n v="0"/>
    <n v="0"/>
    <n v="158"/>
    <n v="3148.6"/>
    <n v="103.95569620253166"/>
    <n v="0"/>
    <n v="0"/>
    <n v="0"/>
    <n v="2733.4"/>
    <s v="Order specific"/>
    <s v="Order specific"/>
    <s v="B"/>
    <s v=""/>
    <n v="0"/>
  </r>
  <r>
    <s v="AVX001261-01"/>
    <s v="活门驱动（加长版）"/>
    <x v="4"/>
    <n v="105"/>
    <x v="1"/>
    <x v="1"/>
    <s v="Order specific"/>
    <x v="0"/>
    <n v="2100"/>
    <n v="136"/>
    <n v="200"/>
    <n v="21.43"/>
    <n v="0"/>
    <n v="0"/>
    <n v="70"/>
    <n v="2914.48"/>
    <n v="949"/>
    <n v="0"/>
    <n v="0"/>
    <n v="4286"/>
    <n v="1500.1"/>
    <s v="Order specific"/>
    <s v="Order specific"/>
    <s v="B"/>
    <s v=""/>
    <n v="0"/>
  </r>
  <r>
    <s v="AVX001346-01"/>
    <s v="PLATE"/>
    <x v="10"/>
    <n v="202"/>
    <x v="1"/>
    <x v="1"/>
    <s v="Order specific"/>
    <x v="0"/>
    <n v="2100"/>
    <n v="12"/>
    <n v="8"/>
    <n v="1.24"/>
    <n v="0"/>
    <n v="0"/>
    <n v="23"/>
    <n v="14.879999999999999"/>
    <n v="2158.260869565217"/>
    <n v="0"/>
    <n v="0"/>
    <n v="9.92"/>
    <n v="28.52"/>
    <s v="Order specific"/>
    <s v="Order specific"/>
    <s v="C"/>
    <s v=""/>
    <n v="0"/>
  </r>
  <r>
    <s v="AVX001349-01"/>
    <s v="PLATE"/>
    <x v="10"/>
    <n v="202"/>
    <x v="1"/>
    <x v="1"/>
    <s v="Order specific"/>
    <x v="0"/>
    <n v="2100"/>
    <n v="1"/>
    <n v="5"/>
    <n v="15.5"/>
    <n v="0"/>
    <n v="0"/>
    <n v="1"/>
    <n v="15.5"/>
    <n v="4380"/>
    <n v="0"/>
    <n v="0"/>
    <n v="77.5"/>
    <n v="15.5"/>
    <s v="Order specific"/>
    <s v="Order specific"/>
    <s v="C"/>
    <s v=""/>
    <n v="0"/>
  </r>
  <r>
    <s v="AVXN00017-01"/>
    <s v="EQUIPED SHEET"/>
    <x v="2"/>
    <n v="202"/>
    <x v="1"/>
    <x v="1"/>
    <s v="SM"/>
    <x v="1"/>
    <n v="2600"/>
    <n v="368"/>
    <n v="0"/>
    <n v="5"/>
    <n v="0"/>
    <n v="60"/>
    <n v="524"/>
    <n v="1840"/>
    <n v="0.69656488549618323"/>
    <n v="0"/>
    <n v="150"/>
    <n v="0"/>
    <n v="2620"/>
    <s v="&lt;15 days"/>
    <n v="3"/>
    <s v="B"/>
    <n v="21"/>
    <n v="0"/>
  </r>
  <r>
    <s v="AVXN00034-03"/>
    <s v="中置式底盘车(不带关门联锁)-(配AMS P275)"/>
    <x v="0"/>
    <n v="212"/>
    <x v="0"/>
    <x v="0"/>
    <s v="Order specific"/>
    <x v="0"/>
    <n v="2100"/>
    <n v="5"/>
    <n v="3"/>
    <n v="2429.34"/>
    <n v="0"/>
    <n v="0"/>
    <n v="35"/>
    <n v="12146.7"/>
    <n v="3837.7142857142858"/>
    <n v="0"/>
    <n v="0"/>
    <n v="7288.02"/>
    <n v="85026.900000000009"/>
    <s v="Order specific"/>
    <s v="Order specific"/>
    <s v="A"/>
    <s v=""/>
    <n v="0"/>
  </r>
  <r>
    <s v="AVXN00034-07"/>
    <s v="中置式底盘车(带关门联锁)-(配AMS P275)"/>
    <x v="0"/>
    <n v="212"/>
    <x v="0"/>
    <x v="0"/>
    <s v="Order specific"/>
    <x v="0"/>
    <n v="2100"/>
    <n v="3"/>
    <n v="0"/>
    <n v="2840"/>
    <n v="0"/>
    <n v="0"/>
    <n v="0"/>
    <n v="8520"/>
    <s v=""/>
    <n v="0"/>
    <n v="0"/>
    <n v="0"/>
    <n v="0"/>
    <s v="Order specific"/>
    <s v="Order specific"/>
    <s v="A"/>
    <s v=""/>
    <n v="0"/>
  </r>
  <r>
    <s v="AVXN00048-01"/>
    <s v="特殊触头"/>
    <x v="1"/>
    <n v="202"/>
    <x v="1"/>
    <x v="1"/>
    <s v="Order specific"/>
    <x v="0"/>
    <n v="2100"/>
    <n v="18"/>
    <n v="0"/>
    <n v="248.92"/>
    <n v="0"/>
    <n v="0"/>
    <n v="150"/>
    <n v="4480.5599999999995"/>
    <n v="7.3"/>
    <n v="0"/>
    <n v="0"/>
    <n v="0"/>
    <n v="37338"/>
    <s v="Order specific"/>
    <s v="Order specific"/>
    <s v="B"/>
    <s v=""/>
    <n v="0"/>
  </r>
  <r>
    <s v="AVXN00048-02"/>
    <s v="特殊触头"/>
    <x v="1"/>
    <n v="202"/>
    <x v="1"/>
    <x v="1"/>
    <s v="Order specific"/>
    <x v="0"/>
    <n v="2100"/>
    <n v="18"/>
    <n v="0"/>
    <n v="272.77"/>
    <n v="0"/>
    <n v="0"/>
    <n v="150"/>
    <n v="4909.8599999999997"/>
    <n v="43.8"/>
    <n v="0"/>
    <n v="0"/>
    <n v="0"/>
    <n v="40915.5"/>
    <s v="Order specific"/>
    <s v="Order specific"/>
    <s v="B"/>
    <s v=""/>
    <n v="0"/>
  </r>
  <r>
    <s v="AVXN00052-01"/>
    <s v="上触臂(1250A)--AMS&amp;DNF7"/>
    <x v="0"/>
    <n v="212"/>
    <x v="0"/>
    <x v="0"/>
    <s v="Order specific"/>
    <x v="0"/>
    <n v="2100"/>
    <n v="15"/>
    <n v="9"/>
    <n v="305.94"/>
    <n v="0"/>
    <n v="0"/>
    <n v="111"/>
    <n v="4589.1000000000004"/>
    <n v="59.189189189189193"/>
    <n v="0"/>
    <n v="0"/>
    <n v="2753.46"/>
    <n v="33959.339999999997"/>
    <s v="Order specific"/>
    <s v="Order specific"/>
    <s v="B"/>
    <s v=""/>
    <n v="0"/>
  </r>
  <r>
    <s v="AVXN00052-03"/>
    <s v="上触臂(1600A)--AMS&amp;DNF7"/>
    <x v="0"/>
    <n v="212"/>
    <x v="0"/>
    <x v="0"/>
    <s v="Order specific"/>
    <x v="0"/>
    <n v="2100"/>
    <n v="6"/>
    <n v="0"/>
    <n v="434.4"/>
    <n v="0"/>
    <n v="0"/>
    <n v="3"/>
    <n v="2606.3999999999996"/>
    <n v="1825"/>
    <n v="0"/>
    <n v="0"/>
    <n v="0"/>
    <n v="1303.1999999999998"/>
    <s v="Order specific"/>
    <s v="Order specific"/>
    <s v="B"/>
    <s v=""/>
    <n v="0"/>
  </r>
  <r>
    <s v="AVXN00053-01"/>
    <s v="下触臂(1250A)--AMS&amp;DNF7"/>
    <x v="0"/>
    <n v="212"/>
    <x v="0"/>
    <x v="0"/>
    <s v="Order specific"/>
    <x v="0"/>
    <n v="2100"/>
    <n v="15"/>
    <n v="9"/>
    <n v="130.9"/>
    <n v="0"/>
    <n v="0"/>
    <n v="111"/>
    <n v="1963.5"/>
    <n v="19.72972972972973"/>
    <n v="0"/>
    <n v="0"/>
    <n v="1178.1000000000001"/>
    <n v="14529.900000000001"/>
    <s v="Order specific"/>
    <s v="Order specific"/>
    <s v="B"/>
    <s v=""/>
    <n v="0"/>
  </r>
  <r>
    <s v="AVXN00066-01"/>
    <s v="电动手车电机 48VDC"/>
    <x v="3"/>
    <n v="202"/>
    <x v="1"/>
    <x v="1"/>
    <s v="MRP"/>
    <x v="2"/>
    <s v="VMI"/>
    <n v="2"/>
    <n v="0"/>
    <n v="452.99"/>
    <n v="0"/>
    <n v="0"/>
    <n v="83"/>
    <n v="905.98"/>
    <n v="65.963855421686745"/>
    <n v="0"/>
    <n v="0"/>
    <n v="0"/>
    <n v="37598.17"/>
    <s v="&lt;90 days"/>
    <n v="2"/>
    <s v="B"/>
    <n v="14"/>
    <n v="471.04010016438355"/>
  </r>
  <r>
    <s v="AVXN00111-14"/>
    <s v="KYN61 40.5KV触臂2500A"/>
    <x v="10"/>
    <n v="202"/>
    <x v="1"/>
    <x v="1"/>
    <s v="Order specific"/>
    <x v="0"/>
    <n v="2100"/>
    <n v="18"/>
    <n v="0"/>
    <n v="1699.45"/>
    <n v="0"/>
    <n v="0"/>
    <n v="187"/>
    <n v="30590.100000000002"/>
    <n v="3.903743315508021"/>
    <n v="0"/>
    <n v="0"/>
    <n v="0"/>
    <n v="317797.15000000002"/>
    <s v="Order specific"/>
    <s v="Order specific"/>
    <s v="A"/>
    <s v=""/>
    <n v="0"/>
  </r>
  <r>
    <s v="AVXN00186-01"/>
    <s v="合闸闭锁电磁铁Y1 230VDC"/>
    <x v="4"/>
    <n v="219"/>
    <x v="1"/>
    <x v="1"/>
    <s v="Order specific"/>
    <x v="0"/>
    <n v="2100"/>
    <n v="2"/>
    <n v="0"/>
    <n v="35.6"/>
    <n v="0"/>
    <n v="0"/>
    <n v="0"/>
    <n v="71.2"/>
    <s v=""/>
    <n v="0"/>
    <n v="0"/>
    <n v="0"/>
    <n v="0"/>
    <s v="Order specific"/>
    <s v="Order specific"/>
    <s v="C"/>
    <s v=""/>
    <n v="0"/>
  </r>
  <r>
    <s v="AVXN00186-02"/>
    <s v="合闸闭锁电磁铁Y1（新）220VDC"/>
    <x v="3"/>
    <n v="219"/>
    <x v="1"/>
    <x v="1"/>
    <s v="MRP"/>
    <x v="2"/>
    <s v="VMI"/>
    <n v="92"/>
    <n v="1"/>
    <n v="35.6"/>
    <n v="0"/>
    <n v="0"/>
    <n v="1348"/>
    <n v="3275.2000000000003"/>
    <n v="0.54154302670623145"/>
    <n v="0"/>
    <n v="0"/>
    <n v="35.6"/>
    <n v="47988.800000000003"/>
    <s v="&lt;15 days"/>
    <n v="2"/>
    <s v="B"/>
    <n v="14"/>
    <n v="0"/>
  </r>
  <r>
    <s v="AVXN00186-03"/>
    <s v="合闸闭锁电磁铁 125VDC"/>
    <x v="3"/>
    <n v="219"/>
    <x v="1"/>
    <x v="1"/>
    <s v="MRP"/>
    <x v="2"/>
    <s v="VMI"/>
    <n v="2"/>
    <n v="0"/>
    <n v="35.6"/>
    <n v="0"/>
    <n v="0"/>
    <n v="42"/>
    <n v="71.2"/>
    <n v="799.52380952380963"/>
    <n v="0"/>
    <n v="0"/>
    <n v="0"/>
    <n v="1495.2"/>
    <s v="&gt;90 days"/>
    <n v="3"/>
    <s v="C"/>
    <n v="21"/>
    <n v="45.757725312686127"/>
  </r>
  <r>
    <s v="AVXN00186-04"/>
    <s v="合闸闭锁电磁铁Y1（新）110VDC"/>
    <x v="3"/>
    <n v="219"/>
    <x v="1"/>
    <x v="1"/>
    <s v="MRP"/>
    <x v="2"/>
    <s v="VMI"/>
    <n v="65"/>
    <n v="0"/>
    <n v="35.6"/>
    <n v="0"/>
    <n v="0"/>
    <n v="1110"/>
    <n v="2314"/>
    <n v="0.65765765765765771"/>
    <n v="0"/>
    <n v="0"/>
    <n v="0"/>
    <n v="39516"/>
    <s v="&lt;15 days"/>
    <n v="2"/>
    <s v="B"/>
    <n v="14"/>
    <n v="0"/>
  </r>
  <r>
    <s v="AVXN00186-06"/>
    <s v="合闸闭锁电磁铁Y1（新）48VDC"/>
    <x v="3"/>
    <n v="219"/>
    <x v="1"/>
    <x v="1"/>
    <s v="MRP"/>
    <x v="2"/>
    <s v="VMI"/>
    <n v="46"/>
    <n v="0"/>
    <n v="35.6"/>
    <n v="0"/>
    <n v="0"/>
    <n v="11"/>
    <n v="1637.6000000000001"/>
    <n v="2156.818181818182"/>
    <n v="0"/>
    <n v="0"/>
    <n v="0"/>
    <n v="391.6"/>
    <s v="&gt;90 days"/>
    <n v="3"/>
    <s v="B"/>
    <n v="21"/>
    <n v="1070.2925649736567"/>
  </r>
  <r>
    <s v="AVXN00192-01"/>
    <s v="WIRING SLEEVE"/>
    <x v="15"/>
    <n v="105"/>
    <x v="1"/>
    <x v="1"/>
    <s v="Order specific"/>
    <x v="0"/>
    <n v="2100"/>
    <n v="1"/>
    <n v="0"/>
    <n v="8.0399999999999991"/>
    <n v="0"/>
    <n v="0"/>
    <n v="1"/>
    <n v="8.0399999999999991"/>
    <n v="16790"/>
    <n v="0"/>
    <n v="0"/>
    <n v="0"/>
    <n v="8.0399999999999991"/>
    <s v="Order specific"/>
    <s v="Order specific"/>
    <s v="C"/>
    <s v=""/>
    <n v="0"/>
  </r>
  <r>
    <s v="AVXN00232-01"/>
    <s v="底部装配"/>
    <x v="10"/>
    <n v="202"/>
    <x v="1"/>
    <x v="1"/>
    <s v="Order specific"/>
    <x v="0"/>
    <n v="2100"/>
    <n v="12"/>
    <n v="0"/>
    <n v="256.16000000000003"/>
    <n v="0"/>
    <n v="0"/>
    <n v="2"/>
    <n v="3073.92"/>
    <n v="182.5"/>
    <n v="0"/>
    <n v="0"/>
    <n v="0"/>
    <n v="512.32000000000005"/>
    <s v="Order specific"/>
    <s v="Order specific"/>
    <s v="B"/>
    <s v=""/>
    <n v="0"/>
  </r>
  <r>
    <s v="AVXN00243-01"/>
    <s v="接触器触臂AC相"/>
    <x v="3"/>
    <n v="202"/>
    <x v="1"/>
    <x v="1"/>
    <s v="MRP"/>
    <x v="2"/>
    <s v="VMI"/>
    <n v="46"/>
    <n v="0"/>
    <n v="338.99"/>
    <n v="0"/>
    <n v="0"/>
    <n v="904"/>
    <n v="15593.54"/>
    <n v="4.8451327433628322"/>
    <n v="0"/>
    <n v="0"/>
    <n v="0"/>
    <n v="306446.96000000002"/>
    <s v="&lt;15 days"/>
    <n v="1"/>
    <s v="A"/>
    <n v="7"/>
    <n v="0"/>
  </r>
  <r>
    <s v="AVXN00244-01"/>
    <s v="接触器触臂B相"/>
    <x v="3"/>
    <n v="202"/>
    <x v="1"/>
    <x v="1"/>
    <s v="MRP"/>
    <x v="2"/>
    <s v="VMI"/>
    <n v="23"/>
    <n v="0"/>
    <n v="309.17"/>
    <n v="0"/>
    <n v="0"/>
    <n v="451"/>
    <n v="7110.9100000000008"/>
    <n v="37.228381374722836"/>
    <n v="0"/>
    <n v="0"/>
    <n v="0"/>
    <n v="139435.67000000001"/>
    <s v="&lt;90 days"/>
    <n v="2"/>
    <s v="B"/>
    <n v="14"/>
    <n v="2928.288831780822"/>
  </r>
  <r>
    <s v="AVXN00264-01"/>
    <s v="KYN61 落地式手车1200mm"/>
    <x v="10"/>
    <n v="212"/>
    <x v="0"/>
    <x v="0"/>
    <s v="Order specific"/>
    <x v="0"/>
    <n v="2100"/>
    <n v="7"/>
    <n v="0"/>
    <n v="4473"/>
    <n v="0"/>
    <n v="0"/>
    <n v="28"/>
    <n v="31311"/>
    <n v="299.82142857142856"/>
    <n v="0"/>
    <n v="0"/>
    <n v="0"/>
    <n v="125244"/>
    <s v="Order specific"/>
    <s v="Order specific"/>
    <s v="A"/>
    <s v=""/>
    <n v="0"/>
  </r>
  <r>
    <s v="AVXN00264-02"/>
    <s v="KYN61 落地式手车1400mm"/>
    <x v="10"/>
    <n v="212"/>
    <x v="1"/>
    <x v="1"/>
    <s v="Order specific"/>
    <x v="0"/>
    <n v="2100"/>
    <n v="3"/>
    <n v="9"/>
    <n v="4647.3999999999996"/>
    <n v="0"/>
    <n v="0"/>
    <n v="77"/>
    <n v="13942.199999999999"/>
    <n v="33.18181818181818"/>
    <n v="0"/>
    <n v="0"/>
    <n v="41826.6"/>
    <n v="357849.8"/>
    <s v="Order specific"/>
    <s v="Order specific"/>
    <s v="A"/>
    <s v=""/>
    <n v="0"/>
  </r>
  <r>
    <s v="AVXN00264-51"/>
    <s v="KYN61 落地式手车1400mm"/>
    <x v="10"/>
    <n v="212"/>
    <x v="1"/>
    <x v="1"/>
    <s v="Order specific"/>
    <x v="0"/>
    <n v="2100"/>
    <n v="3"/>
    <n v="0"/>
    <n v="4370"/>
    <n v="0"/>
    <n v="0"/>
    <n v="0"/>
    <n v="13110"/>
    <s v=""/>
    <n v="0"/>
    <n v="0"/>
    <n v="0"/>
    <n v="0"/>
    <s v="Order specific"/>
    <s v="Order specific"/>
    <s v="A"/>
    <s v=""/>
    <n v="0"/>
  </r>
  <r>
    <s v="AVXN00274-01"/>
    <s v="接触器面板"/>
    <x v="3"/>
    <n v="202"/>
    <x v="1"/>
    <x v="1"/>
    <s v="MRP"/>
    <x v="2"/>
    <s v="VMI"/>
    <n v="20"/>
    <n v="0"/>
    <n v="132.32"/>
    <n v="0"/>
    <n v="0"/>
    <n v="420"/>
    <n v="2646.3999999999996"/>
    <n v="2.6071428571428572"/>
    <n v="0"/>
    <n v="0"/>
    <n v="0"/>
    <n v="55574.399999999994"/>
    <s v="&lt;15 days"/>
    <n v="2"/>
    <s v="B"/>
    <n v="14"/>
    <n v="0"/>
  </r>
  <r>
    <s v="AVXN00274-02"/>
    <s v="特殊门提升面板"/>
    <x v="9"/>
    <n v="202"/>
    <x v="1"/>
    <x v="1"/>
    <s v="Order specific"/>
    <x v="0"/>
    <n v="2100"/>
    <n v="3"/>
    <n v="21"/>
    <n v="146.66999999999999"/>
    <n v="0"/>
    <n v="0"/>
    <n v="31"/>
    <n v="440.01"/>
    <n v="235.48387096774192"/>
    <n v="0"/>
    <n v="0"/>
    <n v="3080.0699999999997"/>
    <n v="4546.7699999999995"/>
    <s v="Order specific"/>
    <s v="Order specific"/>
    <s v="C"/>
    <s v=""/>
    <n v="0"/>
  </r>
  <r>
    <s v="AVXN00317-01"/>
    <s v="储能摇把"/>
    <x v="10"/>
    <n v="202"/>
    <x v="1"/>
    <x v="1"/>
    <s v="Order specific"/>
    <x v="0"/>
    <n v="2100"/>
    <n v="33"/>
    <n v="0"/>
    <n v="72.5"/>
    <n v="0"/>
    <n v="0"/>
    <n v="35"/>
    <n v="2392.5"/>
    <n v="31.285714285714285"/>
    <n v="0"/>
    <n v="0"/>
    <n v="0"/>
    <n v="2537.5"/>
    <s v="Order specific"/>
    <s v="Order specific"/>
    <s v="B"/>
    <s v=""/>
    <n v="0"/>
  </r>
  <r>
    <s v="AVXN00332-02"/>
    <s v="BOTTOM"/>
    <x v="4"/>
    <n v="202"/>
    <x v="1"/>
    <x v="1"/>
    <s v="Order specific"/>
    <x v="0"/>
    <n v="2100"/>
    <n v="62"/>
    <n v="1"/>
    <n v="144.22999999999999"/>
    <n v="0"/>
    <n v="0"/>
    <n v="1291"/>
    <n v="8942.26"/>
    <n v="9.3299767621998448"/>
    <n v="0"/>
    <n v="0"/>
    <n v="144.22999999999999"/>
    <n v="186200.93"/>
    <s v="Order specific"/>
    <s v="Order specific"/>
    <s v="A"/>
    <s v=""/>
    <n v="0"/>
  </r>
  <r>
    <s v="AVXN00332-03"/>
    <s v="BOTTOM"/>
    <x v="4"/>
    <n v="202"/>
    <x v="1"/>
    <x v="1"/>
    <s v="Order specific"/>
    <x v="0"/>
    <n v="2100"/>
    <n v="8"/>
    <n v="2"/>
    <n v="159.22"/>
    <n v="0"/>
    <n v="0"/>
    <n v="244"/>
    <n v="1273.76"/>
    <n v="92.745901639344268"/>
    <n v="0"/>
    <n v="0"/>
    <n v="318.44"/>
    <n v="38849.68"/>
    <s v="Order specific"/>
    <s v="Order specific"/>
    <s v="B"/>
    <s v=""/>
    <n v="0"/>
  </r>
  <r>
    <s v="AVXN00348-01"/>
    <s v="PLATE"/>
    <x v="2"/>
    <n v="212"/>
    <x v="1"/>
    <x v="1"/>
    <s v="SM"/>
    <x v="1"/>
    <n v="2600"/>
    <n v="77"/>
    <n v="85"/>
    <n v="10.92"/>
    <n v="0"/>
    <n v="60"/>
    <n v="1622"/>
    <n v="840.84"/>
    <n v="1.8002466091245377"/>
    <n v="0"/>
    <n v="327.60000000000002"/>
    <n v="928.2"/>
    <n v="17712.240000000002"/>
    <s v="&lt;15 days"/>
    <n v="2"/>
    <s v="C"/>
    <n v="14"/>
    <n v="0"/>
  </r>
  <r>
    <s v="AVXN00372-01"/>
    <s v="HVX-O触臂630A"/>
    <x v="3"/>
    <n v="212"/>
    <x v="1"/>
    <x v="1"/>
    <s v="MRP"/>
    <x v="2"/>
    <s v="VMI"/>
    <n v="96"/>
    <n v="0"/>
    <n v="98.45"/>
    <n v="0"/>
    <n v="0"/>
    <n v="4128"/>
    <n v="9451.2000000000007"/>
    <n v="6.8083817829457356"/>
    <n v="0"/>
    <n v="0"/>
    <n v="0"/>
    <n v="406401.60000000003"/>
    <s v="&lt;15 days"/>
    <n v="1"/>
    <s v="A"/>
    <n v="7"/>
    <n v="0"/>
  </r>
  <r>
    <s v="AVXN00372-02"/>
    <s v="HVX-O触臂1250A"/>
    <x v="3"/>
    <n v="212"/>
    <x v="1"/>
    <x v="1"/>
    <s v="MRP"/>
    <x v="2"/>
    <s v="VMI"/>
    <n v="197"/>
    <n v="0"/>
    <n v="225.08"/>
    <n v="0"/>
    <n v="0"/>
    <n v="5046"/>
    <n v="44340.76"/>
    <n v="6.9441141498216403"/>
    <n v="0"/>
    <n v="0"/>
    <n v="0"/>
    <n v="1135753.6800000002"/>
    <s v="&lt;15 days"/>
    <n v="1"/>
    <s v="A"/>
    <n v="7"/>
    <n v="0"/>
  </r>
  <r>
    <s v="AVXN00398-02"/>
    <s v="SUPPORT"/>
    <x v="4"/>
    <n v="202"/>
    <x v="1"/>
    <x v="1"/>
    <s v="Order specific"/>
    <x v="0"/>
    <n v="2100"/>
    <n v="62"/>
    <n v="1"/>
    <n v="512.78"/>
    <n v="0"/>
    <n v="0"/>
    <n v="753"/>
    <n v="31792.359999999997"/>
    <n v="95.491367861885792"/>
    <n v="0"/>
    <n v="0"/>
    <n v="512.78"/>
    <n v="386123.33999999997"/>
    <s v="Order specific"/>
    <s v="Order specific"/>
    <s v="A"/>
    <s v=""/>
    <n v="0"/>
  </r>
  <r>
    <s v="AVXN00398-04"/>
    <s v="SUPPORT"/>
    <x v="4"/>
    <n v="202"/>
    <x v="1"/>
    <x v="1"/>
    <s v="Order specific"/>
    <x v="0"/>
    <n v="2100"/>
    <n v="8"/>
    <n v="0"/>
    <n v="546.4"/>
    <n v="0"/>
    <n v="0"/>
    <n v="61"/>
    <n v="4371.2"/>
    <n v="370.98360655737707"/>
    <n v="0"/>
    <n v="0"/>
    <n v="0"/>
    <n v="33330.400000000001"/>
    <s v="Order specific"/>
    <s v="Order specific"/>
    <s v="B"/>
    <s v=""/>
    <n v="0"/>
  </r>
  <r>
    <s v="AVXN00398-05"/>
    <s v="SUPPORT"/>
    <x v="4"/>
    <n v="202"/>
    <x v="1"/>
    <x v="1"/>
    <s v="Order specific"/>
    <x v="0"/>
    <n v="2100"/>
    <n v="2"/>
    <n v="0"/>
    <n v="571.91999999999996"/>
    <n v="0"/>
    <n v="0"/>
    <n v="21"/>
    <n v="1143.8399999999999"/>
    <n v="139.04761904761904"/>
    <n v="0"/>
    <n v="0"/>
    <n v="0"/>
    <n v="12010.32"/>
    <s v="Order specific"/>
    <s v="Order specific"/>
    <s v="B"/>
    <s v=""/>
    <n v="0"/>
  </r>
  <r>
    <s v="AVXN00401-01"/>
    <s v="大电流机构储能电机110/125V AC/DC"/>
    <x v="3"/>
    <n v="202"/>
    <x v="1"/>
    <x v="1"/>
    <s v="MRP"/>
    <x v="2"/>
    <s v="VMI"/>
    <n v="6"/>
    <n v="0"/>
    <n v="138"/>
    <n v="0"/>
    <n v="0"/>
    <n v="283"/>
    <n v="828"/>
    <n v="2.579505300353357"/>
    <n v="0"/>
    <n v="0"/>
    <n v="0"/>
    <n v="39054"/>
    <s v="&lt;15 days"/>
    <n v="2"/>
    <s v="C"/>
    <n v="14"/>
    <n v="0"/>
  </r>
  <r>
    <s v="AVXN00402-01"/>
    <s v="DBA1 VMI,2100库放超市"/>
    <x v="3"/>
    <n v="202"/>
    <x v="1"/>
    <x v="1"/>
    <s v="MRP"/>
    <x v="2"/>
    <s v="VMI"/>
    <n v="16"/>
    <n v="0"/>
    <n v="138"/>
    <n v="0"/>
    <n v="0"/>
    <n v="569"/>
    <n v="2208"/>
    <n v="3.8488576449912126"/>
    <n v="0"/>
    <n v="0"/>
    <n v="0"/>
    <n v="78522"/>
    <s v="&lt;15 days"/>
    <n v="2"/>
    <s v="B"/>
    <n v="14"/>
    <n v="0"/>
  </r>
  <r>
    <s v="AVXN00414-01"/>
    <s v="大电流S11三角片"/>
    <x v="3"/>
    <n v="212"/>
    <x v="1"/>
    <x v="1"/>
    <s v="MRP"/>
    <x v="2"/>
    <s v="VMI"/>
    <n v="56"/>
    <n v="0"/>
    <n v="10.07"/>
    <n v="0"/>
    <n v="0"/>
    <n v="4388"/>
    <n v="563.92000000000007"/>
    <n v="1.3309024612579763"/>
    <n v="0"/>
    <n v="0"/>
    <n v="0"/>
    <n v="44187.16"/>
    <s v="&lt;15 days"/>
    <n v="2"/>
    <s v="C"/>
    <n v="14"/>
    <n v="0"/>
  </r>
  <r>
    <s v="AVXN00414-02"/>
    <s v="OPERATING PART"/>
    <x v="10"/>
    <n v="212"/>
    <x v="1"/>
    <x v="1"/>
    <s v="Order specific"/>
    <x v="0"/>
    <n v="2100"/>
    <n v="186"/>
    <n v="0"/>
    <n v="5"/>
    <n v="0"/>
    <n v="0"/>
    <n v="686"/>
    <n v="930"/>
    <n v="29.795918367346935"/>
    <n v="0"/>
    <n v="0"/>
    <n v="0"/>
    <n v="3430"/>
    <s v="Order specific"/>
    <s v="Order specific"/>
    <s v="B"/>
    <s v=""/>
    <n v="0"/>
  </r>
  <r>
    <s v="AVXN00444-01"/>
    <s v="LOCKING LEVER"/>
    <x v="2"/>
    <n v="202"/>
    <x v="1"/>
    <x v="1"/>
    <s v="SM"/>
    <x v="1"/>
    <n v="2600"/>
    <n v="206"/>
    <n v="302"/>
    <n v="7.05"/>
    <n v="0"/>
    <n v="100"/>
    <n v="1633"/>
    <n v="1452.3"/>
    <n v="41.573790569503984"/>
    <n v="0"/>
    <n v="352.5"/>
    <n v="2129.1"/>
    <n v="11512.65"/>
    <s v="&lt;90 days"/>
    <n v="2"/>
    <s v="B"/>
    <n v="14"/>
    <n v="635.73646345558996"/>
  </r>
  <r>
    <s v="AVXN00452-02"/>
    <s v="Isc≤40KA,P210焊接壳体"/>
    <x v="3"/>
    <n v="202"/>
    <x v="1"/>
    <x v="1"/>
    <s v="MRP"/>
    <x v="2"/>
    <s v="VMI"/>
    <n v="46"/>
    <n v="0"/>
    <n v="633.76"/>
    <n v="0"/>
    <n v="0"/>
    <n v="753"/>
    <n v="29152.959999999999"/>
    <n v="99.853917662682591"/>
    <n v="0"/>
    <n v="0"/>
    <n v="0"/>
    <n v="477221.27999999997"/>
    <s v="&gt;90 days"/>
    <n v="1"/>
    <s v="A"/>
    <n v="7"/>
    <n v="17892.116435142972"/>
  </r>
  <r>
    <s v="AVXN00452-03"/>
    <s v="Isc≤40KA,P275焊接壳体"/>
    <x v="3"/>
    <n v="202"/>
    <x v="1"/>
    <x v="1"/>
    <s v="MRP"/>
    <x v="2"/>
    <s v="VMI"/>
    <n v="1"/>
    <n v="0"/>
    <n v="685.53"/>
    <n v="0"/>
    <n v="0"/>
    <n v="6"/>
    <n v="685.53"/>
    <n v="2798.3333333333335"/>
    <n v="0"/>
    <n v="0"/>
    <n v="0"/>
    <n v="4113.18"/>
    <s v="&gt;90 days"/>
    <n v="3"/>
    <s v="C"/>
    <n v="21"/>
    <n v="449.05440543180464"/>
  </r>
  <r>
    <s v="AVXN00452-22"/>
    <s v="Isc≤50KA,P275焊接壳体"/>
    <x v="3"/>
    <n v="202"/>
    <x v="1"/>
    <x v="1"/>
    <s v="MRP"/>
    <x v="2"/>
    <s v="VMI"/>
    <n v="2"/>
    <n v="0"/>
    <n v="702.76"/>
    <n v="0"/>
    <n v="0"/>
    <n v="39"/>
    <n v="1405.52"/>
    <n v="9.3589743589743595"/>
    <n v="0"/>
    <n v="0"/>
    <n v="0"/>
    <n v="27407.64"/>
    <s v="&lt;15 days"/>
    <n v="2"/>
    <s v="B"/>
    <n v="14"/>
    <n v="0"/>
  </r>
  <r>
    <s v="AVXN00509-01"/>
    <s v="HVX-O底板150mm"/>
    <x v="4"/>
    <n v="202"/>
    <x v="1"/>
    <x v="1"/>
    <s v="Order specific"/>
    <x v="0"/>
    <n v="2100"/>
    <n v="12"/>
    <n v="0"/>
    <n v="112.38"/>
    <n v="0"/>
    <n v="0"/>
    <n v="56"/>
    <n v="1348.56"/>
    <n v="13.035714285714285"/>
    <n v="0"/>
    <n v="0"/>
    <n v="0"/>
    <n v="6293.28"/>
    <s v="Order specific"/>
    <s v="Order specific"/>
    <s v="B"/>
    <s v=""/>
    <n v="0"/>
  </r>
  <r>
    <s v="AVXN00509-02"/>
    <s v="HVX-O底板210mm"/>
    <x v="4"/>
    <n v="202"/>
    <x v="1"/>
    <x v="1"/>
    <s v="Order specific"/>
    <x v="0"/>
    <n v="2100"/>
    <n v="13"/>
    <n v="0"/>
    <n v="138.58000000000001"/>
    <n v="0"/>
    <n v="0"/>
    <n v="935"/>
    <n v="1801.5400000000002"/>
    <n v="4.6844919786096257"/>
    <n v="0"/>
    <n v="0"/>
    <n v="0"/>
    <n v="129572.30000000002"/>
    <s v="Order specific"/>
    <s v="Order specific"/>
    <s v="B"/>
    <s v=""/>
    <n v="0"/>
  </r>
  <r>
    <s v="AVXN00509-03"/>
    <s v="HVX-O底板275mm"/>
    <x v="4"/>
    <n v="202"/>
    <x v="1"/>
    <x v="1"/>
    <s v="Order specific"/>
    <x v="0"/>
    <n v="2100"/>
    <n v="3"/>
    <n v="0"/>
    <n v="154.63999999999999"/>
    <n v="0"/>
    <n v="0"/>
    <n v="126"/>
    <n v="463.91999999999996"/>
    <n v="37.658730158730158"/>
    <n v="0"/>
    <n v="0"/>
    <n v="0"/>
    <n v="19484.64"/>
    <s v="Order specific"/>
    <s v="Order specific"/>
    <s v="C"/>
    <s v=""/>
    <n v="0"/>
  </r>
  <r>
    <s v="AVXN00585-01"/>
    <s v="SHAFT"/>
    <x v="15"/>
    <n v="202"/>
    <x v="1"/>
    <x v="1"/>
    <s v="Order specific"/>
    <x v="0"/>
    <n v="2100"/>
    <n v="63"/>
    <n v="0"/>
    <n v="26.8"/>
    <n v="0"/>
    <n v="0"/>
    <n v="89"/>
    <n v="1688.4"/>
    <n v="12.303370786516854"/>
    <n v="0"/>
    <n v="0"/>
    <n v="0"/>
    <n v="2385.2000000000003"/>
    <s v="Order specific"/>
    <s v="Order specific"/>
    <s v="B"/>
    <s v=""/>
    <n v="0"/>
  </r>
  <r>
    <s v="AVXN00585-02"/>
    <s v="SHAFT"/>
    <x v="15"/>
    <n v="202"/>
    <x v="1"/>
    <x v="1"/>
    <s v="Order specific"/>
    <x v="0"/>
    <n v="2100"/>
    <n v="61"/>
    <n v="0"/>
    <n v="28.13"/>
    <n v="0"/>
    <n v="0"/>
    <n v="91"/>
    <n v="1715.9299999999998"/>
    <n v="252.69230769230768"/>
    <n v="0"/>
    <n v="0"/>
    <n v="0"/>
    <n v="2559.83"/>
    <s v="Order specific"/>
    <s v="Order specific"/>
    <s v="B"/>
    <s v=""/>
    <n v="0"/>
  </r>
  <r>
    <s v="AVXN00653-01"/>
    <s v="ASSEMBLY"/>
    <x v="3"/>
    <n v="202"/>
    <x v="1"/>
    <x v="1"/>
    <s v="MRP"/>
    <x v="2"/>
    <s v="VMI"/>
    <n v="22"/>
    <n v="0"/>
    <n v="76.77"/>
    <n v="0"/>
    <n v="0"/>
    <n v="341"/>
    <n v="1688.9399999999998"/>
    <n v="65.293255131964813"/>
    <n v="0"/>
    <n v="0"/>
    <n v="0"/>
    <n v="26178.57"/>
    <s v="&lt;90 days"/>
    <n v="2"/>
    <s v="B"/>
    <n v="14"/>
    <n v="875.68940922524143"/>
  </r>
  <r>
    <s v="AVXN00672-01"/>
    <s v="CONNECTION"/>
    <x v="4"/>
    <n v="105"/>
    <x v="1"/>
    <x v="1"/>
    <s v="Order specific"/>
    <x v="0"/>
    <n v="2100"/>
    <n v="120"/>
    <n v="0"/>
    <n v="151.51"/>
    <n v="0"/>
    <n v="0"/>
    <n v="216"/>
    <n v="18181.199999999997"/>
    <n v="37.175925925925924"/>
    <n v="0"/>
    <n v="0"/>
    <n v="0"/>
    <n v="32726.159999999996"/>
    <s v="Order specific"/>
    <s v="Order specific"/>
    <s v="A"/>
    <s v=""/>
    <n v="0"/>
  </r>
  <r>
    <s v="AVXN00708-01"/>
    <s v="HVX-A固定式号码排"/>
    <x v="2"/>
    <n v="219"/>
    <x v="1"/>
    <x v="1"/>
    <s v="SM"/>
    <x v="1"/>
    <n v="2600"/>
    <n v="150"/>
    <n v="250"/>
    <n v="7.38"/>
    <n v="0"/>
    <n v="100"/>
    <n v="0"/>
    <n v="1107"/>
    <s v=""/>
    <n v="0"/>
    <n v="369"/>
    <n v="1845"/>
    <n v="0"/>
    <s v="&gt;90 days"/>
    <n v="4"/>
    <s v="B"/>
    <n v="0"/>
    <n v="730.62"/>
  </r>
  <r>
    <s v="AVXN00708-02"/>
    <s v="HVX-O固定式号码排"/>
    <x v="2"/>
    <n v="219"/>
    <x v="1"/>
    <x v="1"/>
    <s v="SM"/>
    <x v="1"/>
    <n v="2600"/>
    <n v="100"/>
    <n v="100"/>
    <n v="9.84"/>
    <n v="0"/>
    <n v="50"/>
    <n v="0"/>
    <n v="984"/>
    <s v=""/>
    <n v="0"/>
    <n v="246"/>
    <n v="984"/>
    <n v="0"/>
    <s v="&gt;90 days"/>
    <n v="4"/>
    <s v="B"/>
    <n v="0"/>
    <n v="649.44000000000005"/>
  </r>
  <r>
    <s v="AVXN00708-03"/>
    <s v="HVX-A电动手车号码排"/>
    <x v="2"/>
    <n v="219"/>
    <x v="1"/>
    <x v="1"/>
    <s v="SM"/>
    <x v="1"/>
    <n v="2600"/>
    <n v="100"/>
    <n v="250"/>
    <n v="1.64"/>
    <n v="0"/>
    <n v="50"/>
    <n v="0"/>
    <n v="164"/>
    <s v=""/>
    <n v="0"/>
    <n v="41"/>
    <n v="410"/>
    <n v="0"/>
    <s v="&gt;90 days"/>
    <n v="4"/>
    <s v="C"/>
    <n v="0"/>
    <n v="108.24000000000001"/>
  </r>
  <r>
    <s v="AVXN00719-01"/>
    <s v="LOCKING LEVER"/>
    <x v="10"/>
    <n v="202"/>
    <x v="1"/>
    <x v="1"/>
    <s v="Order specific"/>
    <x v="0"/>
    <n v="2100"/>
    <n v="12"/>
    <n v="8"/>
    <n v="11.02"/>
    <n v="0"/>
    <n v="0"/>
    <n v="23"/>
    <n v="132.24"/>
    <n v="1586.9565217391303"/>
    <n v="0"/>
    <n v="0"/>
    <n v="88.16"/>
    <n v="253.45999999999998"/>
    <s v="Order specific"/>
    <s v="Order specific"/>
    <s v="C"/>
    <s v=""/>
    <n v="0"/>
  </r>
  <r>
    <s v="AVXN10181-02"/>
    <s v="HANDLE"/>
    <x v="10"/>
    <n v="202"/>
    <x v="1"/>
    <x v="1"/>
    <s v="Order specific"/>
    <x v="0"/>
    <n v="2100"/>
    <n v="16"/>
    <n v="0"/>
    <n v="102.05"/>
    <n v="0"/>
    <n v="0"/>
    <n v="0"/>
    <n v="1632.8"/>
    <s v=""/>
    <n v="0"/>
    <n v="0"/>
    <n v="0"/>
    <n v="0"/>
    <s v="Order specific"/>
    <s v="Order specific"/>
    <s v="B"/>
    <s v=""/>
    <n v="0"/>
  </r>
  <r>
    <s v="CHD1000011P0001"/>
    <s v="整流桥KBPC3510"/>
    <x v="3"/>
    <n v="202"/>
    <x v="0"/>
    <x v="0"/>
    <s v="MRP"/>
    <x v="2"/>
    <s v="VMI"/>
    <n v="54"/>
    <n v="0"/>
    <n v="9.4"/>
    <n v="0"/>
    <n v="0"/>
    <n v="778"/>
    <n v="507.6"/>
    <n v="7.5064267352185086"/>
    <n v="0"/>
    <n v="0"/>
    <n v="0"/>
    <n v="7313.2000000000007"/>
    <s v="&lt;15 days"/>
    <n v="3"/>
    <s v="C"/>
    <n v="21"/>
    <n v="0"/>
  </r>
  <r>
    <s v="CHD1000012P0011"/>
    <s v="接地端子 USLKG2.5"/>
    <x v="3"/>
    <n v="219"/>
    <x v="0"/>
    <x v="0"/>
    <s v="MRP"/>
    <x v="2"/>
    <s v="VMI"/>
    <n v="14"/>
    <n v="0"/>
    <n v="6.75"/>
    <n v="0"/>
    <n v="0"/>
    <n v="1735"/>
    <n v="94.5"/>
    <n v="11.360230547550433"/>
    <n v="0"/>
    <n v="0"/>
    <n v="0"/>
    <n v="11711.25"/>
    <s v="&lt;15 days"/>
    <n v="2"/>
    <s v="C"/>
    <n v="14"/>
    <n v="0"/>
  </r>
  <r>
    <s v="CHD1000012P0021"/>
    <s v="冷压端子LV1.25-7B"/>
    <x v="3"/>
    <n v="219"/>
    <x v="0"/>
    <x v="0"/>
    <s v="MRP"/>
    <x v="2"/>
    <s v="VMI"/>
    <n v="1000"/>
    <n v="0"/>
    <n v="0.09"/>
    <n v="0"/>
    <n v="0"/>
    <n v="598"/>
    <n v="90"/>
    <n v="8.5451505016722393"/>
    <n v="0"/>
    <n v="0"/>
    <n v="0"/>
    <n v="53.82"/>
    <s v="&lt;15 days"/>
    <n v="3"/>
    <s v="C"/>
    <n v="21"/>
    <n v="0"/>
  </r>
  <r>
    <s v="CHD1000012P0024"/>
    <s v="端子FJ5-2.5(4节)"/>
    <x v="14"/>
    <n v="212"/>
    <x v="0"/>
    <x v="0"/>
    <s v="Order specific"/>
    <x v="0"/>
    <n v="2100"/>
    <n v="71"/>
    <n v="0"/>
    <n v="3.64"/>
    <n v="0"/>
    <n v="0"/>
    <n v="207"/>
    <n v="258.44"/>
    <n v="1763.2850241545893"/>
    <n v="0"/>
    <n v="0"/>
    <n v="0"/>
    <n v="753.48"/>
    <s v="Order specific"/>
    <s v="Order specific"/>
    <s v="C"/>
    <s v=""/>
    <n v="0"/>
  </r>
  <r>
    <s v="CHD1000013P0001"/>
    <s v="管状端头 1.5mm2"/>
    <x v="11"/>
    <n v="219"/>
    <x v="0"/>
    <x v="0"/>
    <s v="Order specific"/>
    <x v="0"/>
    <n v="2100"/>
    <n v="7000"/>
    <n v="0"/>
    <n v="0.05"/>
    <n v="0"/>
    <n v="0"/>
    <n v="295"/>
    <n v="350"/>
    <n v="87.847457627118644"/>
    <n v="0"/>
    <n v="0"/>
    <n v="0"/>
    <n v="14.75"/>
    <s v="Order specific"/>
    <s v="Order specific"/>
    <s v="C"/>
    <s v=""/>
    <n v="0"/>
  </r>
  <r>
    <s v="CHD1000015P0001"/>
    <s v="行程开关:LXW20-11M"/>
    <x v="3"/>
    <n v="219"/>
    <x v="0"/>
    <x v="0"/>
    <s v="MRP"/>
    <x v="2"/>
    <s v="VMI"/>
    <n v="510"/>
    <n v="0"/>
    <n v="6.2"/>
    <n v="0"/>
    <n v="0"/>
    <n v="50039"/>
    <n v="3162"/>
    <n v="51.060173065009295"/>
    <n v="0"/>
    <n v="0"/>
    <n v="0"/>
    <n v="310241.8"/>
    <s v="&lt;90 days"/>
    <n v="1"/>
    <s v="B"/>
    <n v="7"/>
    <n v="1800.817561972603"/>
  </r>
  <r>
    <s v="CHD1000015P0009"/>
    <s v="行程开关JW2-11Z/5"/>
    <x v="11"/>
    <n v="219"/>
    <x v="0"/>
    <x v="0"/>
    <s v="Order specific"/>
    <x v="0"/>
    <n v="2100"/>
    <n v="3"/>
    <n v="0"/>
    <n v="31.46"/>
    <n v="0"/>
    <n v="0"/>
    <n v="17"/>
    <n v="94.38"/>
    <n v="10950"/>
    <n v="0"/>
    <n v="0"/>
    <n v="0"/>
    <n v="534.82000000000005"/>
    <s v="Order specific"/>
    <s v="Order specific"/>
    <s v="C"/>
    <s v=""/>
    <n v="0"/>
  </r>
  <r>
    <s v="CHD1000016P0002"/>
    <s v="插针式弹簧插头 FKIC2.5/8-ST-5.08"/>
    <x v="3"/>
    <n v="219"/>
    <x v="0"/>
    <x v="0"/>
    <s v="MRP"/>
    <x v="2"/>
    <s v="VMI"/>
    <n v="2"/>
    <n v="0"/>
    <n v="18.29"/>
    <n v="0"/>
    <n v="0"/>
    <n v="660"/>
    <n v="36.58"/>
    <n v="1.6590909090909089"/>
    <n v="0"/>
    <n v="0"/>
    <n v="0"/>
    <n v="12071.4"/>
    <s v="&lt;15 days"/>
    <n v="2"/>
    <s v="C"/>
    <n v="14"/>
    <n v="0"/>
  </r>
  <r>
    <s v="CHD1000016P0003"/>
    <s v="插针式弹簧插头 FKIC2.5/10-ST-5.08"/>
    <x v="3"/>
    <n v="219"/>
    <x v="0"/>
    <x v="0"/>
    <s v="MRP"/>
    <x v="2"/>
    <s v="VMI"/>
    <n v="112"/>
    <n v="0"/>
    <n v="22.82"/>
    <n v="0"/>
    <n v="0"/>
    <n v="715"/>
    <n v="2555.84"/>
    <n v="1.020979020979021"/>
    <n v="0"/>
    <n v="0"/>
    <n v="0"/>
    <n v="16316.300000000001"/>
    <s v="&lt;15 days"/>
    <n v="2"/>
    <s v="B"/>
    <n v="14"/>
    <n v="0"/>
  </r>
  <r>
    <s v="CHD1000016P0008"/>
    <s v="导轨插头 MSTBHK-2.5/10-G-5.08"/>
    <x v="2"/>
    <n v="219"/>
    <x v="0"/>
    <x v="0"/>
    <s v="SM"/>
    <x v="1"/>
    <n v="2600"/>
    <n v="387"/>
    <n v="1000"/>
    <n v="19.260000000000002"/>
    <n v="0"/>
    <n v="500"/>
    <n v="29380"/>
    <n v="7453.6200000000008"/>
    <n v="1.3914227365554799"/>
    <n v="0"/>
    <n v="4815"/>
    <n v="19260"/>
    <n v="565858.80000000005"/>
    <s v="&lt;15 days"/>
    <n v="1"/>
    <s v="A"/>
    <n v="7"/>
    <n v="0"/>
  </r>
  <r>
    <s v="CHD1000016P0022"/>
    <s v="螺钉插头MSTB2.5/12-SF-5.08"/>
    <x v="11"/>
    <n v="219"/>
    <x v="0"/>
    <x v="0"/>
    <s v="Order specific"/>
    <x v="0"/>
    <n v="2100"/>
    <n v="1"/>
    <n v="13"/>
    <n v="10.6"/>
    <n v="0"/>
    <n v="0"/>
    <n v="65"/>
    <n v="10.6"/>
    <n v="2173.1538461538462"/>
    <n v="0"/>
    <n v="0"/>
    <n v="137.79999999999998"/>
    <n v="689"/>
    <s v="Order specific"/>
    <s v="Order specific"/>
    <s v="C"/>
    <s v=""/>
    <n v="0"/>
  </r>
  <r>
    <s v="CHD1000017P0003"/>
    <s v="450/750V，RV-105  1.5平，105℃，多股黑色软导线"/>
    <x v="3"/>
    <n v="212"/>
    <x v="0"/>
    <x v="0"/>
    <s v="MRP"/>
    <x v="2"/>
    <s v="VMI"/>
    <n v="12280"/>
    <n v="0"/>
    <n v="1.36"/>
    <n v="0"/>
    <n v="0"/>
    <n v="0"/>
    <n v="16700.800000000003"/>
    <s v=""/>
    <n v="0"/>
    <n v="0"/>
    <n v="0"/>
    <n v="0"/>
    <s v="&gt;90 days"/>
    <n v="4"/>
    <s v="A"/>
    <n v="0"/>
    <n v="11022.528000000002"/>
  </r>
  <r>
    <s v="CHD1000017P0004"/>
    <s v="450/750V，RV-105  2.5平，105℃，多股黑色软导线"/>
    <x v="3"/>
    <n v="212"/>
    <x v="0"/>
    <x v="0"/>
    <s v="MRP"/>
    <x v="2"/>
    <s v="VMI"/>
    <n v="2204"/>
    <n v="0"/>
    <n v="2.16"/>
    <n v="0"/>
    <n v="0"/>
    <n v="1900"/>
    <n v="4760.6400000000003"/>
    <n v="2359.0526315789471"/>
    <n v="0"/>
    <n v="0"/>
    <n v="0"/>
    <n v="4104"/>
    <s v="&gt;90 days"/>
    <n v="3"/>
    <s v="B"/>
    <n v="21"/>
    <n v="3114.0524982196248"/>
  </r>
  <r>
    <s v="CHD1000017P0007"/>
    <s v="450/750V，RV-105  2.5平，105℃，多股黄绿相间软导线"/>
    <x v="3"/>
    <n v="212"/>
    <x v="0"/>
    <x v="0"/>
    <s v="MRP"/>
    <x v="2"/>
    <s v="VMI"/>
    <n v="13"/>
    <n v="0"/>
    <n v="2.3199999999999998"/>
    <n v="0"/>
    <n v="0"/>
    <n v="31193.119999999999"/>
    <n v="30.159999999999997"/>
    <n v="25.789661309929883"/>
    <n v="0"/>
    <n v="0"/>
    <n v="0"/>
    <n v="72368.03839999999"/>
    <s v="&lt;30 days"/>
    <n v="2"/>
    <s v="C"/>
    <n v="14"/>
    <n v="9.0997814725306423"/>
  </r>
  <r>
    <s v="CHD1000017P0049"/>
    <s v="450/750V，RV-105  1.5平，105℃，多股灰色软导线"/>
    <x v="11"/>
    <n v="212"/>
    <x v="0"/>
    <x v="0"/>
    <s v="Order specific"/>
    <x v="0"/>
    <n v="2100"/>
    <n v="28400"/>
    <n v="0"/>
    <n v="1.32"/>
    <n v="0"/>
    <n v="0"/>
    <n v="8018.2"/>
    <n v="37488"/>
    <n v="0.591778703449652"/>
    <n v="0"/>
    <n v="0"/>
    <n v="0"/>
    <n v="10584.023999999999"/>
    <s v="Order specific"/>
    <s v="Order specific"/>
    <s v="A"/>
    <s v=""/>
    <n v="0"/>
  </r>
  <r>
    <s v="CHD1000017P0120"/>
    <s v="航空镀银导线 FF46-2/1.5平方毫米"/>
    <x v="16"/>
    <n v="209"/>
    <x v="0"/>
    <x v="0"/>
    <s v="Order specific"/>
    <x v="0"/>
    <n v="2100"/>
    <n v="8399.16"/>
    <n v="0"/>
    <n v="3.02"/>
    <n v="0"/>
    <n v="0"/>
    <n v="12399.04"/>
    <n v="25365.463199999998"/>
    <n v="836.03246702970534"/>
    <n v="0"/>
    <n v="0"/>
    <n v="0"/>
    <n v="37445.1008"/>
    <s v="Order specific"/>
    <s v="Order specific"/>
    <s v="A"/>
    <s v=""/>
    <n v="0"/>
  </r>
  <r>
    <s v="CHD1000018P0013"/>
    <s v="套线软管550mm"/>
    <x v="3"/>
    <n v="202"/>
    <x v="0"/>
    <x v="0"/>
    <s v="MRP"/>
    <x v="2"/>
    <s v="VMI"/>
    <n v="103"/>
    <n v="0"/>
    <n v="23.3"/>
    <n v="0"/>
    <n v="0"/>
    <n v="13535"/>
    <n v="2399.9"/>
    <n v="226.50117473217583"/>
    <n v="0"/>
    <n v="0"/>
    <n v="0"/>
    <n v="315365.5"/>
    <s v="&gt;90 days"/>
    <n v="1"/>
    <s v="B"/>
    <n v="7"/>
    <n v="1534.9826512349866"/>
  </r>
  <r>
    <s v="CHD1000018P0084"/>
    <s v="套线软管1m"/>
    <x v="3"/>
    <n v="202"/>
    <x v="0"/>
    <x v="0"/>
    <s v="MRP"/>
    <x v="2"/>
    <s v="VMI"/>
    <n v="26"/>
    <n v="0"/>
    <n v="46.6"/>
    <n v="0"/>
    <n v="0"/>
    <n v="528"/>
    <n v="1211.6000000000001"/>
    <n v="71.202651515151516"/>
    <n v="0"/>
    <n v="0"/>
    <n v="0"/>
    <n v="24604.799999999999"/>
    <s v="&lt;90 days"/>
    <n v="2"/>
    <s v="B"/>
    <n v="14"/>
    <n v="642.4261249634261"/>
  </r>
  <r>
    <s v="CHD1000018P0115"/>
    <s v="套线软管1.5m"/>
    <x v="11"/>
    <n v="217"/>
    <x v="0"/>
    <x v="0"/>
    <s v="Order specific"/>
    <x v="0"/>
    <n v="2100"/>
    <n v="20"/>
    <n v="0"/>
    <n v="69.900000000000006"/>
    <n v="0"/>
    <n v="0"/>
    <n v="21"/>
    <n v="1398"/>
    <n v="451.90476190476193"/>
    <n v="0"/>
    <n v="0"/>
    <n v="0"/>
    <n v="1467.9"/>
    <s v="Order specific"/>
    <s v="Order specific"/>
    <s v="B"/>
    <s v=""/>
    <n v="0"/>
  </r>
  <r>
    <s v="CHD1000018P0135"/>
    <s v="套线软管900mm"/>
    <x v="11"/>
    <n v="202"/>
    <x v="0"/>
    <x v="0"/>
    <s v="Order specific"/>
    <x v="0"/>
    <n v="2100"/>
    <n v="1"/>
    <n v="0"/>
    <n v="39.700000000000003"/>
    <n v="0"/>
    <n v="0"/>
    <n v="16"/>
    <n v="39.700000000000003"/>
    <n v="456.25"/>
    <n v="0"/>
    <n v="0"/>
    <n v="0"/>
    <n v="635.20000000000005"/>
    <s v="Order specific"/>
    <s v="Order specific"/>
    <s v="C"/>
    <s v=""/>
    <n v="0"/>
  </r>
  <r>
    <s v="CHD1000018P0165"/>
    <s v="套线软管250mm"/>
    <x v="11"/>
    <n v="202"/>
    <x v="0"/>
    <x v="0"/>
    <s v="Order specific"/>
    <x v="0"/>
    <n v="2100"/>
    <n v="10"/>
    <n v="0"/>
    <n v="8.24"/>
    <n v="0"/>
    <n v="0"/>
    <n v="19"/>
    <n v="82.4"/>
    <n v="19.210526315789473"/>
    <n v="0"/>
    <n v="0"/>
    <n v="0"/>
    <n v="156.56"/>
    <s v="Order specific"/>
    <s v="Order specific"/>
    <s v="C"/>
    <s v=""/>
    <n v="0"/>
  </r>
  <r>
    <s v="CHD1000018P0183"/>
    <s v="套线软管1400"/>
    <x v="3"/>
    <n v="202"/>
    <x v="0"/>
    <x v="0"/>
    <s v="MRP"/>
    <x v="2"/>
    <s v="VMI"/>
    <n v="9"/>
    <n v="0"/>
    <n v="65.239999999999995"/>
    <n v="0"/>
    <n v="0"/>
    <n v="410"/>
    <n v="587.16"/>
    <n v="8.9024390243902438"/>
    <n v="0"/>
    <n v="0"/>
    <n v="0"/>
    <n v="26748.399999999998"/>
    <s v="&lt;15 days"/>
    <n v="2"/>
    <s v="C"/>
    <n v="14"/>
    <n v="0"/>
  </r>
  <r>
    <s v="CHD1000038P0002"/>
    <s v="窄轨 NS15"/>
    <x v="2"/>
    <n v="219"/>
    <x v="0"/>
    <x v="0"/>
    <s v="SM"/>
    <x v="1"/>
    <n v="2600"/>
    <n v="100"/>
    <n v="2350"/>
    <n v="1.68"/>
    <n v="0"/>
    <n v="400"/>
    <n v="14690"/>
    <n v="168"/>
    <n v="0.2236215112321307"/>
    <n v="0"/>
    <n v="336"/>
    <n v="3948"/>
    <n v="24679.200000000001"/>
    <s v="&lt;15 days"/>
    <n v="2"/>
    <s v="C"/>
    <n v="14"/>
    <n v="0"/>
  </r>
  <r>
    <s v="CHD1000038P0005"/>
    <s v="U型端子导轨251"/>
    <x v="2"/>
    <n v="212"/>
    <x v="0"/>
    <x v="0"/>
    <s v="SM"/>
    <x v="1"/>
    <n v="2600"/>
    <n v="26"/>
    <n v="20"/>
    <n v="4.91"/>
    <n v="0"/>
    <n v="10"/>
    <n v="149"/>
    <n v="127.66"/>
    <n v="244.96644295302013"/>
    <n v="0"/>
    <n v="24.55"/>
    <n v="98.2"/>
    <n v="731.59"/>
    <s v="&gt;90 days"/>
    <n v="3"/>
    <s v="C"/>
    <n v="21"/>
    <n v="77.032702126027388"/>
  </r>
  <r>
    <s v="CHD1000038P0046"/>
    <s v="窄轨 NS15 L=160mm"/>
    <x v="2"/>
    <n v="219"/>
    <x v="0"/>
    <x v="0"/>
    <s v="SM"/>
    <x v="1"/>
    <n v="2600"/>
    <n v="208"/>
    <n v="80"/>
    <n v="2.48"/>
    <n v="0"/>
    <n v="20"/>
    <n v="30"/>
    <n v="515.84"/>
    <n v="316.33333333333337"/>
    <n v="0"/>
    <n v="24.8"/>
    <n v="198.4"/>
    <n v="74.400000000000006"/>
    <s v="&gt;90 days"/>
    <n v="3"/>
    <s v="C"/>
    <n v="21"/>
    <n v="317.85310684931511"/>
  </r>
  <r>
    <s v="CHD1000039P0134"/>
    <s v="断路器带闭锁电磁铁（Y0）标识(英文)"/>
    <x v="11"/>
    <n v="202"/>
    <x v="0"/>
    <x v="0"/>
    <s v="Order specific"/>
    <x v="0"/>
    <n v="2100"/>
    <n v="500"/>
    <n v="0"/>
    <n v="0.54"/>
    <n v="0"/>
    <n v="0"/>
    <n v="0"/>
    <n v="270"/>
    <s v=""/>
    <n v="0"/>
    <n v="0"/>
    <n v="0"/>
    <n v="0"/>
    <s v="Order specific"/>
    <s v="Order specific"/>
    <s v="C"/>
    <s v=""/>
    <n v="0"/>
  </r>
  <r>
    <s v="CHD1000048P0002"/>
    <s v="终端固定件E/UK"/>
    <x v="3"/>
    <n v="219"/>
    <x v="0"/>
    <x v="0"/>
    <s v="MRP"/>
    <x v="2"/>
    <s v="VMI"/>
    <n v="9"/>
    <n v="0"/>
    <n v="1.1299999999999999"/>
    <n v="0"/>
    <n v="0"/>
    <n v="1882"/>
    <n v="10.169999999999998"/>
    <n v="96.971307120085001"/>
    <n v="0"/>
    <n v="0"/>
    <n v="0"/>
    <n v="2126.66"/>
    <s v="&gt;90 days"/>
    <n v="3"/>
    <s v="C"/>
    <n v="21"/>
    <n v="5.2586133238356156"/>
  </r>
  <r>
    <s v="CHD1000049P0005"/>
    <s v="前门直拨锁"/>
    <x v="11"/>
    <n v="212"/>
    <x v="0"/>
    <x v="0"/>
    <s v="Order specific"/>
    <x v="0"/>
    <n v="2100"/>
    <n v="60"/>
    <n v="0"/>
    <n v="68.38"/>
    <n v="20"/>
    <n v="0"/>
    <n v="151"/>
    <n v="4102.7999999999993"/>
    <n v="21.754966887417218"/>
    <n v="1367.6"/>
    <n v="0"/>
    <n v="0"/>
    <n v="10325.379999999999"/>
    <s v="Order specific"/>
    <s v="Order specific"/>
    <s v="B"/>
    <s v=""/>
    <n v="0"/>
  </r>
  <r>
    <s v="CHD1000074P0003"/>
    <s v="玻璃胶（中性硅酮胶）"/>
    <x v="0"/>
    <n v="212"/>
    <x v="0"/>
    <x v="0"/>
    <s v="Order specific"/>
    <x v="0"/>
    <n v="2100"/>
    <n v="40"/>
    <n v="0"/>
    <n v="19"/>
    <n v="5"/>
    <n v="0"/>
    <n v="0"/>
    <n v="760"/>
    <s v=""/>
    <n v="95"/>
    <n v="0"/>
    <n v="0"/>
    <n v="0"/>
    <s v="Order specific"/>
    <s v="Order specific"/>
    <s v="C"/>
    <s v=""/>
    <n v="0"/>
  </r>
  <r>
    <s v="CHD1000082P0002"/>
    <s v="双翅钥匙"/>
    <x v="14"/>
    <n v="212"/>
    <x v="0"/>
    <x v="0"/>
    <s v="Order specific"/>
    <x v="0"/>
    <n v="2100"/>
    <n v="36"/>
    <n v="0"/>
    <n v="2.81"/>
    <n v="0"/>
    <n v="0"/>
    <n v="31"/>
    <n v="101.16"/>
    <n v="470.96774193548384"/>
    <n v="0"/>
    <n v="0"/>
    <n v="0"/>
    <n v="87.11"/>
    <s v="Order specific"/>
    <s v="Order specific"/>
    <s v="C"/>
    <s v=""/>
    <n v="0"/>
  </r>
  <r>
    <s v="CHD8000001P0101"/>
    <s v="机箱右立柱12-1250-31.5-150"/>
    <x v="3"/>
    <n v="212"/>
    <x v="0"/>
    <x v="0"/>
    <s v="MRP"/>
    <x v="2"/>
    <s v="VMI"/>
    <n v="2"/>
    <n v="0"/>
    <n v="33.119999999999997"/>
    <n v="0"/>
    <n v="0"/>
    <n v="730"/>
    <n v="66.239999999999995"/>
    <n v="18"/>
    <n v="0"/>
    <n v="0"/>
    <n v="0"/>
    <n v="24177.599999999999"/>
    <s v="&lt;30 days"/>
    <n v="2"/>
    <s v="C"/>
    <n v="14"/>
    <n v="9.7151999999999994"/>
  </r>
  <r>
    <s v="CHD8000001P0102"/>
    <s v="机箱左立柱12-1250-31.5-150"/>
    <x v="3"/>
    <n v="212"/>
    <x v="0"/>
    <x v="0"/>
    <s v="MRP"/>
    <x v="2"/>
    <s v="VMI"/>
    <n v="2"/>
    <n v="0"/>
    <n v="22.9"/>
    <n v="0"/>
    <n v="0"/>
    <n v="709"/>
    <n v="45.8"/>
    <n v="1.0296191819464033"/>
    <n v="0"/>
    <n v="0"/>
    <n v="0"/>
    <n v="16236.099999999999"/>
    <s v="&lt;15 days"/>
    <n v="2"/>
    <s v="C"/>
    <n v="14"/>
    <n v="0"/>
  </r>
  <r>
    <s v="CHD8000001P0103"/>
    <s v="机箱右立柱12-1250-31.5-210"/>
    <x v="3"/>
    <n v="212"/>
    <x v="0"/>
    <x v="0"/>
    <s v="MRP"/>
    <x v="2"/>
    <s v="VMI"/>
    <n v="81"/>
    <n v="0"/>
    <n v="25.87"/>
    <n v="0"/>
    <n v="0"/>
    <n v="9537"/>
    <n v="2095.4700000000003"/>
    <n v="7.6543986578588658E-2"/>
    <n v="0"/>
    <n v="0"/>
    <n v="0"/>
    <n v="246722.19"/>
    <s v="&lt;15 days"/>
    <n v="1"/>
    <s v="B"/>
    <n v="7"/>
    <n v="0"/>
  </r>
  <r>
    <s v="CHD8000001P0104"/>
    <s v="机箱左立柱12-1250-31.5-210"/>
    <x v="3"/>
    <n v="212"/>
    <x v="0"/>
    <x v="0"/>
    <s v="MRP"/>
    <x v="2"/>
    <s v="VMI"/>
    <n v="67"/>
    <n v="0"/>
    <n v="14.88"/>
    <n v="0"/>
    <n v="0"/>
    <n v="9464"/>
    <n v="996.96"/>
    <n v="3.1239433643279795"/>
    <n v="0"/>
    <n v="0"/>
    <n v="0"/>
    <n v="140824.32000000001"/>
    <s v="&lt;15 days"/>
    <n v="2"/>
    <s v="B"/>
    <n v="14"/>
    <n v="0"/>
  </r>
  <r>
    <s v="CHD8000001P0107"/>
    <s v="机箱左立柱12-3150-40-275"/>
    <x v="3"/>
    <n v="212"/>
    <x v="0"/>
    <x v="0"/>
    <s v="MRP"/>
    <x v="2"/>
    <s v="VMI"/>
    <n v="2"/>
    <n v="0"/>
    <n v="26.76"/>
    <n v="0"/>
    <n v="0"/>
    <n v="853"/>
    <n v="53.52"/>
    <n v="28.669402110199297"/>
    <n v="0"/>
    <n v="0"/>
    <n v="0"/>
    <n v="22826.280000000002"/>
    <s v="&lt;30 days"/>
    <n v="2"/>
    <s v="C"/>
    <n v="14"/>
    <n v="18.073980846452667"/>
  </r>
  <r>
    <s v="CHD8000001P0108"/>
    <s v="机箱右立柱12-3150-40-275"/>
    <x v="3"/>
    <n v="212"/>
    <x v="0"/>
    <x v="0"/>
    <s v="MRP"/>
    <x v="2"/>
    <s v="VMI"/>
    <n v="2"/>
    <n v="0"/>
    <n v="37.799999999999997"/>
    <n v="0"/>
    <n v="0"/>
    <n v="853"/>
    <n v="75.599999999999994"/>
    <n v="0.85580304806565055"/>
    <n v="0"/>
    <n v="0"/>
    <n v="0"/>
    <n v="32243.399999999998"/>
    <s v="&lt;15 days"/>
    <n v="2"/>
    <s v="C"/>
    <n v="14"/>
    <n v="0"/>
  </r>
  <r>
    <s v="CHD8000001P0121"/>
    <s v="机箱左立柱12-1250-31.5-210(互锁模块)"/>
    <x v="14"/>
    <n v="212"/>
    <x v="0"/>
    <x v="0"/>
    <s v="Order specific"/>
    <x v="0"/>
    <n v="2100"/>
    <n v="2"/>
    <n v="2"/>
    <n v="23.54"/>
    <n v="0"/>
    <n v="0"/>
    <n v="52"/>
    <n v="47.08"/>
    <n v="14.03846153846154"/>
    <n v="0"/>
    <n v="0"/>
    <n v="47.08"/>
    <n v="1224.08"/>
    <s v="Order specific"/>
    <s v="Order specific"/>
    <s v="C"/>
    <s v=""/>
    <n v="0"/>
  </r>
  <r>
    <s v="CHD8000002R0101"/>
    <s v="底盘车装配12-150-31.5两侧接地"/>
    <x v="3"/>
    <n v="212"/>
    <x v="0"/>
    <x v="0"/>
    <s v="MRP"/>
    <x v="2"/>
    <s v="VMI"/>
    <n v="12"/>
    <n v="0"/>
    <n v="478.12"/>
    <n v="0"/>
    <n v="0"/>
    <n v="304"/>
    <n v="5737.4400000000005"/>
    <n v="2.4013157894736841"/>
    <n v="0"/>
    <n v="0"/>
    <n v="0"/>
    <n v="145348.48000000001"/>
    <s v="&lt;15 days"/>
    <n v="2"/>
    <s v="B"/>
    <n v="14"/>
    <n v="0"/>
  </r>
  <r>
    <s v="CHD8000002R0102"/>
    <s v="底盘车装配12-150-31.5中间接地"/>
    <x v="3"/>
    <n v="212"/>
    <x v="0"/>
    <x v="0"/>
    <s v="MRP"/>
    <x v="2"/>
    <s v="VMI"/>
    <n v="2"/>
    <n v="0"/>
    <n v="491.67"/>
    <n v="0"/>
    <n v="0"/>
    <n v="222"/>
    <n v="983.34"/>
    <n v="19.72972972972973"/>
    <n v="0"/>
    <n v="0"/>
    <n v="0"/>
    <n v="109150.74"/>
    <s v="&lt;30 days"/>
    <n v="2"/>
    <s v="B"/>
    <n v="14"/>
    <n v="188.47799013698631"/>
  </r>
  <r>
    <s v="CHD8000002R0103"/>
    <s v="底盘车装配12-210-31.5两侧接地"/>
    <x v="3"/>
    <n v="212"/>
    <x v="0"/>
    <x v="0"/>
    <s v="MRP"/>
    <x v="2"/>
    <s v="VMI"/>
    <n v="9"/>
    <n v="65"/>
    <n v="487.93"/>
    <n v="0"/>
    <n v="0"/>
    <n v="2651"/>
    <n v="4391.37"/>
    <n v="0.27536778574122972"/>
    <n v="0"/>
    <n v="0"/>
    <n v="31715.45"/>
    <n v="1293502.43"/>
    <s v="&lt;15 days"/>
    <n v="1"/>
    <s v="B"/>
    <n v="7"/>
    <n v="0"/>
  </r>
  <r>
    <s v="CHD8000002R0104"/>
    <s v="底盘车装配12-210-31.5中间接地"/>
    <x v="3"/>
    <n v="212"/>
    <x v="0"/>
    <x v="0"/>
    <s v="MRP"/>
    <x v="2"/>
    <s v="VMI"/>
    <n v="45"/>
    <n v="13"/>
    <n v="470"/>
    <n v="0"/>
    <n v="0"/>
    <n v="5810"/>
    <n v="21150"/>
    <n v="0.56540447504302926"/>
    <n v="0"/>
    <n v="0"/>
    <n v="6110"/>
    <n v="2730700"/>
    <s v="&lt;15 days"/>
    <n v="1"/>
    <s v="A"/>
    <n v="7"/>
    <n v="0"/>
  </r>
  <r>
    <s v="CHD8000002R0106"/>
    <s v="底盘车装配12-275-40中间接地"/>
    <x v="3"/>
    <n v="212"/>
    <x v="0"/>
    <x v="0"/>
    <s v="MRP"/>
    <x v="2"/>
    <s v="VMI"/>
    <n v="5"/>
    <n v="9"/>
    <n v="711"/>
    <n v="0"/>
    <n v="0"/>
    <n v="880"/>
    <n v="3555"/>
    <n v="18.66477272727273"/>
    <n v="0"/>
    <n v="0"/>
    <n v="6399"/>
    <n v="625680"/>
    <s v="&lt;30 days"/>
    <n v="1"/>
    <s v="B"/>
    <n v="7"/>
    <n v="1466.3482191780824"/>
  </r>
  <r>
    <s v="CHD8000002R0116"/>
    <s v="800底盘车关门联锁"/>
    <x v="11"/>
    <n v="212"/>
    <x v="0"/>
    <x v="0"/>
    <s v="Order specific"/>
    <x v="0"/>
    <n v="2100"/>
    <n v="36"/>
    <n v="103"/>
    <n v="712.9"/>
    <n v="0"/>
    <n v="0"/>
    <n v="415"/>
    <n v="25664.399999999998"/>
    <n v="4.3975903614457836"/>
    <n v="0"/>
    <n v="0"/>
    <n v="73428.7"/>
    <n v="295853.5"/>
    <s v="Order specific"/>
    <s v="Order specific"/>
    <s v="A"/>
    <s v=""/>
    <n v="0"/>
  </r>
  <r>
    <s v="CHD8000002R0126"/>
    <s v="关门联锁电动底盘车12-150 两侧接地"/>
    <x v="11"/>
    <n v="212"/>
    <x v="0"/>
    <x v="0"/>
    <s v="Order specific"/>
    <x v="0"/>
    <n v="2100"/>
    <n v="2"/>
    <n v="16"/>
    <n v="1852"/>
    <n v="0"/>
    <n v="0"/>
    <n v="85"/>
    <n v="3704"/>
    <n v="154.58823529411765"/>
    <n v="0"/>
    <n v="0"/>
    <n v="29632"/>
    <n v="157420"/>
    <s v="Order specific"/>
    <s v="Order specific"/>
    <s v="B"/>
    <s v=""/>
    <n v="0"/>
  </r>
  <r>
    <s v="CHD8000002R0145"/>
    <s v="底盘车装配12-275-31.5两侧接地(带关门联锁)"/>
    <x v="11"/>
    <n v="212"/>
    <x v="0"/>
    <x v="0"/>
    <s v="Order specific"/>
    <x v="0"/>
    <n v="2100"/>
    <n v="4"/>
    <n v="2"/>
    <n v="1000"/>
    <n v="0"/>
    <n v="0"/>
    <n v="51"/>
    <n v="4000"/>
    <n v="14.313725490196079"/>
    <n v="0"/>
    <n v="0"/>
    <n v="2000"/>
    <n v="51000"/>
    <s v="Order specific"/>
    <s v="Order specific"/>
    <s v="B"/>
    <s v=""/>
    <n v="0"/>
  </r>
  <r>
    <s v="CHD8000002R0155"/>
    <s v="底盘车装配12-210-40(左边接地)"/>
    <x v="11"/>
    <n v="212"/>
    <x v="0"/>
    <x v="0"/>
    <s v="Order specific"/>
    <x v="0"/>
    <n v="2100"/>
    <n v="1"/>
    <n v="0"/>
    <n v="754.57"/>
    <n v="0"/>
    <n v="0"/>
    <n v="37"/>
    <n v="754.57"/>
    <n v="39.45945945945946"/>
    <n v="0"/>
    <n v="0"/>
    <n v="0"/>
    <n v="27919.09"/>
    <s v="Order specific"/>
    <s v="Order specific"/>
    <s v="C"/>
    <s v=""/>
    <n v="0"/>
  </r>
  <r>
    <s v="CHD8000002R0160"/>
    <s v="800底盘车关门联锁(底部接地)"/>
    <x v="11"/>
    <n v="212"/>
    <x v="0"/>
    <x v="0"/>
    <s v="Order specific"/>
    <x v="0"/>
    <n v="2100"/>
    <n v="29"/>
    <n v="0"/>
    <n v="758"/>
    <n v="0"/>
    <n v="0"/>
    <n v="473"/>
    <n v="21982"/>
    <n v="0.77167019027484152"/>
    <n v="0"/>
    <n v="0"/>
    <n v="0"/>
    <n v="358534"/>
    <s v="Order specific"/>
    <s v="Order specific"/>
    <s v="A"/>
    <s v=""/>
    <n v="0"/>
  </r>
  <r>
    <s v="CHD8000002R0171"/>
    <s v="底盘车1000底部接地(关门联锁)"/>
    <x v="11"/>
    <n v="212"/>
    <x v="0"/>
    <x v="0"/>
    <s v="Order specific"/>
    <x v="0"/>
    <n v="2100"/>
    <n v="2"/>
    <n v="29"/>
    <n v="998"/>
    <n v="0"/>
    <n v="0"/>
    <n v="48"/>
    <n v="1996"/>
    <n v="220.52083333333331"/>
    <n v="0"/>
    <n v="0"/>
    <n v="28942"/>
    <n v="47904"/>
    <s v="Order specific"/>
    <s v="Order specific"/>
    <s v="B"/>
    <s v=""/>
    <n v="0"/>
  </r>
  <r>
    <s v="CHD8000002R0178"/>
    <s v="关门联锁底盘车装配12-275两侧接地（8开5闭）"/>
    <x v="11"/>
    <n v="212"/>
    <x v="0"/>
    <x v="0"/>
    <s v="Order specific"/>
    <x v="0"/>
    <n v="2100"/>
    <n v="5"/>
    <n v="12"/>
    <n v="1200"/>
    <n v="0"/>
    <n v="0"/>
    <n v="34"/>
    <n v="6000"/>
    <n v="21.470588235294116"/>
    <n v="0"/>
    <n v="0"/>
    <n v="14400"/>
    <n v="40800"/>
    <s v="Order specific"/>
    <s v="Order specific"/>
    <s v="B"/>
    <s v=""/>
    <n v="0"/>
  </r>
  <r>
    <s v="CHD8000002R0181"/>
    <s v="底盘车装配12-275两侧接地（帕威尔）"/>
    <x v="11"/>
    <n v="105"/>
    <x v="0"/>
    <x v="0"/>
    <s v="Order specific"/>
    <x v="0"/>
    <n v="2100"/>
    <n v="3"/>
    <n v="0"/>
    <n v="944.89"/>
    <n v="0"/>
    <n v="0"/>
    <n v="7"/>
    <n v="2834.67"/>
    <n v="260.71428571428572"/>
    <n v="0"/>
    <n v="0"/>
    <n v="0"/>
    <n v="6614.23"/>
    <s v="Order specific"/>
    <s v="Order specific"/>
    <s v="B"/>
    <s v=""/>
    <n v="0"/>
  </r>
  <r>
    <s v="CHD8000003P0107"/>
    <s v="合闸模块左侧板"/>
    <x v="3"/>
    <n v="212"/>
    <x v="0"/>
    <x v="0"/>
    <s v="MRP"/>
    <x v="2"/>
    <s v="VMI"/>
    <n v="94"/>
    <n v="0"/>
    <n v="28.81"/>
    <n v="0"/>
    <n v="0"/>
    <n v="15986"/>
    <n v="2708.14"/>
    <n v="6.8497435255848865E-2"/>
    <n v="0"/>
    <n v="0"/>
    <n v="0"/>
    <n v="460556.66"/>
    <s v="&lt;15 days"/>
    <n v="1"/>
    <s v="B"/>
    <n v="7"/>
    <n v="0"/>
  </r>
  <r>
    <s v="CHD8000003P0108"/>
    <s v="合闸模块右侧板"/>
    <x v="3"/>
    <n v="212"/>
    <x v="0"/>
    <x v="0"/>
    <s v="MRP"/>
    <x v="2"/>
    <s v="VMI"/>
    <n v="94"/>
    <n v="0"/>
    <n v="32.68"/>
    <n v="0"/>
    <n v="0"/>
    <n v="15981"/>
    <n v="3071.92"/>
    <n v="2.1469244728114636"/>
    <n v="0"/>
    <n v="0"/>
    <n v="0"/>
    <n v="522259.08"/>
    <s v="&lt;15 days"/>
    <n v="1"/>
    <s v="B"/>
    <n v="7"/>
    <n v="0"/>
  </r>
  <r>
    <s v="CHD8000003P0109"/>
    <s v="分闸模块右侧板12"/>
    <x v="3"/>
    <n v="212"/>
    <x v="0"/>
    <x v="0"/>
    <s v="MRP"/>
    <x v="2"/>
    <s v="VMI"/>
    <n v="94"/>
    <n v="0"/>
    <n v="24.39"/>
    <n v="0"/>
    <n v="0"/>
    <n v="15991"/>
    <n v="2292.66"/>
    <n v="2.1455818898130201"/>
    <n v="0"/>
    <n v="0"/>
    <n v="0"/>
    <n v="390020.49"/>
    <s v="&lt;15 days"/>
    <n v="1"/>
    <s v="B"/>
    <n v="7"/>
    <n v="0"/>
  </r>
  <r>
    <s v="CHD8000003P0112"/>
    <s v="分闸模块左侧板(带闭锁、三过流)"/>
    <x v="3"/>
    <n v="212"/>
    <x v="0"/>
    <x v="0"/>
    <s v="MRP"/>
    <x v="2"/>
    <s v="VMI"/>
    <n v="94"/>
    <n v="0"/>
    <n v="30.07"/>
    <n v="0"/>
    <n v="0"/>
    <n v="15982"/>
    <n v="2826.58"/>
    <n v="2.1467901389062698"/>
    <n v="0"/>
    <n v="0"/>
    <n v="0"/>
    <n v="480578.74"/>
    <s v="&lt;15 days"/>
    <n v="1"/>
    <s v="B"/>
    <n v="7"/>
    <n v="0"/>
  </r>
  <r>
    <s v="CHD8000003P0137"/>
    <s v="合闸模块左侧板40.5（GE专用）"/>
    <x v="14"/>
    <n v="212"/>
    <x v="0"/>
    <x v="0"/>
    <s v="Order specific"/>
    <x v="0"/>
    <n v="2100"/>
    <n v="14"/>
    <n v="0"/>
    <n v="31.4"/>
    <n v="0"/>
    <n v="0"/>
    <n v="50"/>
    <n v="439.59999999999997"/>
    <n v="686.19999999999993"/>
    <n v="0"/>
    <n v="0"/>
    <n v="0"/>
    <n v="1570"/>
    <s v="Order specific"/>
    <s v="Order specific"/>
    <s v="C"/>
    <s v=""/>
    <n v="0"/>
  </r>
  <r>
    <s v="CHD8000003P0138"/>
    <s v="合闸模块右侧板40.5（GE专用）"/>
    <x v="14"/>
    <n v="212"/>
    <x v="0"/>
    <x v="0"/>
    <s v="Order specific"/>
    <x v="0"/>
    <n v="2100"/>
    <n v="14"/>
    <n v="0"/>
    <n v="34.33"/>
    <n v="0"/>
    <n v="0"/>
    <n v="50"/>
    <n v="480.62"/>
    <n v="102.2"/>
    <n v="0"/>
    <n v="0"/>
    <n v="0"/>
    <n v="1716.5"/>
    <s v="Order specific"/>
    <s v="Order specific"/>
    <s v="C"/>
    <s v=""/>
    <n v="0"/>
  </r>
  <r>
    <s v="CHD8000003P0139"/>
    <s v="分闸模块左侧板40.5（GE专用）"/>
    <x v="14"/>
    <n v="212"/>
    <x v="0"/>
    <x v="0"/>
    <s v="Order specific"/>
    <x v="0"/>
    <n v="2100"/>
    <n v="14"/>
    <n v="0"/>
    <n v="27.37"/>
    <n v="0"/>
    <n v="0"/>
    <n v="50"/>
    <n v="383.18"/>
    <n v="102.2"/>
    <n v="0"/>
    <n v="0"/>
    <n v="0"/>
    <n v="1368.5"/>
    <s v="Order specific"/>
    <s v="Order specific"/>
    <s v="C"/>
    <s v=""/>
    <n v="0"/>
  </r>
  <r>
    <s v="CHD8000006R0102"/>
    <s v="触臂装配12-1250-31.5"/>
    <x v="3"/>
    <n v="212"/>
    <x v="0"/>
    <x v="0"/>
    <s v="MRP"/>
    <x v="2"/>
    <s v="VMI"/>
    <n v="246"/>
    <n v="0"/>
    <n v="226.38"/>
    <n v="0"/>
    <n v="0"/>
    <n v="40052"/>
    <n v="55689.479999999996"/>
    <n v="0.12758414061719764"/>
    <n v="0"/>
    <n v="0"/>
    <n v="0"/>
    <n v="9066971.7599999998"/>
    <s v="&lt;15 days"/>
    <n v="1"/>
    <s v="A"/>
    <n v="7"/>
    <n v="0"/>
  </r>
  <r>
    <s v="CHD8000006R0114"/>
    <s v="触臂装配630"/>
    <x v="3"/>
    <n v="212"/>
    <x v="0"/>
    <x v="0"/>
    <s v="MRP"/>
    <x v="2"/>
    <s v="VMI"/>
    <n v="145"/>
    <n v="0"/>
    <n v="97.71"/>
    <n v="0"/>
    <n v="0"/>
    <n v="22851"/>
    <n v="14167.949999999999"/>
    <n v="3.9293685177891557"/>
    <n v="0"/>
    <n v="0"/>
    <n v="0"/>
    <n v="2232771.21"/>
    <s v="&lt;15 days"/>
    <n v="1"/>
    <s v="A"/>
    <n v="7"/>
    <n v="0"/>
  </r>
  <r>
    <s v="CHD8000006R0125"/>
    <s v="触臂装配12-150-31.5-1250"/>
    <x v="14"/>
    <n v="212"/>
    <x v="0"/>
    <x v="0"/>
    <s v="Order specific"/>
    <x v="0"/>
    <n v="2100"/>
    <n v="1"/>
    <n v="0"/>
    <n v="198.33"/>
    <n v="0"/>
    <n v="0"/>
    <n v="1"/>
    <n v="198.33"/>
    <n v="52925"/>
    <n v="0"/>
    <n v="0"/>
    <n v="0"/>
    <n v="198.33"/>
    <s v="Order specific"/>
    <s v="Order specific"/>
    <s v="C"/>
    <s v=""/>
    <n v="0"/>
  </r>
  <r>
    <s v="CHD8000008F0101"/>
    <s v="面板装配组件12-150-31.5-1250"/>
    <x v="3"/>
    <n v="212"/>
    <x v="0"/>
    <x v="0"/>
    <s v="MRP"/>
    <x v="2"/>
    <s v="VMI"/>
    <n v="15"/>
    <n v="0"/>
    <n v="81.040000000000006"/>
    <n v="0"/>
    <n v="0"/>
    <n v="776"/>
    <n v="1215.6000000000001"/>
    <n v="0.47036082474226804"/>
    <n v="0"/>
    <n v="0"/>
    <n v="0"/>
    <n v="62887.040000000008"/>
    <s v="&lt;15 days"/>
    <n v="2"/>
    <s v="B"/>
    <n v="14"/>
    <n v="0"/>
  </r>
  <r>
    <s v="CHD8000008F0102"/>
    <s v="面板装配组件12-210-31.5-1250"/>
    <x v="3"/>
    <n v="212"/>
    <x v="0"/>
    <x v="0"/>
    <s v="MRP"/>
    <x v="2"/>
    <s v="VMI"/>
    <n v="176"/>
    <n v="0"/>
    <n v="91.06"/>
    <n v="0"/>
    <n v="0"/>
    <n v="9587"/>
    <n v="16026.560000000001"/>
    <n v="0.57108584541566709"/>
    <n v="0"/>
    <n v="0"/>
    <n v="0"/>
    <n v="872992.22"/>
    <s v="&lt;15 days"/>
    <n v="1"/>
    <s v="A"/>
    <n v="7"/>
    <n v="0"/>
  </r>
  <r>
    <s v="CHD8000008R0113"/>
    <s v="面板装配12-1250-31.5-210（中文）"/>
    <x v="14"/>
    <n v="212"/>
    <x v="0"/>
    <x v="0"/>
    <s v="Order specific"/>
    <x v="0"/>
    <n v="2100"/>
    <n v="41"/>
    <n v="20"/>
    <n v="98.82"/>
    <n v="0"/>
    <n v="0"/>
    <n v="188"/>
    <n v="4051.62"/>
    <n v="341.7021276595745"/>
    <n v="0"/>
    <n v="0"/>
    <n v="1976.3999999999999"/>
    <n v="18578.16"/>
    <s v="Order specific"/>
    <s v="Order specific"/>
    <s v="B"/>
    <s v=""/>
    <n v="0"/>
  </r>
  <r>
    <s v="CHD8000010R0101"/>
    <s v="手动储能杆"/>
    <x v="3"/>
    <n v="212"/>
    <x v="0"/>
    <x v="0"/>
    <s v="MRP"/>
    <x v="2"/>
    <s v="VMI"/>
    <n v="70"/>
    <n v="0"/>
    <n v="7.05"/>
    <n v="0"/>
    <n v="0"/>
    <n v="3513"/>
    <n v="493.5"/>
    <n v="4.2598918303444355"/>
    <n v="0"/>
    <n v="0"/>
    <n v="0"/>
    <n v="24766.649999999998"/>
    <s v="&lt;15 days"/>
    <n v="2"/>
    <s v="C"/>
    <n v="14"/>
    <n v="0"/>
  </r>
  <r>
    <s v="CHD8000012R0101"/>
    <s v="接地装置"/>
    <x v="3"/>
    <n v="212"/>
    <x v="0"/>
    <x v="0"/>
    <s v="MRP"/>
    <x v="2"/>
    <s v="VMI"/>
    <n v="10"/>
    <n v="0"/>
    <n v="59.96"/>
    <n v="0"/>
    <n v="0"/>
    <n v="9630"/>
    <n v="599.6"/>
    <n v="2.6531671858774661"/>
    <n v="0"/>
    <n v="0"/>
    <n v="0"/>
    <n v="577414.80000000005"/>
    <s v="&lt;15 days"/>
    <n v="1"/>
    <s v="C"/>
    <n v="7"/>
    <n v="0"/>
  </r>
  <r>
    <s v="CHD8000012R0104"/>
    <s v="弯板焊接"/>
    <x v="3"/>
    <n v="212"/>
    <x v="0"/>
    <x v="0"/>
    <s v="MRP"/>
    <x v="2"/>
    <s v="VMI"/>
    <n v="6"/>
    <n v="0"/>
    <n v="26"/>
    <n v="0"/>
    <n v="0"/>
    <n v="179"/>
    <n v="156"/>
    <n v="20.391061452513966"/>
    <n v="0"/>
    <n v="0"/>
    <n v="0"/>
    <n v="4654"/>
    <s v="&lt;30 days"/>
    <n v="3"/>
    <s v="C"/>
    <n v="21"/>
    <n v="0"/>
  </r>
  <r>
    <s v="CHD8000013F0145"/>
    <s v="电动机箱12-3150-40-275(加固定块)"/>
    <x v="3"/>
    <n v="202"/>
    <x v="0"/>
    <x v="0"/>
    <s v="MRP"/>
    <x v="2"/>
    <s v="VMI"/>
    <n v="2"/>
    <n v="0"/>
    <n v="834.17"/>
    <n v="0"/>
    <n v="0"/>
    <n v="736"/>
    <n v="1668.34"/>
    <n v="2.9755434782608696"/>
    <n v="0"/>
    <n v="0"/>
    <n v="0"/>
    <n v="613949.12"/>
    <s v="&lt;15 days"/>
    <n v="1"/>
    <s v="B"/>
    <n v="7"/>
    <n v="0"/>
  </r>
  <r>
    <s v="CHD8000013R0101"/>
    <s v="机箱12-1250-31.5-150"/>
    <x v="3"/>
    <n v="212"/>
    <x v="0"/>
    <x v="0"/>
    <s v="MRP"/>
    <x v="2"/>
    <s v="VMI"/>
    <n v="5"/>
    <n v="0"/>
    <n v="472.41"/>
    <n v="0"/>
    <n v="0"/>
    <n v="315"/>
    <n v="2362.0500000000002"/>
    <n v="2.3174603174603177"/>
    <n v="0"/>
    <n v="0"/>
    <n v="0"/>
    <n v="148809.15"/>
    <s v="&lt;15 days"/>
    <n v="2"/>
    <s v="B"/>
    <n v="14"/>
    <n v="0"/>
  </r>
  <r>
    <s v="CHD8000013R0130"/>
    <s v="电动机箱12-1250-31.5-150"/>
    <x v="3"/>
    <n v="212"/>
    <x v="0"/>
    <x v="0"/>
    <s v="MRP"/>
    <x v="2"/>
    <s v="VMI"/>
    <n v="2"/>
    <n v="0"/>
    <n v="472.41"/>
    <n v="0"/>
    <n v="0"/>
    <n v="420"/>
    <n v="944.82"/>
    <n v="4.3452380952380949"/>
    <n v="0"/>
    <n v="0"/>
    <n v="0"/>
    <n v="198412.2"/>
    <s v="&lt;15 days"/>
    <n v="1"/>
    <s v="B"/>
    <n v="7"/>
    <n v="0"/>
  </r>
  <r>
    <s v="CHD8000013R0134"/>
    <s v="机箱12-31.5-210（带航空插座安装孔）"/>
    <x v="14"/>
    <n v="202"/>
    <x v="0"/>
    <x v="0"/>
    <s v="Order specific"/>
    <x v="0"/>
    <n v="2100"/>
    <n v="2"/>
    <n v="0"/>
    <n v="576"/>
    <n v="0"/>
    <n v="0"/>
    <n v="0"/>
    <n v="1152"/>
    <s v=""/>
    <n v="0"/>
    <n v="0"/>
    <n v="0"/>
    <n v="0"/>
    <s v="Order specific"/>
    <s v="Order specific"/>
    <s v="B"/>
    <s v=""/>
    <n v="0"/>
  </r>
  <r>
    <s v="CHD8000013R0143"/>
    <s v="电动机箱12-1250-31.5-210"/>
    <x v="3"/>
    <n v="212"/>
    <x v="0"/>
    <x v="0"/>
    <s v="MRP"/>
    <x v="2"/>
    <s v="VMI"/>
    <n v="78"/>
    <n v="0"/>
    <n v="484.59"/>
    <n v="0"/>
    <n v="0"/>
    <n v="6108"/>
    <n v="37798.019999999997"/>
    <n v="0.11951538965291422"/>
    <n v="0"/>
    <n v="0"/>
    <n v="0"/>
    <n v="2959875.7199999997"/>
    <s v="&lt;15 days"/>
    <n v="1"/>
    <s v="A"/>
    <n v="7"/>
    <n v="0"/>
  </r>
  <r>
    <s v="CHD8000013R0169"/>
    <s v="机箱12-31.5-210（拉杆标准化）"/>
    <x v="11"/>
    <n v="105"/>
    <x v="0"/>
    <x v="0"/>
    <s v="Order specific"/>
    <x v="0"/>
    <n v="2100"/>
    <n v="1"/>
    <n v="0"/>
    <n v="616.26"/>
    <n v="0"/>
    <n v="0"/>
    <n v="1"/>
    <n v="616.26"/>
    <n v="28470"/>
    <n v="0"/>
    <n v="0"/>
    <n v="0"/>
    <n v="616.26"/>
    <s v="Order specific"/>
    <s v="Order specific"/>
    <s v="C"/>
    <s v=""/>
    <n v="0"/>
  </r>
  <r>
    <s v="CHD8000014P0102"/>
    <s v="过流脱扣安装板"/>
    <x v="3"/>
    <n v="212"/>
    <x v="0"/>
    <x v="0"/>
    <s v="MRP"/>
    <x v="2"/>
    <s v="VMI"/>
    <n v="14"/>
    <n v="0"/>
    <n v="8.91"/>
    <n v="0"/>
    <n v="0"/>
    <n v="1"/>
    <n v="124.74000000000001"/>
    <n v="365"/>
    <n v="0"/>
    <n v="0"/>
    <n v="0"/>
    <n v="8.91"/>
    <s v="&gt;90 days"/>
    <n v="3"/>
    <s v="C"/>
    <n v="21"/>
    <n v="77.591697534246578"/>
  </r>
  <r>
    <s v="CHD8000014P0107"/>
    <s v="过流脱扣安装板(三过流-单边)"/>
    <x v="11"/>
    <n v="212"/>
    <x v="0"/>
    <x v="0"/>
    <s v="Order specific"/>
    <x v="0"/>
    <n v="2100"/>
    <n v="10"/>
    <n v="0"/>
    <n v="12.38"/>
    <n v="0"/>
    <n v="0"/>
    <n v="3"/>
    <n v="123.80000000000001"/>
    <n v="1703.3333333333335"/>
    <n v="0"/>
    <n v="0"/>
    <n v="0"/>
    <n v="37.14"/>
    <s v="Order specific"/>
    <s v="Order specific"/>
    <s v="C"/>
    <s v=""/>
    <n v="0"/>
  </r>
  <r>
    <s v="CHD8000014P0112"/>
    <s v="分闸杆拐臂"/>
    <x v="14"/>
    <n v="212"/>
    <x v="0"/>
    <x v="0"/>
    <s v="Order specific"/>
    <x v="0"/>
    <n v="2100"/>
    <n v="7"/>
    <n v="0"/>
    <n v="1.96"/>
    <n v="0"/>
    <n v="0"/>
    <n v="44"/>
    <n v="13.719999999999999"/>
    <n v="82.954545454545453"/>
    <n v="0"/>
    <n v="0"/>
    <n v="0"/>
    <n v="86.24"/>
    <s v="Order specific"/>
    <s v="Order specific"/>
    <s v="C"/>
    <s v=""/>
    <n v="0"/>
  </r>
  <r>
    <s v="CHD8000017R0101"/>
    <s v="油缓冲器12-31.5"/>
    <x v="3"/>
    <n v="212"/>
    <x v="0"/>
    <x v="0"/>
    <s v="MRP"/>
    <x v="2"/>
    <s v="VMI"/>
    <n v="85"/>
    <n v="0"/>
    <n v="65"/>
    <n v="0"/>
    <n v="0"/>
    <n v="11019"/>
    <n v="5525"/>
    <n v="0.23187222070968327"/>
    <n v="0"/>
    <n v="0"/>
    <n v="0"/>
    <n v="716235"/>
    <s v="&lt;15 days"/>
    <n v="1"/>
    <s v="B"/>
    <n v="7"/>
    <n v="0"/>
  </r>
  <r>
    <s v="CHD8000017R0102"/>
    <s v="油缓冲器12-3150-40"/>
    <x v="3"/>
    <n v="212"/>
    <x v="0"/>
    <x v="0"/>
    <s v="MRP"/>
    <x v="2"/>
    <s v="VMI"/>
    <n v="1"/>
    <n v="0"/>
    <n v="64.75"/>
    <n v="0"/>
    <n v="0"/>
    <n v="2843"/>
    <n v="64.75"/>
    <n v="10.912768202602884"/>
    <n v="0"/>
    <n v="0"/>
    <n v="0"/>
    <n v="184084.25"/>
    <s v="&lt;15 days"/>
    <n v="1"/>
    <s v="C"/>
    <n v="7"/>
    <n v="15.322615310233681"/>
  </r>
  <r>
    <s v="CHD8000017R0109"/>
    <s v="油缓冲器12-3150-50"/>
    <x v="14"/>
    <n v="212"/>
    <x v="0"/>
    <x v="0"/>
    <s v="Order specific"/>
    <x v="0"/>
    <n v="2100"/>
    <n v="10"/>
    <n v="0"/>
    <n v="65"/>
    <n v="5"/>
    <n v="0"/>
    <n v="155"/>
    <n v="650"/>
    <n v="2.3548387096774195"/>
    <n v="325"/>
    <n v="0"/>
    <n v="0"/>
    <n v="10075"/>
    <s v="Order specific"/>
    <s v="Order specific"/>
    <s v="C"/>
    <s v=""/>
    <n v="0"/>
  </r>
  <r>
    <s v="CHD8000018R0101"/>
    <s v="合闸弹簧装配31.5"/>
    <x v="3"/>
    <n v="219"/>
    <x v="0"/>
    <x v="0"/>
    <s v="MRP"/>
    <x v="2"/>
    <s v="VMI"/>
    <n v="114"/>
    <n v="0"/>
    <n v="120.76"/>
    <n v="0"/>
    <n v="0"/>
    <n v="13741"/>
    <n v="13766.640000000001"/>
    <n v="0.26562841132377557"/>
    <n v="0"/>
    <n v="0"/>
    <n v="0"/>
    <n v="1659363.1600000001"/>
    <s v="&lt;15 days"/>
    <n v="1"/>
    <s v="A"/>
    <n v="7"/>
    <n v="0"/>
  </r>
  <r>
    <s v="CHD8000018R0106"/>
    <s v="合闸弹簧装配40"/>
    <x v="3"/>
    <n v="219"/>
    <x v="0"/>
    <x v="0"/>
    <s v="MRP"/>
    <x v="2"/>
    <s v="VMI"/>
    <n v="16"/>
    <n v="0"/>
    <n v="109.66"/>
    <n v="0"/>
    <n v="0"/>
    <n v="6283"/>
    <n v="1754.56"/>
    <n v="6.6226325003978985"/>
    <n v="0"/>
    <n v="0"/>
    <n v="0"/>
    <n v="688993.78"/>
    <s v="&lt;15 days"/>
    <n v="1"/>
    <s v="B"/>
    <n v="7"/>
    <n v="0"/>
  </r>
  <r>
    <s v="CHD8000019R0101"/>
    <s v="电路板DC220V/110V"/>
    <x v="3"/>
    <n v="202"/>
    <x v="0"/>
    <x v="0"/>
    <s v="MRP"/>
    <x v="2"/>
    <s v="VMI"/>
    <n v="75"/>
    <n v="0"/>
    <n v="68.819999999999993"/>
    <n v="0"/>
    <n v="0"/>
    <n v="12086"/>
    <n v="5161.4999999999991"/>
    <n v="0.48320370676816149"/>
    <n v="0"/>
    <n v="0"/>
    <n v="0"/>
    <n v="831758.5199999999"/>
    <s v="&lt;15 days"/>
    <n v="1"/>
    <s v="B"/>
    <n v="7"/>
    <n v="0"/>
  </r>
  <r>
    <s v="CHD8000019R0102"/>
    <s v="电路板AC30V"/>
    <x v="3"/>
    <n v="202"/>
    <x v="0"/>
    <x v="0"/>
    <s v="MRP"/>
    <x v="2"/>
    <s v="VMI"/>
    <n v="1"/>
    <n v="0"/>
    <n v="188.5"/>
    <n v="0"/>
    <n v="0"/>
    <n v="0"/>
    <n v="188.5"/>
    <s v=""/>
    <n v="0"/>
    <n v="0"/>
    <n v="0"/>
    <n v="0"/>
    <s v="&gt;90 days"/>
    <n v="4"/>
    <s v="C"/>
    <n v="0"/>
    <n v="124.41000000000001"/>
  </r>
  <r>
    <s v="CHD8000019R0103"/>
    <s v="电路板AC220V/110V"/>
    <x v="3"/>
    <n v="202"/>
    <x v="0"/>
    <x v="0"/>
    <s v="MRP"/>
    <x v="2"/>
    <s v="VMI"/>
    <n v="67"/>
    <n v="0"/>
    <n v="166.5"/>
    <n v="0"/>
    <n v="0"/>
    <n v="3423"/>
    <n v="11155.5"/>
    <n v="0.10663160969909435"/>
    <n v="0"/>
    <n v="0"/>
    <n v="0"/>
    <n v="569929.5"/>
    <s v="&lt;15 days"/>
    <n v="1"/>
    <s v="A"/>
    <n v="7"/>
    <n v="0"/>
  </r>
  <r>
    <s v="CHD8000019R0107"/>
    <s v="电路板DC48V"/>
    <x v="11"/>
    <n v="202"/>
    <x v="0"/>
    <x v="0"/>
    <s v="Order specific"/>
    <x v="0"/>
    <n v="2100"/>
    <n v="3"/>
    <n v="19"/>
    <n v="188.5"/>
    <n v="0"/>
    <n v="0"/>
    <n v="166"/>
    <n v="565.5"/>
    <n v="147.31927710843374"/>
    <n v="0"/>
    <n v="0"/>
    <n v="3581.5"/>
    <n v="31291"/>
    <s v="Order specific"/>
    <s v="Order specific"/>
    <s v="C"/>
    <s v=""/>
    <n v="0"/>
  </r>
  <r>
    <s v="CHD8000019R0113"/>
    <s v="电路板 AC24V"/>
    <x v="11"/>
    <n v="202"/>
    <x v="0"/>
    <x v="0"/>
    <s v="Order specific"/>
    <x v="0"/>
    <n v="2100"/>
    <n v="40"/>
    <n v="0"/>
    <n v="188.5"/>
    <n v="0"/>
    <n v="0"/>
    <n v="0"/>
    <n v="7540"/>
    <s v=""/>
    <n v="0"/>
    <n v="0"/>
    <n v="0"/>
    <n v="0"/>
    <s v="Order specific"/>
    <s v="Order specific"/>
    <s v="A"/>
    <s v=""/>
    <n v="0"/>
  </r>
  <r>
    <s v="CHD8000019R0116"/>
    <s v="电路板 DC24V"/>
    <x v="11"/>
    <n v="202"/>
    <x v="0"/>
    <x v="0"/>
    <s v="Order specific"/>
    <x v="0"/>
    <n v="2100"/>
    <n v="1"/>
    <n v="5"/>
    <n v="188.5"/>
    <n v="0"/>
    <n v="0"/>
    <n v="16"/>
    <n v="188.5"/>
    <n v="912.5"/>
    <n v="0"/>
    <n v="0"/>
    <n v="942.5"/>
    <n v="3016"/>
    <s v="Order specific"/>
    <s v="Order specific"/>
    <s v="C"/>
    <s v=""/>
    <n v="0"/>
  </r>
  <r>
    <s v="CHD8000019R0123"/>
    <s v="电路板DC125V"/>
    <x v="11"/>
    <n v="202"/>
    <x v="0"/>
    <x v="0"/>
    <s v="Order specific"/>
    <x v="0"/>
    <n v="2100"/>
    <n v="14"/>
    <n v="0"/>
    <n v="188.5"/>
    <n v="0"/>
    <n v="0"/>
    <n v="45"/>
    <n v="2639"/>
    <n v="8.1111111111111107"/>
    <n v="0"/>
    <n v="0"/>
    <n v="0"/>
    <n v="8482.5"/>
    <s v="Order specific"/>
    <s v="Order specific"/>
    <s v="B"/>
    <s v=""/>
    <n v="0"/>
  </r>
  <r>
    <s v="CHD8000019R0126"/>
    <s v="电路板(M:DC110V,Y1~Y3:DC48V)"/>
    <x v="11"/>
    <n v="217"/>
    <x v="0"/>
    <x v="0"/>
    <s v="Order specific"/>
    <x v="0"/>
    <n v="2100"/>
    <n v="1"/>
    <n v="0"/>
    <n v="188.5"/>
    <n v="0"/>
    <n v="0"/>
    <n v="0"/>
    <n v="188.5"/>
    <s v=""/>
    <n v="0"/>
    <n v="0"/>
    <n v="0"/>
    <n v="0"/>
    <s v="Order specific"/>
    <s v="Order specific"/>
    <s v="C"/>
    <s v=""/>
    <n v="0"/>
  </r>
  <r>
    <s v="CHD8000019R0128"/>
    <s v="电路板(M:AC220V,Y1~Y3:DC30V)"/>
    <x v="11"/>
    <n v="202"/>
    <x v="0"/>
    <x v="0"/>
    <s v="Order specific"/>
    <x v="0"/>
    <n v="2100"/>
    <n v="35"/>
    <n v="0"/>
    <n v="188.5"/>
    <n v="0"/>
    <n v="0"/>
    <n v="4"/>
    <n v="6597.5"/>
    <n v="91.25"/>
    <n v="0"/>
    <n v="0"/>
    <n v="0"/>
    <n v="754"/>
    <s v="Order specific"/>
    <s v="Order specific"/>
    <s v="B"/>
    <s v=""/>
    <n v="0"/>
  </r>
  <r>
    <s v="CHD8000019R0133"/>
    <s v="电路板(M:AC240V,Y1~Y3:DC30V)"/>
    <x v="11"/>
    <n v="202"/>
    <x v="0"/>
    <x v="0"/>
    <s v="Order specific"/>
    <x v="0"/>
    <n v="2100"/>
    <n v="1"/>
    <n v="0"/>
    <n v="238.5"/>
    <n v="0"/>
    <n v="0"/>
    <n v="31"/>
    <n v="238.5"/>
    <n v="412.09677419354841"/>
    <n v="0"/>
    <n v="0"/>
    <n v="0"/>
    <n v="7393.5"/>
    <s v="Order specific"/>
    <s v="Order specific"/>
    <s v="C"/>
    <s v=""/>
    <n v="0"/>
  </r>
  <r>
    <s v="CHD8000019R0156"/>
    <s v="电路板DC30V"/>
    <x v="11"/>
    <n v="217"/>
    <x v="0"/>
    <x v="0"/>
    <s v="Order specific"/>
    <x v="0"/>
    <n v="2100"/>
    <n v="1"/>
    <n v="0"/>
    <n v="188.5"/>
    <n v="0"/>
    <n v="0"/>
    <n v="0"/>
    <n v="188.5"/>
    <s v=""/>
    <n v="0"/>
    <n v="0"/>
    <n v="0"/>
    <n v="0"/>
    <s v="Order specific"/>
    <s v="Order specific"/>
    <s v="C"/>
    <s v=""/>
    <n v="0"/>
  </r>
  <r>
    <s v="CHD8000025P0101"/>
    <s v="计数器安装板"/>
    <x v="3"/>
    <n v="212"/>
    <x v="0"/>
    <x v="0"/>
    <s v="MRP"/>
    <x v="2"/>
    <s v="VMI"/>
    <n v="530"/>
    <n v="0"/>
    <n v="1.1599999999999999"/>
    <n v="0"/>
    <n v="0"/>
    <n v="16041"/>
    <n v="614.79999999999995"/>
    <n v="2.2754192382021074E-2"/>
    <n v="0"/>
    <n v="0"/>
    <n v="0"/>
    <n v="18607.559999999998"/>
    <s v="&lt;15 days"/>
    <n v="2"/>
    <s v="C"/>
    <n v="14"/>
    <n v="0"/>
  </r>
  <r>
    <s v="CHD8000027R0102"/>
    <s v="合闸保持大拐臂"/>
    <x v="3"/>
    <n v="212"/>
    <x v="0"/>
    <x v="0"/>
    <s v="MRP"/>
    <x v="2"/>
    <s v="VMI"/>
    <n v="100"/>
    <n v="0"/>
    <n v="107.79"/>
    <n v="0"/>
    <n v="0"/>
    <n v="16001"/>
    <n v="10779"/>
    <n v="12.089869383163551"/>
    <n v="0"/>
    <n v="0"/>
    <n v="0"/>
    <n v="1724747.79"/>
    <s v="&lt;15 days"/>
    <n v="1"/>
    <s v="A"/>
    <n v="7"/>
    <n v="2995.0731662962003"/>
  </r>
  <r>
    <s v="CHD8000027R0103"/>
    <s v="合闸联锁板（上）安装"/>
    <x v="2"/>
    <n v="212"/>
    <x v="0"/>
    <x v="0"/>
    <s v="SM"/>
    <x v="1"/>
    <n v="2600"/>
    <n v="515"/>
    <n v="250"/>
    <n v="7.44"/>
    <n v="0"/>
    <n v="250"/>
    <n v="16042"/>
    <n v="3831.6000000000004"/>
    <n v="2.2752773968333124"/>
    <n v="0"/>
    <n v="930"/>
    <n v="1860"/>
    <n v="119352.48000000001"/>
    <s v="&lt;15 days"/>
    <n v="2"/>
    <s v="B"/>
    <n v="14"/>
    <n v="0"/>
  </r>
  <r>
    <s v="CHD8000028P0102"/>
    <s v="合闸联锁板(下)"/>
    <x v="2"/>
    <n v="212"/>
    <x v="0"/>
    <x v="0"/>
    <s v="SM"/>
    <x v="1"/>
    <n v="2600"/>
    <n v="648"/>
    <n v="1500"/>
    <n v="3"/>
    <n v="0"/>
    <n v="300"/>
    <n v="15889"/>
    <n v="1944"/>
    <n v="11.830511674743533"/>
    <n v="0"/>
    <n v="450"/>
    <n v="4500"/>
    <n v="47667"/>
    <s v="&lt;15 days"/>
    <n v="2"/>
    <s v="B"/>
    <n v="14"/>
    <n v="0"/>
  </r>
  <r>
    <s v="CHD8000028P0105"/>
    <s v="合闸连锁板"/>
    <x v="14"/>
    <n v="212"/>
    <x v="0"/>
    <x v="0"/>
    <s v="Order specific"/>
    <x v="0"/>
    <n v="2100"/>
    <n v="4"/>
    <n v="0"/>
    <n v="3.36"/>
    <n v="0"/>
    <n v="0"/>
    <n v="0"/>
    <n v="13.44"/>
    <s v=""/>
    <n v="0"/>
    <n v="0"/>
    <n v="0"/>
    <n v="0"/>
    <s v="Order specific"/>
    <s v="Order specific"/>
    <s v="C"/>
    <s v=""/>
    <n v="0"/>
  </r>
  <r>
    <s v="CHD8000028P0106"/>
    <s v="合闸连锁接头"/>
    <x v="14"/>
    <n v="212"/>
    <x v="0"/>
    <x v="0"/>
    <s v="Order specific"/>
    <x v="0"/>
    <n v="2100"/>
    <n v="1"/>
    <n v="0"/>
    <n v="16.68"/>
    <n v="0"/>
    <n v="0"/>
    <n v="0"/>
    <n v="16.68"/>
    <s v=""/>
    <n v="0"/>
    <n v="0"/>
    <n v="0"/>
    <n v="0"/>
    <s v="Order specific"/>
    <s v="Order specific"/>
    <s v="C"/>
    <s v=""/>
    <n v="0"/>
  </r>
  <r>
    <s v="CHD8000028P0108"/>
    <s v="合闸联锁板3140（武汉华源）"/>
    <x v="14"/>
    <n v="212"/>
    <x v="0"/>
    <x v="0"/>
    <s v="Order specific"/>
    <x v="0"/>
    <n v="2100"/>
    <n v="11"/>
    <n v="0"/>
    <n v="6.66"/>
    <n v="0"/>
    <n v="0"/>
    <n v="0"/>
    <n v="73.260000000000005"/>
    <s v=""/>
    <n v="0"/>
    <n v="0"/>
    <n v="0"/>
    <n v="0"/>
    <s v="Order specific"/>
    <s v="Order specific"/>
    <s v="C"/>
    <s v=""/>
    <n v="0"/>
  </r>
  <r>
    <s v="CHD8000028R0102"/>
    <s v="合闸保持凸轮装配"/>
    <x v="3"/>
    <n v="212"/>
    <x v="0"/>
    <x v="0"/>
    <s v="MRP"/>
    <x v="2"/>
    <s v="VMI"/>
    <n v="104"/>
    <n v="0"/>
    <n v="46.56"/>
    <n v="0"/>
    <n v="0"/>
    <n v="15996"/>
    <n v="4842.24"/>
    <n v="0.25100025006251564"/>
    <n v="0"/>
    <n v="0"/>
    <n v="0"/>
    <n v="744773.76"/>
    <s v="&lt;15 days"/>
    <n v="1"/>
    <s v="B"/>
    <n v="7"/>
    <n v="0"/>
  </r>
  <r>
    <s v="CHD8000029P0102"/>
    <s v="U型导轨-400"/>
    <x v="3"/>
    <n v="212"/>
    <x v="0"/>
    <x v="0"/>
    <s v="MRP"/>
    <x v="2"/>
    <s v="VMI"/>
    <n v="7"/>
    <n v="0"/>
    <n v="5.42"/>
    <n v="0"/>
    <n v="0"/>
    <n v="787"/>
    <n v="37.94"/>
    <n v="48.23379923761118"/>
    <n v="0"/>
    <n v="0"/>
    <n v="0"/>
    <n v="4265.54"/>
    <s v="&lt;90 days"/>
    <n v="3"/>
    <s v="C"/>
    <n v="21"/>
    <n v="14.138327007376184"/>
  </r>
  <r>
    <s v="CHD8000029P0103"/>
    <s v="闭锁端子排固定板"/>
    <x v="3"/>
    <n v="212"/>
    <x v="0"/>
    <x v="0"/>
    <s v="MRP"/>
    <x v="2"/>
    <s v="VMI"/>
    <n v="28"/>
    <n v="0"/>
    <n v="9.5"/>
    <n v="0"/>
    <n v="0"/>
    <n v="863"/>
    <n v="266"/>
    <n v="2.9606025492468131"/>
    <n v="0"/>
    <n v="0"/>
    <n v="0"/>
    <n v="8198.5"/>
    <s v="&lt;15 days"/>
    <n v="3"/>
    <s v="C"/>
    <n v="21"/>
    <n v="0"/>
  </r>
  <r>
    <s v="CHD8000029P0105"/>
    <s v="电动闭锁端子排固定板"/>
    <x v="14"/>
    <n v="212"/>
    <x v="0"/>
    <x v="0"/>
    <s v="Order specific"/>
    <x v="0"/>
    <n v="2100"/>
    <n v="55"/>
    <n v="0"/>
    <n v="2.02"/>
    <n v="0"/>
    <n v="0"/>
    <n v="213"/>
    <n v="111.1"/>
    <n v="47.981220657276999"/>
    <n v="0"/>
    <n v="0"/>
    <n v="0"/>
    <n v="430.26"/>
    <s v="Order specific"/>
    <s v="Order specific"/>
    <s v="C"/>
    <s v=""/>
    <n v="0"/>
  </r>
  <r>
    <s v="CHD8000029P0106"/>
    <s v="电动YO垫板"/>
    <x v="11"/>
    <n v="212"/>
    <x v="0"/>
    <x v="0"/>
    <s v="Order specific"/>
    <x v="0"/>
    <n v="2100"/>
    <n v="10"/>
    <n v="0"/>
    <n v="0.56999999999999995"/>
    <n v="0"/>
    <n v="0"/>
    <n v="0"/>
    <n v="5.6999999999999993"/>
    <s v=""/>
    <n v="0"/>
    <n v="0"/>
    <n v="0"/>
    <n v="0"/>
    <s v="Order specific"/>
    <s v="Order specific"/>
    <s v="C"/>
    <s v=""/>
    <n v="0"/>
  </r>
  <r>
    <s v="CHD8000029R0102"/>
    <s v="操作绝缘子12-31.5（高原型）"/>
    <x v="3"/>
    <n v="212"/>
    <x v="0"/>
    <x v="0"/>
    <s v="MRP"/>
    <x v="2"/>
    <s v="VMI"/>
    <n v="201"/>
    <n v="0"/>
    <n v="38.4"/>
    <n v="0"/>
    <n v="0"/>
    <n v="25454"/>
    <n v="7718.4"/>
    <n v="0.14339592991278385"/>
    <n v="0"/>
    <n v="0"/>
    <n v="0"/>
    <n v="977433.59999999998"/>
    <s v="&lt;15 days"/>
    <n v="1"/>
    <s v="A"/>
    <n v="7"/>
    <n v="0"/>
  </r>
  <r>
    <s v="CHD8000029R0104"/>
    <s v="操作绝缘子12-25"/>
    <x v="3"/>
    <n v="212"/>
    <x v="0"/>
    <x v="0"/>
    <s v="MRP"/>
    <x v="2"/>
    <s v="VMI"/>
    <n v="54"/>
    <n v="0"/>
    <n v="34.47"/>
    <n v="0"/>
    <n v="0"/>
    <n v="7612"/>
    <n v="1861.3799999999999"/>
    <n v="9.6380714661061475"/>
    <n v="0"/>
    <n v="0"/>
    <n v="0"/>
    <n v="262385.64"/>
    <s v="&lt;15 days"/>
    <n v="1"/>
    <s v="B"/>
    <n v="7"/>
    <n v="336.26014277652826"/>
  </r>
  <r>
    <s v="CHD8000031P0101"/>
    <s v="活门驱动板12-150-31.5"/>
    <x v="3"/>
    <n v="212"/>
    <x v="0"/>
    <x v="0"/>
    <s v="MRP"/>
    <x v="2"/>
    <s v="VMI"/>
    <n v="72"/>
    <n v="0"/>
    <n v="8.67"/>
    <n v="0"/>
    <n v="0"/>
    <n v="20469"/>
    <n v="624.24"/>
    <n v="0.96291953686061849"/>
    <n v="0"/>
    <n v="0"/>
    <n v="0"/>
    <n v="177466.23"/>
    <s v="&lt;15 days"/>
    <n v="1"/>
    <s v="C"/>
    <n v="7"/>
    <n v="0"/>
  </r>
  <r>
    <s v="CHD8000031P0103"/>
    <s v="活门驱动板275-40"/>
    <x v="3"/>
    <n v="212"/>
    <x v="0"/>
    <x v="0"/>
    <s v="MRP"/>
    <x v="2"/>
    <s v="VMI"/>
    <n v="4"/>
    <n v="24"/>
    <n v="12.76"/>
    <n v="0"/>
    <n v="0"/>
    <n v="2738"/>
    <n v="51.04"/>
    <n v="9.5982468955441931"/>
    <n v="0"/>
    <n v="0"/>
    <n v="306.24"/>
    <n v="34936.879999999997"/>
    <s v="&lt;15 days"/>
    <n v="2"/>
    <s v="C"/>
    <n v="14"/>
    <n v="0"/>
  </r>
  <r>
    <s v="CHD8000031P0104"/>
    <s v="活门驱动板210-40"/>
    <x v="3"/>
    <n v="212"/>
    <x v="0"/>
    <x v="0"/>
    <s v="MRP"/>
    <x v="2"/>
    <s v="VMI"/>
    <n v="8"/>
    <n v="0"/>
    <n v="11.67"/>
    <n v="0"/>
    <n v="0"/>
    <n v="2602"/>
    <n v="93.36"/>
    <n v="0.56110684089162188"/>
    <n v="0"/>
    <n v="0"/>
    <n v="0"/>
    <n v="30365.34"/>
    <s v="&lt;15 days"/>
    <n v="2"/>
    <s v="C"/>
    <n v="14"/>
    <n v="0"/>
  </r>
  <r>
    <s v="CHD8000031P0114"/>
    <s v="联板（固定式-XGN）"/>
    <x v="3"/>
    <n v="212"/>
    <x v="0"/>
    <x v="0"/>
    <s v="MRP"/>
    <x v="2"/>
    <s v="VMI"/>
    <n v="7"/>
    <n v="0"/>
    <n v="7.44"/>
    <n v="0"/>
    <n v="0"/>
    <n v="27"/>
    <n v="52.080000000000005"/>
    <n v="108.14814814814814"/>
    <n v="0"/>
    <n v="0"/>
    <n v="0"/>
    <n v="200.88000000000002"/>
    <s v="&gt;90 days"/>
    <n v="3"/>
    <s v="C"/>
    <n v="21"/>
    <n v="27.698355616438363"/>
  </r>
  <r>
    <s v="CHD8000031P0118"/>
    <s v="塑料活门左驱动板275-40"/>
    <x v="14"/>
    <n v="212"/>
    <x v="0"/>
    <x v="0"/>
    <s v="Order specific"/>
    <x v="0"/>
    <n v="2100"/>
    <n v="1"/>
    <n v="0"/>
    <n v="127.78"/>
    <n v="0"/>
    <n v="0"/>
    <n v="33"/>
    <n v="127.78"/>
    <n v="77.424242424242422"/>
    <n v="0"/>
    <n v="0"/>
    <n v="0"/>
    <n v="4216.74"/>
    <s v="Order specific"/>
    <s v="Order specific"/>
    <s v="C"/>
    <s v=""/>
    <n v="0"/>
  </r>
  <r>
    <s v="CHD8000031P0122"/>
    <s v="塑料活门左驱动板210-40"/>
    <x v="14"/>
    <n v="212"/>
    <x v="0"/>
    <x v="0"/>
    <s v="Order specific"/>
    <x v="0"/>
    <n v="2100"/>
    <n v="8"/>
    <n v="0"/>
    <n v="94.99"/>
    <n v="0"/>
    <n v="0"/>
    <n v="58"/>
    <n v="759.92"/>
    <n v="6.2931034482758621"/>
    <n v="0"/>
    <n v="0"/>
    <n v="0"/>
    <n v="5509.42"/>
    <s v="Order specific"/>
    <s v="Order specific"/>
    <s v="C"/>
    <s v=""/>
    <n v="0"/>
  </r>
  <r>
    <s v="CHD8000031P0129"/>
    <s v="塑料活门右驱动板275-40"/>
    <x v="14"/>
    <n v="212"/>
    <x v="0"/>
    <x v="0"/>
    <s v="Order specific"/>
    <x v="0"/>
    <n v="2100"/>
    <n v="1"/>
    <n v="0"/>
    <n v="127.78"/>
    <n v="0"/>
    <n v="0"/>
    <n v="33"/>
    <n v="127.78"/>
    <n v="88.484848484848484"/>
    <n v="0"/>
    <n v="0"/>
    <n v="0"/>
    <n v="4216.74"/>
    <s v="Order specific"/>
    <s v="Order specific"/>
    <s v="C"/>
    <s v=""/>
    <n v="0"/>
  </r>
  <r>
    <s v="CHD8000031P0130"/>
    <s v="塑料活门右驱动板210-40"/>
    <x v="14"/>
    <n v="212"/>
    <x v="0"/>
    <x v="0"/>
    <s v="Order specific"/>
    <x v="0"/>
    <n v="2100"/>
    <n v="8"/>
    <n v="0"/>
    <n v="95"/>
    <n v="0"/>
    <n v="0"/>
    <n v="59"/>
    <n v="760"/>
    <n v="6.1864406779661021"/>
    <n v="0"/>
    <n v="0"/>
    <n v="0"/>
    <n v="5605"/>
    <s v="Order specific"/>
    <s v="Order specific"/>
    <s v="C"/>
    <s v=""/>
    <n v="0"/>
  </r>
  <r>
    <s v="CHD8000031R0101"/>
    <s v="链轮焊接12"/>
    <x v="3"/>
    <n v="202"/>
    <x v="0"/>
    <x v="0"/>
    <s v="MRP"/>
    <x v="2"/>
    <s v="VMI"/>
    <n v="87"/>
    <n v="0"/>
    <n v="36.43"/>
    <n v="0"/>
    <n v="0"/>
    <n v="15029"/>
    <n v="3169.41"/>
    <n v="0.19429103732783284"/>
    <n v="0"/>
    <n v="0"/>
    <n v="0"/>
    <n v="547506.47"/>
    <s v="&lt;15 days"/>
    <n v="1"/>
    <s v="B"/>
    <n v="7"/>
    <n v="0"/>
  </r>
  <r>
    <s v="CHD8000032P0101"/>
    <s v="机箱顶板12-150-31.5-1250"/>
    <x v="3"/>
    <n v="212"/>
    <x v="0"/>
    <x v="0"/>
    <s v="MRP"/>
    <x v="2"/>
    <s v="VMI"/>
    <n v="2"/>
    <n v="0"/>
    <n v="25.67"/>
    <n v="0"/>
    <n v="0"/>
    <n v="712"/>
    <n v="51.34"/>
    <n v="44.59971910112359"/>
    <n v="0"/>
    <n v="0"/>
    <n v="0"/>
    <n v="18277.04"/>
    <s v="&lt;90 days"/>
    <n v="2"/>
    <s v="C"/>
    <n v="14"/>
    <n v="23.24797426547001"/>
  </r>
  <r>
    <s v="CHD8000032P0102"/>
    <s v="机箱顶板12-210-31.5-1250"/>
    <x v="3"/>
    <n v="212"/>
    <x v="0"/>
    <x v="0"/>
    <s v="MRP"/>
    <x v="2"/>
    <s v="VMI"/>
    <n v="71"/>
    <n v="0"/>
    <n v="25.24"/>
    <n v="0"/>
    <n v="0"/>
    <n v="9461"/>
    <n v="1792.04"/>
    <n v="7.7158862699503228E-2"/>
    <n v="0"/>
    <n v="0"/>
    <n v="0"/>
    <n v="238795.63999999998"/>
    <s v="&lt;15 days"/>
    <n v="1"/>
    <s v="B"/>
    <n v="7"/>
    <n v="0"/>
  </r>
  <r>
    <s v="CHD8000032P0104"/>
    <s v="机箱顶板12-275-40-3150"/>
    <x v="3"/>
    <n v="212"/>
    <x v="0"/>
    <x v="0"/>
    <s v="MRP"/>
    <x v="2"/>
    <s v="VMI"/>
    <n v="1"/>
    <n v="0"/>
    <n v="47.05"/>
    <n v="0"/>
    <n v="0"/>
    <n v="853"/>
    <n v="47.05"/>
    <n v="30.381008206330598"/>
    <n v="0"/>
    <n v="0"/>
    <n v="0"/>
    <n v="40133.649999999994"/>
    <s v="&lt;90 days"/>
    <n v="2"/>
    <s v="C"/>
    <n v="14"/>
    <n v="16.743336639012153"/>
  </r>
  <r>
    <s v="CHD8000032P0110"/>
    <s v="机箱顶板12-210-31.5-1250(程序锁用)"/>
    <x v="14"/>
    <n v="212"/>
    <x v="0"/>
    <x v="0"/>
    <s v="Order specific"/>
    <x v="0"/>
    <n v="2100"/>
    <n v="2"/>
    <n v="2"/>
    <n v="32.33"/>
    <n v="0"/>
    <n v="0"/>
    <n v="52"/>
    <n v="64.66"/>
    <n v="7.0192307692307701"/>
    <n v="0"/>
    <n v="0"/>
    <n v="64.66"/>
    <n v="1681.1599999999999"/>
    <s v="Order specific"/>
    <s v="Order specific"/>
    <s v="C"/>
    <s v=""/>
    <n v="0"/>
  </r>
  <r>
    <s v="CHD8000032R0101"/>
    <s v="电机90W DC220V"/>
    <x v="3"/>
    <n v="212"/>
    <x v="0"/>
    <x v="0"/>
    <s v="MRP"/>
    <x v="2"/>
    <s v="VMI"/>
    <n v="8"/>
    <n v="0"/>
    <n v="218.48"/>
    <n v="0"/>
    <n v="0"/>
    <n v="13697"/>
    <n v="1747.84"/>
    <n v="5.3296342264729506E-2"/>
    <n v="0"/>
    <n v="0"/>
    <n v="0"/>
    <n v="2992520.56"/>
    <s v="&lt;15 days"/>
    <n v="1"/>
    <s v="B"/>
    <n v="7"/>
    <n v="0"/>
  </r>
  <r>
    <s v="CHD8000032R0102"/>
    <s v="电机90W DC110V"/>
    <x v="3"/>
    <n v="212"/>
    <x v="0"/>
    <x v="0"/>
    <s v="MRP"/>
    <x v="2"/>
    <s v="VMI"/>
    <n v="3"/>
    <n v="0"/>
    <n v="194.44"/>
    <n v="0"/>
    <n v="0"/>
    <n v="2238"/>
    <n v="583.31999999999994"/>
    <n v="1.3047363717605005"/>
    <n v="0"/>
    <n v="0"/>
    <n v="0"/>
    <n v="435156.72"/>
    <s v="&lt;15 days"/>
    <n v="1"/>
    <s v="C"/>
    <n v="7"/>
    <n v="0"/>
  </r>
  <r>
    <s v="CHD8000032R0107"/>
    <s v="电机100W DC220V(电动底盘车)"/>
    <x v="11"/>
    <n v="202"/>
    <x v="0"/>
    <x v="0"/>
    <s v="Order specific"/>
    <x v="0"/>
    <n v="2100"/>
    <n v="3"/>
    <n v="0"/>
    <n v="453"/>
    <n v="0"/>
    <n v="0"/>
    <n v="0"/>
    <n v="1359"/>
    <s v=""/>
    <n v="0"/>
    <n v="0"/>
    <n v="0"/>
    <n v="0"/>
    <s v="Order specific"/>
    <s v="Order specific"/>
    <s v="B"/>
    <s v=""/>
    <n v="0"/>
  </r>
  <r>
    <s v="CHD8000032R0108"/>
    <s v="电机90W DC48V"/>
    <x v="11"/>
    <n v="212"/>
    <x v="0"/>
    <x v="0"/>
    <s v="Order specific"/>
    <x v="0"/>
    <n v="2100"/>
    <n v="2"/>
    <n v="12"/>
    <n v="243.59"/>
    <n v="0"/>
    <n v="0"/>
    <n v="165"/>
    <n v="487.18"/>
    <n v="6.6363636363636358"/>
    <n v="0"/>
    <n v="0"/>
    <n v="2923.08"/>
    <n v="40192.35"/>
    <s v="Order specific"/>
    <s v="Order specific"/>
    <s v="C"/>
    <s v=""/>
    <n v="0"/>
  </r>
  <r>
    <s v="CHD8000032R0113"/>
    <s v="电机90W DC24V"/>
    <x v="11"/>
    <n v="212"/>
    <x v="0"/>
    <x v="0"/>
    <s v="Order specific"/>
    <x v="0"/>
    <n v="2100"/>
    <n v="1"/>
    <n v="5"/>
    <n v="220.98"/>
    <n v="0"/>
    <n v="0"/>
    <n v="16"/>
    <n v="220.98"/>
    <n v="45.625"/>
    <n v="0"/>
    <n v="0"/>
    <n v="1104.8999999999999"/>
    <n v="3535.68"/>
    <s v="Order specific"/>
    <s v="Order specific"/>
    <s v="C"/>
    <s v=""/>
    <n v="0"/>
  </r>
  <r>
    <s v="CHD8000032R0114"/>
    <s v="电机 DC240V 90W"/>
    <x v="11"/>
    <n v="212"/>
    <x v="0"/>
    <x v="0"/>
    <s v="Order specific"/>
    <x v="0"/>
    <n v="2100"/>
    <n v="1"/>
    <n v="0"/>
    <n v="243.59"/>
    <n v="0"/>
    <n v="0"/>
    <n v="42"/>
    <n v="243.59"/>
    <n v="8.6904761904761898"/>
    <n v="0"/>
    <n v="0"/>
    <n v="0"/>
    <n v="10230.780000000001"/>
    <s v="Order specific"/>
    <s v="Order specific"/>
    <s v="C"/>
    <s v=""/>
    <n v="0"/>
  </r>
  <r>
    <s v="CHD8000032R0116"/>
    <s v="电机 DC230V 90W"/>
    <x v="11"/>
    <n v="212"/>
    <x v="0"/>
    <x v="0"/>
    <s v="Order specific"/>
    <x v="0"/>
    <n v="2100"/>
    <n v="1"/>
    <n v="0"/>
    <n v="243.4"/>
    <n v="0"/>
    <n v="0"/>
    <n v="121"/>
    <n v="243.4"/>
    <n v="3.0165289256198347"/>
    <n v="0"/>
    <n v="0"/>
    <n v="0"/>
    <n v="29451.4"/>
    <s v="Order specific"/>
    <s v="Order specific"/>
    <s v="C"/>
    <s v=""/>
    <n v="0"/>
  </r>
  <r>
    <s v="CHD8000032R0117"/>
    <s v="电机90w DC125V"/>
    <x v="11"/>
    <n v="212"/>
    <x v="0"/>
    <x v="0"/>
    <s v="Order specific"/>
    <x v="0"/>
    <n v="2100"/>
    <n v="14"/>
    <n v="0"/>
    <n v="232.48"/>
    <n v="0"/>
    <n v="0"/>
    <n v="60"/>
    <n v="3254.72"/>
    <n v="6.083333333333333"/>
    <n v="0"/>
    <n v="0"/>
    <n v="0"/>
    <n v="13948.8"/>
    <s v="Order specific"/>
    <s v="Order specific"/>
    <s v="B"/>
    <s v=""/>
    <n v="0"/>
  </r>
  <r>
    <s v="CHD8000032R0123"/>
    <s v="电机90W DC120V"/>
    <x v="11"/>
    <n v="105"/>
    <x v="0"/>
    <x v="0"/>
    <s v="Order specific"/>
    <x v="0"/>
    <n v="2100"/>
    <n v="1"/>
    <n v="0"/>
    <n v="453"/>
    <n v="0"/>
    <n v="0"/>
    <n v="1"/>
    <n v="453"/>
    <n v="5110"/>
    <n v="0"/>
    <n v="0"/>
    <n v="0"/>
    <n v="453"/>
    <s v="Order specific"/>
    <s v="Order specific"/>
    <s v="C"/>
    <s v=""/>
    <n v="0"/>
  </r>
  <r>
    <s v="CHD8000033P0101"/>
    <s v="辅助开关驱动板"/>
    <x v="2"/>
    <n v="212"/>
    <x v="0"/>
    <x v="0"/>
    <s v="SM"/>
    <x v="1"/>
    <n v="2600"/>
    <n v="1235"/>
    <n v="4000"/>
    <n v="0.79"/>
    <n v="0"/>
    <n v="800"/>
    <n v="32058"/>
    <n v="975.65000000000009"/>
    <n v="1.1385613575394596E-2"/>
    <n v="0"/>
    <n v="316"/>
    <n v="3160"/>
    <n v="25325.82"/>
    <s v="&lt;15 days"/>
    <n v="2"/>
    <s v="B"/>
    <n v="14"/>
    <n v="0"/>
  </r>
  <r>
    <s v="CHD8000033R0104"/>
    <s v="机械式计数器JS-5"/>
    <x v="2"/>
    <n v="202"/>
    <x v="0"/>
    <x v="0"/>
    <s v="SM"/>
    <x v="1"/>
    <n v="2600"/>
    <n v="1119"/>
    <n v="2417"/>
    <n v="15.98"/>
    <n v="0"/>
    <n v="600"/>
    <n v="16041"/>
    <n v="17881.62"/>
    <n v="28.101427591796021"/>
    <n v="0"/>
    <n v="4794"/>
    <n v="38623.660000000003"/>
    <n v="256335.18"/>
    <s v="&lt;30 days"/>
    <n v="1"/>
    <s v="A"/>
    <n v="7"/>
    <n v="8862.0511380835214"/>
  </r>
  <r>
    <s v="CHD8000034P0101"/>
    <s v="主驱动板"/>
    <x v="2"/>
    <n v="212"/>
    <x v="0"/>
    <x v="0"/>
    <s v="SM"/>
    <x v="1"/>
    <n v="2600"/>
    <n v="789"/>
    <n v="800"/>
    <n v="7.5"/>
    <n v="0"/>
    <n v="400"/>
    <n v="44630"/>
    <n v="5917.5"/>
    <n v="9.1515796549406225"/>
    <n v="0"/>
    <n v="1500"/>
    <n v="6000"/>
    <n v="334725"/>
    <s v="&lt;15 days"/>
    <n v="1"/>
    <s v="B"/>
    <n v="7"/>
    <n v="918.21327445003476"/>
  </r>
  <r>
    <s v="CHD8000034R0101"/>
    <s v="合分闸电磁铁220V"/>
    <x v="3"/>
    <n v="219"/>
    <x v="0"/>
    <x v="0"/>
    <s v="MRP"/>
    <x v="2"/>
    <s v="VMI"/>
    <n v="53"/>
    <n v="0"/>
    <n v="36.799999999999997"/>
    <n v="0"/>
    <n v="0"/>
    <n v="26522"/>
    <n v="1950.3999999999999"/>
    <n v="10.858344016288365"/>
    <n v="0"/>
    <n v="0"/>
    <n v="0"/>
    <n v="976009.6"/>
    <s v="&lt;15 days"/>
    <n v="1"/>
    <s v="B"/>
    <n v="7"/>
    <n v="457.40928306682639"/>
  </r>
  <r>
    <s v="CHD8000034R0102"/>
    <s v="合分闸电磁铁DC110V"/>
    <x v="3"/>
    <n v="219"/>
    <x v="0"/>
    <x v="0"/>
    <s v="MRP"/>
    <x v="2"/>
    <s v="VMI"/>
    <n v="46"/>
    <n v="0"/>
    <n v="35.799999999999997"/>
    <n v="0"/>
    <n v="0"/>
    <n v="5550"/>
    <n v="1646.8"/>
    <n v="3.4855855855855853"/>
    <n v="0"/>
    <n v="0"/>
    <n v="0"/>
    <n v="198689.99999999997"/>
    <s v="&lt;15 days"/>
    <n v="1"/>
    <s v="B"/>
    <n v="7"/>
    <n v="0"/>
  </r>
  <r>
    <s v="CHD8000034R0104"/>
    <s v="电磁铁24V"/>
    <x v="11"/>
    <n v="219"/>
    <x v="0"/>
    <x v="0"/>
    <s v="Order specific"/>
    <x v="0"/>
    <n v="2100"/>
    <n v="3"/>
    <n v="10"/>
    <n v="41.03"/>
    <n v="0"/>
    <n v="0"/>
    <n v="32"/>
    <n v="123.09"/>
    <n v="524.6875"/>
    <n v="0"/>
    <n v="0"/>
    <n v="410.3"/>
    <n v="1312.96"/>
    <s v="Order specific"/>
    <s v="Order specific"/>
    <s v="C"/>
    <s v=""/>
    <n v="0"/>
  </r>
  <r>
    <s v="CHD8000034R0110"/>
    <s v="过流脱扣器"/>
    <x v="3"/>
    <n v="219"/>
    <x v="0"/>
    <x v="0"/>
    <s v="MRP"/>
    <x v="2"/>
    <s v="VMI"/>
    <n v="4"/>
    <n v="0"/>
    <n v="35"/>
    <n v="0"/>
    <n v="0"/>
    <n v="204"/>
    <n v="140"/>
    <n v="5.367647058823529"/>
    <n v="0"/>
    <n v="0"/>
    <n v="0"/>
    <n v="7140"/>
    <s v="&lt;15 days"/>
    <n v="3"/>
    <s v="C"/>
    <n v="21"/>
    <n v="0"/>
  </r>
  <r>
    <s v="CHD8000034R0114"/>
    <s v="第二分闸脱扣器220V DC"/>
    <x v="11"/>
    <n v="219"/>
    <x v="0"/>
    <x v="0"/>
    <s v="Order specific"/>
    <x v="0"/>
    <n v="2100"/>
    <n v="8"/>
    <n v="0"/>
    <n v="40.700000000000003"/>
    <n v="0"/>
    <n v="0"/>
    <n v="91"/>
    <n v="325.60000000000002"/>
    <n v="16.043956043956044"/>
    <n v="0"/>
    <n v="0"/>
    <n v="0"/>
    <n v="3703.7000000000003"/>
    <s v="Order specific"/>
    <s v="Order specific"/>
    <s v="C"/>
    <s v=""/>
    <n v="0"/>
  </r>
  <r>
    <s v="CHD8000034R0116"/>
    <s v="电磁铁DC48V"/>
    <x v="11"/>
    <n v="219"/>
    <x v="0"/>
    <x v="0"/>
    <s v="Order specific"/>
    <x v="0"/>
    <n v="2100"/>
    <n v="15"/>
    <n v="46"/>
    <n v="38.46"/>
    <n v="0"/>
    <n v="0"/>
    <n v="422"/>
    <n v="576.9"/>
    <n v="6.9194312796208539"/>
    <n v="0"/>
    <n v="0"/>
    <n v="1769.16"/>
    <n v="16230.12"/>
    <s v="Order specific"/>
    <s v="Order specific"/>
    <s v="C"/>
    <s v=""/>
    <n v="0"/>
  </r>
  <r>
    <s v="CHD8000034R0117"/>
    <s v="手车闭锁电磁铁DC48V"/>
    <x v="11"/>
    <n v="219"/>
    <x v="0"/>
    <x v="0"/>
    <s v="Order specific"/>
    <x v="0"/>
    <n v="2100"/>
    <n v="5"/>
    <n v="2"/>
    <n v="25.18"/>
    <n v="0"/>
    <n v="0"/>
    <n v="21"/>
    <n v="125.9"/>
    <n v="260.71428571428572"/>
    <n v="0"/>
    <n v="0"/>
    <n v="50.36"/>
    <n v="528.78"/>
    <s v="Order specific"/>
    <s v="Order specific"/>
    <s v="C"/>
    <s v=""/>
    <n v="0"/>
  </r>
  <r>
    <s v="CHD8000034R0127"/>
    <s v="自保持欠压脱扣器220V"/>
    <x v="11"/>
    <n v="202"/>
    <x v="0"/>
    <x v="0"/>
    <s v="Order specific"/>
    <x v="0"/>
    <n v="2100"/>
    <n v="10"/>
    <n v="0"/>
    <n v="286"/>
    <n v="0"/>
    <n v="0"/>
    <n v="76"/>
    <n v="2860"/>
    <n v="24.013157894736842"/>
    <n v="0"/>
    <n v="0"/>
    <n v="0"/>
    <n v="21736"/>
    <s v="Order specific"/>
    <s v="Order specific"/>
    <s v="B"/>
    <s v=""/>
    <n v="0"/>
  </r>
  <r>
    <s v="CHD8000034R0131"/>
    <s v="第二分闸脱扣线圈DC110"/>
    <x v="11"/>
    <n v="219"/>
    <x v="0"/>
    <x v="0"/>
    <s v="Order specific"/>
    <x v="0"/>
    <n v="2100"/>
    <n v="9"/>
    <n v="0"/>
    <n v="40.299999999999997"/>
    <n v="0"/>
    <n v="0"/>
    <n v="169"/>
    <n v="362.7"/>
    <n v="21.597633136094675"/>
    <n v="0"/>
    <n v="0"/>
    <n v="0"/>
    <n v="6810.7"/>
    <s v="Order specific"/>
    <s v="Order specific"/>
    <s v="C"/>
    <s v=""/>
    <n v="0"/>
  </r>
  <r>
    <s v="CHD8000034R0132"/>
    <s v="合闸线圈DC125V"/>
    <x v="11"/>
    <n v="219"/>
    <x v="0"/>
    <x v="0"/>
    <s v="Order specific"/>
    <x v="0"/>
    <n v="2100"/>
    <n v="4"/>
    <n v="0"/>
    <n v="40.299999999999997"/>
    <n v="0"/>
    <n v="0"/>
    <n v="66"/>
    <n v="161.19999999999999"/>
    <n v="49.772727272727266"/>
    <n v="0"/>
    <n v="0"/>
    <n v="0"/>
    <n v="2659.7999999999997"/>
    <s v="Order specific"/>
    <s v="Order specific"/>
    <s v="C"/>
    <s v=""/>
    <n v="0"/>
  </r>
  <r>
    <s v="CHD8000034R0133"/>
    <s v="第二分闸脱扣线圈DC125V"/>
    <x v="11"/>
    <n v="219"/>
    <x v="0"/>
    <x v="0"/>
    <s v="Order specific"/>
    <x v="0"/>
    <n v="2100"/>
    <n v="13"/>
    <n v="0"/>
    <n v="40.299999999999997"/>
    <n v="0"/>
    <n v="0"/>
    <n v="21"/>
    <n v="523.9"/>
    <n v="69.523809523809518"/>
    <n v="0"/>
    <n v="0"/>
    <n v="0"/>
    <n v="846.3"/>
    <s v="Order specific"/>
    <s v="Order specific"/>
    <s v="C"/>
    <s v=""/>
    <n v="0"/>
  </r>
  <r>
    <s v="CHD8000034R0134"/>
    <s v="手车闭锁电磁铁DC125V"/>
    <x v="11"/>
    <n v="219"/>
    <x v="0"/>
    <x v="0"/>
    <s v="Order specific"/>
    <x v="0"/>
    <n v="2100"/>
    <n v="10"/>
    <n v="2"/>
    <n v="25.18"/>
    <n v="0"/>
    <n v="0"/>
    <n v="25"/>
    <n v="251.8"/>
    <n v="189.8"/>
    <n v="0"/>
    <n v="0"/>
    <n v="50.36"/>
    <n v="629.5"/>
    <s v="Order specific"/>
    <s v="Order specific"/>
    <s v="C"/>
    <s v=""/>
    <n v="0"/>
  </r>
  <r>
    <s v="CHD8000034R0135"/>
    <s v="第二分闸脱扣线圈DC48"/>
    <x v="11"/>
    <n v="219"/>
    <x v="0"/>
    <x v="0"/>
    <s v="Order specific"/>
    <x v="0"/>
    <n v="2100"/>
    <n v="8"/>
    <n v="5"/>
    <n v="40.299999999999997"/>
    <n v="0"/>
    <n v="0"/>
    <n v="65"/>
    <n v="322.39999999999998"/>
    <n v="56.15384615384616"/>
    <n v="0"/>
    <n v="0"/>
    <n v="201.5"/>
    <n v="2619.5"/>
    <s v="Order specific"/>
    <s v="Order specific"/>
    <s v="C"/>
    <s v=""/>
    <n v="0"/>
  </r>
  <r>
    <s v="CHD8000034R0136"/>
    <s v="手车闭锁电磁铁DC220V"/>
    <x v="3"/>
    <n v="219"/>
    <x v="0"/>
    <x v="0"/>
    <s v="MRP"/>
    <x v="2"/>
    <s v="VMI"/>
    <n v="11"/>
    <n v="0"/>
    <n v="25.18"/>
    <n v="0"/>
    <n v="0"/>
    <n v="1318"/>
    <n v="276.98"/>
    <n v="2.2154779969650988"/>
    <n v="0"/>
    <n v="0"/>
    <n v="0"/>
    <n v="33187.24"/>
    <s v="&lt;15 days"/>
    <n v="2"/>
    <s v="C"/>
    <n v="14"/>
    <n v="0"/>
  </r>
  <r>
    <s v="CHD8000034R0137"/>
    <s v="手车闭锁电磁铁DC110V"/>
    <x v="3"/>
    <n v="219"/>
    <x v="0"/>
    <x v="0"/>
    <s v="MRP"/>
    <x v="2"/>
    <s v="VMI"/>
    <n v="3"/>
    <n v="0"/>
    <n v="25.18"/>
    <n v="0"/>
    <n v="0"/>
    <n v="608"/>
    <n v="75.539999999999992"/>
    <n v="6.6036184210526319"/>
    <n v="0"/>
    <n v="0"/>
    <n v="0"/>
    <n v="15309.44"/>
    <s v="&lt;15 days"/>
    <n v="2"/>
    <s v="C"/>
    <n v="14"/>
    <n v="0"/>
  </r>
  <r>
    <s v="CHD8000034R0138"/>
    <s v="自保持欠压脱扣器24V"/>
    <x v="14"/>
    <n v="212"/>
    <x v="0"/>
    <x v="0"/>
    <s v="Order specific"/>
    <x v="0"/>
    <n v="2100"/>
    <n v="5"/>
    <n v="0"/>
    <n v="296"/>
    <n v="0"/>
    <n v="0"/>
    <n v="0"/>
    <n v="1480"/>
    <s v=""/>
    <n v="0"/>
    <n v="0"/>
    <n v="0"/>
    <n v="0"/>
    <s v="Order specific"/>
    <s v="Order specific"/>
    <s v="B"/>
    <s v=""/>
    <n v="0"/>
  </r>
  <r>
    <s v="CHD8000034R0141"/>
    <s v="YO闭锁电磁铁 DC30V"/>
    <x v="11"/>
    <n v="202"/>
    <x v="0"/>
    <x v="0"/>
    <s v="Order specific"/>
    <x v="0"/>
    <n v="2100"/>
    <n v="39"/>
    <n v="0"/>
    <n v="28.5"/>
    <n v="0"/>
    <n v="0"/>
    <n v="60"/>
    <n v="1111.5"/>
    <n v="30.416666666666664"/>
    <n v="0"/>
    <n v="0"/>
    <n v="0"/>
    <n v="1710"/>
    <s v="Order specific"/>
    <s v="Order specific"/>
    <s v="B"/>
    <s v=""/>
    <n v="0"/>
  </r>
  <r>
    <s v="CHD8000034R0149"/>
    <s v="过流电磁铁2A"/>
    <x v="14"/>
    <n v="105"/>
    <x v="0"/>
    <x v="0"/>
    <s v="Order specific"/>
    <x v="0"/>
    <n v="2100"/>
    <n v="2"/>
    <n v="0"/>
    <n v="38"/>
    <n v="0"/>
    <n v="0"/>
    <n v="0"/>
    <n v="76"/>
    <s v=""/>
    <n v="0"/>
    <n v="0"/>
    <n v="0"/>
    <n v="0"/>
    <s v="Order specific"/>
    <s v="Order specific"/>
    <s v="C"/>
    <s v=""/>
    <n v="0"/>
  </r>
  <r>
    <s v="CHD8000034R0153"/>
    <s v="自保持欠压脱扣器 30V"/>
    <x v="11"/>
    <n v="202"/>
    <x v="0"/>
    <x v="0"/>
    <s v="Order specific"/>
    <x v="0"/>
    <n v="2100"/>
    <n v="1"/>
    <n v="0"/>
    <n v="286"/>
    <n v="0"/>
    <n v="0"/>
    <n v="64"/>
    <n v="286"/>
    <n v="11.40625"/>
    <n v="0"/>
    <n v="0"/>
    <n v="0"/>
    <n v="18304"/>
    <s v="Order specific"/>
    <s v="Order specific"/>
    <s v="C"/>
    <s v=""/>
    <n v="0"/>
  </r>
  <r>
    <s v="CHD8000036R0101"/>
    <s v="辅助开关"/>
    <x v="3"/>
    <n v="219"/>
    <x v="0"/>
    <x v="0"/>
    <s v="MRP"/>
    <x v="2"/>
    <s v="VMI"/>
    <n v="203"/>
    <n v="0"/>
    <n v="41.4"/>
    <n v="0"/>
    <n v="0"/>
    <n v="13109"/>
    <n v="8404.1999999999989"/>
    <n v="2.7843466320848272E-2"/>
    <n v="0"/>
    <n v="0"/>
    <n v="0"/>
    <n v="542712.6"/>
    <s v="&lt;15 days"/>
    <n v="1"/>
    <s v="A"/>
    <n v="7"/>
    <n v="0"/>
  </r>
  <r>
    <s v="CHD8000036R0103"/>
    <s v="辅助开关 11K11B"/>
    <x v="3"/>
    <n v="219"/>
    <x v="0"/>
    <x v="0"/>
    <s v="MRP"/>
    <x v="2"/>
    <s v="VMI"/>
    <n v="30"/>
    <n v="0"/>
    <n v="52.2"/>
    <n v="0"/>
    <n v="0"/>
    <n v="3177"/>
    <n v="1566"/>
    <n v="23.322316650928549"/>
    <n v="0"/>
    <n v="0"/>
    <n v="0"/>
    <n v="165839.40000000002"/>
    <s v="&lt;30 days"/>
    <n v="2"/>
    <s v="B"/>
    <n v="14"/>
    <n v="413.13106849315074"/>
  </r>
  <r>
    <s v="CHD8000037P0101"/>
    <s v="底盘车联锁板"/>
    <x v="2"/>
    <n v="212"/>
    <x v="0"/>
    <x v="0"/>
    <s v="SM"/>
    <x v="1"/>
    <n v="2600"/>
    <n v="615"/>
    <n v="1000"/>
    <n v="0.82"/>
    <n v="0"/>
    <n v="200"/>
    <n v="9879"/>
    <n v="504.29999999999995"/>
    <n v="1.108411782569086"/>
    <n v="0"/>
    <n v="82"/>
    <n v="820"/>
    <n v="8100.78"/>
    <s v="&lt;15 days"/>
    <n v="3"/>
    <s v="C"/>
    <n v="21"/>
    <n v="0"/>
  </r>
  <r>
    <s v="CHD8000037P0102"/>
    <s v="底盘车联锁板12-40"/>
    <x v="2"/>
    <n v="212"/>
    <x v="0"/>
    <x v="0"/>
    <s v="SM"/>
    <x v="1"/>
    <n v="2600"/>
    <n v="625"/>
    <n v="1000"/>
    <n v="1.27"/>
    <n v="0"/>
    <n v="200"/>
    <n v="3439"/>
    <n v="793.75"/>
    <n v="65.273335271881365"/>
    <n v="0"/>
    <n v="127"/>
    <n v="1270"/>
    <n v="4367.53"/>
    <s v="&lt;90 days"/>
    <n v="3"/>
    <s v="C"/>
    <n v="21"/>
    <n v="355.33182759772808"/>
  </r>
  <r>
    <s v="CHD8000039P0101"/>
    <s v="闭锁安装弯板"/>
    <x v="11"/>
    <n v="212"/>
    <x v="0"/>
    <x v="0"/>
    <s v="Order specific"/>
    <x v="0"/>
    <n v="2100"/>
    <n v="15"/>
    <n v="5"/>
    <n v="2.5"/>
    <n v="0"/>
    <n v="0"/>
    <n v="6"/>
    <n v="37.5"/>
    <n v="38020.833333333336"/>
    <n v="0"/>
    <n v="0"/>
    <n v="12.5"/>
    <n v="15"/>
    <s v="Order specific"/>
    <s v="Order specific"/>
    <s v="C"/>
    <s v=""/>
    <n v="0"/>
  </r>
  <r>
    <s v="CHD8000040P0104"/>
    <s v="分闸扣板"/>
    <x v="3"/>
    <n v="212"/>
    <x v="0"/>
    <x v="0"/>
    <s v="MRP"/>
    <x v="2"/>
    <s v="VMI"/>
    <n v="511"/>
    <n v="0"/>
    <n v="23"/>
    <n v="0"/>
    <n v="0"/>
    <n v="15925"/>
    <n v="11753"/>
    <n v="0.34379905808477235"/>
    <n v="0"/>
    <n v="0"/>
    <n v="0"/>
    <n v="366275"/>
    <s v="&lt;15 days"/>
    <n v="1"/>
    <s v="A"/>
    <n v="7"/>
    <n v="0"/>
  </r>
  <r>
    <s v="CHD8000042F0101"/>
    <s v="面板装配组件12-3150-40-275"/>
    <x v="3"/>
    <n v="212"/>
    <x v="0"/>
    <x v="0"/>
    <s v="MRP"/>
    <x v="2"/>
    <s v="VMI"/>
    <n v="27"/>
    <n v="0"/>
    <n v="90.1"/>
    <n v="0"/>
    <n v="0"/>
    <n v="2174"/>
    <n v="2432.6999999999998"/>
    <n v="85.793468261269552"/>
    <n v="0"/>
    <n v="0"/>
    <n v="0"/>
    <n v="195877.4"/>
    <s v="&lt;90 days"/>
    <n v="1"/>
    <s v="B"/>
    <n v="7"/>
    <n v="1474.5804887220868"/>
  </r>
  <r>
    <s v="CHD8000042F0102"/>
    <s v="面板装配组件12-1250-40-210"/>
    <x v="3"/>
    <n v="212"/>
    <x v="0"/>
    <x v="0"/>
    <s v="MRP"/>
    <x v="2"/>
    <s v="VMI"/>
    <n v="42"/>
    <n v="0"/>
    <n v="79.7"/>
    <n v="0"/>
    <n v="0"/>
    <n v="1590"/>
    <n v="3347.4"/>
    <n v="6.1981132075471699"/>
    <n v="0"/>
    <n v="0"/>
    <n v="0"/>
    <n v="126723"/>
    <s v="&lt;15 days"/>
    <n v="2"/>
    <s v="B"/>
    <n v="14"/>
    <n v="0"/>
  </r>
  <r>
    <s v="CHD8000042R0110"/>
    <s v="面板装配12-3150-40-275（中文）"/>
    <x v="14"/>
    <n v="212"/>
    <x v="0"/>
    <x v="0"/>
    <s v="Order specific"/>
    <x v="0"/>
    <n v="2100"/>
    <n v="6"/>
    <n v="0"/>
    <n v="99"/>
    <n v="0"/>
    <n v="0"/>
    <n v="35"/>
    <n v="594"/>
    <n v="438"/>
    <n v="0"/>
    <n v="0"/>
    <n v="0"/>
    <n v="3465"/>
    <s v="Order specific"/>
    <s v="Order specific"/>
    <s v="C"/>
    <s v=""/>
    <n v="0"/>
  </r>
  <r>
    <s v="CHD8000043P0101"/>
    <s v="分闸弹簧挂板12-31.5"/>
    <x v="2"/>
    <n v="212"/>
    <x v="0"/>
    <x v="0"/>
    <s v="SM"/>
    <x v="1"/>
    <n v="2600"/>
    <n v="1220"/>
    <n v="2500"/>
    <n v="1.41"/>
    <n v="0"/>
    <n v="500"/>
    <n v="32616"/>
    <n v="1720.1999999999998"/>
    <n v="6.714495952906549E-2"/>
    <n v="0"/>
    <n v="352.5"/>
    <n v="3525"/>
    <n v="45988.56"/>
    <s v="&lt;15 days"/>
    <n v="2"/>
    <s v="B"/>
    <n v="14"/>
    <n v="0"/>
  </r>
  <r>
    <s v="CHD8000043P0102"/>
    <s v="分闸弹簧挂板12-40"/>
    <x v="2"/>
    <n v="212"/>
    <x v="0"/>
    <x v="0"/>
    <s v="SM"/>
    <x v="1"/>
    <n v="2600"/>
    <n v="946"/>
    <n v="800"/>
    <n v="1.68"/>
    <n v="0"/>
    <n v="200"/>
    <n v="12014"/>
    <n v="1589.28"/>
    <n v="37.065090727484602"/>
    <n v="0"/>
    <n v="168"/>
    <n v="1344"/>
    <n v="20183.52"/>
    <s v="&lt;90 days"/>
    <n v="2"/>
    <s v="B"/>
    <n v="14"/>
    <n v="652.73132220794969"/>
  </r>
  <r>
    <s v="CHD8000045P0101"/>
    <s v="储能操作块"/>
    <x v="3"/>
    <n v="212"/>
    <x v="0"/>
    <x v="0"/>
    <s v="MRP"/>
    <x v="2"/>
    <s v="VMI"/>
    <n v="643"/>
    <n v="0"/>
    <n v="24"/>
    <n v="0"/>
    <n v="0"/>
    <n v="16040"/>
    <n v="15432"/>
    <n v="21.526807980049878"/>
    <n v="0"/>
    <n v="0"/>
    <n v="0"/>
    <n v="384960"/>
    <s v="&lt;30 days"/>
    <n v="1"/>
    <s v="A"/>
    <n v="7"/>
    <n v="6873.1640395030272"/>
  </r>
  <r>
    <s v="CHD8000046P0101"/>
    <s v="主轴150"/>
    <x v="3"/>
    <n v="212"/>
    <x v="0"/>
    <x v="0"/>
    <s v="MRP"/>
    <x v="2"/>
    <s v="VMI"/>
    <n v="7"/>
    <n v="60"/>
    <n v="70"/>
    <n v="0"/>
    <n v="0"/>
    <n v="735"/>
    <n v="490"/>
    <n v="319.31292517006801"/>
    <n v="0"/>
    <n v="0"/>
    <n v="4200"/>
    <n v="51450"/>
    <s v="&gt;90 days"/>
    <n v="2"/>
    <s v="C"/>
    <n v="14"/>
    <n v="309.22080572658132"/>
  </r>
  <r>
    <s v="CHD8000046P0102"/>
    <s v="主轴210"/>
    <x v="3"/>
    <n v="212"/>
    <x v="0"/>
    <x v="0"/>
    <s v="MRP"/>
    <x v="2"/>
    <s v="VMI"/>
    <n v="78"/>
    <n v="0"/>
    <n v="85"/>
    <n v="0"/>
    <n v="0"/>
    <n v="11838"/>
    <n v="6630"/>
    <n v="0.21583037675282987"/>
    <n v="0"/>
    <n v="0"/>
    <n v="0"/>
    <n v="1006230"/>
    <s v="&lt;15 days"/>
    <n v="1"/>
    <s v="B"/>
    <n v="7"/>
    <n v="0"/>
  </r>
  <r>
    <s v="CHD8000046P0103"/>
    <s v="主轴275"/>
    <x v="3"/>
    <n v="212"/>
    <x v="0"/>
    <x v="0"/>
    <s v="MRP"/>
    <x v="2"/>
    <s v="VMI"/>
    <n v="18"/>
    <n v="60"/>
    <n v="140"/>
    <n v="0"/>
    <n v="0"/>
    <n v="2720"/>
    <n v="2520"/>
    <n v="10.466911764705882"/>
    <n v="0"/>
    <n v="0"/>
    <n v="8400"/>
    <n v="380800"/>
    <s v="&lt;15 days"/>
    <n v="1"/>
    <s v="B"/>
    <n v="7"/>
    <n v="550.89483667017919"/>
  </r>
  <r>
    <s v="CHD8000046P0105"/>
    <s v="加长主轴外伸200/275"/>
    <x v="3"/>
    <n v="212"/>
    <x v="0"/>
    <x v="0"/>
    <s v="MRP"/>
    <x v="2"/>
    <s v="VMI"/>
    <n v="16"/>
    <n v="0"/>
    <n v="57.67"/>
    <n v="0"/>
    <n v="0"/>
    <n v="2"/>
    <n v="922.72"/>
    <n v="3285"/>
    <n v="0"/>
    <n v="0"/>
    <n v="0"/>
    <n v="115.34"/>
    <s v="&gt;90 days"/>
    <n v="3"/>
    <s v="B"/>
    <n v="21"/>
    <n v="605.10208"/>
  </r>
  <r>
    <s v="CHD8000046P0106"/>
    <s v="加长主轴外伸200"/>
    <x v="3"/>
    <n v="212"/>
    <x v="0"/>
    <x v="0"/>
    <s v="MRP"/>
    <x v="2"/>
    <s v="VMI"/>
    <n v="89"/>
    <n v="0"/>
    <n v="59.5"/>
    <n v="0"/>
    <n v="0"/>
    <n v="8"/>
    <n v="5295.5"/>
    <n v="730"/>
    <n v="0"/>
    <n v="0"/>
    <n v="0"/>
    <n v="476"/>
    <s v="&gt;90 days"/>
    <n v="3"/>
    <s v="B"/>
    <n v="21"/>
    <n v="3394.4880410958908"/>
  </r>
  <r>
    <s v="CHD8000047P0101"/>
    <s v="导向杆12-31.5"/>
    <x v="3"/>
    <n v="212"/>
    <x v="0"/>
    <x v="0"/>
    <s v="MRP"/>
    <x v="2"/>
    <s v="VMI"/>
    <n v="201"/>
    <n v="0"/>
    <n v="6.5"/>
    <n v="0"/>
    <n v="0"/>
    <n v="28462"/>
    <n v="1306.5"/>
    <n v="1.1413463565455695"/>
    <n v="0"/>
    <n v="0"/>
    <n v="0"/>
    <n v="185003"/>
    <s v="&lt;15 days"/>
    <n v="1"/>
    <s v="B"/>
    <n v="7"/>
    <n v="0"/>
  </r>
  <r>
    <s v="CHD8000047P0102"/>
    <s v="操作绝缘子导向杆40KA"/>
    <x v="3"/>
    <n v="212"/>
    <x v="0"/>
    <x v="0"/>
    <s v="MRP"/>
    <x v="2"/>
    <s v="VMI"/>
    <n v="9"/>
    <n v="0"/>
    <n v="7.89"/>
    <n v="0"/>
    <n v="0"/>
    <n v="7822"/>
    <n v="71.009999999999991"/>
    <n v="9.3793147532600365"/>
    <n v="0"/>
    <n v="0"/>
    <n v="0"/>
    <n v="61715.579999999994"/>
    <s v="&lt;15 days"/>
    <n v="2"/>
    <s v="C"/>
    <n v="14"/>
    <n v="0"/>
  </r>
  <r>
    <s v="CHD8000047P0104"/>
    <s v="导向杆12-25"/>
    <x v="3"/>
    <n v="212"/>
    <x v="0"/>
    <x v="0"/>
    <s v="MRP"/>
    <x v="2"/>
    <s v="VMI"/>
    <n v="54"/>
    <n v="0"/>
    <n v="7.52"/>
    <n v="0"/>
    <n v="0"/>
    <n v="7613"/>
    <n v="406.08"/>
    <n v="0.43149875213450672"/>
    <n v="0"/>
    <n v="0"/>
    <n v="0"/>
    <n v="57249.759999999995"/>
    <s v="&lt;15 days"/>
    <n v="2"/>
    <s v="C"/>
    <n v="14"/>
    <n v="0"/>
  </r>
  <r>
    <s v="CHD8000047P0111"/>
    <s v="导向杆12-31.5 VG3"/>
    <x v="14"/>
    <n v="212"/>
    <x v="0"/>
    <x v="0"/>
    <s v="Order specific"/>
    <x v="0"/>
    <n v="2100"/>
    <n v="22"/>
    <n v="0"/>
    <n v="8.3000000000000007"/>
    <n v="0"/>
    <n v="0"/>
    <n v="0"/>
    <n v="182.60000000000002"/>
    <s v=""/>
    <n v="0"/>
    <n v="0"/>
    <n v="0"/>
    <n v="0"/>
    <s v="Order specific"/>
    <s v="Order specific"/>
    <s v="C"/>
    <s v=""/>
    <n v="0"/>
  </r>
  <r>
    <s v="CHD8000048P0101"/>
    <s v="分闸模块扣板轴"/>
    <x v="3"/>
    <n v="212"/>
    <x v="0"/>
    <x v="0"/>
    <s v="MRP"/>
    <x v="2"/>
    <s v="VMI"/>
    <n v="415"/>
    <n v="0"/>
    <n v="8.0500000000000007"/>
    <n v="0"/>
    <n v="0"/>
    <n v="15851"/>
    <n v="3340.7500000000005"/>
    <n v="0.50659264399722415"/>
    <n v="0"/>
    <n v="0"/>
    <n v="0"/>
    <n v="127600.55000000002"/>
    <s v="&lt;15 days"/>
    <n v="2"/>
    <s v="B"/>
    <n v="14"/>
    <n v="0"/>
  </r>
  <r>
    <s v="CHD8000049P0103"/>
    <s v="脱扣半轴(双过流单边-210)"/>
    <x v="14"/>
    <n v="212"/>
    <x v="0"/>
    <x v="0"/>
    <s v="Order specific"/>
    <x v="0"/>
    <n v="2100"/>
    <n v="1"/>
    <n v="0"/>
    <n v="28.88"/>
    <n v="0"/>
    <n v="0"/>
    <n v="4"/>
    <n v="28.88"/>
    <n v="37868.75"/>
    <n v="0"/>
    <n v="0"/>
    <n v="0"/>
    <n v="115.52"/>
    <s v="Order specific"/>
    <s v="Order specific"/>
    <s v="C"/>
    <s v=""/>
    <n v="0"/>
  </r>
  <r>
    <s v="CHD8000049P0104"/>
    <s v="脱扣半轴(三过流-210)"/>
    <x v="3"/>
    <n v="212"/>
    <x v="0"/>
    <x v="0"/>
    <s v="MRP"/>
    <x v="2"/>
    <s v="VMI"/>
    <n v="29"/>
    <n v="0"/>
    <n v="37.76"/>
    <n v="0"/>
    <n v="0"/>
    <n v="0"/>
    <n v="1095.04"/>
    <s v=""/>
    <n v="0"/>
    <n v="0"/>
    <n v="0"/>
    <n v="0"/>
    <s v="&gt;90 days"/>
    <n v="4"/>
    <s v="B"/>
    <n v="0"/>
    <n v="722.72640000000001"/>
  </r>
  <r>
    <s v="CHD8000049P0105"/>
    <s v="脱扣半轴(双过流-150)"/>
    <x v="3"/>
    <n v="212"/>
    <x v="0"/>
    <x v="0"/>
    <s v="MRP"/>
    <x v="2"/>
    <s v="VMI"/>
    <n v="6"/>
    <n v="0"/>
    <n v="28.64"/>
    <n v="0"/>
    <n v="0"/>
    <n v="239"/>
    <n v="171.84"/>
    <n v="44.288702928870293"/>
    <n v="0"/>
    <n v="0"/>
    <n v="0"/>
    <n v="6844.96"/>
    <s v="&lt;90 days"/>
    <n v="3"/>
    <s v="C"/>
    <n v="21"/>
    <n v="59.637652376003778"/>
  </r>
  <r>
    <s v="CHD8000049P0112"/>
    <s v="脱扣半轴(三过流欠压-210)"/>
    <x v="14"/>
    <n v="212"/>
    <x v="0"/>
    <x v="0"/>
    <s v="Order specific"/>
    <x v="0"/>
    <n v="2100"/>
    <n v="9"/>
    <n v="0"/>
    <n v="35.21"/>
    <n v="0"/>
    <n v="0"/>
    <n v="0"/>
    <n v="316.89"/>
    <s v=""/>
    <n v="0"/>
    <n v="0"/>
    <n v="0"/>
    <n v="0"/>
    <s v="Order specific"/>
    <s v="Order specific"/>
    <s v="C"/>
    <s v=""/>
    <n v="0"/>
  </r>
  <r>
    <s v="CHD8000049P0113"/>
    <s v="失压脱扣半轴(大电流单欠压)"/>
    <x v="3"/>
    <n v="212"/>
    <x v="0"/>
    <x v="0"/>
    <s v="MRP"/>
    <x v="2"/>
    <s v="VMI"/>
    <n v="5"/>
    <n v="0"/>
    <n v="26.32"/>
    <n v="0"/>
    <n v="0"/>
    <n v="148"/>
    <n v="131.6"/>
    <n v="22.195945945945947"/>
    <n v="0"/>
    <n v="0"/>
    <n v="0"/>
    <n v="3895.36"/>
    <s v="&lt;30 days"/>
    <n v="3"/>
    <s v="C"/>
    <n v="21"/>
    <n v="4.6799123287671351"/>
  </r>
  <r>
    <s v="CHD8000050P0101"/>
    <s v="储能轴31.5"/>
    <x v="3"/>
    <n v="212"/>
    <x v="0"/>
    <x v="0"/>
    <s v="MRP"/>
    <x v="2"/>
    <s v="VMI"/>
    <n v="69"/>
    <n v="0"/>
    <n v="15.61"/>
    <n v="0"/>
    <n v="0"/>
    <n v="11848"/>
    <n v="1077.0899999999999"/>
    <n v="0.15403443619176233"/>
    <n v="0"/>
    <n v="0"/>
    <n v="0"/>
    <n v="184947.28"/>
    <s v="&lt;15 days"/>
    <n v="1"/>
    <s v="B"/>
    <n v="7"/>
    <n v="0"/>
  </r>
  <r>
    <s v="CHD8000050P0102"/>
    <s v="储能轴40"/>
    <x v="3"/>
    <n v="212"/>
    <x v="0"/>
    <x v="0"/>
    <s v="MRP"/>
    <x v="2"/>
    <s v="VMI"/>
    <n v="20"/>
    <n v="0"/>
    <n v="16"/>
    <n v="0"/>
    <n v="0"/>
    <n v="4188"/>
    <n v="320"/>
    <n v="6.0136103151862459"/>
    <n v="0"/>
    <n v="0"/>
    <n v="0"/>
    <n v="67008"/>
    <s v="&lt;15 days"/>
    <n v="2"/>
    <s v="C"/>
    <n v="14"/>
    <n v="0"/>
  </r>
  <r>
    <s v="CHD8000053P0101"/>
    <s v="手动储能轴"/>
    <x v="3"/>
    <n v="212"/>
    <x v="0"/>
    <x v="0"/>
    <s v="MRP"/>
    <x v="2"/>
    <s v="VMI"/>
    <n v="446"/>
    <n v="0"/>
    <n v="9.5299999999999994"/>
    <n v="0"/>
    <n v="0"/>
    <n v="16032"/>
    <n v="4250.38"/>
    <n v="0.45533932135728544"/>
    <n v="0"/>
    <n v="0"/>
    <n v="0"/>
    <n v="152784.95999999999"/>
    <s v="&lt;15 days"/>
    <n v="2"/>
    <s v="B"/>
    <n v="14"/>
    <n v="0"/>
  </r>
  <r>
    <s v="CHD8000053R0101"/>
    <s v="合闸半轴装配"/>
    <x v="3"/>
    <n v="212"/>
    <x v="0"/>
    <x v="0"/>
    <s v="MRP"/>
    <x v="2"/>
    <s v="VMI"/>
    <n v="89"/>
    <n v="0"/>
    <n v="32.869999999999997"/>
    <n v="0"/>
    <n v="0"/>
    <n v="15915"/>
    <n v="2925.43"/>
    <n v="10.228715048696198"/>
    <n v="0"/>
    <n v="0"/>
    <n v="0"/>
    <n v="523126.05"/>
    <s v="&lt;15 days"/>
    <n v="1"/>
    <s v="B"/>
    <n v="7"/>
    <n v="609.4558975551322"/>
  </r>
  <r>
    <s v="CHD8000053R0102"/>
    <s v="分闸脱扣半轴装配"/>
    <x v="3"/>
    <n v="212"/>
    <x v="0"/>
    <x v="0"/>
    <s v="MRP"/>
    <x v="2"/>
    <s v="VMI"/>
    <n v="92"/>
    <n v="0"/>
    <n v="32.68"/>
    <n v="0"/>
    <n v="0"/>
    <n v="13959"/>
    <n v="3006.56"/>
    <n v="2.327172433555412"/>
    <n v="0"/>
    <n v="0"/>
    <n v="0"/>
    <n v="456180.12"/>
    <s v="&lt;15 days"/>
    <n v="1"/>
    <s v="B"/>
    <n v="7"/>
    <n v="0"/>
  </r>
  <r>
    <s v="CHD8000053R0107"/>
    <s v="分闸脱扣半轴装配（固定式-XGN)"/>
    <x v="3"/>
    <n v="212"/>
    <x v="0"/>
    <x v="0"/>
    <s v="MRP"/>
    <x v="2"/>
    <s v="VMI"/>
    <n v="2"/>
    <n v="0"/>
    <n v="36.1"/>
    <n v="0"/>
    <n v="0"/>
    <n v="252"/>
    <n v="72.2"/>
    <n v="133.25396825396825"/>
    <n v="0"/>
    <n v="0"/>
    <n v="0"/>
    <n v="9097.2000000000007"/>
    <s v="&gt;90 days"/>
    <n v="3"/>
    <s v="C"/>
    <n v="21"/>
    <n v="40.142339964264451"/>
  </r>
  <r>
    <s v="CHD8000054R0101"/>
    <s v="合闸掣子轴装配"/>
    <x v="3"/>
    <n v="212"/>
    <x v="0"/>
    <x v="0"/>
    <s v="MRP"/>
    <x v="2"/>
    <s v="VMI"/>
    <n v="114"/>
    <n v="0"/>
    <n v="33.19"/>
    <n v="0"/>
    <n v="0"/>
    <n v="15996"/>
    <n v="3783.66"/>
    <n v="4.5636409102275573E-2"/>
    <n v="0"/>
    <n v="0"/>
    <n v="0"/>
    <n v="530907.24"/>
    <s v="&lt;15 days"/>
    <n v="1"/>
    <s v="B"/>
    <n v="7"/>
    <n v="0"/>
  </r>
  <r>
    <s v="CHD8000055P0101"/>
    <s v="分合闸按钮导向套"/>
    <x v="2"/>
    <n v="212"/>
    <x v="0"/>
    <x v="0"/>
    <s v="SM"/>
    <x v="1"/>
    <n v="2600"/>
    <n v="3731"/>
    <n v="400"/>
    <n v="2.36"/>
    <n v="0"/>
    <n v="100"/>
    <n v="2256"/>
    <n v="8805.16"/>
    <n v="18.444148936170212"/>
    <n v="0"/>
    <n v="118"/>
    <n v="944"/>
    <n v="5324.16"/>
    <s v="&lt;30 days"/>
    <n v="3"/>
    <s v="A"/>
    <n v="21"/>
    <n v="0"/>
  </r>
  <r>
    <s v="CHD8000056P0102"/>
    <s v="分合闸指示牌限位橡胶套"/>
    <x v="3"/>
    <n v="202"/>
    <x v="0"/>
    <x v="0"/>
    <s v="MRP"/>
    <x v="2"/>
    <s v="VMI"/>
    <n v="751"/>
    <n v="0"/>
    <n v="0.47"/>
    <n v="0"/>
    <n v="0"/>
    <n v="16041"/>
    <n v="352.96999999999997"/>
    <n v="84.895891777320614"/>
    <n v="0"/>
    <n v="0"/>
    <n v="0"/>
    <n v="7539.2699999999995"/>
    <s v="&lt;90 days"/>
    <n v="3"/>
    <s v="C"/>
    <n v="21"/>
    <n v="175.33474725333471"/>
  </r>
  <r>
    <s v="CHD8000057P0102"/>
    <s v="传动爪限位滚轮."/>
    <x v="3"/>
    <n v="212"/>
    <x v="0"/>
    <x v="0"/>
    <s v="MRP"/>
    <x v="2"/>
    <s v="VMI"/>
    <n v="1005"/>
    <n v="0"/>
    <n v="3.95"/>
    <n v="0"/>
    <n v="0"/>
    <n v="16036"/>
    <n v="3969.75"/>
    <n v="17.09372661511599"/>
    <n v="0"/>
    <n v="0"/>
    <n v="0"/>
    <n v="63342.200000000004"/>
    <s v="&lt;30 days"/>
    <n v="2"/>
    <s v="B"/>
    <n v="14"/>
    <n v="474.18987061999559"/>
  </r>
  <r>
    <s v="CHD8000058P0101"/>
    <s v="传动轮"/>
    <x v="3"/>
    <n v="202"/>
    <x v="0"/>
    <x v="0"/>
    <s v="MRP"/>
    <x v="2"/>
    <s v="VMI"/>
    <n v="512"/>
    <n v="0"/>
    <n v="10.69"/>
    <n v="0"/>
    <n v="0"/>
    <n v="16019"/>
    <n v="5473.28"/>
    <n v="22.899369498720269"/>
    <n v="0"/>
    <n v="0"/>
    <n v="0"/>
    <n v="171243.11"/>
    <s v="&lt;30 days"/>
    <n v="2"/>
    <s v="B"/>
    <n v="14"/>
    <n v="1403.8713651555918"/>
  </r>
  <r>
    <s v="CHD8000059P0101"/>
    <s v="传动爪"/>
    <x v="3"/>
    <n v="202"/>
    <x v="0"/>
    <x v="0"/>
    <s v="MRP"/>
    <x v="2"/>
    <s v="VMI"/>
    <n v="616"/>
    <n v="-1"/>
    <n v="12.28"/>
    <n v="0"/>
    <n v="0"/>
    <n v="16036"/>
    <n v="7564.48"/>
    <n v="11.653778997256175"/>
    <n v="0"/>
    <n v="0"/>
    <n v="-12.28"/>
    <n v="196922.08"/>
    <s v="&lt;15 days"/>
    <n v="1"/>
    <s v="A"/>
    <n v="7"/>
    <n v="1993.7100217808224"/>
  </r>
  <r>
    <s v="CHD8000061P0101"/>
    <s v="小链轮"/>
    <x v="2"/>
    <n v="202"/>
    <x v="0"/>
    <x v="0"/>
    <s v="SM"/>
    <x v="1"/>
    <n v="2600"/>
    <n v="66"/>
    <n v="1375"/>
    <n v="21.41"/>
    <n v="0"/>
    <n v="350"/>
    <n v="15029"/>
    <n v="1413.06"/>
    <n v="14.96040987424313"/>
    <n v="0"/>
    <n v="3746.75"/>
    <n v="29438.75"/>
    <n v="321770.89"/>
    <s v="&lt;15 days"/>
    <n v="1"/>
    <s v="B"/>
    <n v="7"/>
    <n v="496.24537931506848"/>
  </r>
  <r>
    <s v="CHD8000061R0101"/>
    <s v="储能指示装配"/>
    <x v="3"/>
    <n v="212"/>
    <x v="0"/>
    <x v="0"/>
    <s v="MRP"/>
    <x v="2"/>
    <s v="VMI"/>
    <n v="75"/>
    <n v="0"/>
    <n v="20.85"/>
    <n v="0"/>
    <n v="0"/>
    <n v="15040"/>
    <n v="1563.75"/>
    <n v="1.6017287234042554"/>
    <n v="0"/>
    <n v="0"/>
    <n v="0"/>
    <n v="313584"/>
    <s v="&lt;15 days"/>
    <n v="1"/>
    <s v="B"/>
    <n v="7"/>
    <n v="0"/>
  </r>
  <r>
    <s v="CHD8000061R0104"/>
    <s v="储能指示装配(中文)"/>
    <x v="14"/>
    <n v="212"/>
    <x v="0"/>
    <x v="0"/>
    <s v="Order specific"/>
    <x v="0"/>
    <n v="2100"/>
    <n v="34"/>
    <n v="0"/>
    <n v="22.78"/>
    <n v="0"/>
    <n v="0"/>
    <n v="177"/>
    <n v="774.52"/>
    <n v="154.66101694915253"/>
    <n v="0"/>
    <n v="0"/>
    <n v="0"/>
    <n v="4032.0600000000004"/>
    <s v="Order specific"/>
    <s v="Order specific"/>
    <s v="C"/>
    <s v=""/>
    <n v="0"/>
  </r>
  <r>
    <s v="CHD8000062P0101"/>
    <s v="辅助开关拐臂"/>
    <x v="2"/>
    <n v="212"/>
    <x v="0"/>
    <x v="0"/>
    <s v="SM"/>
    <x v="1"/>
    <n v="2600"/>
    <n v="772"/>
    <n v="2730"/>
    <n v="9"/>
    <n v="0"/>
    <n v="500"/>
    <n v="16029"/>
    <n v="6948"/>
    <n v="0.77422172312683257"/>
    <n v="0"/>
    <n v="2250"/>
    <n v="24570"/>
    <n v="144261"/>
    <s v="&lt;15 days"/>
    <n v="2"/>
    <s v="B"/>
    <n v="14"/>
    <n v="0"/>
  </r>
  <r>
    <s v="CHD8000063P0101"/>
    <s v="主输出拐臂"/>
    <x v="3"/>
    <n v="212"/>
    <x v="0"/>
    <x v="0"/>
    <s v="MRP"/>
    <x v="2"/>
    <s v="VMI"/>
    <n v="261"/>
    <n v="0"/>
    <n v="58.73"/>
    <n v="0"/>
    <n v="0"/>
    <n v="41606"/>
    <n v="15328.529999999999"/>
    <n v="6.7725808777580161"/>
    <n v="0"/>
    <n v="0"/>
    <n v="0"/>
    <n v="2443520.38"/>
    <s v="&lt;15 days"/>
    <n v="1"/>
    <s v="A"/>
    <n v="7"/>
    <n v="0"/>
  </r>
  <r>
    <s v="CHD8000064P0101"/>
    <s v="主输入拐臂12"/>
    <x v="3"/>
    <n v="212"/>
    <x v="0"/>
    <x v="0"/>
    <s v="MRP"/>
    <x v="2"/>
    <s v="VMI"/>
    <n v="105"/>
    <n v="0"/>
    <n v="18"/>
    <n v="0"/>
    <n v="0"/>
    <n v="16029"/>
    <n v="1890"/>
    <n v="5.94329028635598"/>
    <n v="0"/>
    <n v="0"/>
    <n v="0"/>
    <n v="288522"/>
    <s v="&lt;15 days"/>
    <n v="1"/>
    <s v="B"/>
    <n v="7"/>
    <n v="0"/>
  </r>
  <r>
    <s v="CHD8000064P0102"/>
    <s v="主传动拐臂"/>
    <x v="3"/>
    <n v="212"/>
    <x v="0"/>
    <x v="0"/>
    <s v="MRP"/>
    <x v="2"/>
    <s v="VMI"/>
    <n v="361"/>
    <n v="30"/>
    <n v="20"/>
    <n v="0"/>
    <n v="0"/>
    <n v="44655"/>
    <n v="7220"/>
    <n v="0.85824655693651331"/>
    <n v="0"/>
    <n v="0"/>
    <n v="600"/>
    <n v="893100"/>
    <s v="&lt;15 days"/>
    <n v="1"/>
    <s v="B"/>
    <n v="7"/>
    <n v="0"/>
  </r>
  <r>
    <s v="CHD8000065P0101"/>
    <s v="辅助开关拉动拐臂"/>
    <x v="2"/>
    <n v="212"/>
    <x v="0"/>
    <x v="0"/>
    <s v="SM"/>
    <x v="1"/>
    <n v="2600"/>
    <n v="609"/>
    <n v="2060"/>
    <n v="9"/>
    <n v="0"/>
    <n v="400"/>
    <n v="16077"/>
    <n v="5481"/>
    <n v="8.195869876220689"/>
    <n v="0"/>
    <n v="1800"/>
    <n v="18540"/>
    <n v="144693"/>
    <s v="&lt;15 days"/>
    <n v="2"/>
    <s v="B"/>
    <n v="14"/>
    <n v="0"/>
  </r>
  <r>
    <s v="CHD8000065P0110"/>
    <s v="合闸储能拐臂"/>
    <x v="3"/>
    <n v="212"/>
    <x v="0"/>
    <x v="0"/>
    <s v="MRP"/>
    <x v="2"/>
    <s v="VMI"/>
    <n v="128"/>
    <n v="0"/>
    <n v="22.61"/>
    <n v="0"/>
    <n v="0"/>
    <n v="20271"/>
    <n v="2894.08"/>
    <n v="10.965665236051501"/>
    <n v="0"/>
    <n v="0"/>
    <n v="0"/>
    <n v="458327.31"/>
    <s v="&lt;15 days"/>
    <n v="1"/>
    <s v="B"/>
    <n v="7"/>
    <n v="690.77328657534235"/>
  </r>
  <r>
    <s v="CHD8000068R0101"/>
    <s v="绝缘组件12-50-3150"/>
    <x v="3"/>
    <n v="212"/>
    <x v="0"/>
    <x v="0"/>
    <s v="MRP"/>
    <x v="2"/>
    <s v="VMI"/>
    <n v="6"/>
    <n v="0"/>
    <n v="56.28"/>
    <n v="0"/>
    <n v="0"/>
    <n v="1178"/>
    <n v="337.68"/>
    <n v="39.660441426146008"/>
    <n v="0"/>
    <n v="0"/>
    <n v="0"/>
    <n v="66297.84"/>
    <s v="&lt;90 days"/>
    <n v="2"/>
    <s v="C"/>
    <n v="14"/>
    <n v="144.19687684931506"/>
  </r>
  <r>
    <s v="CHD8000069R0101"/>
    <s v="手动分闸按钮装配"/>
    <x v="2"/>
    <n v="212"/>
    <x v="0"/>
    <x v="0"/>
    <s v="SM"/>
    <x v="1"/>
    <n v="2600"/>
    <n v="539"/>
    <n v="1750"/>
    <n v="12.89"/>
    <n v="0"/>
    <n v="350"/>
    <n v="15706"/>
    <n v="6947.71"/>
    <n v="0.13943715777409907"/>
    <n v="0"/>
    <n v="2255.75"/>
    <n v="22557.5"/>
    <n v="202450.34"/>
    <s v="&lt;15 days"/>
    <n v="1"/>
    <s v="B"/>
    <n v="7"/>
    <n v="0"/>
  </r>
  <r>
    <s v="CHD8000069R0102"/>
    <s v="手动合闸按钮装配"/>
    <x v="2"/>
    <n v="212"/>
    <x v="0"/>
    <x v="0"/>
    <s v="SM"/>
    <x v="1"/>
    <n v="2600"/>
    <n v="823"/>
    <n v="1400"/>
    <n v="14.13"/>
    <n v="0"/>
    <n v="350"/>
    <n v="15889"/>
    <n v="11628.99"/>
    <n v="12.381836490653912"/>
    <n v="0"/>
    <n v="2472.75"/>
    <n v="19782"/>
    <n v="224511.57"/>
    <s v="&lt;15 days"/>
    <n v="1"/>
    <s v="A"/>
    <n v="7"/>
    <n v="3336.0409042661449"/>
  </r>
  <r>
    <s v="CHD8000069R0103"/>
    <s v="手动分闸按钮装配(带过流)"/>
    <x v="3"/>
    <n v="212"/>
    <x v="0"/>
    <x v="0"/>
    <s v="MRP"/>
    <x v="2"/>
    <s v="VMI"/>
    <n v="75"/>
    <n v="0"/>
    <n v="13.03"/>
    <n v="0"/>
    <n v="0"/>
    <n v="338"/>
    <n v="977.25"/>
    <n v="888.74260355029583"/>
    <n v="0"/>
    <n v="0"/>
    <n v="0"/>
    <n v="4404.1399999999994"/>
    <s v="&gt;90 days"/>
    <n v="3"/>
    <s v="B"/>
    <n v="21"/>
    <n v="629.74472126699845"/>
  </r>
  <r>
    <s v="CHD8000070P0101"/>
    <s v="合闸弹簧固定杆150-31.5"/>
    <x v="3"/>
    <n v="212"/>
    <x v="0"/>
    <x v="0"/>
    <s v="MRP"/>
    <x v="2"/>
    <s v="VMI"/>
    <n v="7"/>
    <n v="0"/>
    <n v="9.3000000000000007"/>
    <n v="0"/>
    <n v="0"/>
    <n v="882"/>
    <n v="65.100000000000009"/>
    <n v="31.037414965986393"/>
    <n v="0"/>
    <n v="0"/>
    <n v="0"/>
    <n v="8202.6"/>
    <s v="&lt;90 days"/>
    <n v="3"/>
    <s v="C"/>
    <n v="21"/>
    <n v="13.895086684931506"/>
  </r>
  <r>
    <s v="CHD8000070P0104"/>
    <s v="合闸弹簧固定杆210～31.5"/>
    <x v="3"/>
    <n v="212"/>
    <x v="0"/>
    <x v="0"/>
    <s v="MRP"/>
    <x v="2"/>
    <s v="VMI"/>
    <n v="68"/>
    <n v="0"/>
    <n v="12.09"/>
    <n v="0"/>
    <n v="0"/>
    <n v="10027"/>
    <n v="822.12"/>
    <n v="0.25481200757953526"/>
    <n v="0"/>
    <n v="0"/>
    <n v="0"/>
    <n v="121226.43"/>
    <s v="&lt;15 days"/>
    <n v="2"/>
    <s v="C"/>
    <n v="14"/>
    <n v="0"/>
  </r>
  <r>
    <s v="CHD8000070R0101"/>
    <s v="分合闸指示装配"/>
    <x v="2"/>
    <n v="212"/>
    <x v="0"/>
    <x v="0"/>
    <s v="SM"/>
    <x v="1"/>
    <n v="2600"/>
    <n v="411.89299999999997"/>
    <n v="450"/>
    <n v="12.18"/>
    <n v="0"/>
    <n v="150"/>
    <n v="15657.107"/>
    <n v="5016.8567399999993"/>
    <n v="1.5852226084933827"/>
    <n v="0"/>
    <n v="913.5"/>
    <n v="5481"/>
    <n v="190703.56326"/>
    <s v="&lt;15 days"/>
    <n v="1"/>
    <s v="B"/>
    <n v="7"/>
    <n v="0"/>
  </r>
  <r>
    <s v="CHD8000070R0102"/>
    <s v="分合闸指示装配(中文)"/>
    <x v="14"/>
    <n v="212"/>
    <x v="0"/>
    <x v="0"/>
    <s v="Order specific"/>
    <x v="0"/>
    <n v="2100"/>
    <n v="32"/>
    <n v="0"/>
    <n v="13.81"/>
    <n v="0"/>
    <n v="0"/>
    <n v="415"/>
    <n v="441.92"/>
    <n v="362.26733734939756"/>
    <n v="0"/>
    <n v="0"/>
    <n v="0"/>
    <n v="5731.1500000000005"/>
    <s v="Order specific"/>
    <s v="Order specific"/>
    <s v="C"/>
    <s v=""/>
    <n v="0"/>
  </r>
  <r>
    <s v="CHD8000071P0103"/>
    <s v="合闸模块下固定杆"/>
    <x v="3"/>
    <n v="212"/>
    <x v="0"/>
    <x v="0"/>
    <s v="MRP"/>
    <x v="2"/>
    <s v="VMI"/>
    <n v="1026"/>
    <n v="0"/>
    <n v="3.88"/>
    <n v="0"/>
    <n v="0"/>
    <n v="15994"/>
    <n v="3980.88"/>
    <n v="0.73027385269476053"/>
    <n v="0"/>
    <n v="0"/>
    <n v="0"/>
    <n v="62056.72"/>
    <s v="&lt;15 days"/>
    <n v="2"/>
    <s v="B"/>
    <n v="14"/>
    <n v="0"/>
  </r>
  <r>
    <s v="CHD8000071P0106"/>
    <s v="分闸模块下固定杆"/>
    <x v="3"/>
    <n v="212"/>
    <x v="0"/>
    <x v="0"/>
    <s v="MRP"/>
    <x v="2"/>
    <s v="VMI"/>
    <n v="723"/>
    <n v="0"/>
    <n v="2.38"/>
    <n v="0"/>
    <n v="0"/>
    <n v="15890"/>
    <n v="1720.74"/>
    <n v="23.567652611705473"/>
    <n v="0"/>
    <n v="0"/>
    <n v="0"/>
    <n v="37818.199999999997"/>
    <s v="&lt;30 days"/>
    <n v="2"/>
    <s v="B"/>
    <n v="14"/>
    <n v="461.05024820956504"/>
  </r>
  <r>
    <s v="CHD8000071P0107"/>
    <s v="扣板限位杆"/>
    <x v="3"/>
    <n v="212"/>
    <x v="0"/>
    <x v="0"/>
    <s v="MRP"/>
    <x v="2"/>
    <s v="VMI"/>
    <n v="1156"/>
    <n v="0"/>
    <n v="3.1"/>
    <n v="0"/>
    <n v="0"/>
    <n v="31961"/>
    <n v="3583.6"/>
    <n v="8.2567817027001666"/>
    <n v="0"/>
    <n v="0"/>
    <n v="0"/>
    <n v="99079.1"/>
    <s v="&lt;15 days"/>
    <n v="2"/>
    <s v="B"/>
    <n v="14"/>
    <n v="0"/>
  </r>
  <r>
    <s v="CHD8000071P0108"/>
    <s v="储能指示固定杆"/>
    <x v="2"/>
    <n v="212"/>
    <x v="0"/>
    <x v="0"/>
    <s v="SM"/>
    <x v="1"/>
    <n v="2600"/>
    <n v="563"/>
    <n v="1400"/>
    <n v="3.1"/>
    <n v="0"/>
    <n v="350"/>
    <n v="15202"/>
    <n v="1745.3"/>
    <n v="27.755558479147478"/>
    <n v="0"/>
    <n v="542.5"/>
    <n v="4340"/>
    <n v="47126.200000000004"/>
    <s v="&lt;30 days"/>
    <n v="2"/>
    <s v="B"/>
    <n v="14"/>
    <n v="570.87665207375449"/>
  </r>
  <r>
    <s v="CHD8000071P0109"/>
    <s v="分闸杆(外伸12)"/>
    <x v="14"/>
    <n v="212"/>
    <x v="0"/>
    <x v="0"/>
    <s v="Order specific"/>
    <x v="0"/>
    <n v="2100"/>
    <n v="6"/>
    <n v="0"/>
    <n v="13.94"/>
    <n v="0"/>
    <n v="0"/>
    <n v="22"/>
    <n v="83.64"/>
    <n v="9340.681818181818"/>
    <n v="0"/>
    <n v="0"/>
    <n v="0"/>
    <n v="306.68"/>
    <s v="Order specific"/>
    <s v="Order specific"/>
    <s v="C"/>
    <s v=""/>
    <n v="0"/>
  </r>
  <r>
    <s v="CHD8000071P0113"/>
    <s v="3150-40分闸杆(外伸12)"/>
    <x v="14"/>
    <n v="212"/>
    <x v="0"/>
    <x v="0"/>
    <s v="Order specific"/>
    <x v="0"/>
    <n v="2100"/>
    <n v="7"/>
    <n v="0"/>
    <n v="12.32"/>
    <n v="0"/>
    <n v="0"/>
    <n v="9"/>
    <n v="86.240000000000009"/>
    <n v="243.33333333333331"/>
    <n v="0"/>
    <n v="0"/>
    <n v="0"/>
    <n v="110.88"/>
    <s v="Order specific"/>
    <s v="Order specific"/>
    <s v="C"/>
    <s v=""/>
    <n v="0"/>
  </r>
  <r>
    <s v="CHD8000071P0117"/>
    <s v="掣子限位杆"/>
    <x v="3"/>
    <n v="212"/>
    <x v="0"/>
    <x v="0"/>
    <s v="MRP"/>
    <x v="2"/>
    <s v="VMI"/>
    <n v="695"/>
    <n v="0"/>
    <n v="3.5"/>
    <n v="0"/>
    <n v="0"/>
    <n v="15996"/>
    <n v="2432.5"/>
    <n v="0.15972743185796448"/>
    <n v="0"/>
    <n v="0"/>
    <n v="0"/>
    <n v="55986"/>
    <s v="&lt;15 days"/>
    <n v="2"/>
    <s v="B"/>
    <n v="14"/>
    <n v="0"/>
  </r>
  <r>
    <s v="CHD8000071P0133"/>
    <s v="分闸杆(外伸50/P=275)"/>
    <x v="14"/>
    <n v="212"/>
    <x v="0"/>
    <x v="0"/>
    <s v="Order specific"/>
    <x v="0"/>
    <n v="2100"/>
    <n v="3"/>
    <n v="0"/>
    <n v="11.5"/>
    <n v="0"/>
    <n v="0"/>
    <n v="0"/>
    <n v="34.5"/>
    <s v=""/>
    <n v="0"/>
    <n v="0"/>
    <n v="0"/>
    <n v="0"/>
    <s v="Order specific"/>
    <s v="Order specific"/>
    <s v="C"/>
    <s v=""/>
    <n v="0"/>
  </r>
  <r>
    <s v="CHD8000071P0143"/>
    <s v="分闸杆1250-31.5(外伸80\P=210)"/>
    <x v="14"/>
    <n v="212"/>
    <x v="0"/>
    <x v="0"/>
    <s v="Order specific"/>
    <x v="0"/>
    <n v="2100"/>
    <n v="1"/>
    <n v="2"/>
    <n v="13.22"/>
    <n v="0"/>
    <n v="0"/>
    <n v="29"/>
    <n v="13.22"/>
    <n v="37.758620689655174"/>
    <n v="0"/>
    <n v="0"/>
    <n v="26.44"/>
    <n v="383.38"/>
    <s v="Order specific"/>
    <s v="Order specific"/>
    <s v="C"/>
    <s v=""/>
    <n v="0"/>
  </r>
  <r>
    <s v="CHD8000074P0101"/>
    <s v="合闸联锁凸轮"/>
    <x v="2"/>
    <n v="202"/>
    <x v="0"/>
    <x v="0"/>
    <s v="SM"/>
    <x v="1"/>
    <n v="2600"/>
    <n v="959"/>
    <n v="1400"/>
    <n v="15"/>
    <n v="0"/>
    <n v="350"/>
    <n v="16034"/>
    <n v="14385"/>
    <n v="2.2764126231757519E-2"/>
    <n v="0"/>
    <n v="2625"/>
    <n v="21000"/>
    <n v="240510"/>
    <s v="&lt;15 days"/>
    <n v="1"/>
    <s v="A"/>
    <n v="7"/>
    <n v="0"/>
  </r>
  <r>
    <s v="CHD8000075P0101"/>
    <s v="储能指示驱动块"/>
    <x v="3"/>
    <n v="212"/>
    <x v="0"/>
    <x v="0"/>
    <s v="MRP"/>
    <x v="2"/>
    <s v="VMI"/>
    <n v="419"/>
    <n v="0"/>
    <n v="3.61"/>
    <n v="0"/>
    <n v="0"/>
    <n v="16036"/>
    <n v="1512.59"/>
    <n v="21.82807433275131"/>
    <n v="0"/>
    <n v="0"/>
    <n v="0"/>
    <n v="57889.96"/>
    <s v="&lt;30 days"/>
    <n v="2"/>
    <s v="B"/>
    <n v="14"/>
    <n v="358.01784761923807"/>
  </r>
  <r>
    <s v="CHD8000077P0101"/>
    <s v="储能小齿轮"/>
    <x v="3"/>
    <n v="212"/>
    <x v="0"/>
    <x v="0"/>
    <s v="MRP"/>
    <x v="2"/>
    <s v="VMI"/>
    <n v="462"/>
    <n v="0"/>
    <n v="11.02"/>
    <n v="0"/>
    <n v="0"/>
    <n v="15998"/>
    <n v="5091.24"/>
    <n v="9.5596324540567572"/>
    <n v="0"/>
    <n v="0"/>
    <n v="0"/>
    <n v="176297.96"/>
    <s v="&lt;15 days"/>
    <n v="1"/>
    <s v="B"/>
    <n v="7"/>
    <n v="899.7128404982509"/>
  </r>
  <r>
    <s v="CHD8000078P0101"/>
    <s v="储能大齿轮"/>
    <x v="3"/>
    <n v="212"/>
    <x v="0"/>
    <x v="0"/>
    <s v="MRP"/>
    <x v="2"/>
    <s v="VMI"/>
    <n v="400"/>
    <n v="0"/>
    <n v="13.1"/>
    <n v="0"/>
    <n v="0"/>
    <n v="16025"/>
    <n v="5240"/>
    <n v="10.522932917316693"/>
    <n v="0"/>
    <n v="0"/>
    <n v="0"/>
    <n v="209927.5"/>
    <s v="&lt;15 days"/>
    <n v="1"/>
    <s v="B"/>
    <n v="7"/>
    <n v="1157.8246575342466"/>
  </r>
  <r>
    <s v="CHD8000079P0107"/>
    <s v="合闸按钮(中文/绿底)"/>
    <x v="11"/>
    <n v="105"/>
    <x v="0"/>
    <x v="0"/>
    <s v="Order specific"/>
    <x v="0"/>
    <n v="2100"/>
    <n v="5"/>
    <n v="0"/>
    <n v="3.22"/>
    <n v="0"/>
    <n v="0"/>
    <n v="0"/>
    <n v="16.100000000000001"/>
    <s v=""/>
    <n v="0"/>
    <n v="0"/>
    <n v="0"/>
    <n v="0"/>
    <s v="Order specific"/>
    <s v="Order specific"/>
    <s v="C"/>
    <s v=""/>
    <n v="0"/>
  </r>
  <r>
    <s v="CHD8000079P0108"/>
    <s v="分闸按钮(中文/红底)"/>
    <x v="11"/>
    <n v="105"/>
    <x v="0"/>
    <x v="0"/>
    <s v="Order specific"/>
    <x v="0"/>
    <n v="2100"/>
    <n v="5"/>
    <n v="0"/>
    <n v="3.22"/>
    <n v="0"/>
    <n v="0"/>
    <n v="0"/>
    <n v="16.100000000000001"/>
    <s v=""/>
    <n v="0"/>
    <n v="0"/>
    <n v="0"/>
    <n v="0"/>
    <s v="Order specific"/>
    <s v="Order specific"/>
    <s v="C"/>
    <s v=""/>
    <n v="0"/>
  </r>
  <r>
    <s v="CHD8000080P0101"/>
    <s v="手动分闸按钮拐臂"/>
    <x v="3"/>
    <n v="212"/>
    <x v="0"/>
    <x v="0"/>
    <s v="MRP"/>
    <x v="2"/>
    <s v="VMI"/>
    <n v="27"/>
    <n v="0"/>
    <n v="4.1100000000000003"/>
    <n v="0"/>
    <n v="0"/>
    <n v="1727"/>
    <n v="110.97000000000001"/>
    <n v="1.0567458019687319"/>
    <n v="0"/>
    <n v="0"/>
    <n v="0"/>
    <n v="7097.97"/>
    <s v="&lt;15 days"/>
    <n v="3"/>
    <s v="C"/>
    <n v="21"/>
    <n v="0"/>
  </r>
  <r>
    <s v="CHD8000080R0104"/>
    <s v="闭锁电磁铁装配 DC110V"/>
    <x v="3"/>
    <n v="219"/>
    <x v="0"/>
    <x v="0"/>
    <s v="MRP"/>
    <x v="2"/>
    <s v="VMI"/>
    <n v="16"/>
    <n v="0"/>
    <n v="27.18"/>
    <n v="0"/>
    <n v="0"/>
    <n v="2362"/>
    <n v="434.88"/>
    <n v="4.1723116003386957"/>
    <n v="0"/>
    <n v="0"/>
    <n v="0"/>
    <n v="64199.159999999996"/>
    <s v="&lt;15 days"/>
    <n v="2"/>
    <s v="C"/>
    <n v="14"/>
    <n v="0"/>
  </r>
  <r>
    <s v="CHD8000080R0108"/>
    <s v="闭锁电磁铁DC48V"/>
    <x v="11"/>
    <n v="219"/>
    <x v="0"/>
    <x v="0"/>
    <s v="Order specific"/>
    <x v="0"/>
    <n v="2100"/>
    <n v="7"/>
    <n v="24"/>
    <n v="27.18"/>
    <n v="0"/>
    <n v="0"/>
    <n v="216"/>
    <n v="190.26"/>
    <n v="27.037037037037035"/>
    <n v="0"/>
    <n v="0"/>
    <n v="652.31999999999994"/>
    <n v="5870.88"/>
    <s v="Order specific"/>
    <s v="Order specific"/>
    <s v="C"/>
    <s v=""/>
    <n v="0"/>
  </r>
  <r>
    <s v="CHD8000080R0109"/>
    <s v="闭锁电磁铁装配 DC24V"/>
    <x v="11"/>
    <n v="219"/>
    <x v="0"/>
    <x v="0"/>
    <s v="Order specific"/>
    <x v="0"/>
    <n v="2100"/>
    <n v="4"/>
    <n v="5"/>
    <n v="35"/>
    <n v="0"/>
    <n v="0"/>
    <n v="16"/>
    <n v="140"/>
    <n v="159.6875"/>
    <n v="0"/>
    <n v="0"/>
    <n v="175"/>
    <n v="560"/>
    <s v="Order specific"/>
    <s v="Order specific"/>
    <s v="C"/>
    <s v=""/>
    <n v="0"/>
  </r>
  <r>
    <s v="CHD8000080R0110"/>
    <s v="电动Y0闭锁DC220V"/>
    <x v="3"/>
    <n v="219"/>
    <x v="0"/>
    <x v="0"/>
    <s v="MRP"/>
    <x v="2"/>
    <s v="VMI"/>
    <n v="1"/>
    <n v="0"/>
    <n v="28.5"/>
    <n v="0"/>
    <n v="0"/>
    <n v="37"/>
    <n v="28.5"/>
    <n v="39.45945945945946"/>
    <n v="0"/>
    <n v="0"/>
    <n v="0"/>
    <n v="1054.5"/>
    <s v="&lt;90 days"/>
    <n v="3"/>
    <s v="C"/>
    <n v="21"/>
    <n v="8.7994726027397263"/>
  </r>
  <r>
    <s v="CHD8000080R0111"/>
    <s v="电动Y0闭锁DC110V"/>
    <x v="11"/>
    <n v="219"/>
    <x v="0"/>
    <x v="0"/>
    <s v="Order specific"/>
    <x v="0"/>
    <n v="2100"/>
    <n v="8"/>
    <n v="11"/>
    <n v="28.5"/>
    <n v="0"/>
    <n v="0"/>
    <n v="54"/>
    <n v="228"/>
    <n v="6.7592592592592586"/>
    <n v="0"/>
    <n v="0"/>
    <n v="313.5"/>
    <n v="1539"/>
    <s v="Order specific"/>
    <s v="Order specific"/>
    <s v="C"/>
    <s v=""/>
    <n v="0"/>
  </r>
  <r>
    <s v="CHD8000080R0113"/>
    <s v="电动Y0闭锁 DC125V"/>
    <x v="11"/>
    <n v="219"/>
    <x v="0"/>
    <x v="0"/>
    <s v="Order specific"/>
    <x v="0"/>
    <n v="2100"/>
    <n v="5"/>
    <n v="0"/>
    <n v="28.34"/>
    <n v="0"/>
    <n v="0"/>
    <n v="0"/>
    <n v="141.69999999999999"/>
    <s v=""/>
    <n v="0"/>
    <n v="0"/>
    <n v="0"/>
    <n v="0"/>
    <s v="Order specific"/>
    <s v="Order specific"/>
    <s v="C"/>
    <s v=""/>
    <n v="0"/>
  </r>
  <r>
    <s v="CHD8000080R0114"/>
    <s v="电动Y0闭锁 DC48V"/>
    <x v="11"/>
    <n v="219"/>
    <x v="0"/>
    <x v="0"/>
    <s v="Order specific"/>
    <x v="0"/>
    <n v="2100"/>
    <n v="4"/>
    <n v="7"/>
    <n v="28.5"/>
    <n v="0"/>
    <n v="0"/>
    <n v="72"/>
    <n v="114"/>
    <n v="25.347222222222225"/>
    <n v="0"/>
    <n v="0"/>
    <n v="199.5"/>
    <n v="2052"/>
    <s v="Order specific"/>
    <s v="Order specific"/>
    <s v="C"/>
    <s v=""/>
    <n v="0"/>
  </r>
  <r>
    <s v="CHD8000080R0116"/>
    <s v="合闸闭锁电磁铁DC125V"/>
    <x v="11"/>
    <n v="219"/>
    <x v="0"/>
    <x v="0"/>
    <s v="Order specific"/>
    <x v="0"/>
    <n v="2100"/>
    <n v="16"/>
    <n v="0"/>
    <n v="26.7"/>
    <n v="0"/>
    <n v="0"/>
    <n v="47"/>
    <n v="427.2"/>
    <n v="31.063829787234042"/>
    <n v="0"/>
    <n v="0"/>
    <n v="0"/>
    <n v="1254.8999999999999"/>
    <s v="Order specific"/>
    <s v="Order specific"/>
    <s v="C"/>
    <s v=""/>
    <n v="0"/>
  </r>
  <r>
    <s v="CHD8000080R0117"/>
    <s v="合闸闭锁电磁铁装配 DC230V"/>
    <x v="11"/>
    <n v="219"/>
    <x v="0"/>
    <x v="0"/>
    <s v="Order specific"/>
    <x v="0"/>
    <n v="2100"/>
    <n v="1"/>
    <n v="0"/>
    <n v="26.4"/>
    <n v="0"/>
    <n v="0"/>
    <n v="0"/>
    <n v="26.4"/>
    <s v=""/>
    <n v="0"/>
    <n v="0"/>
    <n v="0"/>
    <n v="0"/>
    <s v="Order specific"/>
    <s v="Order specific"/>
    <s v="C"/>
    <s v=""/>
    <n v="0"/>
  </r>
  <r>
    <s v="CHD8000080R0119"/>
    <s v="合闸闭锁电磁铁装配DC110 (倒装)"/>
    <x v="14"/>
    <n v="212"/>
    <x v="0"/>
    <x v="0"/>
    <s v="Order specific"/>
    <x v="0"/>
    <n v="2100"/>
    <n v="8"/>
    <n v="0"/>
    <n v="25.18"/>
    <n v="0"/>
    <n v="0"/>
    <n v="0"/>
    <n v="201.44"/>
    <s v=""/>
    <n v="0"/>
    <n v="0"/>
    <n v="0"/>
    <n v="0"/>
    <s v="Order specific"/>
    <s v="Order specific"/>
    <s v="C"/>
    <s v=""/>
    <n v="0"/>
  </r>
  <r>
    <s v="CHD8000081P0101"/>
    <s v="电动分合闸按钮拐臂"/>
    <x v="2"/>
    <n v="212"/>
    <x v="0"/>
    <x v="0"/>
    <s v="SM"/>
    <x v="1"/>
    <n v="2600"/>
    <n v="1094"/>
    <n v="800"/>
    <n v="4.3099999999999996"/>
    <n v="0"/>
    <n v="200"/>
    <n v="2745"/>
    <n v="4715.1399999999994"/>
    <n v="1.0637522768670309"/>
    <n v="0"/>
    <n v="430.99999999999994"/>
    <n v="3447.9999999999995"/>
    <n v="11830.949999999999"/>
    <s v="&lt;15 days"/>
    <n v="2"/>
    <s v="B"/>
    <n v="14"/>
    <n v="0"/>
  </r>
  <r>
    <s v="CHD8000083P0101"/>
    <s v="主轴轴承座"/>
    <x v="3"/>
    <n v="212"/>
    <x v="0"/>
    <x v="0"/>
    <s v="MRP"/>
    <x v="2"/>
    <s v="VMI"/>
    <n v="250"/>
    <n v="0"/>
    <n v="7.15"/>
    <n v="0"/>
    <n v="0"/>
    <n v="38643"/>
    <n v="1787.5"/>
    <n v="10.333307455425304"/>
    <n v="0"/>
    <n v="0"/>
    <n v="0"/>
    <n v="276297.45"/>
    <s v="&lt;15 days"/>
    <n v="1"/>
    <s v="B"/>
    <n v="7"/>
    <n v="380.5625147128797"/>
  </r>
  <r>
    <s v="CHD8000083R0101"/>
    <s v="软连接31.5"/>
    <x v="3"/>
    <n v="212"/>
    <x v="0"/>
    <x v="0"/>
    <s v="MRP"/>
    <x v="2"/>
    <s v="VMI"/>
    <n v="93"/>
    <n v="0"/>
    <n v="50.16"/>
    <n v="0"/>
    <n v="0"/>
    <n v="1836"/>
    <n v="4664.88"/>
    <n v="49.700435729847491"/>
    <n v="0"/>
    <n v="0"/>
    <n v="0"/>
    <n v="92093.759999999995"/>
    <s v="&lt;90 days"/>
    <n v="2"/>
    <s v="B"/>
    <n v="14"/>
    <n v="2211.5549387046576"/>
  </r>
  <r>
    <s v="CHD8000083R0103"/>
    <s v="软连接25"/>
    <x v="3"/>
    <n v="212"/>
    <x v="0"/>
    <x v="0"/>
    <s v="MRP"/>
    <x v="2"/>
    <s v="VMI"/>
    <n v="23"/>
    <n v="0"/>
    <n v="25.89"/>
    <n v="0"/>
    <n v="0"/>
    <n v="12"/>
    <n v="595.47"/>
    <n v="2828.75"/>
    <n v="0"/>
    <n v="0"/>
    <n v="0"/>
    <n v="310.68"/>
    <s v="&gt;90 days"/>
    <n v="3"/>
    <s v="C"/>
    <n v="21"/>
    <n v="390.09258119310653"/>
  </r>
  <r>
    <s v="CHD8000083R0104"/>
    <s v="软连接VG2"/>
    <x v="3"/>
    <n v="212"/>
    <x v="0"/>
    <x v="0"/>
    <s v="MRP"/>
    <x v="2"/>
    <s v="VMI"/>
    <n v="69"/>
    <n v="0"/>
    <n v="32.33"/>
    <n v="0"/>
    <n v="0"/>
    <n v="7602"/>
    <n v="2230.77"/>
    <n v="1.104314654038411"/>
    <n v="0"/>
    <n v="0"/>
    <n v="0"/>
    <n v="245772.65999999997"/>
    <s v="&lt;15 days"/>
    <n v="1"/>
    <s v="B"/>
    <n v="7"/>
    <n v="0"/>
  </r>
  <r>
    <s v="CHD8000084P0101"/>
    <s v="主轴轴承"/>
    <x v="2"/>
    <n v="212"/>
    <x v="0"/>
    <x v="0"/>
    <s v="SM"/>
    <x v="1"/>
    <n v="2600"/>
    <n v="2126"/>
    <n v="1660"/>
    <n v="18.600000000000001"/>
    <n v="0"/>
    <n v="800"/>
    <n v="38696"/>
    <n v="39543.600000000006"/>
    <n v="0.65084246433739923"/>
    <n v="0"/>
    <n v="7440.0000000000009"/>
    <n v="30876.000000000004"/>
    <n v="719745.60000000009"/>
    <s v="&lt;15 days"/>
    <n v="1"/>
    <s v="A"/>
    <n v="7"/>
    <n v="0"/>
  </r>
  <r>
    <s v="CHD8000085P0101"/>
    <s v="半轴轴承"/>
    <x v="3"/>
    <n v="212"/>
    <x v="0"/>
    <x v="0"/>
    <s v="MRP"/>
    <x v="2"/>
    <s v="VMI"/>
    <n v="1756"/>
    <n v="0"/>
    <n v="9.5299999999999994"/>
    <n v="0"/>
    <n v="0"/>
    <n v="97582"/>
    <n v="16734.68"/>
    <n v="7.9521838043901534"/>
    <n v="0"/>
    <n v="0"/>
    <n v="0"/>
    <n v="929956.46"/>
    <s v="&lt;15 days"/>
    <n v="1"/>
    <s v="A"/>
    <n v="7"/>
    <n v="1322.5001452864092"/>
  </r>
  <r>
    <s v="CHD8000085P0102"/>
    <s v="手动储能轴承"/>
    <x v="2"/>
    <n v="212"/>
    <x v="0"/>
    <x v="0"/>
    <s v="SM"/>
    <x v="1"/>
    <n v="2600"/>
    <n v="6081"/>
    <n v="2294"/>
    <n v="7.75"/>
    <n v="0"/>
    <n v="900"/>
    <n v="33956"/>
    <n v="47127.75"/>
    <n v="18.875603722464366"/>
    <n v="0"/>
    <n v="3487.5"/>
    <n v="17778.5"/>
    <n v="263159"/>
    <s v="&lt;30 days"/>
    <n v="1"/>
    <s v="A"/>
    <n v="7"/>
    <n v="19569.308851249727"/>
  </r>
  <r>
    <s v="CHD8000086P0101"/>
    <s v="合闸模块主轴承座"/>
    <x v="3"/>
    <n v="212"/>
    <x v="0"/>
    <x v="0"/>
    <s v="MRP"/>
    <x v="2"/>
    <s v="VMI"/>
    <n v="980"/>
    <n v="0"/>
    <n v="7.15"/>
    <n v="0"/>
    <n v="0"/>
    <n v="32068"/>
    <n v="7007"/>
    <n v="69.214325807658724"/>
    <n v="0"/>
    <n v="0"/>
    <n v="0"/>
    <n v="229286.2"/>
    <s v="&lt;90 days"/>
    <n v="1"/>
    <s v="B"/>
    <n v="7"/>
    <n v="4156.9084443032762"/>
  </r>
  <r>
    <s v="CHD8000087P0101"/>
    <s v="手动储能轴承座"/>
    <x v="3"/>
    <n v="212"/>
    <x v="0"/>
    <x v="0"/>
    <s v="MRP"/>
    <x v="2"/>
    <s v="VMI"/>
    <n v="499"/>
    <n v="0"/>
    <n v="19.54"/>
    <n v="0"/>
    <n v="0"/>
    <n v="16036"/>
    <n v="9750.4599999999991"/>
    <n v="22.306061361935644"/>
    <n v="0"/>
    <n v="0"/>
    <n v="0"/>
    <n v="313343.44"/>
    <s v="&lt;30 days"/>
    <n v="1"/>
    <s v="A"/>
    <n v="7"/>
    <n v="4415.8020632172202"/>
  </r>
  <r>
    <s v="CHD8000088P0101"/>
    <s v="主轴限位套Φ32.5×5"/>
    <x v="2"/>
    <n v="212"/>
    <x v="0"/>
    <x v="0"/>
    <s v="SM"/>
    <x v="1"/>
    <n v="2600"/>
    <n v="1401"/>
    <n v="1600"/>
    <n v="1.49"/>
    <n v="0"/>
    <n v="600"/>
    <n v="30044"/>
    <n v="2087.4899999999998"/>
    <n v="6.0622753295167087"/>
    <n v="0"/>
    <n v="447"/>
    <n v="2384"/>
    <n v="44765.56"/>
    <s v="&lt;15 days"/>
    <n v="2"/>
    <s v="B"/>
    <n v="14"/>
    <n v="0"/>
  </r>
  <r>
    <s v="CHD8000088P0102"/>
    <s v="主轴限位套Φ32.5×6"/>
    <x v="3"/>
    <n v="212"/>
    <x v="0"/>
    <x v="0"/>
    <s v="MRP"/>
    <x v="2"/>
    <s v="VMI"/>
    <n v="34"/>
    <n v="0"/>
    <n v="1.5"/>
    <n v="0"/>
    <n v="0"/>
    <n v="1764"/>
    <n v="51"/>
    <n v="289.88945578231295"/>
    <n v="0"/>
    <n v="0"/>
    <n v="0"/>
    <n v="2646"/>
    <s v="&gt;90 days"/>
    <n v="3"/>
    <s v="C"/>
    <n v="21"/>
    <n v="31.221622246340679"/>
  </r>
  <r>
    <s v="CHD8000088P0103"/>
    <s v="主轴限位套Φ32.5×67"/>
    <x v="3"/>
    <n v="212"/>
    <x v="0"/>
    <x v="0"/>
    <s v="MRP"/>
    <x v="2"/>
    <s v="VMI"/>
    <n v="17"/>
    <n v="0"/>
    <n v="2.95"/>
    <n v="0"/>
    <n v="0"/>
    <n v="882"/>
    <n v="50.150000000000006"/>
    <n v="14.070294784580499"/>
    <n v="0"/>
    <n v="0"/>
    <n v="0"/>
    <n v="2601.9"/>
    <s v="&lt;15 days"/>
    <n v="3"/>
    <s v="C"/>
    <n v="21"/>
    <n v="0"/>
  </r>
  <r>
    <s v="CHD8000088P0104"/>
    <s v="主轴限位套Φ32.5×12"/>
    <x v="2"/>
    <n v="212"/>
    <x v="0"/>
    <x v="0"/>
    <s v="SM"/>
    <x v="1"/>
    <n v="2600"/>
    <n v="1241"/>
    <n v="2400"/>
    <n v="1.5"/>
    <n v="0"/>
    <n v="600"/>
    <n v="26939"/>
    <n v="1861.5"/>
    <n v="0.23033520175210662"/>
    <n v="0"/>
    <n v="450"/>
    <n v="3600"/>
    <n v="40408.5"/>
    <s v="&lt;15 days"/>
    <n v="2"/>
    <s v="B"/>
    <n v="14"/>
    <n v="0"/>
  </r>
  <r>
    <s v="CHD8000088P0105"/>
    <s v="主轴限位套Φ32.5×18"/>
    <x v="2"/>
    <n v="212"/>
    <x v="0"/>
    <x v="0"/>
    <s v="SM"/>
    <x v="1"/>
    <n v="2600"/>
    <n v="635"/>
    <n v="700"/>
    <n v="1.64"/>
    <n v="0"/>
    <n v="350"/>
    <n v="16029"/>
    <n v="1041.3999999999999"/>
    <n v="28.259092894129392"/>
    <n v="0"/>
    <n v="287"/>
    <n v="1148"/>
    <n v="26287.559999999998"/>
    <s v="&lt;30 days"/>
    <n v="2"/>
    <s v="B"/>
    <n v="14"/>
    <n v="346.81285776163719"/>
  </r>
  <r>
    <s v="CHD8000088P0106"/>
    <s v="主轴限位套Φ32.5×22"/>
    <x v="3"/>
    <n v="212"/>
    <x v="0"/>
    <x v="0"/>
    <s v="MRP"/>
    <x v="2"/>
    <s v="VMI"/>
    <n v="17"/>
    <n v="0"/>
    <n v="1.72"/>
    <n v="0"/>
    <n v="0"/>
    <n v="882"/>
    <n v="29.24"/>
    <n v="262.78344671201813"/>
    <n v="0"/>
    <n v="0"/>
    <n v="0"/>
    <n v="1517.04"/>
    <s v="&gt;90 days"/>
    <n v="3"/>
    <s v="C"/>
    <n v="21"/>
    <n v="17.756193270197389"/>
  </r>
  <r>
    <s v="CHD8000088P0108"/>
    <s v="主轴限位套Φ32.5×11"/>
    <x v="2"/>
    <n v="212"/>
    <x v="0"/>
    <x v="0"/>
    <s v="SM"/>
    <x v="1"/>
    <n v="2600"/>
    <n v="1776"/>
    <n v="1400"/>
    <n v="1.49"/>
    <n v="0"/>
    <n v="700"/>
    <n v="30564"/>
    <n v="2646.24"/>
    <n v="0.20301662086114383"/>
    <n v="0"/>
    <n v="521.5"/>
    <n v="2086"/>
    <n v="45540.36"/>
    <s v="&lt;15 days"/>
    <n v="2"/>
    <s v="B"/>
    <n v="14"/>
    <n v="0"/>
  </r>
  <r>
    <s v="CHD8000088P0109"/>
    <s v="主轴限位套Φ32.5×43"/>
    <x v="3"/>
    <n v="212"/>
    <x v="0"/>
    <x v="0"/>
    <s v="MRP"/>
    <x v="2"/>
    <s v="VMI"/>
    <n v="105"/>
    <n v="0"/>
    <n v="2.38"/>
    <n v="0"/>
    <n v="0"/>
    <n v="10901"/>
    <n v="249.89999999999998"/>
    <n v="59.46610402715347"/>
    <n v="0"/>
    <n v="0"/>
    <n v="0"/>
    <n v="25944.379999999997"/>
    <s v="&lt;90 days"/>
    <n v="2"/>
    <s v="C"/>
    <n v="14"/>
    <n v="126.10387924842649"/>
  </r>
  <r>
    <s v="CHD8000088P0110"/>
    <s v="主轴限位套φ32.5×56"/>
    <x v="3"/>
    <n v="212"/>
    <x v="0"/>
    <x v="0"/>
    <s v="MRP"/>
    <x v="2"/>
    <s v="VMI"/>
    <n v="98"/>
    <n v="0"/>
    <n v="2.64"/>
    <n v="0"/>
    <n v="0"/>
    <n v="10028"/>
    <n v="258.72000000000003"/>
    <n v="3.8217989629038693"/>
    <n v="0"/>
    <n v="0"/>
    <n v="0"/>
    <n v="26473.920000000002"/>
    <s v="&lt;15 days"/>
    <n v="2"/>
    <s v="C"/>
    <n v="14"/>
    <n v="0"/>
  </r>
  <r>
    <s v="CHD8000088P0111"/>
    <s v="主轴限位套Φ32.5×101"/>
    <x v="3"/>
    <n v="212"/>
    <x v="0"/>
    <x v="0"/>
    <s v="MRP"/>
    <x v="2"/>
    <s v="VMI"/>
    <n v="99"/>
    <n v="0"/>
    <n v="4.01"/>
    <n v="0"/>
    <n v="0"/>
    <n v="10028"/>
    <n v="396.98999999999995"/>
    <n v="3.5670123653769443"/>
    <n v="0"/>
    <n v="0"/>
    <n v="0"/>
    <n v="40212.28"/>
    <s v="&lt;15 days"/>
    <n v="2"/>
    <s v="C"/>
    <n v="14"/>
    <n v="0"/>
  </r>
  <r>
    <s v="CHD8000088P0116"/>
    <s v="主轴限位套Φ32.5×3"/>
    <x v="2"/>
    <n v="212"/>
    <x v="0"/>
    <x v="0"/>
    <s v="SM"/>
    <x v="1"/>
    <n v="2600"/>
    <n v="1935"/>
    <n v="1000"/>
    <n v="1.46"/>
    <n v="0"/>
    <n v="500"/>
    <n v="21334"/>
    <n v="2825.1"/>
    <n v="1.6937751945251711"/>
    <n v="0"/>
    <n v="365"/>
    <n v="1460"/>
    <n v="31147.64"/>
    <s v="&lt;15 days"/>
    <n v="2"/>
    <s v="B"/>
    <n v="14"/>
    <n v="0"/>
  </r>
  <r>
    <s v="CHD8000088P0117"/>
    <s v="加长轴限位套Φ32.5×184.5"/>
    <x v="3"/>
    <n v="212"/>
    <x v="0"/>
    <x v="0"/>
    <s v="MRP"/>
    <x v="2"/>
    <s v="VMI"/>
    <n v="4"/>
    <n v="0"/>
    <n v="7.28"/>
    <n v="0"/>
    <n v="0"/>
    <n v="10"/>
    <n v="29.12"/>
    <n v="70627.5"/>
    <n v="0"/>
    <n v="0"/>
    <n v="0"/>
    <n v="72.8"/>
    <s v="&gt;90 days"/>
    <n v="3"/>
    <s v="C"/>
    <n v="21"/>
    <n v="19.213485466709145"/>
  </r>
  <r>
    <s v="CHD8000088P0134"/>
    <s v="主轴限位套φ32.5X19"/>
    <x v="2"/>
    <n v="212"/>
    <x v="0"/>
    <x v="0"/>
    <s v="SM"/>
    <x v="1"/>
    <n v="2600"/>
    <n v="1160"/>
    <n v="1050"/>
    <n v="1.65"/>
    <n v="0"/>
    <n v="300"/>
    <n v="3426"/>
    <n v="1914"/>
    <n v="0.4261529480443666"/>
    <n v="0"/>
    <n v="247.5"/>
    <n v="1732.5"/>
    <n v="5652.9"/>
    <s v="&lt;15 days"/>
    <n v="3"/>
    <s v="B"/>
    <n v="21"/>
    <n v="0"/>
  </r>
  <r>
    <s v="CHD8000089P0101"/>
    <s v="扣板限位套"/>
    <x v="3"/>
    <n v="212"/>
    <x v="0"/>
    <x v="0"/>
    <s v="MRP"/>
    <x v="2"/>
    <s v="VMI"/>
    <n v="843"/>
    <n v="0"/>
    <n v="1.96"/>
    <n v="0"/>
    <n v="0"/>
    <n v="15975"/>
    <n v="1652.28"/>
    <n v="26.503912363067293"/>
    <n v="0"/>
    <n v="0"/>
    <n v="0"/>
    <n v="31311"/>
    <s v="&lt;30 days"/>
    <n v="2"/>
    <s v="B"/>
    <n v="14"/>
    <n v="514.47409966934345"/>
  </r>
  <r>
    <s v="CHD8000090P0102"/>
    <s v="储能轴限位套Φ25.5×13"/>
    <x v="3"/>
    <n v="212"/>
    <x v="0"/>
    <x v="0"/>
    <s v="MRP"/>
    <x v="2"/>
    <s v="VMI"/>
    <n v="1109"/>
    <n v="0"/>
    <n v="1.52"/>
    <n v="0"/>
    <n v="0"/>
    <n v="32072"/>
    <n v="1685.68"/>
    <n v="9.5938825143427291"/>
    <n v="0"/>
    <n v="0"/>
    <n v="0"/>
    <n v="48749.440000000002"/>
    <s v="&lt;15 days"/>
    <n v="2"/>
    <s v="B"/>
    <n v="14"/>
    <n v="0"/>
  </r>
  <r>
    <s v="CHD8000090P0104"/>
    <s v="储能轴限位套Φ25.5×6.5"/>
    <x v="3"/>
    <n v="212"/>
    <x v="0"/>
    <x v="0"/>
    <s v="MRP"/>
    <x v="2"/>
    <s v="VMI"/>
    <n v="419"/>
    <n v="0"/>
    <n v="1.44"/>
    <n v="0"/>
    <n v="0"/>
    <n v="16036"/>
    <n v="603.36"/>
    <n v="25.2422673983537"/>
    <n v="0"/>
    <n v="0"/>
    <n v="0"/>
    <n v="23091.84"/>
    <s v="&lt;30 days"/>
    <n v="2"/>
    <s v="C"/>
    <n v="14"/>
    <n v="177.35604616178958"/>
  </r>
  <r>
    <s v="CHD8000090P0105"/>
    <s v="储能轴限位套Φ25.5×17.1"/>
    <x v="3"/>
    <n v="212"/>
    <x v="0"/>
    <x v="0"/>
    <s v="MRP"/>
    <x v="2"/>
    <s v="VMI"/>
    <n v="563"/>
    <n v="0"/>
    <n v="1.57"/>
    <n v="0"/>
    <n v="0"/>
    <n v="16036"/>
    <n v="883.91000000000008"/>
    <n v="9.5369792965826896"/>
    <n v="0"/>
    <n v="0"/>
    <n v="0"/>
    <n v="25176.52"/>
    <s v="&lt;15 days"/>
    <n v="2"/>
    <s v="C"/>
    <n v="14"/>
    <n v="0"/>
  </r>
  <r>
    <s v="CHD8000091P0101"/>
    <s v="手动储能轴限位套Φ16.5×31.5"/>
    <x v="3"/>
    <n v="212"/>
    <x v="0"/>
    <x v="0"/>
    <s v="MRP"/>
    <x v="2"/>
    <s v="VMI"/>
    <n v="537"/>
    <n v="0"/>
    <n v="1.75"/>
    <n v="0"/>
    <n v="0"/>
    <n v="15996"/>
    <n v="939.75"/>
    <n v="12.846649162290573"/>
    <n v="0"/>
    <n v="0"/>
    <n v="0"/>
    <n v="27993"/>
    <s v="&lt;15 days"/>
    <n v="2"/>
    <s v="B"/>
    <n v="14"/>
    <n v="0"/>
  </r>
  <r>
    <s v="CHD8000091P0102"/>
    <s v="手动储能轴限位套Φ16.5×54.5"/>
    <x v="3"/>
    <n v="212"/>
    <x v="0"/>
    <x v="0"/>
    <s v="MRP"/>
    <x v="2"/>
    <s v="VMI"/>
    <n v="511"/>
    <n v="0"/>
    <n v="2.25"/>
    <n v="0"/>
    <n v="0"/>
    <n v="15996"/>
    <n v="1149.75"/>
    <n v="12.253375843960992"/>
    <n v="0"/>
    <n v="0"/>
    <n v="0"/>
    <n v="35991"/>
    <s v="&lt;15 days"/>
    <n v="2"/>
    <s v="B"/>
    <n v="14"/>
    <n v="0"/>
  </r>
  <r>
    <s v="CHD8000091P0103"/>
    <s v="主轴限位套Φ32.5×141"/>
    <x v="2"/>
    <n v="212"/>
    <x v="0"/>
    <x v="0"/>
    <s v="SM"/>
    <x v="1"/>
    <n v="2600"/>
    <n v="149"/>
    <n v="300"/>
    <n v="5.27"/>
    <n v="0"/>
    <n v="100"/>
    <n v="2720"/>
    <n v="785.2299999999999"/>
    <n v="68.571691176470594"/>
    <n v="0"/>
    <n v="263.5"/>
    <n v="1580.9999999999998"/>
    <n v="14334.4"/>
    <s v="&lt;90 days"/>
    <n v="2"/>
    <s v="C"/>
    <n v="14"/>
    <n v="412.44246271345469"/>
  </r>
  <r>
    <s v="CHD8000091P0104"/>
    <s v="主轴限位套φ32.5×68"/>
    <x v="2"/>
    <n v="212"/>
    <x v="0"/>
    <x v="0"/>
    <s v="SM"/>
    <x v="1"/>
    <n v="2600"/>
    <n v="149"/>
    <n v="150"/>
    <n v="2.99"/>
    <n v="0"/>
    <n v="50"/>
    <n v="1828"/>
    <n v="445.51000000000005"/>
    <n v="29.75109409190372"/>
    <n v="0"/>
    <n v="74.75"/>
    <n v="448.50000000000006"/>
    <n v="5465.72"/>
    <s v="&lt;30 days"/>
    <n v="3"/>
    <s v="C"/>
    <n v="21"/>
    <n v="86.488985753424672"/>
  </r>
  <r>
    <s v="CHD8000091P0105"/>
    <s v="主轴限位套Φ32.5×96"/>
    <x v="2"/>
    <n v="212"/>
    <x v="0"/>
    <x v="0"/>
    <s v="SM"/>
    <x v="1"/>
    <n v="2600"/>
    <n v="297"/>
    <n v="300"/>
    <n v="4.05"/>
    <n v="0"/>
    <n v="100"/>
    <n v="2720"/>
    <n v="1202.8499999999999"/>
    <n v="19.994485294117649"/>
    <n v="0"/>
    <n v="202.5"/>
    <n v="1215"/>
    <n v="11016"/>
    <s v="&lt;30 days"/>
    <n v="2"/>
    <s v="B"/>
    <n v="14"/>
    <n v="238.01102702951189"/>
  </r>
  <r>
    <s v="CHD8000091P0106"/>
    <s v="主轴限位套φ32.5×76"/>
    <x v="2"/>
    <n v="212"/>
    <x v="0"/>
    <x v="0"/>
    <s v="SM"/>
    <x v="1"/>
    <n v="2600"/>
    <n v="196"/>
    <n v="100"/>
    <n v="3.06"/>
    <n v="0"/>
    <n v="50"/>
    <n v="1828"/>
    <n v="599.76"/>
    <n v="59.302516411378555"/>
    <n v="0"/>
    <n v="76.5"/>
    <n v="306"/>
    <n v="5593.68"/>
    <s v="&lt;90 days"/>
    <n v="3"/>
    <s v="C"/>
    <n v="21"/>
    <n v="255.66755506849313"/>
  </r>
  <r>
    <s v="CHD8000091P0107"/>
    <s v="主轴限位套φ32.5×31"/>
    <x v="2"/>
    <n v="212"/>
    <x v="0"/>
    <x v="0"/>
    <s v="SM"/>
    <x v="1"/>
    <n v="2600"/>
    <n v="193"/>
    <n v="150"/>
    <n v="1.97"/>
    <n v="0"/>
    <n v="50"/>
    <n v="1828"/>
    <n v="380.21"/>
    <n v="39.135667396061272"/>
    <n v="0"/>
    <n v="49.25"/>
    <n v="295.5"/>
    <n v="3601.16"/>
    <s v="&lt;90 days"/>
    <n v="3"/>
    <s v="C"/>
    <n v="21"/>
    <n v="116.28622403131118"/>
  </r>
  <r>
    <s v="CHD8000091P0111"/>
    <s v="主轴限位套Φ32.5×37"/>
    <x v="2"/>
    <n v="212"/>
    <x v="0"/>
    <x v="0"/>
    <s v="SM"/>
    <x v="1"/>
    <n v="2600"/>
    <n v="202"/>
    <n v="100"/>
    <n v="2.35"/>
    <n v="0"/>
    <n v="50"/>
    <n v="1828"/>
    <n v="474.70000000000005"/>
    <n v="38.536652078774615"/>
    <n v="0"/>
    <n v="58.75"/>
    <n v="235"/>
    <n v="4295.8"/>
    <s v="&lt;90 days"/>
    <n v="3"/>
    <s v="C"/>
    <n v="21"/>
    <n v="142.57253480019875"/>
  </r>
  <r>
    <s v="CHD8000091P0112"/>
    <s v="主轴限位套Φ32.5×42"/>
    <x v="2"/>
    <n v="212"/>
    <x v="0"/>
    <x v="0"/>
    <s v="SM"/>
    <x v="1"/>
    <n v="2600"/>
    <n v="341"/>
    <n v="100"/>
    <n v="2.37"/>
    <n v="0"/>
    <n v="100"/>
    <n v="3291"/>
    <n v="808.17000000000007"/>
    <n v="22.403524764509267"/>
    <n v="0"/>
    <n v="118.5"/>
    <n v="237"/>
    <n v="7799.67"/>
    <s v="&lt;30 days"/>
    <n v="3"/>
    <s v="C"/>
    <n v="21"/>
    <n v="33.415686583480301"/>
  </r>
  <r>
    <s v="CHD8000092P0101"/>
    <s v="掣子轴限位套φ14.5×12"/>
    <x v="3"/>
    <n v="212"/>
    <x v="0"/>
    <x v="0"/>
    <s v="MRP"/>
    <x v="2"/>
    <s v="VMI"/>
    <n v="507"/>
    <n v="0"/>
    <n v="1.46"/>
    <n v="0"/>
    <n v="0"/>
    <n v="15996"/>
    <n v="740.22"/>
    <n v="7.7810077519379846"/>
    <n v="0"/>
    <n v="0"/>
    <n v="0"/>
    <n v="23354.16"/>
    <s v="&lt;15 days"/>
    <n v="2"/>
    <s v="C"/>
    <n v="14"/>
    <n v="0"/>
  </r>
  <r>
    <s v="CHD8000092P0102"/>
    <s v="掣子轴限位套Φ14.5×17"/>
    <x v="3"/>
    <n v="212"/>
    <x v="0"/>
    <x v="0"/>
    <s v="MRP"/>
    <x v="2"/>
    <s v="VMI"/>
    <n v="663"/>
    <n v="0"/>
    <n v="1.49"/>
    <n v="0"/>
    <n v="0"/>
    <n v="15996"/>
    <n v="987.87"/>
    <n v="11.568829707426856"/>
    <n v="0"/>
    <n v="0"/>
    <n v="0"/>
    <n v="23834.04"/>
    <s v="&lt;15 days"/>
    <n v="2"/>
    <s v="B"/>
    <n v="14"/>
    <n v="0"/>
  </r>
  <r>
    <s v="CHD8000092R0114"/>
    <s v="操作手柄(摇把)"/>
    <x v="3"/>
    <n v="212"/>
    <x v="0"/>
    <x v="0"/>
    <s v="MRP"/>
    <x v="2"/>
    <s v="VMI"/>
    <n v="65"/>
    <n v="0"/>
    <n v="56.8"/>
    <n v="0"/>
    <n v="0"/>
    <n v="3084"/>
    <n v="3692"/>
    <n v="78.467898832684824"/>
    <n v="0"/>
    <n v="0"/>
    <n v="0"/>
    <n v="175171.19999999998"/>
    <s v="&lt;90 days"/>
    <n v="1"/>
    <s v="B"/>
    <n v="7"/>
    <n v="2219.3439742143432"/>
  </r>
  <r>
    <s v="CHD8000098P0101"/>
    <s v="碟簧Φ16.3×1.7"/>
    <x v="3"/>
    <n v="219"/>
    <x v="0"/>
    <x v="0"/>
    <s v="MRP"/>
    <x v="2"/>
    <s v="VMI"/>
    <n v="23675"/>
    <n v="0"/>
    <n v="0.91"/>
    <n v="0"/>
    <n v="0"/>
    <n v="727745"/>
    <n v="21544.25"/>
    <n v="3.2600704917244365E-2"/>
    <n v="0"/>
    <n v="0"/>
    <n v="0"/>
    <n v="662247.95000000007"/>
    <s v="&lt;15 days"/>
    <n v="1"/>
    <s v="A"/>
    <n v="7"/>
    <n v="0"/>
  </r>
  <r>
    <s v="CHD8000098P0102"/>
    <s v="碟簧Φ18.3×1.95"/>
    <x v="3"/>
    <n v="219"/>
    <x v="0"/>
    <x v="0"/>
    <s v="MRP"/>
    <x v="2"/>
    <s v="VMI"/>
    <n v="9453"/>
    <n v="0"/>
    <n v="0.99"/>
    <n v="0"/>
    <n v="0"/>
    <n v="180159"/>
    <n v="9358.4699999999993"/>
    <n v="47.965269567437652"/>
    <n v="0"/>
    <n v="0"/>
    <n v="0"/>
    <n v="178357.41"/>
    <s v="&lt;90 days"/>
    <n v="1"/>
    <s v="A"/>
    <n v="7"/>
    <n v="5275.1852503371747"/>
  </r>
  <r>
    <s v="CHD8000098P0103"/>
    <s v="碟簧Φ20.4×2.25"/>
    <x v="3"/>
    <n v="219"/>
    <x v="0"/>
    <x v="0"/>
    <s v="MRP"/>
    <x v="2"/>
    <s v="VMI"/>
    <n v="132"/>
    <n v="0"/>
    <n v="1.21"/>
    <n v="0"/>
    <n v="0"/>
    <n v="25652"/>
    <n v="159.72"/>
    <n v="134.5058864805863"/>
    <n v="0"/>
    <n v="0"/>
    <n v="0"/>
    <n v="31038.92"/>
    <s v="&gt;90 days"/>
    <n v="2"/>
    <s v="C"/>
    <n v="14"/>
    <n v="94.443094327784621"/>
  </r>
  <r>
    <s v="CHD8000098P0104"/>
    <s v="碟簧Φ12.2×1.5"/>
    <x v="3"/>
    <n v="219"/>
    <x v="0"/>
    <x v="0"/>
    <s v="MRP"/>
    <x v="2"/>
    <s v="VMI"/>
    <n v="18676"/>
    <n v="0"/>
    <n v="0.82"/>
    <n v="0"/>
    <n v="0"/>
    <n v="213093"/>
    <n v="15314.32"/>
    <n v="0.22609846405090736"/>
    <n v="0"/>
    <n v="0"/>
    <n v="0"/>
    <n v="174736.25999999998"/>
    <s v="&lt;15 days"/>
    <n v="1"/>
    <s v="A"/>
    <n v="7"/>
    <n v="0"/>
  </r>
  <r>
    <s v="CHD8000101P0101"/>
    <s v="分闸弹簧12-31.5"/>
    <x v="3"/>
    <n v="219"/>
    <x v="0"/>
    <x v="0"/>
    <s v="MRP"/>
    <x v="2"/>
    <s v="VMI"/>
    <n v="561"/>
    <n v="0"/>
    <n v="5.34"/>
    <n v="0"/>
    <n v="0"/>
    <n v="41614"/>
    <n v="2995.74"/>
    <n v="163.80881434132743"/>
    <n v="0"/>
    <n v="0"/>
    <n v="0"/>
    <n v="222218.75999999998"/>
    <s v="&gt;90 days"/>
    <n v="1"/>
    <s v="B"/>
    <n v="7"/>
    <n v="1892.6977158103141"/>
  </r>
  <r>
    <s v="CHD8000101P0107"/>
    <s v="计数器拉簧"/>
    <x v="3"/>
    <n v="219"/>
    <x v="0"/>
    <x v="0"/>
    <s v="MRP"/>
    <x v="2"/>
    <s v="VMI"/>
    <n v="640"/>
    <n v="0"/>
    <n v="0.25"/>
    <n v="0"/>
    <n v="0"/>
    <n v="16039"/>
    <n v="160"/>
    <n v="12.766693684144895"/>
    <n v="0"/>
    <n v="0"/>
    <n v="0"/>
    <n v="4009.75"/>
    <s v="&lt;15 days"/>
    <n v="3"/>
    <s v="C"/>
    <n v="21"/>
    <n v="0"/>
  </r>
  <r>
    <s v="CHD8000102P0101"/>
    <s v="分闸按钮拐臂复位簧"/>
    <x v="3"/>
    <n v="219"/>
    <x v="0"/>
    <x v="0"/>
    <s v="MRP"/>
    <x v="2"/>
    <s v="VMI"/>
    <n v="635"/>
    <n v="0"/>
    <n v="0.34"/>
    <n v="0"/>
    <n v="0"/>
    <n v="15975"/>
    <n v="215.9"/>
    <n v="14.622848200312989"/>
    <n v="0"/>
    <n v="0"/>
    <n v="0"/>
    <n v="5431.5"/>
    <s v="&lt;15 days"/>
    <n v="3"/>
    <s v="C"/>
    <n v="21"/>
    <n v="0"/>
  </r>
  <r>
    <s v="CHD8000104P0101"/>
    <s v="合闸按钮拐臂复位簧"/>
    <x v="3"/>
    <n v="219"/>
    <x v="0"/>
    <x v="0"/>
    <s v="MRP"/>
    <x v="2"/>
    <s v="VMI"/>
    <n v="587"/>
    <n v="0"/>
    <n v="0.34"/>
    <n v="0"/>
    <n v="0"/>
    <n v="15996"/>
    <n v="199.58"/>
    <n v="14.489559889972492"/>
    <n v="0"/>
    <n v="0"/>
    <n v="0"/>
    <n v="5438.64"/>
    <s v="&lt;15 days"/>
    <n v="3"/>
    <s v="C"/>
    <n v="21"/>
    <n v="0"/>
  </r>
  <r>
    <s v="CHD8000106P0101"/>
    <s v="传动爪复位簧"/>
    <x v="3"/>
    <n v="219"/>
    <x v="0"/>
    <x v="0"/>
    <s v="MRP"/>
    <x v="2"/>
    <s v="VMI"/>
    <n v="455"/>
    <n v="0"/>
    <n v="0.3"/>
    <n v="0"/>
    <n v="0"/>
    <n v="16036"/>
    <n v="136.5"/>
    <n v="13.36087553005737"/>
    <n v="0"/>
    <n v="0"/>
    <n v="0"/>
    <n v="4810.8"/>
    <s v="&lt;15 days"/>
    <n v="3"/>
    <s v="C"/>
    <n v="21"/>
    <n v="0"/>
  </r>
  <r>
    <s v="CHD8000107P0101"/>
    <s v="手动储能操作块复位簧"/>
    <x v="3"/>
    <n v="219"/>
    <x v="0"/>
    <x v="0"/>
    <s v="MRP"/>
    <x v="2"/>
    <s v="VMI"/>
    <n v="740"/>
    <n v="0"/>
    <n v="0.43"/>
    <n v="0"/>
    <n v="0"/>
    <n v="16036"/>
    <n v="318.2"/>
    <n v="10.356385632327264"/>
    <n v="0"/>
    <n v="0"/>
    <n v="0"/>
    <n v="6895.48"/>
    <s v="&lt;15 days"/>
    <n v="3"/>
    <s v="C"/>
    <n v="21"/>
    <n v="0"/>
  </r>
  <r>
    <s v="CHD8000108P0102"/>
    <s v="联锁复位拉簧"/>
    <x v="2"/>
    <n v="219"/>
    <x v="0"/>
    <x v="0"/>
    <s v="SM"/>
    <x v="1"/>
    <n v="2600"/>
    <n v="851"/>
    <n v="1200"/>
    <n v="0.15"/>
    <n v="0"/>
    <n v="300"/>
    <n v="17002"/>
    <n v="127.64999999999999"/>
    <n v="15.886366309845902"/>
    <n v="0"/>
    <n v="22.5"/>
    <n v="180"/>
    <n v="2550.2999999999997"/>
    <s v="&lt;30 days"/>
    <n v="3"/>
    <s v="C"/>
    <n v="21"/>
    <n v="0"/>
  </r>
  <r>
    <s v="CHD8000110P0101"/>
    <s v="扣板复位簧"/>
    <x v="3"/>
    <n v="219"/>
    <x v="0"/>
    <x v="0"/>
    <s v="MRP"/>
    <x v="2"/>
    <s v="VMI"/>
    <n v="491"/>
    <n v="0"/>
    <n v="0.77"/>
    <n v="0"/>
    <n v="0"/>
    <n v="15895"/>
    <n v="378.07"/>
    <n v="19.541679773513682"/>
    <n v="0"/>
    <n v="0"/>
    <n v="0"/>
    <n v="12239.15"/>
    <s v="&lt;30 days"/>
    <n v="2"/>
    <s v="C"/>
    <n v="14"/>
    <n v="70.761281093958743"/>
  </r>
  <r>
    <s v="CHD8000113P0101"/>
    <s v="航空插弯管盖"/>
    <x v="3"/>
    <n v="212"/>
    <x v="0"/>
    <x v="0"/>
    <s v="MRP"/>
    <x v="2"/>
    <s v="VMI"/>
    <n v="27"/>
    <n v="0"/>
    <n v="2.79"/>
    <n v="0"/>
    <n v="0"/>
    <n v="795"/>
    <n v="75.33"/>
    <n v="225.42767295597483"/>
    <n v="0"/>
    <n v="0"/>
    <n v="0"/>
    <n v="2218.0500000000002"/>
    <s v="&gt;90 days"/>
    <n v="3"/>
    <s v="C"/>
    <n v="21"/>
    <n v="45.086275456853492"/>
  </r>
  <r>
    <s v="CHD8000115P0102"/>
    <s v="操作绝缘子锁盖40kA"/>
    <x v="3"/>
    <n v="212"/>
    <x v="0"/>
    <x v="0"/>
    <s v="MRP"/>
    <x v="2"/>
    <s v="VMI"/>
    <n v="7"/>
    <n v="0"/>
    <n v="6.51"/>
    <n v="0"/>
    <n v="0"/>
    <n v="7829"/>
    <n v="45.57"/>
    <n v="1.2587814535700601"/>
    <n v="0"/>
    <n v="0"/>
    <n v="0"/>
    <n v="50966.79"/>
    <s v="&lt;15 days"/>
    <n v="2"/>
    <s v="C"/>
    <n v="14"/>
    <n v="0"/>
  </r>
  <r>
    <s v="CHD8000115P0104"/>
    <s v="碟簧锁盖12-25"/>
    <x v="3"/>
    <n v="212"/>
    <x v="0"/>
    <x v="0"/>
    <s v="MRP"/>
    <x v="2"/>
    <s v="VMI"/>
    <n v="54"/>
    <n v="0"/>
    <n v="6.12"/>
    <n v="0"/>
    <n v="0"/>
    <n v="7610"/>
    <n v="330.48"/>
    <n v="0.33574244415243099"/>
    <n v="0"/>
    <n v="0"/>
    <n v="0"/>
    <n v="46573.200000000004"/>
    <s v="&lt;15 days"/>
    <n v="2"/>
    <s v="C"/>
    <n v="14"/>
    <n v="0"/>
  </r>
  <r>
    <s v="CHD8000115P0105"/>
    <s v="碟簧锁盖12-31.5"/>
    <x v="3"/>
    <n v="212"/>
    <x v="0"/>
    <x v="0"/>
    <s v="MRP"/>
    <x v="2"/>
    <s v="VMI"/>
    <n v="201"/>
    <n v="0"/>
    <n v="5"/>
    <n v="0"/>
    <n v="0"/>
    <n v="28462"/>
    <n v="1005"/>
    <n v="0.69250228374675005"/>
    <n v="0"/>
    <n v="0"/>
    <n v="0"/>
    <n v="142310"/>
    <s v="&lt;15 days"/>
    <n v="2"/>
    <s v="B"/>
    <n v="14"/>
    <n v="0"/>
  </r>
  <r>
    <s v="CHD8000119P0102"/>
    <s v="链轮轴承盖板"/>
    <x v="3"/>
    <n v="212"/>
    <x v="0"/>
    <x v="0"/>
    <s v="MRP"/>
    <x v="2"/>
    <s v="VMI"/>
    <n v="508"/>
    <n v="0"/>
    <n v="0.99"/>
    <n v="0"/>
    <n v="0"/>
    <n v="16036"/>
    <n v="502.92"/>
    <n v="4.5750187079072084"/>
    <n v="0"/>
    <n v="0"/>
    <n v="0"/>
    <n v="15875.64"/>
    <s v="&lt;15 days"/>
    <n v="2"/>
    <s v="C"/>
    <n v="14"/>
    <n v="0"/>
  </r>
  <r>
    <s v="CHD8000123P0105"/>
    <s v="极柱密封垫25"/>
    <x v="3"/>
    <n v="202"/>
    <x v="0"/>
    <x v="0"/>
    <s v="MRP"/>
    <x v="2"/>
    <s v="VMI"/>
    <n v="52"/>
    <n v="0"/>
    <n v="5.35"/>
    <n v="0"/>
    <n v="0"/>
    <n v="7635"/>
    <n v="278.2"/>
    <n v="24.285527177472165"/>
    <n v="0"/>
    <n v="0"/>
    <n v="0"/>
    <n v="40847.25"/>
    <s v="&lt;30 days"/>
    <n v="2"/>
    <s v="C"/>
    <n v="14"/>
    <n v="77.764266853629593"/>
  </r>
  <r>
    <s v="CHD8000123P0113"/>
    <s v="操作绝缘子密封圈630A 25kA(95kV)"/>
    <x v="11"/>
    <n v="202"/>
    <x v="0"/>
    <x v="0"/>
    <s v="Order specific"/>
    <x v="0"/>
    <n v="2100"/>
    <n v="64"/>
    <n v="0"/>
    <n v="7.75"/>
    <n v="0"/>
    <n v="0"/>
    <n v="42"/>
    <n v="496"/>
    <n v="451.90476190476193"/>
    <n v="0"/>
    <n v="0"/>
    <n v="0"/>
    <n v="325.5"/>
    <s v="Order specific"/>
    <s v="Order specific"/>
    <s v="C"/>
    <s v=""/>
    <n v="0"/>
  </r>
  <r>
    <s v="CHD8000123P0114"/>
    <s v="操作绝缘子密封圈1250A 31.5kA(95kV)"/>
    <x v="11"/>
    <n v="202"/>
    <x v="0"/>
    <x v="0"/>
    <s v="Order specific"/>
    <x v="0"/>
    <n v="2100"/>
    <n v="31"/>
    <n v="0"/>
    <n v="8.16"/>
    <n v="0"/>
    <n v="0"/>
    <n v="291"/>
    <n v="252.96"/>
    <n v="80.274914089347078"/>
    <n v="0"/>
    <n v="0"/>
    <n v="0"/>
    <n v="2374.56"/>
    <s v="Order specific"/>
    <s v="Order specific"/>
    <s v="C"/>
    <s v=""/>
    <n v="0"/>
  </r>
  <r>
    <s v="CHD8000123P0115"/>
    <s v="操作绝缘子密封圈3150A 40kA(95kV)"/>
    <x v="11"/>
    <n v="202"/>
    <x v="0"/>
    <x v="0"/>
    <s v="Order specific"/>
    <x v="0"/>
    <n v="2100"/>
    <n v="6"/>
    <n v="0"/>
    <n v="8.59"/>
    <n v="0"/>
    <n v="0"/>
    <n v="270"/>
    <n v="51.54"/>
    <n v="41.907407407407405"/>
    <n v="0"/>
    <n v="0"/>
    <n v="0"/>
    <n v="2319.3000000000002"/>
    <s v="Order specific"/>
    <s v="Order specific"/>
    <s v="C"/>
    <s v=""/>
    <n v="0"/>
  </r>
  <r>
    <s v="CHD8000125P0103"/>
    <s v="涨圈12-50-3150"/>
    <x v="3"/>
    <n v="219"/>
    <x v="0"/>
    <x v="0"/>
    <s v="MRP"/>
    <x v="2"/>
    <s v="VMI"/>
    <n v="6"/>
    <n v="0"/>
    <n v="0.65"/>
    <n v="0"/>
    <n v="0"/>
    <n v="1169"/>
    <n v="3.9000000000000004"/>
    <n v="1.8733960650128316"/>
    <n v="0"/>
    <n v="0"/>
    <n v="0"/>
    <n v="759.85"/>
    <s v="&lt;15 days"/>
    <n v="3"/>
    <s v="C"/>
    <n v="21"/>
    <n v="0"/>
  </r>
  <r>
    <s v="CHD8000133P0101"/>
    <s v="航空插弯管"/>
    <x v="3"/>
    <n v="212"/>
    <x v="0"/>
    <x v="0"/>
    <s v="MRP"/>
    <x v="2"/>
    <s v="VMI"/>
    <n v="26"/>
    <n v="0"/>
    <n v="3.49"/>
    <n v="0"/>
    <n v="0"/>
    <n v="801"/>
    <n v="90.740000000000009"/>
    <n v="2.7340823970037453"/>
    <n v="0"/>
    <n v="0"/>
    <n v="0"/>
    <n v="2795.4900000000002"/>
    <s v="&lt;15 days"/>
    <n v="3"/>
    <s v="C"/>
    <n v="21"/>
    <n v="0"/>
  </r>
  <r>
    <s v="CHD8000134P0102"/>
    <s v="小绝缘罩3150-40"/>
    <x v="3"/>
    <n v="212"/>
    <x v="0"/>
    <x v="0"/>
    <s v="MRP"/>
    <x v="2"/>
    <s v="VMI"/>
    <n v="14"/>
    <n v="0"/>
    <n v="6.49"/>
    <n v="0"/>
    <n v="0"/>
    <n v="5136"/>
    <n v="90.86"/>
    <n v="1.8477414330218067"/>
    <n v="0"/>
    <n v="0"/>
    <n v="0"/>
    <n v="33332.639999999999"/>
    <s v="&lt;15 days"/>
    <n v="2"/>
    <s v="C"/>
    <n v="14"/>
    <n v="0"/>
  </r>
  <r>
    <s v="CHD8000138P0116"/>
    <s v="VEP标识 (L=315,无logo)"/>
    <x v="11"/>
    <n v="105"/>
    <x v="0"/>
    <x v="0"/>
    <s v="Order specific"/>
    <x v="0"/>
    <n v="2100"/>
    <n v="50"/>
    <n v="0"/>
    <n v="2.15"/>
    <n v="0"/>
    <n v="0"/>
    <n v="0"/>
    <n v="107.5"/>
    <s v=""/>
    <n v="0"/>
    <n v="0"/>
    <n v="0"/>
    <n v="0"/>
    <s v="Order specific"/>
    <s v="Order specific"/>
    <s v="C"/>
    <s v=""/>
    <n v="0"/>
  </r>
  <r>
    <s v="CHD8000138P0117"/>
    <s v="VEP标识 (L=365,无logo)"/>
    <x v="11"/>
    <n v="105"/>
    <x v="0"/>
    <x v="0"/>
    <s v="Order specific"/>
    <x v="0"/>
    <n v="2100"/>
    <n v="50"/>
    <n v="0"/>
    <n v="2.65"/>
    <n v="0"/>
    <n v="0"/>
    <n v="0"/>
    <n v="132.5"/>
    <s v=""/>
    <n v="0"/>
    <n v="0"/>
    <n v="0"/>
    <n v="0"/>
    <s v="Order specific"/>
    <s v="Order specific"/>
    <s v="C"/>
    <s v=""/>
    <n v="0"/>
  </r>
  <r>
    <s v="CHD8000138P0118"/>
    <s v="SE标识 (L=315)"/>
    <x v="11"/>
    <n v="105"/>
    <x v="0"/>
    <x v="0"/>
    <s v="Order specific"/>
    <x v="0"/>
    <n v="2100"/>
    <n v="4"/>
    <n v="0"/>
    <n v="2.15"/>
    <n v="0"/>
    <n v="0"/>
    <n v="0"/>
    <n v="8.6"/>
    <s v=""/>
    <n v="0"/>
    <n v="0"/>
    <n v="0"/>
    <n v="0"/>
    <s v="Order specific"/>
    <s v="Order specific"/>
    <s v="C"/>
    <s v=""/>
    <n v="0"/>
  </r>
  <r>
    <s v="CHD8000139P0109"/>
    <s v="VEP铭牌（GE）"/>
    <x v="11"/>
    <n v="219"/>
    <x v="0"/>
    <x v="0"/>
    <s v="Order specific"/>
    <x v="0"/>
    <n v="2100"/>
    <n v="14"/>
    <n v="84"/>
    <n v="8.5500000000000007"/>
    <n v="0"/>
    <n v="0"/>
    <n v="630"/>
    <n v="119.70000000000002"/>
    <n v="2.3174603174603177"/>
    <n v="0"/>
    <n v="0"/>
    <n v="718.2"/>
    <n v="5386.5"/>
    <s v="Order specific"/>
    <s v="Order specific"/>
    <s v="C"/>
    <s v=""/>
    <n v="0"/>
  </r>
  <r>
    <s v="CHD8000147P0101"/>
    <s v="极柱内双头螺栓M12×75"/>
    <x v="3"/>
    <n v="212"/>
    <x v="0"/>
    <x v="0"/>
    <s v="MRP"/>
    <x v="2"/>
    <s v="VMI"/>
    <n v="87"/>
    <n v="0"/>
    <n v="4.3"/>
    <n v="0"/>
    <n v="0"/>
    <n v="1489"/>
    <n v="374.09999999999997"/>
    <n v="3.4318334452652786"/>
    <n v="0"/>
    <n v="0"/>
    <n v="0"/>
    <n v="6402.7"/>
    <s v="&lt;15 days"/>
    <n v="3"/>
    <s v="C"/>
    <n v="21"/>
    <n v="0"/>
  </r>
  <r>
    <s v="CHD8000147P0102"/>
    <s v="极柱内双头螺栓M12X58"/>
    <x v="11"/>
    <n v="217"/>
    <x v="0"/>
    <x v="0"/>
    <s v="Order specific"/>
    <x v="0"/>
    <n v="2100"/>
    <n v="15"/>
    <n v="0"/>
    <n v="5.74"/>
    <n v="0"/>
    <n v="0"/>
    <n v="0"/>
    <n v="86.100000000000009"/>
    <s v=""/>
    <n v="0"/>
    <n v="0"/>
    <n v="0"/>
    <n v="0"/>
    <s v="Order specific"/>
    <s v="Order specific"/>
    <s v="C"/>
    <s v=""/>
    <n v="0"/>
  </r>
  <r>
    <s v="CHD8000147P0104"/>
    <s v="双头螺杆A"/>
    <x v="3"/>
    <n v="212"/>
    <x v="0"/>
    <x v="0"/>
    <s v="MRP"/>
    <x v="2"/>
    <s v="VMI"/>
    <n v="123"/>
    <n v="0"/>
    <n v="4.2"/>
    <n v="0"/>
    <n v="0"/>
    <n v="23681"/>
    <n v="516.6"/>
    <n v="0.23119800684092731"/>
    <n v="0"/>
    <n v="0"/>
    <n v="0"/>
    <n v="99460.2"/>
    <s v="&lt;15 days"/>
    <n v="2"/>
    <s v="C"/>
    <n v="14"/>
    <n v="0"/>
  </r>
  <r>
    <s v="CHD8000147P0105"/>
    <s v="极柱内双头螺栓M8X48"/>
    <x v="3"/>
    <n v="212"/>
    <x v="0"/>
    <x v="0"/>
    <s v="MRP"/>
    <x v="2"/>
    <s v="VMI"/>
    <n v="54"/>
    <n v="0"/>
    <n v="3.5"/>
    <n v="0"/>
    <n v="0"/>
    <n v="7591"/>
    <n v="189"/>
    <n v="5.9142405480173892"/>
    <n v="0"/>
    <n v="0"/>
    <n v="0"/>
    <n v="26568.5"/>
    <s v="&lt;15 days"/>
    <n v="2"/>
    <s v="C"/>
    <n v="14"/>
    <n v="0"/>
  </r>
  <r>
    <s v="CHD8000149P0101"/>
    <s v="主拐臂销轴Φ12×51"/>
    <x v="2"/>
    <n v="212"/>
    <x v="0"/>
    <x v="0"/>
    <s v="SM"/>
    <x v="1"/>
    <n v="2600"/>
    <n v="2228"/>
    <n v="6000"/>
    <n v="2.2999999999999998"/>
    <n v="0"/>
    <n v="1200"/>
    <n v="44157"/>
    <n v="5124.3999999999996"/>
    <n v="0.44636184523405126"/>
    <n v="0"/>
    <n v="1380"/>
    <n v="13799.999999999998"/>
    <n v="101561.09999999999"/>
    <s v="&lt;15 days"/>
    <n v="2"/>
    <s v="B"/>
    <n v="14"/>
    <n v="0"/>
  </r>
  <r>
    <s v="CHD8000151P0101"/>
    <s v="主拐臂销轴Φ16×38"/>
    <x v="2"/>
    <n v="212"/>
    <x v="0"/>
    <x v="0"/>
    <s v="SM"/>
    <x v="1"/>
    <n v="2600"/>
    <n v="1049"/>
    <n v="2700"/>
    <n v="2.4"/>
    <n v="0"/>
    <n v="900"/>
    <n v="44625"/>
    <n v="2517.6"/>
    <n v="18.22341736694678"/>
    <n v="0"/>
    <n v="1080"/>
    <n v="6480"/>
    <n v="107100"/>
    <s v="&lt;30 days"/>
    <n v="2"/>
    <s v="B"/>
    <n v="14"/>
    <n v="385.09230899387626"/>
  </r>
  <r>
    <s v="CHD8000152P0101"/>
    <s v="主拐臂挂分闸簧销轴Φ8×24.5"/>
    <x v="2"/>
    <n v="212"/>
    <x v="0"/>
    <x v="0"/>
    <s v="SM"/>
    <x v="1"/>
    <n v="2600"/>
    <n v="4112"/>
    <n v="1800"/>
    <n v="2.2000000000000002"/>
    <n v="0"/>
    <n v="900"/>
    <n v="44625"/>
    <n v="9046.4000000000015"/>
    <n v="8.5800560224089626"/>
    <n v="0"/>
    <n v="990.00000000000011"/>
    <n v="3960.0000000000005"/>
    <n v="98175.000000000015"/>
    <s v="&lt;15 days"/>
    <n v="2"/>
    <s v="A"/>
    <n v="14"/>
    <n v="0"/>
  </r>
  <r>
    <s v="CHD8000152P0102"/>
    <s v="主传动拐臂销轴Φ12×26.5"/>
    <x v="2"/>
    <n v="212"/>
    <x v="0"/>
    <x v="0"/>
    <s v="SM"/>
    <x v="1"/>
    <n v="2600"/>
    <n v="2049"/>
    <n v="3600"/>
    <n v="2.2000000000000002"/>
    <n v="0"/>
    <n v="900"/>
    <n v="45066"/>
    <n v="4507.8"/>
    <n v="33.304042959215373"/>
    <n v="0"/>
    <n v="990.00000000000011"/>
    <n v="7920.0000000000009"/>
    <n v="99145.200000000012"/>
    <s v="&lt;90 days"/>
    <n v="2"/>
    <s v="B"/>
    <n v="14"/>
    <n v="1724.4868700282502"/>
  </r>
  <r>
    <s v="CHD8000152P0103"/>
    <s v="主拐臂销轴Φ12×24.5"/>
    <x v="2"/>
    <n v="212"/>
    <x v="0"/>
    <x v="0"/>
    <s v="SM"/>
    <x v="1"/>
    <n v="2600"/>
    <n v="2154"/>
    <n v="3600"/>
    <n v="2.2000000000000002"/>
    <n v="0"/>
    <n v="900"/>
    <n v="44625"/>
    <n v="4738.8"/>
    <n v="16.759327731092437"/>
    <n v="0"/>
    <n v="990.00000000000011"/>
    <n v="7920.0000000000009"/>
    <n v="98175.000000000015"/>
    <s v="&lt;30 days"/>
    <n v="2"/>
    <s v="B"/>
    <n v="14"/>
    <n v="514.9428201929444"/>
  </r>
  <r>
    <s v="CHD8000155P0101"/>
    <s v="合闸联锁导向销Φ6×2.8"/>
    <x v="3"/>
    <n v="212"/>
    <x v="0"/>
    <x v="0"/>
    <s v="MRP"/>
    <x v="2"/>
    <s v="VMI"/>
    <n v="951"/>
    <n v="0"/>
    <n v="2.96"/>
    <n v="0"/>
    <n v="0"/>
    <n v="16036"/>
    <n v="2814.96"/>
    <n v="49.027812422050388"/>
    <n v="0"/>
    <n v="0"/>
    <n v="0"/>
    <n v="47466.559999999998"/>
    <s v="&lt;90 days"/>
    <n v="2"/>
    <s v="B"/>
    <n v="14"/>
    <n v="1327.3536947655207"/>
  </r>
  <r>
    <s v="CHD8000156P0101"/>
    <s v="传动爪挡销"/>
    <x v="3"/>
    <n v="212"/>
    <x v="0"/>
    <x v="0"/>
    <s v="MRP"/>
    <x v="2"/>
    <s v="VMI"/>
    <n v="467"/>
    <n v="0"/>
    <n v="3.5"/>
    <n v="0"/>
    <n v="0"/>
    <n v="16036"/>
    <n v="1634.5"/>
    <n v="21.645984035919184"/>
    <n v="0"/>
    <n v="0"/>
    <n v="0"/>
    <n v="56126"/>
    <s v="&lt;30 days"/>
    <n v="2"/>
    <s v="B"/>
    <n v="14"/>
    <n v="381.05258623222863"/>
  </r>
  <r>
    <s v="CHD8000162P0101"/>
    <s v="操作块限位销"/>
    <x v="3"/>
    <n v="212"/>
    <x v="0"/>
    <x v="0"/>
    <s v="MRP"/>
    <x v="2"/>
    <s v="VMI"/>
    <n v="352"/>
    <n v="0"/>
    <n v="4.8"/>
    <n v="0"/>
    <n v="0"/>
    <n v="16034"/>
    <n v="1689.6"/>
    <n v="10.63084695023076"/>
    <n v="0"/>
    <n v="0"/>
    <n v="0"/>
    <n v="76963.199999999997"/>
    <s v="&lt;15 days"/>
    <n v="2"/>
    <s v="B"/>
    <n v="14"/>
    <n v="0"/>
  </r>
  <r>
    <s v="CHD8000167P0101"/>
    <s v="掣子复位扭簧限位销"/>
    <x v="3"/>
    <n v="212"/>
    <x v="0"/>
    <x v="0"/>
    <s v="MRP"/>
    <x v="2"/>
    <s v="VMI"/>
    <n v="377"/>
    <n v="0"/>
    <n v="2.84"/>
    <n v="0"/>
    <n v="0"/>
    <n v="16036"/>
    <n v="1070.6799999999998"/>
    <n v="8.0119730606136201"/>
    <n v="0"/>
    <n v="0"/>
    <n v="0"/>
    <n v="45542.239999999998"/>
    <s v="&lt;15 days"/>
    <n v="2"/>
    <s v="B"/>
    <n v="14"/>
    <n v="0"/>
  </r>
  <r>
    <s v="CHD8000169P0101"/>
    <s v="主输入拐臂销轴"/>
    <x v="2"/>
    <n v="212"/>
    <x v="0"/>
    <x v="0"/>
    <s v="SM"/>
    <x v="1"/>
    <n v="2600"/>
    <n v="1060"/>
    <n v="900"/>
    <n v="2.2999999999999998"/>
    <n v="0"/>
    <n v="300"/>
    <n v="16029"/>
    <n v="2438"/>
    <n v="8.5847526358475257"/>
    <n v="0"/>
    <n v="345"/>
    <n v="2070"/>
    <n v="36866.699999999997"/>
    <s v="&lt;15 days"/>
    <n v="2"/>
    <s v="B"/>
    <n v="14"/>
    <n v="0"/>
  </r>
  <r>
    <s v="CHD8000174P0102"/>
    <s v="固定螺母M5"/>
    <x v="3"/>
    <n v="212"/>
    <x v="0"/>
    <x v="0"/>
    <s v="MRP"/>
    <x v="2"/>
    <s v="VMI"/>
    <n v="152"/>
    <n v="0"/>
    <n v="1.64"/>
    <n v="0"/>
    <n v="0"/>
    <n v="708"/>
    <n v="249.27999999999997"/>
    <n v="546.4689265536723"/>
    <n v="0"/>
    <n v="0"/>
    <n v="0"/>
    <n v="1161.1199999999999"/>
    <s v="&gt;90 days"/>
    <n v="3"/>
    <s v="C"/>
    <n v="21"/>
    <n v="158.20235304626519"/>
  </r>
  <r>
    <s v="CHD8000175P0101"/>
    <s v="软连接垫片φ12.5X3"/>
    <x v="3"/>
    <n v="212"/>
    <x v="0"/>
    <x v="0"/>
    <s v="MRP"/>
    <x v="2"/>
    <s v="VMI"/>
    <n v="226"/>
    <n v="0"/>
    <n v="1.58"/>
    <n v="0"/>
    <n v="0"/>
    <n v="3079"/>
    <n v="357.08000000000004"/>
    <n v="18.018837284832738"/>
    <n v="0"/>
    <n v="0"/>
    <n v="0"/>
    <n v="4864.8200000000006"/>
    <s v="&lt;30 days"/>
    <n v="3"/>
    <s v="C"/>
    <n v="21"/>
    <n v="0"/>
  </r>
  <r>
    <s v="CHD8000179P0103"/>
    <s v="合闸联锁垫片Φ4X5.5"/>
    <x v="2"/>
    <n v="212"/>
    <x v="0"/>
    <x v="0"/>
    <s v="SM"/>
    <x v="1"/>
    <n v="2600"/>
    <n v="1332"/>
    <n v="2100"/>
    <n v="0.85"/>
    <n v="0"/>
    <n v="700"/>
    <n v="33450"/>
    <n v="1132.2"/>
    <n v="2.4660687593423019"/>
    <n v="0"/>
    <n v="297.5"/>
    <n v="1785"/>
    <n v="28432.5"/>
    <s v="&lt;15 days"/>
    <n v="2"/>
    <s v="B"/>
    <n v="14"/>
    <n v="0"/>
  </r>
  <r>
    <s v="CHD8000182P0106"/>
    <s v="操作绝缘子调隙垫片Φ12×0.2"/>
    <x v="2"/>
    <n v="212"/>
    <x v="0"/>
    <x v="0"/>
    <s v="SM"/>
    <x v="1"/>
    <n v="2600"/>
    <n v="905"/>
    <n v="1200"/>
    <n v="0.61"/>
    <n v="0"/>
    <n v="200"/>
    <n v="597"/>
    <n v="552.04999999999995"/>
    <n v="814.3718592964824"/>
    <n v="0"/>
    <n v="61"/>
    <n v="732"/>
    <n v="364.17"/>
    <s v="&gt;90 days"/>
    <n v="3"/>
    <s v="C"/>
    <n v="21"/>
    <n v="354.95752186227321"/>
  </r>
  <r>
    <s v="CHD8000182P0107"/>
    <s v="操作绝缘子调隙垫片φ14×0.2"/>
    <x v="2"/>
    <n v="212"/>
    <x v="0"/>
    <x v="0"/>
    <s v="SM"/>
    <x v="1"/>
    <n v="2600"/>
    <n v="249"/>
    <n v="150"/>
    <n v="0.62"/>
    <n v="0"/>
    <n v="50"/>
    <n v="51"/>
    <n v="154.38"/>
    <n v="6476.9607843137255"/>
    <n v="0"/>
    <n v="15.5"/>
    <n v="93"/>
    <n v="31.62"/>
    <s v="&gt;90 days"/>
    <n v="3"/>
    <s v="C"/>
    <n v="21"/>
    <n v="101.56044339120562"/>
  </r>
  <r>
    <s v="CHD8000183P0101"/>
    <s v="航空插头插针"/>
    <x v="2"/>
    <n v="212"/>
    <x v="0"/>
    <x v="0"/>
    <s v="SM"/>
    <x v="1"/>
    <n v="2600"/>
    <n v="944"/>
    <n v="60000"/>
    <n v="0.69"/>
    <n v="0"/>
    <n v="12000"/>
    <n v="723288.79"/>
    <n v="651.3599999999999"/>
    <n v="0.12565520336627917"/>
    <n v="0"/>
    <n v="4140"/>
    <n v="41400"/>
    <n v="499069.26509999996"/>
    <s v="&lt;15 days"/>
    <n v="1"/>
    <s v="C"/>
    <n v="7"/>
    <n v="0"/>
  </r>
  <r>
    <s v="CHD8000183P0102"/>
    <s v="航空插头插针 2.5mm2"/>
    <x v="2"/>
    <n v="212"/>
    <x v="0"/>
    <x v="0"/>
    <s v="SM"/>
    <x v="1"/>
    <n v="2600"/>
    <n v="1566"/>
    <n v="1800"/>
    <n v="0.69"/>
    <n v="0"/>
    <n v="600"/>
    <n v="32550.49"/>
    <n v="1080.54"/>
    <n v="10.585401325755772"/>
    <n v="0"/>
    <n v="206.99999999999997"/>
    <n v="1242"/>
    <n v="22459.838100000001"/>
    <s v="&lt;15 days"/>
    <n v="2"/>
    <s v="B"/>
    <n v="14"/>
    <n v="0"/>
  </r>
  <r>
    <s v="CHD8000183P0106"/>
    <s v="航空插头插针1.5mm"/>
    <x v="2"/>
    <n v="212"/>
    <x v="0"/>
    <x v="0"/>
    <s v="SM"/>
    <x v="1"/>
    <n v="2600"/>
    <n v="4984.92"/>
    <n v="800"/>
    <n v="0.69"/>
    <n v="0"/>
    <n v="200"/>
    <n v="11749.08"/>
    <n v="3439.5947999999999"/>
    <n v="48.649766620024721"/>
    <n v="0"/>
    <n v="69"/>
    <n v="552"/>
    <n v="8106.8651999999993"/>
    <s v="&lt;90 days"/>
    <n v="3"/>
    <s v="B"/>
    <n v="21"/>
    <n v="1290.2145285087804"/>
  </r>
  <r>
    <s v="CHD8000184P0101"/>
    <s v="活门驱动垫板12"/>
    <x v="3"/>
    <n v="212"/>
    <x v="0"/>
    <x v="0"/>
    <s v="MRP"/>
    <x v="2"/>
    <s v="VMI"/>
    <n v="42"/>
    <n v="0"/>
    <n v="2.4"/>
    <n v="0"/>
    <n v="0"/>
    <n v="24967"/>
    <n v="100.8"/>
    <n v="72.876028357431807"/>
    <n v="0"/>
    <n v="0"/>
    <n v="0"/>
    <n v="59920.799999999996"/>
    <s v="&lt;90 days"/>
    <n v="2"/>
    <s v="C"/>
    <n v="14"/>
    <n v="53.747501103547485"/>
  </r>
  <r>
    <s v="CHD8000185P0108"/>
    <s v="金属面板12-275"/>
    <x v="14"/>
    <n v="212"/>
    <x v="0"/>
    <x v="0"/>
    <s v="Order specific"/>
    <x v="0"/>
    <n v="2100"/>
    <n v="4"/>
    <n v="0"/>
    <n v="67.84"/>
    <n v="0"/>
    <n v="0"/>
    <n v="58"/>
    <n v="271.36"/>
    <n v="264.31034482758622"/>
    <n v="0"/>
    <n v="0"/>
    <n v="0"/>
    <n v="3934.7200000000003"/>
    <s v="Order specific"/>
    <s v="Order specific"/>
    <s v="C"/>
    <s v=""/>
    <n v="0"/>
  </r>
  <r>
    <s v="CHD8000185P0109"/>
    <s v="金属面板12-210-40"/>
    <x v="14"/>
    <n v="212"/>
    <x v="0"/>
    <x v="0"/>
    <s v="Order specific"/>
    <x v="0"/>
    <n v="2100"/>
    <n v="19"/>
    <n v="37"/>
    <n v="60.14"/>
    <n v="0"/>
    <n v="0"/>
    <n v="239"/>
    <n v="1142.6600000000001"/>
    <n v="6.1087866108786608"/>
    <n v="0"/>
    <n v="0"/>
    <n v="2225.1799999999998"/>
    <n v="14373.460000000001"/>
    <s v="Order specific"/>
    <s v="Order specific"/>
    <s v="B"/>
    <s v=""/>
    <n v="0"/>
  </r>
  <r>
    <s v="CHD8000185P0110"/>
    <s v="金属面板12-150"/>
    <x v="14"/>
    <n v="212"/>
    <x v="0"/>
    <x v="0"/>
    <s v="Order specific"/>
    <x v="0"/>
    <n v="2100"/>
    <n v="5"/>
    <n v="5"/>
    <n v="46.97"/>
    <n v="0"/>
    <n v="0"/>
    <n v="46"/>
    <n v="234.85"/>
    <n v="150.7608695652174"/>
    <n v="0"/>
    <n v="0"/>
    <n v="234.85"/>
    <n v="2160.62"/>
    <s v="Order specific"/>
    <s v="Order specific"/>
    <s v="C"/>
    <s v=""/>
    <n v="0"/>
  </r>
  <r>
    <s v="CHD8000186P0102"/>
    <s v="Y0闭锁连板12-1250"/>
    <x v="2"/>
    <n v="212"/>
    <x v="0"/>
    <x v="0"/>
    <s v="SM"/>
    <x v="1"/>
    <n v="2600"/>
    <n v="92"/>
    <n v="80"/>
    <n v="3.8"/>
    <n v="0"/>
    <n v="40"/>
    <n v="904"/>
    <n v="349.59999999999997"/>
    <n v="2.0188053097345131"/>
    <n v="0"/>
    <n v="76"/>
    <n v="304"/>
    <n v="3435.2"/>
    <s v="&lt;15 days"/>
    <n v="3"/>
    <s v="C"/>
    <n v="21"/>
    <n v="0"/>
  </r>
  <r>
    <s v="CHD8000186P0108"/>
    <s v="Y0闭锁连板12-3150"/>
    <x v="2"/>
    <n v="212"/>
    <x v="0"/>
    <x v="0"/>
    <s v="SM"/>
    <x v="1"/>
    <n v="2600"/>
    <n v="52"/>
    <n v="200"/>
    <n v="5.12"/>
    <n v="0"/>
    <n v="40"/>
    <n v="816"/>
    <n v="266.24"/>
    <n v="41.151960784313729"/>
    <n v="0"/>
    <n v="102.4"/>
    <n v="1024"/>
    <n v="4177.92"/>
    <s v="&lt;90 days"/>
    <n v="3"/>
    <s v="C"/>
    <n v="21"/>
    <n v="86.048641143537836"/>
  </r>
  <r>
    <s v="CHD8000186P0111"/>
    <s v="固定式联锁角板"/>
    <x v="14"/>
    <n v="212"/>
    <x v="0"/>
    <x v="0"/>
    <s v="Order specific"/>
    <x v="0"/>
    <n v="2100"/>
    <n v="19"/>
    <n v="2"/>
    <n v="4.5599999999999996"/>
    <n v="0"/>
    <n v="0"/>
    <n v="75"/>
    <n v="86.639999999999986"/>
    <n v="253.06666666666666"/>
    <n v="0"/>
    <n v="0"/>
    <n v="9.1199999999999992"/>
    <n v="341.99999999999994"/>
    <s v="Order specific"/>
    <s v="Order specific"/>
    <s v="C"/>
    <s v=""/>
    <n v="0"/>
  </r>
  <r>
    <s v="CHD8000186P0115"/>
    <s v="控制盒安装板"/>
    <x v="2"/>
    <n v="202"/>
    <x v="0"/>
    <x v="0"/>
    <s v="SM"/>
    <x v="1"/>
    <n v="2600"/>
    <n v="29"/>
    <n v="30"/>
    <n v="7"/>
    <n v="0"/>
    <n v="10"/>
    <n v="249"/>
    <n v="203"/>
    <n v="27.851405622489963"/>
    <n v="0"/>
    <n v="35"/>
    <n v="210"/>
    <n v="1743"/>
    <s v="&lt;30 days"/>
    <n v="3"/>
    <s v="C"/>
    <n v="21"/>
    <n v="32.958886806056256"/>
  </r>
  <r>
    <s v="CHD8000186P0116"/>
    <s v="弯板（两锁）"/>
    <x v="11"/>
    <n v="212"/>
    <x v="0"/>
    <x v="0"/>
    <s v="Order specific"/>
    <x v="0"/>
    <n v="2100"/>
    <n v="1"/>
    <n v="0"/>
    <n v="4.34"/>
    <n v="0"/>
    <n v="0"/>
    <n v="23"/>
    <n v="4.34"/>
    <n v="460.21739130434787"/>
    <n v="0"/>
    <n v="0"/>
    <n v="0"/>
    <n v="99.82"/>
    <s v="Order specific"/>
    <s v="Order specific"/>
    <s v="C"/>
    <s v=""/>
    <n v="0"/>
  </r>
  <r>
    <s v="CHD8000186P0117"/>
    <s v="弯板（三锁）"/>
    <x v="11"/>
    <n v="212"/>
    <x v="0"/>
    <x v="0"/>
    <s v="Order specific"/>
    <x v="0"/>
    <n v="2100"/>
    <n v="1"/>
    <n v="0"/>
    <n v="4.55"/>
    <n v="0"/>
    <n v="0"/>
    <n v="2"/>
    <n v="4.55"/>
    <n v="182.5"/>
    <n v="0"/>
    <n v="0"/>
    <n v="0"/>
    <n v="9.1"/>
    <s v="Order specific"/>
    <s v="Order specific"/>
    <s v="C"/>
    <s v=""/>
    <n v="0"/>
  </r>
  <r>
    <s v="CHD8000188P0101"/>
    <s v="固定块"/>
    <x v="3"/>
    <n v="212"/>
    <x v="0"/>
    <x v="0"/>
    <s v="MRP"/>
    <x v="2"/>
    <s v="VMI"/>
    <n v="51"/>
    <n v="0"/>
    <n v="3.07"/>
    <n v="0"/>
    <n v="0"/>
    <n v="6"/>
    <n v="156.57"/>
    <n v="60.833333333333329"/>
    <n v="0"/>
    <n v="0"/>
    <n v="0"/>
    <n v="18.419999999999998"/>
    <s v="&lt;90 days"/>
    <n v="3"/>
    <s v="C"/>
    <n v="21"/>
    <n v="67.66397753424657"/>
  </r>
  <r>
    <s v="CHD8000193P0101"/>
    <s v="左起吊板"/>
    <x v="3"/>
    <n v="212"/>
    <x v="0"/>
    <x v="0"/>
    <s v="MRP"/>
    <x v="2"/>
    <s v="VMI"/>
    <n v="6"/>
    <n v="0"/>
    <n v="23.17"/>
    <n v="0"/>
    <n v="0"/>
    <n v="4082"/>
    <n v="139.02000000000001"/>
    <n v="4.5602645761881435"/>
    <n v="0"/>
    <n v="0"/>
    <n v="0"/>
    <n v="94579.94"/>
    <s v="&lt;15 days"/>
    <n v="2"/>
    <s v="C"/>
    <n v="14"/>
    <n v="0"/>
  </r>
  <r>
    <s v="CHD8000194P0101"/>
    <s v="右起吊板"/>
    <x v="3"/>
    <n v="212"/>
    <x v="0"/>
    <x v="0"/>
    <s v="MRP"/>
    <x v="2"/>
    <s v="VMI"/>
    <n v="6"/>
    <n v="0"/>
    <n v="23.17"/>
    <n v="0"/>
    <n v="0"/>
    <n v="4082"/>
    <n v="139.02000000000001"/>
    <n v="0.53650171484566389"/>
    <n v="0"/>
    <n v="0"/>
    <n v="0"/>
    <n v="94579.94"/>
    <s v="&lt;15 days"/>
    <n v="2"/>
    <s v="C"/>
    <n v="14"/>
    <n v="0"/>
  </r>
  <r>
    <s v="CHD8000203P0108"/>
    <s v="锌散热罩"/>
    <x v="14"/>
    <n v="212"/>
    <x v="0"/>
    <x v="0"/>
    <s v="Order specific"/>
    <x v="0"/>
    <n v="2100"/>
    <n v="38"/>
    <n v="0"/>
    <n v="373.26"/>
    <n v="0"/>
    <n v="0"/>
    <n v="85"/>
    <n v="14183.88"/>
    <n v="25.764705882352942"/>
    <n v="0"/>
    <n v="0"/>
    <n v="0"/>
    <n v="31727.1"/>
    <s v="Order specific"/>
    <s v="Order specific"/>
    <s v="A"/>
    <s v=""/>
    <n v="0"/>
  </r>
  <r>
    <s v="CHD8000204P0110"/>
    <s v="面板标识"/>
    <x v="14"/>
    <n v="202"/>
    <x v="0"/>
    <x v="0"/>
    <s v="Order specific"/>
    <x v="0"/>
    <n v="2100"/>
    <n v="27"/>
    <n v="0"/>
    <n v="42.68"/>
    <n v="0"/>
    <n v="0"/>
    <n v="107"/>
    <n v="1152.3599999999999"/>
    <n v="129.62616822429905"/>
    <n v="0"/>
    <n v="0"/>
    <n v="0"/>
    <n v="4566.76"/>
    <s v="Order specific"/>
    <s v="Order specific"/>
    <s v="B"/>
    <s v=""/>
    <n v="0"/>
  </r>
  <r>
    <s v="CHD8000208P0106"/>
    <s v="螺杆VG3"/>
    <x v="3"/>
    <n v="212"/>
    <x v="0"/>
    <x v="0"/>
    <s v="MRP"/>
    <x v="2"/>
    <s v="VMI"/>
    <n v="22"/>
    <n v="0"/>
    <n v="5.55"/>
    <n v="0"/>
    <n v="0"/>
    <n v="0"/>
    <n v="122.1"/>
    <s v=""/>
    <n v="0"/>
    <n v="0"/>
    <n v="0"/>
    <n v="0"/>
    <s v="&gt;90 days"/>
    <n v="4"/>
    <s v="C"/>
    <n v="0"/>
    <n v="80.585999999999999"/>
  </r>
  <r>
    <s v="CHD8000209P0101"/>
    <s v="合闸弹簧固定杆275-40"/>
    <x v="2"/>
    <n v="212"/>
    <x v="0"/>
    <x v="0"/>
    <s v="SM"/>
    <x v="1"/>
    <n v="2600"/>
    <n v="170"/>
    <n v="0"/>
    <n v="5.98"/>
    <n v="0"/>
    <n v="150"/>
    <n v="7487"/>
    <n v="1016.6"/>
    <n v="1.0725257112328037"/>
    <n v="0"/>
    <n v="448.50000000000006"/>
    <n v="0"/>
    <n v="44772.26"/>
    <s v="&lt;15 days"/>
    <n v="2"/>
    <s v="B"/>
    <n v="14"/>
    <n v="0"/>
  </r>
  <r>
    <s v="CHD8000212P0102"/>
    <s v="触臂垫片Φ22×5"/>
    <x v="3"/>
    <n v="212"/>
    <x v="0"/>
    <x v="0"/>
    <s v="MRP"/>
    <x v="2"/>
    <s v="VMI"/>
    <n v="12"/>
    <n v="0"/>
    <n v="5.94"/>
    <n v="0"/>
    <n v="0"/>
    <n v="5116"/>
    <n v="71.28"/>
    <n v="12.128616106333073"/>
    <n v="0"/>
    <n v="0"/>
    <n v="0"/>
    <n v="30389.040000000001"/>
    <s v="&lt;15 days"/>
    <n v="2"/>
    <s v="C"/>
    <n v="14"/>
    <n v="0"/>
  </r>
  <r>
    <s v="CHD8000218P0103"/>
    <s v="垫块VG3"/>
    <x v="3"/>
    <n v="212"/>
    <x v="0"/>
    <x v="0"/>
    <s v="MRP"/>
    <x v="2"/>
    <s v="VMI"/>
    <n v="22"/>
    <n v="0"/>
    <n v="9.8000000000000007"/>
    <n v="0"/>
    <n v="0"/>
    <n v="0"/>
    <n v="215.60000000000002"/>
    <s v=""/>
    <n v="0"/>
    <n v="0"/>
    <n v="0"/>
    <n v="0"/>
    <s v="&gt;90 days"/>
    <n v="4"/>
    <s v="C"/>
    <n v="0"/>
    <n v="142.29600000000002"/>
  </r>
  <r>
    <s v="CHD8000234P0101"/>
    <s v="VG2泡橡胶垫"/>
    <x v="11"/>
    <n v="202"/>
    <x v="0"/>
    <x v="0"/>
    <s v="Order specific"/>
    <x v="0"/>
    <n v="2100"/>
    <n v="297"/>
    <n v="84"/>
    <n v="2.97"/>
    <n v="0"/>
    <n v="0"/>
    <n v="1710"/>
    <n v="882.09"/>
    <n v="4.6959064327485383"/>
    <n v="0"/>
    <n v="0"/>
    <n v="249.48000000000002"/>
    <n v="5078.7000000000007"/>
    <s v="Order specific"/>
    <s v="Order specific"/>
    <s v="C"/>
    <s v=""/>
    <n v="0"/>
  </r>
  <r>
    <s v="CHD8000236P0114"/>
    <s v="底盘车零件把手"/>
    <x v="2"/>
    <n v="212"/>
    <x v="0"/>
    <x v="0"/>
    <s v="SM"/>
    <x v="1"/>
    <n v="2600"/>
    <n v="20"/>
    <n v="160"/>
    <n v="5.23"/>
    <n v="0"/>
    <n v="60"/>
    <n v="816"/>
    <n v="104.60000000000001"/>
    <n v="132.84926470588235"/>
    <n v="0"/>
    <n v="156.9"/>
    <n v="836.80000000000007"/>
    <n v="4267.68"/>
    <s v="&gt;90 days"/>
    <n v="3"/>
    <s v="C"/>
    <n v="21"/>
    <n v="58.123210958904117"/>
  </r>
  <r>
    <s v="CHD8010003P0102"/>
    <s v="合闸模块右侧板"/>
    <x v="14"/>
    <n v="212"/>
    <x v="0"/>
    <x v="0"/>
    <s v="Order specific"/>
    <x v="0"/>
    <n v="2100"/>
    <n v="5"/>
    <n v="0"/>
    <n v="37.200000000000003"/>
    <n v="0"/>
    <n v="0"/>
    <n v="0"/>
    <n v="186"/>
    <s v=""/>
    <n v="0"/>
    <n v="0"/>
    <n v="0"/>
    <n v="0"/>
    <s v="Order specific"/>
    <s v="Order specific"/>
    <s v="C"/>
    <s v=""/>
    <n v="0"/>
  </r>
  <r>
    <s v="CHD8010006P0101"/>
    <s v="铝法兰VEG12-1250"/>
    <x v="14"/>
    <n v="212"/>
    <x v="0"/>
    <x v="0"/>
    <s v="Order specific"/>
    <x v="0"/>
    <n v="2100"/>
    <n v="1"/>
    <n v="17"/>
    <n v="463.98"/>
    <n v="5"/>
    <n v="0"/>
    <n v="147"/>
    <n v="463.98"/>
    <n v="12.414965986394559"/>
    <n v="2319.9"/>
    <n v="0"/>
    <n v="7887.66"/>
    <n v="68205.06"/>
    <s v="Order specific"/>
    <s v="Order specific"/>
    <s v="C"/>
    <s v=""/>
    <n v="0"/>
  </r>
  <r>
    <s v="CHD8010009P0101"/>
    <s v="联杆"/>
    <x v="2"/>
    <n v="212"/>
    <x v="0"/>
    <x v="0"/>
    <s v="SM"/>
    <x v="1"/>
    <n v="2600"/>
    <n v="13"/>
    <n v="10"/>
    <n v="4.24"/>
    <n v="0"/>
    <n v="5"/>
    <n v="147"/>
    <n v="55.120000000000005"/>
    <n v="2.4829931972789114"/>
    <n v="0"/>
    <n v="10.600000000000001"/>
    <n v="42.400000000000006"/>
    <n v="623.28000000000009"/>
    <s v="&lt;15 days"/>
    <n v="3"/>
    <s v="C"/>
    <n v="21"/>
    <n v="0"/>
  </r>
  <r>
    <s v="CHD8010011R0102"/>
    <s v="关节轴承L=33"/>
    <x v="11"/>
    <n v="212"/>
    <x v="0"/>
    <x v="0"/>
    <s v="Order specific"/>
    <x v="0"/>
    <n v="2100"/>
    <n v="40"/>
    <n v="0"/>
    <n v="8.85"/>
    <n v="0"/>
    <n v="0"/>
    <n v="1140"/>
    <n v="354"/>
    <n v="4.1622807017543861"/>
    <n v="0"/>
    <n v="0"/>
    <n v="0"/>
    <n v="10089"/>
    <s v="Order specific"/>
    <s v="Order specific"/>
    <s v="C"/>
    <s v=""/>
    <n v="0"/>
  </r>
  <r>
    <s v="CHD8010012P0102"/>
    <s v="接线端子安装板"/>
    <x v="2"/>
    <n v="212"/>
    <x v="0"/>
    <x v="0"/>
    <s v="SM"/>
    <x v="1"/>
    <n v="2600"/>
    <n v="10"/>
    <n v="10"/>
    <n v="8.8699999999999992"/>
    <n v="0"/>
    <n v="5"/>
    <n v="147"/>
    <n v="88.699999999999989"/>
    <n v="99.319727891156475"/>
    <n v="0"/>
    <n v="22.174999999999997"/>
    <n v="88.699999999999989"/>
    <n v="1303.8899999999999"/>
    <s v="&gt;90 days"/>
    <n v="3"/>
    <s v="C"/>
    <n v="21"/>
    <n v="46.163975753424658"/>
  </r>
  <r>
    <s v="CHD8010012R0102"/>
    <s v="油缓冲器"/>
    <x v="14"/>
    <n v="212"/>
    <x v="0"/>
    <x v="0"/>
    <s v="Order specific"/>
    <x v="0"/>
    <n v="2100"/>
    <n v="26"/>
    <n v="0"/>
    <n v="66.88"/>
    <n v="0"/>
    <n v="0"/>
    <n v="0"/>
    <n v="1738.8799999999999"/>
    <s v=""/>
    <n v="0"/>
    <n v="0"/>
    <n v="0"/>
    <n v="0"/>
    <s v="Order specific"/>
    <s v="Order specific"/>
    <s v="B"/>
    <s v=""/>
    <n v="0"/>
  </r>
  <r>
    <s v="CHD8010012R0103"/>
    <s v="VEG40.5油缓冲器"/>
    <x v="14"/>
    <n v="212"/>
    <x v="0"/>
    <x v="0"/>
    <s v="Order specific"/>
    <x v="0"/>
    <n v="2100"/>
    <n v="10"/>
    <n v="0"/>
    <n v="67.8"/>
    <n v="0"/>
    <n v="0"/>
    <n v="0"/>
    <n v="678"/>
    <s v=""/>
    <n v="0"/>
    <n v="0"/>
    <n v="0"/>
    <n v="0"/>
    <s v="Order specific"/>
    <s v="Order specific"/>
    <s v="C"/>
    <s v=""/>
    <n v="0"/>
  </r>
  <r>
    <s v="CHD8010013P0102"/>
    <s v="主输出拐臂连板"/>
    <x v="2"/>
    <n v="212"/>
    <x v="0"/>
    <x v="0"/>
    <s v="SM"/>
    <x v="1"/>
    <n v="2600"/>
    <n v="48"/>
    <n v="60"/>
    <n v="5.91"/>
    <n v="0"/>
    <n v="30"/>
    <n v="882"/>
    <n v="283.68"/>
    <n v="4.1383219954648522"/>
    <n v="0"/>
    <n v="88.65"/>
    <n v="354.6"/>
    <n v="5212.62"/>
    <s v="&lt;15 days"/>
    <n v="3"/>
    <s v="C"/>
    <n v="21"/>
    <n v="0"/>
  </r>
  <r>
    <s v="CHD8010013P0103"/>
    <s v="驱动连板"/>
    <x v="2"/>
    <n v="212"/>
    <x v="0"/>
    <x v="0"/>
    <s v="SM"/>
    <x v="1"/>
    <n v="2600"/>
    <n v="50"/>
    <n v="174"/>
    <n v="11.08"/>
    <n v="0"/>
    <n v="30"/>
    <n v="882"/>
    <n v="554"/>
    <n v="19.863945578231291"/>
    <n v="0"/>
    <n v="166.2"/>
    <n v="1927.92"/>
    <n v="9772.56"/>
    <s v="&lt;30 days"/>
    <n v="3"/>
    <s v="C"/>
    <n v="21"/>
    <n v="0"/>
  </r>
  <r>
    <s v="CHD8010017P0101"/>
    <s v="联锁扣板"/>
    <x v="2"/>
    <n v="212"/>
    <x v="0"/>
    <x v="0"/>
    <s v="SM"/>
    <x v="1"/>
    <n v="2600"/>
    <n v="8"/>
    <n v="14"/>
    <n v="4.53"/>
    <n v="0"/>
    <n v="5"/>
    <n v="148"/>
    <n v="36.24"/>
    <n v="123.31081081081081"/>
    <n v="0"/>
    <n v="11.325000000000001"/>
    <n v="63.42"/>
    <n v="670.44"/>
    <s v="&gt;90 days"/>
    <n v="3"/>
    <s v="C"/>
    <n v="21"/>
    <n v="19.845063715068495"/>
  </r>
  <r>
    <s v="CHD8010018P0108"/>
    <s v="导向销连接块"/>
    <x v="14"/>
    <n v="212"/>
    <x v="0"/>
    <x v="0"/>
    <s v="Order specific"/>
    <x v="0"/>
    <n v="2100"/>
    <n v="110"/>
    <n v="0"/>
    <n v="31.95"/>
    <n v="0"/>
    <n v="0"/>
    <n v="0"/>
    <n v="3514.5"/>
    <s v=""/>
    <n v="0"/>
    <n v="0"/>
    <n v="0"/>
    <n v="0"/>
    <s v="Order specific"/>
    <s v="Order specific"/>
    <s v="B"/>
    <s v=""/>
    <n v="0"/>
  </r>
  <r>
    <s v="CHD8010019P0102"/>
    <s v="主轴523"/>
    <x v="14"/>
    <n v="212"/>
    <x v="0"/>
    <x v="0"/>
    <s v="Order specific"/>
    <x v="0"/>
    <n v="2100"/>
    <n v="2"/>
    <n v="1"/>
    <n v="113.93"/>
    <n v="0"/>
    <n v="0"/>
    <n v="0"/>
    <n v="227.86"/>
    <s v=""/>
    <n v="0"/>
    <n v="0"/>
    <n v="113.93"/>
    <n v="0"/>
    <s v="Order specific"/>
    <s v="Order specific"/>
    <s v="C"/>
    <s v=""/>
    <n v="0"/>
  </r>
  <r>
    <s v="CHD8010019P0103"/>
    <s v="主轴410单"/>
    <x v="14"/>
    <n v="212"/>
    <x v="0"/>
    <x v="0"/>
    <s v="Order specific"/>
    <x v="0"/>
    <n v="2100"/>
    <n v="1"/>
    <n v="17"/>
    <n v="81.709999999999994"/>
    <n v="0"/>
    <n v="0"/>
    <n v="147"/>
    <n v="81.709999999999994"/>
    <n v="4.9659863945578229"/>
    <n v="0"/>
    <n v="0"/>
    <n v="1389.07"/>
    <n v="12011.369999999999"/>
    <s v="Order specific"/>
    <s v="Order specific"/>
    <s v="C"/>
    <s v=""/>
    <n v="0"/>
  </r>
  <r>
    <s v="CHD8010023P0123"/>
    <s v="导向套VEG40.5-1250-25"/>
    <x v="14"/>
    <n v="212"/>
    <x v="0"/>
    <x v="0"/>
    <s v="Order specific"/>
    <x v="0"/>
    <n v="2100"/>
    <n v="6"/>
    <n v="0"/>
    <n v="138.83000000000001"/>
    <n v="0"/>
    <n v="0"/>
    <n v="0"/>
    <n v="832.98"/>
    <s v=""/>
    <n v="0"/>
    <n v="0"/>
    <n v="0"/>
    <n v="0"/>
    <s v="Order specific"/>
    <s v="Order specific"/>
    <s v="C"/>
    <s v=""/>
    <n v="0"/>
  </r>
  <r>
    <s v="CHD8010023P0125"/>
    <s v="导向套VEG24-2500-31.5"/>
    <x v="14"/>
    <n v="212"/>
    <x v="0"/>
    <x v="0"/>
    <s v="Order specific"/>
    <x v="0"/>
    <n v="2100"/>
    <n v="1"/>
    <n v="3"/>
    <n v="112.51"/>
    <n v="0"/>
    <n v="0"/>
    <n v="0"/>
    <n v="112.51"/>
    <s v=""/>
    <n v="0"/>
    <n v="0"/>
    <n v="337.53000000000003"/>
    <n v="0"/>
    <s v="Order specific"/>
    <s v="Order specific"/>
    <s v="C"/>
    <s v=""/>
    <n v="0"/>
  </r>
  <r>
    <s v="CHD8010024P0101"/>
    <s v="联杆装配连接块"/>
    <x v="2"/>
    <n v="212"/>
    <x v="0"/>
    <x v="0"/>
    <s v="SM"/>
    <x v="1"/>
    <n v="2600"/>
    <n v="16"/>
    <n v="28"/>
    <n v="4.59"/>
    <n v="0"/>
    <n v="10"/>
    <n v="294"/>
    <n v="73.44"/>
    <n v="1.2414965986394557"/>
    <n v="0"/>
    <n v="22.95"/>
    <n v="128.51999999999998"/>
    <n v="1349.46"/>
    <s v="&lt;15 days"/>
    <n v="3"/>
    <s v="C"/>
    <n v="21"/>
    <n v="0"/>
  </r>
  <r>
    <s v="CHD8010028P0104"/>
    <s v="盖板"/>
    <x v="11"/>
    <n v="212"/>
    <x v="0"/>
    <x v="0"/>
    <s v="Order specific"/>
    <x v="0"/>
    <n v="2100"/>
    <n v="1"/>
    <n v="0"/>
    <n v="34.22"/>
    <n v="0"/>
    <n v="0"/>
    <n v="0"/>
    <n v="34.22"/>
    <s v=""/>
    <n v="0"/>
    <n v="0"/>
    <n v="0"/>
    <n v="0"/>
    <s v="Order specific"/>
    <s v="Order specific"/>
    <s v="C"/>
    <s v=""/>
    <n v="0"/>
  </r>
  <r>
    <s v="CHD8010030P0102"/>
    <s v="密封垫"/>
    <x v="11"/>
    <n v="202"/>
    <x v="0"/>
    <x v="0"/>
    <s v="Order specific"/>
    <x v="0"/>
    <n v="2100"/>
    <n v="13"/>
    <n v="0"/>
    <n v="11.47"/>
    <n v="0"/>
    <n v="0"/>
    <n v="0"/>
    <n v="149.11000000000001"/>
    <s v=""/>
    <n v="0"/>
    <n v="0"/>
    <n v="0"/>
    <n v="0"/>
    <s v="Order specific"/>
    <s v="Order specific"/>
    <s v="C"/>
    <s v=""/>
    <n v="0"/>
  </r>
  <r>
    <s v="CHD8010033R0101"/>
    <s v="机械式计数器（左出逆时针）"/>
    <x v="14"/>
    <n v="202"/>
    <x v="0"/>
    <x v="0"/>
    <s v="Order specific"/>
    <x v="0"/>
    <n v="2100"/>
    <n v="24"/>
    <n v="0"/>
    <n v="15.98"/>
    <n v="0"/>
    <n v="0"/>
    <n v="0"/>
    <n v="383.52"/>
    <s v=""/>
    <n v="0"/>
    <n v="0"/>
    <n v="0"/>
    <n v="0"/>
    <s v="Order specific"/>
    <s v="Order specific"/>
    <s v="C"/>
    <s v=""/>
    <n v="0"/>
  </r>
  <r>
    <s v="CHD8010035P0101"/>
    <s v="联锁装配上销套"/>
    <x v="2"/>
    <n v="212"/>
    <x v="0"/>
    <x v="0"/>
    <s v="SM"/>
    <x v="1"/>
    <n v="2600"/>
    <n v="3"/>
    <n v="24"/>
    <n v="4.7699999999999996"/>
    <n v="0"/>
    <n v="5"/>
    <n v="147"/>
    <n v="14.309999999999999"/>
    <n v="59.591836734693871"/>
    <n v="0"/>
    <n v="11.924999999999999"/>
    <n v="114.47999999999999"/>
    <n v="701.18999999999994"/>
    <s v="&lt;90 days"/>
    <n v="3"/>
    <s v="C"/>
    <n v="21"/>
    <n v="6.1163488356164368"/>
  </r>
  <r>
    <s v="CHD8010035P0102"/>
    <s v="联锁装配下销套"/>
    <x v="2"/>
    <n v="212"/>
    <x v="0"/>
    <x v="0"/>
    <s v="SM"/>
    <x v="1"/>
    <n v="2600"/>
    <n v="13"/>
    <n v="10"/>
    <n v="5"/>
    <n v="0"/>
    <n v="5"/>
    <n v="147"/>
    <n v="65"/>
    <n v="7.4489795918367339"/>
    <n v="0"/>
    <n v="12.5"/>
    <n v="50"/>
    <n v="735"/>
    <s v="&lt;15 days"/>
    <n v="3"/>
    <s v="C"/>
    <n v="21"/>
    <n v="0"/>
  </r>
  <r>
    <s v="CHD8010036P0101"/>
    <s v="联锁装配销钉"/>
    <x v="2"/>
    <n v="212"/>
    <x v="0"/>
    <x v="0"/>
    <s v="SM"/>
    <x v="1"/>
    <n v="2600"/>
    <n v="71"/>
    <n v="29"/>
    <n v="4.16"/>
    <n v="0"/>
    <n v="5"/>
    <n v="147"/>
    <n v="295.36"/>
    <n v="32.278911564625851"/>
    <n v="0"/>
    <n v="10.4"/>
    <n v="120.64"/>
    <n v="611.52"/>
    <s v="&lt;90 days"/>
    <n v="3"/>
    <s v="C"/>
    <n v="21"/>
    <n v="68.115182465753435"/>
  </r>
  <r>
    <s v="CHD8010036P0102"/>
    <s v="联锁装配销钉"/>
    <x v="2"/>
    <n v="212"/>
    <x v="0"/>
    <x v="0"/>
    <s v="SM"/>
    <x v="1"/>
    <n v="2600"/>
    <n v="5"/>
    <n v="10"/>
    <n v="3.24"/>
    <n v="0"/>
    <n v="5"/>
    <n v="147"/>
    <n v="16.200000000000003"/>
    <n v="176.29251700680271"/>
    <n v="0"/>
    <n v="8.1000000000000014"/>
    <n v="32.400000000000006"/>
    <n v="476.28000000000003"/>
    <s v="&gt;90 days"/>
    <n v="3"/>
    <s v="C"/>
    <n v="21"/>
    <n v="9.4183668145861485"/>
  </r>
  <r>
    <s v="CHD8010039P0101"/>
    <s v="分闸簧挂销φ8×43"/>
    <x v="2"/>
    <n v="212"/>
    <x v="0"/>
    <x v="0"/>
    <s v="SM"/>
    <x v="1"/>
    <n v="2600"/>
    <n v="113"/>
    <n v="400"/>
    <n v="2.1"/>
    <n v="0"/>
    <n v="120"/>
    <n v="3021"/>
    <n v="237.3"/>
    <n v="0.60410460112545517"/>
    <n v="0"/>
    <n v="126"/>
    <n v="840"/>
    <n v="6344.1"/>
    <s v="&lt;15 days"/>
    <n v="3"/>
    <s v="C"/>
    <n v="21"/>
    <n v="0"/>
  </r>
  <r>
    <s v="CHD8010039P0103"/>
    <s v="销轴φ10×25"/>
    <x v="2"/>
    <n v="212"/>
    <x v="0"/>
    <x v="0"/>
    <s v="SM"/>
    <x v="1"/>
    <n v="2600"/>
    <n v="51"/>
    <n v="120"/>
    <n v="3.26"/>
    <n v="0"/>
    <n v="30"/>
    <n v="882"/>
    <n v="166.26"/>
    <n v="46.763038548752839"/>
    <n v="0"/>
    <n v="48.9"/>
    <n v="391.2"/>
    <n v="2875.3199999999997"/>
    <s v="&lt;90 days"/>
    <n v="3"/>
    <s v="C"/>
    <n v="21"/>
    <n v="60.454143454964246"/>
  </r>
  <r>
    <s v="CHD8010039P0105"/>
    <s v="分闸簧挂销φ8×34"/>
    <x v="2"/>
    <n v="212"/>
    <x v="0"/>
    <x v="0"/>
    <s v="SM"/>
    <x v="1"/>
    <n v="2600"/>
    <n v="84"/>
    <n v="0"/>
    <n v="3.92"/>
    <n v="0"/>
    <n v="15"/>
    <n v="0"/>
    <n v="329.28"/>
    <s v=""/>
    <n v="0"/>
    <n v="29.4"/>
    <n v="0"/>
    <n v="0"/>
    <s v="&gt;90 days"/>
    <n v="4"/>
    <s v="C"/>
    <n v="0"/>
    <n v="217.32479999999998"/>
  </r>
  <r>
    <s v="CHD8010039P0106"/>
    <s v="分闸簧长挂销"/>
    <x v="2"/>
    <n v="212"/>
    <x v="0"/>
    <x v="0"/>
    <s v="SM"/>
    <x v="1"/>
    <n v="2600"/>
    <n v="59"/>
    <n v="0"/>
    <n v="3.51"/>
    <n v="0"/>
    <n v="15"/>
    <n v="2"/>
    <n v="207.08999999999997"/>
    <n v="15330"/>
    <n v="0"/>
    <n v="26.324999999999999"/>
    <n v="0"/>
    <n v="7.02"/>
    <s v="&gt;90 days"/>
    <n v="3"/>
    <s v="C"/>
    <n v="21"/>
    <n v="136.49216794520547"/>
  </r>
  <r>
    <s v="CHD8010041P0103"/>
    <s v="操作绝缘子导向件"/>
    <x v="14"/>
    <n v="212"/>
    <x v="0"/>
    <x v="0"/>
    <s v="Order specific"/>
    <x v="0"/>
    <n v="2100"/>
    <n v="2"/>
    <n v="51"/>
    <n v="100.11"/>
    <n v="0"/>
    <n v="0"/>
    <n v="441"/>
    <n v="200.22"/>
    <n v="48.832199546485263"/>
    <n v="0"/>
    <n v="0"/>
    <n v="5105.6099999999997"/>
    <n v="44148.51"/>
    <s v="Order specific"/>
    <s v="Order specific"/>
    <s v="C"/>
    <s v=""/>
    <n v="0"/>
  </r>
  <r>
    <s v="CHD8010042P0101"/>
    <s v="操作绝缘子销轴φ12×43"/>
    <x v="2"/>
    <n v="212"/>
    <x v="0"/>
    <x v="0"/>
    <s v="SM"/>
    <x v="1"/>
    <n v="2600"/>
    <n v="30"/>
    <n v="72"/>
    <n v="3.06"/>
    <n v="0"/>
    <n v="15"/>
    <n v="441"/>
    <n v="91.8"/>
    <n v="1.655328798185941"/>
    <n v="0"/>
    <n v="22.95"/>
    <n v="220.32"/>
    <n v="1349.46"/>
    <s v="&lt;15 days"/>
    <n v="3"/>
    <s v="C"/>
    <n v="21"/>
    <n v="0"/>
  </r>
  <r>
    <s v="CHD8010044R0102"/>
    <s v="VEG拉杆40.5-1250-25"/>
    <x v="11"/>
    <n v="202"/>
    <x v="0"/>
    <x v="0"/>
    <s v="Order specific"/>
    <x v="0"/>
    <n v="2100"/>
    <n v="5"/>
    <n v="3"/>
    <n v="73.09"/>
    <n v="0"/>
    <n v="0"/>
    <n v="1"/>
    <n v="365.45000000000005"/>
    <n v="10950"/>
    <n v="0"/>
    <n v="0"/>
    <n v="219.27"/>
    <n v="73.09"/>
    <s v="Order specific"/>
    <s v="Order specific"/>
    <s v="C"/>
    <s v=""/>
    <n v="0"/>
  </r>
  <r>
    <s v="CHD8010048P0101"/>
    <s v="极柱垫片1250"/>
    <x v="2"/>
    <n v="202"/>
    <x v="0"/>
    <x v="0"/>
    <s v="SM"/>
    <x v="1"/>
    <n v="2600"/>
    <n v="163"/>
    <n v="300"/>
    <n v="6.26"/>
    <n v="0"/>
    <n v="60"/>
    <n v="1764"/>
    <n v="1020.38"/>
    <n v="1.0345804988662131"/>
    <n v="0"/>
    <n v="187.79999999999998"/>
    <n v="1878"/>
    <n v="11042.64"/>
    <s v="&lt;15 days"/>
    <n v="2"/>
    <s v="B"/>
    <n v="14"/>
    <n v="0"/>
  </r>
  <r>
    <s v="CHD8010048P0102"/>
    <s v="极柱垫片2500"/>
    <x v="2"/>
    <n v="202"/>
    <x v="0"/>
    <x v="0"/>
    <s v="SM"/>
    <x v="1"/>
    <n v="2600"/>
    <n v="238"/>
    <n v="0"/>
    <n v="6.26"/>
    <n v="0"/>
    <n v="60"/>
    <n v="4"/>
    <n v="1489.8799999999999"/>
    <n v="14873.75"/>
    <n v="0"/>
    <n v="187.79999999999998"/>
    <n v="0"/>
    <n v="25.04"/>
    <s v="&gt;90 days"/>
    <n v="3"/>
    <s v="B"/>
    <n v="21"/>
    <n v="981.93246573325496"/>
  </r>
  <r>
    <s v="CHD8010060P0102"/>
    <s v="拐臂安装板垫块"/>
    <x v="2"/>
    <n v="212"/>
    <x v="0"/>
    <x v="0"/>
    <s v="SM"/>
    <x v="1"/>
    <n v="2600"/>
    <n v="1199"/>
    <n v="0"/>
    <n v="7.76"/>
    <n v="0"/>
    <n v="30"/>
    <n v="60"/>
    <n v="9304.24"/>
    <n v="1447.8333333333335"/>
    <n v="0"/>
    <n v="116.39999999999999"/>
    <n v="0"/>
    <n v="465.59999999999997"/>
    <s v="&gt;90 days"/>
    <n v="3"/>
    <s v="A"/>
    <n v="21"/>
    <n v="6051.7296077356978"/>
  </r>
  <r>
    <s v="CHD8010062R0101"/>
    <s v="滑板焊接12-2500-40"/>
    <x v="2"/>
    <n v="202"/>
    <x v="0"/>
    <x v="0"/>
    <s v="SM"/>
    <x v="1"/>
    <n v="2600"/>
    <n v="32"/>
    <n v="0"/>
    <n v="9.9700000000000006"/>
    <n v="0"/>
    <n v="5"/>
    <n v="0"/>
    <n v="319.04000000000002"/>
    <s v=""/>
    <n v="0"/>
    <n v="24.925000000000001"/>
    <n v="0"/>
    <n v="0"/>
    <s v="&gt;90 days"/>
    <n v="4"/>
    <s v="C"/>
    <n v="0"/>
    <n v="210.56640000000002"/>
  </r>
  <r>
    <s v="CHD8010062R0102"/>
    <s v="滑板焊接12-1250-31.5"/>
    <x v="2"/>
    <n v="202"/>
    <x v="0"/>
    <x v="0"/>
    <s v="SM"/>
    <x v="1"/>
    <n v="2600"/>
    <n v="13"/>
    <n v="0"/>
    <n v="13"/>
    <n v="0"/>
    <n v="5"/>
    <n v="147"/>
    <n v="169"/>
    <n v="79.455782312925166"/>
    <n v="0"/>
    <n v="32.5"/>
    <n v="0"/>
    <n v="1911"/>
    <s v="&lt;90 days"/>
    <n v="3"/>
    <s v="C"/>
    <n v="21"/>
    <n v="82.060207191780833"/>
  </r>
  <r>
    <s v="CHD8010067P0106"/>
    <s v="大拐臂VEG24-2500-31.5"/>
    <x v="14"/>
    <n v="212"/>
    <x v="0"/>
    <x v="0"/>
    <s v="Order specific"/>
    <x v="0"/>
    <n v="2100"/>
    <n v="12"/>
    <n v="0"/>
    <n v="58.62"/>
    <n v="0"/>
    <n v="0"/>
    <n v="0"/>
    <n v="703.43999999999994"/>
    <s v=""/>
    <n v="0"/>
    <n v="0"/>
    <n v="0"/>
    <n v="0"/>
    <s v="Order specific"/>
    <s v="Order specific"/>
    <s v="C"/>
    <s v=""/>
    <n v="0"/>
  </r>
  <r>
    <s v="CHD8010076P0101"/>
    <s v="面板"/>
    <x v="14"/>
    <n v="212"/>
    <x v="0"/>
    <x v="0"/>
    <s v="Order specific"/>
    <x v="0"/>
    <n v="2100"/>
    <n v="4"/>
    <n v="0"/>
    <n v="64.239999999999995"/>
    <n v="0"/>
    <n v="0"/>
    <n v="0"/>
    <n v="256.95999999999998"/>
    <s v=""/>
    <n v="0"/>
    <n v="0"/>
    <n v="0"/>
    <n v="0"/>
    <s v="Order specific"/>
    <s v="Order specific"/>
    <s v="C"/>
    <s v=""/>
    <n v="0"/>
  </r>
  <r>
    <s v="CHD8010076P0102"/>
    <s v="面板40.5kV-1250-25"/>
    <x v="14"/>
    <n v="212"/>
    <x v="0"/>
    <x v="0"/>
    <s v="Order specific"/>
    <x v="0"/>
    <n v="2100"/>
    <n v="2"/>
    <n v="0"/>
    <n v="53.05"/>
    <n v="0"/>
    <n v="0"/>
    <n v="10"/>
    <n v="106.1"/>
    <n v="146"/>
    <n v="0"/>
    <n v="0"/>
    <n v="0"/>
    <n v="530.5"/>
    <s v="Order specific"/>
    <s v="Order specific"/>
    <s v="C"/>
    <s v=""/>
    <n v="0"/>
  </r>
  <r>
    <s v="CHD8010079P0105"/>
    <s v="拉杆连接轴VEG40.5-1250-25"/>
    <x v="14"/>
    <n v="212"/>
    <x v="0"/>
    <x v="0"/>
    <s v="Order specific"/>
    <x v="0"/>
    <n v="2100"/>
    <n v="3"/>
    <n v="0"/>
    <n v="54.05"/>
    <n v="0"/>
    <n v="0"/>
    <n v="0"/>
    <n v="162.14999999999998"/>
    <s v=""/>
    <n v="0"/>
    <n v="0"/>
    <n v="0"/>
    <n v="0"/>
    <s v="Order specific"/>
    <s v="Order specific"/>
    <s v="C"/>
    <s v=""/>
    <n v="0"/>
  </r>
  <r>
    <s v="CHD8010079P0107"/>
    <s v="拉杆连接轴VEG40.5-2500-31.5"/>
    <x v="14"/>
    <n v="212"/>
    <x v="0"/>
    <x v="0"/>
    <s v="Order specific"/>
    <x v="0"/>
    <n v="2100"/>
    <n v="1"/>
    <n v="0"/>
    <n v="44.64"/>
    <n v="0"/>
    <n v="0"/>
    <n v="1"/>
    <n v="44.64"/>
    <n v="1095"/>
    <n v="0"/>
    <n v="0"/>
    <n v="0"/>
    <n v="44.64"/>
    <s v="Order specific"/>
    <s v="Order specific"/>
    <s v="C"/>
    <s v=""/>
    <n v="0"/>
  </r>
  <r>
    <s v="CHD8010079P0108"/>
    <s v="拉杆连接轴VEG12-2500-40"/>
    <x v="14"/>
    <n v="212"/>
    <x v="0"/>
    <x v="0"/>
    <s v="Order specific"/>
    <x v="0"/>
    <n v="2100"/>
    <n v="114"/>
    <n v="0"/>
    <n v="46.33"/>
    <n v="0"/>
    <n v="0"/>
    <n v="0"/>
    <n v="5281.62"/>
    <s v=""/>
    <n v="0"/>
    <n v="0"/>
    <n v="0"/>
    <n v="0"/>
    <s v="Order specific"/>
    <s v="Order specific"/>
    <s v="B"/>
    <s v=""/>
    <n v="0"/>
  </r>
  <r>
    <s v="CHD8010082P0101"/>
    <s v="主传动拐臂"/>
    <x v="2"/>
    <n v="212"/>
    <x v="0"/>
    <x v="0"/>
    <s v="SM"/>
    <x v="1"/>
    <n v="2600"/>
    <n v="39"/>
    <n v="57"/>
    <n v="20.9"/>
    <n v="0"/>
    <n v="15"/>
    <n v="441"/>
    <n v="815.09999999999991"/>
    <n v="94.353741496598644"/>
    <n v="0"/>
    <n v="156.75"/>
    <n v="1191.3"/>
    <n v="9216.9"/>
    <s v="&gt;90 days"/>
    <n v="3"/>
    <s v="C"/>
    <n v="21"/>
    <n v="418.23268767123284"/>
  </r>
  <r>
    <s v="CHD8010086P0109"/>
    <s v="主轴限位套32.5X47"/>
    <x v="2"/>
    <n v="212"/>
    <x v="0"/>
    <x v="0"/>
    <s v="SM"/>
    <x v="1"/>
    <n v="2600"/>
    <n v="27"/>
    <n v="0"/>
    <n v="2.5299999999999998"/>
    <n v="0"/>
    <n v="5"/>
    <n v="0"/>
    <n v="68.309999999999988"/>
    <s v=""/>
    <n v="0"/>
    <n v="6.3249999999999993"/>
    <n v="0"/>
    <n v="0"/>
    <s v="&gt;90 days"/>
    <n v="4"/>
    <s v="C"/>
    <n v="0"/>
    <n v="45.084599999999995"/>
  </r>
  <r>
    <s v="CHD8010086P0110"/>
    <s v="主轴限位套φ32.5X82"/>
    <x v="2"/>
    <n v="212"/>
    <x v="0"/>
    <x v="0"/>
    <s v="SM"/>
    <x v="1"/>
    <n v="2600"/>
    <n v="27"/>
    <n v="0"/>
    <n v="3.92"/>
    <n v="0"/>
    <n v="5"/>
    <n v="0"/>
    <n v="105.84"/>
    <s v=""/>
    <n v="0"/>
    <n v="9.8000000000000007"/>
    <n v="0"/>
    <n v="0"/>
    <s v="&gt;90 days"/>
    <n v="4"/>
    <s v="C"/>
    <n v="0"/>
    <n v="69.854400000000012"/>
  </r>
  <r>
    <s v="CHD8010086P0111"/>
    <s v="主轴限位套φ32.5X4"/>
    <x v="2"/>
    <n v="212"/>
    <x v="0"/>
    <x v="0"/>
    <s v="SM"/>
    <x v="1"/>
    <n v="2600"/>
    <n v="50"/>
    <n v="0"/>
    <n v="1.58"/>
    <n v="0"/>
    <n v="10"/>
    <n v="0"/>
    <n v="79"/>
    <s v=""/>
    <n v="0"/>
    <n v="7.9"/>
    <n v="0"/>
    <n v="0"/>
    <s v="&gt;90 days"/>
    <n v="4"/>
    <s v="C"/>
    <n v="0"/>
    <n v="52.14"/>
  </r>
  <r>
    <s v="CHD8010087P0101"/>
    <s v="弹簧导向轴"/>
    <x v="2"/>
    <n v="212"/>
    <x v="0"/>
    <x v="0"/>
    <s v="SM"/>
    <x v="1"/>
    <n v="2600"/>
    <n v="25"/>
    <n v="60"/>
    <n v="12.89"/>
    <n v="0"/>
    <n v="15"/>
    <n v="441"/>
    <n v="322.25"/>
    <n v="41.383219954648531"/>
    <n v="0"/>
    <n v="96.675000000000011"/>
    <n v="773.40000000000009"/>
    <n v="5684.4900000000007"/>
    <s v="&lt;90 days"/>
    <n v="3"/>
    <s v="C"/>
    <n v="21"/>
    <n v="104.75755972602742"/>
  </r>
  <r>
    <s v="CHD8010088P0101"/>
    <s v="分闸压簧"/>
    <x v="2"/>
    <n v="219"/>
    <x v="0"/>
    <x v="0"/>
    <s v="SM"/>
    <x v="1"/>
    <n v="2600"/>
    <n v="46"/>
    <n v="135"/>
    <n v="2.52"/>
    <n v="0"/>
    <n v="25"/>
    <n v="407"/>
    <n v="115.92"/>
    <n v="22.420147420147419"/>
    <n v="0"/>
    <n v="31.5"/>
    <n v="340.2"/>
    <n v="1025.6400000000001"/>
    <s v="&lt;30 days"/>
    <n v="3"/>
    <s v="C"/>
    <n v="21"/>
    <n v="4.8461546958904167"/>
  </r>
  <r>
    <s v="CHD8010089P0101"/>
    <s v="连板销轴φ12×33"/>
    <x v="2"/>
    <n v="212"/>
    <x v="0"/>
    <x v="0"/>
    <s v="SM"/>
    <x v="1"/>
    <n v="2600"/>
    <n v="137"/>
    <n v="57"/>
    <n v="4.45"/>
    <n v="0"/>
    <n v="15"/>
    <n v="441"/>
    <n v="609.65"/>
    <n v="38.072562358276642"/>
    <n v="0"/>
    <n v="33.375"/>
    <n v="253.65"/>
    <n v="1962.45"/>
    <s v="&lt;90 days"/>
    <n v="3"/>
    <s v="C"/>
    <n v="21"/>
    <n v="180.43098278737341"/>
  </r>
  <r>
    <s v="CHD8010089P0102"/>
    <s v="拐臂销轴φ12×24.5"/>
    <x v="2"/>
    <n v="212"/>
    <x v="0"/>
    <x v="0"/>
    <s v="SM"/>
    <x v="1"/>
    <n v="2600"/>
    <n v="104"/>
    <n v="57"/>
    <n v="4.28"/>
    <n v="0"/>
    <n v="15"/>
    <n v="441"/>
    <n v="445.12"/>
    <n v="113.39002267573696"/>
    <n v="0"/>
    <n v="32.1"/>
    <n v="243.96"/>
    <n v="1887.48"/>
    <s v="&gt;90 days"/>
    <n v="3"/>
    <s v="C"/>
    <n v="21"/>
    <n v="239.37085741025902"/>
  </r>
  <r>
    <s v="CHD8010089P0103"/>
    <s v="销轴&lt;MOD-DIAM&gt;12X36"/>
    <x v="2"/>
    <n v="212"/>
    <x v="0"/>
    <x v="0"/>
    <s v="SM"/>
    <x v="1"/>
    <n v="2600"/>
    <n v="203"/>
    <n v="0"/>
    <n v="4.3099999999999996"/>
    <n v="0"/>
    <n v="15"/>
    <n v="0"/>
    <n v="874.93"/>
    <s v=""/>
    <n v="0"/>
    <n v="32.324999999999996"/>
    <n v="0"/>
    <n v="0"/>
    <s v="&gt;90 days"/>
    <n v="4"/>
    <s v="C"/>
    <n v="0"/>
    <n v="577.4538"/>
  </r>
  <r>
    <s v="CHD8010090P0101"/>
    <s v="限位套φ12.5X6"/>
    <x v="2"/>
    <n v="212"/>
    <x v="0"/>
    <x v="0"/>
    <s v="SM"/>
    <x v="1"/>
    <n v="2600"/>
    <n v="133"/>
    <n v="120"/>
    <n v="1.93"/>
    <n v="0"/>
    <n v="30"/>
    <n v="882"/>
    <n v="256.69"/>
    <n v="84.007936507936506"/>
    <n v="0"/>
    <n v="28.95"/>
    <n v="231.6"/>
    <n v="1702.26"/>
    <s v="&lt;90 days"/>
    <n v="3"/>
    <s v="C"/>
    <n v="21"/>
    <n v="127.06555130845537"/>
  </r>
  <r>
    <s v="CHD8010090P0102"/>
    <s v="限位套φ12.5X15"/>
    <x v="2"/>
    <n v="212"/>
    <x v="0"/>
    <x v="0"/>
    <s v="SM"/>
    <x v="1"/>
    <n v="2600"/>
    <n v="30"/>
    <n v="57"/>
    <n v="2.08"/>
    <n v="0"/>
    <n v="15"/>
    <n v="441"/>
    <n v="62.400000000000006"/>
    <n v="110.07936507936508"/>
    <n v="0"/>
    <n v="15.600000000000001"/>
    <n v="118.56"/>
    <n v="917.28000000000009"/>
    <s v="&gt;90 days"/>
    <n v="3"/>
    <s v="C"/>
    <n v="21"/>
    <n v="33.327268637346791"/>
  </r>
  <r>
    <s v="CHD8010094P0101"/>
    <s v="合闸弹簧固定杆"/>
    <x v="14"/>
    <n v="212"/>
    <x v="0"/>
    <x v="0"/>
    <s v="Order specific"/>
    <x v="0"/>
    <n v="2100"/>
    <n v="8"/>
    <n v="0"/>
    <n v="7.91"/>
    <n v="0"/>
    <n v="0"/>
    <n v="0"/>
    <n v="63.28"/>
    <s v=""/>
    <n v="0"/>
    <n v="0"/>
    <n v="0"/>
    <n v="0"/>
    <s v="Order specific"/>
    <s v="Order specific"/>
    <s v="C"/>
    <s v=""/>
    <n v="0"/>
  </r>
  <r>
    <s v="CHD8010094P0102"/>
    <s v="合闸弹簧固定杆"/>
    <x v="14"/>
    <n v="212"/>
    <x v="0"/>
    <x v="0"/>
    <s v="Order specific"/>
    <x v="0"/>
    <n v="2100"/>
    <n v="8"/>
    <n v="0"/>
    <n v="6.13"/>
    <n v="0"/>
    <n v="0"/>
    <n v="0"/>
    <n v="49.04"/>
    <s v=""/>
    <n v="0"/>
    <n v="0"/>
    <n v="0"/>
    <n v="0"/>
    <s v="Order specific"/>
    <s v="Order specific"/>
    <s v="C"/>
    <s v=""/>
    <n v="0"/>
  </r>
  <r>
    <s v="CHD8010096P0107"/>
    <s v="轴承座（左）40.5-1250-25"/>
    <x v="2"/>
    <n v="212"/>
    <x v="0"/>
    <x v="0"/>
    <s v="SM"/>
    <x v="1"/>
    <n v="2600"/>
    <n v="46"/>
    <n v="0"/>
    <n v="11.02"/>
    <n v="0"/>
    <n v="15"/>
    <n v="0"/>
    <n v="506.91999999999996"/>
    <s v=""/>
    <n v="0"/>
    <n v="82.649999999999991"/>
    <n v="0"/>
    <n v="0"/>
    <s v="&gt;90 days"/>
    <n v="4"/>
    <s v="C"/>
    <n v="0"/>
    <n v="334.56720000000001"/>
  </r>
  <r>
    <s v="CHD8010096P0108"/>
    <s v="轴承座（右）40.5-1250-25"/>
    <x v="2"/>
    <n v="212"/>
    <x v="0"/>
    <x v="0"/>
    <s v="SM"/>
    <x v="1"/>
    <n v="2600"/>
    <n v="46"/>
    <n v="0"/>
    <n v="9.64"/>
    <n v="0"/>
    <n v="15"/>
    <n v="0"/>
    <n v="443.44000000000005"/>
    <s v=""/>
    <n v="0"/>
    <n v="72.300000000000011"/>
    <n v="0"/>
    <n v="0"/>
    <s v="&gt;90 days"/>
    <n v="4"/>
    <s v="C"/>
    <n v="0"/>
    <n v="292.67040000000003"/>
  </r>
  <r>
    <s v="CHD8010101P0101"/>
    <s v="面板标识"/>
    <x v="11"/>
    <n v="202"/>
    <x v="0"/>
    <x v="0"/>
    <s v="Order specific"/>
    <x v="0"/>
    <n v="2100"/>
    <n v="60"/>
    <n v="0"/>
    <n v="44.19"/>
    <n v="0"/>
    <n v="0"/>
    <n v="0"/>
    <n v="2651.3999999999996"/>
    <s v=""/>
    <n v="0"/>
    <n v="0"/>
    <n v="0"/>
    <n v="0"/>
    <s v="Order specific"/>
    <s v="Order specific"/>
    <s v="B"/>
    <s v=""/>
    <n v="0"/>
  </r>
  <r>
    <s v="CHD8010103P0101"/>
    <s v="面板标识"/>
    <x v="11"/>
    <n v="202"/>
    <x v="0"/>
    <x v="0"/>
    <s v="Order specific"/>
    <x v="0"/>
    <n v="2100"/>
    <n v="13"/>
    <n v="0"/>
    <n v="44.01"/>
    <n v="0"/>
    <n v="0"/>
    <n v="0"/>
    <n v="572.13"/>
    <s v=""/>
    <n v="0"/>
    <n v="0"/>
    <n v="0"/>
    <n v="0"/>
    <s v="Order specific"/>
    <s v="Order specific"/>
    <s v="C"/>
    <s v=""/>
    <n v="0"/>
  </r>
  <r>
    <s v="CHD8010107P0105"/>
    <s v="导向圆盘"/>
    <x v="14"/>
    <n v="212"/>
    <x v="0"/>
    <x v="0"/>
    <s v="Order specific"/>
    <x v="0"/>
    <n v="2100"/>
    <n v="48"/>
    <n v="0"/>
    <n v="42.01"/>
    <n v="0"/>
    <n v="0"/>
    <n v="0"/>
    <n v="2016.48"/>
    <s v=""/>
    <n v="0"/>
    <n v="0"/>
    <n v="0"/>
    <n v="0"/>
    <s v="Order specific"/>
    <s v="Order specific"/>
    <s v="B"/>
    <s v=""/>
    <n v="0"/>
  </r>
  <r>
    <s v="CHD8010108P0102"/>
    <s v="拉杆锁盖VEG40.5-1250-25"/>
    <x v="14"/>
    <n v="212"/>
    <x v="0"/>
    <x v="0"/>
    <s v="Order specific"/>
    <x v="0"/>
    <n v="2100"/>
    <n v="1"/>
    <n v="3"/>
    <n v="6.15"/>
    <n v="0"/>
    <n v="0"/>
    <n v="1"/>
    <n v="6.15"/>
    <n v="17520"/>
    <n v="0"/>
    <n v="0"/>
    <n v="18.450000000000003"/>
    <n v="6.15"/>
    <s v="Order specific"/>
    <s v="Order specific"/>
    <s v="C"/>
    <s v=""/>
    <n v="0"/>
  </r>
  <r>
    <s v="CHD8010116P0101"/>
    <s v="拐臂"/>
    <x v="2"/>
    <n v="202"/>
    <x v="0"/>
    <x v="0"/>
    <s v="SM"/>
    <x v="1"/>
    <n v="2600"/>
    <n v="15"/>
    <n v="0"/>
    <n v="3.99"/>
    <n v="0"/>
    <n v="5"/>
    <n v="0"/>
    <n v="59.85"/>
    <s v=""/>
    <n v="0"/>
    <n v="9.9750000000000014"/>
    <n v="0"/>
    <n v="0"/>
    <s v="&gt;90 days"/>
    <n v="4"/>
    <s v="C"/>
    <n v="0"/>
    <n v="39.501000000000005"/>
  </r>
  <r>
    <s v="CHD8010116P0102"/>
    <s v="联锁拐臂"/>
    <x v="2"/>
    <n v="202"/>
    <x v="0"/>
    <x v="0"/>
    <s v="SM"/>
    <x v="1"/>
    <n v="2600"/>
    <n v="47"/>
    <n v="0"/>
    <n v="15.71"/>
    <n v="0"/>
    <n v="5"/>
    <n v="0"/>
    <n v="738.37"/>
    <s v=""/>
    <n v="0"/>
    <n v="39.275000000000006"/>
    <n v="0"/>
    <n v="0"/>
    <s v="&gt;90 days"/>
    <n v="4"/>
    <s v="C"/>
    <n v="0"/>
    <n v="487.32420000000002"/>
  </r>
  <r>
    <s v="CHD8010116P0103"/>
    <s v="联锁拐臂"/>
    <x v="2"/>
    <n v="202"/>
    <x v="0"/>
    <x v="0"/>
    <s v="SM"/>
    <x v="1"/>
    <n v="2600"/>
    <n v="19"/>
    <n v="0"/>
    <n v="14.67"/>
    <n v="0"/>
    <n v="5"/>
    <n v="141"/>
    <n v="278.73"/>
    <n v="121.66666666666666"/>
    <n v="0"/>
    <n v="36.674999999999997"/>
    <n v="0"/>
    <n v="2068.4699999999998"/>
    <s v="&gt;90 days"/>
    <n v="3"/>
    <s v="C"/>
    <n v="21"/>
    <n v="152.20948931506851"/>
  </r>
  <r>
    <s v="CHD8010116P0104"/>
    <s v="联锁拐臂"/>
    <x v="2"/>
    <n v="202"/>
    <x v="0"/>
    <x v="0"/>
    <s v="SM"/>
    <x v="1"/>
    <n v="2600"/>
    <n v="23"/>
    <n v="0"/>
    <n v="3.98"/>
    <n v="0"/>
    <n v="5"/>
    <n v="147"/>
    <n v="91.54"/>
    <n v="47.176870748299322"/>
    <n v="0"/>
    <n v="9.9499999999999993"/>
    <n v="0"/>
    <n v="585.05999999999995"/>
    <s v="&lt;90 days"/>
    <n v="3"/>
    <s v="C"/>
    <n v="21"/>
    <n v="33.523043576063451"/>
  </r>
  <r>
    <s v="CHD8010116P0105"/>
    <s v="联锁拐臂"/>
    <x v="2"/>
    <n v="202"/>
    <x v="0"/>
    <x v="0"/>
    <s v="SM"/>
    <x v="1"/>
    <n v="2600"/>
    <n v="23"/>
    <n v="0"/>
    <n v="11.48"/>
    <n v="0"/>
    <n v="5"/>
    <n v="0"/>
    <n v="264.04000000000002"/>
    <s v=""/>
    <n v="0"/>
    <n v="28.700000000000003"/>
    <n v="0"/>
    <n v="0"/>
    <s v="&gt;90 days"/>
    <n v="4"/>
    <s v="C"/>
    <n v="0"/>
    <n v="174.26640000000003"/>
  </r>
  <r>
    <s v="CHD8010116P0109"/>
    <s v="联锁拐臂（反）"/>
    <x v="2"/>
    <n v="212"/>
    <x v="0"/>
    <x v="0"/>
    <s v="SM"/>
    <x v="1"/>
    <n v="2600"/>
    <n v="13"/>
    <n v="20"/>
    <n v="9.9700000000000006"/>
    <n v="0"/>
    <n v="5"/>
    <n v="0"/>
    <n v="129.61000000000001"/>
    <s v=""/>
    <n v="0"/>
    <n v="24.925000000000001"/>
    <n v="199.4"/>
    <n v="0"/>
    <s v="&gt;90 days"/>
    <n v="4"/>
    <s v="C"/>
    <n v="0"/>
    <n v="85.542600000000007"/>
  </r>
  <r>
    <s v="CHD8010117P0101"/>
    <s v="轴"/>
    <x v="14"/>
    <n v="212"/>
    <x v="0"/>
    <x v="0"/>
    <s v="Order specific"/>
    <x v="0"/>
    <n v="2100"/>
    <n v="6"/>
    <n v="0"/>
    <n v="9.93"/>
    <n v="0"/>
    <n v="0"/>
    <n v="0"/>
    <n v="59.58"/>
    <s v=""/>
    <n v="0"/>
    <n v="0"/>
    <n v="0"/>
    <n v="0"/>
    <s v="Order specific"/>
    <s v="Order specific"/>
    <s v="C"/>
    <s v=""/>
    <n v="0"/>
  </r>
  <r>
    <s v="CHD8010117P0103"/>
    <s v="后轴"/>
    <x v="2"/>
    <n v="212"/>
    <x v="0"/>
    <x v="0"/>
    <s v="SM"/>
    <x v="1"/>
    <n v="2600"/>
    <n v="35"/>
    <n v="0"/>
    <n v="7.09"/>
    <n v="0"/>
    <n v="5"/>
    <n v="0"/>
    <n v="248.15"/>
    <s v=""/>
    <n v="0"/>
    <n v="17.725000000000001"/>
    <n v="0"/>
    <n v="0"/>
    <s v="&gt;90 days"/>
    <n v="4"/>
    <s v="C"/>
    <n v="0"/>
    <n v="163.77900000000002"/>
  </r>
  <r>
    <s v="CHD8010117P0104"/>
    <s v="前轴"/>
    <x v="2"/>
    <n v="212"/>
    <x v="0"/>
    <x v="0"/>
    <s v="SM"/>
    <x v="1"/>
    <n v="2600"/>
    <n v="11"/>
    <n v="19"/>
    <n v="9.59"/>
    <n v="0"/>
    <n v="5"/>
    <n v="147"/>
    <n v="105.49"/>
    <n v="86.904761904761898"/>
    <n v="0"/>
    <n v="23.975000000000001"/>
    <n v="182.21"/>
    <n v="1409.73"/>
    <s v="&lt;90 days"/>
    <n v="3"/>
    <s v="C"/>
    <n v="21"/>
    <n v="52.799334575342463"/>
  </r>
  <r>
    <s v="CHD8010117P0105"/>
    <s v="后轴"/>
    <x v="2"/>
    <n v="212"/>
    <x v="0"/>
    <x v="0"/>
    <s v="SM"/>
    <x v="1"/>
    <n v="2600"/>
    <n v="8"/>
    <n v="24"/>
    <n v="7.23"/>
    <n v="0"/>
    <n v="5"/>
    <n v="149"/>
    <n v="57.84"/>
    <n v="26.946308724832218"/>
    <n v="0"/>
    <n v="18.075000000000003"/>
    <n v="173.52"/>
    <n v="1077.27"/>
    <s v="&lt;30 days"/>
    <n v="3"/>
    <s v="C"/>
    <n v="21"/>
    <n v="8.4240394520548012"/>
  </r>
  <r>
    <s v="CHD8010117P0106"/>
    <s v="中轴"/>
    <x v="2"/>
    <n v="212"/>
    <x v="0"/>
    <x v="0"/>
    <s v="SM"/>
    <x v="1"/>
    <n v="2600"/>
    <n v="30"/>
    <n v="0"/>
    <n v="6.2"/>
    <n v="0"/>
    <n v="5"/>
    <n v="0"/>
    <n v="186"/>
    <s v=""/>
    <n v="0"/>
    <n v="15.5"/>
    <n v="0"/>
    <n v="0"/>
    <s v="&gt;90 days"/>
    <n v="4"/>
    <s v="C"/>
    <n v="0"/>
    <n v="122.76"/>
  </r>
  <r>
    <s v="CHD8010117P0107"/>
    <s v="中轴"/>
    <x v="2"/>
    <n v="212"/>
    <x v="0"/>
    <x v="0"/>
    <s v="SM"/>
    <x v="1"/>
    <n v="2600"/>
    <n v="33"/>
    <n v="0"/>
    <n v="19.13"/>
    <n v="0"/>
    <n v="5"/>
    <n v="0"/>
    <n v="631.29"/>
    <s v=""/>
    <n v="0"/>
    <n v="47.824999999999996"/>
    <n v="0"/>
    <n v="0"/>
    <s v="&gt;90 days"/>
    <n v="4"/>
    <s v="C"/>
    <n v="0"/>
    <n v="416.65140000000002"/>
  </r>
  <r>
    <s v="CHD8010117P0108"/>
    <s v="中轴"/>
    <x v="2"/>
    <n v="212"/>
    <x v="0"/>
    <x v="0"/>
    <s v="SM"/>
    <x v="1"/>
    <n v="2600"/>
    <n v="14"/>
    <n v="0"/>
    <n v="21.59"/>
    <n v="0"/>
    <n v="5"/>
    <n v="0"/>
    <n v="302.26"/>
    <s v=""/>
    <n v="0"/>
    <n v="53.975000000000001"/>
    <n v="0"/>
    <n v="0"/>
    <s v="&gt;90 days"/>
    <n v="4"/>
    <s v="C"/>
    <n v="0"/>
    <n v="199.49160000000001"/>
  </r>
  <r>
    <s v="CHD8010117P0109"/>
    <s v="后轴"/>
    <x v="2"/>
    <n v="212"/>
    <x v="0"/>
    <x v="0"/>
    <s v="SM"/>
    <x v="1"/>
    <n v="2600"/>
    <n v="14"/>
    <n v="0"/>
    <n v="27.13"/>
    <n v="0"/>
    <n v="5"/>
    <n v="0"/>
    <n v="379.82"/>
    <s v=""/>
    <n v="0"/>
    <n v="67.825000000000003"/>
    <n v="0"/>
    <n v="0"/>
    <s v="&gt;90 days"/>
    <n v="4"/>
    <s v="C"/>
    <n v="0"/>
    <n v="250.68120000000002"/>
  </r>
  <r>
    <s v="CHD8010118P0101"/>
    <s v="套"/>
    <x v="2"/>
    <n v="212"/>
    <x v="0"/>
    <x v="0"/>
    <s v="SM"/>
    <x v="1"/>
    <n v="2600"/>
    <n v="111"/>
    <n v="65"/>
    <n v="5.95"/>
    <n v="0"/>
    <n v="15"/>
    <n v="146"/>
    <n v="660.45"/>
    <n v="35"/>
    <n v="0"/>
    <n v="44.625"/>
    <n v="386.75"/>
    <n v="868.7"/>
    <s v="&lt;90 days"/>
    <n v="3"/>
    <s v="C"/>
    <n v="21"/>
    <n v="174.3588"/>
  </r>
  <r>
    <s v="CHD8010128P0101"/>
    <s v="VEG分闸弹簧40.5"/>
    <x v="11"/>
    <n v="217"/>
    <x v="0"/>
    <x v="0"/>
    <s v="Order specific"/>
    <x v="0"/>
    <n v="2100"/>
    <n v="20"/>
    <n v="0"/>
    <n v="13.79"/>
    <n v="0"/>
    <n v="0"/>
    <n v="0"/>
    <n v="275.79999999999995"/>
    <s v=""/>
    <n v="0"/>
    <n v="0"/>
    <n v="0"/>
    <n v="0"/>
    <s v="Order specific"/>
    <s v="Order specific"/>
    <s v="C"/>
    <s v=""/>
    <n v="0"/>
  </r>
  <r>
    <s v="CHD8020001P0105"/>
    <s v="机箱左立柱24-210-25-1250"/>
    <x v="14"/>
    <n v="212"/>
    <x v="0"/>
    <x v="0"/>
    <s v="Order specific"/>
    <x v="0"/>
    <n v="2100"/>
    <n v="8"/>
    <n v="38"/>
    <n v="25.86"/>
    <n v="0"/>
    <n v="0"/>
    <n v="302"/>
    <n v="206.88"/>
    <n v="24.172185430463578"/>
    <n v="0"/>
    <n v="0"/>
    <n v="982.68"/>
    <n v="7809.72"/>
    <s v="Order specific"/>
    <s v="Order specific"/>
    <s v="C"/>
    <s v=""/>
    <n v="0"/>
  </r>
  <r>
    <s v="CHD8020001P0106"/>
    <s v="机箱右立柱24-210-25-1250"/>
    <x v="14"/>
    <n v="212"/>
    <x v="0"/>
    <x v="0"/>
    <s v="Order specific"/>
    <x v="0"/>
    <n v="2100"/>
    <n v="8"/>
    <n v="38"/>
    <n v="39.19"/>
    <n v="0"/>
    <n v="0"/>
    <n v="302"/>
    <n v="313.52"/>
    <n v="9.668874172185431"/>
    <n v="0"/>
    <n v="0"/>
    <n v="1489.2199999999998"/>
    <n v="11835.38"/>
    <s v="Order specific"/>
    <s v="Order specific"/>
    <s v="C"/>
    <s v=""/>
    <n v="0"/>
  </r>
  <r>
    <s v="CHD8020001P0107"/>
    <s v="机箱左立柱24-275-31.5"/>
    <x v="14"/>
    <n v="212"/>
    <x v="0"/>
    <x v="0"/>
    <s v="Order specific"/>
    <x v="0"/>
    <n v="2100"/>
    <n v="3"/>
    <n v="0"/>
    <n v="30.14"/>
    <n v="0"/>
    <n v="0"/>
    <n v="81"/>
    <n v="90.42"/>
    <n v="36.049382716049379"/>
    <n v="0"/>
    <n v="0"/>
    <n v="0"/>
    <n v="2441.34"/>
    <s v="Order specific"/>
    <s v="Order specific"/>
    <s v="C"/>
    <s v=""/>
    <n v="0"/>
  </r>
  <r>
    <s v="CHD8020001P0108"/>
    <s v="机箱右立柱24-275-31.5"/>
    <x v="14"/>
    <n v="212"/>
    <x v="0"/>
    <x v="0"/>
    <s v="Order specific"/>
    <x v="0"/>
    <n v="2100"/>
    <n v="3"/>
    <n v="0"/>
    <n v="41.45"/>
    <n v="0"/>
    <n v="0"/>
    <n v="81"/>
    <n v="124.35000000000001"/>
    <n v="13.518518518518517"/>
    <n v="0"/>
    <n v="0"/>
    <n v="0"/>
    <n v="3357.4500000000003"/>
    <s v="Order specific"/>
    <s v="Order specific"/>
    <s v="C"/>
    <s v=""/>
    <n v="0"/>
  </r>
  <r>
    <s v="CHD8020002R0112"/>
    <s v="关门联锁底盘车24-275 中间接地"/>
    <x v="11"/>
    <n v="217"/>
    <x v="0"/>
    <x v="0"/>
    <s v="Order specific"/>
    <x v="0"/>
    <n v="2100"/>
    <n v="3"/>
    <n v="0"/>
    <n v="1300"/>
    <n v="0"/>
    <n v="0"/>
    <n v="7"/>
    <n v="3900"/>
    <n v="156.42857142857142"/>
    <n v="0"/>
    <n v="0"/>
    <n v="0"/>
    <n v="9100"/>
    <s v="Order specific"/>
    <s v="Order specific"/>
    <s v="B"/>
    <s v=""/>
    <n v="0"/>
  </r>
  <r>
    <s v="CHD8020002R0127"/>
    <s v="关门联锁电动底盘车24-210 中间接地"/>
    <x v="11"/>
    <n v="212"/>
    <x v="0"/>
    <x v="0"/>
    <s v="Order specific"/>
    <x v="0"/>
    <n v="2100"/>
    <n v="8"/>
    <n v="7"/>
    <n v="2020"/>
    <n v="0"/>
    <n v="0"/>
    <n v="63"/>
    <n v="16160"/>
    <n v="17.38095238095238"/>
    <n v="0"/>
    <n v="0"/>
    <n v="14140"/>
    <n v="127260"/>
    <s v="Order specific"/>
    <s v="Order specific"/>
    <s v="A"/>
    <s v=""/>
    <n v="0"/>
  </r>
  <r>
    <s v="CHD8020003P0101"/>
    <s v="活门驱动垫板24-800"/>
    <x v="3"/>
    <n v="212"/>
    <x v="0"/>
    <x v="0"/>
    <s v="MRP"/>
    <x v="2"/>
    <s v="VMI"/>
    <n v="24"/>
    <n v="0"/>
    <n v="4.32"/>
    <n v="0"/>
    <n v="0"/>
    <n v="2324"/>
    <n v="103.68"/>
    <n v="1.2564543889845095"/>
    <n v="0"/>
    <n v="0"/>
    <n v="0"/>
    <n v="10039.68"/>
    <s v="&lt;15 days"/>
    <n v="3"/>
    <s v="C"/>
    <n v="21"/>
    <n v="0"/>
  </r>
  <r>
    <s v="CHD8020003P0104"/>
    <s v="底盘车配重块24"/>
    <x v="3"/>
    <n v="212"/>
    <x v="0"/>
    <x v="0"/>
    <s v="MRP"/>
    <x v="2"/>
    <s v="VMI"/>
    <n v="2"/>
    <n v="0"/>
    <n v="72.930000000000007"/>
    <n v="0"/>
    <n v="0"/>
    <n v="302"/>
    <n v="145.86000000000001"/>
    <n v="29.006622516556291"/>
    <n v="0"/>
    <n v="0"/>
    <n v="0"/>
    <n v="22024.86"/>
    <s v="&lt;30 days"/>
    <n v="2"/>
    <s v="C"/>
    <n v="14"/>
    <n v="49.804196712328775"/>
  </r>
  <r>
    <s v="CHD8020004R0104"/>
    <s v="触臂装配24-275-25-630"/>
    <x v="3"/>
    <n v="212"/>
    <x v="0"/>
    <x v="0"/>
    <s v="MRP"/>
    <x v="2"/>
    <s v="VMI"/>
    <n v="2"/>
    <n v="0"/>
    <n v="208.34"/>
    <n v="0"/>
    <n v="0"/>
    <n v="3483"/>
    <n v="416.68"/>
    <n v="0.20958943439563596"/>
    <n v="0"/>
    <n v="0"/>
    <n v="0"/>
    <n v="725648.22"/>
    <s v="&lt;15 days"/>
    <n v="1"/>
    <s v="C"/>
    <n v="7"/>
    <n v="0"/>
  </r>
  <r>
    <s v="CHD8020004R0110"/>
    <s v="触臂装配2000-31.5"/>
    <x v="14"/>
    <n v="212"/>
    <x v="0"/>
    <x v="0"/>
    <s v="Order specific"/>
    <x v="0"/>
    <n v="2100"/>
    <n v="12"/>
    <n v="0"/>
    <n v="918.05"/>
    <n v="0"/>
    <n v="0"/>
    <n v="179"/>
    <n v="11016.599999999999"/>
    <n v="4.0782122905027931"/>
    <n v="0"/>
    <n v="0"/>
    <n v="0"/>
    <n v="164330.94999999998"/>
    <s v="Order specific"/>
    <s v="Order specific"/>
    <s v="A"/>
    <s v=""/>
    <n v="0"/>
  </r>
  <r>
    <s v="CHD8020005P0103"/>
    <s v="机箱顶板24-25-210"/>
    <x v="14"/>
    <n v="212"/>
    <x v="0"/>
    <x v="0"/>
    <s v="Order specific"/>
    <x v="0"/>
    <n v="2100"/>
    <n v="8"/>
    <n v="38"/>
    <n v="38.04"/>
    <n v="0"/>
    <n v="0"/>
    <n v="302"/>
    <n v="304.32"/>
    <n v="14.503311258278146"/>
    <n v="0"/>
    <n v="0"/>
    <n v="1445.52"/>
    <n v="11488.08"/>
    <s v="Order specific"/>
    <s v="Order specific"/>
    <s v="C"/>
    <s v=""/>
    <n v="0"/>
  </r>
  <r>
    <s v="CHD8020005P0104"/>
    <s v="机箱顶板24-31.5-275"/>
    <x v="14"/>
    <n v="212"/>
    <x v="0"/>
    <x v="0"/>
    <s v="Order specific"/>
    <x v="0"/>
    <n v="2100"/>
    <n v="3"/>
    <n v="0"/>
    <n v="56.18"/>
    <n v="0"/>
    <n v="0"/>
    <n v="81"/>
    <n v="168.54"/>
    <n v="36.049382716049379"/>
    <n v="0"/>
    <n v="0"/>
    <n v="0"/>
    <n v="4550.58"/>
    <s v="Order specific"/>
    <s v="Order specific"/>
    <s v="C"/>
    <s v=""/>
    <n v="0"/>
  </r>
  <r>
    <s v="CHD8020009F0105"/>
    <s v="电动机箱24-275-31.5(加固定块)"/>
    <x v="14"/>
    <n v="212"/>
    <x v="0"/>
    <x v="0"/>
    <s v="Order specific"/>
    <x v="0"/>
    <n v="2100"/>
    <n v="3"/>
    <n v="0"/>
    <n v="1116.1300000000001"/>
    <n v="0"/>
    <n v="0"/>
    <n v="22"/>
    <n v="3348.3900000000003"/>
    <n v="49.772727272727266"/>
    <n v="0"/>
    <n v="0"/>
    <n v="0"/>
    <n v="24554.86"/>
    <s v="Order specific"/>
    <s v="Order specific"/>
    <s v="B"/>
    <s v=""/>
    <n v="0"/>
  </r>
  <r>
    <s v="CHD8020009R0108"/>
    <s v="电动机箱24-210-25"/>
    <x v="14"/>
    <n v="212"/>
    <x v="0"/>
    <x v="0"/>
    <s v="Order specific"/>
    <x v="0"/>
    <n v="2100"/>
    <n v="8"/>
    <n v="7"/>
    <n v="743.33"/>
    <n v="0"/>
    <n v="0"/>
    <n v="71"/>
    <n v="5946.64"/>
    <n v="15.422535211267606"/>
    <n v="0"/>
    <n v="0"/>
    <n v="5203.3100000000004"/>
    <n v="52776.43"/>
    <s v="Order specific"/>
    <s v="Order specific"/>
    <s v="B"/>
    <s v=""/>
    <n v="0"/>
  </r>
  <r>
    <s v="CHD8020010P0103"/>
    <s v="分闸弹簧24-40"/>
    <x v="11"/>
    <n v="219"/>
    <x v="0"/>
    <x v="0"/>
    <s v="Order specific"/>
    <x v="0"/>
    <n v="2100"/>
    <n v="39"/>
    <n v="90"/>
    <n v="5.6"/>
    <n v="0"/>
    <n v="0"/>
    <n v="72"/>
    <n v="218.39999999999998"/>
    <n v="40.55555555555555"/>
    <n v="0"/>
    <n v="0"/>
    <n v="503.99999999999994"/>
    <n v="403.2"/>
    <s v="Order specific"/>
    <s v="Order specific"/>
    <s v="C"/>
    <s v=""/>
    <n v="0"/>
  </r>
  <r>
    <s v="CHD8020016R0103"/>
    <s v="缓冲器(24KV) VEG（X）"/>
    <x v="14"/>
    <n v="212"/>
    <x v="0"/>
    <x v="0"/>
    <s v="Order specific"/>
    <x v="0"/>
    <n v="2100"/>
    <n v="1"/>
    <n v="0"/>
    <n v="65.430000000000007"/>
    <n v="0"/>
    <n v="0"/>
    <n v="1"/>
    <n v="65.430000000000007"/>
    <n v="14235"/>
    <n v="0"/>
    <n v="0"/>
    <n v="0"/>
    <n v="65.430000000000007"/>
    <s v="Order specific"/>
    <s v="Order specific"/>
    <s v="C"/>
    <s v=""/>
    <n v="0"/>
  </r>
  <r>
    <s v="CHD8020020P0101"/>
    <s v="导电杆垫块"/>
    <x v="3"/>
    <n v="212"/>
    <x v="0"/>
    <x v="0"/>
    <s v="MRP"/>
    <x v="2"/>
    <s v="VMI"/>
    <n v="2"/>
    <n v="0"/>
    <n v="35.33"/>
    <n v="0"/>
    <n v="0"/>
    <n v="3209"/>
    <n v="70.66"/>
    <n v="0.1137425989404799"/>
    <n v="0"/>
    <n v="0"/>
    <n v="0"/>
    <n v="113373.97"/>
    <s v="&lt;15 days"/>
    <n v="2"/>
    <s v="C"/>
    <n v="14"/>
    <n v="0"/>
  </r>
  <r>
    <s v="CHD8020021P0101"/>
    <s v="极柱双头螺栓-VG3"/>
    <x v="3"/>
    <n v="212"/>
    <x v="0"/>
    <x v="0"/>
    <s v="MRP"/>
    <x v="2"/>
    <s v="VMI"/>
    <n v="1"/>
    <n v="0"/>
    <n v="6.8"/>
    <n v="0"/>
    <n v="0"/>
    <n v="3258"/>
    <n v="6.8"/>
    <n v="0.22406384284837322"/>
    <n v="0"/>
    <n v="0"/>
    <n v="0"/>
    <n v="22154.399999999998"/>
    <s v="&lt;15 days"/>
    <n v="2"/>
    <s v="C"/>
    <n v="14"/>
    <n v="0"/>
  </r>
  <r>
    <s v="CHD8020028P0101"/>
    <s v="电动微动开关驱动板"/>
    <x v="11"/>
    <n v="212"/>
    <x v="0"/>
    <x v="0"/>
    <s v="Order specific"/>
    <x v="0"/>
    <n v="2100"/>
    <n v="35"/>
    <n v="0"/>
    <n v="9.7899999999999991"/>
    <n v="0"/>
    <n v="0"/>
    <n v="0"/>
    <n v="342.65"/>
    <s v=""/>
    <n v="0"/>
    <n v="0"/>
    <n v="0"/>
    <n v="0"/>
    <s v="Order specific"/>
    <s v="Order specific"/>
    <s v="C"/>
    <s v=""/>
    <n v="0"/>
  </r>
  <r>
    <s v="CHD8030002R0101S"/>
    <s v="底盘车装配40.5-275"/>
    <x v="3"/>
    <n v="212"/>
    <x v="0"/>
    <x v="0"/>
    <s v="MRP"/>
    <x v="2"/>
    <s v="VMI"/>
    <n v="7"/>
    <n v="8"/>
    <n v="2462.23"/>
    <n v="0"/>
    <n v="0"/>
    <n v="314"/>
    <n v="17235.61"/>
    <n v="40.684713375796179"/>
    <n v="0"/>
    <n v="0"/>
    <n v="19697.84"/>
    <n v="773140.22"/>
    <s v="&lt;90 days"/>
    <n v="1"/>
    <s v="A"/>
    <n v="7"/>
    <n v="9418.2928375890424"/>
  </r>
  <r>
    <s v="CHD8030002R0102"/>
    <s v="功能车用底盘车装配"/>
    <x v="11"/>
    <n v="212"/>
    <x v="0"/>
    <x v="0"/>
    <s v="Order specific"/>
    <x v="0"/>
    <n v="2100"/>
    <n v="4"/>
    <n v="0"/>
    <n v="2378.63"/>
    <n v="0"/>
    <n v="0"/>
    <n v="39"/>
    <n v="9514.52"/>
    <n v="65.512820512820511"/>
    <n v="0"/>
    <n v="0"/>
    <n v="0"/>
    <n v="92766.57"/>
    <s v="Order specific"/>
    <s v="Order specific"/>
    <s v="A"/>
    <s v=""/>
    <n v="0"/>
  </r>
  <r>
    <s v="CHD8030003P0101"/>
    <s v="机箱左立柱40.5"/>
    <x v="3"/>
    <n v="212"/>
    <x v="0"/>
    <x v="0"/>
    <s v="MRP"/>
    <x v="2"/>
    <s v="VMI"/>
    <n v="2"/>
    <n v="0"/>
    <n v="36.979999999999997"/>
    <n v="0"/>
    <n v="0"/>
    <n v="324"/>
    <n v="73.959999999999994"/>
    <n v="4.5061728395061724"/>
    <n v="0"/>
    <n v="0"/>
    <n v="0"/>
    <n v="11981.519999999999"/>
    <s v="&lt;15 days"/>
    <n v="2"/>
    <s v="C"/>
    <n v="14"/>
    <n v="0"/>
  </r>
  <r>
    <s v="CHD8030003P0102"/>
    <s v="机箱右立柱40.5"/>
    <x v="3"/>
    <n v="212"/>
    <x v="0"/>
    <x v="0"/>
    <s v="MRP"/>
    <x v="2"/>
    <s v="VMI"/>
    <n v="2"/>
    <n v="0"/>
    <n v="42.99"/>
    <n v="0"/>
    <n v="0"/>
    <n v="324"/>
    <n v="85.98"/>
    <n v="2.2530864197530862"/>
    <n v="0"/>
    <n v="0"/>
    <n v="0"/>
    <n v="13928.76"/>
    <s v="&lt;15 days"/>
    <n v="2"/>
    <s v="C"/>
    <n v="14"/>
    <n v="0"/>
  </r>
  <r>
    <s v="CHD8030003P0114"/>
    <s v="机箱左立柱40.5(GE专用)"/>
    <x v="14"/>
    <n v="212"/>
    <x v="0"/>
    <x v="0"/>
    <s v="Order specific"/>
    <x v="0"/>
    <n v="2100"/>
    <n v="10"/>
    <n v="0"/>
    <n v="36.979999999999997"/>
    <n v="0"/>
    <n v="0"/>
    <n v="30"/>
    <n v="369.79999999999995"/>
    <n v="24.333333333333332"/>
    <n v="0"/>
    <n v="0"/>
    <n v="0"/>
    <n v="1109.3999999999999"/>
    <s v="Order specific"/>
    <s v="Order specific"/>
    <s v="C"/>
    <s v=""/>
    <n v="0"/>
  </r>
  <r>
    <s v="CHD8030003P0115"/>
    <s v="机箱右立柱40.5(GE专用)"/>
    <x v="14"/>
    <n v="212"/>
    <x v="0"/>
    <x v="0"/>
    <s v="Order specific"/>
    <x v="0"/>
    <n v="2100"/>
    <n v="16"/>
    <n v="0"/>
    <n v="43.49"/>
    <n v="0"/>
    <n v="0"/>
    <n v="36"/>
    <n v="695.84"/>
    <n v="101.3888888888889"/>
    <n v="0"/>
    <n v="0"/>
    <n v="0"/>
    <n v="1565.64"/>
    <s v="Order specific"/>
    <s v="Order specific"/>
    <s v="C"/>
    <s v=""/>
    <n v="0"/>
  </r>
  <r>
    <s v="CHD8030003P0122"/>
    <s v="机箱左立柱"/>
    <x v="14"/>
    <n v="212"/>
    <x v="0"/>
    <x v="0"/>
    <s v="Order specific"/>
    <x v="0"/>
    <n v="2100"/>
    <n v="5"/>
    <n v="2"/>
    <n v="33.159999999999997"/>
    <n v="0"/>
    <n v="0"/>
    <n v="67"/>
    <n v="165.79999999999998"/>
    <n v="87.164179104477611"/>
    <n v="0"/>
    <n v="0"/>
    <n v="66.319999999999993"/>
    <n v="2221.7199999999998"/>
    <s v="Order specific"/>
    <s v="Order specific"/>
    <s v="C"/>
    <s v=""/>
    <n v="0"/>
  </r>
  <r>
    <s v="CHD8030003P0123"/>
    <s v="机箱右立柱"/>
    <x v="14"/>
    <n v="212"/>
    <x v="0"/>
    <x v="0"/>
    <s v="Order specific"/>
    <x v="0"/>
    <n v="2100"/>
    <n v="5"/>
    <n v="2"/>
    <n v="48.78"/>
    <n v="0"/>
    <n v="0"/>
    <n v="67"/>
    <n v="243.9"/>
    <n v="27.238805970149251"/>
    <n v="0"/>
    <n v="0"/>
    <n v="97.56"/>
    <n v="3268.26"/>
    <s v="Order specific"/>
    <s v="Order specific"/>
    <s v="C"/>
    <s v=""/>
    <n v="0"/>
  </r>
  <r>
    <s v="CHD8030003P0155"/>
    <s v="机箱左立柱（落地式极间距400）"/>
    <x v="14"/>
    <n v="212"/>
    <x v="0"/>
    <x v="0"/>
    <s v="Order specific"/>
    <x v="0"/>
    <n v="2100"/>
    <n v="6"/>
    <n v="0"/>
    <n v="48.8"/>
    <n v="0"/>
    <n v="0"/>
    <n v="161"/>
    <n v="292.79999999999995"/>
    <n v="11.335403726708075"/>
    <n v="0"/>
    <n v="0"/>
    <n v="0"/>
    <n v="7856.7999999999993"/>
    <s v="Order specific"/>
    <s v="Order specific"/>
    <s v="C"/>
    <s v=""/>
    <n v="0"/>
  </r>
  <r>
    <s v="CHD8030003P0156"/>
    <s v="机箱右立柱（落地式极间距400）"/>
    <x v="14"/>
    <n v="212"/>
    <x v="0"/>
    <x v="0"/>
    <s v="Order specific"/>
    <x v="0"/>
    <n v="2100"/>
    <n v="6"/>
    <n v="0"/>
    <n v="59.22"/>
    <n v="0"/>
    <n v="0"/>
    <n v="161"/>
    <n v="355.32"/>
    <n v="13.60248447204969"/>
    <n v="0"/>
    <n v="0"/>
    <n v="0"/>
    <n v="9534.42"/>
    <s v="Order specific"/>
    <s v="Order specific"/>
    <s v="C"/>
    <s v=""/>
    <n v="0"/>
  </r>
  <r>
    <s v="CHD8030003P0192"/>
    <s v="机箱左立柱40.5(GE/程序锁)"/>
    <x v="11"/>
    <n v="217"/>
    <x v="0"/>
    <x v="0"/>
    <s v="Order specific"/>
    <x v="0"/>
    <n v="2100"/>
    <n v="6"/>
    <n v="0"/>
    <n v="42.04"/>
    <n v="0"/>
    <n v="0"/>
    <n v="6"/>
    <n v="252.24"/>
    <n v="365"/>
    <n v="0"/>
    <n v="0"/>
    <n v="0"/>
    <n v="252.24"/>
    <s v="Order specific"/>
    <s v="Order specific"/>
    <s v="C"/>
    <s v=""/>
    <n v="0"/>
  </r>
  <r>
    <s v="CHD8030005P0101"/>
    <s v="机箱顶板40.5"/>
    <x v="3"/>
    <n v="212"/>
    <x v="0"/>
    <x v="0"/>
    <s v="MRP"/>
    <x v="2"/>
    <s v="VMI"/>
    <n v="2"/>
    <n v="0"/>
    <n v="80.91"/>
    <n v="0"/>
    <n v="0"/>
    <n v="323"/>
    <n v="161.82"/>
    <n v="6.780185758513932"/>
    <n v="0"/>
    <n v="0"/>
    <n v="0"/>
    <n v="26133.93"/>
    <s v="&lt;15 days"/>
    <n v="2"/>
    <s v="C"/>
    <n v="14"/>
    <n v="0"/>
  </r>
  <r>
    <s v="CHD8030005P0104"/>
    <s v="机箱顶板(GE)"/>
    <x v="14"/>
    <n v="212"/>
    <x v="0"/>
    <x v="0"/>
    <s v="Order specific"/>
    <x v="0"/>
    <n v="2100"/>
    <n v="14"/>
    <n v="0"/>
    <n v="81.260000000000005"/>
    <n v="0"/>
    <n v="0"/>
    <n v="34"/>
    <n v="1137.6400000000001"/>
    <n v="21.470588235294116"/>
    <n v="0"/>
    <n v="0"/>
    <n v="0"/>
    <n v="2762.84"/>
    <s v="Order specific"/>
    <s v="Order specific"/>
    <s v="B"/>
    <s v=""/>
    <n v="0"/>
  </r>
  <r>
    <s v="CHD8030005P0107"/>
    <s v="机箱顶板(GE隔离车)"/>
    <x v="14"/>
    <n v="212"/>
    <x v="0"/>
    <x v="0"/>
    <s v="Order specific"/>
    <x v="0"/>
    <n v="2100"/>
    <n v="2"/>
    <n v="0"/>
    <n v="81.260000000000005"/>
    <n v="0"/>
    <n v="0"/>
    <n v="2"/>
    <n v="162.52000000000001"/>
    <n v="2555"/>
    <n v="0"/>
    <n v="0"/>
    <n v="0"/>
    <n v="162.52000000000001"/>
    <s v="Order specific"/>
    <s v="Order specific"/>
    <s v="C"/>
    <s v=""/>
    <n v="0"/>
  </r>
  <r>
    <s v="CHD8030005P0111"/>
    <s v="机箱顶板"/>
    <x v="14"/>
    <n v="212"/>
    <x v="0"/>
    <x v="0"/>
    <s v="Order specific"/>
    <x v="0"/>
    <n v="2100"/>
    <n v="5"/>
    <n v="0"/>
    <n v="89.75"/>
    <n v="0"/>
    <n v="0"/>
    <n v="60"/>
    <n v="448.75"/>
    <n v="12.166666666666666"/>
    <n v="0"/>
    <n v="0"/>
    <n v="0"/>
    <n v="5385"/>
    <s v="Order specific"/>
    <s v="Order specific"/>
    <s v="C"/>
    <s v=""/>
    <n v="0"/>
  </r>
  <r>
    <s v="CHD8030005P0134"/>
    <s v="机箱顶板（极间距400）"/>
    <x v="14"/>
    <n v="212"/>
    <x v="0"/>
    <x v="0"/>
    <s v="Order specific"/>
    <x v="0"/>
    <n v="2100"/>
    <n v="6"/>
    <n v="0"/>
    <n v="107.75"/>
    <n v="0"/>
    <n v="0"/>
    <n v="161"/>
    <n v="646.5"/>
    <n v="11.335403726708075"/>
    <n v="0"/>
    <n v="0"/>
    <n v="0"/>
    <n v="17347.75"/>
    <s v="Order specific"/>
    <s v="Order specific"/>
    <s v="C"/>
    <s v=""/>
    <n v="0"/>
  </r>
  <r>
    <s v="CHD8030006P0103"/>
    <s v="面板40.5(GE专用)"/>
    <x v="14"/>
    <n v="212"/>
    <x v="0"/>
    <x v="0"/>
    <s v="Order specific"/>
    <x v="0"/>
    <n v="2100"/>
    <n v="3"/>
    <n v="0"/>
    <n v="81.69"/>
    <n v="0"/>
    <n v="0"/>
    <n v="23"/>
    <n v="245.07"/>
    <n v="95.217391304347828"/>
    <n v="0"/>
    <n v="0"/>
    <n v="0"/>
    <n v="1878.87"/>
    <s v="Order specific"/>
    <s v="Order specific"/>
    <s v="C"/>
    <s v=""/>
    <n v="0"/>
  </r>
  <r>
    <s v="CHD8030006P0110"/>
    <s v="面板40.5-275(带Y10-GE)"/>
    <x v="14"/>
    <n v="212"/>
    <x v="0"/>
    <x v="0"/>
    <s v="Order specific"/>
    <x v="0"/>
    <n v="2100"/>
    <n v="11"/>
    <n v="0"/>
    <n v="85.72"/>
    <n v="0"/>
    <n v="0"/>
    <n v="27"/>
    <n v="942.92"/>
    <n v="40.55555555555555"/>
    <n v="0"/>
    <n v="0"/>
    <n v="0"/>
    <n v="2314.44"/>
    <s v="Order specific"/>
    <s v="Order specific"/>
    <s v="B"/>
    <s v=""/>
    <n v="0"/>
  </r>
  <r>
    <s v="CHD8030007F0101"/>
    <s v="面板装配组件40.5-275"/>
    <x v="3"/>
    <n v="212"/>
    <x v="0"/>
    <x v="0"/>
    <s v="MRP"/>
    <x v="2"/>
    <s v="VMI"/>
    <n v="5"/>
    <n v="0"/>
    <n v="120"/>
    <n v="0"/>
    <n v="0"/>
    <n v="375"/>
    <n v="600"/>
    <n v="10.706666666666667"/>
    <n v="0"/>
    <n v="0"/>
    <n v="0"/>
    <n v="45000"/>
    <s v="&lt;15 days"/>
    <n v="2"/>
    <s v="C"/>
    <n v="14"/>
    <n v="0"/>
  </r>
  <r>
    <s v="CHD8030007F0102"/>
    <s v="面板装配组件40.5-300"/>
    <x v="3"/>
    <n v="212"/>
    <x v="0"/>
    <x v="0"/>
    <s v="MRP"/>
    <x v="2"/>
    <s v="VMI"/>
    <n v="2"/>
    <n v="0"/>
    <n v="124.5"/>
    <n v="0"/>
    <n v="0"/>
    <n v="556"/>
    <n v="249"/>
    <n v="3.2823741007194243"/>
    <n v="0"/>
    <n v="0"/>
    <n v="0"/>
    <n v="69222"/>
    <s v="&lt;15 days"/>
    <n v="2"/>
    <s v="C"/>
    <n v="14"/>
    <n v="0"/>
  </r>
  <r>
    <s v="CHD8030007P0101"/>
    <s v="紧急脱扣弯板"/>
    <x v="2"/>
    <n v="212"/>
    <x v="0"/>
    <x v="0"/>
    <s v="SM"/>
    <x v="1"/>
    <n v="2600"/>
    <n v="106"/>
    <n v="161"/>
    <n v="8.48"/>
    <n v="0"/>
    <n v="40"/>
    <n v="977"/>
    <n v="898.88"/>
    <n v="0.74718526100307059"/>
    <n v="0"/>
    <n v="169.60000000000002"/>
    <n v="1365.28"/>
    <n v="8284.9600000000009"/>
    <s v="&lt;15 days"/>
    <n v="3"/>
    <s v="C"/>
    <n v="21"/>
    <n v="0"/>
  </r>
  <r>
    <s v="CHD8030008P0103"/>
    <s v="分闸模块右侧板40.5(GE专用)"/>
    <x v="14"/>
    <n v="212"/>
    <x v="0"/>
    <x v="0"/>
    <s v="Order specific"/>
    <x v="0"/>
    <n v="2100"/>
    <n v="14"/>
    <n v="0"/>
    <n v="28.4"/>
    <n v="0"/>
    <n v="0"/>
    <n v="34"/>
    <n v="397.59999999999997"/>
    <n v="1137.9411764705883"/>
    <n v="0"/>
    <n v="0"/>
    <n v="0"/>
    <n v="965.59999999999991"/>
    <s v="Order specific"/>
    <s v="Order specific"/>
    <s v="C"/>
    <s v=""/>
    <n v="0"/>
  </r>
  <r>
    <s v="CHD8030008R0103"/>
    <s v="触臂VEP-40.5-1250"/>
    <x v="3"/>
    <n v="212"/>
    <x v="0"/>
    <x v="0"/>
    <s v="MRP"/>
    <x v="2"/>
    <s v="VMI"/>
    <n v="78"/>
    <n v="0"/>
    <n v="196.48"/>
    <n v="0"/>
    <n v="0"/>
    <n v="2330"/>
    <n v="15325.439999999999"/>
    <n v="2.1931330472103006"/>
    <n v="0"/>
    <n v="0"/>
    <n v="0"/>
    <n v="457798.39999999997"/>
    <s v="&lt;15 days"/>
    <n v="1"/>
    <s v="A"/>
    <n v="7"/>
    <n v="0"/>
  </r>
  <r>
    <s v="CHD8030008R0104"/>
    <s v="触臂VEP-40.5-2000"/>
    <x v="14"/>
    <n v="212"/>
    <x v="0"/>
    <x v="0"/>
    <s v="Order specific"/>
    <x v="0"/>
    <n v="2100"/>
    <n v="13"/>
    <n v="6"/>
    <n v="666.37"/>
    <n v="0"/>
    <n v="0"/>
    <n v="97"/>
    <n v="8662.81"/>
    <n v="293.50515463917526"/>
    <n v="0"/>
    <n v="0"/>
    <n v="3998.2200000000003"/>
    <n v="64637.89"/>
    <s v="Order specific"/>
    <s v="Order specific"/>
    <s v="A"/>
    <s v=""/>
    <n v="0"/>
  </r>
  <r>
    <s v="CHD8030008R0110"/>
    <s v="触臂-2500（GE专用）"/>
    <x v="14"/>
    <n v="212"/>
    <x v="0"/>
    <x v="0"/>
    <s v="Order specific"/>
    <x v="0"/>
    <n v="2100"/>
    <n v="12"/>
    <n v="0"/>
    <n v="707.6"/>
    <n v="0"/>
    <n v="0"/>
    <n v="0"/>
    <n v="8491.2000000000007"/>
    <s v=""/>
    <n v="0"/>
    <n v="0"/>
    <n v="0"/>
    <n v="0"/>
    <s v="Order specific"/>
    <s v="Order specific"/>
    <s v="A"/>
    <s v=""/>
    <n v="0"/>
  </r>
  <r>
    <s v="CHD8030008R0111"/>
    <s v="触臂组件40.5-1250"/>
    <x v="3"/>
    <n v="212"/>
    <x v="0"/>
    <x v="0"/>
    <s v="MRP"/>
    <x v="2"/>
    <s v="VMI"/>
    <n v="30"/>
    <n v="0"/>
    <n v="175.42"/>
    <n v="0"/>
    <n v="0"/>
    <n v="283"/>
    <n v="5262.5999999999995"/>
    <n v="15.477031802120143"/>
    <n v="0"/>
    <n v="0"/>
    <n v="0"/>
    <n v="49643.859999999993"/>
    <s v="&lt;30 days"/>
    <n v="2"/>
    <s v="B"/>
    <n v="14"/>
    <n v="331.47170958904155"/>
  </r>
  <r>
    <s v="CHD8030010R0101"/>
    <s v="箱体VEP-40.5"/>
    <x v="3"/>
    <n v="212"/>
    <x v="0"/>
    <x v="0"/>
    <s v="MRP"/>
    <x v="2"/>
    <s v="VMI"/>
    <n v="5"/>
    <n v="0"/>
    <n v="1030.33"/>
    <n v="0"/>
    <n v="0"/>
    <n v="301"/>
    <n v="5151.6499999999996"/>
    <n v="36.378737541528238"/>
    <n v="0"/>
    <n v="0"/>
    <n v="0"/>
    <n v="310129.32999999996"/>
    <s v="&lt;90 days"/>
    <n v="1"/>
    <s v="B"/>
    <n v="7"/>
    <n v="2745.8435641095889"/>
  </r>
  <r>
    <s v="CHD8030010R0105"/>
    <s v="箱体VEP-40.5(GE专用)"/>
    <x v="14"/>
    <n v="212"/>
    <x v="0"/>
    <x v="0"/>
    <s v="Order specific"/>
    <x v="0"/>
    <n v="2100"/>
    <n v="14"/>
    <n v="0"/>
    <n v="1050.05"/>
    <n v="0"/>
    <n v="0"/>
    <n v="50"/>
    <n v="14700.699999999999"/>
    <n v="36.5"/>
    <n v="0"/>
    <n v="0"/>
    <n v="0"/>
    <n v="52502.5"/>
    <s v="Order specific"/>
    <s v="Order specific"/>
    <s v="A"/>
    <s v=""/>
    <n v="0"/>
  </r>
  <r>
    <s v="CHD8030010R0115"/>
    <s v="P30机箱（隔板）"/>
    <x v="14"/>
    <n v="212"/>
    <x v="0"/>
    <x v="0"/>
    <s v="Order specific"/>
    <x v="0"/>
    <n v="2100"/>
    <n v="2"/>
    <n v="0"/>
    <n v="1256.33"/>
    <n v="0"/>
    <n v="0"/>
    <n v="202"/>
    <n v="2512.66"/>
    <n v="25.297029702970299"/>
    <n v="0"/>
    <n v="0"/>
    <n v="0"/>
    <n v="253778.65999999997"/>
    <s v="Order specific"/>
    <s v="Order specific"/>
    <s v="B"/>
    <s v=""/>
    <n v="0"/>
  </r>
  <r>
    <s v="CHD8030015R0101"/>
    <s v="油缓冲器40-2500-31.5"/>
    <x v="3"/>
    <n v="212"/>
    <x v="0"/>
    <x v="0"/>
    <s v="MRP"/>
    <x v="2"/>
    <s v="VMI"/>
    <n v="26"/>
    <n v="0"/>
    <n v="63.61"/>
    <n v="0"/>
    <n v="0"/>
    <n v="969"/>
    <n v="1653.86"/>
    <n v="0.75335397316821462"/>
    <n v="0"/>
    <n v="0"/>
    <n v="0"/>
    <n v="61638.09"/>
    <s v="&lt;15 days"/>
    <n v="2"/>
    <s v="B"/>
    <n v="14"/>
    <n v="0"/>
  </r>
  <r>
    <s v="CHD8030015R0103"/>
    <s v="油缓冲器40-2500-31.5"/>
    <x v="11"/>
    <n v="105"/>
    <x v="0"/>
    <x v="0"/>
    <s v="Order specific"/>
    <x v="0"/>
    <n v="2100"/>
    <n v="35"/>
    <n v="0"/>
    <n v="65"/>
    <n v="0"/>
    <n v="0"/>
    <n v="40"/>
    <n v="2275"/>
    <n v="237.25"/>
    <n v="0"/>
    <n v="0"/>
    <n v="0"/>
    <n v="2600"/>
    <s v="Order specific"/>
    <s v="Order specific"/>
    <s v="B"/>
    <s v=""/>
    <n v="0"/>
  </r>
  <r>
    <s v="CHD8030020P0104"/>
    <s v="软管定位卡"/>
    <x v="2"/>
    <n v="212"/>
    <x v="0"/>
    <x v="0"/>
    <s v="SM"/>
    <x v="1"/>
    <n v="2600"/>
    <n v="106"/>
    <n v="120"/>
    <n v="5.25"/>
    <n v="0"/>
    <n v="40"/>
    <n v="866"/>
    <n v="556.5"/>
    <n v="14.751732101616629"/>
    <n v="0"/>
    <n v="105"/>
    <n v="630"/>
    <n v="4546.5"/>
    <s v="&lt;15 days"/>
    <n v="3"/>
    <s v="C"/>
    <n v="21"/>
    <n v="0"/>
  </r>
  <r>
    <s v="CHD8030020R0101"/>
    <s v="绝缘拉杆"/>
    <x v="3"/>
    <n v="202"/>
    <x v="0"/>
    <x v="0"/>
    <s v="MRP"/>
    <x v="2"/>
    <s v="VMI"/>
    <n v="53"/>
    <n v="0"/>
    <n v="83.1"/>
    <n v="0"/>
    <n v="0"/>
    <n v="3026"/>
    <n v="4404.2999999999993"/>
    <n v="12.785855915399868"/>
    <n v="0"/>
    <n v="0"/>
    <n v="0"/>
    <n v="251460.59999999998"/>
    <s v="&lt;15 days"/>
    <n v="1"/>
    <s v="B"/>
    <n v="7"/>
    <n v="1315.4024219178079"/>
  </r>
  <r>
    <s v="CHD8030021P0102"/>
    <s v="主传动连板"/>
    <x v="3"/>
    <n v="212"/>
    <x v="0"/>
    <x v="0"/>
    <s v="MRP"/>
    <x v="2"/>
    <s v="VMI"/>
    <n v="54"/>
    <n v="0"/>
    <n v="15"/>
    <n v="0"/>
    <n v="0"/>
    <n v="3021"/>
    <n v="810"/>
    <n v="6.4035087719298245"/>
    <n v="0"/>
    <n v="0"/>
    <n v="0"/>
    <n v="45315"/>
    <s v="&lt;15 days"/>
    <n v="2"/>
    <s v="C"/>
    <n v="14"/>
    <n v="0"/>
  </r>
  <r>
    <s v="CHD8030026P0101"/>
    <s v="导向杆40.5"/>
    <x v="3"/>
    <n v="212"/>
    <x v="0"/>
    <x v="0"/>
    <s v="MRP"/>
    <x v="2"/>
    <s v="VMI"/>
    <n v="54"/>
    <n v="0"/>
    <n v="8.51"/>
    <n v="0"/>
    <n v="0"/>
    <n v="3014"/>
    <n v="459.53999999999996"/>
    <n v="6.5394824153948248"/>
    <n v="0"/>
    <n v="0"/>
    <n v="0"/>
    <n v="25649.14"/>
    <s v="&lt;15 days"/>
    <n v="2"/>
    <s v="C"/>
    <n v="14"/>
    <n v="0"/>
  </r>
  <r>
    <s v="CHD8030027P0101"/>
    <s v="拉杆接头"/>
    <x v="3"/>
    <n v="212"/>
    <x v="0"/>
    <x v="0"/>
    <s v="MRP"/>
    <x v="2"/>
    <s v="VMI"/>
    <n v="6"/>
    <n v="0"/>
    <n v="8.86"/>
    <n v="0"/>
    <n v="0"/>
    <n v="1417"/>
    <n v="53.16"/>
    <n v="13.909668313338038"/>
    <n v="0"/>
    <n v="0"/>
    <n v="0"/>
    <n v="12554.619999999999"/>
    <s v="&lt;15 days"/>
    <n v="2"/>
    <s v="C"/>
    <n v="14"/>
    <n v="0"/>
  </r>
  <r>
    <s v="CHD8030027P0104"/>
    <s v="拉杆接头（软连接）"/>
    <x v="3"/>
    <n v="212"/>
    <x v="0"/>
    <x v="0"/>
    <s v="MRP"/>
    <x v="2"/>
    <s v="VMI"/>
    <n v="21"/>
    <n v="0"/>
    <n v="10.050000000000001"/>
    <n v="0"/>
    <n v="0"/>
    <n v="444"/>
    <n v="211.05"/>
    <n v="4.9324324324324325"/>
    <n v="0"/>
    <n v="0"/>
    <n v="0"/>
    <n v="4462.2000000000007"/>
    <s v="&lt;15 days"/>
    <n v="3"/>
    <s v="C"/>
    <n v="21"/>
    <n v="0"/>
  </r>
  <r>
    <s v="CHD8030028P0101"/>
    <s v="脱扣半轴40.5"/>
    <x v="3"/>
    <n v="212"/>
    <x v="0"/>
    <x v="0"/>
    <s v="MRP"/>
    <x v="2"/>
    <s v="VMI"/>
    <n v="6"/>
    <n v="0"/>
    <n v="23.69"/>
    <n v="0"/>
    <n v="0"/>
    <n v="979"/>
    <n v="142.14000000000001"/>
    <n v="7.8294177732379984"/>
    <n v="0"/>
    <n v="0"/>
    <n v="0"/>
    <n v="23192.510000000002"/>
    <s v="&lt;15 days"/>
    <n v="2"/>
    <s v="C"/>
    <n v="14"/>
    <n v="0"/>
  </r>
  <r>
    <s v="CHD8030028P0105"/>
    <s v="脱扣半轴40.5（Y4、Y10）"/>
    <x v="14"/>
    <n v="212"/>
    <x v="0"/>
    <x v="0"/>
    <s v="Order specific"/>
    <x v="0"/>
    <n v="2100"/>
    <n v="1"/>
    <n v="0"/>
    <n v="42.35"/>
    <n v="0"/>
    <n v="0"/>
    <n v="4"/>
    <n v="42.35"/>
    <n v="547.5"/>
    <n v="0"/>
    <n v="0"/>
    <n v="0"/>
    <n v="169.4"/>
    <s v="Order specific"/>
    <s v="Order specific"/>
    <s v="C"/>
    <s v=""/>
    <n v="0"/>
  </r>
  <r>
    <s v="CHD8030028P0106"/>
    <s v="脱扣半轴40.5（Y10）"/>
    <x v="14"/>
    <n v="212"/>
    <x v="0"/>
    <x v="0"/>
    <s v="Order specific"/>
    <x v="0"/>
    <n v="2100"/>
    <n v="11"/>
    <n v="0"/>
    <n v="29.85"/>
    <n v="0"/>
    <n v="0"/>
    <n v="53"/>
    <n v="328.35"/>
    <n v="6.8867924528301883"/>
    <n v="0"/>
    <n v="0"/>
    <n v="0"/>
    <n v="1582.0500000000002"/>
    <s v="Order specific"/>
    <s v="Order specific"/>
    <s v="C"/>
    <s v=""/>
    <n v="0"/>
  </r>
  <r>
    <s v="CHD8030029P0101"/>
    <s v="紧急脱扣连杆"/>
    <x v="3"/>
    <n v="212"/>
    <x v="0"/>
    <x v="0"/>
    <s v="MRP"/>
    <x v="2"/>
    <s v="VMI"/>
    <n v="3"/>
    <n v="0"/>
    <n v="4.1900000000000004"/>
    <n v="0"/>
    <n v="0"/>
    <n v="387"/>
    <n v="12.57"/>
    <n v="10.374677002583979"/>
    <n v="0"/>
    <n v="0"/>
    <n v="0"/>
    <n v="1621.5300000000002"/>
    <s v="&lt;15 days"/>
    <n v="3"/>
    <s v="C"/>
    <n v="21"/>
    <n v="0"/>
  </r>
  <r>
    <s v="CHD8030029P0102"/>
    <s v="吊钩连杆"/>
    <x v="3"/>
    <n v="212"/>
    <x v="0"/>
    <x v="0"/>
    <s v="MRP"/>
    <x v="2"/>
    <s v="VMI"/>
    <n v="20"/>
    <n v="0"/>
    <n v="27.73"/>
    <n v="0"/>
    <n v="0"/>
    <n v="476"/>
    <n v="554.6"/>
    <n v="2.3004201680672272"/>
    <n v="0"/>
    <n v="0"/>
    <n v="0"/>
    <n v="13199.48"/>
    <s v="&lt;15 days"/>
    <n v="2"/>
    <s v="C"/>
    <n v="14"/>
    <n v="0"/>
  </r>
  <r>
    <s v="CHD8030029P0104"/>
    <s v="长吊钩连杆"/>
    <x v="3"/>
    <n v="212"/>
    <x v="0"/>
    <x v="0"/>
    <s v="MRP"/>
    <x v="2"/>
    <s v="VMI"/>
    <n v="3"/>
    <n v="0"/>
    <n v="28.77"/>
    <n v="0"/>
    <n v="0"/>
    <n v="595"/>
    <n v="86.31"/>
    <n v="12.268907563025209"/>
    <n v="0"/>
    <n v="0"/>
    <n v="0"/>
    <n v="17118.150000000001"/>
    <s v="&lt;15 days"/>
    <n v="2"/>
    <s v="C"/>
    <n v="14"/>
    <n v="0"/>
  </r>
  <r>
    <s v="CHD8030029R0104"/>
    <s v="链轮焊接(415B)"/>
    <x v="3"/>
    <n v="212"/>
    <x v="0"/>
    <x v="0"/>
    <s v="MRP"/>
    <x v="2"/>
    <s v="VMI"/>
    <n v="18"/>
    <n v="0"/>
    <n v="45"/>
    <n v="0"/>
    <n v="0"/>
    <n v="1007"/>
    <n v="810"/>
    <n v="1.0873882820258194"/>
    <n v="0"/>
    <n v="0"/>
    <n v="0"/>
    <n v="45315"/>
    <s v="&lt;15 days"/>
    <n v="2"/>
    <s v="C"/>
    <n v="14"/>
    <n v="0"/>
  </r>
  <r>
    <s v="CHD8030030P0101"/>
    <s v="连杆接头"/>
    <x v="3"/>
    <n v="212"/>
    <x v="0"/>
    <x v="0"/>
    <s v="MRP"/>
    <x v="2"/>
    <s v="VMI"/>
    <n v="3"/>
    <n v="0"/>
    <n v="4.95"/>
    <n v="0"/>
    <n v="0"/>
    <n v="387"/>
    <n v="14.850000000000001"/>
    <n v="16.97674418604651"/>
    <n v="0"/>
    <n v="0"/>
    <n v="0"/>
    <n v="1915.65"/>
    <s v="&lt;30 days"/>
    <n v="3"/>
    <s v="C"/>
    <n v="21"/>
    <n v="0"/>
  </r>
  <r>
    <s v="CHD8030031P0102"/>
    <s v="拐臂"/>
    <x v="3"/>
    <n v="212"/>
    <x v="0"/>
    <x v="0"/>
    <s v="MRP"/>
    <x v="2"/>
    <s v="VMI"/>
    <n v="54"/>
    <n v="0"/>
    <n v="35"/>
    <n v="0"/>
    <n v="0"/>
    <n v="3015"/>
    <n v="1890"/>
    <n v="0.36318407960199001"/>
    <n v="0"/>
    <n v="0"/>
    <n v="0"/>
    <n v="105525"/>
    <s v="&lt;15 days"/>
    <n v="2"/>
    <s v="B"/>
    <n v="14"/>
    <n v="0"/>
  </r>
  <r>
    <s v="CHD8030032P0102"/>
    <s v="整体拐臂"/>
    <x v="3"/>
    <n v="212"/>
    <x v="0"/>
    <x v="0"/>
    <s v="MRP"/>
    <x v="2"/>
    <s v="VMI"/>
    <n v="54"/>
    <n v="0"/>
    <n v="159"/>
    <n v="0"/>
    <n v="0"/>
    <n v="3022"/>
    <n v="8586"/>
    <n v="6.5221707478491062"/>
    <n v="0"/>
    <n v="0"/>
    <n v="0"/>
    <n v="480498"/>
    <s v="&lt;15 days"/>
    <n v="1"/>
    <s v="A"/>
    <n v="7"/>
    <n v="0"/>
  </r>
  <r>
    <s v="CHD8030033P0101"/>
    <s v="紧急脱扣拐臂"/>
    <x v="3"/>
    <n v="212"/>
    <x v="0"/>
    <x v="0"/>
    <s v="MRP"/>
    <x v="2"/>
    <s v="VMI"/>
    <n v="7"/>
    <n v="0"/>
    <n v="5.27"/>
    <n v="0"/>
    <n v="0"/>
    <n v="950"/>
    <n v="36.89"/>
    <n v="20.747368421052631"/>
    <n v="0"/>
    <n v="0"/>
    <n v="0"/>
    <n v="5006.5"/>
    <s v="&lt;30 days"/>
    <n v="3"/>
    <s v="C"/>
    <n v="21"/>
    <n v="0"/>
  </r>
  <r>
    <s v="CHD8030033P0106"/>
    <s v="紧急脱扣拐臂(Y4、Y10)"/>
    <x v="14"/>
    <n v="212"/>
    <x v="0"/>
    <x v="0"/>
    <s v="Order specific"/>
    <x v="0"/>
    <n v="2100"/>
    <n v="11"/>
    <n v="0"/>
    <n v="12.59"/>
    <n v="0"/>
    <n v="0"/>
    <n v="57"/>
    <n v="138.49"/>
    <n v="44.824561403508767"/>
    <n v="0"/>
    <n v="0"/>
    <n v="0"/>
    <n v="717.63"/>
    <s v="Order specific"/>
    <s v="Order specific"/>
    <s v="C"/>
    <s v=""/>
    <n v="0"/>
  </r>
  <r>
    <s v="CHD8030035P0102"/>
    <s v="主轴限位套Φ32.5×9"/>
    <x v="2"/>
    <n v="212"/>
    <x v="0"/>
    <x v="0"/>
    <s v="SM"/>
    <x v="1"/>
    <n v="2600"/>
    <n v="237"/>
    <n v="500"/>
    <n v="1.51"/>
    <n v="0"/>
    <n v="100"/>
    <n v="1879"/>
    <n v="357.87"/>
    <n v="2.1367748802554547"/>
    <n v="0"/>
    <n v="75.5"/>
    <n v="755"/>
    <n v="2837.29"/>
    <s v="&lt;15 days"/>
    <n v="3"/>
    <s v="C"/>
    <n v="21"/>
    <n v="0"/>
  </r>
  <r>
    <s v="CHD8030035P0107"/>
    <s v="主轴限位套Φ32.5×156"/>
    <x v="2"/>
    <n v="212"/>
    <x v="0"/>
    <x v="0"/>
    <s v="SM"/>
    <x v="1"/>
    <n v="2600"/>
    <n v="62"/>
    <n v="120"/>
    <n v="6.57"/>
    <n v="0"/>
    <n v="40"/>
    <n v="571"/>
    <n v="407.34000000000003"/>
    <n v="151.49737302977232"/>
    <n v="0"/>
    <n v="131.4"/>
    <n v="788.40000000000009"/>
    <n v="3751.4700000000003"/>
    <s v="&gt;90 days"/>
    <n v="3"/>
    <s v="C"/>
    <n v="21"/>
    <n v="231.57819341772154"/>
  </r>
  <r>
    <s v="CHD8030035P0110"/>
    <s v="主轴限位套Φ32.5×111"/>
    <x v="2"/>
    <n v="212"/>
    <x v="0"/>
    <x v="0"/>
    <s v="SM"/>
    <x v="1"/>
    <n v="2600"/>
    <n v="112"/>
    <n v="120"/>
    <n v="5.12"/>
    <n v="0"/>
    <n v="40"/>
    <n v="571"/>
    <n v="573.44000000000005"/>
    <n v="39.632224168126093"/>
    <n v="0"/>
    <n v="102.4"/>
    <n v="614.4"/>
    <n v="2923.52"/>
    <s v="&lt;90 days"/>
    <n v="3"/>
    <s v="C"/>
    <n v="21"/>
    <n v="177.92958840477246"/>
  </r>
  <r>
    <s v="CHD8030035P0116"/>
    <s v="主轴限位套φ32.5X17"/>
    <x v="2"/>
    <n v="212"/>
    <x v="0"/>
    <x v="0"/>
    <s v="SM"/>
    <x v="1"/>
    <n v="2600"/>
    <n v="106"/>
    <n v="120"/>
    <n v="1.64"/>
    <n v="0"/>
    <n v="40"/>
    <n v="1007"/>
    <n v="173.84"/>
    <n v="40.595829195630586"/>
    <n v="0"/>
    <n v="32.799999999999997"/>
    <n v="196.79999999999998"/>
    <n v="1651.4799999999998"/>
    <s v="&lt;90 days"/>
    <n v="3"/>
    <s v="C"/>
    <n v="21"/>
    <n v="55.382923561643842"/>
  </r>
  <r>
    <s v="CHD8030036P0101"/>
    <s v="分闸弹簧40.5"/>
    <x v="3"/>
    <n v="219"/>
    <x v="0"/>
    <x v="0"/>
    <s v="MRP"/>
    <x v="2"/>
    <s v="VMI"/>
    <n v="18"/>
    <n v="0"/>
    <n v="10.119999999999999"/>
    <n v="0"/>
    <n v="0"/>
    <n v="2917"/>
    <n v="182.16"/>
    <n v="13.263627014055537"/>
    <n v="0"/>
    <n v="0"/>
    <n v="0"/>
    <n v="29520.039999999997"/>
    <s v="&lt;15 days"/>
    <n v="2"/>
    <s v="C"/>
    <n v="14"/>
    <n v="0"/>
  </r>
  <r>
    <s v="CHD8030036P0103"/>
    <s v="分闸弹簧40.5"/>
    <x v="14"/>
    <n v="212"/>
    <x v="0"/>
    <x v="0"/>
    <s v="Order specific"/>
    <x v="0"/>
    <n v="2100"/>
    <n v="105"/>
    <n v="0"/>
    <n v="10.47"/>
    <n v="0"/>
    <n v="0"/>
    <n v="18"/>
    <n v="1099.3500000000001"/>
    <n v="365"/>
    <n v="0"/>
    <n v="0"/>
    <n v="0"/>
    <n v="188.46"/>
    <s v="Order specific"/>
    <s v="Order specific"/>
    <s v="B"/>
    <s v=""/>
    <n v="0"/>
  </r>
  <r>
    <s v="CHD8030036P0104"/>
    <s v="分闸弹簧40.5-31.5（短）"/>
    <x v="11"/>
    <n v="217"/>
    <x v="0"/>
    <x v="0"/>
    <s v="Order specific"/>
    <x v="0"/>
    <n v="2100"/>
    <n v="161"/>
    <n v="0"/>
    <n v="10.119999999999999"/>
    <n v="0"/>
    <n v="0"/>
    <n v="132"/>
    <n v="1629.32"/>
    <n v="290.34090909090907"/>
    <n v="0"/>
    <n v="0"/>
    <n v="0"/>
    <n v="1335.84"/>
    <s v="Order specific"/>
    <s v="Order specific"/>
    <s v="B"/>
    <s v=""/>
    <n v="0"/>
  </r>
  <r>
    <s v="CHD8030038R0101"/>
    <s v="分、合闸脱扣器DC220V VEP-40.5"/>
    <x v="3"/>
    <n v="219"/>
    <x v="0"/>
    <x v="0"/>
    <s v="MRP"/>
    <x v="2"/>
    <s v="VMI"/>
    <n v="12"/>
    <n v="0"/>
    <n v="47.86"/>
    <n v="0"/>
    <n v="0"/>
    <n v="2441"/>
    <n v="574.31999999999994"/>
    <n v="24.074149938549773"/>
    <n v="0"/>
    <n v="0"/>
    <n v="0"/>
    <n v="116826.26"/>
    <s v="&lt;30 days"/>
    <n v="2"/>
    <s v="C"/>
    <n v="14"/>
    <n v="158.61904295413936"/>
  </r>
  <r>
    <s v="CHD8030038R0103"/>
    <s v="分合闸脱扣器48V"/>
    <x v="11"/>
    <n v="217"/>
    <x v="0"/>
    <x v="0"/>
    <s v="Order specific"/>
    <x v="0"/>
    <n v="2100"/>
    <n v="4"/>
    <n v="0"/>
    <n v="47.42"/>
    <n v="0"/>
    <n v="0"/>
    <n v="8"/>
    <n v="189.68"/>
    <n v="547.5"/>
    <n v="0"/>
    <n v="0"/>
    <n v="0"/>
    <n v="379.36"/>
    <s v="Order specific"/>
    <s v="Order specific"/>
    <s v="C"/>
    <s v=""/>
    <n v="0"/>
  </r>
  <r>
    <s v="CHD8030038R0104"/>
    <s v="分合闸脱扣器30V"/>
    <x v="11"/>
    <n v="219"/>
    <x v="0"/>
    <x v="0"/>
    <s v="Order specific"/>
    <x v="0"/>
    <n v="2100"/>
    <n v="8"/>
    <n v="0"/>
    <n v="47.86"/>
    <n v="0"/>
    <n v="0"/>
    <n v="40"/>
    <n v="382.88"/>
    <n v="36.5"/>
    <n v="0"/>
    <n v="0"/>
    <n v="0"/>
    <n v="1914.4"/>
    <s v="Order specific"/>
    <s v="Order specific"/>
    <s v="C"/>
    <s v=""/>
    <n v="0"/>
  </r>
  <r>
    <s v="CHD8030038R0105"/>
    <s v="合分闸线圈125V-40.5KV"/>
    <x v="14"/>
    <n v="219"/>
    <x v="0"/>
    <x v="0"/>
    <s v="Order specific"/>
    <x v="0"/>
    <n v="2100"/>
    <n v="43"/>
    <n v="3"/>
    <n v="47.86"/>
    <n v="0"/>
    <n v="0"/>
    <n v="61"/>
    <n v="2057.98"/>
    <n v="47.868852459016395"/>
    <n v="0"/>
    <n v="0"/>
    <n v="143.57999999999998"/>
    <n v="2919.46"/>
    <s v="Order specific"/>
    <s v="Order specific"/>
    <s v="B"/>
    <s v=""/>
    <n v="0"/>
  </r>
  <r>
    <s v="CHD8030038R0108"/>
    <s v="40.5自保持欠压脱扣器DC/AC110V"/>
    <x v="11"/>
    <n v="202"/>
    <x v="0"/>
    <x v="0"/>
    <s v="Order specific"/>
    <x v="0"/>
    <n v="2100"/>
    <n v="30"/>
    <n v="36"/>
    <n v="296"/>
    <n v="0"/>
    <n v="0"/>
    <n v="20"/>
    <n v="8880"/>
    <n v="784.75"/>
    <n v="0"/>
    <n v="0"/>
    <n v="10656"/>
    <n v="5920"/>
    <s v="Order specific"/>
    <s v="Order specific"/>
    <s v="A"/>
    <s v=""/>
    <n v="0"/>
  </r>
  <r>
    <s v="CHD8030038R0109"/>
    <s v="40.5自保持欠压脱扣器220V"/>
    <x v="11"/>
    <n v="202"/>
    <x v="0"/>
    <x v="0"/>
    <s v="Order specific"/>
    <x v="0"/>
    <n v="2100"/>
    <n v="40"/>
    <n v="0"/>
    <n v="296"/>
    <n v="0"/>
    <n v="0"/>
    <n v="24"/>
    <n v="11840"/>
    <n v="456.25"/>
    <n v="0"/>
    <n v="0"/>
    <n v="0"/>
    <n v="7104"/>
    <s v="Order specific"/>
    <s v="Order specific"/>
    <s v="A"/>
    <s v=""/>
    <n v="0"/>
  </r>
  <r>
    <s v="CHD8030038R0110"/>
    <s v="40.5自保持欠压脱扣器48V"/>
    <x v="11"/>
    <n v="202"/>
    <x v="0"/>
    <x v="0"/>
    <s v="Order specific"/>
    <x v="0"/>
    <n v="2100"/>
    <n v="4"/>
    <n v="5"/>
    <n v="296"/>
    <n v="0"/>
    <n v="0"/>
    <n v="44"/>
    <n v="1184"/>
    <n v="331.81818181818181"/>
    <n v="0"/>
    <n v="0"/>
    <n v="1480"/>
    <n v="13024"/>
    <s v="Order specific"/>
    <s v="Order specific"/>
    <s v="B"/>
    <s v=""/>
    <n v="0"/>
  </r>
  <r>
    <s v="CHD8030038R0112"/>
    <s v="40.5合分闸电磁铁 DC230V"/>
    <x v="11"/>
    <n v="217"/>
    <x v="0"/>
    <x v="0"/>
    <s v="Order specific"/>
    <x v="0"/>
    <n v="2100"/>
    <n v="3"/>
    <n v="0"/>
    <n v="47.86"/>
    <n v="0"/>
    <n v="0"/>
    <n v="0"/>
    <n v="143.57999999999998"/>
    <s v=""/>
    <n v="0"/>
    <n v="0"/>
    <n v="0"/>
    <n v="0"/>
    <s v="Order specific"/>
    <s v="Order specific"/>
    <s v="C"/>
    <s v=""/>
    <n v="0"/>
  </r>
  <r>
    <s v="CHD8030040P0101"/>
    <s v="蝶簧锁盖40.5-31.5"/>
    <x v="3"/>
    <n v="212"/>
    <x v="0"/>
    <x v="0"/>
    <s v="MRP"/>
    <x v="2"/>
    <s v="VMI"/>
    <n v="54"/>
    <n v="0"/>
    <n v="6.21"/>
    <n v="0"/>
    <n v="0"/>
    <n v="3014"/>
    <n v="335.34"/>
    <n v="0.36330457863304583"/>
    <n v="0"/>
    <n v="0"/>
    <n v="0"/>
    <n v="18716.939999999999"/>
    <s v="&lt;15 days"/>
    <n v="2"/>
    <s v="C"/>
    <n v="14"/>
    <n v="0"/>
  </r>
  <r>
    <s v="CHD8030047P0101"/>
    <s v="主拐臂销轴φ16×66"/>
    <x v="3"/>
    <n v="212"/>
    <x v="0"/>
    <x v="0"/>
    <s v="MRP"/>
    <x v="2"/>
    <s v="VMI"/>
    <n v="54"/>
    <n v="0"/>
    <n v="4.41"/>
    <n v="0"/>
    <n v="0"/>
    <n v="3021"/>
    <n v="238.14000000000001"/>
    <n v="6.5243296921549163"/>
    <n v="0"/>
    <n v="0"/>
    <n v="0"/>
    <n v="13322.61"/>
    <s v="&lt;15 days"/>
    <n v="2"/>
    <s v="C"/>
    <n v="14"/>
    <n v="0"/>
  </r>
  <r>
    <s v="CHD8030048P0102"/>
    <s v="主拐臂销轴"/>
    <x v="3"/>
    <n v="212"/>
    <x v="0"/>
    <x v="0"/>
    <s v="MRP"/>
    <x v="2"/>
    <s v="VMI"/>
    <n v="108"/>
    <n v="0"/>
    <n v="4.72"/>
    <n v="0"/>
    <n v="0"/>
    <n v="6042"/>
    <n v="509.76"/>
    <n v="3.2621648460774582"/>
    <n v="0"/>
    <n v="0"/>
    <n v="0"/>
    <n v="28518.239999999998"/>
    <s v="&lt;15 days"/>
    <n v="2"/>
    <s v="C"/>
    <n v="14"/>
    <n v="0"/>
  </r>
  <r>
    <s v="CHD8030049P0101"/>
    <s v="主拐臂销轴φ12×97"/>
    <x v="2"/>
    <n v="212"/>
    <x v="0"/>
    <x v="0"/>
    <s v="SM"/>
    <x v="1"/>
    <n v="2600"/>
    <n v="179"/>
    <n v="360"/>
    <n v="4.7699999999999996"/>
    <n v="0"/>
    <n v="120"/>
    <n v="3021"/>
    <n v="853.82999999999993"/>
    <n v="13.048659384309833"/>
    <n v="0"/>
    <n v="286.2"/>
    <n v="1717.1999999999998"/>
    <n v="14410.169999999998"/>
    <s v="&lt;15 days"/>
    <n v="2"/>
    <s v="C"/>
    <n v="14"/>
    <n v="0"/>
  </r>
  <r>
    <s v="CHD8030050P0101"/>
    <s v="紧急脱扣拐臂销"/>
    <x v="3"/>
    <n v="212"/>
    <x v="0"/>
    <x v="0"/>
    <s v="MRP"/>
    <x v="2"/>
    <s v="VMI"/>
    <n v="7"/>
    <n v="0"/>
    <n v="1.3"/>
    <n v="0"/>
    <n v="0"/>
    <n v="950"/>
    <n v="9.1"/>
    <n v="68.773684210526312"/>
    <n v="0"/>
    <n v="0"/>
    <n v="0"/>
    <n v="1235"/>
    <s v="&lt;90 days"/>
    <n v="3"/>
    <s v="C"/>
    <n v="21"/>
    <n v="4.1720717838830641"/>
  </r>
  <r>
    <s v="CHD8030050P0102"/>
    <s v="紧急脱扣拐臂销(Y4、Y10)"/>
    <x v="14"/>
    <n v="212"/>
    <x v="0"/>
    <x v="0"/>
    <s v="Order specific"/>
    <x v="0"/>
    <n v="2100"/>
    <n v="11"/>
    <n v="0"/>
    <n v="2.79"/>
    <n v="0"/>
    <n v="0"/>
    <n v="56"/>
    <n v="30.69"/>
    <n v="45.625"/>
    <n v="0"/>
    <n v="0"/>
    <n v="0"/>
    <n v="156.24"/>
    <s v="Order specific"/>
    <s v="Order specific"/>
    <s v="C"/>
    <s v=""/>
    <n v="0"/>
  </r>
  <r>
    <s v="CHD8030061R0107"/>
    <s v="软连接40.5(VG5-A)"/>
    <x v="3"/>
    <n v="202"/>
    <x v="0"/>
    <x v="0"/>
    <s v="MRP"/>
    <x v="2"/>
    <s v="VMI"/>
    <n v="48"/>
    <n v="0"/>
    <n v="58.5"/>
    <n v="0"/>
    <n v="0"/>
    <n v="1594"/>
    <n v="2808"/>
    <n v="2.5188205771643664"/>
    <n v="0"/>
    <n v="0"/>
    <n v="0"/>
    <n v="93249"/>
    <s v="&lt;15 days"/>
    <n v="2"/>
    <s v="B"/>
    <n v="14"/>
    <n v="0"/>
  </r>
  <r>
    <s v="CHD8030064R0101"/>
    <s v="推进手车摇把"/>
    <x v="3"/>
    <n v="212"/>
    <x v="0"/>
    <x v="0"/>
    <s v="MRP"/>
    <x v="2"/>
    <s v="VMI"/>
    <n v="9"/>
    <n v="0"/>
    <n v="75.52"/>
    <n v="0"/>
    <n v="0"/>
    <n v="215"/>
    <n v="679.68"/>
    <n v="81.488372093023258"/>
    <n v="0"/>
    <n v="0"/>
    <n v="0"/>
    <n v="16236.8"/>
    <s v="&lt;90 days"/>
    <n v="2"/>
    <s v="C"/>
    <n v="14"/>
    <n v="371.51960547945203"/>
  </r>
  <r>
    <s v="CHD8030065R0102"/>
    <s v="推进机构组装"/>
    <x v="11"/>
    <n v="212"/>
    <x v="0"/>
    <x v="0"/>
    <s v="Order specific"/>
    <x v="0"/>
    <n v="2100"/>
    <n v="5"/>
    <n v="2"/>
    <n v="3581.49"/>
    <n v="0"/>
    <n v="0"/>
    <n v="62"/>
    <n v="17907.449999999997"/>
    <n v="52.983870967741936"/>
    <n v="0"/>
    <n v="0"/>
    <n v="7162.98"/>
    <n v="222052.37999999998"/>
    <s v="Order specific"/>
    <s v="Order specific"/>
    <s v="A"/>
    <s v=""/>
    <n v="0"/>
  </r>
  <r>
    <s v="CHD8030065R0155"/>
    <s v="推进机构组装1400(610/314/φ22/590)"/>
    <x v="11"/>
    <n v="217"/>
    <x v="0"/>
    <x v="0"/>
    <s v="Order specific"/>
    <x v="0"/>
    <n v="2100"/>
    <n v="6"/>
    <n v="0"/>
    <n v="4524.3900000000003"/>
    <n v="0"/>
    <n v="0"/>
    <n v="6"/>
    <n v="27146.340000000004"/>
    <n v="304.16666666666669"/>
    <n v="0"/>
    <n v="0"/>
    <n v="0"/>
    <n v="27146.340000000004"/>
    <s v="Order specific"/>
    <s v="Order specific"/>
    <s v="A"/>
    <s v=""/>
    <n v="0"/>
  </r>
  <r>
    <s v="CHD8030085P0101"/>
    <s v="小链轮(415B)"/>
    <x v="3"/>
    <n v="212"/>
    <x v="0"/>
    <x v="0"/>
    <s v="MRP"/>
    <x v="2"/>
    <s v="VMI"/>
    <n v="18"/>
    <n v="0"/>
    <n v="27.35"/>
    <n v="0"/>
    <n v="0"/>
    <n v="1007"/>
    <n v="492.3"/>
    <n v="2.1747765640516388"/>
    <n v="0"/>
    <n v="0"/>
    <n v="0"/>
    <n v="27541.45"/>
    <s v="&lt;15 days"/>
    <n v="2"/>
    <s v="C"/>
    <n v="14"/>
    <n v="0"/>
  </r>
  <r>
    <s v="CHD8030087P0101"/>
    <s v="紧急脱扣拐臂销"/>
    <x v="3"/>
    <n v="212"/>
    <x v="0"/>
    <x v="0"/>
    <s v="MRP"/>
    <x v="2"/>
    <s v="VMI"/>
    <n v="1"/>
    <n v="0"/>
    <n v="1.57"/>
    <n v="0"/>
    <n v="0"/>
    <n v="385"/>
    <n v="1.57"/>
    <n v="17.064935064935067"/>
    <n v="0"/>
    <n v="0"/>
    <n v="0"/>
    <n v="604.45000000000005"/>
    <s v="&lt;30 days"/>
    <n v="3"/>
    <s v="C"/>
    <n v="21"/>
    <n v="0"/>
  </r>
  <r>
    <s v="CHD8030088P0101"/>
    <s v="调节螺母M12×8"/>
    <x v="3"/>
    <n v="212"/>
    <x v="0"/>
    <x v="0"/>
    <s v="MRP"/>
    <x v="2"/>
    <s v="VMI"/>
    <n v="54"/>
    <n v="0"/>
    <n v="2.92"/>
    <n v="0"/>
    <n v="0"/>
    <n v="3023"/>
    <n v="157.68"/>
    <n v="0.1207409857757195"/>
    <n v="0"/>
    <n v="0"/>
    <n v="0"/>
    <n v="8827.16"/>
    <s v="&lt;15 days"/>
    <n v="3"/>
    <s v="C"/>
    <n v="21"/>
    <n v="0"/>
  </r>
  <r>
    <s v="CHD8030089P0101"/>
    <s v="吊钩板"/>
    <x v="3"/>
    <n v="212"/>
    <x v="0"/>
    <x v="0"/>
    <s v="MRP"/>
    <x v="2"/>
    <s v="VMI"/>
    <n v="42"/>
    <n v="0"/>
    <n v="60.21"/>
    <n v="0"/>
    <n v="0"/>
    <n v="1425"/>
    <n v="2528.8200000000002"/>
    <n v="13.831578947368422"/>
    <n v="0"/>
    <n v="0"/>
    <n v="0"/>
    <n v="85799.25"/>
    <s v="&lt;15 days"/>
    <n v="2"/>
    <s v="B"/>
    <n v="14"/>
    <n v="0"/>
  </r>
  <r>
    <s v="CHD8030089P0106"/>
    <s v="吊钩板"/>
    <x v="11"/>
    <n v="212"/>
    <x v="0"/>
    <x v="0"/>
    <s v="Order specific"/>
    <x v="0"/>
    <n v="2100"/>
    <n v="18"/>
    <n v="28"/>
    <n v="64.739999999999995"/>
    <n v="0"/>
    <n v="0"/>
    <n v="722"/>
    <n v="1165.32"/>
    <n v="21.232686980609419"/>
    <n v="0"/>
    <n v="0"/>
    <n v="1812.7199999999998"/>
    <n v="46742.28"/>
    <s v="Order specific"/>
    <s v="Order specific"/>
    <s v="B"/>
    <s v=""/>
    <n v="0"/>
  </r>
  <r>
    <s v="CHD8030092P0104"/>
    <s v="分闸簧挂销φ8×48"/>
    <x v="2"/>
    <n v="212"/>
    <x v="0"/>
    <x v="0"/>
    <s v="SM"/>
    <x v="1"/>
    <n v="2600"/>
    <n v="280"/>
    <n v="240"/>
    <n v="1.99"/>
    <n v="0"/>
    <n v="120"/>
    <n v="3021"/>
    <n v="557.20000000000005"/>
    <n v="2.1747765640516388"/>
    <n v="0"/>
    <n v="119.4"/>
    <n v="477.6"/>
    <n v="6011.79"/>
    <s v="&lt;15 days"/>
    <n v="3"/>
    <s v="C"/>
    <n v="21"/>
    <n v="0"/>
  </r>
  <r>
    <s v="CHD8030100P0103"/>
    <s v="固定式绝缘罩I"/>
    <x v="3"/>
    <n v="202"/>
    <x v="0"/>
    <x v="0"/>
    <s v="MRP"/>
    <x v="2"/>
    <s v="VMI"/>
    <n v="1"/>
    <n v="0"/>
    <n v="24.86"/>
    <n v="0"/>
    <n v="0"/>
    <n v="1082"/>
    <n v="24.86"/>
    <n v="94.454713493530505"/>
    <n v="0"/>
    <n v="0"/>
    <n v="0"/>
    <n v="26898.52"/>
    <s v="&gt;90 days"/>
    <n v="2"/>
    <s v="C"/>
    <n v="14"/>
    <n v="13.975679013698629"/>
  </r>
  <r>
    <s v="CHD8030100P0104"/>
    <s v="固定式绝缘罩II"/>
    <x v="3"/>
    <n v="202"/>
    <x v="0"/>
    <x v="0"/>
    <s v="MRP"/>
    <x v="2"/>
    <s v="VMI"/>
    <n v="11"/>
    <n v="0"/>
    <n v="24.61"/>
    <n v="0"/>
    <n v="0"/>
    <n v="215"/>
    <n v="270.70999999999998"/>
    <n v="1.6976744186046511"/>
    <n v="0"/>
    <n v="0"/>
    <n v="0"/>
    <n v="5291.15"/>
    <s v="&lt;15 days"/>
    <n v="3"/>
    <s v="C"/>
    <n v="21"/>
    <n v="0"/>
  </r>
  <r>
    <s v="CHD8030100P0105"/>
    <s v="极柱绝缘垫40.5"/>
    <x v="11"/>
    <n v="202"/>
    <x v="0"/>
    <x v="0"/>
    <s v="Order specific"/>
    <x v="0"/>
    <n v="2100"/>
    <n v="197"/>
    <n v="42"/>
    <n v="14.46"/>
    <n v="0"/>
    <n v="0"/>
    <n v="811"/>
    <n v="2848.6200000000003"/>
    <n v="4.9506781750924782"/>
    <n v="0"/>
    <n v="0"/>
    <n v="607.32000000000005"/>
    <n v="11727.060000000001"/>
    <s v="Order specific"/>
    <s v="Order specific"/>
    <s v="B"/>
    <s v=""/>
    <n v="0"/>
  </r>
  <r>
    <s v="CHD8030115P0101"/>
    <s v="安装板左（固定式40.5-2000)"/>
    <x v="11"/>
    <n v="212"/>
    <x v="0"/>
    <x v="0"/>
    <s v="Order specific"/>
    <x v="0"/>
    <n v="2100"/>
    <n v="4"/>
    <n v="0"/>
    <n v="5.61"/>
    <n v="0"/>
    <n v="0"/>
    <n v="302"/>
    <n v="22.44"/>
    <n v="238.09602649006624"/>
    <n v="0"/>
    <n v="0"/>
    <n v="0"/>
    <n v="1694.22"/>
    <s v="Order specific"/>
    <s v="Order specific"/>
    <s v="C"/>
    <s v=""/>
    <n v="0"/>
  </r>
  <r>
    <s v="CHD8030115P0102"/>
    <s v="安装板右（固定式40.5-2000)"/>
    <x v="11"/>
    <n v="212"/>
    <x v="0"/>
    <x v="0"/>
    <s v="Order specific"/>
    <x v="0"/>
    <n v="2100"/>
    <n v="4"/>
    <n v="0"/>
    <n v="5.61"/>
    <n v="0"/>
    <n v="0"/>
    <n v="302"/>
    <n v="22.44"/>
    <n v="4.8344370860927155"/>
    <n v="0"/>
    <n v="0"/>
    <n v="0"/>
    <n v="1694.22"/>
    <s v="Order specific"/>
    <s v="Order specific"/>
    <s v="C"/>
    <s v=""/>
    <n v="0"/>
  </r>
  <r>
    <s v="CHD8030115P0105"/>
    <s v="安装板（P300）"/>
    <x v="11"/>
    <n v="212"/>
    <x v="0"/>
    <x v="0"/>
    <s v="Order specific"/>
    <x v="0"/>
    <n v="2100"/>
    <n v="24"/>
    <n v="0"/>
    <n v="5"/>
    <n v="0"/>
    <n v="0"/>
    <n v="556"/>
    <n v="120"/>
    <n v="2.6258992805755397"/>
    <n v="0"/>
    <n v="0"/>
    <n v="0"/>
    <n v="2780"/>
    <s v="Order specific"/>
    <s v="Order specific"/>
    <s v="C"/>
    <s v=""/>
    <n v="0"/>
  </r>
  <r>
    <s v="CHD8030115P0106"/>
    <s v="相间隔板（极间距400）"/>
    <x v="14"/>
    <n v="212"/>
    <x v="0"/>
    <x v="0"/>
    <s v="Order specific"/>
    <x v="0"/>
    <n v="2100"/>
    <n v="4"/>
    <n v="6"/>
    <n v="150.24"/>
    <n v="0"/>
    <n v="0"/>
    <n v="214"/>
    <n v="600.96"/>
    <n v="40.934579439252339"/>
    <n v="0"/>
    <n v="0"/>
    <n v="901.44"/>
    <n v="32151.360000000001"/>
    <s v="Order specific"/>
    <s v="Order specific"/>
    <s v="C"/>
    <s v=""/>
    <n v="0"/>
  </r>
  <r>
    <s v="CHD8030116P0102"/>
    <s v="联接杆（P300)"/>
    <x v="14"/>
    <n v="212"/>
    <x v="0"/>
    <x v="0"/>
    <s v="Order specific"/>
    <x v="0"/>
    <n v="2100"/>
    <n v="4"/>
    <n v="0"/>
    <n v="20.77"/>
    <n v="0"/>
    <n v="0"/>
    <n v="279"/>
    <n v="83.08"/>
    <n v="5.2329749103942653"/>
    <n v="0"/>
    <n v="0"/>
    <n v="0"/>
    <n v="5794.83"/>
    <s v="Order specific"/>
    <s v="Order specific"/>
    <s v="C"/>
    <s v=""/>
    <n v="0"/>
  </r>
  <r>
    <s v="CHD8030125P0243"/>
    <s v="螺套"/>
    <x v="3"/>
    <n v="212"/>
    <x v="0"/>
    <x v="0"/>
    <s v="MRP"/>
    <x v="2"/>
    <s v="VMI"/>
    <n v="5"/>
    <n v="0"/>
    <n v="5.3"/>
    <n v="0"/>
    <n v="0"/>
    <n v="406"/>
    <n v="26.5"/>
    <n v="3.5960591133004924"/>
    <n v="0"/>
    <n v="0"/>
    <n v="0"/>
    <n v="2151.7999999999997"/>
    <s v="&lt;15 days"/>
    <n v="3"/>
    <s v="C"/>
    <n v="21"/>
    <n v="0"/>
  </r>
  <r>
    <s v="CHD8030126P0101"/>
    <s v="主轴300"/>
    <x v="3"/>
    <n v="212"/>
    <x v="0"/>
    <x v="0"/>
    <s v="MRP"/>
    <x v="2"/>
    <s v="VMI"/>
    <n v="2"/>
    <n v="0"/>
    <n v="239.91"/>
    <n v="0"/>
    <n v="0"/>
    <n v="571"/>
    <n v="479.82"/>
    <n v="3.1961471103327495"/>
    <n v="0"/>
    <n v="0"/>
    <n v="0"/>
    <n v="136988.60999999999"/>
    <s v="&lt;15 days"/>
    <n v="2"/>
    <s v="C"/>
    <n v="14"/>
    <n v="0"/>
  </r>
  <r>
    <s v="CHD8030134P0103"/>
    <s v="双头螺杆M12(VG5-A)"/>
    <x v="3"/>
    <n v="212"/>
    <x v="0"/>
    <x v="0"/>
    <s v="MRP"/>
    <x v="2"/>
    <s v="VMI"/>
    <n v="48"/>
    <n v="0"/>
    <n v="7.67"/>
    <n v="0"/>
    <n v="0"/>
    <n v="1569"/>
    <n v="368.15999999999997"/>
    <n v="0.46526449968132566"/>
    <n v="0"/>
    <n v="0"/>
    <n v="0"/>
    <n v="12034.23"/>
    <s v="&lt;15 days"/>
    <n v="2"/>
    <s v="C"/>
    <n v="14"/>
    <n v="0"/>
  </r>
  <r>
    <s v="CHD8030202P0101"/>
    <s v="脱扣安装板（Y4、Y10）"/>
    <x v="11"/>
    <n v="202"/>
    <x v="0"/>
    <x v="0"/>
    <s v="Order specific"/>
    <x v="0"/>
    <n v="2100"/>
    <n v="5"/>
    <n v="0"/>
    <n v="18.14"/>
    <n v="0"/>
    <n v="0"/>
    <n v="20"/>
    <n v="90.7"/>
    <n v="876"/>
    <n v="0"/>
    <n v="0"/>
    <n v="0"/>
    <n v="362.8"/>
    <s v="Order specific"/>
    <s v="Order specific"/>
    <s v="C"/>
    <s v=""/>
    <n v="0"/>
  </r>
  <r>
    <s v="CHD8030202P0104"/>
    <s v="脱扣安装板(双过流)"/>
    <x v="11"/>
    <n v="105"/>
    <x v="0"/>
    <x v="0"/>
    <s v="Order specific"/>
    <x v="0"/>
    <n v="2100"/>
    <n v="2"/>
    <n v="0"/>
    <n v="15.88"/>
    <n v="0"/>
    <n v="0"/>
    <n v="0"/>
    <n v="31.76"/>
    <s v=""/>
    <n v="0"/>
    <n v="0"/>
    <n v="0"/>
    <n v="0"/>
    <s v="Order specific"/>
    <s v="Order specific"/>
    <s v="C"/>
    <s v=""/>
    <n v="0"/>
  </r>
  <r>
    <s v="CHD8100012R0110"/>
    <s v="航空插头装配"/>
    <x v="3"/>
    <n v="212"/>
    <x v="0"/>
    <x v="0"/>
    <s v="MRP"/>
    <x v="2"/>
    <s v="VMI"/>
    <n v="71"/>
    <n v="0"/>
    <n v="50.29"/>
    <n v="0"/>
    <n v="0"/>
    <n v="15447"/>
    <n v="3570.59"/>
    <n v="4.7258367320515311E-2"/>
    <n v="0"/>
    <n v="0"/>
    <n v="0"/>
    <n v="776829.63"/>
    <s v="&lt;15 days"/>
    <n v="1"/>
    <s v="B"/>
    <n v="7"/>
    <n v="0"/>
  </r>
  <r>
    <s v="CHD8100012R0111"/>
    <s v="航空插座装配"/>
    <x v="3"/>
    <n v="212"/>
    <x v="0"/>
    <x v="0"/>
    <s v="MRP"/>
    <x v="2"/>
    <s v="VMI"/>
    <n v="353"/>
    <n v="0"/>
    <n v="50.29"/>
    <n v="0"/>
    <n v="0"/>
    <n v="12352"/>
    <n v="17752.37"/>
    <n v="2.098040803108808"/>
    <n v="0"/>
    <n v="0"/>
    <n v="0"/>
    <n v="621182.07999999996"/>
    <s v="&lt;15 days"/>
    <n v="1"/>
    <s v="A"/>
    <n v="7"/>
    <n v="0"/>
  </r>
  <r>
    <s v="CHD8100086R0101"/>
    <s v="插孔"/>
    <x v="3"/>
    <n v="212"/>
    <x v="0"/>
    <x v="0"/>
    <s v="MRP"/>
    <x v="2"/>
    <s v="VMI"/>
    <n v="23402"/>
    <n v="0"/>
    <n v="0.85"/>
    <n v="0"/>
    <n v="0"/>
    <n v="683494.9"/>
    <n v="19891.7"/>
    <n v="0.18850908763181701"/>
    <n v="0"/>
    <n v="0"/>
    <n v="0"/>
    <n v="580970.66500000004"/>
    <s v="&lt;15 days"/>
    <n v="1"/>
    <s v="A"/>
    <n v="7"/>
    <n v="0"/>
  </r>
  <r>
    <s v="CHD8100086R0102"/>
    <s v="2.5插孔"/>
    <x v="3"/>
    <n v="212"/>
    <x v="0"/>
    <x v="0"/>
    <s v="MRP"/>
    <x v="2"/>
    <s v="VMI"/>
    <n v="7778"/>
    <n v="0"/>
    <n v="0.85"/>
    <n v="0"/>
    <n v="0"/>
    <n v="34776"/>
    <n v="6611.3"/>
    <n v="245.62140556705774"/>
    <n v="0"/>
    <n v="0"/>
    <n v="0"/>
    <n v="29559.599999999999"/>
    <s v="&gt;90 days"/>
    <n v="2"/>
    <s v="B"/>
    <n v="14"/>
    <n v="4114.7483573735071"/>
  </r>
  <r>
    <s v="CHD8100240P0104"/>
    <s v="二次插头编码销"/>
    <x v="14"/>
    <n v="212"/>
    <x v="0"/>
    <x v="0"/>
    <s v="Order specific"/>
    <x v="0"/>
    <n v="2100"/>
    <n v="200"/>
    <n v="0"/>
    <n v="3.74"/>
    <n v="0"/>
    <n v="0"/>
    <n v="200"/>
    <n v="748"/>
    <n v="14194.85"/>
    <n v="0"/>
    <n v="0"/>
    <n v="0"/>
    <n v="748"/>
    <s v="Order specific"/>
    <s v="Order specific"/>
    <s v="C"/>
    <s v=""/>
    <n v="0"/>
  </r>
  <r>
    <s v="CHD8320003F0103"/>
    <s v="机箱3150(加固定块)"/>
    <x v="17"/>
    <n v="212"/>
    <x v="0"/>
    <x v="0"/>
    <s v="Order specific"/>
    <x v="0"/>
    <n v="2100"/>
    <n v="5"/>
    <n v="10"/>
    <n v="673.43"/>
    <n v="0"/>
    <n v="0"/>
    <n v="59"/>
    <n v="3367.1499999999996"/>
    <n v="1237.2881355932202"/>
    <n v="0"/>
    <n v="0"/>
    <n v="6734.2999999999993"/>
    <n v="39732.369999999995"/>
    <s v="Order specific"/>
    <s v="Order specific"/>
    <s v="B"/>
    <s v=""/>
    <n v="0"/>
  </r>
  <r>
    <s v="CHD8320003R0103"/>
    <s v="机箱3150"/>
    <x v="17"/>
    <n v="212"/>
    <x v="0"/>
    <x v="0"/>
    <s v="Order specific"/>
    <x v="0"/>
    <n v="2100"/>
    <n v="1"/>
    <n v="0"/>
    <n v="542.84"/>
    <n v="0"/>
    <n v="0"/>
    <n v="1"/>
    <n v="542.84"/>
    <n v="1825"/>
    <n v="0"/>
    <n v="0"/>
    <n v="0"/>
    <n v="542.84"/>
    <s v="Order specific"/>
    <s v="Order specific"/>
    <s v="C"/>
    <s v=""/>
    <n v="0"/>
  </r>
  <r>
    <s v="CHD8320003R0107"/>
    <s v="箱体(隔离手车40.5)"/>
    <x v="17"/>
    <n v="212"/>
    <x v="0"/>
    <x v="0"/>
    <s v="Order specific"/>
    <x v="0"/>
    <n v="2100"/>
    <n v="2"/>
    <n v="0"/>
    <n v="886"/>
    <n v="0"/>
    <n v="0"/>
    <n v="29"/>
    <n v="1772"/>
    <n v="12.586206896551724"/>
    <n v="0"/>
    <n v="0"/>
    <n v="0"/>
    <n v="25694"/>
    <s v="Order specific"/>
    <s v="Order specific"/>
    <s v="B"/>
    <s v=""/>
    <n v="0"/>
  </r>
  <r>
    <s v="CHD8320003R0133"/>
    <s v="箱体(隔离手车40.5)(GE专用)"/>
    <x v="17"/>
    <n v="212"/>
    <x v="0"/>
    <x v="0"/>
    <s v="Order specific"/>
    <x v="0"/>
    <n v="2100"/>
    <n v="2"/>
    <n v="0"/>
    <n v="950"/>
    <n v="0"/>
    <n v="0"/>
    <n v="2"/>
    <n v="1900"/>
    <n v="365"/>
    <n v="0"/>
    <n v="0"/>
    <n v="0"/>
    <n v="1900"/>
    <s v="Order specific"/>
    <s v="Order specific"/>
    <s v="B"/>
    <s v=""/>
    <n v="0"/>
  </r>
  <r>
    <s v="CHD8320004P0107"/>
    <s v="涨芯"/>
    <x v="2"/>
    <n v="212"/>
    <x v="0"/>
    <x v="0"/>
    <s v="SM"/>
    <x v="1"/>
    <n v="2600"/>
    <n v="168"/>
    <n v="60"/>
    <n v="13.88"/>
    <n v="0"/>
    <n v="30"/>
    <n v="252"/>
    <n v="2331.84"/>
    <n v="2.8968253968253967"/>
    <n v="0"/>
    <n v="208.20000000000002"/>
    <n v="832.80000000000007"/>
    <n v="3497.76"/>
    <s v="&lt;15 days"/>
    <n v="3"/>
    <s v="B"/>
    <n v="21"/>
    <n v="0"/>
  </r>
  <r>
    <s v="CHD8320007P0102"/>
    <s v="隔离车面板3150"/>
    <x v="17"/>
    <n v="212"/>
    <x v="0"/>
    <x v="0"/>
    <s v="Order specific"/>
    <x v="0"/>
    <n v="2100"/>
    <n v="6"/>
    <n v="19"/>
    <n v="52.74"/>
    <n v="0"/>
    <n v="0"/>
    <n v="72"/>
    <n v="316.44"/>
    <n v="851.66666666666674"/>
    <n v="0"/>
    <n v="0"/>
    <n v="1002.0600000000001"/>
    <n v="3797.28"/>
    <s v="Order specific"/>
    <s v="Order specific"/>
    <s v="C"/>
    <s v=""/>
    <n v="0"/>
  </r>
  <r>
    <s v="CHD8320007P0103"/>
    <s v="面板40.5-275"/>
    <x v="17"/>
    <n v="212"/>
    <x v="0"/>
    <x v="0"/>
    <s v="Order specific"/>
    <x v="0"/>
    <n v="2100"/>
    <n v="2"/>
    <n v="0"/>
    <n v="77.53"/>
    <n v="0"/>
    <n v="0"/>
    <n v="36"/>
    <n v="155.06"/>
    <n v="60.833333333333329"/>
    <n v="0"/>
    <n v="0"/>
    <n v="0"/>
    <n v="2791.08"/>
    <s v="Order specific"/>
    <s v="Order specific"/>
    <s v="C"/>
    <s v=""/>
    <n v="0"/>
  </r>
  <r>
    <s v="CHD8320007P0123"/>
    <s v="面板(隔离车40.5)(GE专用)"/>
    <x v="17"/>
    <n v="212"/>
    <x v="0"/>
    <x v="0"/>
    <s v="Order specific"/>
    <x v="0"/>
    <n v="2100"/>
    <n v="2"/>
    <n v="0"/>
    <n v="79.81"/>
    <n v="0"/>
    <n v="0"/>
    <n v="2"/>
    <n v="159.62"/>
    <n v="365"/>
    <n v="0"/>
    <n v="0"/>
    <n v="0"/>
    <n v="159.62"/>
    <s v="Order specific"/>
    <s v="Order specific"/>
    <s v="C"/>
    <s v=""/>
    <n v="0"/>
  </r>
  <r>
    <s v="CHD8320009R0101"/>
    <s v="联锁板焊接"/>
    <x v="3"/>
    <n v="212"/>
    <x v="0"/>
    <x v="0"/>
    <s v="MRP"/>
    <x v="2"/>
    <s v="VMI"/>
    <n v="9"/>
    <n v="0"/>
    <n v="11.1"/>
    <n v="0"/>
    <n v="0"/>
    <n v="199"/>
    <n v="99.899999999999991"/>
    <n v="3.6683417085427137"/>
    <n v="0"/>
    <n v="0"/>
    <n v="0"/>
    <n v="2208.9"/>
    <s v="&lt;15 days"/>
    <n v="3"/>
    <s v="C"/>
    <n v="21"/>
    <n v="0"/>
  </r>
  <r>
    <s v="CHD8320010P0101"/>
    <s v="导向板"/>
    <x v="3"/>
    <n v="212"/>
    <x v="0"/>
    <x v="0"/>
    <s v="MRP"/>
    <x v="2"/>
    <s v="VMI"/>
    <n v="12"/>
    <n v="0"/>
    <n v="6.99"/>
    <n v="0"/>
    <n v="0"/>
    <n v="197"/>
    <n v="83.88"/>
    <n v="16.675126903553299"/>
    <n v="0"/>
    <n v="0"/>
    <n v="0"/>
    <n v="1377.03"/>
    <s v="&lt;30 days"/>
    <n v="3"/>
    <s v="C"/>
    <n v="21"/>
    <n v="0"/>
  </r>
  <r>
    <s v="CHD8320025P0107"/>
    <s v="PT车面板T650(手车室，无空开)"/>
    <x v="11"/>
    <n v="212"/>
    <x v="0"/>
    <x v="0"/>
    <s v="Order specific"/>
    <x v="0"/>
    <n v="2100"/>
    <n v="2"/>
    <n v="0"/>
    <n v="39.64"/>
    <n v="0"/>
    <n v="0"/>
    <n v="0"/>
    <n v="79.28"/>
    <s v=""/>
    <n v="0"/>
    <n v="0"/>
    <n v="0"/>
    <n v="0"/>
    <s v="Order specific"/>
    <s v="Order specific"/>
    <s v="C"/>
    <s v=""/>
    <n v="0"/>
  </r>
  <r>
    <s v="CHD8320039P0101"/>
    <s v="配重块"/>
    <x v="3"/>
    <n v="212"/>
    <x v="0"/>
    <x v="0"/>
    <s v="MRP"/>
    <x v="2"/>
    <s v="VMI"/>
    <n v="10"/>
    <n v="0"/>
    <n v="89.74"/>
    <n v="0"/>
    <n v="0"/>
    <n v="450"/>
    <n v="897.4"/>
    <n v="1.6222222222222222"/>
    <n v="0"/>
    <n v="0"/>
    <n v="0"/>
    <n v="40383"/>
    <s v="&lt;15 days"/>
    <n v="2"/>
    <s v="C"/>
    <n v="14"/>
    <n v="0"/>
  </r>
  <r>
    <s v="CHD8320059P0101"/>
    <s v="连板"/>
    <x v="2"/>
    <n v="212"/>
    <x v="0"/>
    <x v="0"/>
    <s v="SM"/>
    <x v="1"/>
    <n v="2600"/>
    <n v="111"/>
    <n v="0"/>
    <n v="4.8"/>
    <n v="0"/>
    <n v="25"/>
    <n v="58"/>
    <n v="532.79999999999995"/>
    <n v="62.931034482758626"/>
    <n v="0"/>
    <n v="60"/>
    <n v="0"/>
    <n v="278.39999999999998"/>
    <s v="&lt;90 days"/>
    <n v="3"/>
    <s v="C"/>
    <n v="21"/>
    <n v="234.30354410958904"/>
  </r>
  <r>
    <s v="CHD8330052P0114"/>
    <s v="VEC面膜(机械)(GELPAG)"/>
    <x v="18"/>
    <n v="202"/>
    <x v="0"/>
    <x v="0"/>
    <s v="Order specific"/>
    <x v="0"/>
    <n v="2100"/>
    <n v="9"/>
    <n v="0"/>
    <n v="82"/>
    <n v="0"/>
    <n v="0"/>
    <n v="0"/>
    <n v="738"/>
    <s v=""/>
    <n v="0"/>
    <n v="0"/>
    <n v="0"/>
    <n v="0"/>
    <s v="Order specific"/>
    <s v="Order specific"/>
    <s v="C"/>
    <s v=""/>
    <n v="0"/>
  </r>
  <r>
    <s v="CHD8330052P0115"/>
    <s v="VEC面膜(电气)(GELPAG)"/>
    <x v="18"/>
    <n v="213"/>
    <x v="0"/>
    <x v="0"/>
    <s v="Order specific"/>
    <x v="0"/>
    <n v="2100"/>
    <n v="12"/>
    <n v="9"/>
    <n v="49"/>
    <n v="0"/>
    <n v="0"/>
    <n v="12"/>
    <n v="588"/>
    <n v="273.75"/>
    <n v="0"/>
    <n v="0"/>
    <n v="441"/>
    <n v="588"/>
    <s v="Order specific"/>
    <s v="Order specific"/>
    <s v="C"/>
    <s v=""/>
    <n v="0"/>
  </r>
  <r>
    <s v="CHD8330052P0116"/>
    <s v="VEC面膜(机械)(GELPAG)(澳用)"/>
    <x v="18"/>
    <n v="202"/>
    <x v="0"/>
    <x v="0"/>
    <s v="Order specific"/>
    <x v="0"/>
    <n v="2100"/>
    <n v="33"/>
    <n v="0"/>
    <n v="57.85"/>
    <n v="0"/>
    <n v="0"/>
    <n v="0"/>
    <n v="1909.05"/>
    <s v=""/>
    <n v="0"/>
    <n v="0"/>
    <n v="0"/>
    <n v="0"/>
    <s v="Order specific"/>
    <s v="Order specific"/>
    <s v="B"/>
    <s v=""/>
    <n v="0"/>
  </r>
  <r>
    <s v="CHD8330052P0117"/>
    <s v="VEC面膜(电气)(GELPAG)(澳用)"/>
    <x v="18"/>
    <n v="202"/>
    <x v="0"/>
    <x v="0"/>
    <s v="Order specific"/>
    <x v="0"/>
    <n v="2100"/>
    <n v="10"/>
    <n v="0"/>
    <n v="54.44"/>
    <n v="0"/>
    <n v="0"/>
    <n v="19"/>
    <n v="544.4"/>
    <n v="633.9473684210526"/>
    <n v="0"/>
    <n v="0"/>
    <n v="0"/>
    <n v="1034.3599999999999"/>
    <s v="Order specific"/>
    <s v="Order specific"/>
    <s v="C"/>
    <s v=""/>
    <n v="0"/>
  </r>
  <r>
    <s v="CHD8330054P0141"/>
    <s v="二次盖板"/>
    <x v="18"/>
    <n v="202"/>
    <x v="0"/>
    <x v="0"/>
    <s v="Order specific"/>
    <x v="0"/>
    <n v="2100"/>
    <n v="1"/>
    <n v="0"/>
    <n v="47.86"/>
    <n v="0"/>
    <n v="0"/>
    <n v="0"/>
    <n v="47.86"/>
    <s v=""/>
    <n v="0"/>
    <n v="0"/>
    <n v="0"/>
    <n v="0"/>
    <s v="Order specific"/>
    <s v="Order specific"/>
    <s v="C"/>
    <s v=""/>
    <n v="0"/>
  </r>
  <r>
    <s v="CHD8350009P0101"/>
    <s v="上触臂盖"/>
    <x v="11"/>
    <n v="202"/>
    <x v="0"/>
    <x v="0"/>
    <s v="Order specific"/>
    <x v="0"/>
    <n v="2100"/>
    <n v="9"/>
    <n v="0"/>
    <n v="34.96"/>
    <n v="0"/>
    <n v="0"/>
    <n v="0"/>
    <n v="314.64"/>
    <s v=""/>
    <n v="0"/>
    <n v="0"/>
    <n v="0"/>
    <n v="0"/>
    <s v="Order specific"/>
    <s v="Order specific"/>
    <s v="C"/>
    <s v=""/>
    <n v="0"/>
  </r>
  <r>
    <s v="CHD8350011F0102"/>
    <s v="下触臂"/>
    <x v="11"/>
    <n v="212"/>
    <x v="0"/>
    <x v="0"/>
    <s v="Order specific"/>
    <x v="0"/>
    <n v="2100"/>
    <n v="3"/>
    <n v="0"/>
    <n v="96.15"/>
    <n v="0"/>
    <n v="0"/>
    <n v="0"/>
    <n v="288.45000000000005"/>
    <s v=""/>
    <n v="0"/>
    <n v="0"/>
    <n v="0"/>
    <n v="0"/>
    <s v="Order specific"/>
    <s v="Order specific"/>
    <s v="C"/>
    <s v=""/>
    <n v="0"/>
  </r>
  <r>
    <s v="CHD8350013R0101"/>
    <s v="上触臂"/>
    <x v="11"/>
    <n v="212"/>
    <x v="0"/>
    <x v="0"/>
    <s v="Order specific"/>
    <x v="0"/>
    <n v="2100"/>
    <n v="1"/>
    <n v="0"/>
    <n v="290.87"/>
    <n v="0"/>
    <n v="0"/>
    <n v="0"/>
    <n v="290.87"/>
    <s v=""/>
    <n v="0"/>
    <n v="0"/>
    <n v="0"/>
    <n v="0"/>
    <s v="Order specific"/>
    <s v="Order specific"/>
    <s v="C"/>
    <s v=""/>
    <n v="0"/>
  </r>
  <r>
    <s v="CHD9000001P0049"/>
    <s v="内六角圆柱头螺钉M16×80 GB/T70.1-2000"/>
    <x v="11"/>
    <n v="219"/>
    <x v="0"/>
    <x v="0"/>
    <s v="Order specific"/>
    <x v="0"/>
    <n v="2100"/>
    <n v="111"/>
    <n v="0"/>
    <n v="1.62"/>
    <n v="0"/>
    <n v="0"/>
    <n v="18"/>
    <n v="179.82000000000002"/>
    <n v="20.277777777777775"/>
    <n v="0"/>
    <n v="0"/>
    <n v="0"/>
    <n v="29.160000000000004"/>
    <s v="Order specific"/>
    <s v="Order specific"/>
    <s v="C"/>
    <s v=""/>
    <n v="0"/>
  </r>
  <r>
    <s v="CHD9000044P0004"/>
    <s v="滚针轴承8×12×8 GB2764-91"/>
    <x v="14"/>
    <n v="212"/>
    <x v="0"/>
    <x v="0"/>
    <s v="Order specific"/>
    <x v="0"/>
    <n v="2100"/>
    <n v="79"/>
    <n v="0"/>
    <n v="1.1599999999999999"/>
    <n v="0"/>
    <n v="0"/>
    <n v="83"/>
    <n v="91.64"/>
    <n v="488.13253012048193"/>
    <n v="0"/>
    <n v="0"/>
    <n v="0"/>
    <n v="96.279999999999987"/>
    <s v="Order specific"/>
    <s v="Order specific"/>
    <s v="C"/>
    <s v=""/>
    <n v="0"/>
  </r>
  <r>
    <s v="CHD9000044P0005"/>
    <s v="滚轮滚针轴承14×18×10 GB2764-91"/>
    <x v="3"/>
    <n v="219"/>
    <x v="0"/>
    <x v="0"/>
    <s v="MRP"/>
    <x v="2"/>
    <s v="VMI"/>
    <n v="410"/>
    <n v="0"/>
    <n v="1.18"/>
    <n v="0"/>
    <n v="0"/>
    <n v="97577"/>
    <n v="483.79999999999995"/>
    <n v="0.29551021244760545"/>
    <n v="0"/>
    <n v="0"/>
    <n v="0"/>
    <n v="115140.86"/>
    <s v="&lt;15 days"/>
    <n v="2"/>
    <s v="C"/>
    <n v="14"/>
    <n v="0"/>
  </r>
  <r>
    <s v="CHD9000044P0006"/>
    <s v="滚针轴承16×22×20 GB2764-91"/>
    <x v="3"/>
    <n v="219"/>
    <x v="0"/>
    <x v="0"/>
    <s v="MRP"/>
    <x v="2"/>
    <s v="VMI"/>
    <n v="320"/>
    <n v="0"/>
    <n v="1.69"/>
    <n v="0"/>
    <n v="0"/>
    <n v="16015"/>
    <n v="540.79999999999995"/>
    <n v="9.3443646581330011"/>
    <n v="0"/>
    <n v="0"/>
    <n v="0"/>
    <n v="27065.35"/>
    <s v="&lt;15 days"/>
    <n v="2"/>
    <s v="C"/>
    <n v="14"/>
    <n v="0"/>
  </r>
  <r>
    <s v="CHD9000046P0001"/>
    <s v="链条081-1×40 GB1243-97-081-1×40"/>
    <x v="3"/>
    <n v="219"/>
    <x v="0"/>
    <x v="0"/>
    <s v="MRP"/>
    <x v="2"/>
    <s v="VMI"/>
    <n v="88"/>
    <n v="0"/>
    <n v="4.7"/>
    <n v="0"/>
    <n v="0"/>
    <n v="15009"/>
    <n v="413.6"/>
    <n v="7.7819974681857556"/>
    <n v="0"/>
    <n v="0"/>
    <n v="0"/>
    <n v="70542.3"/>
    <s v="&lt;15 days"/>
    <n v="2"/>
    <s v="C"/>
    <n v="14"/>
    <n v="0"/>
  </r>
  <r>
    <s v="CHD9000046P0003"/>
    <s v="链条415B-1×40 GB1243-97-415B-1×40"/>
    <x v="3"/>
    <n v="219"/>
    <x v="0"/>
    <x v="0"/>
    <s v="MRP"/>
    <x v="2"/>
    <s v="VMI"/>
    <n v="19"/>
    <n v="0"/>
    <n v="6"/>
    <n v="0"/>
    <n v="0"/>
    <n v="1006"/>
    <n v="114"/>
    <n v="31.928429423459246"/>
    <n v="0"/>
    <n v="0"/>
    <n v="0"/>
    <n v="6036"/>
    <s v="&lt;90 days"/>
    <n v="3"/>
    <s v="C"/>
    <n v="21"/>
    <n v="25.753068493150693"/>
  </r>
  <r>
    <s v="CHD9000047P0001"/>
    <s v="300/500V，RV-105 1平，105℃，多股黑色软导线"/>
    <x v="3"/>
    <n v="219"/>
    <x v="0"/>
    <x v="0"/>
    <s v="MRP"/>
    <x v="2"/>
    <s v="VMI"/>
    <n v="50458.25"/>
    <n v="0"/>
    <n v="0.95"/>
    <n v="0"/>
    <n v="0"/>
    <n v="1370084.85"/>
    <n v="47935.337499999994"/>
    <n v="5.0617303008642124E-3"/>
    <n v="0"/>
    <n v="0"/>
    <n v="0"/>
    <n v="1301580.6074999999"/>
    <s v="&lt;15 days"/>
    <n v="1"/>
    <s v="A"/>
    <n v="7"/>
    <n v="0"/>
  </r>
  <r>
    <s v="CHD9000052P0001"/>
    <s v="轴承61905 GB276-94"/>
    <x v="3"/>
    <n v="212"/>
    <x v="0"/>
    <x v="0"/>
    <s v="MRP"/>
    <x v="2"/>
    <s v="VMI"/>
    <n v="1063"/>
    <n v="0"/>
    <n v="14.19"/>
    <n v="0"/>
    <n v="0"/>
    <n v="32066"/>
    <n v="15083.97"/>
    <n v="574.35480727250047"/>
    <n v="0"/>
    <n v="0"/>
    <n v="0"/>
    <n v="455016.54"/>
    <s v="&gt;90 days"/>
    <n v="1"/>
    <s v="A"/>
    <n v="7"/>
    <n v="9834.0876360210641"/>
  </r>
  <r>
    <s v="CHD9000052P0007"/>
    <s v="轴承6005 GB2764-94"/>
    <x v="3"/>
    <n v="212"/>
    <x v="0"/>
    <x v="0"/>
    <s v="MRP"/>
    <x v="2"/>
    <s v="VMI"/>
    <n v="595"/>
    <n v="0"/>
    <n v="12.94"/>
    <n v="0"/>
    <n v="0"/>
    <n v="16087"/>
    <n v="7699.2999999999993"/>
    <n v="24.118542922856964"/>
    <n v="0"/>
    <n v="0"/>
    <n v="0"/>
    <n v="208165.78"/>
    <s v="&lt;30 days"/>
    <n v="1"/>
    <s v="A"/>
    <n v="7"/>
    <n v="3606.7073639299474"/>
  </r>
  <r>
    <s v="CHD9000053P0015"/>
    <s v="弹性圆柱销5×20 GB/T879.1-2000"/>
    <x v="11"/>
    <n v="217"/>
    <x v="0"/>
    <x v="0"/>
    <s v="Order specific"/>
    <x v="0"/>
    <n v="2100"/>
    <n v="100"/>
    <n v="0"/>
    <n v="0.16"/>
    <n v="0"/>
    <n v="0"/>
    <n v="0"/>
    <n v="16"/>
    <s v=""/>
    <n v="0"/>
    <n v="0"/>
    <n v="0"/>
    <n v="0"/>
    <s v="Order specific"/>
    <s v="Order specific"/>
    <s v="C"/>
    <s v=""/>
    <n v="0"/>
  </r>
  <r>
    <s v="CHD9000056P0001"/>
    <s v="滚针轴承25×12×14 KVZ"/>
    <x v="3"/>
    <n v="219"/>
    <x v="0"/>
    <x v="0"/>
    <s v="MRP"/>
    <x v="2"/>
    <s v="VMI"/>
    <n v="144"/>
    <n v="0"/>
    <n v="9.1199999999999992"/>
    <n v="0"/>
    <n v="0"/>
    <n v="16029"/>
    <n v="1313.28"/>
    <n v="2.2771227150789195"/>
    <n v="0"/>
    <n v="0"/>
    <n v="0"/>
    <n v="146184.47999999998"/>
    <s v="&lt;15 days"/>
    <n v="2"/>
    <s v="B"/>
    <n v="14"/>
    <n v="0"/>
  </r>
  <r>
    <s v="CHD9000057P0001"/>
    <s v="单向轴承 FZ16"/>
    <x v="3"/>
    <n v="212"/>
    <x v="0"/>
    <x v="0"/>
    <s v="MRP"/>
    <x v="2"/>
    <s v="VMI"/>
    <n v="1073"/>
    <n v="0"/>
    <n v="16.850000000000001"/>
    <n v="0"/>
    <n v="0"/>
    <n v="31869"/>
    <n v="18080.050000000003"/>
    <n v="1.649251623835075"/>
    <n v="0"/>
    <n v="0"/>
    <n v="0"/>
    <n v="536992.65"/>
    <s v="&lt;15 days"/>
    <n v="1"/>
    <s v="A"/>
    <n v="7"/>
    <n v="0"/>
  </r>
  <r>
    <s v="CHD9000057P0002"/>
    <s v="单向轴承 FZ20"/>
    <x v="3"/>
    <n v="212"/>
    <x v="0"/>
    <x v="0"/>
    <s v="MRP"/>
    <x v="2"/>
    <s v="VMI"/>
    <n v="2016"/>
    <n v="0"/>
    <n v="17.96"/>
    <n v="0"/>
    <n v="0"/>
    <n v="31067"/>
    <n v="36207.360000000001"/>
    <n v="12.606463449962982"/>
    <n v="0"/>
    <n v="0"/>
    <n v="0"/>
    <n v="557963.32000000007"/>
    <s v="&lt;15 days"/>
    <n v="1"/>
    <s v="A"/>
    <n v="7"/>
    <n v="10627.632343927791"/>
  </r>
  <r>
    <s v="CHD9000128P0002"/>
    <s v="GB/T 879.3-2000弹性圆柱销 卷制 5×26"/>
    <x v="11"/>
    <n v="219"/>
    <x v="0"/>
    <x v="0"/>
    <s v="Order specific"/>
    <x v="0"/>
    <n v="2100"/>
    <n v="1723"/>
    <n v="0"/>
    <n v="0.65"/>
    <n v="0"/>
    <n v="0"/>
    <n v="14"/>
    <n v="1119.95"/>
    <n v="52560"/>
    <n v="0"/>
    <n v="0"/>
    <n v="0"/>
    <n v="9.1"/>
    <s v="Order specific"/>
    <s v="Order specific"/>
    <s v="B"/>
    <s v=""/>
    <n v="0"/>
  </r>
  <r>
    <s v="CPX2-03-N11AZZ"/>
    <s v="接触器"/>
    <x v="8"/>
    <n v="213"/>
    <x v="1"/>
    <x v="1"/>
    <s v="Order specific"/>
    <x v="0"/>
    <n v="2100"/>
    <n v="71"/>
    <n v="291"/>
    <n v="10174.76"/>
    <n v="0"/>
    <n v="0"/>
    <n v="537"/>
    <n v="722407.96"/>
    <n v="1171.1266294227187"/>
    <n v="0"/>
    <n v="0"/>
    <n v="2960855.16"/>
    <n v="5463846.1200000001"/>
    <s v="Order specific"/>
    <s v="Order specific"/>
    <s v="A"/>
    <s v=""/>
    <n v="0"/>
  </r>
  <r>
    <s v="DRC000450-01"/>
    <s v="SPACER"/>
    <x v="2"/>
    <n v="212"/>
    <x v="1"/>
    <x v="1"/>
    <s v="SM"/>
    <x v="1"/>
    <n v="2600"/>
    <n v="139"/>
    <n v="90"/>
    <n v="1.6"/>
    <n v="0"/>
    <n v="30"/>
    <n v="866"/>
    <n v="222.4"/>
    <n v="29.924942263279444"/>
    <n v="0"/>
    <n v="24"/>
    <n v="144"/>
    <n v="1385.6000000000001"/>
    <s v="&lt;30 days"/>
    <n v="3"/>
    <s v="C"/>
    <n v="21"/>
    <n v="43.777485471734508"/>
  </r>
  <r>
    <s v="DRC001061-02"/>
    <s v="DAMPER"/>
    <x v="2"/>
    <n v="202"/>
    <x v="1"/>
    <x v="1"/>
    <s v="SM"/>
    <x v="1"/>
    <n v="2600"/>
    <n v="546"/>
    <n v="704"/>
    <n v="1"/>
    <n v="0"/>
    <n v="176"/>
    <n v="2116"/>
    <n v="546"/>
    <n v="23.976843100189036"/>
    <n v="0"/>
    <n v="88"/>
    <n v="704"/>
    <n v="2116"/>
    <s v="&lt;30 days"/>
    <n v="3"/>
    <s v="C"/>
    <n v="21"/>
    <n v="44.740467921553211"/>
  </r>
  <r>
    <s v="DRC001528-02"/>
    <s v="CALIBRE"/>
    <x v="2"/>
    <n v="202"/>
    <x v="1"/>
    <x v="1"/>
    <s v="SM"/>
    <x v="1"/>
    <n v="2600"/>
    <n v="261"/>
    <n v="96"/>
    <n v="4"/>
    <n v="0"/>
    <n v="24"/>
    <n v="7"/>
    <n v="1044"/>
    <n v="28470"/>
    <n v="0"/>
    <n v="48"/>
    <n v="384"/>
    <n v="28"/>
    <s v="&gt;90 days"/>
    <n v="3"/>
    <s v="B"/>
    <n v="21"/>
    <n v="688.53175131717603"/>
  </r>
  <r>
    <s v="DRC001560-01"/>
    <s v="BEARING"/>
    <x v="2"/>
    <n v="202"/>
    <x v="1"/>
    <x v="1"/>
    <s v="SM"/>
    <x v="1"/>
    <n v="2600"/>
    <n v="291"/>
    <n v="352"/>
    <n v="2.8"/>
    <n v="0"/>
    <n v="88"/>
    <n v="1058"/>
    <n v="814.8"/>
    <n v="90.042533081285441"/>
    <n v="0"/>
    <n v="123.19999999999999"/>
    <n v="985.59999999999991"/>
    <n v="2962.3999999999996"/>
    <s v="&gt;90 days"/>
    <n v="3"/>
    <s v="C"/>
    <n v="21"/>
    <n v="412.34807217760982"/>
  </r>
  <r>
    <s v="DRC001561-01"/>
    <s v="RING"/>
    <x v="2"/>
    <n v="202"/>
    <x v="1"/>
    <x v="1"/>
    <s v="SM"/>
    <x v="1"/>
    <n v="2600"/>
    <n v="252"/>
    <n v="360"/>
    <n v="0.85"/>
    <n v="0"/>
    <n v="90"/>
    <n v="1584"/>
    <n v="214.2"/>
    <n v="67.054924242424249"/>
    <n v="0"/>
    <n v="38.25"/>
    <n v="306"/>
    <n v="1346.3999999999999"/>
    <s v="&lt;90 days"/>
    <n v="3"/>
    <s v="C"/>
    <n v="21"/>
    <n v="97.097667674057334"/>
  </r>
  <r>
    <s v="DRC001567-01"/>
    <s v="WASHER"/>
    <x v="2"/>
    <n v="202"/>
    <x v="1"/>
    <x v="1"/>
    <s v="SM"/>
    <x v="1"/>
    <n v="2600"/>
    <n v="294"/>
    <n v="360"/>
    <n v="0.53"/>
    <n v="0"/>
    <n v="90"/>
    <n v="1584"/>
    <n v="155.82000000000002"/>
    <n v="58.06818181818182"/>
    <n v="0"/>
    <n v="23.85"/>
    <n v="190.8"/>
    <n v="839.5200000000001"/>
    <s v="&lt;90 days"/>
    <n v="3"/>
    <s v="C"/>
    <n v="21"/>
    <n v="65.649313972602755"/>
  </r>
  <r>
    <s v="DRC001580-01"/>
    <s v="GASKET"/>
    <x v="2"/>
    <n v="202"/>
    <x v="1"/>
    <x v="1"/>
    <s v="SM"/>
    <x v="1"/>
    <n v="2600"/>
    <n v="268"/>
    <n v="352"/>
    <n v="0.2"/>
    <n v="0"/>
    <n v="88"/>
    <n v="1058"/>
    <n v="53.6"/>
    <n v="101.42722117202268"/>
    <n v="0"/>
    <n v="8.8000000000000007"/>
    <n v="70.400000000000006"/>
    <n v="211.60000000000002"/>
    <s v="&gt;90 days"/>
    <n v="3"/>
    <s v="C"/>
    <n v="21"/>
    <n v="28.051575733855184"/>
  </r>
  <r>
    <s v="DRC001663-01"/>
    <s v="WASHER"/>
    <x v="9"/>
    <n v="213"/>
    <x v="1"/>
    <x v="1"/>
    <s v="Order specific"/>
    <x v="0"/>
    <n v="2100"/>
    <n v="683"/>
    <n v="510"/>
    <n v="2.73"/>
    <n v="200"/>
    <n v="0"/>
    <n v="237"/>
    <n v="1864.59"/>
    <n v="412.74261603375527"/>
    <n v="546"/>
    <n v="0"/>
    <n v="1392.3"/>
    <n v="647.01"/>
    <s v="Order specific"/>
    <s v="Order specific"/>
    <s v="B"/>
    <s v=""/>
    <n v="0"/>
  </r>
  <r>
    <s v="DRC001670-01"/>
    <s v="POINTER"/>
    <x v="2"/>
    <n v="212"/>
    <x v="1"/>
    <x v="1"/>
    <s v="SM"/>
    <x v="1"/>
    <n v="2600"/>
    <n v="263"/>
    <n v="264"/>
    <n v="3.71"/>
    <n v="0"/>
    <n v="88"/>
    <n v="1058"/>
    <n v="975.73"/>
    <n v="235.62854442344045"/>
    <n v="0"/>
    <n v="163.24"/>
    <n v="979.43999999999994"/>
    <n v="3925.18"/>
    <s v="&gt;90 days"/>
    <n v="3"/>
    <s v="B"/>
    <n v="21"/>
    <n v="586.58799895144307"/>
  </r>
  <r>
    <s v="DRC001671-01"/>
    <s v="STOP"/>
    <x v="2"/>
    <n v="202"/>
    <x v="1"/>
    <x v="1"/>
    <s v="SM"/>
    <x v="1"/>
    <n v="2600"/>
    <n v="155"/>
    <n v="176"/>
    <n v="3.46"/>
    <n v="0"/>
    <n v="44"/>
    <n v="529"/>
    <n v="536.29999999999995"/>
    <n v="181.46502835538752"/>
    <n v="0"/>
    <n v="76.12"/>
    <n v="608.96"/>
    <n v="1830.34"/>
    <s v="&gt;90 days"/>
    <n v="3"/>
    <s v="C"/>
    <n v="21"/>
    <n v="312.99628926506585"/>
  </r>
  <r>
    <s v="DRC001675-01"/>
    <s v="SUPPORT"/>
    <x v="2"/>
    <n v="202"/>
    <x v="1"/>
    <x v="1"/>
    <s v="SM"/>
    <x v="1"/>
    <n v="2600"/>
    <n v="261"/>
    <n v="440"/>
    <n v="8.4499999999999993"/>
    <n v="0"/>
    <n v="88"/>
    <n v="1058"/>
    <n v="2205.4499999999998"/>
    <n v="53.473534971644618"/>
    <n v="0"/>
    <n v="371.79999999999995"/>
    <n v="3717.9999999999995"/>
    <n v="8940.0999999999985"/>
    <s v="&lt;90 days"/>
    <n v="3"/>
    <s v="B"/>
    <n v="21"/>
    <n v="883.9583937958464"/>
  </r>
  <r>
    <s v="DRC001677-01"/>
    <s v="SUPPORT"/>
    <x v="2"/>
    <n v="202"/>
    <x v="1"/>
    <x v="1"/>
    <s v="SM"/>
    <x v="1"/>
    <n v="2600"/>
    <n v="80"/>
    <n v="120"/>
    <n v="14.1"/>
    <n v="0"/>
    <n v="30"/>
    <n v="237"/>
    <n v="1128"/>
    <n v="401.96202531645571"/>
    <n v="0"/>
    <n v="211.5"/>
    <n v="1692"/>
    <n v="3341.7"/>
    <s v="&gt;90 days"/>
    <n v="3"/>
    <s v="B"/>
    <n v="21"/>
    <n v="705.58557959376481"/>
  </r>
  <r>
    <s v="DRC001679-01"/>
    <s v="CBX框架壳上"/>
    <x v="3"/>
    <n v="202"/>
    <x v="1"/>
    <x v="1"/>
    <s v="MRP"/>
    <x v="2"/>
    <s v="VMI"/>
    <n v="27"/>
    <n v="0"/>
    <n v="76.92"/>
    <n v="0"/>
    <n v="0"/>
    <n v="1226"/>
    <n v="2076.84"/>
    <n v="23.817292006525282"/>
    <n v="0"/>
    <n v="0"/>
    <n v="0"/>
    <n v="94303.92"/>
    <s v="&lt;30 days"/>
    <n v="2"/>
    <s v="B"/>
    <n v="14"/>
    <n v="564.99720953424651"/>
  </r>
  <r>
    <s v="DRC001682-01"/>
    <s v="SUPPORT"/>
    <x v="2"/>
    <n v="202"/>
    <x v="1"/>
    <x v="1"/>
    <s v="SM"/>
    <x v="1"/>
    <n v="2600"/>
    <n v="139"/>
    <n v="90"/>
    <n v="16.2"/>
    <n v="0"/>
    <n v="30"/>
    <n v="237"/>
    <n v="2251.7999999999997"/>
    <n v="41.582278481012658"/>
    <n v="0"/>
    <n v="243"/>
    <n v="1458"/>
    <n v="3839.3999999999996"/>
    <s v="&lt;90 days"/>
    <n v="3"/>
    <s v="B"/>
    <n v="21"/>
    <n v="735.62912876712323"/>
  </r>
  <r>
    <s v="DRC001686-01"/>
    <s v="机械闭锁安装件（黑色）"/>
    <x v="3"/>
    <n v="202"/>
    <x v="1"/>
    <x v="1"/>
    <s v="MRP"/>
    <x v="2"/>
    <s v="VMI"/>
    <n v="5"/>
    <n v="0"/>
    <n v="39.119999999999997"/>
    <n v="0"/>
    <n v="0"/>
    <n v="237"/>
    <n v="195.6"/>
    <n v="214.07172995780593"/>
    <n v="0"/>
    <n v="0"/>
    <n v="0"/>
    <n v="9271.4399999999987"/>
    <s v="&gt;90 days"/>
    <n v="3"/>
    <s v="C"/>
    <n v="21"/>
    <n v="116.43194575736671"/>
  </r>
  <r>
    <s v="DRC001688-01"/>
    <s v="接触器分闸弹簧安装板"/>
    <x v="3"/>
    <n v="202"/>
    <x v="1"/>
    <x v="1"/>
    <s v="MRP"/>
    <x v="2"/>
    <s v="VMI"/>
    <n v="27"/>
    <n v="0"/>
    <n v="51.21"/>
    <n v="0"/>
    <n v="0"/>
    <n v="529"/>
    <n v="1382.67"/>
    <n v="3.4499054820415878"/>
    <n v="0"/>
    <n v="0"/>
    <n v="0"/>
    <n v="27090.09"/>
    <s v="&lt;15 days"/>
    <n v="2"/>
    <s v="B"/>
    <n v="14"/>
    <n v="0"/>
  </r>
  <r>
    <s v="DRC001689-01"/>
    <s v="灭弧室 连接铜片"/>
    <x v="9"/>
    <n v="212"/>
    <x v="1"/>
    <x v="1"/>
    <s v="Order specific"/>
    <x v="0"/>
    <n v="2100"/>
    <n v="36"/>
    <n v="0"/>
    <n v="49.39"/>
    <n v="0"/>
    <n v="0"/>
    <n v="144"/>
    <n v="1778.04"/>
    <n v="68.4375"/>
    <n v="0"/>
    <n v="0"/>
    <n v="0"/>
    <n v="7112.16"/>
    <s v="Order specific"/>
    <s v="Order specific"/>
    <s v="B"/>
    <s v=""/>
    <n v="0"/>
  </r>
  <r>
    <s v="DRC001690-01"/>
    <s v="接触器合闸电磁铁安装板"/>
    <x v="3"/>
    <n v="202"/>
    <x v="1"/>
    <x v="1"/>
    <s v="MRP"/>
    <x v="2"/>
    <s v="VMI"/>
    <n v="27"/>
    <n v="0"/>
    <n v="52.14"/>
    <n v="0"/>
    <n v="0"/>
    <n v="529"/>
    <n v="1407.78"/>
    <n v="24.839319470699433"/>
    <n v="0"/>
    <n v="0"/>
    <n v="0"/>
    <n v="27582.06"/>
    <s v="&lt;30 days"/>
    <n v="2"/>
    <s v="B"/>
    <n v="14"/>
    <n v="405.45349643835618"/>
  </r>
  <r>
    <s v="DRC001691-01"/>
    <s v="FORK"/>
    <x v="2"/>
    <n v="202"/>
    <x v="1"/>
    <x v="1"/>
    <s v="SM"/>
    <x v="1"/>
    <n v="2600"/>
    <n v="101"/>
    <n v="90"/>
    <n v="23"/>
    <n v="0"/>
    <n v="30"/>
    <n v="554"/>
    <n v="2323"/>
    <n v="17.788808664259928"/>
    <n v="0"/>
    <n v="345"/>
    <n v="2070"/>
    <n v="12742"/>
    <s v="&lt;30 days"/>
    <n v="2"/>
    <s v="B"/>
    <n v="14"/>
    <n v="326.54944901065443"/>
  </r>
  <r>
    <s v="DRC001692-01"/>
    <s v="RING"/>
    <x v="2"/>
    <n v="212"/>
    <x v="1"/>
    <x v="1"/>
    <s v="SM"/>
    <x v="1"/>
    <n v="2600"/>
    <n v="292"/>
    <n v="240"/>
    <n v="1.32"/>
    <n v="0"/>
    <n v="60"/>
    <n v="237"/>
    <n v="385.44"/>
    <n v="155.54852320675107"/>
    <n v="0"/>
    <n v="39.6"/>
    <n v="316.8"/>
    <n v="312.84000000000003"/>
    <s v="&gt;90 days"/>
    <n v="3"/>
    <s v="C"/>
    <n v="21"/>
    <n v="220.04614336633665"/>
  </r>
  <r>
    <s v="DRC001693-01"/>
    <s v="PLATE"/>
    <x v="2"/>
    <n v="202"/>
    <x v="1"/>
    <x v="1"/>
    <s v="SM"/>
    <x v="1"/>
    <n v="2600"/>
    <n v="261"/>
    <n v="360"/>
    <n v="9.5"/>
    <n v="0"/>
    <n v="90"/>
    <n v="1214"/>
    <n v="2479.5"/>
    <n v="87.792421746293243"/>
    <n v="0"/>
    <n v="427.5"/>
    <n v="3420"/>
    <n v="11533"/>
    <s v="&lt;90 days"/>
    <n v="2"/>
    <s v="B"/>
    <n v="14"/>
    <n v="1375.5069288797147"/>
  </r>
  <r>
    <s v="DRC001694-01"/>
    <s v="PIN"/>
    <x v="2"/>
    <n v="202"/>
    <x v="1"/>
    <x v="1"/>
    <s v="SM"/>
    <x v="1"/>
    <n v="2600"/>
    <n v="161"/>
    <n v="60"/>
    <n v="16.510000000000002"/>
    <n v="0"/>
    <n v="30"/>
    <n v="237"/>
    <n v="2658.11"/>
    <n v="401.96202531645571"/>
    <n v="0"/>
    <n v="247.65000000000003"/>
    <n v="990.60000000000014"/>
    <n v="3912.8700000000003"/>
    <s v="&gt;90 days"/>
    <n v="3"/>
    <s v="B"/>
    <n v="21"/>
    <n v="1662.6986568918283"/>
  </r>
  <r>
    <s v="DRC001698-01"/>
    <s v="接触器合闸电磁铁铁芯"/>
    <x v="3"/>
    <n v="202"/>
    <x v="1"/>
    <x v="1"/>
    <s v="MRP"/>
    <x v="2"/>
    <s v="VMI"/>
    <n v="54"/>
    <n v="0"/>
    <n v="27.2"/>
    <n v="0"/>
    <n v="0"/>
    <n v="1058"/>
    <n v="1468.8"/>
    <n v="55.54347826086957"/>
    <n v="0"/>
    <n v="0"/>
    <n v="0"/>
    <n v="28777.599999999999"/>
    <s v="&lt;90 days"/>
    <n v="2"/>
    <s v="B"/>
    <n v="14"/>
    <n v="725.06406575342476"/>
  </r>
  <r>
    <s v="DRC001699-01"/>
    <s v="LEVER"/>
    <x v="2"/>
    <n v="202"/>
    <x v="1"/>
    <x v="1"/>
    <s v="SM"/>
    <x v="1"/>
    <n v="2600"/>
    <n v="89"/>
    <n v="120"/>
    <n v="1.02"/>
    <n v="0"/>
    <n v="30"/>
    <n v="237"/>
    <n v="90.78"/>
    <n v="83.164556962025316"/>
    <n v="0"/>
    <n v="15.3"/>
    <n v="122.4"/>
    <n v="241.74"/>
    <s v="&lt;90 days"/>
    <n v="3"/>
    <s v="C"/>
    <n v="21"/>
    <n v="44.785629041095895"/>
  </r>
  <r>
    <s v="DRC001700-01"/>
    <s v="SUPPORT"/>
    <x v="2"/>
    <n v="202"/>
    <x v="1"/>
    <x v="1"/>
    <s v="SM"/>
    <x v="1"/>
    <n v="2600"/>
    <n v="101"/>
    <n v="90"/>
    <n v="0.91"/>
    <n v="0"/>
    <n v="30"/>
    <n v="237"/>
    <n v="91.91"/>
    <n v="137.06751054852322"/>
    <n v="0"/>
    <n v="13.65"/>
    <n v="81.900000000000006"/>
    <n v="215.67000000000002"/>
    <s v="&gt;90 days"/>
    <n v="3"/>
    <s v="C"/>
    <n v="21"/>
    <n v="51.366839612128672"/>
  </r>
  <r>
    <s v="DRC001702-01"/>
    <s v="PLATE"/>
    <x v="2"/>
    <n v="202"/>
    <x v="1"/>
    <x v="1"/>
    <s v="SM"/>
    <x v="1"/>
    <n v="2600"/>
    <n v="112"/>
    <n v="90"/>
    <n v="0.91"/>
    <n v="0"/>
    <n v="30"/>
    <n v="237"/>
    <n v="101.92"/>
    <n v="155.54852320675107"/>
    <n v="0"/>
    <n v="13.65"/>
    <n v="81.900000000000006"/>
    <n v="215.67000000000002"/>
    <s v="&gt;90 days"/>
    <n v="3"/>
    <s v="C"/>
    <n v="21"/>
    <n v="58.185717444730784"/>
  </r>
  <r>
    <s v="DRC001705-01"/>
    <s v="SUPPORT"/>
    <x v="2"/>
    <n v="202"/>
    <x v="1"/>
    <x v="1"/>
    <s v="SM"/>
    <x v="1"/>
    <n v="2600"/>
    <n v="109"/>
    <n v="90"/>
    <n v="1.43"/>
    <n v="0"/>
    <n v="30"/>
    <n v="237"/>
    <n v="155.87"/>
    <n v="172.48945147679325"/>
    <n v="0"/>
    <n v="21.45"/>
    <n v="128.69999999999999"/>
    <n v="338.90999999999997"/>
    <s v="&gt;90 days"/>
    <n v="3"/>
    <s v="C"/>
    <n v="21"/>
    <n v="90.349618458904118"/>
  </r>
  <r>
    <s v="DRC001706-01"/>
    <s v="LEVER"/>
    <x v="2"/>
    <n v="202"/>
    <x v="1"/>
    <x v="1"/>
    <s v="SM"/>
    <x v="1"/>
    <n v="2600"/>
    <n v="87"/>
    <n v="150"/>
    <n v="1.34"/>
    <n v="0"/>
    <n v="30"/>
    <n v="237"/>
    <n v="116.58000000000001"/>
    <n v="167.86919831223628"/>
    <n v="0"/>
    <n v="20.100000000000001"/>
    <n v="201"/>
    <n v="317.58000000000004"/>
    <s v="&gt;90 days"/>
    <n v="3"/>
    <s v="C"/>
    <n v="21"/>
    <n v="67.31745588538395"/>
  </r>
  <r>
    <s v="DRC001707-01"/>
    <s v="LEVER"/>
    <x v="2"/>
    <n v="202"/>
    <x v="1"/>
    <x v="1"/>
    <s v="SM"/>
    <x v="1"/>
    <n v="2600"/>
    <n v="126"/>
    <n v="90"/>
    <n v="14.33"/>
    <n v="0"/>
    <n v="30"/>
    <n v="237"/>
    <n v="1805.58"/>
    <n v="133.98734177215189"/>
    <n v="0"/>
    <n v="214.95"/>
    <n v="1289.7"/>
    <n v="3396.21"/>
    <s v="&gt;90 days"/>
    <n v="3"/>
    <s v="B"/>
    <n v="21"/>
    <n v="1004.9088968162495"/>
  </r>
  <r>
    <s v="DRC001710-01"/>
    <s v="SPACER"/>
    <x v="2"/>
    <n v="202"/>
    <x v="1"/>
    <x v="1"/>
    <s v="SM"/>
    <x v="1"/>
    <n v="2600"/>
    <n v="352"/>
    <n v="352"/>
    <n v="2.2000000000000002"/>
    <n v="0"/>
    <n v="88"/>
    <n v="1058"/>
    <n v="774.40000000000009"/>
    <n v="43.46880907372401"/>
    <n v="0"/>
    <n v="96.800000000000011"/>
    <n v="774.40000000000009"/>
    <n v="2327.6000000000004"/>
    <s v="&lt;90 days"/>
    <n v="3"/>
    <s v="C"/>
    <n v="21"/>
    <n v="264.18709041095894"/>
  </r>
  <r>
    <s v="DRC001713-01"/>
    <s v="SPACER"/>
    <x v="2"/>
    <n v="202"/>
    <x v="1"/>
    <x v="1"/>
    <s v="SM"/>
    <x v="1"/>
    <n v="2600"/>
    <n v="289"/>
    <n v="180"/>
    <n v="13.65"/>
    <n v="0"/>
    <n v="90"/>
    <n v="1585"/>
    <n v="3944.85"/>
    <n v="81.059936908517358"/>
    <n v="0"/>
    <n v="614.25"/>
    <n v="2457"/>
    <n v="21635.25"/>
    <s v="&lt;90 days"/>
    <n v="2"/>
    <s v="B"/>
    <n v="14"/>
    <n v="2153.928629280822"/>
  </r>
  <r>
    <s v="DRC001716-01"/>
    <s v="ROLLER"/>
    <x v="2"/>
    <n v="202"/>
    <x v="1"/>
    <x v="1"/>
    <s v="SM"/>
    <x v="1"/>
    <n v="2600"/>
    <n v="155"/>
    <n v="150"/>
    <n v="4.2"/>
    <n v="0"/>
    <n v="30"/>
    <n v="237"/>
    <n v="651"/>
    <n v="445.08438818565401"/>
    <n v="0"/>
    <n v="63"/>
    <n v="630"/>
    <n v="995.40000000000009"/>
    <s v="&gt;90 days"/>
    <n v="3"/>
    <s v="C"/>
    <n v="21"/>
    <n v="409.38775446745984"/>
  </r>
  <r>
    <s v="DRC001718-01"/>
    <s v="AXLE"/>
    <x v="2"/>
    <n v="202"/>
    <x v="1"/>
    <x v="1"/>
    <s v="SM"/>
    <x v="1"/>
    <n v="2600"/>
    <n v="151"/>
    <n v="120"/>
    <n v="21.23"/>
    <n v="0"/>
    <n v="30"/>
    <n v="237"/>
    <n v="3205.73"/>
    <n v="238.71308016877637"/>
    <n v="0"/>
    <n v="318.45"/>
    <n v="2547.6"/>
    <n v="5031.51"/>
    <s v="&gt;90 days"/>
    <n v="3"/>
    <s v="B"/>
    <n v="21"/>
    <n v="1929.6528381157755"/>
  </r>
  <r>
    <s v="DRC001720-01"/>
    <s v="PIN"/>
    <x v="2"/>
    <n v="202"/>
    <x v="1"/>
    <x v="1"/>
    <s v="SM"/>
    <x v="1"/>
    <n v="2600"/>
    <n v="210"/>
    <n v="180"/>
    <n v="8.75"/>
    <n v="0"/>
    <n v="90"/>
    <n v="1584"/>
    <n v="1837.5"/>
    <n v="34.794823232323232"/>
    <n v="0"/>
    <n v="393.75"/>
    <n v="1575"/>
    <n v="13860"/>
    <s v="&lt;90 days"/>
    <n v="2"/>
    <s v="B"/>
    <n v="14"/>
    <n v="724.78948108500413"/>
  </r>
  <r>
    <s v="DRC001722-01"/>
    <s v="WASHER"/>
    <x v="2"/>
    <n v="212"/>
    <x v="1"/>
    <x v="1"/>
    <s v="SM"/>
    <x v="1"/>
    <n v="2600"/>
    <n v="330"/>
    <n v="479"/>
    <n v="0.7"/>
    <n v="0"/>
    <n v="88"/>
    <n v="1058"/>
    <n v="230.99999999999997"/>
    <n v="72.448015122873343"/>
    <n v="0"/>
    <n v="30.799999999999997"/>
    <n v="335.29999999999995"/>
    <n v="740.59999999999991"/>
    <s v="&lt;90 days"/>
    <n v="3"/>
    <s v="C"/>
    <n v="21"/>
    <n v="108.26748493150684"/>
  </r>
  <r>
    <s v="DRC001723-01"/>
    <s v="COMPRESSION SPRING"/>
    <x v="2"/>
    <n v="219"/>
    <x v="1"/>
    <x v="1"/>
    <s v="SM"/>
    <x v="1"/>
    <n v="2600"/>
    <n v="27"/>
    <n v="660"/>
    <n v="2.96"/>
    <n v="0"/>
    <n v="132"/>
    <n v="1058"/>
    <n v="79.92"/>
    <n v="113.84688090737239"/>
    <n v="0"/>
    <n v="195.35999999999999"/>
    <n v="1953.6"/>
    <n v="3131.68"/>
    <s v="&gt;90 days"/>
    <n v="3"/>
    <s v="C"/>
    <n v="21"/>
    <n v="43.0175421369863"/>
  </r>
  <r>
    <s v="DRC001727-01"/>
    <s v="SPECIAL SCREW"/>
    <x v="2"/>
    <n v="202"/>
    <x v="1"/>
    <x v="1"/>
    <s v="SM"/>
    <x v="1"/>
    <n v="2600"/>
    <n v="136"/>
    <n v="88"/>
    <n v="13.29"/>
    <n v="0"/>
    <n v="44"/>
    <n v="529"/>
    <n v="1807.4399999999998"/>
    <n v="18.629489603024574"/>
    <n v="0"/>
    <n v="292.38"/>
    <n v="1169.52"/>
    <n v="7030.41"/>
    <s v="&lt;30 days"/>
    <n v="3"/>
    <s v="B"/>
    <n v="21"/>
    <n v="0"/>
  </r>
  <r>
    <s v="DRC001729-01"/>
    <s v="NUT"/>
    <x v="2"/>
    <n v="212"/>
    <x v="1"/>
    <x v="1"/>
    <s v="SM"/>
    <x v="1"/>
    <n v="2600"/>
    <n v="198"/>
    <n v="352"/>
    <n v="5.8"/>
    <n v="0"/>
    <n v="88"/>
    <n v="1058"/>
    <n v="1148.3999999999999"/>
    <n v="46.918714555765597"/>
    <n v="0"/>
    <n v="255.2"/>
    <n v="2041.6"/>
    <n v="6136.4"/>
    <s v="&lt;90 days"/>
    <n v="3"/>
    <s v="B"/>
    <n v="21"/>
    <n v="418.70145785656729"/>
  </r>
  <r>
    <s v="DRC001730-01"/>
    <s v="NUT"/>
    <x v="2"/>
    <n v="212"/>
    <x v="1"/>
    <x v="1"/>
    <s v="SM"/>
    <x v="1"/>
    <n v="2600"/>
    <n v="315"/>
    <n v="440"/>
    <n v="3.1"/>
    <n v="0"/>
    <n v="88"/>
    <n v="1058"/>
    <n v="976.5"/>
    <n v="68.30812854442344"/>
    <n v="0"/>
    <n v="136.4"/>
    <n v="1364"/>
    <n v="3279.8"/>
    <s v="&lt;90 days"/>
    <n v="3"/>
    <s v="B"/>
    <n v="21"/>
    <n v="446.3541369863014"/>
  </r>
  <r>
    <s v="DRC001732-01"/>
    <s v="SUPPORT"/>
    <x v="2"/>
    <n v="202"/>
    <x v="1"/>
    <x v="1"/>
    <s v="SM"/>
    <x v="1"/>
    <n v="2600"/>
    <n v="93"/>
    <n v="90"/>
    <n v="16.45"/>
    <n v="0"/>
    <n v="30"/>
    <n v="237"/>
    <n v="1529.85"/>
    <n v="485.12658227848101"/>
    <n v="0"/>
    <n v="246.75"/>
    <n v="1480.5"/>
    <n v="3898.6499999999996"/>
    <s v="&gt;90 days"/>
    <n v="3"/>
    <s v="B"/>
    <n v="21"/>
    <n v="965.9933950684931"/>
  </r>
  <r>
    <s v="DRC001733-01"/>
    <s v="SUPPORT"/>
    <x v="2"/>
    <n v="202"/>
    <x v="1"/>
    <x v="1"/>
    <s v="SM"/>
    <x v="1"/>
    <n v="2600"/>
    <n v="130"/>
    <n v="90"/>
    <n v="0.91"/>
    <n v="0"/>
    <n v="30"/>
    <n v="237"/>
    <n v="118.3"/>
    <n v="143.22784810126581"/>
    <n v="0"/>
    <n v="13.65"/>
    <n v="81.900000000000006"/>
    <n v="215.67000000000002"/>
    <s v="&gt;90 days"/>
    <n v="3"/>
    <s v="C"/>
    <n v="21"/>
    <n v="66.630240212107822"/>
  </r>
  <r>
    <s v="DRC001745-01"/>
    <s v="CBX框架壳下"/>
    <x v="3"/>
    <n v="202"/>
    <x v="1"/>
    <x v="1"/>
    <s v="MRP"/>
    <x v="2"/>
    <s v="VMI"/>
    <n v="27"/>
    <n v="0"/>
    <n v="186.18"/>
    <n v="0"/>
    <n v="0"/>
    <n v="1227"/>
    <n v="5026.8600000000006"/>
    <n v="38.671556642216792"/>
    <n v="0"/>
    <n v="0"/>
    <n v="0"/>
    <n v="228442.86000000002"/>
    <s v="&lt;90 days"/>
    <n v="1"/>
    <s v="B"/>
    <n v="7"/>
    <n v="2717.1804481264494"/>
  </r>
  <r>
    <s v="DRC001746-01"/>
    <s v="CBX框架软连接支撑横杆"/>
    <x v="3"/>
    <n v="202"/>
    <x v="1"/>
    <x v="1"/>
    <s v="MRP"/>
    <x v="2"/>
    <s v="VMI"/>
    <n v="27"/>
    <n v="0"/>
    <n v="14.36"/>
    <n v="0"/>
    <n v="0"/>
    <n v="1226"/>
    <n v="387.71999999999997"/>
    <n v="8.0383360522022844"/>
    <n v="0"/>
    <n v="0"/>
    <n v="0"/>
    <n v="17605.36"/>
    <s v="&lt;15 days"/>
    <n v="2"/>
    <s v="C"/>
    <n v="14"/>
    <n v="0"/>
  </r>
  <r>
    <s v="DRC001749-01"/>
    <s v="分闸电磁铁 110~250VDC"/>
    <x v="3"/>
    <n v="202"/>
    <x v="1"/>
    <x v="1"/>
    <s v="MRP"/>
    <x v="2"/>
    <s v="VMI"/>
    <n v="28"/>
    <n v="0"/>
    <n v="75"/>
    <n v="0"/>
    <n v="0"/>
    <n v="409"/>
    <n v="2100"/>
    <n v="24.095354523227382"/>
    <n v="0"/>
    <n v="0"/>
    <n v="0"/>
    <n v="30675"/>
    <s v="&lt;30 days"/>
    <n v="2"/>
    <s v="B"/>
    <n v="14"/>
    <n v="580.69954337899537"/>
  </r>
  <r>
    <s v="DRC001749-02"/>
    <s v="接触器用分闸电磁铁"/>
    <x v="9"/>
    <n v="202"/>
    <x v="1"/>
    <x v="1"/>
    <s v="Order specific"/>
    <x v="0"/>
    <n v="2100"/>
    <n v="5"/>
    <n v="0"/>
    <n v="260.99"/>
    <n v="0"/>
    <n v="0"/>
    <n v="0"/>
    <n v="1304.95"/>
    <s v=""/>
    <n v="0"/>
    <n v="0"/>
    <n v="0"/>
    <n v="0"/>
    <s v="Order specific"/>
    <s v="Order specific"/>
    <s v="B"/>
    <s v=""/>
    <n v="0"/>
  </r>
  <r>
    <s v="DRC001749-03"/>
    <s v="接触器用分闸电磁铁"/>
    <x v="9"/>
    <n v="202"/>
    <x v="1"/>
    <x v="1"/>
    <s v="Order specific"/>
    <x v="0"/>
    <n v="2100"/>
    <n v="11"/>
    <n v="0"/>
    <n v="260.99"/>
    <n v="0"/>
    <n v="0"/>
    <n v="0"/>
    <n v="2870.8900000000003"/>
    <s v=""/>
    <n v="0"/>
    <n v="0"/>
    <n v="0"/>
    <n v="0"/>
    <s v="Order specific"/>
    <s v="Order specific"/>
    <s v="B"/>
    <s v=""/>
    <n v="0"/>
  </r>
  <r>
    <s v="DRC001831-01"/>
    <s v="灭弧室动端连接头"/>
    <x v="4"/>
    <n v="202"/>
    <x v="1"/>
    <x v="1"/>
    <s v="Order specific"/>
    <x v="0"/>
    <n v="2100"/>
    <n v="207"/>
    <n v="0"/>
    <n v="14.24"/>
    <n v="0"/>
    <n v="0"/>
    <n v="760"/>
    <n v="2947.68"/>
    <n v="5.2828947368421053"/>
    <n v="0"/>
    <n v="0"/>
    <n v="0"/>
    <n v="10822.4"/>
    <s v="Order specific"/>
    <s v="Order specific"/>
    <s v="B"/>
    <s v=""/>
    <n v="0"/>
  </r>
  <r>
    <s v="DRC001831-02"/>
    <s v="灭弧室动端连接头"/>
    <x v="4"/>
    <n v="202"/>
    <x v="1"/>
    <x v="1"/>
    <s v="Order specific"/>
    <x v="0"/>
    <n v="2100"/>
    <n v="20"/>
    <n v="0"/>
    <n v="14.24"/>
    <n v="0"/>
    <n v="0"/>
    <n v="36"/>
    <n v="284.8"/>
    <n v="2098.75"/>
    <n v="0"/>
    <n v="0"/>
    <n v="0"/>
    <n v="512.64"/>
    <s v="Order specific"/>
    <s v="Order specific"/>
    <s v="C"/>
    <s v=""/>
    <n v="0"/>
  </r>
  <r>
    <s v="DRC001836-01"/>
    <s v="灭弧室动端连接头插销"/>
    <x v="4"/>
    <n v="202"/>
    <x v="1"/>
    <x v="1"/>
    <s v="Order specific"/>
    <x v="0"/>
    <n v="2100"/>
    <n v="207"/>
    <n v="0"/>
    <n v="2.64"/>
    <n v="0"/>
    <n v="0"/>
    <n v="796"/>
    <n v="546.48"/>
    <n v="9.1708542713567844"/>
    <n v="0"/>
    <n v="0"/>
    <n v="0"/>
    <n v="2101.44"/>
    <s v="Order specific"/>
    <s v="Order specific"/>
    <s v="C"/>
    <s v=""/>
    <n v="0"/>
  </r>
  <r>
    <s v="DRC001966-01"/>
    <s v="合闸电磁铁"/>
    <x v="9"/>
    <n v="202"/>
    <x v="1"/>
    <x v="1"/>
    <s v="Order specific"/>
    <x v="0"/>
    <n v="2100"/>
    <n v="6"/>
    <n v="64"/>
    <n v="117.82"/>
    <n v="0"/>
    <n v="0"/>
    <n v="12"/>
    <n v="706.92"/>
    <n v="6296.25"/>
    <n v="0"/>
    <n v="0"/>
    <n v="7540.48"/>
    <n v="1413.84"/>
    <s v="Order specific"/>
    <s v="Order specific"/>
    <s v="C"/>
    <s v=""/>
    <n v="0"/>
  </r>
  <r>
    <s v="DRC001966-04"/>
    <s v="合闸电磁铁 110~250VDC"/>
    <x v="3"/>
    <n v="202"/>
    <x v="1"/>
    <x v="1"/>
    <s v="MRP"/>
    <x v="2"/>
    <s v="VMI"/>
    <n v="48"/>
    <n v="0"/>
    <n v="110"/>
    <n v="0"/>
    <n v="0"/>
    <n v="1046"/>
    <n v="5280"/>
    <n v="2.0936902485659656"/>
    <n v="0"/>
    <n v="0"/>
    <n v="0"/>
    <n v="115060"/>
    <s v="&lt;15 days"/>
    <n v="2"/>
    <s v="B"/>
    <n v="14"/>
    <n v="0"/>
  </r>
  <r>
    <s v="DRC002124-01"/>
    <s v="THREADED ROD"/>
    <x v="2"/>
    <n v="202"/>
    <x v="1"/>
    <x v="1"/>
    <s v="SM"/>
    <x v="1"/>
    <n v="2600"/>
    <n v="88"/>
    <n v="90"/>
    <n v="1.8"/>
    <n v="0"/>
    <n v="30"/>
    <n v="237"/>
    <n v="158.4"/>
    <n v="73.924050632911388"/>
    <n v="0"/>
    <n v="27"/>
    <n v="162"/>
    <n v="426.6"/>
    <s v="&lt;90 days"/>
    <n v="3"/>
    <s v="C"/>
    <n v="21"/>
    <n v="74.845627397260273"/>
  </r>
  <r>
    <s v="DRC002617-01"/>
    <s v="接触器用计数器"/>
    <x v="9"/>
    <n v="213"/>
    <x v="1"/>
    <x v="1"/>
    <s v="Order specific"/>
    <x v="0"/>
    <n v="2100"/>
    <n v="18"/>
    <n v="300"/>
    <n v="183.29"/>
    <n v="60"/>
    <n v="0"/>
    <n v="827"/>
    <n v="3299.22"/>
    <n v="38.839177750906892"/>
    <n v="10997.4"/>
    <n v="0"/>
    <n v="54987"/>
    <n v="151580.82999999999"/>
    <s v="Order specific"/>
    <s v="Order specific"/>
    <s v="B"/>
    <s v=""/>
    <n v="0"/>
  </r>
  <r>
    <s v="DRC002714-01"/>
    <s v="SUPPORT"/>
    <x v="2"/>
    <n v="202"/>
    <x v="1"/>
    <x v="1"/>
    <s v="SM"/>
    <x v="1"/>
    <n v="2600"/>
    <n v="95"/>
    <n v="124"/>
    <n v="2.5499999999999998"/>
    <n v="0"/>
    <n v="42"/>
    <n v="529"/>
    <n v="242.24999999999997"/>
    <n v="12.419659735349716"/>
    <n v="0"/>
    <n v="53.55"/>
    <n v="316.2"/>
    <n v="1348.9499999999998"/>
    <s v="&lt;15 days"/>
    <n v="3"/>
    <s v="C"/>
    <n v="21"/>
    <n v="0"/>
  </r>
  <r>
    <s v="DRC002715-01"/>
    <s v="PLATE"/>
    <x v="2"/>
    <n v="202"/>
    <x v="1"/>
    <x v="1"/>
    <s v="SM"/>
    <x v="1"/>
    <n v="2600"/>
    <n v="122"/>
    <n v="210"/>
    <n v="1.31"/>
    <n v="0"/>
    <n v="42"/>
    <n v="529"/>
    <n v="159.82"/>
    <n v="65.54820415879017"/>
    <n v="0"/>
    <n v="27.51"/>
    <n v="275.10000000000002"/>
    <n v="692.99"/>
    <s v="&lt;90 days"/>
    <n v="3"/>
    <s v="C"/>
    <n v="21"/>
    <n v="71.687670056236485"/>
  </r>
  <r>
    <s v="DRC002716-01"/>
    <s v="接触器辅开安装支架"/>
    <x v="3"/>
    <n v="202"/>
    <x v="1"/>
    <x v="1"/>
    <s v="MRP"/>
    <x v="2"/>
    <s v="VMI"/>
    <n v="46"/>
    <n v="0"/>
    <n v="4.7699999999999996"/>
    <n v="0"/>
    <n v="0"/>
    <n v="22"/>
    <n v="219.42"/>
    <n v="2024.0909090909092"/>
    <n v="0"/>
    <n v="0"/>
    <n v="0"/>
    <n v="104.94"/>
    <s v="&gt;90 days"/>
    <n v="3"/>
    <s v="C"/>
    <n v="21"/>
    <n v="143.31471748484168"/>
  </r>
  <r>
    <s v="DRC002717-01"/>
    <s v="THREADED ROD"/>
    <x v="2"/>
    <n v="202"/>
    <x v="1"/>
    <x v="1"/>
    <s v="SM"/>
    <x v="1"/>
    <n v="2600"/>
    <n v="491"/>
    <n v="840"/>
    <n v="0.67"/>
    <n v="0"/>
    <n v="168"/>
    <n v="2116"/>
    <n v="328.97"/>
    <n v="7.9347826086956523"/>
    <n v="0"/>
    <n v="56.28"/>
    <n v="562.80000000000007"/>
    <n v="1417.72"/>
    <s v="&lt;15 days"/>
    <n v="3"/>
    <s v="C"/>
    <n v="21"/>
    <n v="0"/>
  </r>
  <r>
    <s v="DRC002744-01"/>
    <s v="兀型板顶板"/>
    <x v="19"/>
    <n v="202"/>
    <x v="1"/>
    <x v="1"/>
    <s v="Order specific"/>
    <x v="0"/>
    <n v="2100"/>
    <n v="1"/>
    <n v="0"/>
    <n v="42.97"/>
    <n v="0"/>
    <n v="0"/>
    <n v="0"/>
    <n v="42.97"/>
    <s v=""/>
    <n v="0"/>
    <n v="0"/>
    <n v="0"/>
    <n v="0"/>
    <s v="Order specific"/>
    <s v="Order specific"/>
    <s v="C"/>
    <s v=""/>
    <n v="0"/>
  </r>
  <r>
    <s v="DRC002745-01"/>
    <s v="兀型板侧板"/>
    <x v="19"/>
    <n v="202"/>
    <x v="1"/>
    <x v="1"/>
    <s v="Order specific"/>
    <x v="0"/>
    <n v="2100"/>
    <n v="1"/>
    <n v="0"/>
    <n v="63.66"/>
    <n v="0"/>
    <n v="0"/>
    <n v="0"/>
    <n v="63.66"/>
    <s v=""/>
    <n v="0"/>
    <n v="0"/>
    <n v="0"/>
    <n v="0"/>
    <s v="Order specific"/>
    <s v="Order specific"/>
    <s v="C"/>
    <s v=""/>
    <n v="0"/>
  </r>
  <r>
    <s v="DRC002745-02"/>
    <s v="机构左侧板"/>
    <x v="3"/>
    <n v="202"/>
    <x v="1"/>
    <x v="1"/>
    <s v="MRP"/>
    <x v="2"/>
    <s v="VMI"/>
    <n v="1"/>
    <n v="0"/>
    <n v="63.66"/>
    <n v="0"/>
    <n v="0"/>
    <n v="866"/>
    <n v="63.66"/>
    <n v="0.42147806004618937"/>
    <n v="0"/>
    <n v="0"/>
    <n v="0"/>
    <n v="55129.56"/>
    <s v="&lt;15 days"/>
    <n v="2"/>
    <s v="C"/>
    <n v="14"/>
    <n v="0"/>
  </r>
  <r>
    <s v="DRC002746-01"/>
    <s v="兀型板侧板"/>
    <x v="19"/>
    <n v="202"/>
    <x v="1"/>
    <x v="1"/>
    <s v="Order specific"/>
    <x v="0"/>
    <n v="2100"/>
    <n v="1"/>
    <n v="0"/>
    <n v="63.66"/>
    <n v="0"/>
    <n v="0"/>
    <n v="0"/>
    <n v="63.66"/>
    <s v=""/>
    <n v="0"/>
    <n v="0"/>
    <n v="0"/>
    <n v="0"/>
    <s v="Order specific"/>
    <s v="Order specific"/>
    <s v="C"/>
    <s v=""/>
    <n v="0"/>
  </r>
  <r>
    <s v="DRC002746-02"/>
    <s v="M5SR机构右侧板"/>
    <x v="3"/>
    <n v="202"/>
    <x v="1"/>
    <x v="1"/>
    <s v="MRP"/>
    <x v="2"/>
    <s v="VMI"/>
    <n v="1"/>
    <n v="0"/>
    <n v="63.66"/>
    <n v="0"/>
    <n v="0"/>
    <n v="866"/>
    <n v="63.66"/>
    <n v="0.42147806004618937"/>
    <n v="0"/>
    <n v="0"/>
    <n v="0"/>
    <n v="55129.56"/>
    <s v="&lt;15 days"/>
    <n v="2"/>
    <s v="C"/>
    <n v="14"/>
    <n v="0"/>
  </r>
  <r>
    <s v="DRC002750-01"/>
    <s v="铭牌支架"/>
    <x v="19"/>
    <n v="202"/>
    <x v="1"/>
    <x v="1"/>
    <s v="Order specific"/>
    <x v="0"/>
    <n v="2100"/>
    <n v="1"/>
    <n v="0"/>
    <n v="3.45"/>
    <n v="0"/>
    <n v="0"/>
    <n v="0"/>
    <n v="3.45"/>
    <s v=""/>
    <n v="0"/>
    <n v="0"/>
    <n v="0"/>
    <n v="0"/>
    <s v="Order specific"/>
    <s v="Order specific"/>
    <s v="C"/>
    <s v=""/>
    <n v="0"/>
  </r>
  <r>
    <s v="DRC002753-01"/>
    <s v="主轴辅开传动凸轮"/>
    <x v="3"/>
    <n v="202"/>
    <x v="1"/>
    <x v="1"/>
    <s v="MRP"/>
    <x v="2"/>
    <s v="VMI"/>
    <n v="1"/>
    <n v="0"/>
    <n v="80.430000000000007"/>
    <n v="0"/>
    <n v="0"/>
    <n v="906"/>
    <n v="80.430000000000007"/>
    <n v="0.40286975717439294"/>
    <n v="0"/>
    <n v="0"/>
    <n v="0"/>
    <n v="72869.58"/>
    <s v="&lt;15 days"/>
    <n v="2"/>
    <s v="C"/>
    <n v="14"/>
    <n v="0"/>
  </r>
  <r>
    <s v="DRC002754-01"/>
    <s v="机构底板"/>
    <x v="3"/>
    <n v="202"/>
    <x v="1"/>
    <x v="1"/>
    <s v="MRP"/>
    <x v="2"/>
    <s v="VMI"/>
    <n v="1"/>
    <n v="0"/>
    <n v="32.72"/>
    <n v="0"/>
    <n v="0"/>
    <n v="866"/>
    <n v="32.72"/>
    <n v="0.42147806004618937"/>
    <n v="0"/>
    <n v="0"/>
    <n v="0"/>
    <n v="28335.52"/>
    <s v="&lt;15 days"/>
    <n v="2"/>
    <s v="C"/>
    <n v="14"/>
    <n v="0"/>
  </r>
  <r>
    <s v="DRC002758-01"/>
    <s v="主轴支撑架"/>
    <x v="3"/>
    <n v="212"/>
    <x v="1"/>
    <x v="1"/>
    <s v="MRP"/>
    <x v="2"/>
    <s v="VMI"/>
    <n v="1"/>
    <n v="0"/>
    <n v="79.400000000000006"/>
    <n v="0"/>
    <n v="0"/>
    <n v="866"/>
    <n v="79.400000000000006"/>
    <n v="0.42147806004618937"/>
    <n v="0"/>
    <n v="0"/>
    <n v="0"/>
    <n v="68760.400000000009"/>
    <s v="&lt;15 days"/>
    <n v="2"/>
    <s v="C"/>
    <n v="14"/>
    <n v="0"/>
  </r>
  <r>
    <s v="DRC002759-01"/>
    <s v="机构插销定位块"/>
    <x v="3"/>
    <n v="202"/>
    <x v="1"/>
    <x v="1"/>
    <s v="MRP"/>
    <x v="2"/>
    <s v="VMI"/>
    <n v="2"/>
    <n v="0"/>
    <n v="46.61"/>
    <n v="0"/>
    <n v="0"/>
    <n v="1732"/>
    <n v="93.22"/>
    <n v="0.21073903002309469"/>
    <n v="0"/>
    <n v="0"/>
    <n v="0"/>
    <n v="80728.52"/>
    <s v="&lt;15 days"/>
    <n v="2"/>
    <s v="C"/>
    <n v="14"/>
    <n v="0"/>
  </r>
  <r>
    <s v="DRC002760-01"/>
    <s v="连接拐臂"/>
    <x v="19"/>
    <n v="202"/>
    <x v="1"/>
    <x v="1"/>
    <s v="Order specific"/>
    <x v="0"/>
    <n v="2100"/>
    <n v="1"/>
    <n v="0"/>
    <n v="181.58"/>
    <n v="0"/>
    <n v="0"/>
    <n v="57"/>
    <n v="181.58"/>
    <n v="12.807017543859649"/>
    <n v="0"/>
    <n v="0"/>
    <n v="0"/>
    <n v="10350.060000000001"/>
    <s v="Order specific"/>
    <s v="Order specific"/>
    <s v="C"/>
    <s v=""/>
    <n v="0"/>
  </r>
  <r>
    <s v="DRC002760-03"/>
    <s v="主轴连接拐臂"/>
    <x v="3"/>
    <n v="202"/>
    <x v="1"/>
    <x v="1"/>
    <s v="MRP"/>
    <x v="2"/>
    <s v="VMI"/>
    <n v="1"/>
    <n v="0"/>
    <n v="181.63"/>
    <n v="0"/>
    <n v="0"/>
    <n v="809"/>
    <n v="181.63"/>
    <n v="0.45117428924598263"/>
    <n v="0"/>
    <n v="0"/>
    <n v="0"/>
    <n v="146938.66999999998"/>
    <s v="&lt;15 days"/>
    <n v="2"/>
    <s v="C"/>
    <n v="14"/>
    <n v="0"/>
  </r>
  <r>
    <s v="DRC002761-01"/>
    <s v="SHOULDER PIN"/>
    <x v="2"/>
    <n v="202"/>
    <x v="1"/>
    <x v="1"/>
    <s v="SM"/>
    <x v="1"/>
    <n v="2600"/>
    <n v="109"/>
    <n v="60"/>
    <n v="2.89"/>
    <n v="0"/>
    <n v="30"/>
    <n v="866"/>
    <n v="315.01"/>
    <n v="0.42147806004618937"/>
    <n v="0"/>
    <n v="43.35"/>
    <n v="173.4"/>
    <n v="2502.7400000000002"/>
    <s v="&lt;15 days"/>
    <n v="3"/>
    <s v="C"/>
    <n v="21"/>
    <n v="0"/>
  </r>
  <r>
    <s v="DRC002764-01"/>
    <s v="SHOULDER PIN"/>
    <x v="2"/>
    <n v="202"/>
    <x v="1"/>
    <x v="1"/>
    <s v="SM"/>
    <x v="1"/>
    <n v="2600"/>
    <n v="246"/>
    <n v="120"/>
    <n v="0.56000000000000005"/>
    <n v="0"/>
    <n v="30"/>
    <n v="866"/>
    <n v="137.76000000000002"/>
    <n v="45.941108545034645"/>
    <n v="0"/>
    <n v="8.4"/>
    <n v="67.2"/>
    <n v="484.96000000000004"/>
    <s v="&lt;90 days"/>
    <n v="3"/>
    <s v="C"/>
    <n v="21"/>
    <n v="49.360704748020623"/>
  </r>
  <r>
    <s v="DRC002766-02"/>
    <s v="PIN"/>
    <x v="2"/>
    <n v="212"/>
    <x v="1"/>
    <x v="1"/>
    <s v="SM"/>
    <x v="1"/>
    <n v="2600"/>
    <n v="135"/>
    <n v="60"/>
    <n v="5.34"/>
    <n v="0"/>
    <n v="30"/>
    <n v="1381"/>
    <n v="720.9"/>
    <n v="65.018102824040554"/>
    <n v="0"/>
    <n v="80.099999999999994"/>
    <n v="320.39999999999998"/>
    <n v="7374.54"/>
    <s v="&lt;90 days"/>
    <n v="3"/>
    <s v="C"/>
    <n v="21"/>
    <n v="322.11873778817244"/>
  </r>
  <r>
    <s v="DRC002768-01"/>
    <s v="SHOULDER PIN"/>
    <x v="2"/>
    <n v="202"/>
    <x v="1"/>
    <x v="1"/>
    <s v="SM"/>
    <x v="1"/>
    <n v="2600"/>
    <n v="1196"/>
    <n v="600"/>
    <n v="7.95"/>
    <n v="0"/>
    <n v="300"/>
    <n v="16760"/>
    <n v="9508.2000000000007"/>
    <n v="2.9400357995226734"/>
    <n v="0"/>
    <n v="1192.5"/>
    <n v="4770"/>
    <n v="133242"/>
    <s v="&lt;15 days"/>
    <n v="2"/>
    <s v="A"/>
    <n v="14"/>
    <n v="0"/>
  </r>
  <r>
    <s v="DRC002769-01"/>
    <s v="SHOULDER PIN"/>
    <x v="2"/>
    <n v="202"/>
    <x v="1"/>
    <x v="1"/>
    <s v="SM"/>
    <x v="1"/>
    <n v="2600"/>
    <n v="318"/>
    <n v="200"/>
    <n v="0.92"/>
    <n v="0"/>
    <n v="50"/>
    <n v="1257"/>
    <n v="292.56"/>
    <n v="347.28719172633254"/>
    <n v="0"/>
    <n v="23"/>
    <n v="184"/>
    <n v="1156.44"/>
    <s v="&gt;90 days"/>
    <n v="3"/>
    <s v="C"/>
    <n v="21"/>
    <n v="181.41372569020024"/>
  </r>
  <r>
    <s v="DRC002770-01"/>
    <s v="LEVER"/>
    <x v="2"/>
    <n v="202"/>
    <x v="1"/>
    <x v="1"/>
    <s v="SM"/>
    <x v="1"/>
    <n v="2600"/>
    <n v="154"/>
    <n v="120"/>
    <n v="1.61"/>
    <n v="0"/>
    <n v="30"/>
    <n v="866"/>
    <n v="247.94000000000003"/>
    <n v="134.0300230946882"/>
    <n v="0"/>
    <n v="24.150000000000002"/>
    <n v="193.20000000000002"/>
    <n v="1394.26"/>
    <s v="&gt;90 days"/>
    <n v="3"/>
    <s v="C"/>
    <n v="21"/>
    <n v="138.00100726802793"/>
  </r>
  <r>
    <s v="DRC002775-01"/>
    <s v="FLANGED BEARING"/>
    <x v="2"/>
    <n v="202"/>
    <x v="1"/>
    <x v="1"/>
    <s v="SM"/>
    <x v="1"/>
    <n v="2600"/>
    <n v="155"/>
    <n v="120"/>
    <n v="5.54"/>
    <n v="0"/>
    <n v="30"/>
    <n v="1049"/>
    <n v="858.7"/>
    <n v="53.584366062917063"/>
    <n v="0"/>
    <n v="83.1"/>
    <n v="664.8"/>
    <n v="5811.46"/>
    <s v="&lt;90 days"/>
    <n v="3"/>
    <s v="C"/>
    <n v="21"/>
    <n v="344.63277534246583"/>
  </r>
  <r>
    <s v="DRC002776-01"/>
    <s v="电机支架"/>
    <x v="3"/>
    <n v="202"/>
    <x v="1"/>
    <x v="1"/>
    <s v="MRP"/>
    <x v="2"/>
    <s v="VMI"/>
    <n v="1"/>
    <n v="0"/>
    <n v="8.57"/>
    <n v="0"/>
    <n v="0"/>
    <n v="887"/>
    <n v="8.57"/>
    <n v="63.78241262683202"/>
    <n v="0"/>
    <n v="0"/>
    <n v="0"/>
    <n v="7601.59"/>
    <s v="&lt;90 days"/>
    <n v="3"/>
    <s v="C"/>
    <n v="21"/>
    <n v="3.7939280176756518"/>
  </r>
  <r>
    <s v="DRC002783-01"/>
    <s v="SHOULDER PIN"/>
    <x v="2"/>
    <n v="202"/>
    <x v="1"/>
    <x v="1"/>
    <s v="SM"/>
    <x v="1"/>
    <n v="2600"/>
    <n v="186"/>
    <n v="120"/>
    <n v="0.84"/>
    <n v="0"/>
    <n v="30"/>
    <n v="876"/>
    <n v="156.23999999999998"/>
    <n v="0.41666666666666663"/>
    <n v="0"/>
    <n v="12.6"/>
    <n v="100.8"/>
    <n v="735.83999999999992"/>
    <s v="&lt;15 days"/>
    <n v="3"/>
    <s v="C"/>
    <n v="21"/>
    <n v="0"/>
  </r>
  <r>
    <s v="DRC002784-01"/>
    <s v="SHOULDER PIN"/>
    <x v="2"/>
    <n v="202"/>
    <x v="1"/>
    <x v="1"/>
    <s v="SM"/>
    <x v="1"/>
    <n v="2600"/>
    <n v="149"/>
    <n v="120"/>
    <n v="1.1599999999999999"/>
    <n v="0"/>
    <n v="30"/>
    <n v="876"/>
    <n v="172.83999999999997"/>
    <n v="77.5"/>
    <n v="0"/>
    <n v="17.399999999999999"/>
    <n v="139.19999999999999"/>
    <n v="1016.16"/>
    <s v="&lt;90 days"/>
    <n v="3"/>
    <s v="C"/>
    <n v="21"/>
    <n v="83.163917419354831"/>
  </r>
  <r>
    <s v="DRC002785-01"/>
    <s v="SPACER"/>
    <x v="2"/>
    <n v="202"/>
    <x v="1"/>
    <x v="1"/>
    <s v="SM"/>
    <x v="1"/>
    <n v="2600"/>
    <n v="210"/>
    <n v="60"/>
    <n v="0.4"/>
    <n v="0"/>
    <n v="30"/>
    <n v="876"/>
    <n v="84"/>
    <n v="62.083333333333336"/>
    <n v="0"/>
    <n v="6"/>
    <n v="24"/>
    <n v="350.40000000000003"/>
    <s v="&lt;90 days"/>
    <n v="3"/>
    <s v="C"/>
    <n v="21"/>
    <n v="36.68714093959732"/>
  </r>
  <r>
    <s v="DRC002786-01"/>
    <s v="AXLE"/>
    <x v="2"/>
    <n v="202"/>
    <x v="1"/>
    <x v="1"/>
    <s v="SM"/>
    <x v="1"/>
    <n v="2600"/>
    <n v="104"/>
    <n v="120"/>
    <n v="0.28000000000000003"/>
    <n v="0"/>
    <n v="30"/>
    <n v="866"/>
    <n v="29.120000000000005"/>
    <n v="88.510392609699764"/>
    <n v="0"/>
    <n v="4.2"/>
    <n v="33.6"/>
    <n v="242.48000000000002"/>
    <s v="&lt;90 days"/>
    <n v="3"/>
    <s v="C"/>
    <n v="21"/>
    <n v="14.659247342465756"/>
  </r>
  <r>
    <s v="DRC002787-01"/>
    <s v="FLANGED BEARING"/>
    <x v="2"/>
    <n v="202"/>
    <x v="1"/>
    <x v="1"/>
    <s v="SM"/>
    <x v="1"/>
    <n v="2600"/>
    <n v="110"/>
    <n v="150"/>
    <n v="2.88"/>
    <n v="0"/>
    <n v="30"/>
    <n v="866"/>
    <n v="316.8"/>
    <n v="43.833718244803698"/>
    <n v="0"/>
    <n v="43.199999999999996"/>
    <n v="432"/>
    <n v="2494.08"/>
    <s v="&lt;90 days"/>
    <n v="3"/>
    <s v="C"/>
    <n v="21"/>
    <n v="108.91744236037937"/>
  </r>
  <r>
    <s v="DRC002788-01"/>
    <s v="CONNECTING ROD"/>
    <x v="2"/>
    <n v="212"/>
    <x v="1"/>
    <x v="1"/>
    <s v="SM"/>
    <x v="1"/>
    <n v="2600"/>
    <n v="127"/>
    <n v="120"/>
    <n v="4"/>
    <n v="0"/>
    <n v="30"/>
    <n v="871"/>
    <n v="508"/>
    <n v="46.096440872560272"/>
    <n v="0"/>
    <n v="60"/>
    <n v="480"/>
    <n v="3484"/>
    <s v="&lt;90 days"/>
    <n v="3"/>
    <s v="C"/>
    <n v="21"/>
    <n v="182.5376219178082"/>
  </r>
  <r>
    <s v="DRC002806-02"/>
    <s v="机构联接片"/>
    <x v="3"/>
    <n v="212"/>
    <x v="1"/>
    <x v="1"/>
    <s v="MRP"/>
    <x v="2"/>
    <s v="VMI"/>
    <n v="1"/>
    <n v="0"/>
    <n v="7.2"/>
    <n v="0"/>
    <n v="0"/>
    <n v="866"/>
    <n v="7.2"/>
    <n v="53.527713625866049"/>
    <n v="0"/>
    <n v="0"/>
    <n v="0"/>
    <n v="6235.2"/>
    <s v="&lt;90 days"/>
    <n v="3"/>
    <s v="C"/>
    <n v="21"/>
    <n v="2.8876947039154355"/>
  </r>
  <r>
    <s v="DRC002853-01"/>
    <s v="BOLDED PLATE"/>
    <x v="2"/>
    <n v="202"/>
    <x v="1"/>
    <x v="1"/>
    <s v="SM"/>
    <x v="1"/>
    <n v="2600"/>
    <n v="1209"/>
    <n v="2400"/>
    <n v="5"/>
    <n v="0"/>
    <n v="600"/>
    <n v="32730"/>
    <n v="6045"/>
    <n v="1.1151848457073022E-2"/>
    <n v="0"/>
    <n v="1500"/>
    <n v="12000"/>
    <n v="163650"/>
    <s v="&lt;15 days"/>
    <n v="2"/>
    <s v="B"/>
    <n v="14"/>
    <n v="0"/>
  </r>
  <r>
    <s v="DRC002871-01"/>
    <s v="半轴固定片"/>
    <x v="3"/>
    <n v="212"/>
    <x v="1"/>
    <x v="1"/>
    <s v="MRP"/>
    <x v="2"/>
    <s v="VMI"/>
    <n v="15"/>
    <n v="0"/>
    <n v="9.0299999999999994"/>
    <n v="0"/>
    <n v="0"/>
    <n v="1731"/>
    <n v="135.44999999999999"/>
    <n v="254.93067590987869"/>
    <n v="0"/>
    <n v="0"/>
    <n v="0"/>
    <n v="15630.929999999998"/>
    <s v="&gt;90 days"/>
    <n v="2"/>
    <s v="C"/>
    <n v="14"/>
    <n v="84.48759474489276"/>
  </r>
  <r>
    <s v="DRC002872-02"/>
    <s v="PIN"/>
    <x v="2"/>
    <n v="212"/>
    <x v="1"/>
    <x v="1"/>
    <s v="SM"/>
    <x v="1"/>
    <n v="2600"/>
    <n v="228"/>
    <n v="60"/>
    <n v="0.94"/>
    <n v="0"/>
    <n v="30"/>
    <n v="866"/>
    <n v="214.32"/>
    <n v="6.3221709006928402"/>
    <n v="0"/>
    <n v="14.1"/>
    <n v="56.4"/>
    <n v="814.04"/>
    <s v="&lt;15 days"/>
    <n v="3"/>
    <s v="C"/>
    <n v="21"/>
    <n v="0"/>
  </r>
  <r>
    <s v="DRC002873-01"/>
    <s v="ROD"/>
    <x v="2"/>
    <n v="202"/>
    <x v="1"/>
    <x v="1"/>
    <s v="SM"/>
    <x v="1"/>
    <n v="2600"/>
    <n v="101"/>
    <n v="60"/>
    <n v="4.8499999999999996"/>
    <n v="0"/>
    <n v="30"/>
    <n v="866"/>
    <n v="489.84999999999997"/>
    <n v="96.096997690531182"/>
    <n v="0"/>
    <n v="72.75"/>
    <n v="291"/>
    <n v="4200.0999999999995"/>
    <s v="&gt;90 days"/>
    <n v="3"/>
    <s v="C"/>
    <n v="21"/>
    <n v="252.65029120403747"/>
  </r>
  <r>
    <s v="DRC002874-01"/>
    <s v="主轴"/>
    <x v="3"/>
    <n v="202"/>
    <x v="1"/>
    <x v="1"/>
    <s v="MRP"/>
    <x v="2"/>
    <s v="VMI"/>
    <n v="1"/>
    <n v="0"/>
    <n v="37.33"/>
    <n v="0"/>
    <n v="0"/>
    <n v="874"/>
    <n v="37.33"/>
    <n v="42.179633867276891"/>
    <n v="0"/>
    <n v="0"/>
    <n v="0"/>
    <n v="32626.42"/>
    <s v="&lt;90 days"/>
    <n v="2"/>
    <s v="C"/>
    <n v="14"/>
    <n v="16.460175673402958"/>
  </r>
  <r>
    <s v="DRC002877-01"/>
    <s v="PIN"/>
    <x v="2"/>
    <n v="202"/>
    <x v="1"/>
    <x v="1"/>
    <s v="SM"/>
    <x v="1"/>
    <n v="2600"/>
    <n v="1212"/>
    <n v="1000"/>
    <n v="3"/>
    <n v="0"/>
    <n v="500"/>
    <n v="16358"/>
    <n v="3636"/>
    <n v="2.2313241227533927E-2"/>
    <n v="0"/>
    <n v="750"/>
    <n v="3000"/>
    <n v="49074"/>
    <s v="&lt;15 days"/>
    <n v="2"/>
    <s v="B"/>
    <n v="14"/>
    <n v="0"/>
  </r>
  <r>
    <s v="DRC002879-01"/>
    <s v="电机齿轮传动杆"/>
    <x v="3"/>
    <n v="212"/>
    <x v="1"/>
    <x v="1"/>
    <s v="MRP"/>
    <x v="2"/>
    <s v="VMI"/>
    <n v="1"/>
    <n v="0"/>
    <n v="6.31"/>
    <n v="0"/>
    <n v="0"/>
    <n v="866"/>
    <n v="6.31"/>
    <n v="510.83140877598152"/>
    <n v="0"/>
    <n v="0"/>
    <n v="0"/>
    <n v="5464.46"/>
    <s v="&gt;90 days"/>
    <n v="3"/>
    <s v="C"/>
    <n v="21"/>
    <n v="3.9933955703241555"/>
  </r>
  <r>
    <s v="DRC002884-01"/>
    <s v="PIN"/>
    <x v="2"/>
    <n v="202"/>
    <x v="1"/>
    <x v="1"/>
    <s v="SM"/>
    <x v="1"/>
    <n v="2600"/>
    <n v="858"/>
    <n v="600"/>
    <n v="8.36"/>
    <n v="0"/>
    <n v="300"/>
    <n v="16760"/>
    <n v="7172.8799999999992"/>
    <n v="2.1778042959427209E-2"/>
    <n v="0"/>
    <n v="1254"/>
    <n v="5016"/>
    <n v="140113.59999999998"/>
    <s v="&lt;15 days"/>
    <n v="2"/>
    <s v="B"/>
    <n v="14"/>
    <n v="0"/>
  </r>
  <r>
    <s v="DRC002885-01"/>
    <s v="TORSION SPRING"/>
    <x v="2"/>
    <n v="219"/>
    <x v="1"/>
    <x v="1"/>
    <s v="SM"/>
    <x v="1"/>
    <n v="2600"/>
    <n v="687"/>
    <n v="1200"/>
    <n v="0.93"/>
    <n v="0"/>
    <n v="400"/>
    <n v="16703"/>
    <n v="638.91000000000008"/>
    <n v="18.74932646829911"/>
    <n v="0"/>
    <n v="186"/>
    <n v="1116"/>
    <n v="15533.79"/>
    <s v="&lt;30 days"/>
    <n v="2"/>
    <s v="C"/>
    <n v="14"/>
    <n v="106.81444147523713"/>
  </r>
  <r>
    <s v="DRC003026-01"/>
    <s v="FISHPLATE"/>
    <x v="2"/>
    <n v="202"/>
    <x v="1"/>
    <x v="1"/>
    <s v="SM"/>
    <x v="1"/>
    <n v="2600"/>
    <n v="205"/>
    <n v="90"/>
    <n v="2.2999999999999998"/>
    <n v="0"/>
    <n v="30"/>
    <n v="819"/>
    <n v="471.49999999999994"/>
    <n v="306.17216117216117"/>
    <n v="0"/>
    <n v="34.5"/>
    <n v="206.99999999999997"/>
    <n v="1883.6999999999998"/>
    <s v="&gt;90 days"/>
    <n v="3"/>
    <s v="C"/>
    <n v="21"/>
    <n v="289.84583214691634"/>
  </r>
  <r>
    <s v="DRC003679-01"/>
    <s v="软连接"/>
    <x v="3"/>
    <n v="202"/>
    <x v="1"/>
    <x v="1"/>
    <s v="MRP"/>
    <x v="2"/>
    <s v="VMI"/>
    <n v="84"/>
    <n v="0"/>
    <n v="40.21"/>
    <n v="0"/>
    <n v="0"/>
    <n v="1518"/>
    <n v="3377.64"/>
    <n v="49.29183135704875"/>
    <n v="0"/>
    <n v="0"/>
    <n v="0"/>
    <n v="61038.78"/>
    <s v="&lt;90 days"/>
    <n v="2"/>
    <s v="B"/>
    <n v="14"/>
    <n v="1596.0869107276978"/>
  </r>
  <r>
    <s v="DRC003703-01"/>
    <s v="电路板支架定位件"/>
    <x v="3"/>
    <n v="202"/>
    <x v="1"/>
    <x v="1"/>
    <s v="MRP"/>
    <x v="2"/>
    <s v="VMI"/>
    <n v="4"/>
    <n v="0"/>
    <n v="3.05"/>
    <n v="0"/>
    <n v="0"/>
    <n v="75"/>
    <n v="12.2"/>
    <n v="408.8"/>
    <n v="0"/>
    <n v="0"/>
    <n v="0"/>
    <n v="228.75"/>
    <s v="&gt;90 days"/>
    <n v="3"/>
    <s v="C"/>
    <n v="21"/>
    <n v="7.6383698630136987"/>
  </r>
  <r>
    <s v="DRC003817-01"/>
    <s v="24~60V电路板"/>
    <x v="9"/>
    <n v="202"/>
    <x v="1"/>
    <x v="1"/>
    <s v="Order specific"/>
    <x v="0"/>
    <n v="2100"/>
    <n v="5"/>
    <n v="80"/>
    <n v="798.93"/>
    <n v="0"/>
    <n v="0"/>
    <n v="6"/>
    <n v="3994.6499999999996"/>
    <n v="243.33333333333331"/>
    <n v="0"/>
    <n v="0"/>
    <n v="63914.399999999994"/>
    <n v="4793.58"/>
    <s v="Order specific"/>
    <s v="Order specific"/>
    <s v="B"/>
    <s v=""/>
    <n v="0"/>
  </r>
  <r>
    <s v="DRC003817-02"/>
    <s v="接触器电路板100~240V"/>
    <x v="3"/>
    <n v="202"/>
    <x v="1"/>
    <x v="1"/>
    <s v="MRP"/>
    <x v="2"/>
    <s v="VMI"/>
    <n v="56"/>
    <n v="60"/>
    <n v="525"/>
    <n v="0"/>
    <n v="0"/>
    <n v="535"/>
    <n v="29400"/>
    <n v="3.4112149532710276"/>
    <n v="0"/>
    <n v="0"/>
    <n v="31500"/>
    <n v="280875"/>
    <s v="&lt;15 days"/>
    <n v="1"/>
    <s v="A"/>
    <n v="7"/>
    <n v="0"/>
  </r>
  <r>
    <s v="DRC003860-01"/>
    <s v="CABLE"/>
    <x v="2"/>
    <n v="202"/>
    <x v="1"/>
    <x v="1"/>
    <s v="SM"/>
    <x v="1"/>
    <n v="2600"/>
    <n v="134"/>
    <n v="176"/>
    <n v="1.54"/>
    <n v="0"/>
    <n v="44"/>
    <n v="483"/>
    <n v="206.36"/>
    <n v="42.318840579710148"/>
    <n v="0"/>
    <n v="33.880000000000003"/>
    <n v="271.04000000000002"/>
    <n v="743.82"/>
    <s v="&lt;90 days"/>
    <n v="3"/>
    <s v="C"/>
    <n v="21"/>
    <n v="68.611873150684943"/>
  </r>
  <r>
    <s v="DRC004034-01"/>
    <s v="兀型板顶板"/>
    <x v="3"/>
    <n v="202"/>
    <x v="1"/>
    <x v="1"/>
    <s v="MRP"/>
    <x v="2"/>
    <s v="VMI"/>
    <n v="1"/>
    <n v="0"/>
    <n v="30.24"/>
    <n v="0"/>
    <n v="0"/>
    <n v="866"/>
    <n v="30.24"/>
    <n v="56.478060046189377"/>
    <n v="0"/>
    <n v="0"/>
    <n v="0"/>
    <n v="26187.84"/>
    <s v="&lt;90 days"/>
    <n v="2"/>
    <s v="C"/>
    <n v="14"/>
    <n v="15.011034602330813"/>
  </r>
  <r>
    <s v="DRC004320-01"/>
    <s v="INSULATNG GASKET"/>
    <x v="2"/>
    <n v="202"/>
    <x v="1"/>
    <x v="1"/>
    <s v="SM"/>
    <x v="1"/>
    <n v="2600"/>
    <n v="263"/>
    <n v="360"/>
    <n v="8.6"/>
    <n v="0"/>
    <n v="90"/>
    <n v="927"/>
    <n v="2261.7999999999997"/>
    <n v="0.39374325782092767"/>
    <n v="0"/>
    <n v="387"/>
    <n v="3096"/>
    <n v="7972.2"/>
    <s v="&lt;15 days"/>
    <n v="3"/>
    <s v="B"/>
    <n v="21"/>
    <n v="0"/>
  </r>
  <r>
    <s v="DRC004339-01"/>
    <s v="凸轮片"/>
    <x v="3"/>
    <n v="202"/>
    <x v="1"/>
    <x v="1"/>
    <s v="MRP"/>
    <x v="2"/>
    <s v="VMI"/>
    <n v="1"/>
    <n v="0"/>
    <n v="182.4"/>
    <n v="0"/>
    <n v="0"/>
    <n v="821"/>
    <n v="182.4"/>
    <n v="116.92448233861144"/>
    <n v="0"/>
    <n v="0"/>
    <n v="0"/>
    <n v="149750.39999999999"/>
    <s v="&gt;90 days"/>
    <n v="2"/>
    <s v="C"/>
    <n v="14"/>
    <n v="105.96977325902392"/>
  </r>
  <r>
    <s v="DRC004340-01"/>
    <s v="主轴摆臂轴承"/>
    <x v="3"/>
    <n v="202"/>
    <x v="1"/>
    <x v="1"/>
    <s v="MRP"/>
    <x v="2"/>
    <s v="VMI"/>
    <n v="1"/>
    <n v="0"/>
    <n v="3.9"/>
    <n v="0"/>
    <n v="0"/>
    <n v="820"/>
    <n v="3.9"/>
    <n v="0.4451219512195122"/>
    <n v="0"/>
    <n v="0"/>
    <n v="0"/>
    <n v="3198"/>
    <s v="&lt;15 days"/>
    <n v="3"/>
    <s v="C"/>
    <n v="21"/>
    <n v="0"/>
  </r>
  <r>
    <s v="DRC004473-01"/>
    <s v="密封圈"/>
    <x v="4"/>
    <n v="202"/>
    <x v="1"/>
    <x v="1"/>
    <s v="Order specific"/>
    <x v="0"/>
    <n v="2100"/>
    <n v="177"/>
    <n v="0"/>
    <n v="2"/>
    <n v="0"/>
    <n v="0"/>
    <n v="793"/>
    <n v="354"/>
    <n v="0.46027742749054223"/>
    <n v="0"/>
    <n v="0"/>
    <n v="0"/>
    <n v="1586"/>
    <s v="Order specific"/>
    <s v="Order specific"/>
    <s v="C"/>
    <s v=""/>
    <n v="0"/>
  </r>
  <r>
    <s v="DRC004477-01"/>
    <s v="导电弹簧圈CONTACT SPRING X225699"/>
    <x v="4"/>
    <n v="213"/>
    <x v="1"/>
    <x v="1"/>
    <s v="Order specific"/>
    <x v="0"/>
    <n v="2100"/>
    <n v="545"/>
    <n v="0"/>
    <n v="122.77"/>
    <n v="0"/>
    <n v="0"/>
    <n v="1608"/>
    <n v="66909.649999999994"/>
    <n v="40.177238805970148"/>
    <n v="0"/>
    <n v="0"/>
    <n v="0"/>
    <n v="197414.16"/>
    <s v="Order specific"/>
    <s v="Order specific"/>
    <s v="A"/>
    <s v=""/>
    <n v="0"/>
  </r>
  <r>
    <s v="DRC004477-02"/>
    <s v="导电弹簧圈CONTACT SPRING X546993"/>
    <x v="10"/>
    <n v="213"/>
    <x v="1"/>
    <x v="1"/>
    <s v="Order specific"/>
    <x v="0"/>
    <n v="2100"/>
    <n v="1139"/>
    <n v="0"/>
    <n v="104.65"/>
    <n v="0"/>
    <n v="0"/>
    <n v="2584"/>
    <n v="119196.35"/>
    <n v="76.983359133126939"/>
    <n v="0"/>
    <n v="0"/>
    <n v="0"/>
    <n v="270415.60000000003"/>
    <s v="Order specific"/>
    <s v="Order specific"/>
    <s v="A"/>
    <s v=""/>
    <n v="0"/>
  </r>
  <r>
    <s v="DRC004478-08"/>
    <s v="CONTACT SLEEVE"/>
    <x v="4"/>
    <n v="202"/>
    <x v="1"/>
    <x v="1"/>
    <s v="Order specific"/>
    <x v="0"/>
    <n v="2100"/>
    <n v="207"/>
    <n v="0"/>
    <n v="183.48"/>
    <n v="0"/>
    <n v="0"/>
    <n v="783.28599999999994"/>
    <n v="37980.36"/>
    <n v="530.75760322538645"/>
    <n v="0"/>
    <n v="0"/>
    <n v="0"/>
    <n v="143717.31527999998"/>
    <s v="Order specific"/>
    <s v="Order specific"/>
    <s v="A"/>
    <s v=""/>
    <n v="0"/>
  </r>
  <r>
    <s v="DRC004479-01"/>
    <s v="拉杆连动螺杆销"/>
    <x v="4"/>
    <n v="202"/>
    <x v="1"/>
    <x v="1"/>
    <s v="Order specific"/>
    <x v="0"/>
    <n v="2100"/>
    <n v="207"/>
    <n v="0"/>
    <n v="4.8600000000000003"/>
    <n v="0"/>
    <n v="0"/>
    <n v="796"/>
    <n v="1006.0200000000001"/>
    <n v="94.918341708542712"/>
    <n v="0"/>
    <n v="0"/>
    <n v="0"/>
    <n v="3868.5600000000004"/>
    <s v="Order specific"/>
    <s v="Order specific"/>
    <s v="B"/>
    <s v=""/>
    <n v="0"/>
  </r>
  <r>
    <s v="DRC004598-01"/>
    <s v="航插与手车联锁拨杆"/>
    <x v="3"/>
    <n v="202"/>
    <x v="1"/>
    <x v="1"/>
    <s v="MRP"/>
    <x v="2"/>
    <s v="VMI"/>
    <n v="2"/>
    <n v="0"/>
    <n v="6.27"/>
    <n v="0"/>
    <n v="0"/>
    <n v="22"/>
    <n v="12.54"/>
    <n v="3434.3181818181815"/>
    <n v="0"/>
    <n v="0"/>
    <n v="0"/>
    <n v="137.94"/>
    <s v="&gt;90 days"/>
    <n v="3"/>
    <s v="C"/>
    <n v="21"/>
    <n v="8.2257918761167357"/>
  </r>
  <r>
    <s v="DRC004603-01Z"/>
    <s v="面板"/>
    <x v="3"/>
    <n v="202"/>
    <x v="1"/>
    <x v="1"/>
    <s v="MRP"/>
    <x v="2"/>
    <s v="VMI"/>
    <n v="2"/>
    <n v="0"/>
    <n v="60"/>
    <n v="0"/>
    <n v="0"/>
    <n v="0"/>
    <n v="120"/>
    <s v=""/>
    <n v="0"/>
    <n v="0"/>
    <n v="0"/>
    <n v="0"/>
    <s v="&gt;90 days"/>
    <n v="4"/>
    <s v="C"/>
    <n v="0"/>
    <n v="79.2"/>
  </r>
  <r>
    <s v="DRC004622-01"/>
    <s v="GUIDE"/>
    <x v="2"/>
    <n v="202"/>
    <x v="1"/>
    <x v="1"/>
    <s v="SM"/>
    <x v="1"/>
    <n v="2600"/>
    <n v="547"/>
    <n v="576"/>
    <n v="1.8"/>
    <n v="0"/>
    <n v="144"/>
    <n v="264"/>
    <n v="984.6"/>
    <n v="2.7651515151515151"/>
    <n v="0"/>
    <n v="129.6"/>
    <n v="1036.8"/>
    <n v="475.2"/>
    <s v="&lt;15 days"/>
    <n v="3"/>
    <s v="B"/>
    <n v="21"/>
    <n v="0"/>
  </r>
  <r>
    <s v="DRC004658-01"/>
    <s v="THREADED ROD"/>
    <x v="2"/>
    <n v="202"/>
    <x v="1"/>
    <x v="1"/>
    <s v="SM"/>
    <x v="1"/>
    <n v="2600"/>
    <n v="41"/>
    <n v="0"/>
    <n v="1.83"/>
    <n v="0"/>
    <n v="12"/>
    <n v="22"/>
    <n v="75.03"/>
    <n v="9075.2272727272721"/>
    <n v="0"/>
    <n v="10.98"/>
    <n v="0"/>
    <n v="40.260000000000005"/>
    <s v="&gt;90 days"/>
    <n v="3"/>
    <s v="C"/>
    <n v="21"/>
    <n v="49.405211597004836"/>
  </r>
  <r>
    <s v="DRC004659-01"/>
    <s v="CAM"/>
    <x v="2"/>
    <n v="212"/>
    <x v="1"/>
    <x v="1"/>
    <s v="SM"/>
    <x v="1"/>
    <n v="2600"/>
    <n v="175"/>
    <n v="160"/>
    <n v="1.25"/>
    <n v="0"/>
    <n v="80"/>
    <n v="384"/>
    <n v="218.75"/>
    <n v="38.971354166666664"/>
    <n v="0"/>
    <n v="50"/>
    <n v="200"/>
    <n v="480"/>
    <s v="&lt;90 days"/>
    <n v="3"/>
    <s v="C"/>
    <n v="21"/>
    <n v="66.577472435683262"/>
  </r>
  <r>
    <s v="DRC004672-01"/>
    <s v="主轴承重块"/>
    <x v="3"/>
    <n v="202"/>
    <x v="1"/>
    <x v="1"/>
    <s v="MRP"/>
    <x v="2"/>
    <s v="VMI"/>
    <n v="1"/>
    <n v="0"/>
    <n v="119.4"/>
    <n v="0"/>
    <n v="0"/>
    <n v="693"/>
    <n v="119.4"/>
    <n v="92.171717171717177"/>
    <n v="0"/>
    <n v="0"/>
    <n v="0"/>
    <n v="82744.2"/>
    <s v="&gt;90 days"/>
    <n v="2"/>
    <s v="C"/>
    <n v="14"/>
    <n v="66.834428054794529"/>
  </r>
  <r>
    <s v="DRC004672-02"/>
    <s v="主轴承重块"/>
    <x v="3"/>
    <n v="202"/>
    <x v="1"/>
    <x v="1"/>
    <s v="MRP"/>
    <x v="2"/>
    <s v="VMI"/>
    <n v="1"/>
    <n v="0"/>
    <n v="113.3"/>
    <n v="0"/>
    <n v="0"/>
    <n v="695"/>
    <n v="113.3"/>
    <n v="0.52517985611510798"/>
    <n v="0"/>
    <n v="0"/>
    <n v="0"/>
    <n v="78743.5"/>
    <s v="&lt;15 days"/>
    <n v="2"/>
    <s v="C"/>
    <n v="14"/>
    <n v="0"/>
  </r>
  <r>
    <s v="DRC004674-01"/>
    <s v="WEDGE"/>
    <x v="2"/>
    <n v="212"/>
    <x v="1"/>
    <x v="1"/>
    <s v="SM"/>
    <x v="1"/>
    <n v="2600"/>
    <n v="328"/>
    <n v="180"/>
    <n v="0.75"/>
    <n v="0"/>
    <n v="90"/>
    <n v="1440"/>
    <n v="246"/>
    <n v="0.25347222222222221"/>
    <n v="0"/>
    <n v="33.75"/>
    <n v="135"/>
    <n v="1080"/>
    <s v="&lt;15 days"/>
    <n v="3"/>
    <s v="C"/>
    <n v="21"/>
    <n v="0"/>
  </r>
  <r>
    <s v="DRC004682-01"/>
    <s v="合分指示安装件"/>
    <x v="3"/>
    <n v="202"/>
    <x v="1"/>
    <x v="1"/>
    <s v="MRP"/>
    <x v="2"/>
    <s v="VMI"/>
    <n v="7"/>
    <n v="0"/>
    <n v="24.6"/>
    <n v="0"/>
    <n v="0"/>
    <n v="28"/>
    <n v="172.20000000000002"/>
    <n v="4275.7142857142853"/>
    <n v="0"/>
    <n v="0"/>
    <n v="0"/>
    <n v="688.80000000000007"/>
    <s v="&gt;90 days"/>
    <n v="3"/>
    <s v="C"/>
    <n v="21"/>
    <n v="113.09380273972603"/>
  </r>
  <r>
    <s v="DRC004683-01"/>
    <s v="合分指示安装件"/>
    <x v="3"/>
    <n v="202"/>
    <x v="1"/>
    <x v="1"/>
    <s v="MRP"/>
    <x v="2"/>
    <s v="VMI"/>
    <n v="23"/>
    <n v="0"/>
    <n v="3.2"/>
    <n v="0"/>
    <n v="0"/>
    <n v="482"/>
    <n v="73.600000000000009"/>
    <n v="5.300829875518672"/>
    <n v="0"/>
    <n v="0"/>
    <n v="0"/>
    <n v="1542.4"/>
    <s v="&lt;15 days"/>
    <n v="3"/>
    <s v="C"/>
    <n v="21"/>
    <n v="0"/>
  </r>
  <r>
    <s v="DRC004684-02"/>
    <s v="CVX合分指示连接件"/>
    <x v="3"/>
    <n v="202"/>
    <x v="1"/>
    <x v="1"/>
    <s v="MRP"/>
    <x v="2"/>
    <s v="VMI"/>
    <n v="80"/>
    <n v="0"/>
    <n v="8.8000000000000007"/>
    <n v="0"/>
    <n v="0"/>
    <n v="18"/>
    <n v="704"/>
    <n v="466.38888888888886"/>
    <n v="0"/>
    <n v="0"/>
    <n v="0"/>
    <n v="158.4"/>
    <s v="&gt;90 days"/>
    <n v="3"/>
    <s v="C"/>
    <n v="21"/>
    <n v="443.7187468731388"/>
  </r>
  <r>
    <s v="DRC004687-01"/>
    <s v="合分指示安装件"/>
    <x v="3"/>
    <n v="202"/>
    <x v="1"/>
    <x v="1"/>
    <s v="MRP"/>
    <x v="2"/>
    <s v="VMI"/>
    <n v="46"/>
    <n v="0"/>
    <n v="7.2"/>
    <n v="0"/>
    <n v="0"/>
    <n v="964"/>
    <n v="331.2"/>
    <n v="30.290456431535269"/>
    <n v="0"/>
    <n v="0"/>
    <n v="0"/>
    <n v="6940.8"/>
    <s v="&lt;90 days"/>
    <n v="3"/>
    <s v="C"/>
    <n v="21"/>
    <n v="67.044861369863"/>
  </r>
  <r>
    <s v="DRC004688-01"/>
    <s v="合分指示安装件"/>
    <x v="3"/>
    <n v="202"/>
    <x v="1"/>
    <x v="1"/>
    <s v="MRP"/>
    <x v="2"/>
    <s v="VMI"/>
    <n v="23"/>
    <n v="0"/>
    <n v="5.8"/>
    <n v="0"/>
    <n v="0"/>
    <n v="482"/>
    <n v="133.4"/>
    <n v="34.834024896265561"/>
    <n v="0"/>
    <n v="0"/>
    <n v="0"/>
    <n v="2795.6"/>
    <s v="&lt;90 days"/>
    <n v="3"/>
    <s v="C"/>
    <n v="21"/>
    <n v="34.965895890410955"/>
  </r>
  <r>
    <s v="DRC004689-01"/>
    <s v="合分指示安装件"/>
    <x v="3"/>
    <n v="202"/>
    <x v="1"/>
    <x v="1"/>
    <s v="MRP"/>
    <x v="2"/>
    <s v="VMI"/>
    <n v="23"/>
    <n v="0"/>
    <n v="8.5"/>
    <n v="0"/>
    <n v="0"/>
    <n v="482"/>
    <n v="195.5"/>
    <n v="17.41701244813278"/>
    <n v="0"/>
    <n v="0"/>
    <n v="0"/>
    <n v="4097"/>
    <s v="&lt;30 days"/>
    <n v="3"/>
    <s v="C"/>
    <n v="21"/>
    <n v="0"/>
  </r>
  <r>
    <s v="DRC004690-01"/>
    <s v="SPACER"/>
    <x v="2"/>
    <n v="202"/>
    <x v="1"/>
    <x v="1"/>
    <s v="SM"/>
    <x v="1"/>
    <n v="2600"/>
    <n v="966"/>
    <n v="1560"/>
    <n v="2.12"/>
    <n v="0"/>
    <n v="312"/>
    <n v="2956"/>
    <n v="2047.92"/>
    <n v="2.8399864682002707"/>
    <n v="0"/>
    <n v="330.72"/>
    <n v="3307.2000000000003"/>
    <n v="6266.72"/>
    <s v="&lt;15 days"/>
    <n v="3"/>
    <s v="B"/>
    <n v="21"/>
    <n v="0"/>
  </r>
  <r>
    <s v="DRC004691-01"/>
    <s v="SPACER"/>
    <x v="2"/>
    <n v="202"/>
    <x v="1"/>
    <x v="1"/>
    <s v="SM"/>
    <x v="1"/>
    <n v="2600"/>
    <n v="177"/>
    <n v="352"/>
    <n v="1.4"/>
    <n v="0"/>
    <n v="88"/>
    <n v="964"/>
    <n v="247.79999999999998"/>
    <n v="365.75726141078837"/>
    <n v="0"/>
    <n v="61.599999999999994"/>
    <n v="492.79999999999995"/>
    <n v="1349.6"/>
    <s v="&gt;90 days"/>
    <n v="3"/>
    <s v="C"/>
    <n v="21"/>
    <n v="154.15787063728408"/>
  </r>
  <r>
    <s v="DRC004691-02"/>
    <s v="SPACER"/>
    <x v="2"/>
    <n v="202"/>
    <x v="1"/>
    <x v="1"/>
    <s v="SM"/>
    <x v="1"/>
    <n v="2600"/>
    <n v="148"/>
    <n v="572"/>
    <n v="1.5"/>
    <n v="0"/>
    <n v="44"/>
    <n v="482"/>
    <n v="222"/>
    <n v="134.03526970954357"/>
    <n v="0"/>
    <n v="33"/>
    <n v="858"/>
    <n v="723"/>
    <s v="&gt;90 days"/>
    <n v="3"/>
    <s v="C"/>
    <n v="21"/>
    <n v="123.56395263524495"/>
  </r>
  <r>
    <s v="DRC004691-03"/>
    <s v="合分指示间隔套"/>
    <x v="3"/>
    <n v="202"/>
    <x v="1"/>
    <x v="1"/>
    <s v="MRP"/>
    <x v="2"/>
    <s v="VMI"/>
    <n v="50"/>
    <n v="0"/>
    <n v="2.5"/>
    <n v="0"/>
    <n v="0"/>
    <n v="995"/>
    <n v="125"/>
    <n v="54.291457286432156"/>
    <n v="0"/>
    <n v="0"/>
    <n v="0"/>
    <n v="2487.5"/>
    <s v="&lt;90 days"/>
    <n v="3"/>
    <s v="C"/>
    <n v="21"/>
    <n v="50.588902258422806"/>
  </r>
  <r>
    <s v="DRC004722-01"/>
    <s v="AXLE"/>
    <x v="2"/>
    <n v="212"/>
    <x v="1"/>
    <x v="1"/>
    <s v="SM"/>
    <x v="1"/>
    <n v="2600"/>
    <n v="62"/>
    <n v="0"/>
    <n v="1.7"/>
    <n v="0"/>
    <n v="24"/>
    <n v="42"/>
    <n v="105.39999999999999"/>
    <n v="434.52380952380952"/>
    <n v="0"/>
    <n v="20.399999999999999"/>
    <n v="0"/>
    <n v="71.399999999999991"/>
    <s v="&gt;90 days"/>
    <n v="3"/>
    <s v="C"/>
    <n v="21"/>
    <n v="66.202057643835616"/>
  </r>
  <r>
    <s v="DRC004723-01"/>
    <s v="微动开关安装架"/>
    <x v="9"/>
    <n v="202"/>
    <x v="1"/>
    <x v="1"/>
    <s v="Order specific"/>
    <x v="0"/>
    <n v="2100"/>
    <n v="4"/>
    <n v="0"/>
    <n v="1.6"/>
    <n v="0"/>
    <n v="0"/>
    <n v="0"/>
    <n v="6.4"/>
    <s v=""/>
    <n v="0"/>
    <n v="0"/>
    <n v="0"/>
    <n v="0"/>
    <s v="Order specific"/>
    <s v="Order specific"/>
    <s v="C"/>
    <s v=""/>
    <n v="0"/>
  </r>
  <r>
    <s v="DRC004724-01"/>
    <s v="间隔圏"/>
    <x v="9"/>
    <n v="212"/>
    <x v="1"/>
    <x v="1"/>
    <s v="Order specific"/>
    <x v="0"/>
    <n v="2100"/>
    <n v="6"/>
    <n v="0"/>
    <n v="0.91"/>
    <n v="0"/>
    <n v="0"/>
    <n v="18"/>
    <n v="5.46"/>
    <n v="81.1111111111111"/>
    <n v="0"/>
    <n v="0"/>
    <n v="0"/>
    <n v="16.38"/>
    <s v="Order specific"/>
    <s v="Order specific"/>
    <s v="C"/>
    <s v=""/>
    <n v="0"/>
  </r>
  <r>
    <s v="DRC004733-01"/>
    <s v="SUPPORTING BRACKET"/>
    <x v="2"/>
    <n v="202"/>
    <x v="1"/>
    <x v="1"/>
    <s v="SM"/>
    <x v="1"/>
    <n v="2600"/>
    <n v="58"/>
    <n v="96"/>
    <n v="3.44"/>
    <n v="0"/>
    <n v="24"/>
    <n v="22"/>
    <n v="199.52"/>
    <n v="99.545454545454533"/>
    <n v="0"/>
    <n v="41.28"/>
    <n v="330.24"/>
    <n v="75.679999999999993"/>
    <s v="&gt;90 days"/>
    <n v="3"/>
    <s v="C"/>
    <n v="21"/>
    <n v="103.90345643835617"/>
  </r>
  <r>
    <s v="DRC004734-01"/>
    <s v="SUPPORTING BRACKET"/>
    <x v="2"/>
    <n v="202"/>
    <x v="1"/>
    <x v="1"/>
    <s v="SM"/>
    <x v="1"/>
    <n v="2600"/>
    <n v="52"/>
    <n v="96"/>
    <n v="1.21"/>
    <n v="0"/>
    <n v="24"/>
    <n v="42"/>
    <n v="62.92"/>
    <n v="504.04761904761904"/>
    <n v="0"/>
    <n v="14.52"/>
    <n v="116.16"/>
    <n v="50.82"/>
    <s v="&gt;90 days"/>
    <n v="3"/>
    <s v="C"/>
    <n v="21"/>
    <n v="39.797063467170524"/>
  </r>
  <r>
    <s v="DRC004738-01"/>
    <s v="COMPRESSION SPRING"/>
    <x v="2"/>
    <n v="219"/>
    <x v="1"/>
    <x v="1"/>
    <s v="SM"/>
    <x v="1"/>
    <n v="2600"/>
    <n v="427"/>
    <n v="576"/>
    <n v="0.5"/>
    <n v="0"/>
    <n v="144"/>
    <n v="264"/>
    <n v="213.5"/>
    <n v="71.893939393939391"/>
    <n v="0"/>
    <n v="36"/>
    <n v="288"/>
    <n v="132"/>
    <s v="&lt;90 days"/>
    <n v="3"/>
    <s v="C"/>
    <n v="21"/>
    <n v="99.750619599578499"/>
  </r>
  <r>
    <s v="DRC004767-01"/>
    <s v="面板"/>
    <x v="9"/>
    <n v="202"/>
    <x v="1"/>
    <x v="1"/>
    <s v="Order specific"/>
    <x v="0"/>
    <n v="2100"/>
    <n v="4"/>
    <n v="0"/>
    <n v="60.63"/>
    <n v="0"/>
    <n v="0"/>
    <n v="0"/>
    <n v="242.52"/>
    <s v=""/>
    <n v="0"/>
    <n v="0"/>
    <n v="0"/>
    <n v="0"/>
    <s v="Order specific"/>
    <s v="Order specific"/>
    <s v="C"/>
    <s v=""/>
    <n v="0"/>
  </r>
  <r>
    <s v="DRC004769-01"/>
    <s v="熔丝撞击调节螺杆"/>
    <x v="3"/>
    <n v="212"/>
    <x v="1"/>
    <x v="1"/>
    <s v="MRP"/>
    <x v="2"/>
    <s v="VMI"/>
    <n v="15"/>
    <n v="0"/>
    <n v="13.2"/>
    <n v="0"/>
    <n v="0"/>
    <n v="8"/>
    <n v="198"/>
    <n v="182.5"/>
    <n v="0"/>
    <n v="0"/>
    <n v="0"/>
    <n v="105.6"/>
    <s v="&gt;90 days"/>
    <n v="3"/>
    <s v="C"/>
    <n v="21"/>
    <n v="115.6428493150685"/>
  </r>
  <r>
    <s v="DRC004771-01"/>
    <s v="熔丝撞击止挡圈"/>
    <x v="3"/>
    <n v="212"/>
    <x v="1"/>
    <x v="1"/>
    <s v="MRP"/>
    <x v="2"/>
    <s v="VMI"/>
    <n v="23"/>
    <n v="0"/>
    <n v="2.7"/>
    <n v="0"/>
    <n v="0"/>
    <n v="384"/>
    <n v="62.1"/>
    <n v="14.2578125"/>
    <n v="0"/>
    <n v="0"/>
    <n v="0"/>
    <n v="1036.8000000000002"/>
    <s v="&lt;15 days"/>
    <n v="3"/>
    <s v="C"/>
    <n v="21"/>
    <n v="0"/>
  </r>
  <r>
    <s v="DRC004782-01"/>
    <s v="航空插支架"/>
    <x v="3"/>
    <n v="202"/>
    <x v="1"/>
    <x v="1"/>
    <s v="MRP"/>
    <x v="2"/>
    <s v="VMI"/>
    <n v="21"/>
    <n v="0"/>
    <n v="15.61"/>
    <n v="0"/>
    <n v="0"/>
    <n v="23"/>
    <n v="327.81"/>
    <n v="365"/>
    <n v="0"/>
    <n v="0"/>
    <n v="0"/>
    <n v="359.03"/>
    <s v="&gt;90 days"/>
    <n v="3"/>
    <s v="C"/>
    <n v="21"/>
    <n v="203.90680109589042"/>
  </r>
  <r>
    <s v="DRC004784-01"/>
    <s v="撞击指示挂弹簧轴"/>
    <x v="3"/>
    <n v="212"/>
    <x v="1"/>
    <x v="1"/>
    <s v="MRP"/>
    <x v="2"/>
    <s v="VMI"/>
    <n v="4"/>
    <n v="0"/>
    <n v="5.95"/>
    <n v="0"/>
    <n v="0"/>
    <n v="190"/>
    <n v="23.8"/>
    <n v="40.34210526315789"/>
    <n v="0"/>
    <n v="0"/>
    <n v="0"/>
    <n v="1130.5"/>
    <s v="&lt;90 days"/>
    <n v="3"/>
    <s v="C"/>
    <n v="21"/>
    <n v="7.5312328767123287"/>
  </r>
  <r>
    <s v="DRC004785-01"/>
    <s v="SUPPORTING BRACKET"/>
    <x v="2"/>
    <n v="202"/>
    <x v="1"/>
    <x v="1"/>
    <s v="SM"/>
    <x v="1"/>
    <n v="2600"/>
    <n v="80"/>
    <n v="96"/>
    <n v="1.6"/>
    <n v="0"/>
    <n v="24"/>
    <n v="31"/>
    <n v="128"/>
    <n v="47.096774193548384"/>
    <n v="0"/>
    <n v="19.200000000000003"/>
    <n v="153.60000000000002"/>
    <n v="49.6"/>
    <s v="&lt;90 days"/>
    <n v="3"/>
    <s v="C"/>
    <n v="21"/>
    <n v="46.81117808219178"/>
  </r>
  <r>
    <s v="DRC004787-01"/>
    <s v="熔丝撞击杆（竖）"/>
    <x v="3"/>
    <n v="202"/>
    <x v="1"/>
    <x v="1"/>
    <s v="MRP"/>
    <x v="2"/>
    <s v="VMI"/>
    <n v="1"/>
    <n v="0"/>
    <n v="32.56"/>
    <n v="0"/>
    <n v="0"/>
    <n v="22"/>
    <n v="32.56"/>
    <n v="1327.2727272727273"/>
    <n v="0"/>
    <n v="0"/>
    <n v="0"/>
    <n v="716.32"/>
    <s v="&gt;90 days"/>
    <n v="3"/>
    <s v="C"/>
    <n v="21"/>
    <n v="21.149593315068493"/>
  </r>
  <r>
    <s v="DRC004799-01"/>
    <s v="合闸手车联锁护盖"/>
    <x v="3"/>
    <n v="202"/>
    <x v="1"/>
    <x v="1"/>
    <s v="MRP"/>
    <x v="2"/>
    <s v="VMI"/>
    <n v="3"/>
    <n v="0"/>
    <n v="4.33"/>
    <n v="0"/>
    <n v="0"/>
    <n v="8"/>
    <n v="12.99"/>
    <n v="45.625"/>
    <n v="0"/>
    <n v="0"/>
    <n v="0"/>
    <n v="34.64"/>
    <s v="&lt;90 days"/>
    <n v="3"/>
    <s v="C"/>
    <n v="21"/>
    <n v="4.6272871232876716"/>
  </r>
  <r>
    <s v="DRC004802-01"/>
    <s v="SPACER"/>
    <x v="2"/>
    <n v="202"/>
    <x v="1"/>
    <x v="1"/>
    <s v="SM"/>
    <x v="1"/>
    <n v="2600"/>
    <n v="68"/>
    <n v="96"/>
    <n v="1.71"/>
    <n v="0"/>
    <n v="24"/>
    <n v="16"/>
    <n v="116.28"/>
    <n v="68.4375"/>
    <n v="0"/>
    <n v="20.52"/>
    <n v="164.16"/>
    <n v="27.36"/>
    <s v="&lt;90 days"/>
    <n v="3"/>
    <s v="C"/>
    <n v="21"/>
    <n v="53.195710684931505"/>
  </r>
  <r>
    <s v="DRC004802-02"/>
    <s v="SPACER"/>
    <x v="2"/>
    <n v="202"/>
    <x v="1"/>
    <x v="1"/>
    <s v="SM"/>
    <x v="1"/>
    <n v="2600"/>
    <n v="63"/>
    <n v="72"/>
    <n v="1.55"/>
    <n v="0"/>
    <n v="18"/>
    <n v="8"/>
    <n v="97.65"/>
    <n v="3102.5"/>
    <n v="0"/>
    <n v="13.950000000000001"/>
    <n v="111.60000000000001"/>
    <n v="12.4"/>
    <s v="&gt;90 days"/>
    <n v="3"/>
    <s v="C"/>
    <n v="21"/>
    <n v="64.012761804995975"/>
  </r>
  <r>
    <s v="DRC004841-01"/>
    <s v="PIN"/>
    <x v="2"/>
    <n v="202"/>
    <x v="1"/>
    <x v="1"/>
    <s v="SM"/>
    <x v="1"/>
    <n v="2600"/>
    <n v="1591"/>
    <n v="1400"/>
    <n v="0.89"/>
    <n v="0"/>
    <n v="750"/>
    <n v="13533"/>
    <n v="1415.99"/>
    <n v="1.6991797827532698"/>
    <n v="0"/>
    <n v="333.75"/>
    <n v="1246"/>
    <n v="12044.37"/>
    <s v="&lt;15 days"/>
    <n v="2"/>
    <s v="B"/>
    <n v="14"/>
    <n v="0"/>
  </r>
  <r>
    <s v="DRC004853-01"/>
    <s v="GASKET"/>
    <x v="4"/>
    <n v="202"/>
    <x v="1"/>
    <x v="1"/>
    <s v="Order specific"/>
    <x v="0"/>
    <n v="2100"/>
    <n v="210"/>
    <n v="0"/>
    <n v="7.79"/>
    <n v="0"/>
    <n v="0"/>
    <n v="4312"/>
    <n v="1635.9"/>
    <n v="134.67416512059367"/>
    <n v="0"/>
    <n v="0"/>
    <n v="0"/>
    <n v="33590.480000000003"/>
    <s v="Order specific"/>
    <s v="Order specific"/>
    <s v="B"/>
    <s v=""/>
    <n v="0"/>
  </r>
  <r>
    <s v="DRC004855-01"/>
    <s v="GASKET"/>
    <x v="4"/>
    <n v="202"/>
    <x v="1"/>
    <x v="1"/>
    <s v="Order specific"/>
    <x v="0"/>
    <n v="2100"/>
    <n v="188"/>
    <n v="0"/>
    <n v="49.96"/>
    <n v="0"/>
    <n v="0"/>
    <n v="2370"/>
    <n v="9392.48"/>
    <n v="32.341772151898738"/>
    <n v="0"/>
    <n v="0"/>
    <n v="0"/>
    <n v="118405.2"/>
    <s v="Order specific"/>
    <s v="Order specific"/>
    <s v="A"/>
    <s v=""/>
    <n v="0"/>
  </r>
  <r>
    <s v="DRC004855-06"/>
    <s v="灭弧室定位圈"/>
    <x v="4"/>
    <n v="202"/>
    <x v="1"/>
    <x v="1"/>
    <s v="Order specific"/>
    <x v="0"/>
    <n v="2100"/>
    <n v="11"/>
    <n v="0"/>
    <n v="58.61"/>
    <n v="0"/>
    <n v="0"/>
    <n v="36"/>
    <n v="644.71"/>
    <n v="1906.1111111111111"/>
    <n v="0"/>
    <n v="0"/>
    <n v="0"/>
    <n v="2109.96"/>
    <s v="Order specific"/>
    <s v="Order specific"/>
    <s v="C"/>
    <s v=""/>
    <n v="0"/>
  </r>
  <r>
    <s v="DRC004873-01"/>
    <s v="SPACER"/>
    <x v="2"/>
    <n v="212"/>
    <x v="1"/>
    <x v="1"/>
    <s v="SM"/>
    <x v="1"/>
    <n v="2600"/>
    <n v="381"/>
    <n v="384"/>
    <n v="1.8"/>
    <n v="0"/>
    <n v="96"/>
    <n v="120"/>
    <n v="685.80000000000007"/>
    <n v="33.458333333333329"/>
    <n v="0"/>
    <n v="86.4"/>
    <n v="691.2"/>
    <n v="216"/>
    <s v="&lt;90 days"/>
    <n v="3"/>
    <s v="C"/>
    <n v="21"/>
    <n v="168.53769863013696"/>
  </r>
  <r>
    <s v="DRC004874-01Z"/>
    <s v="手车附件安装板"/>
    <x v="3"/>
    <n v="202"/>
    <x v="1"/>
    <x v="1"/>
    <s v="MRP"/>
    <x v="2"/>
    <s v="VMI"/>
    <n v="106"/>
    <n v="0"/>
    <n v="44.84"/>
    <n v="0"/>
    <n v="0"/>
    <n v="61"/>
    <n v="4753.04"/>
    <n v="2279.7540983606555"/>
    <n v="0"/>
    <n v="0"/>
    <n v="0"/>
    <n v="2735.2400000000002"/>
    <s v="&gt;90 days"/>
    <n v="3"/>
    <s v="B"/>
    <n v="21"/>
    <n v="3108.1098034559377"/>
  </r>
  <r>
    <s v="DRC004901-01"/>
    <s v="SPACER"/>
    <x v="2"/>
    <n v="212"/>
    <x v="1"/>
    <x v="1"/>
    <s v="SM"/>
    <x v="1"/>
    <n v="2600"/>
    <n v="53"/>
    <n v="48"/>
    <n v="1.3"/>
    <n v="0"/>
    <n v="12"/>
    <n v="13"/>
    <n v="68.900000000000006"/>
    <n v="2976.1538461538457"/>
    <n v="0"/>
    <n v="7.8000000000000007"/>
    <n v="62.400000000000006"/>
    <n v="16.900000000000002"/>
    <s v="&gt;90 days"/>
    <n v="3"/>
    <s v="C"/>
    <n v="21"/>
    <n v="45.15313150684932"/>
  </r>
  <r>
    <s v="DRC004935-01"/>
    <s v="SPACER"/>
    <x v="2"/>
    <n v="202"/>
    <x v="1"/>
    <x v="1"/>
    <s v="SM"/>
    <x v="1"/>
    <n v="2600"/>
    <n v="134"/>
    <n v="144"/>
    <n v="0.62"/>
    <n v="0"/>
    <n v="24"/>
    <n v="30"/>
    <n v="83.08"/>
    <n v="644.83333333333326"/>
    <n v="0"/>
    <n v="7.4399999999999995"/>
    <n v="89.28"/>
    <n v="18.600000000000001"/>
    <s v="&gt;90 days"/>
    <n v="3"/>
    <s v="C"/>
    <n v="21"/>
    <n v="53.047084621349185"/>
  </r>
  <r>
    <s v="DRC004940-01"/>
    <s v="熔丝拆卸工具配件（配客户）"/>
    <x v="3"/>
    <n v="202"/>
    <x v="1"/>
    <x v="1"/>
    <s v="MRP"/>
    <x v="2"/>
    <s v="VMI"/>
    <n v="2"/>
    <n v="0"/>
    <n v="2.66"/>
    <n v="0"/>
    <n v="0"/>
    <n v="6"/>
    <n v="5.32"/>
    <n v="8151.6666666666661"/>
    <n v="0"/>
    <n v="0"/>
    <n v="0"/>
    <n v="15.96"/>
    <s v="&gt;90 days"/>
    <n v="3"/>
    <s v="C"/>
    <n v="21"/>
    <n v="3.5021545859742389"/>
  </r>
  <r>
    <s v="DRC004941-01"/>
    <s v="TENSION SPRING"/>
    <x v="2"/>
    <n v="219"/>
    <x v="1"/>
    <x v="1"/>
    <s v="SM"/>
    <x v="1"/>
    <n v="2600"/>
    <n v="520"/>
    <n v="288"/>
    <n v="0.2"/>
    <n v="0"/>
    <n v="72"/>
    <n v="60"/>
    <n v="104"/>
    <n v="12.166666666666666"/>
    <n v="0"/>
    <n v="7.2"/>
    <n v="57.6"/>
    <n v="12"/>
    <s v="&lt;15 days"/>
    <n v="3"/>
    <s v="C"/>
    <n v="21"/>
    <n v="0"/>
  </r>
  <r>
    <s v="DRC004950-01"/>
    <s v="灭弧室定位圏"/>
    <x v="4"/>
    <n v="202"/>
    <x v="1"/>
    <x v="1"/>
    <s v="Order specific"/>
    <x v="0"/>
    <n v="2100"/>
    <n v="213"/>
    <n v="0"/>
    <n v="40.79"/>
    <n v="0"/>
    <n v="0"/>
    <n v="766"/>
    <n v="8688.27"/>
    <n v="247.78067885117491"/>
    <n v="0"/>
    <n v="0"/>
    <n v="0"/>
    <n v="31245.14"/>
    <s v="Order specific"/>
    <s v="Order specific"/>
    <s v="A"/>
    <s v=""/>
    <n v="0"/>
  </r>
  <r>
    <s v="DRC004950-02"/>
    <s v="GASKET"/>
    <x v="4"/>
    <n v="202"/>
    <x v="1"/>
    <x v="1"/>
    <s v="Order specific"/>
    <x v="0"/>
    <n v="2100"/>
    <n v="250"/>
    <n v="0"/>
    <n v="32.229999999999997"/>
    <n v="0"/>
    <n v="0"/>
    <n v="807"/>
    <n v="8057.4999999999991"/>
    <n v="96.338289962825286"/>
    <n v="0"/>
    <n v="0"/>
    <n v="0"/>
    <n v="26009.609999999997"/>
    <s v="Order specific"/>
    <s v="Order specific"/>
    <s v="A"/>
    <s v=""/>
    <n v="0"/>
  </r>
  <r>
    <s v="DRC004989-01"/>
    <s v="CONNECTION"/>
    <x v="4"/>
    <n v="202"/>
    <x v="1"/>
    <x v="1"/>
    <s v="Order specific"/>
    <x v="0"/>
    <n v="2100"/>
    <n v="207"/>
    <n v="0"/>
    <n v="997.93"/>
    <n v="0"/>
    <n v="0"/>
    <n v="732"/>
    <n v="206571.50999999998"/>
    <n v="124.65846994535519"/>
    <n v="0"/>
    <n v="0"/>
    <n v="0"/>
    <n v="730484.76"/>
    <s v="Order specific"/>
    <s v="Order specific"/>
    <s v="A"/>
    <s v=""/>
    <n v="0"/>
  </r>
  <r>
    <s v="DRC004991-02"/>
    <s v="熔丝头夹"/>
    <x v="3"/>
    <n v="202"/>
    <x v="1"/>
    <x v="1"/>
    <s v="MRP"/>
    <x v="2"/>
    <s v="VMI"/>
    <n v="69"/>
    <n v="0"/>
    <n v="37.869999999999997"/>
    <n v="0"/>
    <n v="0"/>
    <n v="1479"/>
    <n v="2613.0299999999997"/>
    <n v="51.085192697768768"/>
    <n v="0"/>
    <n v="0"/>
    <n v="0"/>
    <n v="56009.729999999996"/>
    <s v="&lt;90 days"/>
    <n v="2"/>
    <s v="B"/>
    <n v="14"/>
    <n v="1251.9697495890412"/>
  </r>
  <r>
    <s v="DRC004994-01"/>
    <s v="手动分闸按钮架"/>
    <x v="3"/>
    <n v="202"/>
    <x v="1"/>
    <x v="1"/>
    <s v="MRP"/>
    <x v="2"/>
    <s v="VMI"/>
    <n v="9"/>
    <n v="0"/>
    <n v="11.28"/>
    <n v="0"/>
    <n v="0"/>
    <n v="8"/>
    <n v="101.52"/>
    <n v="3148.125"/>
    <n v="0"/>
    <n v="0"/>
    <n v="0"/>
    <n v="90.24"/>
    <s v="&gt;90 days"/>
    <n v="3"/>
    <s v="C"/>
    <n v="21"/>
    <n v="66.556245955926144"/>
  </r>
  <r>
    <s v="DRC005013-01"/>
    <s v="PIN"/>
    <x v="2"/>
    <n v="202"/>
    <x v="1"/>
    <x v="1"/>
    <s v="SM"/>
    <x v="1"/>
    <n v="2600"/>
    <n v="442"/>
    <n v="400"/>
    <n v="1.2"/>
    <n v="0"/>
    <n v="100"/>
    <n v="2730"/>
    <n v="530.4"/>
    <n v="1.2032967032967032"/>
    <n v="0"/>
    <n v="60"/>
    <n v="480"/>
    <n v="3276"/>
    <s v="&lt;15 days"/>
    <n v="3"/>
    <s v="C"/>
    <n v="21"/>
    <n v="0"/>
  </r>
  <r>
    <s v="DRC005016-04"/>
    <s v="柱塞固定销"/>
    <x v="4"/>
    <n v="202"/>
    <x v="1"/>
    <x v="1"/>
    <s v="Order specific"/>
    <x v="0"/>
    <n v="2100"/>
    <n v="3"/>
    <n v="0"/>
    <n v="0.66"/>
    <n v="0"/>
    <n v="0"/>
    <n v="339"/>
    <n v="1.98"/>
    <n v="475.89970501474926"/>
    <n v="0"/>
    <n v="0"/>
    <n v="0"/>
    <n v="223.74"/>
    <s v="Order specific"/>
    <s v="Order specific"/>
    <s v="C"/>
    <s v=""/>
    <n v="0"/>
  </r>
  <r>
    <s v="DRC005022-03"/>
    <s v="大电流超程调节螺杆"/>
    <x v="3"/>
    <n v="202"/>
    <x v="1"/>
    <x v="1"/>
    <s v="MRP"/>
    <x v="2"/>
    <s v="VMI"/>
    <n v="6"/>
    <n v="0"/>
    <n v="36.409999999999997"/>
    <n v="0"/>
    <n v="0"/>
    <n v="960"/>
    <n v="218.45999999999998"/>
    <n v="1.140625"/>
    <n v="0"/>
    <n v="0"/>
    <n v="0"/>
    <n v="34953.599999999999"/>
    <s v="&lt;15 days"/>
    <n v="2"/>
    <s v="C"/>
    <n v="14"/>
    <n v="0"/>
  </r>
  <r>
    <s v="DRC005023-01"/>
    <s v="超程调节杆"/>
    <x v="4"/>
    <n v="202"/>
    <x v="1"/>
    <x v="1"/>
    <s v="Order specific"/>
    <x v="0"/>
    <n v="2100"/>
    <n v="210"/>
    <n v="0"/>
    <n v="17.55"/>
    <n v="0"/>
    <n v="0"/>
    <n v="1388"/>
    <n v="3685.5"/>
    <n v="1.5778097982708934"/>
    <n v="0"/>
    <n v="0"/>
    <n v="0"/>
    <n v="24359.4"/>
    <s v="Order specific"/>
    <s v="Order specific"/>
    <s v="B"/>
    <s v=""/>
    <n v="0"/>
  </r>
  <r>
    <s v="DRC005024-01"/>
    <s v="机构支撑耳朵（左）"/>
    <x v="2"/>
    <n v="202"/>
    <x v="1"/>
    <x v="1"/>
    <s v="SM"/>
    <x v="1"/>
    <n v="2600"/>
    <n v="131"/>
    <n v="150"/>
    <n v="12.96"/>
    <n v="0"/>
    <n v="50"/>
    <n v="3992"/>
    <n v="1697.7600000000002"/>
    <n v="19.200901803607213"/>
    <n v="0"/>
    <n v="324"/>
    <n v="1944.0000000000002"/>
    <n v="51736.320000000007"/>
    <s v="&lt;30 days"/>
    <n v="2"/>
    <s v="B"/>
    <n v="14"/>
    <n v="303.51297402739726"/>
  </r>
  <r>
    <s v="DRC005024-12"/>
    <s v="左右耳朵支撑"/>
    <x v="19"/>
    <n v="202"/>
    <x v="1"/>
    <x v="1"/>
    <s v="Order specific"/>
    <x v="0"/>
    <n v="2100"/>
    <n v="14"/>
    <n v="0"/>
    <n v="27.04"/>
    <n v="0"/>
    <n v="0"/>
    <n v="2"/>
    <n v="378.56"/>
    <n v="23907.5"/>
    <n v="0"/>
    <n v="0"/>
    <n v="0"/>
    <n v="54.08"/>
    <s v="Order specific"/>
    <s v="Order specific"/>
    <s v="C"/>
    <s v=""/>
    <n v="0"/>
  </r>
  <r>
    <s v="DRC005025-01"/>
    <s v="机构支撑耳朵（右）"/>
    <x v="2"/>
    <n v="202"/>
    <x v="1"/>
    <x v="1"/>
    <s v="SM"/>
    <x v="1"/>
    <n v="2600"/>
    <n v="101"/>
    <n v="150"/>
    <n v="12.96"/>
    <n v="0"/>
    <n v="50"/>
    <n v="3990"/>
    <n v="1308.96"/>
    <n v="1.2807017543859649"/>
    <n v="0"/>
    <n v="324"/>
    <n v="1944.0000000000002"/>
    <n v="51710.400000000001"/>
    <s v="&lt;15 days"/>
    <n v="2"/>
    <s v="B"/>
    <n v="14"/>
    <n v="0"/>
  </r>
  <r>
    <s v="DRC005025-12"/>
    <s v="左右耳朵支撑"/>
    <x v="19"/>
    <n v="202"/>
    <x v="1"/>
    <x v="1"/>
    <s v="Order specific"/>
    <x v="0"/>
    <n v="2100"/>
    <n v="13"/>
    <n v="0"/>
    <n v="27.04"/>
    <n v="0"/>
    <n v="0"/>
    <n v="2"/>
    <n v="351.52"/>
    <n v="18432.5"/>
    <n v="0"/>
    <n v="0"/>
    <n v="0"/>
    <n v="54.08"/>
    <s v="Order specific"/>
    <s v="Order specific"/>
    <s v="C"/>
    <s v=""/>
    <n v="0"/>
  </r>
  <r>
    <s v="DRC005027-01"/>
    <s v="24KV挂板"/>
    <x v="3"/>
    <n v="202"/>
    <x v="1"/>
    <x v="1"/>
    <s v="MRP"/>
    <x v="2"/>
    <s v="VMI"/>
    <n v="140"/>
    <n v="0"/>
    <n v="27.73"/>
    <n v="0"/>
    <n v="0"/>
    <n v="6132"/>
    <n v="3882.2000000000003"/>
    <n v="0.77380952380952372"/>
    <n v="0"/>
    <n v="0"/>
    <n v="0"/>
    <n v="170040.36000000002"/>
    <s v="&lt;15 days"/>
    <n v="2"/>
    <s v="B"/>
    <n v="14"/>
    <n v="0"/>
  </r>
  <r>
    <s v="DRC005027-02"/>
    <s v="12KV大电流挂板"/>
    <x v="3"/>
    <n v="202"/>
    <x v="1"/>
    <x v="1"/>
    <s v="MRP"/>
    <x v="2"/>
    <s v="VMI"/>
    <n v="4"/>
    <n v="0"/>
    <n v="55.03"/>
    <n v="0"/>
    <n v="0"/>
    <n v="1242"/>
    <n v="220.12"/>
    <n v="41.143317230273752"/>
    <n v="0"/>
    <n v="0"/>
    <n v="0"/>
    <n v="68347.259999999995"/>
    <s v="&lt;90 days"/>
    <n v="2"/>
    <s v="C"/>
    <n v="14"/>
    <n v="95.844469479452073"/>
  </r>
  <r>
    <s v="DRC005028-01"/>
    <s v="螺纹盘POLE B"/>
    <x v="4"/>
    <n v="202"/>
    <x v="1"/>
    <x v="1"/>
    <s v="Order specific"/>
    <x v="0"/>
    <n v="2100"/>
    <n v="414"/>
    <n v="0"/>
    <n v="18.93"/>
    <n v="0"/>
    <n v="0"/>
    <n v="1583"/>
    <n v="7837.0199999999995"/>
    <n v="0.92229943145925453"/>
    <n v="0"/>
    <n v="0"/>
    <n v="0"/>
    <n v="29966.19"/>
    <s v="Order specific"/>
    <s v="Order specific"/>
    <s v="A"/>
    <s v=""/>
    <n v="0"/>
  </r>
  <r>
    <s v="DRC005092-06"/>
    <s v="PIN"/>
    <x v="4"/>
    <n v="202"/>
    <x v="1"/>
    <x v="1"/>
    <s v="Order specific"/>
    <x v="0"/>
    <n v="2100"/>
    <n v="107"/>
    <n v="0"/>
    <n v="9.7799999999999994"/>
    <n v="0"/>
    <n v="0"/>
    <n v="339"/>
    <n v="1046.46"/>
    <n v="445.75221238938047"/>
    <n v="0"/>
    <n v="0"/>
    <n v="0"/>
    <n v="3315.4199999999996"/>
    <s v="Order specific"/>
    <s v="Order specific"/>
    <s v="B"/>
    <s v=""/>
    <n v="0"/>
  </r>
  <r>
    <s v="DRC005105-01"/>
    <s v="中间相拨叉销"/>
    <x v="3"/>
    <n v="202"/>
    <x v="1"/>
    <x v="1"/>
    <s v="MRP"/>
    <x v="2"/>
    <s v="VMI"/>
    <n v="73"/>
    <n v="0"/>
    <n v="13.31"/>
    <n v="0"/>
    <n v="0"/>
    <n v="3838"/>
    <n v="971.63"/>
    <n v="10.175872850442939"/>
    <n v="0"/>
    <n v="0"/>
    <n v="0"/>
    <n v="51083.78"/>
    <s v="&lt;15 days"/>
    <n v="2"/>
    <s v="B"/>
    <n v="14"/>
    <n v="0"/>
  </r>
  <r>
    <s v="DRC005106-03"/>
    <s v="AXLE"/>
    <x v="4"/>
    <n v="202"/>
    <x v="1"/>
    <x v="1"/>
    <s v="Order specific"/>
    <x v="0"/>
    <n v="2100"/>
    <n v="124"/>
    <n v="2"/>
    <n v="20.49"/>
    <n v="0"/>
    <n v="0"/>
    <n v="2580"/>
    <n v="2540.7599999999998"/>
    <n v="10.327519379844961"/>
    <n v="0"/>
    <n v="0"/>
    <n v="40.98"/>
    <n v="52864.2"/>
    <s v="Order specific"/>
    <s v="Order specific"/>
    <s v="B"/>
    <s v=""/>
    <n v="0"/>
  </r>
  <r>
    <s v="DRC005106-04"/>
    <s v="AXLE"/>
    <x v="4"/>
    <n v="202"/>
    <x v="1"/>
    <x v="1"/>
    <s v="Order specific"/>
    <x v="0"/>
    <n v="2100"/>
    <n v="16"/>
    <n v="4"/>
    <n v="26.13"/>
    <n v="0"/>
    <n v="0"/>
    <n v="488"/>
    <n v="418.08"/>
    <n v="92.745901639344268"/>
    <n v="0"/>
    <n v="0"/>
    <n v="104.52"/>
    <n v="12751.439999999999"/>
    <s v="Order specific"/>
    <s v="Order specific"/>
    <s v="C"/>
    <s v=""/>
    <n v="0"/>
  </r>
  <r>
    <s v="DRC005128-01"/>
    <s v="INSULATING GASKET"/>
    <x v="4"/>
    <n v="202"/>
    <x v="1"/>
    <x v="1"/>
    <s v="Order specific"/>
    <x v="0"/>
    <n v="2100"/>
    <n v="771"/>
    <n v="0"/>
    <n v="67.569999999999993"/>
    <n v="0"/>
    <n v="0"/>
    <n v="339"/>
    <n v="52096.469999999994"/>
    <n v="17.227138643067846"/>
    <n v="0"/>
    <n v="0"/>
    <n v="0"/>
    <n v="22906.229999999996"/>
    <s v="Order specific"/>
    <s v="Order specific"/>
    <s v="A"/>
    <s v=""/>
    <n v="0"/>
  </r>
  <r>
    <s v="DRC005129-01"/>
    <s v="灭弧室固定圈"/>
    <x v="10"/>
    <n v="202"/>
    <x v="1"/>
    <x v="1"/>
    <s v="Order specific"/>
    <x v="0"/>
    <n v="2100"/>
    <n v="1"/>
    <n v="0"/>
    <n v="75.81"/>
    <n v="0"/>
    <n v="0"/>
    <n v="260"/>
    <n v="75.81"/>
    <n v="1082.3653846153848"/>
    <n v="0"/>
    <n v="0"/>
    <n v="0"/>
    <n v="19710.600000000002"/>
    <s v="Order specific"/>
    <s v="Order specific"/>
    <s v="C"/>
    <s v=""/>
    <n v="0"/>
  </r>
  <r>
    <s v="DRC005163-01"/>
    <s v="IP板上装配航空插联锁件"/>
    <x v="2"/>
    <n v="202"/>
    <x v="1"/>
    <x v="1"/>
    <s v="SM"/>
    <x v="1"/>
    <n v="2600"/>
    <n v="243"/>
    <n v="420"/>
    <n v="6.3"/>
    <n v="0"/>
    <n v="150"/>
    <n v="3599"/>
    <n v="1530.8999999999999"/>
    <n v="0.10141706029452625"/>
    <n v="0"/>
    <n v="472.5"/>
    <n v="2646"/>
    <n v="22673.7"/>
    <s v="&lt;15 days"/>
    <n v="2"/>
    <s v="B"/>
    <n v="14"/>
    <n v="0"/>
  </r>
  <r>
    <s v="DRC005166-01"/>
    <s v="SEALING END CENTRE"/>
    <x v="15"/>
    <n v="202"/>
    <x v="1"/>
    <x v="1"/>
    <s v="Order specific"/>
    <x v="0"/>
    <n v="2100"/>
    <n v="1"/>
    <n v="0"/>
    <n v="30.04"/>
    <n v="0"/>
    <n v="0"/>
    <n v="1"/>
    <n v="30.04"/>
    <n v="88695"/>
    <n v="0"/>
    <n v="0"/>
    <n v="0"/>
    <n v="30.04"/>
    <s v="Order specific"/>
    <s v="Order specific"/>
    <s v="C"/>
    <s v=""/>
    <n v="0"/>
  </r>
  <r>
    <s v="DRC005167-01"/>
    <s v="SEALING END"/>
    <x v="3"/>
    <n v="202"/>
    <x v="1"/>
    <x v="1"/>
    <s v="MRP"/>
    <x v="2"/>
    <s v="VMI"/>
    <n v="49"/>
    <n v="0"/>
    <n v="20.59"/>
    <n v="0"/>
    <n v="0"/>
    <n v="2355"/>
    <n v="1008.91"/>
    <n v="0.15498938428874734"/>
    <n v="0"/>
    <n v="0"/>
    <n v="0"/>
    <n v="48489.45"/>
    <s v="&lt;15 days"/>
    <n v="2"/>
    <s v="B"/>
    <n v="14"/>
    <n v="0"/>
  </r>
  <r>
    <s v="DRC005168-01"/>
    <s v="SEALING END"/>
    <x v="3"/>
    <n v="202"/>
    <x v="1"/>
    <x v="1"/>
    <s v="MRP"/>
    <x v="2"/>
    <s v="VMI"/>
    <n v="49"/>
    <n v="0"/>
    <n v="20.59"/>
    <n v="0"/>
    <n v="0"/>
    <n v="2355"/>
    <n v="1008.91"/>
    <n v="7.5944798301486198"/>
    <n v="0"/>
    <n v="0"/>
    <n v="0"/>
    <n v="48489.45"/>
    <s v="&lt;15 days"/>
    <n v="2"/>
    <s v="B"/>
    <n v="14"/>
    <n v="0"/>
  </r>
  <r>
    <s v="DRC005170-01"/>
    <s v="IP板左"/>
    <x v="3"/>
    <n v="202"/>
    <x v="1"/>
    <x v="1"/>
    <s v="MRP"/>
    <x v="2"/>
    <s v="VMI"/>
    <n v="20"/>
    <n v="0"/>
    <n v="21.73"/>
    <n v="0"/>
    <n v="0"/>
    <n v="303"/>
    <n v="434.6"/>
    <n v="59.026402640264024"/>
    <n v="0"/>
    <n v="0"/>
    <n v="0"/>
    <n v="6584.1900000000005"/>
    <s v="&lt;90 days"/>
    <n v="3"/>
    <s v="C"/>
    <n v="21"/>
    <n v="184.78749745596869"/>
  </r>
  <r>
    <s v="DRC005171-01"/>
    <s v="IP板右"/>
    <x v="3"/>
    <n v="202"/>
    <x v="1"/>
    <x v="1"/>
    <s v="MRP"/>
    <x v="2"/>
    <s v="VMI"/>
    <n v="20"/>
    <n v="0"/>
    <n v="21.73"/>
    <n v="0"/>
    <n v="0"/>
    <n v="303"/>
    <n v="434.6"/>
    <n v="24.092409240924091"/>
    <n v="0"/>
    <n v="0"/>
    <n v="0"/>
    <n v="6584.1900000000005"/>
    <s v="&lt;30 days"/>
    <n v="3"/>
    <s v="C"/>
    <n v="21"/>
    <n v="36.81716876712327"/>
  </r>
  <r>
    <s v="DRC005172-01"/>
    <s v="IP板左"/>
    <x v="3"/>
    <n v="202"/>
    <x v="1"/>
    <x v="1"/>
    <s v="MRP"/>
    <x v="2"/>
    <s v="VMI"/>
    <n v="20"/>
    <n v="0"/>
    <n v="41.88"/>
    <n v="0"/>
    <n v="0"/>
    <n v="303"/>
    <n v="837.6"/>
    <n v="24.092409240924091"/>
    <n v="0"/>
    <n v="0"/>
    <n v="0"/>
    <n v="12689.640000000001"/>
    <s v="&lt;30 days"/>
    <n v="2"/>
    <s v="C"/>
    <n v="14"/>
    <n v="231.57689424657539"/>
  </r>
  <r>
    <s v="DRC005173-01"/>
    <s v="大电流活门"/>
    <x v="4"/>
    <n v="212"/>
    <x v="1"/>
    <x v="1"/>
    <s v="Order specific"/>
    <x v="0"/>
    <n v="2100"/>
    <n v="162"/>
    <n v="0"/>
    <n v="18"/>
    <n v="0"/>
    <n v="0"/>
    <n v="1256"/>
    <n v="2916"/>
    <n v="5.8121019108280256"/>
    <n v="0"/>
    <n v="0"/>
    <n v="0"/>
    <n v="22608"/>
    <s v="Order specific"/>
    <s v="Order specific"/>
    <s v="B"/>
    <s v=""/>
    <n v="0"/>
  </r>
  <r>
    <s v="DRC005174-01"/>
    <s v="IP板右"/>
    <x v="3"/>
    <n v="202"/>
    <x v="1"/>
    <x v="1"/>
    <s v="MRP"/>
    <x v="2"/>
    <s v="VMI"/>
    <n v="4"/>
    <n v="0"/>
    <n v="30.85"/>
    <n v="0"/>
    <n v="0"/>
    <n v="383"/>
    <n v="123.4"/>
    <n v="154.38642297650131"/>
    <n v="0"/>
    <n v="0"/>
    <n v="0"/>
    <n v="11815.550000000001"/>
    <s v="&gt;90 days"/>
    <n v="2"/>
    <s v="C"/>
    <n v="14"/>
    <n v="74.058531912734651"/>
  </r>
  <r>
    <s v="DRC005175-01"/>
    <s v="IP板左"/>
    <x v="3"/>
    <n v="202"/>
    <x v="1"/>
    <x v="1"/>
    <s v="MRP"/>
    <x v="2"/>
    <s v="VMI"/>
    <n v="4"/>
    <n v="0"/>
    <n v="31.85"/>
    <n v="0"/>
    <n v="0"/>
    <n v="383"/>
    <n v="127.4"/>
    <n v="3.8120104438642297"/>
    <n v="0"/>
    <n v="0"/>
    <n v="0"/>
    <n v="12198.550000000001"/>
    <s v="&lt;15 days"/>
    <n v="2"/>
    <s v="C"/>
    <n v="14"/>
    <n v="0"/>
  </r>
  <r>
    <s v="DRC005176-01"/>
    <s v="IP板右"/>
    <x v="3"/>
    <n v="202"/>
    <x v="1"/>
    <x v="1"/>
    <s v="MRP"/>
    <x v="2"/>
    <s v="VMI"/>
    <n v="4"/>
    <n v="0"/>
    <n v="56.4"/>
    <n v="0"/>
    <n v="0"/>
    <n v="383"/>
    <n v="225.6"/>
    <n v="3.8120104438642297"/>
    <n v="0"/>
    <n v="0"/>
    <n v="0"/>
    <n v="21601.200000000001"/>
    <s v="&lt;15 days"/>
    <n v="2"/>
    <s v="C"/>
    <n v="14"/>
    <n v="0"/>
  </r>
  <r>
    <s v="DRC005177-01"/>
    <s v="SPACER"/>
    <x v="2"/>
    <n v="212"/>
    <x v="1"/>
    <x v="1"/>
    <s v="SM"/>
    <x v="1"/>
    <n v="2600"/>
    <n v="336"/>
    <n v="415"/>
    <n v="1.5"/>
    <n v="0"/>
    <n v="112"/>
    <n v="734"/>
    <n v="504"/>
    <n v="1.9891008174386919"/>
    <n v="0"/>
    <n v="84"/>
    <n v="622.5"/>
    <n v="1101"/>
    <s v="&lt;15 days"/>
    <n v="3"/>
    <s v="C"/>
    <n v="21"/>
    <n v="0"/>
  </r>
  <r>
    <s v="DRC005185-01"/>
    <s v="GUIDE ROD"/>
    <x v="2"/>
    <n v="202"/>
    <x v="1"/>
    <x v="1"/>
    <s v="SM"/>
    <x v="1"/>
    <n v="2600"/>
    <n v="546"/>
    <n v="1000"/>
    <n v="1.95"/>
    <n v="0"/>
    <n v="200"/>
    <n v="4990"/>
    <n v="1064.7"/>
    <n v="24.577154308617231"/>
    <n v="0"/>
    <n v="195"/>
    <n v="1950"/>
    <n v="9730.5"/>
    <s v="&lt;30 days"/>
    <n v="3"/>
    <s v="B"/>
    <n v="21"/>
    <n v="102.27683219178071"/>
  </r>
  <r>
    <s v="DRC005186-01"/>
    <s v="AXLE"/>
    <x v="2"/>
    <n v="202"/>
    <x v="1"/>
    <x v="1"/>
    <s v="SM"/>
    <x v="1"/>
    <n v="2600"/>
    <n v="175"/>
    <n v="2000"/>
    <n v="0.93"/>
    <n v="0"/>
    <n v="400"/>
    <n v="8634"/>
    <n v="162.75"/>
    <n v="23.082001389854067"/>
    <n v="0"/>
    <n v="186"/>
    <n v="1860"/>
    <n v="8029.6200000000008"/>
    <s v="&lt;30 days"/>
    <n v="3"/>
    <s v="C"/>
    <n v="21"/>
    <n v="9.6888556375131873"/>
  </r>
  <r>
    <s v="DRC005188-01"/>
    <s v="拨叉销"/>
    <x v="4"/>
    <n v="202"/>
    <x v="1"/>
    <x v="1"/>
    <s v="Order specific"/>
    <x v="0"/>
    <n v="2100"/>
    <n v="33"/>
    <n v="18"/>
    <n v="13.15"/>
    <n v="0"/>
    <n v="0"/>
    <n v="213"/>
    <n v="433.95"/>
    <n v="299.88262910798119"/>
    <n v="0"/>
    <n v="0"/>
    <n v="236.70000000000002"/>
    <n v="2800.9500000000003"/>
    <s v="Order specific"/>
    <s v="Order specific"/>
    <s v="C"/>
    <s v=""/>
    <n v="0"/>
  </r>
  <r>
    <s v="DRC005204-01"/>
    <s v="PIN"/>
    <x v="2"/>
    <n v="202"/>
    <x v="1"/>
    <x v="1"/>
    <s v="SM"/>
    <x v="1"/>
    <n v="2600"/>
    <n v="718"/>
    <n v="600"/>
    <n v="0.61"/>
    <n v="0"/>
    <n v="200"/>
    <n v="3561"/>
    <n v="437.98"/>
    <n v="3.3824768323504633"/>
    <n v="0"/>
    <n v="61"/>
    <n v="366"/>
    <n v="2172.21"/>
    <s v="&lt;15 days"/>
    <n v="3"/>
    <s v="C"/>
    <n v="21"/>
    <n v="0"/>
  </r>
  <r>
    <s v="DRC005281-01"/>
    <s v="SPACER"/>
    <x v="2"/>
    <n v="212"/>
    <x v="1"/>
    <x v="1"/>
    <s v="SM"/>
    <x v="1"/>
    <n v="2600"/>
    <n v="309"/>
    <n v="500"/>
    <n v="2"/>
    <n v="0"/>
    <n v="100"/>
    <n v="1464"/>
    <n v="618"/>
    <n v="179.00956284153006"/>
    <n v="0"/>
    <n v="100"/>
    <n v="1000"/>
    <n v="2928"/>
    <s v="&gt;90 days"/>
    <n v="3"/>
    <s v="C"/>
    <n v="21"/>
    <n v="360.03071271034457"/>
  </r>
  <r>
    <s v="DRC005281-02"/>
    <s v="SPACER"/>
    <x v="3"/>
    <n v="212"/>
    <x v="1"/>
    <x v="1"/>
    <s v="MRP"/>
    <x v="2"/>
    <s v="VMI"/>
    <n v="196"/>
    <n v="0"/>
    <n v="2.57"/>
    <n v="0"/>
    <n v="0"/>
    <n v="9355"/>
    <n v="503.71999999999997"/>
    <n v="12.056119722073756"/>
    <n v="0"/>
    <n v="0"/>
    <n v="0"/>
    <n v="24042.35"/>
    <s v="&lt;15 days"/>
    <n v="2"/>
    <s v="C"/>
    <n v="14"/>
    <n v="0"/>
  </r>
  <r>
    <s v="DRC005281-03"/>
    <s v="SPACER"/>
    <x v="2"/>
    <n v="212"/>
    <x v="1"/>
    <x v="1"/>
    <s v="SM"/>
    <x v="1"/>
    <n v="2600"/>
    <n v="893"/>
    <n v="400"/>
    <n v="1.5"/>
    <n v="0"/>
    <n v="100"/>
    <n v="1361"/>
    <n v="1339.5"/>
    <n v="52.564290962527551"/>
    <n v="0"/>
    <n v="75"/>
    <n v="600"/>
    <n v="2041.5"/>
    <s v="&lt;90 days"/>
    <n v="3"/>
    <s v="B"/>
    <n v="21"/>
    <n v="530.87451956947166"/>
  </r>
  <r>
    <s v="DRC005304-04"/>
    <s v="CONTACT SLEEVE"/>
    <x v="4"/>
    <n v="202"/>
    <x v="1"/>
    <x v="1"/>
    <s v="Order specific"/>
    <x v="0"/>
    <n v="2100"/>
    <n v="3"/>
    <n v="6"/>
    <n v="293"/>
    <n v="0"/>
    <n v="0"/>
    <n v="667"/>
    <n v="879"/>
    <n v="488.67316341829087"/>
    <n v="0"/>
    <n v="0"/>
    <n v="1758"/>
    <n v="195431"/>
    <s v="Order specific"/>
    <s v="Order specific"/>
    <s v="C"/>
    <s v=""/>
    <n v="0"/>
  </r>
  <r>
    <s v="DRC005305-01"/>
    <s v="GASKET"/>
    <x v="4"/>
    <n v="202"/>
    <x v="1"/>
    <x v="1"/>
    <s v="Order specific"/>
    <x v="0"/>
    <n v="2100"/>
    <n v="41"/>
    <n v="0"/>
    <n v="2"/>
    <n v="0"/>
    <n v="0"/>
    <n v="666"/>
    <n v="82"/>
    <n v="1.6441441441441442"/>
    <n v="0"/>
    <n v="0"/>
    <n v="0"/>
    <n v="1332"/>
    <s v="Order specific"/>
    <s v="Order specific"/>
    <s v="C"/>
    <s v=""/>
    <n v="0"/>
  </r>
  <r>
    <s v="DRC005312-01"/>
    <s v="GUIDE ROD"/>
    <x v="2"/>
    <n v="212"/>
    <x v="1"/>
    <x v="1"/>
    <s v="SM"/>
    <x v="1"/>
    <n v="2600"/>
    <n v="228"/>
    <n v="200"/>
    <n v="3.7"/>
    <n v="0"/>
    <n v="100"/>
    <n v="854"/>
    <n v="843.6"/>
    <n v="17.523419203747071"/>
    <n v="0"/>
    <n v="185"/>
    <n v="740"/>
    <n v="3159.8"/>
    <s v="&lt;30 days"/>
    <n v="3"/>
    <s v="C"/>
    <n v="21"/>
    <n v="0"/>
  </r>
  <r>
    <s v="DRC005312-12"/>
    <s v="合分指示安装片"/>
    <x v="19"/>
    <n v="212"/>
    <x v="1"/>
    <x v="1"/>
    <s v="Order specific"/>
    <x v="0"/>
    <n v="2100"/>
    <n v="35"/>
    <n v="0"/>
    <n v="15.12"/>
    <n v="0"/>
    <n v="0"/>
    <n v="8"/>
    <n v="529.19999999999993"/>
    <n v="10402.5"/>
    <n v="0"/>
    <n v="0"/>
    <n v="0"/>
    <n v="120.96"/>
    <s v="Order specific"/>
    <s v="Order specific"/>
    <s v="C"/>
    <s v=""/>
    <n v="0"/>
  </r>
  <r>
    <s v="DRC005314-02"/>
    <s v="大电流合分闸指示牌"/>
    <x v="3"/>
    <n v="202"/>
    <x v="1"/>
    <x v="1"/>
    <s v="MRP"/>
    <x v="2"/>
    <s v="VMI"/>
    <n v="2"/>
    <n v="0"/>
    <n v="6.65"/>
    <n v="0"/>
    <n v="0"/>
    <n v="320"/>
    <n v="13.3"/>
    <n v="39.921875"/>
    <n v="0"/>
    <n v="0"/>
    <n v="0"/>
    <n v="2128"/>
    <s v="&lt;90 days"/>
    <n v="3"/>
    <s v="C"/>
    <n v="21"/>
    <n v="4.1605315068493152"/>
  </r>
  <r>
    <s v="DRC005315-01"/>
    <s v="GUIDE ROD"/>
    <x v="2"/>
    <n v="212"/>
    <x v="1"/>
    <x v="1"/>
    <s v="SM"/>
    <x v="1"/>
    <n v="2600"/>
    <n v="304"/>
    <n v="400"/>
    <n v="4.53"/>
    <n v="0"/>
    <n v="100"/>
    <n v="1166"/>
    <n v="1377.1200000000001"/>
    <n v="0.62607204116638082"/>
    <n v="0"/>
    <n v="226.5"/>
    <n v="1812"/>
    <n v="5281.9800000000005"/>
    <s v="&lt;15 days"/>
    <n v="3"/>
    <s v="B"/>
    <n v="21"/>
    <n v="0"/>
  </r>
  <r>
    <s v="DRC005332-01"/>
    <s v="CONTACT SPRING"/>
    <x v="2"/>
    <n v="219"/>
    <x v="1"/>
    <x v="1"/>
    <s v="SM"/>
    <x v="1"/>
    <n v="2600"/>
    <n v="281"/>
    <n v="180"/>
    <n v="3.9"/>
    <n v="0"/>
    <n v="90"/>
    <n v="1479"/>
    <n v="1095.8999999999999"/>
    <n v="75.023664638269096"/>
    <n v="0"/>
    <n v="175.5"/>
    <n v="702"/>
    <n v="5768.0999999999995"/>
    <s v="&lt;90 days"/>
    <n v="3"/>
    <s v="B"/>
    <n v="21"/>
    <n v="520.83556140951691"/>
  </r>
  <r>
    <s v="DRC005333-01"/>
    <s v="大电流分闸弹簧"/>
    <x v="3"/>
    <n v="219"/>
    <x v="1"/>
    <x v="1"/>
    <s v="MRP"/>
    <x v="2"/>
    <s v="VMI"/>
    <n v="6"/>
    <n v="0"/>
    <n v="11.16"/>
    <n v="0"/>
    <n v="0"/>
    <n v="960"/>
    <n v="66.960000000000008"/>
    <n v="106.83854166666667"/>
    <n v="0"/>
    <n v="0"/>
    <n v="0"/>
    <n v="10713.6"/>
    <s v="&gt;90 days"/>
    <n v="2"/>
    <s v="C"/>
    <n v="14"/>
    <n v="38.402521327938388"/>
  </r>
  <r>
    <s v="DRC005367-01"/>
    <s v="灭弧室定位圈"/>
    <x v="4"/>
    <n v="202"/>
    <x v="1"/>
    <x v="1"/>
    <s v="Order specific"/>
    <x v="0"/>
    <n v="2100"/>
    <n v="44"/>
    <n v="0"/>
    <n v="53.87"/>
    <n v="0"/>
    <n v="0"/>
    <n v="327"/>
    <n v="2370.2799999999997"/>
    <n v="6.6972477064220186"/>
    <n v="0"/>
    <n v="0"/>
    <n v="0"/>
    <n v="17615.489999999998"/>
    <s v="Order specific"/>
    <s v="Order specific"/>
    <s v="B"/>
    <s v=""/>
    <n v="0"/>
  </r>
  <r>
    <s v="DRC005394-01"/>
    <s v="LEVER"/>
    <x v="2"/>
    <n v="202"/>
    <x v="1"/>
    <x v="1"/>
    <s v="SM"/>
    <x v="1"/>
    <n v="2600"/>
    <n v="281"/>
    <n v="200"/>
    <n v="3"/>
    <n v="0"/>
    <n v="200"/>
    <n v="3700"/>
    <n v="843"/>
    <n v="4.3405405405405402"/>
    <n v="0"/>
    <n v="300"/>
    <n v="600"/>
    <n v="11100"/>
    <s v="&lt;15 days"/>
    <n v="2"/>
    <s v="C"/>
    <n v="14"/>
    <n v="0"/>
  </r>
  <r>
    <s v="DRC005395-01"/>
    <s v="PIN"/>
    <x v="2"/>
    <n v="202"/>
    <x v="1"/>
    <x v="1"/>
    <s v="SM"/>
    <x v="1"/>
    <n v="2600"/>
    <n v="1123"/>
    <n v="1400"/>
    <n v="1"/>
    <n v="0"/>
    <n v="350"/>
    <n v="6598"/>
    <n v="1123"/>
    <n v="15.544862079418007"/>
    <n v="0"/>
    <n v="175"/>
    <n v="1400"/>
    <n v="6598"/>
    <s v="&lt;30 days"/>
    <n v="3"/>
    <s v="B"/>
    <n v="21"/>
    <n v="0"/>
  </r>
  <r>
    <s v="DRC005439-01"/>
    <s v="LEVER"/>
    <x v="2"/>
    <n v="202"/>
    <x v="1"/>
    <x v="1"/>
    <s v="SM"/>
    <x v="1"/>
    <n v="2600"/>
    <n v="735"/>
    <n v="900"/>
    <n v="3.68"/>
    <n v="0"/>
    <n v="300"/>
    <n v="6332"/>
    <n v="2704.8"/>
    <n v="64.733891345546425"/>
    <n v="0"/>
    <n v="552"/>
    <n v="3312"/>
    <n v="23301.760000000002"/>
    <s v="&lt;90 days"/>
    <n v="2"/>
    <s v="B"/>
    <n v="14"/>
    <n v="1399.0896802742168"/>
  </r>
  <r>
    <s v="DRC005452-01"/>
    <s v="间隙铜圈"/>
    <x v="4"/>
    <n v="212"/>
    <x v="1"/>
    <x v="1"/>
    <s v="Order specific"/>
    <x v="0"/>
    <n v="2100"/>
    <n v="3"/>
    <n v="0"/>
    <n v="5.59"/>
    <n v="0"/>
    <n v="0"/>
    <n v="339"/>
    <n v="16.77"/>
    <n v="791.37168141592917"/>
    <n v="0"/>
    <n v="0"/>
    <n v="0"/>
    <n v="1895.01"/>
    <s v="Order specific"/>
    <s v="Order specific"/>
    <s v="C"/>
    <s v=""/>
    <n v="0"/>
  </r>
  <r>
    <s v="DRC005457-01"/>
    <s v="密封圈"/>
    <x v="4"/>
    <n v="202"/>
    <x v="1"/>
    <x v="1"/>
    <s v="Order specific"/>
    <x v="0"/>
    <n v="2100"/>
    <n v="210"/>
    <n v="12"/>
    <n v="0.5"/>
    <n v="0"/>
    <n v="0"/>
    <n v="1423"/>
    <n v="105"/>
    <n v="0.76950105411103298"/>
    <n v="0"/>
    <n v="0"/>
    <n v="6"/>
    <n v="711.5"/>
    <s v="Order specific"/>
    <s v="Order specific"/>
    <s v="C"/>
    <s v=""/>
    <n v="0"/>
  </r>
  <r>
    <s v="DRC005462-01"/>
    <s v="拉杆连接头"/>
    <x v="4"/>
    <n v="202"/>
    <x v="1"/>
    <x v="1"/>
    <s v="Order specific"/>
    <x v="0"/>
    <n v="2100"/>
    <n v="3"/>
    <n v="0"/>
    <n v="12.25"/>
    <n v="0"/>
    <n v="0"/>
    <n v="339"/>
    <n v="36.75"/>
    <n v="226.10619469026548"/>
    <n v="0"/>
    <n v="0"/>
    <n v="0"/>
    <n v="4152.75"/>
    <s v="Order specific"/>
    <s v="Order specific"/>
    <s v="C"/>
    <s v=""/>
    <n v="0"/>
  </r>
  <r>
    <s v="DRC005532-01"/>
    <s v="间隙铜圈"/>
    <x v="4"/>
    <n v="212"/>
    <x v="1"/>
    <x v="1"/>
    <s v="Order specific"/>
    <x v="0"/>
    <n v="2100"/>
    <n v="524"/>
    <n v="0"/>
    <n v="25"/>
    <n v="0"/>
    <n v="0"/>
    <n v="36"/>
    <n v="13100"/>
    <n v="30.416666666666664"/>
    <n v="0"/>
    <n v="0"/>
    <n v="0"/>
    <n v="900"/>
    <s v="Order specific"/>
    <s v="Order specific"/>
    <s v="A"/>
    <s v=""/>
    <n v="0"/>
  </r>
  <r>
    <s v="DRC005556-01"/>
    <s v="大电流分闸弹簧垫圈"/>
    <x v="3"/>
    <n v="202"/>
    <x v="1"/>
    <x v="1"/>
    <s v="MRP"/>
    <x v="2"/>
    <s v="VMI"/>
    <n v="6"/>
    <n v="0"/>
    <n v="6.02"/>
    <n v="0"/>
    <n v="0"/>
    <n v="961"/>
    <n v="36.119999999999997"/>
    <n v="199.02185223725289"/>
    <n v="0"/>
    <n v="0"/>
    <n v="0"/>
    <n v="5785.2199999999993"/>
    <s v="&gt;90 days"/>
    <n v="3"/>
    <s v="C"/>
    <n v="21"/>
    <n v="21.323781746313919"/>
  </r>
  <r>
    <s v="DRC005577-01"/>
    <s v="GASKET"/>
    <x v="4"/>
    <n v="202"/>
    <x v="1"/>
    <x v="1"/>
    <s v="Order specific"/>
    <x v="0"/>
    <n v="2100"/>
    <n v="420"/>
    <n v="24"/>
    <n v="5.85"/>
    <n v="0"/>
    <n v="0"/>
    <n v="2490"/>
    <n v="2457"/>
    <n v="0.87951807228915668"/>
    <n v="0"/>
    <n v="0"/>
    <n v="140.39999999999998"/>
    <n v="14566.5"/>
    <s v="Order specific"/>
    <s v="Order specific"/>
    <s v="B"/>
    <s v=""/>
    <n v="0"/>
  </r>
  <r>
    <s v="DRC005611-01"/>
    <s v="INDICATOR"/>
    <x v="2"/>
    <n v="202"/>
    <x v="1"/>
    <x v="1"/>
    <s v="SM"/>
    <x v="1"/>
    <n v="2600"/>
    <n v="277"/>
    <n v="300"/>
    <n v="6.1"/>
    <n v="0"/>
    <n v="100"/>
    <n v="3611"/>
    <n v="1689.6999999999998"/>
    <n v="42.453613957352538"/>
    <n v="0"/>
    <n v="305"/>
    <n v="1830"/>
    <n v="22027.1"/>
    <s v="&lt;90 days"/>
    <n v="2"/>
    <s v="B"/>
    <n v="14"/>
    <n v="747.43995232876728"/>
  </r>
  <r>
    <s v="DRC005676-01"/>
    <s v="PIN"/>
    <x v="2"/>
    <n v="202"/>
    <x v="1"/>
    <x v="1"/>
    <s v="SM"/>
    <x v="1"/>
    <n v="2600"/>
    <n v="3440"/>
    <n v="1800"/>
    <n v="1.74"/>
    <n v="0"/>
    <n v="450"/>
    <n v="3959"/>
    <n v="5985.6"/>
    <n v="25.538014650164182"/>
    <n v="0"/>
    <n v="391.5"/>
    <n v="3132"/>
    <n v="6888.66"/>
    <s v="&lt;30 days"/>
    <n v="3"/>
    <s v="B"/>
    <n v="21"/>
    <n v="701.98913145739573"/>
  </r>
  <r>
    <s v="DRC005803-01"/>
    <s v="SIDE"/>
    <x v="9"/>
    <n v="202"/>
    <x v="1"/>
    <x v="1"/>
    <s v="Order specific"/>
    <x v="0"/>
    <n v="2100"/>
    <n v="1"/>
    <n v="0"/>
    <n v="77.53"/>
    <n v="0"/>
    <n v="0"/>
    <n v="1"/>
    <n v="77.53"/>
    <n v="1255600"/>
    <n v="0"/>
    <n v="0"/>
    <n v="0"/>
    <n v="77.53"/>
    <s v="Order specific"/>
    <s v="Order specific"/>
    <s v="C"/>
    <s v=""/>
    <n v="0"/>
  </r>
  <r>
    <s v="DRC005804-01"/>
    <s v="SIDE"/>
    <x v="9"/>
    <n v="202"/>
    <x v="1"/>
    <x v="1"/>
    <s v="Order specific"/>
    <x v="0"/>
    <n v="2100"/>
    <n v="1"/>
    <n v="0"/>
    <n v="77.62"/>
    <n v="0"/>
    <n v="0"/>
    <n v="1"/>
    <n v="77.62"/>
    <n v="365"/>
    <n v="0"/>
    <n v="0"/>
    <n v="0"/>
    <n v="77.62"/>
    <s v="Order specific"/>
    <s v="Order specific"/>
    <s v="C"/>
    <s v=""/>
    <n v="0"/>
  </r>
  <r>
    <s v="DRC005891-01"/>
    <s v="绝缘盖Pole B"/>
    <x v="4"/>
    <n v="202"/>
    <x v="1"/>
    <x v="1"/>
    <s v="Order specific"/>
    <x v="0"/>
    <n v="2100"/>
    <n v="207"/>
    <n v="0"/>
    <n v="15.38"/>
    <n v="0"/>
    <n v="0"/>
    <n v="730"/>
    <n v="3183.6600000000003"/>
    <n v="0.5"/>
    <n v="0"/>
    <n v="0"/>
    <n v="0"/>
    <n v="11227.400000000001"/>
    <s v="Order specific"/>
    <s v="Order specific"/>
    <s v="B"/>
    <s v=""/>
    <n v="0"/>
  </r>
  <r>
    <s v="DRC005975-01"/>
    <s v="扭簧"/>
    <x v="2"/>
    <n v="219"/>
    <x v="1"/>
    <x v="1"/>
    <s v="SM"/>
    <x v="1"/>
    <n v="2600"/>
    <n v="382"/>
    <n v="400"/>
    <n v="1"/>
    <n v="0"/>
    <n v="100"/>
    <n v="511"/>
    <n v="382"/>
    <n v="147.85714285714286"/>
    <n v="0"/>
    <n v="50"/>
    <n v="400"/>
    <n v="511"/>
    <s v="&gt;90 days"/>
    <n v="3"/>
    <s v="C"/>
    <n v="21"/>
    <n v="216.31165217391307"/>
  </r>
  <r>
    <s v="DRC006165-01"/>
    <s v="摇把复位轴"/>
    <x v="3"/>
    <n v="202"/>
    <x v="1"/>
    <x v="1"/>
    <s v="MRP"/>
    <x v="2"/>
    <s v="VMI"/>
    <n v="1"/>
    <n v="0"/>
    <n v="15.2"/>
    <n v="0"/>
    <n v="0"/>
    <n v="2849"/>
    <n v="15.2"/>
    <n v="48.939978939978936"/>
    <n v="0"/>
    <n v="0"/>
    <n v="0"/>
    <n v="43304.799999999996"/>
    <s v="&lt;90 days"/>
    <n v="2"/>
    <s v="C"/>
    <n v="14"/>
    <n v="7.1621990102560424"/>
  </r>
  <r>
    <s v="DRC006585-01"/>
    <s v="手动分闸手动按钮件"/>
    <x v="3"/>
    <n v="202"/>
    <x v="1"/>
    <x v="1"/>
    <s v="MRP"/>
    <x v="2"/>
    <s v="VMI"/>
    <n v="48"/>
    <n v="0"/>
    <n v="13.25"/>
    <n v="0"/>
    <n v="0"/>
    <n v="30"/>
    <n v="636"/>
    <n v="12.166666666666666"/>
    <n v="0"/>
    <n v="0"/>
    <n v="0"/>
    <n v="397.5"/>
    <s v="&lt;15 days"/>
    <n v="3"/>
    <s v="C"/>
    <n v="21"/>
    <n v="0"/>
  </r>
  <r>
    <s v="DRC007354-02"/>
    <s v="FIXING PLATE"/>
    <x v="15"/>
    <n v="105"/>
    <x v="1"/>
    <x v="1"/>
    <s v="Order specific"/>
    <x v="0"/>
    <n v="2100"/>
    <n v="6"/>
    <n v="0"/>
    <n v="14.91"/>
    <n v="0"/>
    <n v="0"/>
    <n v="6"/>
    <n v="89.460000000000008"/>
    <n v="2920"/>
    <n v="0"/>
    <n v="0"/>
    <n v="0"/>
    <n v="89.460000000000008"/>
    <s v="Order specific"/>
    <s v="Order specific"/>
    <s v="C"/>
    <s v=""/>
    <n v="0"/>
  </r>
  <r>
    <s v="DRC311549-01"/>
    <s v="WASHER"/>
    <x v="2"/>
    <n v="202"/>
    <x v="1"/>
    <x v="1"/>
    <s v="SM"/>
    <x v="1"/>
    <n v="2600"/>
    <n v="1907"/>
    <n v="5000"/>
    <n v="1.5"/>
    <n v="0"/>
    <n v="1000"/>
    <n v="13204"/>
    <n v="2860.5"/>
    <n v="0.16585883065737655"/>
    <n v="0"/>
    <n v="750"/>
    <n v="7500"/>
    <n v="19806"/>
    <s v="&lt;15 days"/>
    <n v="2"/>
    <s v="B"/>
    <n v="14"/>
    <n v="0"/>
  </r>
  <r>
    <s v="DRC341030-01"/>
    <s v="绝缘侧板（GHA极柱，不生产了 ?)"/>
    <x v="19"/>
    <n v="202"/>
    <x v="1"/>
    <x v="1"/>
    <s v="Order specific"/>
    <x v="0"/>
    <n v="2100"/>
    <n v="200"/>
    <n v="0"/>
    <n v="51.3"/>
    <n v="0"/>
    <n v="0"/>
    <n v="1600"/>
    <n v="10260"/>
    <n v="435.03437500000001"/>
    <n v="0"/>
    <n v="0"/>
    <n v="0"/>
    <n v="82080"/>
    <s v="Order specific"/>
    <s v="Order specific"/>
    <s v="A"/>
    <s v=""/>
    <n v="0"/>
  </r>
  <r>
    <s v="DRCC26586-01"/>
    <s v="DOWEL"/>
    <x v="2"/>
    <n v="202"/>
    <x v="1"/>
    <x v="1"/>
    <s v="SM"/>
    <x v="1"/>
    <n v="2600"/>
    <n v="118"/>
    <n v="0"/>
    <n v="0.65"/>
    <n v="0"/>
    <n v="72"/>
    <n v="72"/>
    <n v="76.7"/>
    <n v="1013.8888888888888"/>
    <n v="0"/>
    <n v="23.400000000000002"/>
    <n v="0"/>
    <n v="46.800000000000004"/>
    <s v="&gt;90 days"/>
    <n v="3"/>
    <s v="C"/>
    <n v="21"/>
    <n v="49.573500493150689"/>
  </r>
  <r>
    <s v="DRCD69147-01"/>
    <s v="ROLLER"/>
    <x v="2"/>
    <n v="212"/>
    <x v="1"/>
    <x v="1"/>
    <s v="SM"/>
    <x v="1"/>
    <n v="2600"/>
    <n v="542"/>
    <n v="240"/>
    <n v="2.75"/>
    <n v="0"/>
    <n v="240"/>
    <n v="1152"/>
    <n v="1490.5"/>
    <n v="37.387152777777779"/>
    <n v="0"/>
    <n v="330"/>
    <n v="660"/>
    <n v="3168"/>
    <s v="&lt;90 days"/>
    <n v="3"/>
    <s v="B"/>
    <n v="21"/>
    <n v="431.1784290689576"/>
  </r>
  <r>
    <s v="DRCN01433-01"/>
    <s v="固定板"/>
    <x v="3"/>
    <n v="202"/>
    <x v="1"/>
    <x v="1"/>
    <s v="MRP"/>
    <x v="2"/>
    <s v="VMI"/>
    <n v="4"/>
    <n v="0"/>
    <n v="27.39"/>
    <n v="0"/>
    <n v="0"/>
    <n v="514"/>
    <n v="109.56"/>
    <n v="384.88326848249028"/>
    <n v="0"/>
    <n v="0"/>
    <n v="0"/>
    <n v="14078.460000000001"/>
    <s v="&gt;90 days"/>
    <n v="2"/>
    <s v="C"/>
    <n v="14"/>
    <n v="69.679362515290919"/>
  </r>
  <r>
    <s v="DRCN01765-01"/>
    <s v="凸轮辅开连接片"/>
    <x v="3"/>
    <n v="212"/>
    <x v="1"/>
    <x v="1"/>
    <s v="MRP"/>
    <x v="2"/>
    <s v="VMI"/>
    <n v="2"/>
    <n v="0"/>
    <n v="7.65"/>
    <n v="0"/>
    <n v="0"/>
    <n v="1752"/>
    <n v="15.3"/>
    <n v="0.83333333333333326"/>
    <n v="0"/>
    <n v="0"/>
    <n v="0"/>
    <n v="13402.800000000001"/>
    <s v="&lt;15 days"/>
    <n v="2"/>
    <s v="C"/>
    <n v="14"/>
    <n v="0"/>
  </r>
  <r>
    <s v="DRCN01766-02"/>
    <s v="机构后封板"/>
    <x v="3"/>
    <n v="202"/>
    <x v="1"/>
    <x v="1"/>
    <s v="MRP"/>
    <x v="2"/>
    <s v="VMI"/>
    <n v="1"/>
    <n v="0"/>
    <n v="230.13"/>
    <n v="0"/>
    <n v="0"/>
    <n v="867"/>
    <n v="230.13"/>
    <n v="0.84198385236447526"/>
    <n v="0"/>
    <n v="0"/>
    <n v="0"/>
    <n v="199522.71"/>
    <s v="&lt;15 days"/>
    <n v="1"/>
    <s v="C"/>
    <n v="7"/>
    <n v="0"/>
  </r>
  <r>
    <s v="DRCN01767-01"/>
    <s v="烟斗"/>
    <x v="3"/>
    <n v="202"/>
    <x v="1"/>
    <x v="1"/>
    <s v="MRP"/>
    <x v="2"/>
    <s v="VMI"/>
    <n v="1"/>
    <n v="0"/>
    <n v="38.700000000000003"/>
    <n v="0"/>
    <n v="0"/>
    <n v="866"/>
    <n v="38.700000000000003"/>
    <n v="0.42147806004618937"/>
    <n v="0"/>
    <n v="0"/>
    <n v="0"/>
    <n v="33514.200000000004"/>
    <s v="&lt;15 days"/>
    <n v="2"/>
    <s v="C"/>
    <n v="14"/>
    <n v="0"/>
  </r>
  <r>
    <s v="DRCN01773-02"/>
    <s v="凸轮连接片"/>
    <x v="3"/>
    <n v="212"/>
    <x v="1"/>
    <x v="1"/>
    <s v="MRP"/>
    <x v="2"/>
    <s v="VMI"/>
    <n v="1"/>
    <n v="0"/>
    <n v="9.6"/>
    <n v="0"/>
    <n v="0"/>
    <n v="866"/>
    <n v="9.6"/>
    <n v="0.42147806004618937"/>
    <n v="0"/>
    <n v="0"/>
    <n v="0"/>
    <n v="8313.6"/>
    <s v="&lt;15 days"/>
    <n v="3"/>
    <s v="C"/>
    <n v="21"/>
    <n v="0"/>
  </r>
  <r>
    <s v="DRCN01774-01"/>
    <s v="凸轮连接片"/>
    <x v="3"/>
    <n v="212"/>
    <x v="1"/>
    <x v="1"/>
    <s v="MRP"/>
    <x v="2"/>
    <s v="VMI"/>
    <n v="1"/>
    <n v="0"/>
    <n v="6.3"/>
    <n v="0"/>
    <n v="0"/>
    <n v="864"/>
    <n v="6.3"/>
    <n v="0.42245370370370366"/>
    <n v="0"/>
    <n v="0"/>
    <n v="0"/>
    <n v="5443.2"/>
    <s v="&lt;15 days"/>
    <n v="3"/>
    <s v="C"/>
    <n v="21"/>
    <n v="0"/>
  </r>
  <r>
    <s v="DRCN01775-01"/>
    <s v="间隔套"/>
    <x v="4"/>
    <n v="202"/>
    <x v="1"/>
    <x v="1"/>
    <s v="Order specific"/>
    <x v="0"/>
    <n v="2100"/>
    <n v="1"/>
    <n v="0"/>
    <n v="8.5"/>
    <n v="0"/>
    <n v="0"/>
    <n v="17"/>
    <n v="8.5"/>
    <n v="21.470588235294116"/>
    <n v="0"/>
    <n v="0"/>
    <n v="0"/>
    <n v="144.5"/>
    <s v="Order specific"/>
    <s v="Order specific"/>
    <s v="C"/>
    <s v=""/>
    <n v="0"/>
  </r>
  <r>
    <s v="DRCN01787-01"/>
    <s v="分闸半轴"/>
    <x v="3"/>
    <n v="202"/>
    <x v="1"/>
    <x v="1"/>
    <s v="MRP"/>
    <x v="2"/>
    <s v="VMI"/>
    <n v="1"/>
    <n v="0"/>
    <n v="29"/>
    <n v="0"/>
    <n v="0"/>
    <n v="865"/>
    <n v="29"/>
    <n v="0.42196531791907516"/>
    <n v="0"/>
    <n v="0"/>
    <n v="0"/>
    <n v="25085"/>
    <s v="&lt;15 days"/>
    <n v="2"/>
    <s v="C"/>
    <n v="14"/>
    <n v="0"/>
  </r>
  <r>
    <s v="DRCN01787-02"/>
    <s v="合闸半轴"/>
    <x v="3"/>
    <n v="202"/>
    <x v="1"/>
    <x v="1"/>
    <s v="MRP"/>
    <x v="2"/>
    <s v="VMI"/>
    <n v="1"/>
    <n v="0"/>
    <n v="29"/>
    <n v="0"/>
    <n v="0"/>
    <n v="866"/>
    <n v="29"/>
    <n v="0.42147806004618937"/>
    <n v="0"/>
    <n v="0"/>
    <n v="0"/>
    <n v="25114"/>
    <s v="&lt;15 days"/>
    <n v="2"/>
    <s v="C"/>
    <n v="14"/>
    <n v="0"/>
  </r>
  <r>
    <s v="DRCN01789-01"/>
    <s v="合分止动块"/>
    <x v="4"/>
    <n v="202"/>
    <x v="1"/>
    <x v="1"/>
    <s v="Order specific"/>
    <x v="0"/>
    <n v="2100"/>
    <n v="2078"/>
    <n v="5728"/>
    <n v="167.1"/>
    <n v="900"/>
    <n v="0"/>
    <n v="16366"/>
    <n v="347233.8"/>
    <n v="2.2302334107295613E-2"/>
    <n v="150390"/>
    <n v="0"/>
    <n v="957148.79999999993"/>
    <n v="2734758.6"/>
    <s v="Order specific"/>
    <s v="Order specific"/>
    <s v="A"/>
    <s v=""/>
    <n v="0"/>
  </r>
  <r>
    <s v="DRCN01790-01"/>
    <s v="卷簧传动大齿轮"/>
    <x v="4"/>
    <n v="202"/>
    <x v="1"/>
    <x v="1"/>
    <s v="Order specific"/>
    <x v="0"/>
    <n v="2100"/>
    <n v="1"/>
    <n v="0"/>
    <n v="65"/>
    <n v="0"/>
    <n v="0"/>
    <n v="0"/>
    <n v="65"/>
    <s v=""/>
    <n v="0"/>
    <n v="0"/>
    <n v="0"/>
    <n v="0"/>
    <s v="Order specific"/>
    <s v="Order specific"/>
    <s v="C"/>
    <s v=""/>
    <n v="0"/>
  </r>
  <r>
    <s v="DRCN01790-02"/>
    <s v="圈簧盒传动大齿轮"/>
    <x v="3"/>
    <n v="202"/>
    <x v="1"/>
    <x v="1"/>
    <s v="MRP"/>
    <x v="2"/>
    <s v="VMI"/>
    <n v="1"/>
    <n v="0"/>
    <n v="70"/>
    <n v="0"/>
    <n v="0"/>
    <n v="866"/>
    <n v="70"/>
    <n v="0.42147806004618937"/>
    <n v="0"/>
    <n v="0"/>
    <n v="0"/>
    <n v="60620"/>
    <s v="&lt;15 days"/>
    <n v="2"/>
    <s v="C"/>
    <n v="14"/>
    <n v="0"/>
  </r>
  <r>
    <s v="DRCN01796-01"/>
    <s v="圈簧盒传动小齿轮"/>
    <x v="3"/>
    <n v="202"/>
    <x v="1"/>
    <x v="1"/>
    <s v="MRP"/>
    <x v="2"/>
    <s v="VMI"/>
    <n v="1"/>
    <n v="0"/>
    <n v="48.34"/>
    <n v="0"/>
    <n v="0"/>
    <n v="928"/>
    <n v="48.34"/>
    <n v="0.39331896551724138"/>
    <n v="0"/>
    <n v="0"/>
    <n v="0"/>
    <n v="44859.520000000004"/>
    <s v="&lt;15 days"/>
    <n v="2"/>
    <s v="C"/>
    <n v="14"/>
    <n v="0"/>
  </r>
  <r>
    <s v="DRCN01797-01"/>
    <s v="小鸟件"/>
    <x v="3"/>
    <n v="202"/>
    <x v="1"/>
    <x v="1"/>
    <s v="MRP"/>
    <x v="2"/>
    <s v="VMI"/>
    <n v="472"/>
    <n v="0"/>
    <n v="35.81"/>
    <n v="0"/>
    <n v="0"/>
    <n v="16831"/>
    <n v="16902.32"/>
    <n v="2.1686174321193036E-2"/>
    <n v="0"/>
    <n v="0"/>
    <n v="0"/>
    <n v="602718.11"/>
    <s v="&lt;15 days"/>
    <n v="1"/>
    <s v="A"/>
    <n v="7"/>
    <n v="0"/>
  </r>
  <r>
    <s v="DRCN02165-01"/>
    <s v="电路板安装盖"/>
    <x v="9"/>
    <n v="202"/>
    <x v="1"/>
    <x v="1"/>
    <s v="Order specific"/>
    <x v="0"/>
    <n v="2100"/>
    <n v="16"/>
    <n v="0"/>
    <n v="30.94"/>
    <n v="0"/>
    <n v="0"/>
    <n v="48"/>
    <n v="495.04"/>
    <n v="3589.166666666667"/>
    <n v="0"/>
    <n v="0"/>
    <n v="0"/>
    <n v="1485.1200000000001"/>
    <s v="Order specific"/>
    <s v="Order specific"/>
    <s v="C"/>
    <s v=""/>
    <n v="0"/>
  </r>
  <r>
    <s v="DRCN02165-02"/>
    <s v="电路板盖子"/>
    <x v="3"/>
    <n v="202"/>
    <x v="1"/>
    <x v="1"/>
    <s v="MRP"/>
    <x v="2"/>
    <s v="VMI"/>
    <n v="23"/>
    <n v="0"/>
    <n v="30.94"/>
    <n v="0"/>
    <n v="0"/>
    <n v="480"/>
    <n v="711.62"/>
    <n v="12.166666666666666"/>
    <n v="0"/>
    <n v="0"/>
    <n v="0"/>
    <n v="14851.2"/>
    <s v="&lt;15 days"/>
    <n v="2"/>
    <s v="C"/>
    <n v="14"/>
    <n v="0"/>
  </r>
  <r>
    <s v="DRCN02166-01"/>
    <s v="电路板安装架"/>
    <x v="3"/>
    <n v="202"/>
    <x v="1"/>
    <x v="1"/>
    <s v="MRP"/>
    <x v="2"/>
    <s v="VMI"/>
    <n v="8"/>
    <n v="0"/>
    <n v="12.5"/>
    <n v="0"/>
    <n v="0"/>
    <n v="77"/>
    <n v="100"/>
    <n v="109.02597402597402"/>
    <n v="0"/>
    <n v="0"/>
    <n v="0"/>
    <n v="962.5"/>
    <s v="&gt;90 days"/>
    <n v="3"/>
    <s v="C"/>
    <n v="21"/>
    <n v="53.287432995830848"/>
  </r>
  <r>
    <s v="DRCN02375-01"/>
    <s v="白色凸轮盘"/>
    <x v="3"/>
    <n v="202"/>
    <x v="1"/>
    <x v="1"/>
    <s v="MRP"/>
    <x v="2"/>
    <s v="VMI"/>
    <n v="1"/>
    <n v="0"/>
    <n v="200"/>
    <n v="0"/>
    <n v="0"/>
    <n v="848"/>
    <n v="200"/>
    <n v="3.4433962264150941"/>
    <n v="0"/>
    <n v="0"/>
    <n v="0"/>
    <n v="169600"/>
    <s v="&lt;15 days"/>
    <n v="2"/>
    <s v="C"/>
    <n v="14"/>
    <n v="0"/>
  </r>
  <r>
    <s v="DRCN02414-02"/>
    <s v="POLE"/>
    <x v="4"/>
    <n v="202"/>
    <x v="1"/>
    <x v="1"/>
    <s v="Order specific"/>
    <x v="0"/>
    <n v="2100"/>
    <n v="207"/>
    <n v="0"/>
    <n v="1602"/>
    <n v="0"/>
    <n v="0"/>
    <n v="796"/>
    <n v="331614"/>
    <n v="0.45854271356783921"/>
    <n v="0"/>
    <n v="0"/>
    <n v="0"/>
    <n v="1275192"/>
    <s v="Order specific"/>
    <s v="Order specific"/>
    <s v="A"/>
    <s v=""/>
    <n v="0"/>
  </r>
  <r>
    <s v="DRCN02416-01"/>
    <s v="INSULATING ROD"/>
    <x v="4"/>
    <n v="212"/>
    <x v="1"/>
    <x v="1"/>
    <s v="Order specific"/>
    <x v="0"/>
    <n v="2100"/>
    <n v="1"/>
    <n v="2"/>
    <n v="41"/>
    <n v="0"/>
    <n v="0"/>
    <n v="3399"/>
    <n v="41"/>
    <n v="22.228596646072372"/>
    <n v="0"/>
    <n v="0"/>
    <n v="82"/>
    <n v="139359"/>
    <s v="Order specific"/>
    <s v="Order specific"/>
    <s v="C"/>
    <s v=""/>
    <n v="0"/>
  </r>
  <r>
    <s v="DRCN02425-01"/>
    <s v="TRANSMISSION"/>
    <x v="4"/>
    <n v="202"/>
    <x v="1"/>
    <x v="1"/>
    <s v="Order specific"/>
    <x v="0"/>
    <n v="2100"/>
    <n v="70"/>
    <n v="1"/>
    <n v="59.99"/>
    <n v="0"/>
    <n v="0"/>
    <n v="1436"/>
    <n v="4199.3"/>
    <n v="0.25417827298050139"/>
    <n v="0"/>
    <n v="0"/>
    <n v="59.99"/>
    <n v="86145.64"/>
    <s v="Order specific"/>
    <s v="Order specific"/>
    <s v="B"/>
    <s v=""/>
    <n v="0"/>
  </r>
  <r>
    <s v="DRCN02425-03"/>
    <s v="TRANSMISSION"/>
    <x v="4"/>
    <n v="202"/>
    <x v="1"/>
    <x v="1"/>
    <s v="Order specific"/>
    <x v="0"/>
    <n v="2100"/>
    <n v="124"/>
    <n v="2"/>
    <n v="52.66"/>
    <n v="0"/>
    <n v="0"/>
    <n v="2444"/>
    <n v="6529.8399999999992"/>
    <n v="10.454173486088379"/>
    <n v="0"/>
    <n v="0"/>
    <n v="105.32"/>
    <n v="128701.04"/>
    <s v="Order specific"/>
    <s v="Order specific"/>
    <s v="B"/>
    <s v=""/>
    <n v="0"/>
  </r>
  <r>
    <s v="DRCN02425-04"/>
    <s v="TRANSMISSION"/>
    <x v="4"/>
    <n v="202"/>
    <x v="1"/>
    <x v="1"/>
    <s v="Order specific"/>
    <x v="0"/>
    <n v="2100"/>
    <n v="16"/>
    <n v="0"/>
    <n v="51.41"/>
    <n v="0"/>
    <n v="0"/>
    <n v="408"/>
    <n v="822.56"/>
    <n v="110.9313725490196"/>
    <n v="0"/>
    <n v="0"/>
    <n v="0"/>
    <n v="20975.279999999999"/>
    <s v="Order specific"/>
    <s v="Order specific"/>
    <s v="C"/>
    <s v=""/>
    <n v="0"/>
  </r>
  <r>
    <s v="DRCN02460-01"/>
    <s v="SLEEVE"/>
    <x v="2"/>
    <n v="202"/>
    <x v="1"/>
    <x v="1"/>
    <s v="SM"/>
    <x v="1"/>
    <n v="2600"/>
    <n v="67"/>
    <n v="60"/>
    <n v="4.4000000000000004"/>
    <n v="0"/>
    <n v="30"/>
    <n v="809"/>
    <n v="294.8"/>
    <n v="7.2187886279357221"/>
    <n v="0"/>
    <n v="66"/>
    <n v="264"/>
    <n v="3559.6000000000004"/>
    <s v="&lt;15 days"/>
    <n v="3"/>
    <s v="C"/>
    <n v="21"/>
    <n v="0"/>
  </r>
  <r>
    <s v="DRCN02519-01"/>
    <s v="接触器B相上连接触臂"/>
    <x v="3"/>
    <n v="212"/>
    <x v="1"/>
    <x v="1"/>
    <s v="MRP"/>
    <x v="2"/>
    <s v="VMI"/>
    <n v="13"/>
    <n v="0"/>
    <n v="122.41"/>
    <n v="0"/>
    <n v="0"/>
    <n v="9"/>
    <n v="1591.33"/>
    <n v="2717.2222222222222"/>
    <n v="0"/>
    <n v="0"/>
    <n v="0"/>
    <n v="1101.69"/>
    <s v="&gt;90 days"/>
    <n v="3"/>
    <s v="B"/>
    <n v="21"/>
    <n v="1042.1607481005929"/>
  </r>
  <r>
    <s v="DRCN02550-02"/>
    <s v="CONNECTION"/>
    <x v="4"/>
    <n v="202"/>
    <x v="1"/>
    <x v="1"/>
    <s v="Order specific"/>
    <x v="0"/>
    <n v="2100"/>
    <n v="42"/>
    <n v="0"/>
    <n v="745.22"/>
    <n v="0"/>
    <n v="0"/>
    <n v="1150"/>
    <n v="31299.24"/>
    <n v="4.1260869565217391"/>
    <n v="0"/>
    <n v="0"/>
    <n v="0"/>
    <n v="857003"/>
    <s v="Order specific"/>
    <s v="Order specific"/>
    <s v="A"/>
    <s v=""/>
    <n v="0"/>
  </r>
  <r>
    <s v="DRCN02550-12"/>
    <s v="POLE B触臂1250A/1600A"/>
    <x v="4"/>
    <n v="212"/>
    <x v="1"/>
    <x v="1"/>
    <s v="Order specific"/>
    <x v="0"/>
    <n v="2100"/>
    <n v="372"/>
    <n v="0"/>
    <n v="167.27"/>
    <n v="0"/>
    <n v="0"/>
    <n v="438"/>
    <n v="62224.44"/>
    <n v="35"/>
    <n v="0"/>
    <n v="0"/>
    <n v="0"/>
    <n v="73264.260000000009"/>
    <s v="Order specific"/>
    <s v="Order specific"/>
    <s v="A"/>
    <s v=""/>
    <n v="0"/>
  </r>
  <r>
    <s v="DRCN02551-03"/>
    <s v="CONNECTION"/>
    <x v="4"/>
    <n v="202"/>
    <x v="1"/>
    <x v="1"/>
    <s v="Order specific"/>
    <x v="0"/>
    <n v="2100"/>
    <n v="6"/>
    <n v="12"/>
    <n v="1437.68"/>
    <n v="0"/>
    <n v="0"/>
    <n v="954"/>
    <n v="8626.08"/>
    <n v="142.32704402515725"/>
    <n v="0"/>
    <n v="0"/>
    <n v="17252.16"/>
    <n v="1371546.72"/>
    <s v="Order specific"/>
    <s v="Order specific"/>
    <s v="A"/>
    <s v=""/>
    <n v="0"/>
  </r>
  <r>
    <s v="DRCN02583-01"/>
    <s v="航空插下联锁件"/>
    <x v="3"/>
    <n v="202"/>
    <x v="1"/>
    <x v="1"/>
    <s v="MRP"/>
    <x v="2"/>
    <s v="VMI"/>
    <n v="44"/>
    <n v="0"/>
    <n v="3.4"/>
    <n v="0"/>
    <n v="0"/>
    <n v="8"/>
    <n v="149.6"/>
    <n v="273.75"/>
    <n v="0"/>
    <n v="0"/>
    <n v="0"/>
    <n v="27.2"/>
    <s v="&gt;90 days"/>
    <n v="3"/>
    <s v="C"/>
    <n v="21"/>
    <n v="91.161731506849321"/>
  </r>
  <r>
    <s v="DRCN02692-03"/>
    <s v="SUPPORT"/>
    <x v="4"/>
    <n v="202"/>
    <x v="1"/>
    <x v="1"/>
    <s v="Order specific"/>
    <x v="0"/>
    <n v="2100"/>
    <n v="2"/>
    <n v="0"/>
    <n v="546.4"/>
    <n v="0"/>
    <n v="0"/>
    <n v="135"/>
    <n v="1092.8"/>
    <n v="118.96296296296298"/>
    <n v="0"/>
    <n v="0"/>
    <n v="0"/>
    <n v="73764"/>
    <s v="Order specific"/>
    <s v="Order specific"/>
    <s v="B"/>
    <s v=""/>
    <n v="0"/>
  </r>
  <r>
    <s v="DRCN02726-01"/>
    <s v="HEAT SINK"/>
    <x v="4"/>
    <n v="202"/>
    <x v="1"/>
    <x v="1"/>
    <s v="Order specific"/>
    <x v="0"/>
    <n v="2100"/>
    <n v="3"/>
    <n v="6"/>
    <n v="451.76"/>
    <n v="0"/>
    <n v="0"/>
    <n v="477"/>
    <n v="1355.28"/>
    <n v="1.5303983228511531"/>
    <n v="0"/>
    <n v="0"/>
    <n v="2710.56"/>
    <n v="215489.52"/>
    <s v="Order specific"/>
    <s v="Order specific"/>
    <s v="B"/>
    <s v=""/>
    <n v="0"/>
  </r>
  <r>
    <s v="DRCN02745-01"/>
    <s v="主轴摆臂"/>
    <x v="3"/>
    <n v="202"/>
    <x v="1"/>
    <x v="1"/>
    <s v="MRP"/>
    <x v="2"/>
    <s v="VMI"/>
    <n v="237"/>
    <n v="0"/>
    <n v="27.73"/>
    <n v="0"/>
    <n v="0"/>
    <n v="10823"/>
    <n v="6572.01"/>
    <n v="0.10117342696110136"/>
    <n v="0"/>
    <n v="0"/>
    <n v="0"/>
    <n v="300121.78999999998"/>
    <s v="&lt;15 days"/>
    <n v="1"/>
    <s v="B"/>
    <n v="7"/>
    <n v="0"/>
  </r>
  <r>
    <s v="DRCN02755-01"/>
    <s v="POLE"/>
    <x v="4"/>
    <n v="202"/>
    <x v="1"/>
    <x v="1"/>
    <s v="Order specific"/>
    <x v="0"/>
    <n v="2100"/>
    <n v="3"/>
    <n v="6"/>
    <n v="1661.41"/>
    <n v="0"/>
    <n v="0"/>
    <n v="666"/>
    <n v="4984.2300000000005"/>
    <n v="129.88738738738738"/>
    <n v="0"/>
    <n v="0"/>
    <n v="9968.4600000000009"/>
    <n v="1106499.06"/>
    <s v="Order specific"/>
    <s v="Order specific"/>
    <s v="B"/>
    <s v=""/>
    <n v="0"/>
  </r>
  <r>
    <s v="DRCN02768-07"/>
    <s v="COVER"/>
    <x v="4"/>
    <n v="202"/>
    <x v="1"/>
    <x v="1"/>
    <s v="Order specific"/>
    <x v="0"/>
    <n v="2100"/>
    <n v="3"/>
    <n v="0"/>
    <n v="1047.0999999999999"/>
    <n v="0"/>
    <n v="0"/>
    <n v="570"/>
    <n v="3141.2999999999997"/>
    <n v="1.9210526315789473"/>
    <n v="0"/>
    <n v="0"/>
    <n v="0"/>
    <n v="596847"/>
    <s v="Order specific"/>
    <s v="Order specific"/>
    <s v="B"/>
    <s v=""/>
    <n v="0"/>
  </r>
  <r>
    <s v="DRCN02796-01"/>
    <s v="大电流主轴摆臂"/>
    <x v="3"/>
    <n v="202"/>
    <x v="1"/>
    <x v="1"/>
    <s v="MRP"/>
    <x v="2"/>
    <s v="VMI"/>
    <n v="6"/>
    <n v="0"/>
    <n v="52.98"/>
    <n v="0"/>
    <n v="0"/>
    <n v="954"/>
    <n v="317.88"/>
    <n v="1.1477987421383649"/>
    <n v="0"/>
    <n v="0"/>
    <n v="0"/>
    <n v="50542.92"/>
    <s v="&lt;15 days"/>
    <n v="2"/>
    <s v="C"/>
    <n v="14"/>
    <n v="0"/>
  </r>
  <r>
    <s v="DRCN02864-01"/>
    <s v="拨叉50KA"/>
    <x v="4"/>
    <n v="202"/>
    <x v="1"/>
    <x v="1"/>
    <s v="Order specific"/>
    <x v="0"/>
    <n v="2100"/>
    <n v="7"/>
    <n v="0"/>
    <n v="257"/>
    <n v="0"/>
    <n v="0"/>
    <n v="111"/>
    <n v="1799"/>
    <n v="19.72972972972973"/>
    <n v="0"/>
    <n v="0"/>
    <n v="0"/>
    <n v="28527"/>
    <s v="Order specific"/>
    <s v="Order specific"/>
    <s v="B"/>
    <s v=""/>
    <n v="0"/>
  </r>
  <r>
    <s v="DRCN02866-01"/>
    <s v="拨叉50KA"/>
    <x v="4"/>
    <n v="202"/>
    <x v="1"/>
    <x v="1"/>
    <s v="Order specific"/>
    <x v="0"/>
    <n v="2100"/>
    <n v="14"/>
    <n v="0"/>
    <n v="256"/>
    <n v="0"/>
    <n v="0"/>
    <n v="80"/>
    <n v="3584"/>
    <n v="31.937499999999996"/>
    <n v="0"/>
    <n v="0"/>
    <n v="0"/>
    <n v="20480"/>
    <s v="Order specific"/>
    <s v="Order specific"/>
    <s v="B"/>
    <s v=""/>
    <n v="0"/>
  </r>
  <r>
    <s v="DRCN02973-01"/>
    <s v="手车翻板联锁件"/>
    <x v="2"/>
    <n v="202"/>
    <x v="1"/>
    <x v="1"/>
    <s v="SM"/>
    <x v="1"/>
    <n v="2600"/>
    <n v="191"/>
    <n v="300"/>
    <n v="8.2200000000000006"/>
    <n v="0"/>
    <n v="100"/>
    <n v="3760"/>
    <n v="1570.0200000000002"/>
    <n v="1.3590425531914894"/>
    <n v="0"/>
    <n v="411.00000000000006"/>
    <n v="2466"/>
    <n v="30907.200000000001"/>
    <s v="&lt;15 days"/>
    <n v="2"/>
    <s v="B"/>
    <n v="14"/>
    <n v="0"/>
  </r>
  <r>
    <s v="DRCN02974-01"/>
    <s v="PIVOT BRACKET"/>
    <x v="2"/>
    <n v="202"/>
    <x v="1"/>
    <x v="1"/>
    <s v="SM"/>
    <x v="1"/>
    <n v="2600"/>
    <n v="420"/>
    <n v="300"/>
    <n v="4.09"/>
    <n v="0"/>
    <n v="150"/>
    <n v="3387"/>
    <n v="1717.8"/>
    <n v="20.583111898435195"/>
    <n v="0"/>
    <n v="306.75"/>
    <n v="1227"/>
    <n v="13852.83"/>
    <s v="&lt;30 days"/>
    <n v="2"/>
    <s v="B"/>
    <n v="14"/>
    <n v="362.60746117765183"/>
  </r>
  <r>
    <s v="DRCVS3C01-01"/>
    <s v="接触器灭弧室"/>
    <x v="9"/>
    <n v="213"/>
    <x v="1"/>
    <x v="1"/>
    <s v="Order specific"/>
    <x v="0"/>
    <n v="2100"/>
    <n v="103"/>
    <n v="660"/>
    <n v="835.95"/>
    <n v="90"/>
    <n v="0"/>
    <n v="1624"/>
    <n v="86102.85"/>
    <n v="94.396551724137936"/>
    <n v="75235.5"/>
    <n v="0"/>
    <n v="551727"/>
    <n v="1357582.8"/>
    <s v="Order specific"/>
    <s v="Order specific"/>
    <s v="A"/>
    <s v=""/>
    <n v="0"/>
  </r>
  <r>
    <s v="FEP401225P0039911S"/>
    <s v="FEP本体（P-000399）"/>
    <x v="11"/>
    <n v="105"/>
    <x v="0"/>
    <x v="0"/>
    <s v="Order specific"/>
    <x v="0"/>
    <n v="2100"/>
    <n v="5"/>
    <n v="0"/>
    <n v="49835.9"/>
    <n v="0"/>
    <n v="0"/>
    <n v="5"/>
    <n v="249179.5"/>
    <n v="7519.0000000000009"/>
    <n v="0"/>
    <n v="0"/>
    <n v="0"/>
    <n v="249179.5"/>
    <s v="Order specific"/>
    <s v="Order specific"/>
    <s v="A"/>
    <s v=""/>
    <n v="0"/>
  </r>
  <r>
    <s v="FPX12-31-12"/>
    <s v="SF6 CIRCUIT BREAKER"/>
    <x v="20"/>
    <n v="213"/>
    <x v="1"/>
    <x v="1"/>
    <s v="Order specific"/>
    <x v="0"/>
    <n v="2100"/>
    <n v="15"/>
    <n v="0"/>
    <n v="48438.17"/>
    <n v="0"/>
    <n v="0"/>
    <n v="0"/>
    <n v="726572.54999999993"/>
    <s v=""/>
    <n v="0"/>
    <n v="0"/>
    <n v="0"/>
    <n v="0"/>
    <s v="Order specific"/>
    <s v="Order specific"/>
    <s v="A"/>
    <s v=""/>
    <n v="0"/>
  </r>
  <r>
    <s v="KSGA5.253.042"/>
    <s v="FEP手动储能杆"/>
    <x v="0"/>
    <n v="105"/>
    <x v="1"/>
    <x v="1"/>
    <s v="Order specific"/>
    <x v="0"/>
    <n v="2100"/>
    <n v="11"/>
    <n v="0"/>
    <n v="0"/>
    <n v="0"/>
    <n v="0"/>
    <n v="11"/>
    <n v="0"/>
    <n v="497.72727272727269"/>
    <n v="0"/>
    <n v="0"/>
    <n v="0"/>
    <n v="0"/>
    <s v="Order specific"/>
    <s v="Order specific"/>
    <s v="D"/>
    <s v=""/>
    <n v="0"/>
  </r>
  <r>
    <s v="M10214/302"/>
    <s v="spring charging handle"/>
    <x v="15"/>
    <n v="213"/>
    <x v="1"/>
    <x v="1"/>
    <s v="Order specific"/>
    <x v="0"/>
    <n v="2100"/>
    <n v="3"/>
    <n v="0"/>
    <n v="257.76"/>
    <n v="0"/>
    <n v="0"/>
    <n v="0"/>
    <n v="773.28"/>
    <s v=""/>
    <n v="0"/>
    <n v="0"/>
    <n v="0"/>
    <n v="0"/>
    <s v="Order specific"/>
    <s v="Order specific"/>
    <s v="C"/>
    <s v=""/>
    <n v="0"/>
  </r>
  <r>
    <s v="MVIA00008-01"/>
    <s v="拨叉间隔套"/>
    <x v="10"/>
    <n v="202"/>
    <x v="1"/>
    <x v="1"/>
    <s v="Order specific"/>
    <x v="0"/>
    <n v="2100"/>
    <n v="11"/>
    <n v="0"/>
    <n v="2.52"/>
    <n v="0"/>
    <n v="0"/>
    <n v="258"/>
    <n v="27.72"/>
    <n v="4.2441860465116275"/>
    <n v="0"/>
    <n v="0"/>
    <n v="0"/>
    <n v="650.16"/>
    <s v="Order specific"/>
    <s v="Order specific"/>
    <s v="C"/>
    <s v=""/>
    <n v="0"/>
  </r>
  <r>
    <s v="RL-TRC-10-A1"/>
    <s v="电动手车电机控制器 220VDC 2A(配客户）"/>
    <x v="14"/>
    <n v="212"/>
    <x v="0"/>
    <x v="0"/>
    <s v="Order specific"/>
    <x v="0"/>
    <n v="2100"/>
    <n v="29"/>
    <n v="0"/>
    <n v="505"/>
    <n v="0"/>
    <n v="0"/>
    <n v="162"/>
    <n v="14645"/>
    <n v="24.783950617283949"/>
    <n v="0"/>
    <n v="0"/>
    <n v="0"/>
    <n v="81810"/>
    <s v="Order specific"/>
    <s v="Order specific"/>
    <s v="A"/>
    <s v=""/>
    <n v="0"/>
  </r>
  <r>
    <s v="RL-TRC-10-A1-E"/>
    <s v="TRC-10-A1-E,220VDC,适用650,800,1000mm,2.5A"/>
    <x v="14"/>
    <n v="212"/>
    <x v="0"/>
    <x v="0"/>
    <s v="Order specific"/>
    <x v="0"/>
    <n v="2100"/>
    <n v="1"/>
    <n v="0"/>
    <n v="515"/>
    <n v="0"/>
    <n v="0"/>
    <n v="1"/>
    <n v="515"/>
    <n v="10585"/>
    <n v="0"/>
    <n v="0"/>
    <n v="0"/>
    <n v="515"/>
    <s v="Order specific"/>
    <s v="Order specific"/>
    <s v="C"/>
    <s v=""/>
    <n v="0"/>
  </r>
  <r>
    <s v="RL-TRC-10-B1-E"/>
    <s v="TRC-10-B1-E,110VDC,适用于650,800mm柜子,2.5A"/>
    <x v="14"/>
    <n v="212"/>
    <x v="0"/>
    <x v="0"/>
    <s v="Order specific"/>
    <x v="0"/>
    <n v="2100"/>
    <n v="2"/>
    <n v="0"/>
    <n v="515"/>
    <n v="0"/>
    <n v="0"/>
    <n v="10"/>
    <n v="1030"/>
    <n v="36.5"/>
    <n v="0"/>
    <n v="0"/>
    <n v="0"/>
    <n v="5150"/>
    <s v="Order specific"/>
    <s v="Order specific"/>
    <s v="B"/>
    <s v=""/>
    <n v="0"/>
  </r>
  <r>
    <s v="RL-TRC-10-C1"/>
    <s v="TRC-10-C1,48VDC,适用于650,800mm柜子,保护整定值3.9A"/>
    <x v="14"/>
    <n v="212"/>
    <x v="0"/>
    <x v="0"/>
    <s v="Order specific"/>
    <x v="0"/>
    <n v="2100"/>
    <n v="2"/>
    <n v="0"/>
    <n v="580.75"/>
    <n v="0"/>
    <n v="0"/>
    <n v="0"/>
    <n v="1161.5"/>
    <s v=""/>
    <n v="0"/>
    <n v="0"/>
    <n v="0"/>
    <n v="0"/>
    <s v="Order specific"/>
    <s v="Order specific"/>
    <s v="B"/>
    <s v=""/>
    <n v="0"/>
  </r>
  <r>
    <s v="RL-TRC-10-C1-E"/>
    <s v="TRC-10-C1-E,48VDC,适用于650mm,800mm柜子,4.2A"/>
    <x v="14"/>
    <n v="212"/>
    <x v="0"/>
    <x v="0"/>
    <s v="Order specific"/>
    <x v="0"/>
    <n v="2100"/>
    <n v="1"/>
    <n v="35"/>
    <n v="590.75"/>
    <n v="0"/>
    <n v="0"/>
    <n v="84"/>
    <n v="590.75"/>
    <n v="8.6904761904761898"/>
    <n v="0"/>
    <n v="0"/>
    <n v="20676.25"/>
    <n v="49623"/>
    <s v="Order specific"/>
    <s v="Order specific"/>
    <s v="C"/>
    <s v=""/>
    <n v="0"/>
  </r>
  <r>
    <s v="SASP00001-01"/>
    <s v="分闸线圈(DC220V)开断31.5KA"/>
    <x v="0"/>
    <n v="217"/>
    <x v="0"/>
    <x v="0"/>
    <s v="Order specific"/>
    <x v="0"/>
    <n v="2100"/>
    <n v="13"/>
    <n v="0"/>
    <n v="9.8800000000000008"/>
    <n v="0"/>
    <n v="0"/>
    <n v="9"/>
    <n v="128.44"/>
    <n v="40.55555555555555"/>
    <n v="0"/>
    <n v="0"/>
    <n v="0"/>
    <n v="88.92"/>
    <s v="Order specific"/>
    <s v="Order specific"/>
    <s v="C"/>
    <s v=""/>
    <n v="0"/>
  </r>
  <r>
    <s v="SASP50026-02"/>
    <s v="面板(275MM)"/>
    <x v="0"/>
    <n v="212"/>
    <x v="0"/>
    <x v="0"/>
    <s v="Order specific"/>
    <x v="0"/>
    <n v="2100"/>
    <n v="5"/>
    <n v="3"/>
    <n v="92.48"/>
    <n v="0"/>
    <n v="0"/>
    <n v="33"/>
    <n v="462.40000000000003"/>
    <n v="143.78787878787878"/>
    <n v="0"/>
    <n v="0"/>
    <n v="277.44"/>
    <n v="3051.84"/>
    <s v="Order specific"/>
    <s v="Order specific"/>
    <s v="C"/>
    <s v=""/>
    <n v="0"/>
  </r>
  <r>
    <s v="SASP50027-02"/>
    <s v="面板贴纸"/>
    <x v="0"/>
    <n v="202"/>
    <x v="0"/>
    <x v="0"/>
    <s v="Order specific"/>
    <x v="0"/>
    <n v="2100"/>
    <n v="8"/>
    <n v="6"/>
    <n v="38"/>
    <n v="0"/>
    <n v="0"/>
    <n v="88"/>
    <n v="304"/>
    <n v="20.738636363636363"/>
    <n v="0"/>
    <n v="0"/>
    <n v="228"/>
    <n v="3344"/>
    <s v="Order specific"/>
    <s v="Order specific"/>
    <s v="C"/>
    <s v=""/>
    <n v="0"/>
  </r>
  <r>
    <s v="SEM101146-01"/>
    <s v="插销杆"/>
    <x v="12"/>
    <n v="202"/>
    <x v="1"/>
    <x v="1"/>
    <s v="Order specific"/>
    <x v="0"/>
    <n v="2100"/>
    <n v="1"/>
    <n v="0"/>
    <n v="2.44"/>
    <n v="0"/>
    <n v="0"/>
    <n v="0"/>
    <n v="2.44"/>
    <s v=""/>
    <n v="0"/>
    <n v="0"/>
    <n v="0"/>
    <n v="0"/>
    <s v="Order specific"/>
    <s v="Order specific"/>
    <s v="C"/>
    <s v=""/>
    <n v="0"/>
  </r>
  <r>
    <s v="SEM101147-01"/>
    <s v="压簧"/>
    <x v="12"/>
    <n v="219"/>
    <x v="1"/>
    <x v="1"/>
    <s v="Order specific"/>
    <x v="0"/>
    <n v="2100"/>
    <n v="1"/>
    <n v="0"/>
    <n v="2.04"/>
    <n v="0"/>
    <n v="0"/>
    <n v="1900"/>
    <n v="2.04"/>
    <n v="0.19210526315789472"/>
    <n v="0"/>
    <n v="0"/>
    <n v="0"/>
    <n v="3876"/>
    <s v="Order specific"/>
    <s v="Order specific"/>
    <s v="C"/>
    <s v=""/>
    <n v="0"/>
  </r>
  <r>
    <s v="SEM101148-01"/>
    <s v="微动开关安装盖"/>
    <x v="12"/>
    <n v="202"/>
    <x v="1"/>
    <x v="1"/>
    <s v="Order specific"/>
    <x v="0"/>
    <n v="2100"/>
    <n v="1"/>
    <n v="0"/>
    <n v="14.82"/>
    <n v="0"/>
    <n v="0"/>
    <n v="0"/>
    <n v="14.82"/>
    <s v=""/>
    <n v="0"/>
    <n v="0"/>
    <n v="0"/>
    <n v="0"/>
    <s v="Order specific"/>
    <s v="Order specific"/>
    <s v="C"/>
    <s v=""/>
    <n v="0"/>
  </r>
  <r>
    <s v="SEM101149-01"/>
    <s v="微动开关安装盒"/>
    <x v="12"/>
    <n v="202"/>
    <x v="1"/>
    <x v="1"/>
    <s v="Order specific"/>
    <x v="0"/>
    <n v="2100"/>
    <n v="1"/>
    <n v="0"/>
    <n v="21.29"/>
    <n v="0"/>
    <n v="0"/>
    <n v="0"/>
    <n v="21.29"/>
    <s v=""/>
    <n v="0"/>
    <n v="0"/>
    <n v="0"/>
    <n v="0"/>
    <s v="Order specific"/>
    <s v="Order specific"/>
    <s v="C"/>
    <s v=""/>
    <n v="0"/>
  </r>
  <r>
    <s v="SEM101150-01"/>
    <s v="微动开关安装盒贴纸"/>
    <x v="12"/>
    <n v="202"/>
    <x v="1"/>
    <x v="1"/>
    <s v="Order specific"/>
    <x v="0"/>
    <n v="2100"/>
    <n v="200"/>
    <n v="0"/>
    <n v="0.56000000000000005"/>
    <n v="0"/>
    <n v="0"/>
    <n v="0"/>
    <n v="112.00000000000001"/>
    <s v=""/>
    <n v="0"/>
    <n v="0"/>
    <n v="0"/>
    <n v="0"/>
    <s v="Order specific"/>
    <s v="Order specific"/>
    <s v="C"/>
    <s v=""/>
    <n v="0"/>
  </r>
  <r>
    <s v="ST267-308-261"/>
    <s v="INSULATED WIRE HO5V-K 1.0 BLAC"/>
    <x v="2"/>
    <n v="202"/>
    <x v="1"/>
    <x v="1"/>
    <s v="SM"/>
    <x v="1"/>
    <n v="2600"/>
    <n v="1500"/>
    <n v="2000"/>
    <n v="1.28"/>
    <n v="0"/>
    <n v="500"/>
    <n v="1172.8"/>
    <n v="1920"/>
    <n v="62.244201909959074"/>
    <n v="0"/>
    <n v="320"/>
    <n v="2560"/>
    <n v="1501.184"/>
    <s v="&lt;90 days"/>
    <n v="3"/>
    <s v="B"/>
    <n v="21"/>
    <n v="839.67102246575337"/>
  </r>
  <r>
    <s v="ST412-112-322"/>
    <s v="screw"/>
    <x v="7"/>
    <n v="219"/>
    <x v="1"/>
    <x v="1"/>
    <s v="Order specific"/>
    <x v="0"/>
    <n v="2100"/>
    <n v="48"/>
    <n v="0"/>
    <n v="1.1499999999999999"/>
    <n v="0"/>
    <n v="0"/>
    <n v="11"/>
    <n v="55.199999999999996"/>
    <n v="49772.727272727279"/>
    <n v="0"/>
    <n v="0"/>
    <n v="0"/>
    <n v="12.649999999999999"/>
    <s v="Order specific"/>
    <s v="Order specific"/>
    <s v="C"/>
    <s v=""/>
    <n v="0"/>
  </r>
  <r>
    <s v="ST417-111-108"/>
    <s v="鸭嘴触子垫片"/>
    <x v="1"/>
    <n v="213"/>
    <x v="1"/>
    <x v="1"/>
    <s v="Order specific"/>
    <x v="0"/>
    <n v="2100"/>
    <n v="84198"/>
    <n v="50000"/>
    <n v="0.14000000000000001"/>
    <n v="32000"/>
    <n v="0"/>
    <n v="249189"/>
    <n v="11787.720000000001"/>
    <n v="7.0308079409604762E-2"/>
    <n v="4480"/>
    <n v="0"/>
    <n v="7000.0000000000009"/>
    <n v="34886.460000000006"/>
    <s v="Order specific"/>
    <s v="Order specific"/>
    <s v="A"/>
    <s v=""/>
    <n v="0"/>
  </r>
  <r>
    <s v="ST417-111-208"/>
    <s v="鸭嘴触子垫片"/>
    <x v="1"/>
    <n v="213"/>
    <x v="1"/>
    <x v="1"/>
    <s v="Order specific"/>
    <x v="0"/>
    <n v="2100"/>
    <n v="7230"/>
    <n v="0"/>
    <n v="0.46"/>
    <n v="2000"/>
    <n v="0"/>
    <n v="2900"/>
    <n v="3325.8"/>
    <n v="10597.334482758621"/>
    <n v="920"/>
    <n v="0"/>
    <n v="0"/>
    <n v="1334"/>
    <s v="Order specific"/>
    <s v="Order specific"/>
    <s v="B"/>
    <s v=""/>
    <n v="0"/>
  </r>
  <r>
    <s v="ST419-050-164"/>
    <s v="CBHC SCREW M4X16  10.9"/>
    <x v="0"/>
    <n v="105"/>
    <x v="0"/>
    <x v="0"/>
    <s v="Order specific"/>
    <x v="0"/>
    <n v="2100"/>
    <n v="91"/>
    <n v="6"/>
    <n v="0.21"/>
    <n v="0"/>
    <n v="0"/>
    <n v="144"/>
    <n v="19.11"/>
    <n v="18326.041666666668"/>
    <n v="0"/>
    <n v="0"/>
    <n v="1.26"/>
    <n v="30.24"/>
    <s v="Order specific"/>
    <s v="Order specific"/>
    <s v="C"/>
    <s v=""/>
    <n v="0"/>
  </r>
  <r>
    <s v="ST419-050-256"/>
    <s v="CBHC SCREW M6X20  10.9"/>
    <x v="0"/>
    <n v="219"/>
    <x v="0"/>
    <x v="0"/>
    <s v="Order specific"/>
    <x v="0"/>
    <n v="2100"/>
    <n v="20"/>
    <n v="12"/>
    <n v="0.23"/>
    <n v="0"/>
    <n v="0"/>
    <n v="192"/>
    <n v="4.6000000000000005"/>
    <n v="172.99479166666666"/>
    <n v="0"/>
    <n v="0"/>
    <n v="2.7600000000000002"/>
    <n v="44.160000000000004"/>
    <s v="Order specific"/>
    <s v="Order specific"/>
    <s v="C"/>
    <s v=""/>
    <n v="0"/>
  </r>
  <r>
    <s v="ST421-080-047"/>
    <s v="铆钉6.5X10.8"/>
    <x v="1"/>
    <n v="219"/>
    <x v="1"/>
    <x v="1"/>
    <s v="Order specific"/>
    <x v="0"/>
    <n v="2100"/>
    <n v="1000"/>
    <n v="0"/>
    <n v="2.2599999999999998"/>
    <n v="0"/>
    <n v="0"/>
    <n v="0"/>
    <n v="2260"/>
    <s v=""/>
    <n v="0"/>
    <n v="0"/>
    <n v="0"/>
    <n v="0"/>
    <s v="Order specific"/>
    <s v="Order specific"/>
    <s v="B"/>
    <s v=""/>
    <n v="0"/>
  </r>
  <r>
    <s v="ST421-248-103"/>
    <s v="STRAIGHT PIN 2X8 STEEL"/>
    <x v="5"/>
    <n v="202"/>
    <x v="1"/>
    <x v="1"/>
    <s v="Order specific"/>
    <x v="0"/>
    <n v="2100"/>
    <n v="4"/>
    <n v="0"/>
    <n v="0.1"/>
    <n v="0"/>
    <n v="0"/>
    <n v="52"/>
    <n v="0.4"/>
    <n v="7019.2307692307686"/>
    <n v="0"/>
    <n v="0"/>
    <n v="0"/>
    <n v="5.2"/>
    <s v="Order specific"/>
    <s v="Order specific"/>
    <s v="C"/>
    <s v=""/>
    <n v="0"/>
  </r>
  <r>
    <s v="ST423-001-325"/>
    <s v="BALL BEARING 6005-2ZNR"/>
    <x v="2"/>
    <n v="212"/>
    <x v="1"/>
    <x v="1"/>
    <s v="SM"/>
    <x v="1"/>
    <n v="2600"/>
    <n v="813"/>
    <n v="250"/>
    <n v="16.07"/>
    <n v="0"/>
    <n v="250"/>
    <n v="6838"/>
    <n v="13064.91"/>
    <n v="0.21351272301842644"/>
    <n v="0"/>
    <n v="2008.75"/>
    <n v="4017.5"/>
    <n v="109886.66"/>
    <s v="&lt;15 days"/>
    <n v="2"/>
    <s v="A"/>
    <n v="14"/>
    <n v="0"/>
  </r>
  <r>
    <s v="ST423-001-720"/>
    <s v="BALL BEARING 6000-2Z"/>
    <x v="2"/>
    <n v="219"/>
    <x v="1"/>
    <x v="1"/>
    <s v="SM"/>
    <x v="1"/>
    <n v="2600"/>
    <n v="1056"/>
    <n v="2000"/>
    <n v="4.12"/>
    <n v="0"/>
    <n v="500"/>
    <n v="1098"/>
    <n v="4350.72"/>
    <n v="270.25956284153006"/>
    <n v="0"/>
    <n v="1030"/>
    <n v="8240"/>
    <n v="4523.76"/>
    <s v="&gt;90 days"/>
    <n v="3"/>
    <s v="B"/>
    <n v="21"/>
    <n v="2648.3527374088867"/>
  </r>
  <r>
    <s v="ST423-001-792"/>
    <s v="电动手车轴承"/>
    <x v="3"/>
    <n v="219"/>
    <x v="1"/>
    <x v="1"/>
    <s v="MRP"/>
    <x v="2"/>
    <s v="VMI"/>
    <n v="2217"/>
    <n v="0"/>
    <n v="5.33"/>
    <n v="0"/>
    <n v="0"/>
    <n v="1464"/>
    <n v="11816.61"/>
    <n v="263.27868852459017"/>
    <n v="0"/>
    <n v="0"/>
    <n v="0"/>
    <n v="7803.12"/>
    <s v="&gt;90 days"/>
    <n v="3"/>
    <s v="A"/>
    <n v="21"/>
    <n v="7176.8909256164388"/>
  </r>
  <r>
    <s v="ST423-020-035"/>
    <s v="主轴拐臂轴承"/>
    <x v="3"/>
    <n v="219"/>
    <x v="1"/>
    <x v="1"/>
    <s v="MRP"/>
    <x v="2"/>
    <s v="VMI"/>
    <n v="1"/>
    <n v="0"/>
    <n v="20.68"/>
    <n v="0"/>
    <n v="0"/>
    <n v="866"/>
    <n v="20.68"/>
    <n v="934.41685912240177"/>
    <n v="0"/>
    <n v="0"/>
    <n v="0"/>
    <n v="17908.88"/>
    <s v="&gt;90 days"/>
    <n v="2"/>
    <s v="C"/>
    <n v="14"/>
    <n v="13.444305401968599"/>
  </r>
  <r>
    <s v="ST423-074-042"/>
    <s v="CYLINDRICAL ROLL 16X24"/>
    <x v="2"/>
    <n v="202"/>
    <x v="1"/>
    <x v="1"/>
    <s v="SM"/>
    <x v="1"/>
    <n v="2600"/>
    <n v="946"/>
    <n v="600"/>
    <n v="2.89"/>
    <n v="0"/>
    <n v="300"/>
    <n v="22593"/>
    <n v="2733.94"/>
    <n v="1.6155446377196476E-2"/>
    <n v="0"/>
    <n v="433.5"/>
    <n v="1734"/>
    <n v="65293.770000000004"/>
    <s v="&lt;15 days"/>
    <n v="2"/>
    <s v="B"/>
    <n v="14"/>
    <n v="0"/>
  </r>
  <r>
    <s v="ST423-130-003"/>
    <s v="活门轴承"/>
    <x v="5"/>
    <n v="213"/>
    <x v="1"/>
    <x v="1"/>
    <s v="Order specific"/>
    <x v="0"/>
    <n v="2100"/>
    <n v="258"/>
    <n v="0"/>
    <n v="35.67"/>
    <n v="0"/>
    <n v="0"/>
    <n v="1152"/>
    <n v="9202.86"/>
    <n v="299.73090277777777"/>
    <n v="0"/>
    <n v="0"/>
    <n v="0"/>
    <n v="41091.840000000004"/>
    <s v="Order specific"/>
    <s v="Order specific"/>
    <s v="A"/>
    <s v=""/>
    <n v="0"/>
  </r>
  <r>
    <s v="ST423-130-104"/>
    <s v="止子轴承"/>
    <x v="3"/>
    <n v="202"/>
    <x v="1"/>
    <x v="1"/>
    <s v="MRP"/>
    <x v="2"/>
    <s v="VMI"/>
    <n v="4366"/>
    <n v="9415"/>
    <n v="65.67"/>
    <n v="0"/>
    <n v="0"/>
    <n v="16360"/>
    <n v="286715.22000000003"/>
    <n v="5.7561124694376531"/>
    <n v="0"/>
    <n v="0"/>
    <n v="618283.05000000005"/>
    <n v="1074361.2"/>
    <s v="&lt;15 days"/>
    <n v="1"/>
    <s v="A"/>
    <n v="7"/>
    <n v="0"/>
  </r>
  <r>
    <s v="ST423-140-005"/>
    <s v="轴承 8"/>
    <x v="1"/>
    <n v="219"/>
    <x v="1"/>
    <x v="1"/>
    <s v="Order specific"/>
    <x v="0"/>
    <n v="2100"/>
    <n v="137"/>
    <n v="0"/>
    <n v="16.239999999999998"/>
    <n v="0"/>
    <n v="0"/>
    <n v="96"/>
    <n v="2224.8799999999997"/>
    <n v="16599.895833333332"/>
    <n v="0"/>
    <n v="0"/>
    <n v="0"/>
    <n v="1559.04"/>
    <s v="Order specific"/>
    <s v="Order specific"/>
    <s v="B"/>
    <s v=""/>
    <n v="0"/>
  </r>
  <r>
    <s v="ST423-150-004"/>
    <s v="CAM ROLLER KR 19PP SK"/>
    <x v="2"/>
    <n v="219"/>
    <x v="1"/>
    <x v="1"/>
    <s v="SM"/>
    <x v="1"/>
    <n v="2600"/>
    <n v="513"/>
    <n v="0"/>
    <n v="27.52"/>
    <n v="0"/>
    <n v="300"/>
    <n v="728"/>
    <n v="14117.76"/>
    <n v="68.688186813186817"/>
    <n v="0"/>
    <n v="4128"/>
    <n v="0"/>
    <n v="20034.560000000001"/>
    <s v="&lt;90 days"/>
    <n v="2"/>
    <s v="A"/>
    <n v="14"/>
    <n v="7418.5871425017503"/>
  </r>
  <r>
    <s v="ST423-240-050"/>
    <s v="轴承K16X20X17"/>
    <x v="1"/>
    <n v="219"/>
    <x v="1"/>
    <x v="1"/>
    <s v="Order specific"/>
    <x v="0"/>
    <n v="2100"/>
    <n v="224"/>
    <n v="0"/>
    <n v="3.02"/>
    <n v="0"/>
    <n v="0"/>
    <n v="392"/>
    <n v="676.48"/>
    <n v="477.6658163265306"/>
    <n v="0"/>
    <n v="0"/>
    <n v="0"/>
    <n v="1183.8399999999999"/>
    <s v="Order specific"/>
    <s v="Order specific"/>
    <s v="C"/>
    <s v=""/>
    <n v="0"/>
  </r>
  <r>
    <s v="ST423-250-005"/>
    <s v="轴承HK 0609"/>
    <x v="1"/>
    <n v="219"/>
    <x v="1"/>
    <x v="1"/>
    <s v="Order specific"/>
    <x v="0"/>
    <n v="2100"/>
    <n v="140"/>
    <n v="0"/>
    <n v="2.74"/>
    <n v="0"/>
    <n v="0"/>
    <n v="96"/>
    <n v="383.6"/>
    <n v="851.66666666666674"/>
    <n v="0"/>
    <n v="0"/>
    <n v="0"/>
    <n v="263.04000000000002"/>
    <s v="Order specific"/>
    <s v="Order specific"/>
    <s v="C"/>
    <s v=""/>
    <n v="0"/>
  </r>
  <r>
    <s v="ST423-250-011"/>
    <s v="烟斗轴承（双向）"/>
    <x v="2"/>
    <n v="219"/>
    <x v="1"/>
    <x v="1"/>
    <s v="SM"/>
    <x v="1"/>
    <n v="2600"/>
    <n v="2645"/>
    <n v="1600"/>
    <n v="3.5"/>
    <n v="0"/>
    <n v="800"/>
    <n v="18842"/>
    <n v="9257.5"/>
    <n v="2.7120263241694089"/>
    <n v="0"/>
    <n v="1400"/>
    <n v="5600"/>
    <n v="65947"/>
    <s v="&lt;15 days"/>
    <n v="2"/>
    <s v="A"/>
    <n v="14"/>
    <n v="0"/>
  </r>
  <r>
    <s v="ST423-250-021"/>
    <s v="主轴摆臂轴承"/>
    <x v="1"/>
    <n v="213"/>
    <x v="1"/>
    <x v="1"/>
    <s v="Order specific"/>
    <x v="0"/>
    <n v="2100"/>
    <n v="9370"/>
    <n v="0"/>
    <n v="6.36"/>
    <n v="1500"/>
    <n v="0"/>
    <n v="27952"/>
    <n v="59593.200000000004"/>
    <n v="34.538673440183167"/>
    <n v="9540"/>
    <n v="0"/>
    <n v="0"/>
    <n v="177774.72"/>
    <s v="Order specific"/>
    <s v="Order specific"/>
    <s v="A"/>
    <s v=""/>
    <n v="0"/>
  </r>
  <r>
    <s v="ST423-250-036"/>
    <s v="M5S&amp;M5SR连接拐臂轴承"/>
    <x v="19"/>
    <n v="219"/>
    <x v="1"/>
    <x v="1"/>
    <s v="Order specific"/>
    <x v="0"/>
    <n v="2100"/>
    <n v="90"/>
    <n v="0"/>
    <n v="16.07"/>
    <n v="0"/>
    <n v="0"/>
    <n v="257"/>
    <n v="1446.3"/>
    <n v="13307.587548638132"/>
    <n v="0"/>
    <n v="0"/>
    <n v="0"/>
    <n v="4129.99"/>
    <s v="Order specific"/>
    <s v="Order specific"/>
    <s v="B"/>
    <s v=""/>
    <n v="0"/>
  </r>
  <r>
    <s v="ST423-250-043"/>
    <s v="主轴卷簧轴承"/>
    <x v="19"/>
    <n v="219"/>
    <x v="1"/>
    <x v="1"/>
    <s v="Order specific"/>
    <x v="0"/>
    <n v="2100"/>
    <n v="168"/>
    <n v="0"/>
    <n v="8.44"/>
    <n v="0"/>
    <n v="0"/>
    <n v="265"/>
    <n v="1417.9199999999998"/>
    <n v="123.96226415094338"/>
    <n v="0"/>
    <n v="0"/>
    <n v="0"/>
    <n v="2236.6"/>
    <s v="Order specific"/>
    <s v="Order specific"/>
    <s v="B"/>
    <s v=""/>
    <n v="0"/>
  </r>
  <r>
    <s v="ST423-260-104"/>
    <s v="烟斗轴承（单向）"/>
    <x v="2"/>
    <n v="219"/>
    <x v="1"/>
    <x v="1"/>
    <s v="SM"/>
    <x v="1"/>
    <n v="2600"/>
    <n v="1667"/>
    <n v="2700"/>
    <n v="14.96"/>
    <n v="0"/>
    <n v="600"/>
    <n v="12714"/>
    <n v="24938.32"/>
    <n v="4.8230297310051906"/>
    <n v="0"/>
    <n v="4488"/>
    <n v="40392"/>
    <n v="190201.44"/>
    <s v="&lt;15 days"/>
    <n v="1"/>
    <s v="A"/>
    <n v="7"/>
    <n v="0"/>
  </r>
  <r>
    <s v="ST423-280-010"/>
    <s v="AXIAL BEARING WASHER AS 2542"/>
    <x v="2"/>
    <n v="219"/>
    <x v="1"/>
    <x v="1"/>
    <s v="SM"/>
    <x v="1"/>
    <n v="2600"/>
    <n v="1992"/>
    <n v="900"/>
    <n v="1.03"/>
    <n v="0"/>
    <n v="300"/>
    <n v="16756"/>
    <n v="2051.7600000000002"/>
    <n v="36.312664120315112"/>
    <n v="0"/>
    <n v="154.5"/>
    <n v="927"/>
    <n v="17258.68"/>
    <s v="&lt;90 days"/>
    <n v="2"/>
    <s v="B"/>
    <n v="14"/>
    <n v="832.07755964467401"/>
  </r>
  <r>
    <s v="ST423-285-015"/>
    <s v="主轴拐臂轴承"/>
    <x v="3"/>
    <n v="219"/>
    <x v="1"/>
    <x v="1"/>
    <s v="MRP"/>
    <x v="2"/>
    <s v="VMI"/>
    <n v="1"/>
    <n v="0"/>
    <n v="6.92"/>
    <n v="0"/>
    <n v="0"/>
    <n v="868"/>
    <n v="6.92"/>
    <n v="837.64976958525347"/>
    <n v="0"/>
    <n v="0"/>
    <n v="0"/>
    <n v="6006.5599999999995"/>
    <s v="&gt;90 days"/>
    <n v="3"/>
    <s v="C"/>
    <n v="21"/>
    <n v="4.4526996402046546"/>
  </r>
  <r>
    <s v="ST423-285-021"/>
    <s v="主轴卷簧内轴承"/>
    <x v="2"/>
    <n v="219"/>
    <x v="1"/>
    <x v="1"/>
    <s v="SM"/>
    <x v="1"/>
    <n v="2600"/>
    <n v="975"/>
    <n v="1000"/>
    <n v="7.23"/>
    <n v="0"/>
    <n v="500"/>
    <n v="7122"/>
    <n v="7049.25"/>
    <n v="5.1249648975007021E-2"/>
    <n v="0"/>
    <n v="1807.5"/>
    <n v="7230"/>
    <n v="51492.060000000005"/>
    <s v="&lt;15 days"/>
    <n v="2"/>
    <s v="B"/>
    <n v="14"/>
    <n v="0"/>
  </r>
  <r>
    <s v="ST423-290-005"/>
    <s v="SCREW"/>
    <x v="5"/>
    <n v="202"/>
    <x v="1"/>
    <x v="1"/>
    <s v="Order specific"/>
    <x v="0"/>
    <n v="2100"/>
    <n v="5"/>
    <n v="0"/>
    <n v="15"/>
    <n v="0"/>
    <n v="0"/>
    <n v="52"/>
    <n v="75"/>
    <n v="6843.75"/>
    <n v="0"/>
    <n v="0"/>
    <n v="0"/>
    <n v="780"/>
    <s v="Order specific"/>
    <s v="Order specific"/>
    <s v="C"/>
    <s v=""/>
    <n v="0"/>
  </r>
  <r>
    <s v="ST423-301-136"/>
    <s v="小鸟件磨擦套"/>
    <x v="2"/>
    <n v="219"/>
    <x v="1"/>
    <x v="1"/>
    <s v="SM"/>
    <x v="1"/>
    <n v="2600"/>
    <n v="1573"/>
    <n v="1500"/>
    <n v="2.15"/>
    <n v="0"/>
    <n v="500"/>
    <n v="8926"/>
    <n v="3381.95"/>
    <n v="0.20445888415863767"/>
    <n v="0"/>
    <n v="537.5"/>
    <n v="3225"/>
    <n v="19190.899999999998"/>
    <s v="&lt;15 days"/>
    <n v="2"/>
    <s v="B"/>
    <n v="14"/>
    <n v="0"/>
  </r>
  <r>
    <s v="ST423-305-048"/>
    <s v="PLAST. SHOUL. BEARING 10X12X05"/>
    <x v="2"/>
    <n v="202"/>
    <x v="1"/>
    <x v="1"/>
    <s v="SM"/>
    <x v="1"/>
    <n v="2600"/>
    <n v="804"/>
    <n v="675"/>
    <n v="0.9"/>
    <n v="0"/>
    <n v="135"/>
    <n v="2598"/>
    <n v="723.6"/>
    <n v="220.9949961508853"/>
    <n v="0"/>
    <n v="60.75"/>
    <n v="607.5"/>
    <n v="2338.2000000000003"/>
    <s v="&gt;90 days"/>
    <n v="3"/>
    <s v="C"/>
    <n v="21"/>
    <n v="432.19444759076544"/>
  </r>
  <r>
    <s v="ST423-305-227"/>
    <s v="PLAST. SHOUL. BEARING 09X14X10"/>
    <x v="2"/>
    <n v="202"/>
    <x v="1"/>
    <x v="1"/>
    <s v="SM"/>
    <x v="1"/>
    <n v="2600"/>
    <n v="294"/>
    <n v="225"/>
    <n v="1"/>
    <n v="0"/>
    <n v="45"/>
    <n v="866"/>
    <n v="294"/>
    <n v="338.86836027713628"/>
    <n v="0"/>
    <n v="22.5"/>
    <n v="225"/>
    <n v="866"/>
    <s v="&gt;90 days"/>
    <n v="3"/>
    <s v="C"/>
    <n v="21"/>
    <n v="182.01515354733183"/>
  </r>
  <r>
    <s v="ST423-310-010"/>
    <s v="THERMOPLAST. CLIP BEARING 10X3"/>
    <x v="2"/>
    <n v="202"/>
    <x v="1"/>
    <x v="1"/>
    <s v="SM"/>
    <x v="1"/>
    <n v="2600"/>
    <n v="1223"/>
    <n v="2075"/>
    <n v="0.83"/>
    <n v="0"/>
    <n v="500"/>
    <n v="7323"/>
    <n v="1015.0899999999999"/>
    <n v="14.653830397378124"/>
    <n v="0"/>
    <n v="207.5"/>
    <n v="1722.25"/>
    <n v="6078.09"/>
    <s v="&lt;15 days"/>
    <n v="3"/>
    <s v="B"/>
    <n v="21"/>
    <n v="0"/>
  </r>
  <r>
    <s v="ST423-311-055"/>
    <s v="SHOULD. BUSH STEEL 8/10X5.5"/>
    <x v="2"/>
    <n v="219"/>
    <x v="1"/>
    <x v="1"/>
    <s v="SM"/>
    <x v="1"/>
    <n v="2600"/>
    <n v="168"/>
    <n v="660"/>
    <n v="1.61"/>
    <n v="0"/>
    <n v="176"/>
    <n v="3866"/>
    <n v="270.48"/>
    <n v="115.46689084324883"/>
    <n v="0"/>
    <n v="141.68"/>
    <n v="1062.6000000000001"/>
    <n v="6224.26"/>
    <s v="&gt;90 days"/>
    <n v="3"/>
    <s v="C"/>
    <n v="21"/>
    <n v="146.04989305704592"/>
  </r>
  <r>
    <s v="ST423-311-203"/>
    <s v="轴承25/28X11.5"/>
    <x v="10"/>
    <n v="219"/>
    <x v="1"/>
    <x v="1"/>
    <s v="Order specific"/>
    <x v="0"/>
    <n v="2100"/>
    <n v="12"/>
    <n v="0"/>
    <n v="3.42"/>
    <n v="0"/>
    <n v="0"/>
    <n v="68"/>
    <n v="41.04"/>
    <n v="901.76470588235293"/>
    <n v="0"/>
    <n v="0"/>
    <n v="0"/>
    <n v="232.56"/>
    <s v="Order specific"/>
    <s v="Order specific"/>
    <s v="C"/>
    <s v=""/>
    <n v="0"/>
  </r>
  <r>
    <s v="ST423-311-236"/>
    <s v="轴承14/16X12"/>
    <x v="1"/>
    <n v="219"/>
    <x v="1"/>
    <x v="1"/>
    <s v="Order specific"/>
    <x v="0"/>
    <n v="2100"/>
    <n v="58"/>
    <n v="0"/>
    <n v="1.54"/>
    <n v="0"/>
    <n v="0"/>
    <n v="88"/>
    <n v="89.320000000000007"/>
    <n v="49.772727272727266"/>
    <n v="0"/>
    <n v="0"/>
    <n v="0"/>
    <n v="135.52000000000001"/>
    <s v="Order specific"/>
    <s v="Order specific"/>
    <s v="C"/>
    <s v=""/>
    <n v="0"/>
  </r>
  <r>
    <s v="ST423-350-081"/>
    <s v="SELF LUBRICAT BEARING 06/10X06"/>
    <x v="2"/>
    <n v="219"/>
    <x v="1"/>
    <x v="1"/>
    <s v="SM"/>
    <x v="1"/>
    <n v="2600"/>
    <n v="69"/>
    <n v="45"/>
    <n v="1.4"/>
    <n v="0"/>
    <n v="15"/>
    <n v="237"/>
    <n v="96.6"/>
    <n v="89.324894514767934"/>
    <n v="0"/>
    <n v="10.5"/>
    <n v="62.999999999999993"/>
    <n v="331.79999999999995"/>
    <s v="&lt;90 days"/>
    <n v="3"/>
    <s v="C"/>
    <n v="21"/>
    <n v="48.767166178554554"/>
  </r>
  <r>
    <s v="ST423-501-001"/>
    <s v="ARTICULATED JOINT 6/R"/>
    <x v="2"/>
    <n v="219"/>
    <x v="1"/>
    <x v="1"/>
    <s v="SM"/>
    <x v="1"/>
    <n v="2600"/>
    <n v="44"/>
    <n v="30"/>
    <n v="21.54"/>
    <n v="0"/>
    <n v="15"/>
    <n v="237"/>
    <n v="947.76"/>
    <n v="106.26582278481013"/>
    <n v="0"/>
    <n v="161.54999999999998"/>
    <n v="646.19999999999993"/>
    <n v="5104.9799999999996"/>
    <s v="&gt;90 days"/>
    <n v="3"/>
    <s v="B"/>
    <n v="21"/>
    <n v="501.90750418106018"/>
  </r>
  <r>
    <s v="ST423-511-020"/>
    <s v="主轴拐臂轴承"/>
    <x v="1"/>
    <n v="219"/>
    <x v="1"/>
    <x v="1"/>
    <s v="Order specific"/>
    <x v="0"/>
    <n v="2100"/>
    <n v="178"/>
    <n v="0"/>
    <n v="29.11"/>
    <n v="0"/>
    <n v="0"/>
    <n v="266"/>
    <n v="5181.58"/>
    <n v="60.375939849624054"/>
    <n v="0"/>
    <n v="0"/>
    <n v="0"/>
    <n v="7743.26"/>
    <s v="Order specific"/>
    <s v="Order specific"/>
    <s v="B"/>
    <s v=""/>
    <n v="0"/>
  </r>
  <r>
    <s v="ST424-501-343"/>
    <s v="CHAIN LINKS"/>
    <x v="5"/>
    <n v="105"/>
    <x v="1"/>
    <x v="1"/>
    <s v="Order specific"/>
    <x v="0"/>
    <n v="2100"/>
    <n v="15"/>
    <n v="50"/>
    <n v="9.82"/>
    <n v="0"/>
    <n v="0"/>
    <n v="0"/>
    <n v="147.30000000000001"/>
    <s v=""/>
    <n v="0"/>
    <n v="0"/>
    <n v="491"/>
    <n v="0"/>
    <s v="Order specific"/>
    <s v="Order specific"/>
    <s v="C"/>
    <s v=""/>
    <n v="0"/>
  </r>
  <r>
    <s v="ST431-101-137"/>
    <s v="整流桥"/>
    <x v="1"/>
    <n v="213"/>
    <x v="1"/>
    <x v="1"/>
    <s v="Order specific"/>
    <x v="0"/>
    <n v="2100"/>
    <n v="585"/>
    <n v="0"/>
    <n v="15.17"/>
    <n v="60"/>
    <n v="0"/>
    <n v="597"/>
    <n v="8874.4500000000007"/>
    <n v="9.1708542713567844"/>
    <n v="910.2"/>
    <n v="0"/>
    <n v="0"/>
    <n v="9056.49"/>
    <s v="Order specific"/>
    <s v="Order specific"/>
    <s v="A"/>
    <s v=""/>
    <n v="0"/>
  </r>
  <r>
    <s v="ST434-101-064"/>
    <s v="64针航空插（公）"/>
    <x v="3"/>
    <n v="219"/>
    <x v="1"/>
    <x v="1"/>
    <s v="MRP"/>
    <x v="2"/>
    <s v="VMI"/>
    <n v="7"/>
    <n v="0"/>
    <n v="45.3"/>
    <n v="0"/>
    <n v="0"/>
    <n v="3294"/>
    <n v="317.09999999999997"/>
    <n v="64.822404371584696"/>
    <n v="0"/>
    <n v="0"/>
    <n v="0"/>
    <n v="149218.19999999998"/>
    <s v="&lt;90 days"/>
    <n v="2"/>
    <s v="C"/>
    <n v="14"/>
    <n v="164.08551679662801"/>
  </r>
  <r>
    <s v="ST434-101-164"/>
    <s v="64针航空插（母）配客户"/>
    <x v="3"/>
    <n v="219"/>
    <x v="1"/>
    <x v="1"/>
    <s v="MRP"/>
    <x v="2"/>
    <s v="VMI"/>
    <n v="428"/>
    <n v="0"/>
    <n v="45.3"/>
    <n v="0"/>
    <n v="0"/>
    <n v="1112"/>
    <n v="19388.399999999998"/>
    <n v="2.2976618705035969"/>
    <n v="0"/>
    <n v="0"/>
    <n v="0"/>
    <n v="50373.599999999999"/>
    <s v="&lt;15 days"/>
    <n v="2"/>
    <s v="A"/>
    <n v="14"/>
    <n v="0"/>
  </r>
  <r>
    <s v="ST434-101-565"/>
    <s v="Socket pin"/>
    <x v="2"/>
    <n v="219"/>
    <x v="1"/>
    <x v="1"/>
    <s v="SM"/>
    <x v="1"/>
    <n v="2600"/>
    <n v="448"/>
    <n v="0"/>
    <n v="0.73"/>
    <n v="0"/>
    <n v="2000"/>
    <n v="1812"/>
    <n v="327.03999999999996"/>
    <n v="86.214128035320087"/>
    <n v="0"/>
    <n v="730"/>
    <n v="0"/>
    <n v="1322.76"/>
    <s v="&lt;90 days"/>
    <n v="3"/>
    <s v="C"/>
    <n v="21"/>
    <n v="163.27062728971961"/>
  </r>
  <r>
    <s v="ST434-101-566"/>
    <s v="Female contact crimping 10A"/>
    <x v="2"/>
    <n v="219"/>
    <x v="1"/>
    <x v="1"/>
    <s v="SM"/>
    <x v="1"/>
    <n v="2600"/>
    <n v="1750"/>
    <n v="8000"/>
    <n v="0.8"/>
    <n v="0"/>
    <n v="4000"/>
    <n v="74989"/>
    <n v="1400"/>
    <n v="2.1805864860179494"/>
    <n v="0"/>
    <n v="1600"/>
    <n v="6400"/>
    <n v="59991.200000000004"/>
    <s v="&lt;15 days"/>
    <n v="2"/>
    <s v="B"/>
    <n v="14"/>
    <n v="0"/>
  </r>
  <r>
    <s v="ST435-520-012"/>
    <s v="MICROSWITCH 16A 6.3X0.8"/>
    <x v="2"/>
    <n v="202"/>
    <x v="1"/>
    <x v="1"/>
    <s v="SM"/>
    <x v="1"/>
    <n v="2600"/>
    <n v="919"/>
    <n v="1256"/>
    <n v="18.149999999999999"/>
    <n v="0"/>
    <n v="314"/>
    <n v="6159"/>
    <n v="16679.849999999999"/>
    <n v="103.71001786004221"/>
    <n v="0"/>
    <n v="2849.5499999999997"/>
    <n v="22796.399999999998"/>
    <n v="111785.84999999999"/>
    <s v="&gt;90 days"/>
    <n v="2"/>
    <s v="A"/>
    <n v="14"/>
    <n v="9522.6168474739716"/>
  </r>
  <r>
    <s v="ST435-520-102"/>
    <s v="S6微动开关"/>
    <x v="3"/>
    <n v="202"/>
    <x v="1"/>
    <x v="1"/>
    <s v="MRP"/>
    <x v="2"/>
    <s v="VMI"/>
    <n v="545"/>
    <n v="0"/>
    <n v="3.2"/>
    <n v="0"/>
    <n v="0"/>
    <n v="5684"/>
    <n v="1744"/>
    <n v="59.013898662913441"/>
    <n v="0"/>
    <n v="0"/>
    <n v="0"/>
    <n v="18188.8"/>
    <s v="&lt;90 days"/>
    <n v="2"/>
    <s v="B"/>
    <n v="14"/>
    <n v="877.97619020078412"/>
  </r>
  <r>
    <s v="ST435-530-002"/>
    <s v="S41,43微动开关（常闭）"/>
    <x v="3"/>
    <n v="202"/>
    <x v="1"/>
    <x v="1"/>
    <s v="MRP"/>
    <x v="2"/>
    <s v="VMI"/>
    <n v="914"/>
    <n v="0"/>
    <n v="17"/>
    <n v="0"/>
    <n v="0"/>
    <n v="6236"/>
    <n v="15538"/>
    <n v="31.899454778704296"/>
    <n v="0"/>
    <n v="0"/>
    <n v="0"/>
    <n v="106012"/>
    <s v="&lt;90 days"/>
    <n v="2"/>
    <s v="A"/>
    <n v="14"/>
    <n v="5754.3410063089104"/>
  </r>
  <r>
    <s v="ST435-530-003"/>
    <s v="S41,43微动开关（常开）"/>
    <x v="3"/>
    <n v="202"/>
    <x v="1"/>
    <x v="1"/>
    <s v="MRP"/>
    <x v="2"/>
    <s v="VMI"/>
    <n v="117"/>
    <n v="0"/>
    <n v="16.78"/>
    <n v="0"/>
    <n v="0"/>
    <n v="199"/>
    <n v="1963.2600000000002"/>
    <n v="1676.4321608040202"/>
    <n v="0"/>
    <n v="0"/>
    <n v="0"/>
    <n v="3339.2200000000003"/>
    <s v="&gt;90 days"/>
    <n v="3"/>
    <s v="B"/>
    <n v="21"/>
    <n v="1279.520234224394"/>
  </r>
  <r>
    <s v="ST436-101-048"/>
    <s v="合闸闭锁电磁铁Y1(旧进口)110VACDC"/>
    <x v="3"/>
    <n v="202"/>
    <x v="1"/>
    <x v="1"/>
    <s v="MRP"/>
    <x v="2"/>
    <s v="VMI"/>
    <n v="16"/>
    <n v="0"/>
    <n v="128.21"/>
    <n v="0"/>
    <n v="0"/>
    <n v="29"/>
    <n v="2051.36"/>
    <n v="1472.5862068965516"/>
    <n v="0"/>
    <n v="0"/>
    <n v="0"/>
    <n v="3718.09"/>
    <s v="&gt;90 days"/>
    <n v="3"/>
    <s v="B"/>
    <n v="21"/>
    <n v="1334.5901737407801"/>
  </r>
  <r>
    <s v="ST436-101-230"/>
    <s v="24VDC Y1(进口）"/>
    <x v="1"/>
    <n v="202"/>
    <x v="1"/>
    <x v="1"/>
    <s v="Order specific"/>
    <x v="0"/>
    <n v="2100"/>
    <n v="109"/>
    <n v="0"/>
    <n v="123.91"/>
    <n v="10"/>
    <n v="0"/>
    <n v="0"/>
    <n v="13506.19"/>
    <s v=""/>
    <n v="1239.0999999999999"/>
    <n v="0"/>
    <n v="0"/>
    <n v="0"/>
    <s v="Order specific"/>
    <s v="Order specific"/>
    <s v="A"/>
    <s v=""/>
    <n v="0"/>
  </r>
  <r>
    <s v="ST436-101-238"/>
    <s v="48VDC Y1(进口）"/>
    <x v="1"/>
    <n v="202"/>
    <x v="1"/>
    <x v="1"/>
    <s v="Order specific"/>
    <x v="0"/>
    <n v="2100"/>
    <n v="114"/>
    <n v="0"/>
    <n v="78"/>
    <n v="10"/>
    <n v="0"/>
    <n v="0"/>
    <n v="8892"/>
    <s v=""/>
    <n v="780"/>
    <n v="0"/>
    <n v="0"/>
    <n v="0"/>
    <s v="Order specific"/>
    <s v="Order specific"/>
    <s v="A"/>
    <s v=""/>
    <n v="0"/>
  </r>
  <r>
    <s v="ST436-101-248"/>
    <s v="BLOCKING MAGNET 110V"/>
    <x v="3"/>
    <n v="202"/>
    <x v="1"/>
    <x v="1"/>
    <s v="MRP"/>
    <x v="2"/>
    <s v="VMI"/>
    <n v="63"/>
    <n v="0"/>
    <n v="78.31"/>
    <n v="0"/>
    <n v="0"/>
    <n v="230"/>
    <n v="4933.53"/>
    <n v="180.91304347826087"/>
    <n v="0"/>
    <n v="0"/>
    <n v="0"/>
    <n v="18011.3"/>
    <s v="&gt;90 days"/>
    <n v="2"/>
    <s v="B"/>
    <n v="14"/>
    <n v="3004.1534011535691"/>
  </r>
  <r>
    <s v="ST436-101-251"/>
    <s v="手车闭锁电磁铁 125VACDC(国内）"/>
    <x v="3"/>
    <n v="202"/>
    <x v="1"/>
    <x v="1"/>
    <s v="MRP"/>
    <x v="2"/>
    <s v="VMI"/>
    <n v="8"/>
    <n v="0"/>
    <n v="78"/>
    <n v="0"/>
    <n v="0"/>
    <n v="252"/>
    <n v="624"/>
    <n v="91.25"/>
    <n v="0"/>
    <n v="0"/>
    <n v="0"/>
    <n v="19656"/>
    <s v="&gt;90 days"/>
    <n v="2"/>
    <s v="C"/>
    <n v="14"/>
    <n v="348.65358904109593"/>
  </r>
  <r>
    <s v="ST436-101-359"/>
    <s v="合闸闭锁电磁铁Y1(旧国产)220VACDC"/>
    <x v="3"/>
    <n v="202"/>
    <x v="1"/>
    <x v="1"/>
    <s v="MRP"/>
    <x v="2"/>
    <s v="VMI"/>
    <n v="16"/>
    <n v="0"/>
    <n v="78"/>
    <n v="0"/>
    <n v="0"/>
    <n v="199"/>
    <n v="1248"/>
    <n v="14.673366834170855"/>
    <n v="0"/>
    <n v="0"/>
    <n v="0"/>
    <n v="15522"/>
    <s v="&lt;15 days"/>
    <n v="2"/>
    <s v="B"/>
    <n v="14"/>
    <n v="37.799013698630233"/>
  </r>
  <r>
    <s v="ST436-102-030"/>
    <s v="24VDC F4&amp;Y0(进口）"/>
    <x v="1"/>
    <n v="202"/>
    <x v="1"/>
    <x v="1"/>
    <s v="Order specific"/>
    <x v="0"/>
    <n v="2100"/>
    <n v="10"/>
    <n v="6"/>
    <n v="79"/>
    <n v="10"/>
    <n v="0"/>
    <n v="7"/>
    <n v="790"/>
    <n v="834.28571428571422"/>
    <n v="790"/>
    <n v="0"/>
    <n v="474"/>
    <n v="553"/>
    <s v="Order specific"/>
    <s v="Order specific"/>
    <s v="C"/>
    <s v=""/>
    <n v="0"/>
  </r>
  <r>
    <s v="ST436-102-038"/>
    <s v="48VDC F4&amp;Y0(进口）"/>
    <x v="1"/>
    <n v="202"/>
    <x v="1"/>
    <x v="1"/>
    <s v="Order specific"/>
    <x v="0"/>
    <n v="2100"/>
    <n v="34"/>
    <n v="0"/>
    <n v="388.18"/>
    <n v="20"/>
    <n v="0"/>
    <n v="7"/>
    <n v="13198.12"/>
    <n v="521.42857142857144"/>
    <n v="7763.6"/>
    <n v="0"/>
    <n v="0"/>
    <n v="2717.26"/>
    <s v="Order specific"/>
    <s v="Order specific"/>
    <s v="A"/>
    <s v=""/>
    <n v="0"/>
  </r>
  <r>
    <s v="ST436-102-048"/>
    <s v="110VDC F4&amp;Y0(进口）"/>
    <x v="1"/>
    <n v="202"/>
    <x v="1"/>
    <x v="1"/>
    <s v="Order specific"/>
    <x v="0"/>
    <n v="2100"/>
    <n v="54"/>
    <n v="0"/>
    <n v="79.88"/>
    <n v="30"/>
    <n v="0"/>
    <n v="135"/>
    <n v="4313.5199999999995"/>
    <n v="91.925925925925924"/>
    <n v="2396.3999999999996"/>
    <n v="0"/>
    <n v="0"/>
    <n v="10783.8"/>
    <s v="Order specific"/>
    <s v="Order specific"/>
    <s v="B"/>
    <s v=""/>
    <n v="0"/>
  </r>
  <r>
    <s v="ST436-102-051"/>
    <s v="F4&amp;手车闭锁电磁铁 125VDC（进口）"/>
    <x v="3"/>
    <n v="202"/>
    <x v="1"/>
    <x v="1"/>
    <s v="MRP"/>
    <x v="2"/>
    <s v="VMI"/>
    <n v="30"/>
    <n v="0"/>
    <n v="102.04"/>
    <n v="0"/>
    <n v="0"/>
    <n v="26"/>
    <n v="3061.2000000000003"/>
    <n v="758.07692307692309"/>
    <n v="0"/>
    <n v="0"/>
    <n v="0"/>
    <n v="2653.04"/>
    <s v="&gt;90 days"/>
    <n v="3"/>
    <s v="B"/>
    <n v="21"/>
    <n v="1964.4237589041099"/>
  </r>
  <r>
    <s v="ST436-102-058"/>
    <s v="F4&amp;手车闭锁电磁铁 220VDC（进口）"/>
    <x v="3"/>
    <n v="202"/>
    <x v="1"/>
    <x v="1"/>
    <s v="MRP"/>
    <x v="2"/>
    <s v="VMI"/>
    <n v="3"/>
    <n v="0"/>
    <n v="79"/>
    <n v="0"/>
    <n v="0"/>
    <n v="132"/>
    <n v="237"/>
    <n v="82.954545454545453"/>
    <n v="0"/>
    <n v="0"/>
    <n v="0"/>
    <n v="10428"/>
    <s v="&lt;90 days"/>
    <n v="2"/>
    <s v="C"/>
    <n v="14"/>
    <n v="130.02144657534248"/>
  </r>
  <r>
    <s v="ST437-201-106"/>
    <s v="蛇皮管"/>
    <x v="1"/>
    <n v="202"/>
    <x v="1"/>
    <x v="1"/>
    <s v="Order specific"/>
    <x v="0"/>
    <n v="2100"/>
    <n v="55"/>
    <n v="0"/>
    <n v="8.1999999999999993"/>
    <n v="0"/>
    <n v="0"/>
    <n v="75.599999999999994"/>
    <n v="450.99999999999994"/>
    <n v="14.484126984126986"/>
    <n v="0"/>
    <n v="0"/>
    <n v="0"/>
    <n v="619.91999999999985"/>
    <s v="Order specific"/>
    <s v="Order specific"/>
    <s v="C"/>
    <s v=""/>
    <n v="0"/>
  </r>
  <r>
    <s v="ST440-110-009"/>
    <s v="护线橡胶圈"/>
    <x v="6"/>
    <n v="202"/>
    <x v="1"/>
    <x v="1"/>
    <s v="Order specific"/>
    <x v="0"/>
    <n v="2100"/>
    <n v="288"/>
    <n v="0"/>
    <n v="0.4"/>
    <n v="0"/>
    <n v="0"/>
    <n v="21"/>
    <n v="115.2"/>
    <n v="955.95238095238096"/>
    <n v="0"/>
    <n v="0"/>
    <n v="0"/>
    <n v="8.4"/>
    <s v="Order specific"/>
    <s v="Order specific"/>
    <s v="C"/>
    <s v=""/>
    <n v="0"/>
  </r>
  <r>
    <s v="ST440-110-010"/>
    <s v="固定式端子排"/>
    <x v="3"/>
    <n v="202"/>
    <x v="1"/>
    <x v="1"/>
    <s v="MRP"/>
    <x v="2"/>
    <s v="VMI"/>
    <n v="911"/>
    <n v="0"/>
    <n v="1.22"/>
    <n v="0"/>
    <n v="0"/>
    <n v="264"/>
    <n v="1111.42"/>
    <n v="398.18181818181813"/>
    <n v="0"/>
    <n v="0"/>
    <n v="0"/>
    <n v="322.08"/>
    <s v="&gt;90 days"/>
    <n v="3"/>
    <s v="B"/>
    <n v="21"/>
    <n v="694.85064904109595"/>
  </r>
  <r>
    <s v="ST440-120-021"/>
    <s v="WIRE SLEEVE 6X10X3"/>
    <x v="2"/>
    <n v="202"/>
    <x v="1"/>
    <x v="1"/>
    <s v="SM"/>
    <x v="1"/>
    <n v="2600"/>
    <n v="160"/>
    <n v="640"/>
    <n v="0.13"/>
    <n v="0"/>
    <n v="160"/>
    <n v="759"/>
    <n v="20.8"/>
    <n v="438.09617918313575"/>
    <n v="0"/>
    <n v="10.4"/>
    <n v="83.2"/>
    <n v="98.67"/>
    <s v="&gt;90 days"/>
    <n v="3"/>
    <s v="C"/>
    <n v="21"/>
    <n v="13.069952717922501"/>
  </r>
  <r>
    <s v="ST440-201-722"/>
    <s v="END STOP E/U"/>
    <x v="2"/>
    <n v="219"/>
    <x v="1"/>
    <x v="1"/>
    <s v="SM"/>
    <x v="1"/>
    <n v="2600"/>
    <n v="500"/>
    <n v="1440"/>
    <n v="1.1299999999999999"/>
    <n v="0"/>
    <n v="360"/>
    <n v="7040"/>
    <n v="565"/>
    <n v="8.295454545454545"/>
    <n v="0"/>
    <n v="203.39999999999998"/>
    <n v="1627.1999999999998"/>
    <n v="7955.1999999999989"/>
    <s v="&lt;15 days"/>
    <n v="3"/>
    <s v="C"/>
    <n v="21"/>
    <n v="0"/>
  </r>
  <r>
    <s v="ST443-002-101"/>
    <s v="AUX SWITCH"/>
    <x v="4"/>
    <n v="219"/>
    <x v="1"/>
    <x v="1"/>
    <s v="Order specific"/>
    <x v="0"/>
    <n v="2100"/>
    <n v="65"/>
    <n v="0"/>
    <n v="109.26"/>
    <n v="0"/>
    <n v="0"/>
    <n v="501"/>
    <n v="7101.9000000000005"/>
    <n v="364.27145708582833"/>
    <n v="0"/>
    <n v="0"/>
    <n v="0"/>
    <n v="54739.26"/>
    <s v="Order specific"/>
    <s v="Order specific"/>
    <s v="B"/>
    <s v=""/>
    <n v="0"/>
  </r>
  <r>
    <s v="ST443-002-104"/>
    <s v="02辅开"/>
    <x v="3"/>
    <n v="219"/>
    <x v="1"/>
    <x v="1"/>
    <s v="MRP"/>
    <x v="2"/>
    <s v="VMI"/>
    <n v="149"/>
    <n v="0"/>
    <n v="107.98"/>
    <n v="0"/>
    <n v="0"/>
    <n v="2305"/>
    <n v="16089.02"/>
    <n v="10.292841648590022"/>
    <n v="0"/>
    <n v="0"/>
    <n v="0"/>
    <n v="248893.90000000002"/>
    <s v="&lt;15 days"/>
    <n v="1"/>
    <s v="A"/>
    <n v="7"/>
    <n v="3397.1058709378299"/>
  </r>
  <r>
    <s v="ST443-002-109"/>
    <s v="01辅开"/>
    <x v="3"/>
    <n v="219"/>
    <x v="1"/>
    <x v="1"/>
    <s v="MRP"/>
    <x v="2"/>
    <s v="VMI"/>
    <n v="2"/>
    <n v="0"/>
    <n v="109.26"/>
    <n v="0"/>
    <n v="0"/>
    <n v="20251"/>
    <n v="218.52"/>
    <n v="2.6855463927707275"/>
    <n v="0"/>
    <n v="0"/>
    <n v="0"/>
    <n v="2212624.2600000002"/>
    <s v="&lt;15 days"/>
    <n v="1"/>
    <s v="C"/>
    <n v="7"/>
    <n v="0"/>
  </r>
  <r>
    <s v="ST443-002-111"/>
    <s v="Aux. switch CR90"/>
    <x v="1"/>
    <n v="202"/>
    <x v="1"/>
    <x v="1"/>
    <s v="Order specific"/>
    <x v="0"/>
    <n v="2100"/>
    <n v="2"/>
    <n v="0"/>
    <n v="80"/>
    <n v="0"/>
    <n v="0"/>
    <n v="8"/>
    <n v="160"/>
    <n v="91.25"/>
    <n v="0"/>
    <n v="0"/>
    <n v="0"/>
    <n v="640"/>
    <s v="Order specific"/>
    <s v="Order specific"/>
    <s v="C"/>
    <s v=""/>
    <n v="0"/>
  </r>
  <r>
    <s v="VAH12-63-50"/>
    <s v="VAH CIRCUIT BREAKER"/>
    <x v="21"/>
    <n v="213"/>
    <x v="1"/>
    <x v="1"/>
    <s v="Order specific"/>
    <x v="0"/>
    <n v="2100"/>
    <n v="3"/>
    <n v="0"/>
    <n v="261211.7"/>
    <n v="0"/>
    <n v="0"/>
    <n v="0"/>
    <n v="783635.10000000009"/>
    <s v=""/>
    <n v="0"/>
    <n v="0"/>
    <n v="0"/>
    <n v="0"/>
    <s v="Order specific"/>
    <s v="Order specific"/>
    <s v="A"/>
    <s v=""/>
    <n v="0"/>
  </r>
  <r>
    <s v="WIRING-BHVX"/>
    <s v="WIRING"/>
    <x v="2"/>
    <n v="202"/>
    <x v="1"/>
    <x v="1"/>
    <s v="MRP"/>
    <x v="2"/>
    <n v="2600"/>
    <n v="221"/>
    <n v="82"/>
    <n v="111.4"/>
    <n v="0"/>
    <n v="30"/>
    <n v="3165"/>
    <n v="24619.4"/>
    <n v="0.34597156398104267"/>
    <n v="0"/>
    <n v="1671"/>
    <n v="9134.8000000000011"/>
    <n v="352581"/>
    <s v="&lt;15 days"/>
    <n v="1"/>
    <s v="A"/>
    <n v="7"/>
    <n v="0"/>
  </r>
  <r>
    <m/>
    <m/>
    <x v="22"/>
    <m/>
    <x v="2"/>
    <x v="2"/>
    <m/>
    <x v="3"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895">
  <r>
    <s v="283316/022ST"/>
    <s v="合闸线圈(DC220V)"/>
    <s v="FEP"/>
    <n v="212"/>
    <x v="0"/>
    <s v="VEP"/>
    <x v="0"/>
    <s v="Order specific"/>
    <n v="2100"/>
    <n v="8"/>
    <n v="0"/>
    <n v="48.86"/>
    <n v="0"/>
    <n v="0"/>
    <n v="0"/>
    <n v="390.88"/>
    <s v=""/>
    <n v="0"/>
    <n v="0"/>
    <n v="0"/>
    <n v="0"/>
    <s v="Order specific"/>
    <s v="Order specific"/>
    <s v="C"/>
    <s v=""/>
    <n v="0"/>
  </r>
  <r>
    <s v="468133/001"/>
    <s v="FEP手动储能杆"/>
    <s v="FEP"/>
    <n v="212"/>
    <x v="0"/>
    <s v="VEP"/>
    <x v="0"/>
    <s v="Order specific"/>
    <n v="2100"/>
    <n v="1"/>
    <n v="0"/>
    <n v="0"/>
    <n v="0"/>
    <n v="0"/>
    <n v="0"/>
    <n v="0"/>
    <s v=""/>
    <n v="0"/>
    <n v="0"/>
    <n v="0"/>
    <n v="0"/>
    <s v="Order specific"/>
    <s v="Order specific"/>
    <s v="D"/>
    <s v=""/>
    <n v="0"/>
  </r>
  <r>
    <s v="AGS000440-01"/>
    <s v="BEARING"/>
    <s v="XA"/>
    <n v="202"/>
    <x v="1"/>
    <s v="HVX"/>
    <x v="0"/>
    <s v="Order specific"/>
    <n v="2100"/>
    <n v="10"/>
    <n v="0"/>
    <n v="238"/>
    <n v="0"/>
    <n v="0"/>
    <n v="100"/>
    <n v="2380"/>
    <n v="36.5"/>
    <n v="0"/>
    <n v="0"/>
    <n v="0"/>
    <n v="23800"/>
    <s v="Order specific"/>
    <s v="Order specific"/>
    <s v="B"/>
    <s v=""/>
    <n v="0"/>
  </r>
  <r>
    <s v="AGS000777-01"/>
    <s v="COMPLETE LEVER"/>
    <s v="SM"/>
    <n v="212"/>
    <x v="1"/>
    <s v="HVX"/>
    <x v="1"/>
    <s v="kanban"/>
    <n v="2600"/>
    <n v="116"/>
    <n v="250"/>
    <n v="18"/>
    <n v="0"/>
    <n v="50"/>
    <n v="1259"/>
    <n v="2088"/>
    <n v="33.62986497220016"/>
    <n v="0"/>
    <n v="450"/>
    <n v="4500"/>
    <n v="22662"/>
    <s v="&lt;90 days"/>
    <n v="2"/>
    <s v="B"/>
    <n v="14"/>
    <n v="804.38991780821925"/>
  </r>
  <r>
    <s v="AGS001184-01"/>
    <s v="DISK"/>
    <s v="SM"/>
    <n v="202"/>
    <x v="1"/>
    <s v="HVX"/>
    <x v="1"/>
    <s v="kanban"/>
    <n v="2600"/>
    <n v="155"/>
    <n v="60"/>
    <n v="4.51"/>
    <n v="0"/>
    <n v="30"/>
    <n v="875"/>
    <n v="699.05"/>
    <n v="64.657142857142858"/>
    <n v="0"/>
    <n v="67.649999999999991"/>
    <n v="270.59999999999997"/>
    <n v="3946.25"/>
    <s v="&lt;90 days"/>
    <n v="3"/>
    <s v="C"/>
    <n v="21"/>
    <n v="311.52361643835616"/>
  </r>
  <r>
    <s v="AGS001658-01"/>
    <s v="合分电磁铁缓冲垫"/>
    <s v="SM"/>
    <n v="202"/>
    <x v="1"/>
    <s v="HVX"/>
    <x v="1"/>
    <s v="kanban"/>
    <n v="2600"/>
    <n v="311"/>
    <n v="800"/>
    <n v="2.5"/>
    <n v="0"/>
    <n v="400"/>
    <n v="16287"/>
    <n v="777.5"/>
    <n v="6.9696690612144661"/>
    <n v="0"/>
    <n v="500"/>
    <n v="2000"/>
    <n v="40717.5"/>
    <s v="&lt;15 days"/>
    <n v="2"/>
    <s v="C"/>
    <n v="14"/>
    <n v="0"/>
  </r>
  <r>
    <s v="AGS001665-01"/>
    <s v="SPACER"/>
    <s v="XA"/>
    <n v="212"/>
    <x v="1"/>
    <s v="HVX"/>
    <x v="0"/>
    <s v="Order specific"/>
    <n v="2100"/>
    <n v="20"/>
    <n v="0"/>
    <n v="1.1399999999999999"/>
    <n v="0"/>
    <n v="0"/>
    <n v="123"/>
    <n v="22.799999999999997"/>
    <n v="59.349593495934961"/>
    <n v="0"/>
    <n v="0"/>
    <n v="0"/>
    <n v="140.22"/>
    <s v="Order specific"/>
    <s v="Order specific"/>
    <s v="C"/>
    <s v=""/>
    <n v="0"/>
  </r>
  <r>
    <s v="AGS001780-01"/>
    <s v="合分闸指示安装件"/>
    <s v="VMI"/>
    <n v="202"/>
    <x v="1"/>
    <s v="HVX"/>
    <x v="2"/>
    <s v="MRP"/>
    <s v="VMI"/>
    <n v="1"/>
    <n v="0"/>
    <n v="20"/>
    <n v="0"/>
    <n v="0"/>
    <n v="866"/>
    <n v="20"/>
    <n v="0.42147806004618937"/>
    <n v="0"/>
    <n v="0"/>
    <n v="0"/>
    <n v="17320"/>
    <s v="&lt;15 days"/>
    <n v="2"/>
    <s v="C"/>
    <n v="14"/>
    <n v="0"/>
  </r>
  <r>
    <s v="AGS002432-01"/>
    <s v="AXLE"/>
    <s v="SM"/>
    <n v="202"/>
    <x v="1"/>
    <s v="HVX"/>
    <x v="1"/>
    <s v="kanban"/>
    <n v="2600"/>
    <n v="2460"/>
    <n v="3000"/>
    <n v="0.7"/>
    <n v="0"/>
    <n v="300"/>
    <n v="1515"/>
    <n v="1722"/>
    <n v="592.67326732673268"/>
    <n v="0"/>
    <n v="105"/>
    <n v="2100"/>
    <n v="1060.5"/>
    <s v="&gt;90 days"/>
    <n v="3"/>
    <s v="B"/>
    <n v="21"/>
    <n v="1096.2500547945206"/>
  </r>
  <r>
    <s v="AGS002438-01"/>
    <s v="F4装配连接件"/>
    <s v="VMI"/>
    <n v="202"/>
    <x v="1"/>
    <s v="HVX"/>
    <x v="2"/>
    <s v="MRP"/>
    <s v="VMI"/>
    <n v="10"/>
    <n v="0"/>
    <n v="5.54"/>
    <n v="0"/>
    <n v="0"/>
    <n v="605"/>
    <n v="55.4"/>
    <n v="6.0330578512396693"/>
    <n v="0"/>
    <n v="0"/>
    <n v="0"/>
    <n v="3351.7"/>
    <s v="&lt;15 days"/>
    <n v="3"/>
    <s v="C"/>
    <n v="21"/>
    <n v="0"/>
  </r>
  <r>
    <s v="AGS002439-01"/>
    <s v="FISHPLATE"/>
    <s v="SM"/>
    <n v="202"/>
    <x v="1"/>
    <s v="HVX"/>
    <x v="1"/>
    <s v="kanban"/>
    <n v="2600"/>
    <n v="229"/>
    <n v="380"/>
    <n v="1.17"/>
    <n v="0"/>
    <n v="120"/>
    <n v="606"/>
    <n v="267.93"/>
    <n v="137.92904290429044"/>
    <n v="0"/>
    <n v="70.199999999999989"/>
    <n v="444.59999999999997"/>
    <n v="709.02"/>
    <s v="&gt;90 days"/>
    <n v="3"/>
    <s v="C"/>
    <n v="21"/>
    <n v="149.91046520547948"/>
  </r>
  <r>
    <s v="AGS002751-01"/>
    <s v="卷簧（大电流）"/>
    <s v="O12"/>
    <n v="213"/>
    <x v="1"/>
    <s v="HVX"/>
    <x v="0"/>
    <s v="Order specific"/>
    <n v="2100"/>
    <n v="264"/>
    <n v="810"/>
    <n v="201.66"/>
    <n v="162"/>
    <n v="0"/>
    <n v="1761"/>
    <n v="53238.239999999998"/>
    <n v="54.718909710391827"/>
    <n v="32668.92"/>
    <n v="0"/>
    <n v="163344.6"/>
    <n v="355123.26"/>
    <s v="Order specific"/>
    <s v="Order specific"/>
    <s v="A"/>
    <s v=""/>
    <n v="0"/>
  </r>
  <r>
    <s v="AGS448718-01"/>
    <s v="特殊F4用弹簧&amp;合分按钮弹簧"/>
    <s v="XA"/>
    <n v="219"/>
    <x v="1"/>
    <s v="HVX"/>
    <x v="0"/>
    <s v="Order specific"/>
    <n v="2100"/>
    <n v="640"/>
    <n v="0"/>
    <n v="0.2"/>
    <n v="0"/>
    <n v="0"/>
    <n v="0"/>
    <n v="128"/>
    <s v=""/>
    <n v="0"/>
    <n v="0"/>
    <n v="0"/>
    <n v="0"/>
    <s v="Order specific"/>
    <s v="Order specific"/>
    <s v="C"/>
    <s v=""/>
    <n v="0"/>
  </r>
  <r>
    <s v="AGS457456-01"/>
    <s v="CAP"/>
    <s v="SM"/>
    <n v="202"/>
    <x v="1"/>
    <s v="HVX"/>
    <x v="1"/>
    <s v="kanban"/>
    <n v="2600"/>
    <n v="452"/>
    <n v="600"/>
    <n v="0.87"/>
    <n v="0"/>
    <n v="150"/>
    <n v="331"/>
    <n v="393.24"/>
    <n v="498.42900302114799"/>
    <n v="0"/>
    <n v="65.25"/>
    <n v="522"/>
    <n v="287.96999999999997"/>
    <s v="&gt;90 days"/>
    <n v="3"/>
    <s v="C"/>
    <n v="21"/>
    <n v="248.6034295890411"/>
  </r>
  <r>
    <s v="AGS600887-01"/>
    <s v="GEAR"/>
    <s v="XB"/>
    <n v="202"/>
    <x v="1"/>
    <s v="HVX"/>
    <x v="0"/>
    <s v="Order specific"/>
    <n v="2100"/>
    <n v="4"/>
    <n v="0"/>
    <n v="188.03"/>
    <n v="0"/>
    <n v="0"/>
    <n v="52"/>
    <n v="752.12"/>
    <n v="28.07692307692308"/>
    <n v="0"/>
    <n v="0"/>
    <n v="0"/>
    <n v="9777.56"/>
    <s v="Order specific"/>
    <s v="Order specific"/>
    <s v="C"/>
    <s v=""/>
    <n v="0"/>
  </r>
  <r>
    <s v="AGS637817-01"/>
    <s v="绝缘子"/>
    <s v="MTX"/>
    <n v="212"/>
    <x v="1"/>
    <s v="HVX"/>
    <x v="0"/>
    <s v="Order specific"/>
    <n v="2100"/>
    <n v="9"/>
    <n v="21"/>
    <n v="84.48"/>
    <n v="0"/>
    <n v="0"/>
    <n v="132"/>
    <n v="760.32"/>
    <n v="24.886363636363633"/>
    <n v="0"/>
    <n v="0"/>
    <n v="1774.0800000000002"/>
    <n v="11151.36"/>
    <s v="Order specific"/>
    <s v="Order specific"/>
    <s v="C"/>
    <s v=""/>
    <n v="0"/>
  </r>
  <r>
    <s v="AGS637822-01"/>
    <s v="绝缘子"/>
    <s v="MTX"/>
    <n v="213"/>
    <x v="1"/>
    <s v="HVX"/>
    <x v="0"/>
    <s v="Order specific"/>
    <n v="2100"/>
    <n v="120"/>
    <n v="0"/>
    <n v="173.58"/>
    <n v="96"/>
    <n v="0"/>
    <n v="271"/>
    <n v="20829.600000000002"/>
    <n v="161.62361623616235"/>
    <n v="16663.68"/>
    <n v="0"/>
    <n v="0"/>
    <n v="47040.18"/>
    <s v="Order specific"/>
    <s v="Order specific"/>
    <s v="A"/>
    <s v=""/>
    <n v="0"/>
  </r>
  <r>
    <s v="AGS637827-01"/>
    <s v="绝缘子"/>
    <s v="MTX"/>
    <n v="213"/>
    <x v="1"/>
    <s v="HVX"/>
    <x v="0"/>
    <s v="Order specific"/>
    <n v="2100"/>
    <n v="36"/>
    <n v="0"/>
    <n v="201.2"/>
    <n v="18"/>
    <n v="0"/>
    <n v="21"/>
    <n v="7243.2"/>
    <n v="625.71428571428567"/>
    <n v="3621.6"/>
    <n v="0"/>
    <n v="0"/>
    <n v="4225.2"/>
    <s v="Order specific"/>
    <s v="Order specific"/>
    <s v="A"/>
    <s v=""/>
    <n v="0"/>
  </r>
  <r>
    <s v="AGS637876-01"/>
    <s v="绝缘子"/>
    <s v="MTX"/>
    <n v="213"/>
    <x v="1"/>
    <s v="HVX"/>
    <x v="0"/>
    <s v="Order specific"/>
    <n v="2100"/>
    <n v="18"/>
    <n v="0"/>
    <n v="181.37"/>
    <n v="18"/>
    <n v="0"/>
    <n v="0"/>
    <n v="3264.66"/>
    <s v=""/>
    <n v="3264.66"/>
    <n v="0"/>
    <n v="0"/>
    <n v="0"/>
    <s v="Order specific"/>
    <s v="Order specific"/>
    <s v="B"/>
    <s v=""/>
    <n v="0"/>
  </r>
  <r>
    <s v="AGS637876-02"/>
    <s v="绝缘子"/>
    <s v="XA"/>
    <n v="213"/>
    <x v="1"/>
    <s v="HVX"/>
    <x v="0"/>
    <s v="Order specific"/>
    <n v="2100"/>
    <n v="48"/>
    <n v="0"/>
    <n v="243.83"/>
    <n v="18"/>
    <n v="0"/>
    <n v="48"/>
    <n v="11703.84"/>
    <n v="365"/>
    <n v="4388.9400000000005"/>
    <n v="0"/>
    <n v="0"/>
    <n v="11703.84"/>
    <s v="Order specific"/>
    <s v="Order specific"/>
    <s v="A"/>
    <s v=""/>
    <n v="0"/>
  </r>
  <r>
    <s v="AGS646005-01"/>
    <s v="垫片"/>
    <s v="XA"/>
    <n v="212"/>
    <x v="1"/>
    <s v="HVX"/>
    <x v="0"/>
    <s v="Order specific"/>
    <n v="2100"/>
    <n v="112"/>
    <n v="2"/>
    <n v="0.7"/>
    <n v="0"/>
    <n v="0"/>
    <n v="192"/>
    <n v="78.399999999999991"/>
    <n v="212.91666666666669"/>
    <n v="0"/>
    <n v="0"/>
    <n v="1.4"/>
    <n v="134.39999999999998"/>
    <s v="Order specific"/>
    <s v="Order specific"/>
    <s v="C"/>
    <s v=""/>
    <n v="0"/>
  </r>
  <r>
    <s v="AGS650081-01"/>
    <s v="COMPRESSION SPRING"/>
    <s v="SM"/>
    <n v="219"/>
    <x v="1"/>
    <s v="HVX"/>
    <x v="1"/>
    <s v="kanban"/>
    <n v="2600"/>
    <n v="139"/>
    <n v="240"/>
    <n v="0.3"/>
    <n v="0"/>
    <n v="60"/>
    <n v="403"/>
    <n v="41.699999999999996"/>
    <n v="125.89330024813896"/>
    <n v="0"/>
    <n v="9"/>
    <n v="72"/>
    <n v="120.89999999999999"/>
    <s v="&gt;90 days"/>
    <n v="3"/>
    <s v="C"/>
    <n v="21"/>
    <n v="22.931112328767121"/>
  </r>
  <r>
    <s v="AGS650146-01"/>
    <s v="弹簧"/>
    <s v="MTX"/>
    <n v="219"/>
    <x v="1"/>
    <s v="HVX"/>
    <x v="0"/>
    <s v="Order specific"/>
    <n v="2100"/>
    <n v="30"/>
    <n v="9"/>
    <n v="0.97"/>
    <n v="0"/>
    <n v="0"/>
    <n v="69"/>
    <n v="29.099999999999998"/>
    <n v="158.69565217391303"/>
    <n v="0"/>
    <n v="0"/>
    <n v="8.73"/>
    <n v="66.929999999999993"/>
    <s v="Order specific"/>
    <s v="Order specific"/>
    <s v="C"/>
    <s v=""/>
    <n v="0"/>
  </r>
  <r>
    <s v="AGS650147-01"/>
    <s v="弹簧"/>
    <s v="XA"/>
    <n v="219"/>
    <x v="1"/>
    <s v="HVX"/>
    <x v="0"/>
    <s v="Order specific"/>
    <n v="2100"/>
    <n v="112"/>
    <n v="0"/>
    <n v="0.32"/>
    <n v="0"/>
    <n v="0"/>
    <n v="208"/>
    <n v="35.840000000000003"/>
    <n v="196.53846153846152"/>
    <n v="0"/>
    <n v="0"/>
    <n v="0"/>
    <n v="66.56"/>
    <s v="Order specific"/>
    <s v="Order specific"/>
    <s v="C"/>
    <s v=""/>
    <n v="0"/>
  </r>
  <r>
    <s v="AGS650230-01"/>
    <s v="弹簧"/>
    <s v="XA"/>
    <n v="219"/>
    <x v="1"/>
    <s v="HVX"/>
    <x v="0"/>
    <s v="Order specific"/>
    <n v="2100"/>
    <n v="107"/>
    <n v="0"/>
    <n v="0.27"/>
    <n v="0"/>
    <n v="0"/>
    <n v="179"/>
    <n v="28.89"/>
    <n v="218.18435754189943"/>
    <n v="0"/>
    <n v="0"/>
    <n v="0"/>
    <n v="48.330000000000005"/>
    <s v="Order specific"/>
    <s v="Order specific"/>
    <s v="C"/>
    <s v=""/>
    <n v="0"/>
  </r>
  <r>
    <s v="AGS660416-01"/>
    <s v="GEAR WHEEL"/>
    <s v="XB"/>
    <n v="202"/>
    <x v="1"/>
    <s v="HVX"/>
    <x v="0"/>
    <s v="Order specific"/>
    <n v="2100"/>
    <n v="4"/>
    <n v="0"/>
    <n v="59.83"/>
    <n v="0"/>
    <n v="0"/>
    <n v="52"/>
    <n v="239.32"/>
    <n v="28.07692307692308"/>
    <n v="0"/>
    <n v="0"/>
    <n v="0"/>
    <n v="3111.16"/>
    <s v="Order specific"/>
    <s v="Order specific"/>
    <s v="C"/>
    <s v=""/>
    <n v="0"/>
  </r>
  <r>
    <s v="AGS667429-01"/>
    <s v="合闸电磁铁110VDC"/>
    <s v="VXA"/>
    <n v="213"/>
    <x v="1"/>
    <s v="HVX"/>
    <x v="0"/>
    <s v="Order specific"/>
    <n v="2100"/>
    <n v="7"/>
    <n v="0"/>
    <n v="799.98"/>
    <n v="0"/>
    <n v="0"/>
    <n v="0"/>
    <n v="5599.8600000000006"/>
    <s v=""/>
    <n v="0"/>
    <n v="0"/>
    <n v="0"/>
    <n v="0"/>
    <s v="Order specific"/>
    <s v="Order specific"/>
    <s v="B"/>
    <s v=""/>
    <n v="0"/>
  </r>
  <r>
    <s v="AGS667430-01"/>
    <s v="合闸电磁铁220VDC"/>
    <s v="VXA"/>
    <n v="213"/>
    <x v="1"/>
    <s v="HVX"/>
    <x v="0"/>
    <s v="Order specific"/>
    <n v="2100"/>
    <n v="2"/>
    <n v="0"/>
    <n v="950.42"/>
    <n v="0"/>
    <n v="0"/>
    <n v="7"/>
    <n v="1900.84"/>
    <n v="104.28571428571428"/>
    <n v="0"/>
    <n v="0"/>
    <n v="0"/>
    <n v="6652.94"/>
    <s v="Order specific"/>
    <s v="Order specific"/>
    <s v="B"/>
    <s v=""/>
    <n v="0"/>
  </r>
  <r>
    <s v="AGS669455-01"/>
    <s v="铁道断路器分闸电磁铁AC220V"/>
    <s v="TRA"/>
    <n v="213"/>
    <x v="1"/>
    <s v="HVX"/>
    <x v="0"/>
    <s v="Order specific"/>
    <n v="2100"/>
    <n v="10"/>
    <n v="0"/>
    <n v="319.92"/>
    <n v="0"/>
    <n v="0"/>
    <n v="0"/>
    <n v="3199.2000000000003"/>
    <s v=""/>
    <n v="0"/>
    <n v="0"/>
    <n v="0"/>
    <n v="0"/>
    <s v="Order specific"/>
    <s v="Order specific"/>
    <s v="B"/>
    <s v=""/>
    <n v="0"/>
  </r>
  <r>
    <s v="AGS670380-01"/>
    <s v="垫块"/>
    <s v="MTX"/>
    <n v="202"/>
    <x v="1"/>
    <s v="HVX"/>
    <x v="0"/>
    <s v="Order specific"/>
    <n v="2100"/>
    <n v="6"/>
    <n v="0"/>
    <n v="4.9000000000000004"/>
    <n v="0"/>
    <n v="0"/>
    <n v="48"/>
    <n v="29.400000000000002"/>
    <n v="45.625"/>
    <n v="0"/>
    <n v="0"/>
    <n v="0"/>
    <n v="235.20000000000002"/>
    <s v="Order specific"/>
    <s v="Order specific"/>
    <s v="C"/>
    <s v=""/>
    <n v="0"/>
  </r>
  <r>
    <s v="AGS693389-01"/>
    <s v=" Break release F11(220V DC)"/>
    <s v="TRA"/>
    <n v="213"/>
    <x v="1"/>
    <s v="HVX"/>
    <x v="0"/>
    <s v="Order specific"/>
    <n v="2100"/>
    <n v="1"/>
    <n v="0"/>
    <n v="647.48"/>
    <n v="0"/>
    <n v="0"/>
    <n v="1"/>
    <n v="647.48"/>
    <n v="365"/>
    <n v="0"/>
    <n v="0"/>
    <n v="0"/>
    <n v="647.48"/>
    <s v="Order specific"/>
    <s v="Order specific"/>
    <s v="C"/>
    <s v=""/>
    <n v="0"/>
  </r>
  <r>
    <s v="AGS693707-01"/>
    <s v="电动手车闭锁电磁铁DC110V"/>
    <s v="XA"/>
    <n v="202"/>
    <x v="1"/>
    <s v="HVX"/>
    <x v="0"/>
    <s v="Order specific"/>
    <n v="2100"/>
    <n v="20"/>
    <n v="30"/>
    <n v="79.42"/>
    <n v="20"/>
    <n v="0"/>
    <n v="142"/>
    <n v="1588.4"/>
    <n v="51.408450704225352"/>
    <n v="1588.4"/>
    <n v="0"/>
    <n v="2382.6"/>
    <n v="11277.64"/>
    <s v="Order specific"/>
    <s v="Order specific"/>
    <s v="B"/>
    <s v=""/>
    <n v="0"/>
  </r>
  <r>
    <s v="AGS693708-01"/>
    <s v="电动手车闭锁电磁铁DC220V"/>
    <s v="XA"/>
    <n v="213"/>
    <x v="1"/>
    <s v="HVX"/>
    <x v="0"/>
    <s v="Order specific"/>
    <n v="2100"/>
    <n v="42"/>
    <n v="4"/>
    <n v="165.94"/>
    <n v="20"/>
    <n v="0"/>
    <n v="42"/>
    <n v="6969.48"/>
    <n v="365"/>
    <n v="3318.8"/>
    <n v="0"/>
    <n v="663.76"/>
    <n v="6969.48"/>
    <s v="Order specific"/>
    <s v="Order specific"/>
    <s v="B"/>
    <s v=""/>
    <n v="0"/>
  </r>
  <r>
    <s v="AGS693709-01"/>
    <s v="电动手车闭锁电磁铁DC125V"/>
    <s v="XA"/>
    <n v="202"/>
    <x v="1"/>
    <s v="HVX"/>
    <x v="0"/>
    <s v="Order specific"/>
    <n v="2100"/>
    <n v="69"/>
    <n v="0"/>
    <n v="104.7"/>
    <n v="0"/>
    <n v="0"/>
    <n v="15"/>
    <n v="7224.3"/>
    <n v="1678.9999999999998"/>
    <n v="0"/>
    <n v="0"/>
    <n v="0"/>
    <n v="1570.5"/>
    <s v="Order specific"/>
    <s v="Order specific"/>
    <s v="A"/>
    <s v=""/>
    <n v="0"/>
  </r>
  <r>
    <s v="AGS699220-01"/>
    <s v="铁道断路器电机DC220V"/>
    <s v="VXA"/>
    <n v="213"/>
    <x v="1"/>
    <s v="HVX"/>
    <x v="0"/>
    <s v="Order specific"/>
    <n v="2100"/>
    <n v="7"/>
    <n v="0"/>
    <n v="1199.96"/>
    <n v="0"/>
    <n v="0"/>
    <n v="0"/>
    <n v="8399.7200000000012"/>
    <s v=""/>
    <n v="0"/>
    <n v="0"/>
    <n v="0"/>
    <n v="0"/>
    <s v="Order specific"/>
    <s v="Order specific"/>
    <s v="A"/>
    <s v=""/>
    <n v="0"/>
  </r>
  <r>
    <s v="AGSC10152-01"/>
    <s v="鸭嘴触子片16mm"/>
    <s v="VMI"/>
    <n v="202"/>
    <x v="1"/>
    <s v="HVX"/>
    <x v="2"/>
    <s v="MRP"/>
    <s v="VMI"/>
    <n v="631"/>
    <n v="0"/>
    <n v="20.66"/>
    <n v="0"/>
    <n v="0"/>
    <n v="50240"/>
    <n v="13036.460000000001"/>
    <n v="4.5842953821656049"/>
    <n v="0"/>
    <n v="0"/>
    <n v="0"/>
    <n v="1037958.4"/>
    <s v="&lt;15 days"/>
    <n v="1"/>
    <s v="A"/>
    <n v="7"/>
    <n v="0"/>
  </r>
  <r>
    <s v="AGSC11246-01"/>
    <s v="BUTTON"/>
    <s v="VXA"/>
    <n v="213"/>
    <x v="1"/>
    <s v="HVX"/>
    <x v="0"/>
    <s v="Order specific"/>
    <n v="2100"/>
    <n v="22"/>
    <n v="0"/>
    <n v="3.63"/>
    <n v="0"/>
    <n v="0"/>
    <n v="0"/>
    <n v="79.86"/>
    <s v=""/>
    <n v="0"/>
    <n v="0"/>
    <n v="0"/>
    <n v="0"/>
    <s v="Order specific"/>
    <s v="Order specific"/>
    <s v="C"/>
    <s v=""/>
    <n v="0"/>
  </r>
  <r>
    <s v="AGSC11247-01"/>
    <s v="BUTTON"/>
    <s v="VXA"/>
    <n v="213"/>
    <x v="1"/>
    <s v="HVX"/>
    <x v="0"/>
    <s v="Order specific"/>
    <n v="2100"/>
    <n v="30"/>
    <n v="4"/>
    <n v="3.63"/>
    <n v="0"/>
    <n v="0"/>
    <n v="89"/>
    <n v="108.89999999999999"/>
    <n v="123.03370786516854"/>
    <n v="0"/>
    <n v="0"/>
    <n v="14.52"/>
    <n v="323.07"/>
    <s v="Order specific"/>
    <s v="Order specific"/>
    <s v="C"/>
    <s v=""/>
    <n v="0"/>
  </r>
  <r>
    <s v="AGSC11412-01"/>
    <s v="64针航空插支架"/>
    <s v="VMI"/>
    <n v="219"/>
    <x v="1"/>
    <s v="HVX"/>
    <x v="2"/>
    <s v="MRP"/>
    <s v="VMI"/>
    <n v="7"/>
    <n v="0"/>
    <n v="47.86"/>
    <n v="0"/>
    <n v="0"/>
    <n v="3388"/>
    <n v="335.02"/>
    <n v="0.75413223140495866"/>
    <n v="0"/>
    <n v="0"/>
    <n v="0"/>
    <n v="162149.68"/>
    <s v="&lt;15 days"/>
    <n v="2"/>
    <s v="C"/>
    <n v="14"/>
    <n v="0"/>
  </r>
  <r>
    <s v="AGSC11923-01"/>
    <s v="触子间隔套"/>
    <s v="XA"/>
    <n v="202"/>
    <x v="1"/>
    <s v="HVX"/>
    <x v="0"/>
    <s v="Order specific"/>
    <n v="2100"/>
    <n v="834"/>
    <n v="384"/>
    <n v="0.5"/>
    <n v="0"/>
    <n v="0"/>
    <n v="1947"/>
    <n v="417"/>
    <n v="156.34822804314328"/>
    <n v="0"/>
    <n v="0"/>
    <n v="192"/>
    <n v="973.5"/>
    <s v="Order specific"/>
    <s v="Order specific"/>
    <s v="C"/>
    <s v=""/>
    <n v="0"/>
  </r>
  <r>
    <s v="AGSC13404-01"/>
    <s v="DICK"/>
    <s v="XB"/>
    <n v="202"/>
    <x v="1"/>
    <s v="HVX"/>
    <x v="0"/>
    <s v="Order specific"/>
    <n v="2100"/>
    <n v="109"/>
    <n v="0"/>
    <n v="1"/>
    <n v="0"/>
    <n v="0"/>
    <n v="104"/>
    <n v="109"/>
    <n v="382.54807692307696"/>
    <n v="0"/>
    <n v="0"/>
    <n v="0"/>
    <n v="104"/>
    <s v="Order specific"/>
    <s v="Order specific"/>
    <s v="C"/>
    <s v=""/>
    <n v="0"/>
  </r>
  <r>
    <s v="AGSC13625-01"/>
    <s v="FEMALE CONNECTOR"/>
    <s v="SM"/>
    <n v="219"/>
    <x v="1"/>
    <s v="HVX"/>
    <x v="1"/>
    <s v="kanban"/>
    <n v="2600"/>
    <n v="1132"/>
    <n v="1612"/>
    <n v="1.29"/>
    <n v="0"/>
    <n v="352"/>
    <n v="4808"/>
    <n v="1460.28"/>
    <n v="85.935940099833616"/>
    <n v="0"/>
    <n v="227.04000000000002"/>
    <n v="2079.48"/>
    <n v="6202.3200000000006"/>
    <s v="&lt;90 days"/>
    <n v="3"/>
    <s v="B"/>
    <n v="21"/>
    <n v="728.26656657534249"/>
  </r>
  <r>
    <s v="AGSC26575-01"/>
    <s v="销子"/>
    <s v="XA"/>
    <n v="202"/>
    <x v="1"/>
    <s v="HVX"/>
    <x v="0"/>
    <s v="Order specific"/>
    <n v="2100"/>
    <n v="17"/>
    <n v="0"/>
    <n v="5.24"/>
    <n v="0"/>
    <n v="0"/>
    <n v="98"/>
    <n v="89.08"/>
    <n v="63.316326530612244"/>
    <n v="0"/>
    <n v="0"/>
    <n v="0"/>
    <n v="513.52"/>
    <s v="Order specific"/>
    <s v="Order specific"/>
    <s v="C"/>
    <s v=""/>
    <n v="0"/>
  </r>
  <r>
    <s v="AGSC27127-01"/>
    <s v="类似F4电磁铁DC12V"/>
    <s v="XA"/>
    <n v="213"/>
    <x v="1"/>
    <s v="HVX"/>
    <x v="0"/>
    <s v="Order specific"/>
    <n v="2100"/>
    <n v="20"/>
    <n v="0"/>
    <n v="1609.18"/>
    <n v="20"/>
    <n v="0"/>
    <n v="0"/>
    <n v="32183.600000000002"/>
    <s v=""/>
    <n v="32183.600000000002"/>
    <n v="0"/>
    <n v="0"/>
    <n v="0"/>
    <s v="Order specific"/>
    <s v="Order specific"/>
    <s v="A"/>
    <s v=""/>
    <n v="0"/>
  </r>
  <r>
    <s v="AGSC35165-01"/>
    <s v="VXA脱扣线圈220VDC"/>
    <s v="VXA"/>
    <n v="213"/>
    <x v="1"/>
    <s v="HVX"/>
    <x v="0"/>
    <s v="Order specific"/>
    <n v="2100"/>
    <n v="8"/>
    <n v="0"/>
    <n v="668.25"/>
    <n v="0"/>
    <n v="0"/>
    <n v="7"/>
    <n v="5346"/>
    <n v="417.14285714285711"/>
    <n v="0"/>
    <n v="0"/>
    <n v="0"/>
    <n v="4677.75"/>
    <s v="Order specific"/>
    <s v="Order specific"/>
    <s v="B"/>
    <s v=""/>
    <n v="0"/>
  </r>
  <r>
    <s v="AGSC35226-01"/>
    <s v="Make release F2(220V DC)"/>
    <s v="TRA"/>
    <n v="213"/>
    <x v="1"/>
    <s v="HVX"/>
    <x v="0"/>
    <s v="Order specific"/>
    <n v="2100"/>
    <n v="1"/>
    <n v="0"/>
    <n v="647.48"/>
    <n v="0"/>
    <n v="0"/>
    <n v="1"/>
    <n v="647.48"/>
    <n v="365"/>
    <n v="0"/>
    <n v="0"/>
    <n v="0"/>
    <n v="647.48"/>
    <s v="Order specific"/>
    <s v="Order specific"/>
    <s v="C"/>
    <s v=""/>
    <n v="0"/>
  </r>
  <r>
    <s v="AGSC36833-01"/>
    <s v="固定式端子排导轨"/>
    <s v="VMI"/>
    <n v="219"/>
    <x v="1"/>
    <s v="HVX"/>
    <x v="2"/>
    <s v="MRP"/>
    <s v="VMI"/>
    <n v="6"/>
    <n v="0"/>
    <n v="5.5"/>
    <n v="0"/>
    <n v="0"/>
    <n v="144"/>
    <n v="33"/>
    <n v="15.208333333333332"/>
    <n v="0"/>
    <n v="0"/>
    <n v="0"/>
    <n v="792"/>
    <s v="&lt;30 days"/>
    <n v="3"/>
    <s v="C"/>
    <n v="21"/>
    <n v="0"/>
  </r>
  <r>
    <s v="AGSC38756-01"/>
    <s v="大圆盘手车电动手车电机220VDC"/>
    <s v="XB"/>
    <n v="202"/>
    <x v="1"/>
    <s v="HVX"/>
    <x v="0"/>
    <s v="Order specific"/>
    <n v="2100"/>
    <n v="4"/>
    <n v="0"/>
    <n v="166.67"/>
    <n v="0"/>
    <n v="0"/>
    <n v="52"/>
    <n v="666.68"/>
    <n v="28.07692307692308"/>
    <n v="0"/>
    <n v="0"/>
    <n v="0"/>
    <n v="8666.84"/>
    <s v="Order specific"/>
    <s v="Order specific"/>
    <s v="C"/>
    <s v=""/>
    <n v="0"/>
  </r>
  <r>
    <s v="AGSC38766-01"/>
    <s v="VXA电机220VDC"/>
    <s v="VXA"/>
    <n v="213"/>
    <x v="1"/>
    <s v="HVX"/>
    <x v="0"/>
    <s v="Order specific"/>
    <n v="2100"/>
    <n v="6"/>
    <n v="0"/>
    <n v="1280.79"/>
    <n v="0"/>
    <n v="0"/>
    <n v="6"/>
    <n v="7684.74"/>
    <n v="365"/>
    <n v="0"/>
    <n v="0"/>
    <n v="0"/>
    <n v="7684.74"/>
    <s v="Order specific"/>
    <s v="Order specific"/>
    <s v="A"/>
    <s v=""/>
    <n v="0"/>
  </r>
  <r>
    <s v="AGSC38942-01"/>
    <s v="8极辅开"/>
    <s v="XA"/>
    <n v="202"/>
    <x v="1"/>
    <s v="HVX"/>
    <x v="0"/>
    <s v="Order specific"/>
    <n v="2100"/>
    <n v="6"/>
    <n v="0"/>
    <n v="190"/>
    <n v="0"/>
    <n v="0"/>
    <n v="1"/>
    <n v="1140"/>
    <n v="2190"/>
    <n v="0"/>
    <n v="0"/>
    <n v="0"/>
    <n v="190"/>
    <s v="Order specific"/>
    <s v="Order specific"/>
    <s v="B"/>
    <s v=""/>
    <n v="0"/>
  </r>
  <r>
    <s v="AGSC38943-01"/>
    <s v="10极辅开"/>
    <s v="XA"/>
    <n v="202"/>
    <x v="1"/>
    <s v="HVX"/>
    <x v="0"/>
    <s v="Order specific"/>
    <n v="2100"/>
    <n v="41"/>
    <n v="40"/>
    <n v="230"/>
    <n v="0"/>
    <n v="0"/>
    <n v="95"/>
    <n v="9430"/>
    <n v="157.5263157894737"/>
    <n v="0"/>
    <n v="0"/>
    <n v="9200"/>
    <n v="21850"/>
    <s v="Order specific"/>
    <s v="Order specific"/>
    <s v="A"/>
    <s v=""/>
    <n v="0"/>
  </r>
  <r>
    <s v="AGSC65858-01"/>
    <s v="分闸按钮"/>
    <s v="XA"/>
    <n v="212"/>
    <x v="1"/>
    <s v="HVX"/>
    <x v="0"/>
    <s v="Order specific"/>
    <n v="2100"/>
    <n v="228"/>
    <n v="0"/>
    <n v="10.6"/>
    <n v="0"/>
    <n v="0"/>
    <n v="392"/>
    <n v="2416.7999999999997"/>
    <n v="212.29591836734693"/>
    <n v="0"/>
    <n v="0"/>
    <n v="0"/>
    <n v="4155.2"/>
    <s v="Order specific"/>
    <s v="Order specific"/>
    <s v="B"/>
    <s v=""/>
    <n v="0"/>
  </r>
  <r>
    <s v="AGSC66138-01"/>
    <s v="手车横梁扳手"/>
    <s v="XA"/>
    <n v="202"/>
    <x v="1"/>
    <s v="HVX"/>
    <x v="0"/>
    <s v="Order specific"/>
    <n v="2100"/>
    <n v="40"/>
    <n v="0"/>
    <n v="49.67"/>
    <n v="0"/>
    <n v="0"/>
    <n v="98"/>
    <n v="1986.8000000000002"/>
    <n v="148.9795918367347"/>
    <n v="0"/>
    <n v="0"/>
    <n v="0"/>
    <n v="4867.66"/>
    <s v="Order specific"/>
    <s v="Order specific"/>
    <s v="B"/>
    <s v=""/>
    <n v="0"/>
  </r>
  <r>
    <s v="AGSC67398-01"/>
    <s v="手车横梁标签"/>
    <s v="XA"/>
    <n v="202"/>
    <x v="1"/>
    <s v="HVX"/>
    <x v="0"/>
    <s v="Order specific"/>
    <n v="2100"/>
    <n v="149"/>
    <n v="0"/>
    <n v="0.13"/>
    <n v="0"/>
    <n v="0"/>
    <n v="188"/>
    <n v="19.37"/>
    <n v="289.281914893617"/>
    <n v="0"/>
    <n v="0"/>
    <n v="0"/>
    <n v="24.44"/>
    <s v="Order specific"/>
    <s v="Order specific"/>
    <s v="C"/>
    <s v=""/>
    <n v="0"/>
  </r>
  <r>
    <s v="AGSC68201-01"/>
    <s v="大圆盘手车电机线保护条"/>
    <s v="XA"/>
    <n v="212"/>
    <x v="1"/>
    <s v="HVX"/>
    <x v="0"/>
    <s v="Order specific"/>
    <n v="2100"/>
    <n v="2"/>
    <n v="0"/>
    <n v="70"/>
    <n v="0"/>
    <n v="0"/>
    <n v="52"/>
    <n v="140"/>
    <n v="14.03846153846154"/>
    <n v="0"/>
    <n v="0"/>
    <n v="0"/>
    <n v="3640"/>
    <s v="Order specific"/>
    <s v="Order specific"/>
    <s v="C"/>
    <s v=""/>
    <n v="0"/>
  </r>
  <r>
    <s v="AGSC69266-02"/>
    <s v="大圆盘手车弹簧罩"/>
    <s v="MTX"/>
    <n v="212"/>
    <x v="1"/>
    <s v="HVX"/>
    <x v="0"/>
    <s v="Order specific"/>
    <n v="2100"/>
    <n v="15"/>
    <n v="0"/>
    <n v="40"/>
    <n v="0"/>
    <n v="0"/>
    <n v="12"/>
    <n v="600"/>
    <n v="456.25"/>
    <n v="0"/>
    <n v="0"/>
    <n v="0"/>
    <n v="480"/>
    <s v="Order specific"/>
    <s v="Order specific"/>
    <s v="C"/>
    <s v=""/>
    <n v="0"/>
  </r>
  <r>
    <s v="AGSC71107-01"/>
    <s v="大电流触头"/>
    <s v="XA"/>
    <n v="202"/>
    <x v="1"/>
    <s v="HVX"/>
    <x v="0"/>
    <s v="Order specific"/>
    <n v="2100"/>
    <n v="1"/>
    <n v="23"/>
    <n v="967.89"/>
    <n v="0"/>
    <n v="0"/>
    <n v="48"/>
    <n v="967.89"/>
    <n v="7.6041666666666661"/>
    <n v="0"/>
    <n v="0"/>
    <n v="22261.47"/>
    <n v="46458.720000000001"/>
    <s v="Order specific"/>
    <s v="Order specific"/>
    <s v="B"/>
    <s v=""/>
    <n v="0"/>
  </r>
  <r>
    <s v="AGSC71115-01"/>
    <s v="大圆盘手车联锁销"/>
    <s v="XA"/>
    <n v="212"/>
    <x v="1"/>
    <s v="HVX"/>
    <x v="0"/>
    <s v="Order specific"/>
    <n v="2100"/>
    <n v="56"/>
    <n v="1"/>
    <n v="1.6"/>
    <n v="0"/>
    <n v="0"/>
    <n v="96"/>
    <n v="89.600000000000009"/>
    <n v="212.91666666666669"/>
    <n v="0"/>
    <n v="0"/>
    <n v="1.6"/>
    <n v="153.60000000000002"/>
    <s v="Order specific"/>
    <s v="Order specific"/>
    <s v="C"/>
    <s v=""/>
    <n v="0"/>
  </r>
  <r>
    <s v="AGSC71139-01"/>
    <s v="大圆盘手车接地铜排"/>
    <s v="XA"/>
    <n v="212"/>
    <x v="1"/>
    <s v="HVX"/>
    <x v="0"/>
    <s v="Order specific"/>
    <n v="2100"/>
    <n v="50"/>
    <n v="0"/>
    <n v="141.32"/>
    <n v="0"/>
    <n v="0"/>
    <n v="88"/>
    <n v="7066"/>
    <n v="207.38636363636365"/>
    <n v="0"/>
    <n v="0"/>
    <n v="0"/>
    <n v="12436.16"/>
    <s v="Order specific"/>
    <s v="Order specific"/>
    <s v="B"/>
    <s v=""/>
    <n v="0"/>
  </r>
  <r>
    <s v="AGSC71140-01"/>
    <s v="大圆盘手车接地铜排"/>
    <s v="MTX"/>
    <n v="212"/>
    <x v="1"/>
    <s v="HVX"/>
    <x v="0"/>
    <s v="Order specific"/>
    <n v="2100"/>
    <n v="3"/>
    <n v="0"/>
    <n v="153.75"/>
    <n v="0"/>
    <n v="0"/>
    <n v="6"/>
    <n v="461.25"/>
    <n v="182.5"/>
    <n v="0"/>
    <n v="0"/>
    <n v="0"/>
    <n v="922.5"/>
    <s v="Order specific"/>
    <s v="Order specific"/>
    <s v="C"/>
    <s v=""/>
    <n v="0"/>
  </r>
  <r>
    <s v="AGSC71141-01"/>
    <s v="大圆盘手车接地铜片"/>
    <s v="XA"/>
    <n v="212"/>
    <x v="1"/>
    <s v="HVX"/>
    <x v="0"/>
    <s v="Order specific"/>
    <n v="2100"/>
    <n v="50"/>
    <n v="0"/>
    <n v="41.57"/>
    <n v="0"/>
    <n v="0"/>
    <n v="84"/>
    <n v="2078.5"/>
    <n v="217.26190476190476"/>
    <n v="0"/>
    <n v="0"/>
    <n v="0"/>
    <n v="3491.88"/>
    <s v="Order specific"/>
    <s v="Order specific"/>
    <s v="B"/>
    <s v=""/>
    <n v="0"/>
  </r>
  <r>
    <s v="AGSC71142-02"/>
    <s v="大圆盘手车接地铜片"/>
    <s v="XA"/>
    <n v="212"/>
    <x v="1"/>
    <s v="HVX"/>
    <x v="0"/>
    <s v="Order specific"/>
    <n v="2100"/>
    <n v="1"/>
    <n v="0"/>
    <n v="41.3"/>
    <n v="0"/>
    <n v="0"/>
    <n v="0"/>
    <n v="41.3"/>
    <s v=""/>
    <n v="0"/>
    <n v="0"/>
    <n v="0"/>
    <n v="0"/>
    <s v="Order specific"/>
    <s v="Order specific"/>
    <s v="C"/>
    <s v=""/>
    <n v="0"/>
  </r>
  <r>
    <s v="AGSC71143-01"/>
    <s v="大圆盘手车接地铜排"/>
    <s v="MTX"/>
    <n v="202"/>
    <x v="1"/>
    <s v="HVX"/>
    <x v="0"/>
    <s v="Order specific"/>
    <n v="2100"/>
    <n v="3"/>
    <n v="0"/>
    <n v="79.61"/>
    <n v="0"/>
    <n v="0"/>
    <n v="6"/>
    <n v="238.82999999999998"/>
    <n v="182.5"/>
    <n v="0"/>
    <n v="0"/>
    <n v="0"/>
    <n v="477.65999999999997"/>
    <s v="Order specific"/>
    <s v="Order specific"/>
    <s v="C"/>
    <s v=""/>
    <n v="0"/>
  </r>
  <r>
    <s v="AGSC71144-01"/>
    <s v="大圆盘手车接地铜片"/>
    <s v="XA"/>
    <n v="202"/>
    <x v="1"/>
    <s v="HVX"/>
    <x v="0"/>
    <s v="Order specific"/>
    <n v="2100"/>
    <n v="55"/>
    <n v="1"/>
    <n v="6.59"/>
    <n v="0"/>
    <n v="0"/>
    <n v="94"/>
    <n v="362.45"/>
    <n v="213.56382978723406"/>
    <n v="0"/>
    <n v="0"/>
    <n v="6.59"/>
    <n v="619.46"/>
    <s v="Order specific"/>
    <s v="Order specific"/>
    <s v="C"/>
    <s v=""/>
    <n v="0"/>
  </r>
  <r>
    <s v="AGSC71148-01"/>
    <s v="大圆盘手车垫圈"/>
    <s v="XA"/>
    <n v="212"/>
    <x v="1"/>
    <s v="HVX"/>
    <x v="0"/>
    <s v="Order specific"/>
    <n v="2100"/>
    <n v="112"/>
    <n v="0"/>
    <n v="1"/>
    <n v="0"/>
    <n v="0"/>
    <n v="196"/>
    <n v="112"/>
    <n v="208.57142857142856"/>
    <n v="0"/>
    <n v="0"/>
    <n v="0"/>
    <n v="196"/>
    <s v="Order specific"/>
    <s v="Order specific"/>
    <s v="C"/>
    <s v=""/>
    <n v="0"/>
  </r>
  <r>
    <s v="AGSC71149-01"/>
    <s v="大圆盘手车拉簧"/>
    <s v="XA"/>
    <n v="219"/>
    <x v="1"/>
    <s v="HVX"/>
    <x v="0"/>
    <s v="Order specific"/>
    <n v="2100"/>
    <n v="56"/>
    <n v="0"/>
    <n v="0.2"/>
    <n v="0"/>
    <n v="0"/>
    <n v="96"/>
    <n v="11.200000000000001"/>
    <n v="212.91666666666669"/>
    <n v="0"/>
    <n v="0"/>
    <n v="0"/>
    <n v="19.200000000000003"/>
    <s v="Order specific"/>
    <s v="Order specific"/>
    <s v="C"/>
    <s v=""/>
    <n v="0"/>
  </r>
  <r>
    <s v="AGSC71155-01"/>
    <s v="大圆盘手车定位块"/>
    <s v="XA"/>
    <n v="202"/>
    <x v="1"/>
    <s v="HVX"/>
    <x v="0"/>
    <s v="Order specific"/>
    <n v="2100"/>
    <n v="56"/>
    <n v="0"/>
    <n v="1.87"/>
    <n v="0"/>
    <n v="0"/>
    <n v="98"/>
    <n v="104.72"/>
    <n v="208.57142857142856"/>
    <n v="0"/>
    <n v="0"/>
    <n v="0"/>
    <n v="183.26000000000002"/>
    <s v="Order specific"/>
    <s v="Order specific"/>
    <s v="C"/>
    <s v=""/>
    <n v="0"/>
  </r>
  <r>
    <s v="AGSC71156-01"/>
    <s v="大圆盘手车定位罩"/>
    <s v="XA"/>
    <n v="202"/>
    <x v="1"/>
    <s v="HVX"/>
    <x v="0"/>
    <s v="Order specific"/>
    <n v="2100"/>
    <n v="39"/>
    <n v="1"/>
    <n v="4.33"/>
    <n v="0"/>
    <n v="0"/>
    <n v="98"/>
    <n v="168.87"/>
    <n v="145.25510204081633"/>
    <n v="0"/>
    <n v="0"/>
    <n v="4.33"/>
    <n v="424.34000000000003"/>
    <s v="Order specific"/>
    <s v="Order specific"/>
    <s v="C"/>
    <s v=""/>
    <n v="0"/>
  </r>
  <r>
    <s v="AGSC71157-01"/>
    <s v="大圆盘手车底板"/>
    <s v="XA"/>
    <n v="202"/>
    <x v="1"/>
    <s v="HVX"/>
    <x v="0"/>
    <s v="Order specific"/>
    <n v="2100"/>
    <n v="40"/>
    <n v="0"/>
    <n v="118.59"/>
    <n v="0"/>
    <n v="0"/>
    <n v="98"/>
    <n v="4743.6000000000004"/>
    <n v="148.9795918367347"/>
    <n v="0"/>
    <n v="0"/>
    <n v="0"/>
    <n v="11621.82"/>
    <s v="Order specific"/>
    <s v="Order specific"/>
    <s v="B"/>
    <s v=""/>
    <n v="0"/>
  </r>
  <r>
    <s v="AGSC71162-01"/>
    <s v="大圆盘手车门闭锁件"/>
    <s v="XA"/>
    <n v="202"/>
    <x v="1"/>
    <s v="HVX"/>
    <x v="0"/>
    <s v="Order specific"/>
    <n v="2100"/>
    <n v="50"/>
    <n v="0"/>
    <n v="12.24"/>
    <n v="0"/>
    <n v="0"/>
    <n v="84"/>
    <n v="612"/>
    <n v="217.26190476190476"/>
    <n v="0"/>
    <n v="0"/>
    <n v="0"/>
    <n v="1028.1600000000001"/>
    <s v="Order specific"/>
    <s v="Order specific"/>
    <s v="C"/>
    <s v=""/>
    <n v="0"/>
  </r>
  <r>
    <s v="AGSC71162-02"/>
    <s v="大圆盘手车门闭锁件"/>
    <s v="XA"/>
    <n v="202"/>
    <x v="1"/>
    <s v="HVX"/>
    <x v="0"/>
    <s v="Order specific"/>
    <n v="2100"/>
    <n v="2"/>
    <n v="1"/>
    <n v="6.64"/>
    <n v="0"/>
    <n v="0"/>
    <n v="4"/>
    <n v="13.28"/>
    <m/>
    <m/>
    <m/>
    <m/>
    <m/>
    <m/>
    <m/>
    <m/>
    <m/>
    <m/>
  </r>
  <r>
    <s v="AGSC71163-01"/>
    <s v="大圆盘手车门闭锁垫块"/>
    <s v="XA"/>
    <n v="202"/>
    <x v="1"/>
    <s v="HVX"/>
    <x v="0"/>
    <s v="Order specific"/>
    <n v="2100"/>
    <n v="50"/>
    <n v="0"/>
    <n v="3.48"/>
    <n v="0"/>
    <n v="0"/>
    <n v="88"/>
    <n v="174"/>
    <m/>
    <m/>
    <m/>
    <m/>
    <m/>
    <m/>
    <m/>
    <m/>
    <m/>
    <m/>
  </r>
  <r>
    <s v="AGSC71164-01"/>
    <s v="大圆盘手车门闭锁件"/>
    <s v="XA"/>
    <n v="202"/>
    <x v="1"/>
    <s v="HVX"/>
    <x v="0"/>
    <s v="Order specific"/>
    <n v="2100"/>
    <n v="50"/>
    <n v="0"/>
    <n v="3.15"/>
    <n v="0"/>
    <n v="0"/>
    <n v="88"/>
    <n v="157.5"/>
    <n v="207.38636363636365"/>
    <n v="0"/>
    <n v="0"/>
    <n v="0"/>
    <n v="277.2"/>
    <s v="Order specific"/>
    <s v="Order specific"/>
    <s v="C"/>
    <s v=""/>
    <n v="0"/>
  </r>
  <r>
    <s v="AGSC71165-01"/>
    <s v="大圆盘手车门闭锁件"/>
    <s v="XA"/>
    <n v="202"/>
    <x v="1"/>
    <s v="HVX"/>
    <x v="0"/>
    <s v="Order specific"/>
    <n v="2100"/>
    <n v="50"/>
    <n v="0"/>
    <n v="5.03"/>
    <n v="0"/>
    <n v="0"/>
    <n v="88"/>
    <n v="251.5"/>
    <n v="207.38636363636365"/>
    <n v="0"/>
    <n v="0"/>
    <n v="0"/>
    <n v="442.64000000000004"/>
    <s v="Order specific"/>
    <s v="Order specific"/>
    <s v="C"/>
    <s v=""/>
    <n v="0"/>
  </r>
  <r>
    <s v="AGSC71200-01"/>
    <s v="大圆盘手车S6联锁件"/>
    <s v="XA"/>
    <n v="202"/>
    <x v="1"/>
    <s v="HVX"/>
    <x v="0"/>
    <s v="Order specific"/>
    <n v="2100"/>
    <n v="56"/>
    <n v="1"/>
    <n v="4.88"/>
    <n v="0"/>
    <n v="0"/>
    <n v="96"/>
    <n v="273.27999999999997"/>
    <n v="190.10416666666669"/>
    <n v="0"/>
    <n v="0"/>
    <n v="4.88"/>
    <n v="468.48"/>
    <s v="Order specific"/>
    <s v="Order specific"/>
    <s v="C"/>
    <s v=""/>
    <n v="0"/>
  </r>
  <r>
    <s v="AGSC71201-01"/>
    <s v="大圆盘手车滑动联锁件"/>
    <s v="XA"/>
    <n v="202"/>
    <x v="1"/>
    <s v="HVX"/>
    <x v="0"/>
    <s v="Order specific"/>
    <n v="2100"/>
    <n v="56"/>
    <n v="1"/>
    <n v="27.46"/>
    <n v="0"/>
    <n v="0"/>
    <n v="95"/>
    <n v="1537.76"/>
    <n v="215.15789473684208"/>
    <n v="0"/>
    <n v="0"/>
    <n v="27.46"/>
    <n v="2608.7000000000003"/>
    <s v="Order specific"/>
    <s v="Order specific"/>
    <s v="B"/>
    <s v=""/>
    <n v="0"/>
  </r>
  <r>
    <s v="AGSC71212-01"/>
    <s v="大圆盘手车联锁轴"/>
    <s v="MTX"/>
    <n v="212"/>
    <x v="1"/>
    <s v="HVX"/>
    <x v="0"/>
    <s v="Order specific"/>
    <n v="2100"/>
    <n v="2"/>
    <n v="0"/>
    <n v="8.06"/>
    <n v="0"/>
    <n v="0"/>
    <n v="7"/>
    <n v="16.12"/>
    <n v="2920"/>
    <n v="0"/>
    <n v="0"/>
    <n v="0"/>
    <n v="56.42"/>
    <s v="Order specific"/>
    <s v="Order specific"/>
    <s v="C"/>
    <s v=""/>
    <n v="0"/>
  </r>
  <r>
    <s v="AGSC71214-01"/>
    <s v="大圆盘手车联锁片"/>
    <s v="MTX"/>
    <n v="202"/>
    <x v="1"/>
    <s v="HVX"/>
    <x v="0"/>
    <s v="Order specific"/>
    <n v="2100"/>
    <n v="12"/>
    <n v="0"/>
    <n v="10.029999999999999"/>
    <n v="0"/>
    <n v="0"/>
    <n v="9"/>
    <n v="120.35999999999999"/>
    <n v="81.1111111111111"/>
    <n v="0"/>
    <n v="0"/>
    <n v="0"/>
    <n v="90.27"/>
    <s v="Order specific"/>
    <s v="Order specific"/>
    <s v="C"/>
    <s v=""/>
    <n v="0"/>
  </r>
  <r>
    <s v="AGSC71218-01"/>
    <s v="大圆盘手车S7装配件"/>
    <s v="XA"/>
    <n v="212"/>
    <x v="1"/>
    <s v="HVX"/>
    <x v="0"/>
    <s v="Order specific"/>
    <n v="2100"/>
    <n v="2"/>
    <n v="0"/>
    <n v="6.5"/>
    <n v="0"/>
    <n v="0"/>
    <n v="52"/>
    <n v="13"/>
    <n v="84.230769230769241"/>
    <n v="0"/>
    <n v="0"/>
    <n v="0"/>
    <n v="338"/>
    <s v="Order specific"/>
    <s v="Order specific"/>
    <s v="C"/>
    <s v=""/>
    <n v="0"/>
  </r>
  <r>
    <s v="AGSC71230-01"/>
    <s v="DIVER DISK"/>
    <s v="XB"/>
    <n v="212"/>
    <x v="1"/>
    <s v="HVX"/>
    <x v="0"/>
    <s v="Order specific"/>
    <n v="2100"/>
    <n v="3"/>
    <n v="0"/>
    <n v="18.91"/>
    <n v="0"/>
    <n v="0"/>
    <n v="52"/>
    <n v="56.730000000000004"/>
    <n v="14.03846153846154"/>
    <n v="0"/>
    <n v="0"/>
    <n v="0"/>
    <n v="983.32"/>
    <s v="Order specific"/>
    <s v="Order specific"/>
    <s v="C"/>
    <s v=""/>
    <n v="0"/>
  </r>
  <r>
    <s v="AGSC71231-01"/>
    <s v="GEAR WHEEL"/>
    <s v="XB"/>
    <n v="212"/>
    <x v="1"/>
    <s v="HVX"/>
    <x v="0"/>
    <s v="Order specific"/>
    <n v="2100"/>
    <n v="3"/>
    <n v="0"/>
    <n v="24.86"/>
    <n v="0"/>
    <n v="0"/>
    <n v="52"/>
    <n v="74.58"/>
    <n v="21.05769230769231"/>
    <n v="0"/>
    <n v="0"/>
    <n v="0"/>
    <n v="1292.72"/>
    <s v="Order specific"/>
    <s v="Order specific"/>
    <s v="C"/>
    <s v=""/>
    <n v="0"/>
  </r>
  <r>
    <s v="AGSC71232-01"/>
    <s v="CENTERING RING"/>
    <s v="XB"/>
    <n v="212"/>
    <x v="1"/>
    <s v="HVX"/>
    <x v="0"/>
    <s v="Order specific"/>
    <n v="2100"/>
    <n v="3"/>
    <n v="0"/>
    <n v="3.01"/>
    <n v="0"/>
    <n v="0"/>
    <n v="52"/>
    <n v="9.0299999999999994"/>
    <n v="21.05769230769231"/>
    <n v="0"/>
    <n v="0"/>
    <n v="0"/>
    <n v="156.51999999999998"/>
    <s v="Order specific"/>
    <s v="Order specific"/>
    <s v="C"/>
    <s v=""/>
    <n v="0"/>
  </r>
  <r>
    <s v="AGSC71233-01"/>
    <s v="CLAMPING PIECE"/>
    <s v="XB"/>
    <n v="212"/>
    <x v="1"/>
    <s v="HVX"/>
    <x v="0"/>
    <s v="Order specific"/>
    <n v="2100"/>
    <n v="1"/>
    <n v="0"/>
    <n v="3.17"/>
    <n v="0"/>
    <n v="0"/>
    <n v="52"/>
    <n v="3.17"/>
    <n v="21.05769230769231"/>
    <n v="0"/>
    <n v="0"/>
    <n v="0"/>
    <n v="164.84"/>
    <s v="Order specific"/>
    <s v="Order specific"/>
    <s v="C"/>
    <s v=""/>
    <n v="0"/>
  </r>
  <r>
    <s v="AGSC71234-01"/>
    <s v="FRICTION DISC"/>
    <s v="XA"/>
    <n v="213"/>
    <x v="1"/>
    <s v="HVX"/>
    <x v="0"/>
    <s v="Order specific"/>
    <n v="2100"/>
    <n v="29"/>
    <n v="0"/>
    <n v="193.8"/>
    <n v="0"/>
    <n v="0"/>
    <n v="51"/>
    <n v="5620.2000000000007"/>
    <n v="7.1568627450980395"/>
    <n v="0"/>
    <n v="0"/>
    <n v="0"/>
    <n v="9883.8000000000011"/>
    <s v="Order specific"/>
    <s v="Order specific"/>
    <s v="B"/>
    <s v=""/>
    <n v="0"/>
  </r>
  <r>
    <s v="AGSC71239-01"/>
    <s v="大圆盘电动手车电机支撑片"/>
    <s v="XA"/>
    <n v="202"/>
    <x v="1"/>
    <s v="HVX"/>
    <x v="0"/>
    <s v="Order specific"/>
    <n v="2100"/>
    <n v="1"/>
    <n v="0"/>
    <n v="1.51"/>
    <n v="0"/>
    <n v="0"/>
    <n v="52"/>
    <n v="1.51"/>
    <n v="203.55769230769232"/>
    <n v="0"/>
    <n v="0"/>
    <n v="0"/>
    <n v="78.52"/>
    <s v="Order specific"/>
    <s v="Order specific"/>
    <s v="C"/>
    <s v=""/>
    <n v="0"/>
  </r>
  <r>
    <s v="AGSC71245-01"/>
    <s v="大圆盘电动手车电机支撑片"/>
    <s v="XA"/>
    <n v="202"/>
    <x v="1"/>
    <s v="HVX"/>
    <x v="0"/>
    <s v="Order specific"/>
    <n v="2100"/>
    <n v="5"/>
    <n v="0"/>
    <n v="3.07"/>
    <n v="0"/>
    <n v="0"/>
    <n v="0"/>
    <n v="15.35"/>
    <s v=""/>
    <n v="0"/>
    <n v="0"/>
    <n v="0"/>
    <n v="0"/>
    <s v="Order specific"/>
    <s v="Order specific"/>
    <s v="C"/>
    <s v=""/>
    <n v="0"/>
  </r>
  <r>
    <s v="AGSC71250-01"/>
    <s v="LABEL"/>
    <s v="CVX"/>
    <n v="105"/>
    <x v="1"/>
    <s v="HVX"/>
    <x v="0"/>
    <s v="Order specific"/>
    <n v="2100"/>
    <n v="86"/>
    <n v="0"/>
    <n v="0.35"/>
    <n v="0"/>
    <n v="0"/>
    <n v="82"/>
    <n v="30.099999999999998"/>
    <n v="22.256097560975608"/>
    <n v="0"/>
    <n v="0"/>
    <n v="0"/>
    <n v="28.7"/>
    <s v="Order specific"/>
    <s v="Order specific"/>
    <s v="C"/>
    <s v=""/>
    <n v="0"/>
  </r>
  <r>
    <s v="AGSC71500-01"/>
    <s v="大圆盘手车与壳体固定销"/>
    <s v="XA"/>
    <n v="212"/>
    <x v="1"/>
    <s v="HVX"/>
    <x v="0"/>
    <s v="Order specific"/>
    <n v="2100"/>
    <n v="112"/>
    <n v="0"/>
    <n v="1"/>
    <n v="0"/>
    <n v="0"/>
    <n v="196"/>
    <n v="112"/>
    <n v="160.15306122448979"/>
    <n v="0"/>
    <n v="0"/>
    <n v="0"/>
    <n v="196"/>
    <s v="Order specific"/>
    <s v="Order specific"/>
    <s v="C"/>
    <s v=""/>
    <n v="0"/>
  </r>
  <r>
    <s v="AGSC71564-01"/>
    <s v="大圆盘手车销盖"/>
    <s v="XA"/>
    <n v="212"/>
    <x v="1"/>
    <s v="HVX"/>
    <x v="0"/>
    <s v="Order specific"/>
    <n v="2100"/>
    <n v="112"/>
    <n v="0"/>
    <n v="1"/>
    <n v="0"/>
    <n v="0"/>
    <n v="192"/>
    <n v="112"/>
    <n v="212.91666666666669"/>
    <n v="0"/>
    <n v="0"/>
    <n v="0"/>
    <n v="192"/>
    <s v="Order specific"/>
    <s v="Order specific"/>
    <s v="C"/>
    <s v=""/>
    <n v="0"/>
  </r>
  <r>
    <s v="AGSC71565-01"/>
    <s v="大圆盘手车定位盖"/>
    <s v="XA"/>
    <n v="202"/>
    <x v="1"/>
    <s v="HVX"/>
    <x v="0"/>
    <s v="Order specific"/>
    <n v="2100"/>
    <n v="40"/>
    <n v="0"/>
    <n v="7.7"/>
    <n v="0"/>
    <n v="0"/>
    <n v="96"/>
    <n v="308"/>
    <n v="425.83333333333337"/>
    <n v="0"/>
    <n v="0"/>
    <n v="0"/>
    <n v="739.2"/>
    <s v="Order specific"/>
    <s v="Order specific"/>
    <s v="C"/>
    <s v=""/>
    <n v="0"/>
  </r>
  <r>
    <s v="AGSC71566-01"/>
    <s v="大圆盘手车定位板"/>
    <s v="XA"/>
    <n v="202"/>
    <x v="1"/>
    <s v="HVX"/>
    <x v="0"/>
    <s v="Order specific"/>
    <n v="2100"/>
    <n v="40"/>
    <n v="0"/>
    <n v="3.19"/>
    <n v="0"/>
    <n v="0"/>
    <n v="96"/>
    <n v="127.6"/>
    <n v="152.08333333333334"/>
    <n v="0"/>
    <n v="0"/>
    <n v="0"/>
    <n v="306.24"/>
    <s v="Order specific"/>
    <s v="Order specific"/>
    <s v="C"/>
    <s v=""/>
    <n v="0"/>
  </r>
  <r>
    <s v="AGSC71567-01"/>
    <s v="大圆盘手车定位销"/>
    <s v="XA"/>
    <n v="202"/>
    <x v="1"/>
    <s v="HVX"/>
    <x v="0"/>
    <s v="Order specific"/>
    <n v="2100"/>
    <n v="40"/>
    <n v="0"/>
    <n v="2.59"/>
    <n v="0"/>
    <n v="0"/>
    <n v="96"/>
    <n v="103.6"/>
    <n v="152.08333333333334"/>
    <n v="0"/>
    <n v="0"/>
    <n v="0"/>
    <n v="248.64"/>
    <s v="Order specific"/>
    <s v="Order specific"/>
    <s v="C"/>
    <s v=""/>
    <n v="0"/>
  </r>
  <r>
    <s v="AGSC71571-01"/>
    <s v="大圆盘手车右定位板"/>
    <s v="XA"/>
    <n v="202"/>
    <x v="1"/>
    <s v="HVX"/>
    <x v="0"/>
    <s v="Order specific"/>
    <n v="2100"/>
    <n v="34"/>
    <n v="0"/>
    <n v="32.82"/>
    <n v="0"/>
    <n v="0"/>
    <n v="85"/>
    <n v="1115.8800000000001"/>
    <n v="171.76470588235293"/>
    <n v="0"/>
    <n v="0"/>
    <n v="0"/>
    <n v="2789.7"/>
    <s v="Order specific"/>
    <s v="Order specific"/>
    <s v="B"/>
    <s v=""/>
    <n v="0"/>
  </r>
  <r>
    <s v="AGSC71572-01"/>
    <s v="大圆盘手车左定位板"/>
    <s v="XA"/>
    <n v="202"/>
    <x v="1"/>
    <s v="HVX"/>
    <x v="0"/>
    <s v="Order specific"/>
    <n v="2100"/>
    <n v="34"/>
    <n v="0"/>
    <n v="32.82"/>
    <n v="0"/>
    <n v="0"/>
    <n v="79"/>
    <n v="1115.8800000000001"/>
    <n v="157.08860759493672"/>
    <n v="0"/>
    <n v="0"/>
    <n v="0"/>
    <n v="2592.7800000000002"/>
    <s v="Order specific"/>
    <s v="Order specific"/>
    <s v="B"/>
    <s v=""/>
    <n v="0"/>
  </r>
  <r>
    <s v="AGSC71573-01"/>
    <s v="大圆盘手车后定位板"/>
    <s v="XA"/>
    <n v="202"/>
    <x v="1"/>
    <s v="HVX"/>
    <x v="0"/>
    <s v="Order specific"/>
    <n v="2100"/>
    <n v="38"/>
    <n v="0"/>
    <n v="41.27"/>
    <n v="0"/>
    <n v="0"/>
    <n v="79"/>
    <n v="1568.2600000000002"/>
    <n v="157.08860759493672"/>
    <n v="0"/>
    <n v="0"/>
    <n v="0"/>
    <n v="3260.3300000000004"/>
    <s v="Order specific"/>
    <s v="Order specific"/>
    <s v="B"/>
    <s v=""/>
    <n v="0"/>
  </r>
  <r>
    <s v="AGSC71574-01"/>
    <s v="大圆盘手车舌片"/>
    <s v="XA"/>
    <n v="202"/>
    <x v="1"/>
    <s v="HVX"/>
    <x v="0"/>
    <s v="Order specific"/>
    <n v="2100"/>
    <n v="41"/>
    <n v="0"/>
    <n v="16.5"/>
    <n v="0"/>
    <n v="0"/>
    <n v="91"/>
    <n v="676.5"/>
    <n v="152.41758241758242"/>
    <n v="0"/>
    <n v="0"/>
    <n v="0"/>
    <n v="1501.5"/>
    <s v="Order specific"/>
    <s v="Order specific"/>
    <s v="C"/>
    <s v=""/>
    <n v="0"/>
  </r>
  <r>
    <s v="AGSC71575-01"/>
    <s v="大圆盘手车舌片"/>
    <s v="XA"/>
    <n v="202"/>
    <x v="1"/>
    <s v="HVX"/>
    <x v="0"/>
    <s v="Order specific"/>
    <n v="2100"/>
    <n v="40"/>
    <n v="0"/>
    <n v="10"/>
    <n v="0"/>
    <n v="0"/>
    <n v="92"/>
    <n v="400"/>
    <n v="162.66304347826087"/>
    <n v="0"/>
    <n v="0"/>
    <n v="0"/>
    <n v="920"/>
    <s v="Order specific"/>
    <s v="Order specific"/>
    <s v="C"/>
    <s v=""/>
    <n v="0"/>
  </r>
  <r>
    <s v="AGSC71579-01"/>
    <s v="大圆盘手车舌片连接片"/>
    <s v="XA"/>
    <n v="202"/>
    <x v="1"/>
    <s v="HVX"/>
    <x v="0"/>
    <s v="Order specific"/>
    <n v="2100"/>
    <n v="56"/>
    <n v="0"/>
    <n v="2.86"/>
    <n v="0"/>
    <n v="0"/>
    <n v="98"/>
    <n v="160.16"/>
    <n v="148.9795918367347"/>
    <n v="0"/>
    <n v="0"/>
    <n v="0"/>
    <n v="280.27999999999997"/>
    <s v="Order specific"/>
    <s v="Order specific"/>
    <s v="C"/>
    <s v=""/>
    <n v="0"/>
  </r>
  <r>
    <s v="AGSC71580-01"/>
    <s v="大圆盘手车位置指联锁件"/>
    <s v="XA"/>
    <n v="202"/>
    <x v="1"/>
    <s v="HVX"/>
    <x v="0"/>
    <s v="Order specific"/>
    <n v="2100"/>
    <n v="41"/>
    <n v="1"/>
    <n v="35.630000000000003"/>
    <n v="0"/>
    <n v="0"/>
    <n v="96"/>
    <n v="1460.8300000000002"/>
    <n v="212.91666666666669"/>
    <n v="0"/>
    <n v="0"/>
    <n v="35.630000000000003"/>
    <n v="3420.4800000000005"/>
    <s v="Order specific"/>
    <s v="Order specific"/>
    <s v="B"/>
    <s v=""/>
    <n v="0"/>
  </r>
  <r>
    <s v="AGSC71586-01"/>
    <s v="大圆盘手车后封梁210"/>
    <s v="XA"/>
    <n v="202"/>
    <x v="1"/>
    <s v="HVX"/>
    <x v="0"/>
    <s v="Order specific"/>
    <n v="2100"/>
    <n v="40"/>
    <n v="1"/>
    <n v="23.24"/>
    <n v="0"/>
    <n v="0"/>
    <n v="91"/>
    <n v="929.59999999999991"/>
    <n v="164.45054945054946"/>
    <n v="0"/>
    <n v="0"/>
    <n v="23.24"/>
    <n v="2114.8399999999997"/>
    <s v="Order specific"/>
    <s v="Order specific"/>
    <s v="B"/>
    <s v=""/>
    <n v="0"/>
  </r>
  <r>
    <s v="AGSC71590-01"/>
    <s v="大圆盘手车活门联锁片210"/>
    <s v="XA"/>
    <n v="202"/>
    <x v="1"/>
    <s v="HVX"/>
    <x v="0"/>
    <s v="Order specific"/>
    <n v="2100"/>
    <n v="41"/>
    <n v="0"/>
    <n v="10.93"/>
    <n v="0"/>
    <n v="0"/>
    <n v="96"/>
    <n v="448.13"/>
    <n v="152.08333333333334"/>
    <n v="0"/>
    <n v="0"/>
    <n v="0"/>
    <n v="1049.28"/>
    <s v="Order specific"/>
    <s v="Order specific"/>
    <s v="C"/>
    <s v=""/>
    <n v="0"/>
  </r>
  <r>
    <s v="AGSC71591-01"/>
    <s v="大圆盘手车活门联锁片254"/>
    <s v="XA"/>
    <n v="202"/>
    <x v="1"/>
    <s v="HVX"/>
    <x v="0"/>
    <s v="Order specific"/>
    <n v="2100"/>
    <n v="40"/>
    <n v="0"/>
    <n v="5.58"/>
    <n v="0"/>
    <n v="0"/>
    <n v="91"/>
    <n v="223.2"/>
    <n v="164.45054945054946"/>
    <n v="0"/>
    <n v="0"/>
    <n v="0"/>
    <n v="507.78000000000003"/>
    <s v="Order specific"/>
    <s v="Order specific"/>
    <s v="C"/>
    <s v=""/>
    <n v="0"/>
  </r>
  <r>
    <s v="AGSC71594-01"/>
    <s v="大圆盘手车摇把口挡件"/>
    <s v="XA"/>
    <n v="202"/>
    <x v="1"/>
    <s v="HVX"/>
    <x v="0"/>
    <s v="Order specific"/>
    <n v="2100"/>
    <n v="40"/>
    <n v="0"/>
    <n v="6.13"/>
    <n v="0"/>
    <n v="0"/>
    <n v="96"/>
    <n v="245.2"/>
    <n v="152.08333333333334"/>
    <n v="0"/>
    <n v="0"/>
    <n v="0"/>
    <n v="588.48"/>
    <s v="Order specific"/>
    <s v="Order specific"/>
    <s v="C"/>
    <s v=""/>
    <n v="0"/>
  </r>
  <r>
    <s v="AGSC71595-01"/>
    <s v="大圆盘手车顶盖"/>
    <s v="XA"/>
    <n v="202"/>
    <x v="1"/>
    <s v="HVX"/>
    <x v="0"/>
    <s v="Order specific"/>
    <n v="2100"/>
    <n v="41"/>
    <n v="0"/>
    <n v="26.35"/>
    <n v="0"/>
    <n v="0"/>
    <n v="96"/>
    <n v="1080.3500000000001"/>
    <n v="152.08333333333334"/>
    <n v="0"/>
    <n v="0"/>
    <n v="0"/>
    <n v="2529.6000000000004"/>
    <s v="Order specific"/>
    <s v="Order specific"/>
    <s v="B"/>
    <s v=""/>
    <n v="0"/>
  </r>
  <r>
    <s v="AGSC71598-01"/>
    <s v="大圆盘手车复位轴"/>
    <s v="XA"/>
    <n v="212"/>
    <x v="1"/>
    <s v="HVX"/>
    <x v="0"/>
    <s v="Order specific"/>
    <n v="2100"/>
    <n v="56"/>
    <n v="0"/>
    <n v="4.7"/>
    <n v="0"/>
    <n v="0"/>
    <n v="96"/>
    <n v="263.2"/>
    <n v="155.88541666666666"/>
    <n v="0"/>
    <n v="0"/>
    <n v="0"/>
    <n v="451.20000000000005"/>
    <s v="Order specific"/>
    <s v="Order specific"/>
    <s v="C"/>
    <s v=""/>
    <n v="0"/>
  </r>
  <r>
    <s v="AGSC71600-01"/>
    <s v="大圆盘手车轴固定件"/>
    <s v="XA"/>
    <n v="202"/>
    <x v="1"/>
    <s v="HVX"/>
    <x v="0"/>
    <s v="Order specific"/>
    <n v="2100"/>
    <n v="56"/>
    <n v="0"/>
    <n v="5.7"/>
    <n v="0"/>
    <n v="0"/>
    <n v="96"/>
    <n v="319.2"/>
    <n v="212.91666666666669"/>
    <n v="0"/>
    <n v="0"/>
    <n v="0"/>
    <n v="547.20000000000005"/>
    <s v="Order specific"/>
    <s v="Order specific"/>
    <s v="C"/>
    <s v=""/>
    <n v="0"/>
  </r>
  <r>
    <s v="AGSC71644-01"/>
    <s v="大圆盘手车滑动件"/>
    <s v="XA"/>
    <n v="202"/>
    <x v="1"/>
    <s v="HVX"/>
    <x v="0"/>
    <s v="Order specific"/>
    <n v="2100"/>
    <n v="40"/>
    <n v="1"/>
    <n v="17.28"/>
    <n v="0"/>
    <n v="0"/>
    <n v="96"/>
    <n v="691.2"/>
    <n v="212.91666666666669"/>
    <n v="0"/>
    <n v="0"/>
    <n v="17.28"/>
    <n v="1658.88"/>
    <s v="Order specific"/>
    <s v="Order specific"/>
    <s v="C"/>
    <s v=""/>
    <n v="0"/>
  </r>
  <r>
    <s v="AGSC71647-01"/>
    <s v="大圆盘手车航空插杆固定件"/>
    <s v="XA"/>
    <n v="202"/>
    <x v="1"/>
    <s v="HVX"/>
    <x v="0"/>
    <s v="Order specific"/>
    <n v="2100"/>
    <n v="56"/>
    <n v="1"/>
    <n v="4.6500000000000004"/>
    <n v="0"/>
    <n v="0"/>
    <n v="96"/>
    <n v="260.40000000000003"/>
    <n v="152.08333333333334"/>
    <n v="0"/>
    <n v="0"/>
    <n v="4.6500000000000004"/>
    <n v="446.40000000000003"/>
    <s v="Order specific"/>
    <s v="Order specific"/>
    <s v="C"/>
    <s v=""/>
    <n v="0"/>
  </r>
  <r>
    <s v="AGSC71651-01"/>
    <s v="大圆盘手车限位圈"/>
    <s v="XA"/>
    <n v="212"/>
    <x v="1"/>
    <s v="HVX"/>
    <x v="0"/>
    <s v="Order specific"/>
    <n v="2100"/>
    <n v="112"/>
    <n v="2"/>
    <n v="1.7"/>
    <n v="0"/>
    <n v="0"/>
    <n v="192"/>
    <n v="190.4"/>
    <n v="106.45833333333334"/>
    <n v="0"/>
    <n v="0"/>
    <n v="3.4"/>
    <n v="326.39999999999998"/>
    <s v="Order specific"/>
    <s v="Order specific"/>
    <s v="C"/>
    <s v=""/>
    <n v="0"/>
  </r>
  <r>
    <s v="AGSC71653-01"/>
    <s v="大圆盘手车轴固定件"/>
    <s v="XA"/>
    <n v="202"/>
    <x v="1"/>
    <s v="HVX"/>
    <x v="0"/>
    <s v="Order specific"/>
    <n v="2100"/>
    <n v="56"/>
    <n v="1"/>
    <n v="22.28"/>
    <n v="0"/>
    <n v="0"/>
    <n v="98"/>
    <n v="1247.68"/>
    <n v="417.14285714285711"/>
    <n v="0"/>
    <n v="0"/>
    <n v="22.28"/>
    <n v="2183.44"/>
    <s v="Order specific"/>
    <s v="Order specific"/>
    <s v="B"/>
    <s v=""/>
    <n v="0"/>
  </r>
  <r>
    <s v="AGSC71697-01"/>
    <s v="大圆盘手车轮盘传动轴"/>
    <s v="XA"/>
    <n v="202"/>
    <x v="1"/>
    <s v="HVX"/>
    <x v="0"/>
    <s v="Order specific"/>
    <n v="2100"/>
    <n v="40"/>
    <n v="0"/>
    <n v="50.9"/>
    <n v="0"/>
    <n v="0"/>
    <n v="96"/>
    <n v="2036"/>
    <n v="212.91666666666669"/>
    <n v="0"/>
    <n v="0"/>
    <n v="0"/>
    <n v="4886.3999999999996"/>
    <s v="Order specific"/>
    <s v="Order specific"/>
    <s v="B"/>
    <s v=""/>
    <n v="0"/>
  </r>
  <r>
    <s v="AGSC71698-01"/>
    <s v="大圆盘手车舌片换位圈"/>
    <s v="XA"/>
    <n v="202"/>
    <x v="1"/>
    <s v="HVX"/>
    <x v="0"/>
    <s v="Order specific"/>
    <n v="2100"/>
    <n v="56"/>
    <n v="0"/>
    <n v="5.0999999999999996"/>
    <n v="0"/>
    <n v="0"/>
    <n v="98"/>
    <n v="285.59999999999997"/>
    <n v="148.9795918367347"/>
    <n v="0"/>
    <n v="0"/>
    <n v="0"/>
    <n v="499.79999999999995"/>
    <s v="Order specific"/>
    <s v="Order specific"/>
    <s v="C"/>
    <s v=""/>
    <n v="0"/>
  </r>
  <r>
    <s v="AGSC71701-01"/>
    <s v="大圆盘手车防磨套"/>
    <s v="XA"/>
    <n v="202"/>
    <x v="1"/>
    <s v="HVX"/>
    <x v="0"/>
    <s v="Order specific"/>
    <n v="2100"/>
    <n v="40"/>
    <n v="0"/>
    <n v="9.56"/>
    <n v="0"/>
    <n v="0"/>
    <n v="96"/>
    <n v="382.40000000000003"/>
    <n v="212.91666666666669"/>
    <n v="0"/>
    <n v="0"/>
    <n v="0"/>
    <n v="917.76"/>
    <s v="Order specific"/>
    <s v="Order specific"/>
    <s v="C"/>
    <s v=""/>
    <n v="0"/>
  </r>
  <r>
    <s v="AGSC71703-01"/>
    <s v="大圆盘手车传动圆盘"/>
    <s v="XA"/>
    <n v="212"/>
    <x v="1"/>
    <s v="HVX"/>
    <x v="0"/>
    <s v="Order specific"/>
    <n v="2100"/>
    <n v="56"/>
    <n v="0"/>
    <n v="260.31"/>
    <n v="0"/>
    <n v="0"/>
    <n v="98"/>
    <n v="14577.36"/>
    <n v="148.9795918367347"/>
    <n v="0"/>
    <n v="0"/>
    <n v="0"/>
    <n v="25510.38"/>
    <s v="Order specific"/>
    <s v="Order specific"/>
    <s v="A"/>
    <s v=""/>
    <n v="0"/>
  </r>
  <r>
    <s v="AGSC71718-01"/>
    <s v="面板上部"/>
    <s v="MTX"/>
    <n v="202"/>
    <x v="1"/>
    <s v="HVX"/>
    <x v="0"/>
    <s v="Order specific"/>
    <n v="2100"/>
    <n v="1"/>
    <n v="0"/>
    <n v="41.23"/>
    <n v="0"/>
    <n v="0"/>
    <n v="1"/>
    <n v="41.23"/>
    <n v="20440"/>
    <n v="0"/>
    <n v="0"/>
    <n v="0"/>
    <n v="41.23"/>
    <s v="Order specific"/>
    <s v="Order specific"/>
    <s v="C"/>
    <s v=""/>
    <n v="0"/>
  </r>
  <r>
    <s v="AGSC71721-01"/>
    <s v="面板上部"/>
    <s v="XA"/>
    <n v="202"/>
    <x v="1"/>
    <s v="HVX"/>
    <x v="0"/>
    <s v="Order specific"/>
    <n v="2100"/>
    <n v="34"/>
    <n v="1"/>
    <n v="23.87"/>
    <n v="0"/>
    <n v="0"/>
    <n v="84"/>
    <n v="811.58"/>
    <n v="4.3452380952380949"/>
    <n v="0"/>
    <n v="0"/>
    <n v="23.87"/>
    <n v="2005.0800000000002"/>
    <s v="Order specific"/>
    <s v="Order specific"/>
    <s v="C"/>
    <s v=""/>
    <n v="0"/>
  </r>
  <r>
    <s v="AGSC71723-01Z"/>
    <s v="面板"/>
    <s v="XA"/>
    <n v="202"/>
    <x v="1"/>
    <s v="HVX"/>
    <x v="0"/>
    <s v="Order specific"/>
    <n v="2100"/>
    <n v="50"/>
    <n v="0"/>
    <n v="133.26"/>
    <n v="0"/>
    <n v="0"/>
    <n v="84"/>
    <n v="6663"/>
    <n v="147.73809523809524"/>
    <n v="0"/>
    <n v="0"/>
    <n v="0"/>
    <n v="11193.84"/>
    <s v="Order specific"/>
    <s v="Order specific"/>
    <s v="B"/>
    <s v=""/>
    <n v="0"/>
  </r>
  <r>
    <s v="AGSC71765-01"/>
    <s v="大圆盘手车转换轴定位块"/>
    <s v="XA"/>
    <n v="202"/>
    <x v="1"/>
    <s v="HVX"/>
    <x v="0"/>
    <s v="Order specific"/>
    <n v="2100"/>
    <n v="41"/>
    <n v="0"/>
    <n v="2.35"/>
    <n v="0"/>
    <n v="0"/>
    <n v="96"/>
    <n v="96.350000000000009"/>
    <n v="190.10416666666669"/>
    <n v="0"/>
    <n v="0"/>
    <n v="0"/>
    <n v="225.60000000000002"/>
    <s v="Order specific"/>
    <s v="Order specific"/>
    <s v="C"/>
    <s v=""/>
    <n v="0"/>
  </r>
  <r>
    <s v="AGSC71766-01"/>
    <s v="大圆盘手车转换轴弹簧限位"/>
    <s v="XA"/>
    <n v="202"/>
    <x v="1"/>
    <s v="HVX"/>
    <x v="0"/>
    <s v="Order specific"/>
    <n v="2100"/>
    <n v="40"/>
    <n v="0"/>
    <n v="0.74"/>
    <n v="0"/>
    <n v="0"/>
    <n v="99"/>
    <n v="29.6"/>
    <n v="151.16161616161617"/>
    <n v="0"/>
    <n v="0"/>
    <n v="0"/>
    <n v="73.260000000000005"/>
    <s v="Order specific"/>
    <s v="Order specific"/>
    <s v="C"/>
    <s v=""/>
    <n v="0"/>
  </r>
  <r>
    <s v="AGSC71801-01"/>
    <s v="大圆盘手车轮子定位轴"/>
    <s v="XA"/>
    <n v="212"/>
    <x v="1"/>
    <s v="HVX"/>
    <x v="0"/>
    <s v="Order specific"/>
    <n v="2100"/>
    <n v="224"/>
    <n v="0"/>
    <n v="5.5"/>
    <n v="0"/>
    <n v="0"/>
    <n v="392"/>
    <n v="1232"/>
    <n v="37.244897959183675"/>
    <n v="0"/>
    <n v="0"/>
    <n v="0"/>
    <n v="2156"/>
    <s v="Order specific"/>
    <s v="Order specific"/>
    <s v="B"/>
    <s v=""/>
    <n v="0"/>
  </r>
  <r>
    <s v="AGSC71807-01"/>
    <s v="大电流触子片"/>
    <s v="XA"/>
    <n v="202"/>
    <x v="1"/>
    <s v="HVX"/>
    <x v="0"/>
    <s v="Order specific"/>
    <n v="2100"/>
    <n v="5"/>
    <n v="91"/>
    <n v="27.07"/>
    <n v="0"/>
    <n v="0"/>
    <n v="840"/>
    <n v="135.35"/>
    <n v="97.333333333333329"/>
    <n v="0"/>
    <n v="0"/>
    <n v="2463.37"/>
    <n v="22738.799999999999"/>
    <s v="Order specific"/>
    <s v="Order specific"/>
    <s v="C"/>
    <s v=""/>
    <n v="0"/>
  </r>
  <r>
    <s v="AGSC71813-01"/>
    <s v="大圆盘手车转换架"/>
    <s v="XA"/>
    <n v="202"/>
    <x v="1"/>
    <s v="HVX"/>
    <x v="0"/>
    <s v="Order specific"/>
    <n v="2100"/>
    <n v="40"/>
    <n v="1"/>
    <n v="9.86"/>
    <n v="0"/>
    <n v="0"/>
    <n v="96"/>
    <n v="394.4"/>
    <n v="19.010416666666668"/>
    <n v="0"/>
    <n v="0"/>
    <n v="9.86"/>
    <n v="946.56"/>
    <s v="Order specific"/>
    <s v="Order specific"/>
    <s v="C"/>
    <s v=""/>
    <n v="0"/>
  </r>
  <r>
    <s v="AGSC71814-01"/>
    <s v="大圆盘手车活门推动架"/>
    <s v="XA"/>
    <n v="202"/>
    <x v="1"/>
    <s v="HVX"/>
    <x v="0"/>
    <s v="Order specific"/>
    <n v="2100"/>
    <n v="40"/>
    <n v="0"/>
    <n v="26.69"/>
    <n v="0"/>
    <n v="0"/>
    <n v="96"/>
    <n v="1067.6000000000001"/>
    <n v="152.08333333333334"/>
    <n v="0"/>
    <n v="0"/>
    <n v="0"/>
    <n v="2562.2400000000002"/>
    <s v="Order specific"/>
    <s v="Order specific"/>
    <s v="B"/>
    <s v=""/>
    <n v="0"/>
  </r>
  <r>
    <s v="AGSC71820-01"/>
    <s v="大圆盘手车剪刀"/>
    <s v="XA"/>
    <n v="202"/>
    <x v="1"/>
    <s v="HVX"/>
    <x v="0"/>
    <s v="Order specific"/>
    <n v="2100"/>
    <n v="24"/>
    <n v="0"/>
    <n v="56.4"/>
    <n v="0"/>
    <n v="0"/>
    <n v="198"/>
    <n v="1353.6"/>
    <n v="73.73737373737373"/>
    <n v="0"/>
    <n v="0"/>
    <n v="0"/>
    <n v="11167.199999999999"/>
    <s v="Order specific"/>
    <s v="Order specific"/>
    <s v="B"/>
    <s v=""/>
    <n v="0"/>
  </r>
  <r>
    <s v="AGSC71821-01"/>
    <s v="大圆盘手车横梁"/>
    <s v="XA"/>
    <n v="202"/>
    <x v="1"/>
    <s v="HVX"/>
    <x v="0"/>
    <s v="Order specific"/>
    <n v="2100"/>
    <n v="48"/>
    <n v="0"/>
    <n v="42.85"/>
    <n v="0"/>
    <n v="0"/>
    <n v="91"/>
    <n v="2056.8000000000002"/>
    <n v="96.263736263736263"/>
    <n v="0"/>
    <n v="0"/>
    <n v="0"/>
    <n v="3899.35"/>
    <s v="Order specific"/>
    <s v="Order specific"/>
    <s v="B"/>
    <s v=""/>
    <n v="0"/>
  </r>
  <r>
    <s v="AGSC71947-01"/>
    <s v="大电流触臂绝缘套"/>
    <s v="MTX"/>
    <n v="202"/>
    <x v="1"/>
    <s v="HVX"/>
    <x v="0"/>
    <s v="Order specific"/>
    <n v="2100"/>
    <n v="25"/>
    <n v="0"/>
    <n v="45.56"/>
    <n v="0"/>
    <n v="0"/>
    <n v="6"/>
    <n v="1139"/>
    <n v="2920"/>
    <n v="0"/>
    <n v="0"/>
    <n v="0"/>
    <n v="273.36"/>
    <s v="Order specific"/>
    <s v="Order specific"/>
    <s v="B"/>
    <s v=""/>
    <n v="0"/>
  </r>
  <r>
    <s v="AGSC71947-03"/>
    <s v="大电流触臂绝缘套"/>
    <s v="XA"/>
    <n v="202"/>
    <x v="1"/>
    <s v="HVX"/>
    <x v="0"/>
    <s v="Order specific"/>
    <n v="2100"/>
    <n v="300"/>
    <n v="6"/>
    <n v="22.97"/>
    <n v="0"/>
    <n v="0"/>
    <n v="528"/>
    <n v="6891"/>
    <n v="17.282196969696969"/>
    <n v="0"/>
    <n v="0"/>
    <n v="137.82"/>
    <n v="12128.16"/>
    <s v="Order specific"/>
    <s v="Order specific"/>
    <s v="B"/>
    <s v=""/>
    <n v="0"/>
  </r>
  <r>
    <s v="AGSC71947-04"/>
    <s v="大电流触臂绝缘套"/>
    <s v="XA"/>
    <n v="202"/>
    <x v="1"/>
    <s v="HVX"/>
    <x v="0"/>
    <s v="Order specific"/>
    <n v="2100"/>
    <n v="24"/>
    <n v="0"/>
    <n v="19"/>
    <n v="0"/>
    <n v="0"/>
    <n v="216"/>
    <n v="456"/>
    <n v="506.9444444444444"/>
    <n v="0"/>
    <n v="0"/>
    <n v="0"/>
    <n v="4104"/>
    <s v="Order specific"/>
    <s v="Order specific"/>
    <s v="C"/>
    <s v=""/>
    <n v="0"/>
  </r>
  <r>
    <s v="AGSC71949-01"/>
    <s v="大圆盘手车导向杆"/>
    <s v="XA"/>
    <n v="202"/>
    <x v="1"/>
    <s v="HVX"/>
    <x v="0"/>
    <s v="Order specific"/>
    <n v="2100"/>
    <n v="40"/>
    <n v="0"/>
    <n v="6.18"/>
    <n v="0"/>
    <n v="0"/>
    <n v="96"/>
    <n v="247.2"/>
    <n v="91.25"/>
    <n v="0"/>
    <n v="0"/>
    <n v="0"/>
    <n v="593.28"/>
    <s v="Order specific"/>
    <s v="Order specific"/>
    <s v="C"/>
    <s v=""/>
    <n v="0"/>
  </r>
  <r>
    <s v="AGSC72564-01"/>
    <s v="壳体连接板"/>
    <s v="MTX"/>
    <n v="202"/>
    <x v="1"/>
    <s v="HVX"/>
    <x v="0"/>
    <s v="Order specific"/>
    <n v="2100"/>
    <n v="6"/>
    <n v="0"/>
    <n v="137.63"/>
    <n v="0"/>
    <n v="0"/>
    <n v="6"/>
    <n v="825.78"/>
    <n v="2433.3333333333335"/>
    <n v="0"/>
    <n v="0"/>
    <n v="0"/>
    <n v="825.78"/>
    <s v="Order specific"/>
    <s v="Order specific"/>
    <s v="C"/>
    <s v=""/>
    <n v="0"/>
  </r>
  <r>
    <s v="AGSC72565-01"/>
    <s v="壳体连接板"/>
    <s v="MTX"/>
    <n v="202"/>
    <x v="1"/>
    <s v="HVX"/>
    <x v="0"/>
    <s v="Order specific"/>
    <n v="2100"/>
    <n v="6"/>
    <n v="0"/>
    <n v="122.36"/>
    <n v="0"/>
    <n v="0"/>
    <n v="6"/>
    <n v="734.16"/>
    <n v="365"/>
    <n v="0"/>
    <n v="0"/>
    <n v="0"/>
    <n v="734.16"/>
    <s v="Order specific"/>
    <s v="Order specific"/>
    <s v="C"/>
    <s v=""/>
    <n v="0"/>
  </r>
  <r>
    <s v="AGSC72566-01Z"/>
    <s v="面板"/>
    <s v="MTX"/>
    <n v="202"/>
    <x v="1"/>
    <s v="HVX"/>
    <x v="0"/>
    <s v="Order specific"/>
    <n v="2100"/>
    <n v="6"/>
    <n v="0"/>
    <n v="142.36000000000001"/>
    <n v="0"/>
    <n v="0"/>
    <n v="6"/>
    <n v="854.16000000000008"/>
    <n v="365"/>
    <n v="0"/>
    <n v="0"/>
    <n v="0"/>
    <n v="854.16000000000008"/>
    <s v="Order specific"/>
    <s v="Order specific"/>
    <s v="C"/>
    <s v=""/>
    <n v="0"/>
  </r>
  <r>
    <s v="AGSC72568-01"/>
    <s v="大圆盘手车滑动片"/>
    <s v="XA"/>
    <n v="202"/>
    <x v="1"/>
    <s v="HVX"/>
    <x v="0"/>
    <s v="Order specific"/>
    <n v="2100"/>
    <n v="40"/>
    <n v="1"/>
    <n v="21.92"/>
    <n v="0"/>
    <n v="0"/>
    <n v="96"/>
    <n v="876.80000000000007"/>
    <n v="22.8125"/>
    <n v="0"/>
    <n v="0"/>
    <n v="21.92"/>
    <n v="2104.3200000000002"/>
    <s v="Order specific"/>
    <s v="Order specific"/>
    <s v="C"/>
    <s v=""/>
    <n v="0"/>
  </r>
  <r>
    <s v="AGSC72569-01"/>
    <s v="大圆盘手车定位片"/>
    <s v="XA"/>
    <n v="202"/>
    <x v="1"/>
    <s v="HVX"/>
    <x v="0"/>
    <s v="Order specific"/>
    <n v="2100"/>
    <n v="56"/>
    <n v="1"/>
    <n v="6.52"/>
    <n v="0"/>
    <n v="0"/>
    <n v="96"/>
    <n v="365.12"/>
    <n v="152.08333333333334"/>
    <n v="0"/>
    <n v="0"/>
    <n v="6.52"/>
    <n v="625.91999999999996"/>
    <s v="Order specific"/>
    <s v="Order specific"/>
    <s v="C"/>
    <s v=""/>
    <n v="0"/>
  </r>
  <r>
    <s v="AGSC72572-01"/>
    <s v="大圆盘手车S6联锁传动件"/>
    <s v="XA"/>
    <n v="202"/>
    <x v="1"/>
    <s v="HVX"/>
    <x v="0"/>
    <s v="Order specific"/>
    <n v="2100"/>
    <n v="50"/>
    <n v="1"/>
    <n v="9.4600000000000009"/>
    <n v="0"/>
    <n v="0"/>
    <n v="80"/>
    <n v="473.00000000000006"/>
    <n v="255.49999999999997"/>
    <n v="0"/>
    <n v="0"/>
    <n v="9.4600000000000009"/>
    <n v="756.80000000000007"/>
    <s v="Order specific"/>
    <s v="Order specific"/>
    <s v="C"/>
    <s v=""/>
    <n v="0"/>
  </r>
  <r>
    <s v="AGSC72574-01"/>
    <s v="大圆盘手车定位钣金件"/>
    <s v="XA"/>
    <n v="202"/>
    <x v="1"/>
    <s v="HVX"/>
    <x v="0"/>
    <s v="Order specific"/>
    <n v="2100"/>
    <n v="1"/>
    <n v="0"/>
    <n v="1.6"/>
    <n v="0"/>
    <n v="0"/>
    <n v="52"/>
    <n v="1.6"/>
    <n v="350.96153846153845"/>
    <n v="0"/>
    <n v="0"/>
    <n v="0"/>
    <n v="83.2"/>
    <s v="Order specific"/>
    <s v="Order specific"/>
    <s v="C"/>
    <s v=""/>
    <n v="0"/>
  </r>
  <r>
    <s v="AGSC72577-01"/>
    <s v="大电流熔丝支撑座"/>
    <s v="MTX"/>
    <n v="212"/>
    <x v="1"/>
    <s v="HVX"/>
    <x v="0"/>
    <s v="Order specific"/>
    <n v="2100"/>
    <n v="9"/>
    <n v="0"/>
    <n v="37.18"/>
    <n v="0"/>
    <n v="0"/>
    <n v="18"/>
    <n v="334.62"/>
    <n v="20.277777777777775"/>
    <n v="0"/>
    <n v="0"/>
    <n v="0"/>
    <n v="669.24"/>
    <s v="Order specific"/>
    <s v="Order specific"/>
    <s v="C"/>
    <s v=""/>
    <n v="0"/>
  </r>
  <r>
    <s v="AGSC72581-01"/>
    <s v="触臂"/>
    <s v="MTX"/>
    <n v="212"/>
    <x v="1"/>
    <s v="HVX"/>
    <x v="0"/>
    <s v="Order specific"/>
    <n v="2100"/>
    <n v="6"/>
    <n v="0"/>
    <n v="344.07"/>
    <n v="0"/>
    <n v="0"/>
    <n v="21"/>
    <n v="2064.42"/>
    <n v="156.42857142857142"/>
    <n v="0"/>
    <n v="0"/>
    <n v="0"/>
    <n v="7225.47"/>
    <s v="Order specific"/>
    <s v="Order specific"/>
    <s v="B"/>
    <s v=""/>
    <n v="0"/>
  </r>
  <r>
    <s v="AGSC72733-01"/>
    <s v="面板上部"/>
    <s v="MTX"/>
    <n v="202"/>
    <x v="1"/>
    <s v="HVX"/>
    <x v="0"/>
    <s v="Order specific"/>
    <n v="2100"/>
    <n v="6"/>
    <n v="0"/>
    <n v="41.6"/>
    <n v="0"/>
    <n v="0"/>
    <n v="6"/>
    <n v="249.60000000000002"/>
    <n v="365"/>
    <n v="0"/>
    <n v="0"/>
    <n v="0"/>
    <n v="249.60000000000002"/>
    <s v="Order specific"/>
    <s v="Order specific"/>
    <s v="C"/>
    <s v=""/>
    <n v="0"/>
  </r>
  <r>
    <s v="AGSC72737-01"/>
    <s v="壳体210mm"/>
    <s v="MTX"/>
    <n v="202"/>
    <x v="1"/>
    <s v="HVX"/>
    <x v="0"/>
    <s v="Order specific"/>
    <n v="2100"/>
    <n v="6"/>
    <n v="0"/>
    <n v="300.51"/>
    <n v="0"/>
    <n v="0"/>
    <n v="6"/>
    <n v="1803.06"/>
    <n v="365"/>
    <n v="0"/>
    <n v="0"/>
    <n v="0"/>
    <n v="1803.06"/>
    <s v="Order specific"/>
    <s v="Order specific"/>
    <s v="B"/>
    <s v=""/>
    <n v="0"/>
  </r>
  <r>
    <s v="AGSH30203-01"/>
    <s v="兀型板顶板"/>
    <s v="VMI"/>
    <n v="202"/>
    <x v="1"/>
    <s v="HVX"/>
    <x v="2"/>
    <s v="MRP"/>
    <s v="VMI"/>
    <n v="6"/>
    <n v="0"/>
    <n v="112"/>
    <n v="0"/>
    <n v="0"/>
    <n v="200"/>
    <n v="672"/>
    <n v="10.95"/>
    <n v="0"/>
    <n v="0"/>
    <n v="0"/>
    <n v="22400"/>
    <s v="&lt;15 days"/>
    <n v="2"/>
    <s v="C"/>
    <n v="14"/>
    <n v="0"/>
  </r>
  <r>
    <s v="AGSH30205-01"/>
    <s v="固定支架"/>
    <s v="VMI"/>
    <n v="202"/>
    <x v="1"/>
    <s v="HVX"/>
    <x v="2"/>
    <s v="MRP"/>
    <s v="VMI"/>
    <n v="12"/>
    <n v="0"/>
    <n v="8.0500000000000007"/>
    <n v="0"/>
    <n v="0"/>
    <n v="396"/>
    <n v="96.600000000000009"/>
    <n v="5.5303030303030303"/>
    <n v="0"/>
    <n v="0"/>
    <n v="0"/>
    <n v="3187.8"/>
    <s v="&lt;15 days"/>
    <n v="3"/>
    <s v="C"/>
    <n v="21"/>
    <n v="0"/>
  </r>
  <r>
    <s v="AGSH30213-01"/>
    <s v="INDICATOR"/>
    <s v="SM"/>
    <n v="202"/>
    <x v="1"/>
    <s v="HVX"/>
    <x v="1"/>
    <s v="kanban"/>
    <n v="2600"/>
    <n v="365"/>
    <n v="300"/>
    <n v="4.7"/>
    <n v="0"/>
    <n v="100"/>
    <n v="3192"/>
    <n v="1715.5"/>
    <n v="1.3721804511278195"/>
    <n v="0"/>
    <n v="235"/>
    <n v="1410"/>
    <n v="15002.400000000001"/>
    <s v="&lt;15 days"/>
    <n v="2"/>
    <s v="B"/>
    <n v="14"/>
    <n v="0"/>
  </r>
  <r>
    <s v="AGSH30215-01"/>
    <s v="GUIDE ROD"/>
    <s v="SM"/>
    <n v="212"/>
    <x v="1"/>
    <s v="HVX"/>
    <x v="1"/>
    <s v="kanban"/>
    <n v="2600"/>
    <n v="246"/>
    <n v="800"/>
    <n v="1.2"/>
    <n v="0"/>
    <n v="200"/>
    <n v="13944"/>
    <n v="295.2"/>
    <n v="9.5542885829030411"/>
    <n v="0"/>
    <n v="120"/>
    <n v="960"/>
    <n v="16732.8"/>
    <s v="&lt;15 days"/>
    <n v="2"/>
    <s v="C"/>
    <n v="14"/>
    <n v="0"/>
  </r>
  <r>
    <s v="AGSH30217-01"/>
    <s v="GUIDE ROD"/>
    <s v="SM"/>
    <n v="212"/>
    <x v="1"/>
    <s v="HVX"/>
    <x v="1"/>
    <s v="kanban"/>
    <n v="2600"/>
    <n v="1311"/>
    <n v="67"/>
    <n v="1.6"/>
    <n v="0"/>
    <n v="400"/>
    <n v="28395"/>
    <n v="2097.6"/>
    <n v="3.1621764395139991"/>
    <n v="0"/>
    <n v="320"/>
    <n v="107.2"/>
    <n v="45432"/>
    <s v="&lt;15 days"/>
    <n v="2"/>
    <s v="B"/>
    <n v="14"/>
    <n v="0"/>
  </r>
  <r>
    <s v="AGSH30223-01"/>
    <s v="AXLE"/>
    <s v="SM"/>
    <n v="202"/>
    <x v="1"/>
    <s v="HVX"/>
    <x v="1"/>
    <s v="kanban"/>
    <n v="2600"/>
    <n v="1466"/>
    <n v="772"/>
    <n v="1.62"/>
    <n v="0"/>
    <n v="500"/>
    <n v="22749"/>
    <n v="2374.92"/>
    <n v="21.034550969273376"/>
    <n v="0"/>
    <n v="405"/>
    <n v="1250.6400000000001"/>
    <n v="36853.380000000005"/>
    <s v="&lt;30 days"/>
    <n v="2"/>
    <s v="B"/>
    <n v="14"/>
    <n v="524.19884009654879"/>
  </r>
  <r>
    <s v="AGSH30235-01"/>
    <s v="SLEEVE"/>
    <s v="SM"/>
    <n v="202"/>
    <x v="1"/>
    <s v="HVX"/>
    <x v="1"/>
    <s v="kanban"/>
    <n v="2600"/>
    <n v="927"/>
    <n v="400"/>
    <n v="1.2"/>
    <n v="0"/>
    <n v="200"/>
    <n v="7715"/>
    <n v="1112.3999999999999"/>
    <n v="69.357096565132863"/>
    <n v="0"/>
    <n v="120"/>
    <n v="480"/>
    <n v="9258"/>
    <s v="&lt;90 days"/>
    <n v="3"/>
    <s v="B"/>
    <n v="21"/>
    <n v="511.88715132033866"/>
  </r>
  <r>
    <s v="AGSH30254-01"/>
    <s v="主轴摆臂"/>
    <s v="VMI"/>
    <n v="202"/>
    <x v="1"/>
    <s v="HVX"/>
    <x v="2"/>
    <s v="MRP"/>
    <s v="VMI"/>
    <n v="15"/>
    <n v="0"/>
    <n v="28.07"/>
    <n v="0"/>
    <n v="0"/>
    <n v="573"/>
    <n v="421.05"/>
    <n v="590.49738219895289"/>
    <n v="0"/>
    <n v="0"/>
    <n v="0"/>
    <n v="16084.11"/>
    <s v="&gt;90 days"/>
    <n v="2"/>
    <s v="C"/>
    <n v="14"/>
    <n v="271.30448306955714"/>
  </r>
  <r>
    <s v="AGSH30270-02"/>
    <s v="小电流卷簧盒"/>
    <s v="VMI"/>
    <n v="202"/>
    <x v="1"/>
    <s v="HVX"/>
    <x v="2"/>
    <s v="MRP"/>
    <s v="VMI"/>
    <n v="71"/>
    <n v="0"/>
    <n v="157.29"/>
    <n v="0"/>
    <n v="0"/>
    <n v="6647"/>
    <n v="11167.59"/>
    <n v="0.82367985557394308"/>
    <n v="0"/>
    <n v="0"/>
    <n v="0"/>
    <n v="1045506.63"/>
    <s v="&lt;15 days"/>
    <n v="1"/>
    <s v="A"/>
    <n v="7"/>
    <n v="0"/>
  </r>
  <r>
    <s v="AGSH30276-01"/>
    <s v="凸轮片"/>
    <s v="VMI"/>
    <n v="202"/>
    <x v="1"/>
    <s v="HVX"/>
    <x v="2"/>
    <s v="MRP"/>
    <s v="VMI"/>
    <n v="252"/>
    <n v="0"/>
    <n v="55.66"/>
    <n v="0"/>
    <n v="0"/>
    <n v="22642"/>
    <n v="14026.32"/>
    <n v="1.1445543679886936"/>
    <n v="0"/>
    <n v="0"/>
    <n v="0"/>
    <n v="1260253.72"/>
    <s v="&lt;15 days"/>
    <n v="1"/>
    <s v="A"/>
    <n v="7"/>
    <n v="0"/>
  </r>
  <r>
    <s v="AGSH30277-01"/>
    <s v="凸轮片"/>
    <s v="VMI"/>
    <n v="202"/>
    <x v="1"/>
    <s v="HVX"/>
    <x v="2"/>
    <s v="MRP"/>
    <s v="VMI"/>
    <n v="168"/>
    <n v="0"/>
    <n v="55.66"/>
    <n v="0"/>
    <n v="0"/>
    <n v="15010"/>
    <n v="9350.8799999999992"/>
    <n v="6.1279147235176543"/>
    <n v="0"/>
    <n v="0"/>
    <n v="0"/>
    <n v="835456.6"/>
    <s v="&lt;15 days"/>
    <n v="1"/>
    <s v="A"/>
    <n v="7"/>
    <n v="0"/>
  </r>
  <r>
    <s v="AGSH30283-01"/>
    <s v="卷簧（小电流）"/>
    <s v="O12"/>
    <n v="213"/>
    <x v="1"/>
    <s v="HVX"/>
    <x v="0"/>
    <s v="Order specific"/>
    <n v="2100"/>
    <n v="245"/>
    <n v="5200"/>
    <n v="133.38999999999999"/>
    <n v="416"/>
    <n v="0"/>
    <n v="6651"/>
    <n v="32680.549999999996"/>
    <n v="9.2196662156066758"/>
    <n v="55490.239999999991"/>
    <n v="0"/>
    <n v="693627.99999999988"/>
    <n v="887176.8899999999"/>
    <s v="Order specific"/>
    <s v="Order specific"/>
    <s v="A"/>
    <s v=""/>
    <n v="0"/>
  </r>
  <r>
    <s v="AGSH30285-01"/>
    <s v="主轴（长）"/>
    <s v="VMI"/>
    <n v="202"/>
    <x v="1"/>
    <s v="HVX"/>
    <x v="2"/>
    <s v="MRP"/>
    <s v="VMI"/>
    <n v="5"/>
    <n v="0"/>
    <n v="37.909999999999997"/>
    <n v="0"/>
    <n v="0"/>
    <n v="242"/>
    <n v="189.54999999999998"/>
    <n v="369.52479338842977"/>
    <n v="0"/>
    <n v="0"/>
    <n v="0"/>
    <n v="9174.2199999999993"/>
    <s v="&gt;90 days"/>
    <n v="3"/>
    <s v="C"/>
    <n v="21"/>
    <n v="117.9934283365949"/>
  </r>
  <r>
    <s v="AGSH30287-01"/>
    <s v="SLEEVE"/>
    <s v="SM"/>
    <n v="202"/>
    <x v="1"/>
    <s v="HVX"/>
    <x v="1"/>
    <s v="kanban"/>
    <n v="2600"/>
    <n v="1814"/>
    <n v="500"/>
    <n v="1.4"/>
    <n v="0"/>
    <n v="500"/>
    <n v="30230"/>
    <n v="2539.6"/>
    <n v="6.0370492887859749E-2"/>
    <n v="0"/>
    <n v="350"/>
    <n v="700"/>
    <n v="42322"/>
    <s v="&lt;15 days"/>
    <n v="2"/>
    <s v="B"/>
    <n v="14"/>
    <n v="0"/>
  </r>
  <r>
    <s v="AGSH30288-01"/>
    <s v="SLEEVE"/>
    <s v="SM"/>
    <n v="202"/>
    <x v="1"/>
    <s v="HVX"/>
    <x v="1"/>
    <s v="kanban"/>
    <n v="2600"/>
    <n v="1000"/>
    <n v="300"/>
    <n v="2.2000000000000002"/>
    <n v="0"/>
    <n v="300"/>
    <n v="15753"/>
    <n v="2200"/>
    <n v="42.030724306481304"/>
    <n v="0"/>
    <n v="330"/>
    <n v="660"/>
    <n v="34656.600000000006"/>
    <s v="&lt;90 days"/>
    <n v="2"/>
    <s v="B"/>
    <n v="14"/>
    <n v="968.35380223829873"/>
  </r>
  <r>
    <s v="AGSH30289-01"/>
    <s v="SLEEVE"/>
    <s v="SM"/>
    <n v="202"/>
    <x v="1"/>
    <s v="HVX"/>
    <x v="1"/>
    <s v="kanban"/>
    <n v="2600"/>
    <n v="1006"/>
    <n v="708"/>
    <n v="2"/>
    <n v="0"/>
    <n v="300"/>
    <n v="23465"/>
    <n v="2012"/>
    <n v="15.555082037076495"/>
    <n v="0"/>
    <n v="300"/>
    <n v="1416"/>
    <n v="46930"/>
    <s v="&lt;30 days"/>
    <n v="2"/>
    <s v="B"/>
    <n v="14"/>
    <n v="132.75561863013704"/>
  </r>
  <r>
    <s v="AGSH30290-01"/>
    <s v="SLEEVE"/>
    <s v="SM"/>
    <n v="202"/>
    <x v="1"/>
    <s v="HVX"/>
    <x v="1"/>
    <s v="kanban"/>
    <n v="2600"/>
    <n v="85"/>
    <n v="72"/>
    <n v="2.8"/>
    <n v="0"/>
    <n v="24"/>
    <n v="484"/>
    <n v="237.99999999999997"/>
    <n v="758.65702479338836"/>
    <n v="0"/>
    <n v="33.599999999999994"/>
    <n v="201.6"/>
    <n v="1355.1999999999998"/>
    <s v="&gt;90 days"/>
    <n v="3"/>
    <s v="C"/>
    <n v="21"/>
    <n v="152.73194825567145"/>
  </r>
  <r>
    <s v="AGSH30291-01"/>
    <s v="主轴间隔套12.5mm"/>
    <s v="XA"/>
    <n v="202"/>
    <x v="1"/>
    <s v="HVX"/>
    <x v="0"/>
    <s v="Order specific"/>
    <n v="2100"/>
    <n v="53"/>
    <n v="0"/>
    <n v="2.2000000000000002"/>
    <n v="0"/>
    <n v="0"/>
    <n v="2"/>
    <n v="116.60000000000001"/>
    <n v="15512.5"/>
    <n v="0"/>
    <n v="0"/>
    <n v="0"/>
    <n v="4.4000000000000004"/>
    <s v="Order specific"/>
    <s v="Order specific"/>
    <s v="C"/>
    <s v=""/>
    <n v="0"/>
  </r>
  <r>
    <s v="AGSH30292-01"/>
    <s v="SLEEVE"/>
    <s v="SM"/>
    <n v="202"/>
    <x v="1"/>
    <s v="HVX"/>
    <x v="1"/>
    <s v="kanban"/>
    <n v="2600"/>
    <n v="528"/>
    <n v="450"/>
    <n v="2.9"/>
    <n v="0"/>
    <n v="150"/>
    <n v="7814"/>
    <n v="1531.2"/>
    <n v="2.4756846685436398"/>
    <n v="0"/>
    <n v="217.5"/>
    <n v="1305"/>
    <n v="22660.6"/>
    <s v="&lt;15 days"/>
    <n v="2"/>
    <s v="B"/>
    <n v="14"/>
    <n v="0"/>
  </r>
  <r>
    <s v="AGSH30293-01"/>
    <s v="主轴间隔套58.4mm"/>
    <s v="XA"/>
    <n v="202"/>
    <x v="1"/>
    <s v="HVX"/>
    <x v="0"/>
    <s v="Order specific"/>
    <n v="2100"/>
    <n v="454"/>
    <n v="0"/>
    <n v="4.4000000000000004"/>
    <n v="0"/>
    <n v="0"/>
    <n v="603"/>
    <n v="1997.6000000000001"/>
    <n v="319.60199004975124"/>
    <n v="0"/>
    <n v="0"/>
    <n v="0"/>
    <n v="2653.2000000000003"/>
    <s v="Order specific"/>
    <s v="Order specific"/>
    <s v="B"/>
    <s v=""/>
    <n v="0"/>
  </r>
  <r>
    <s v="AGSH30293-02"/>
    <s v="SLEEVE"/>
    <s v="SM"/>
    <n v="202"/>
    <x v="1"/>
    <s v="HVX"/>
    <x v="1"/>
    <s v="kanban"/>
    <n v="2600"/>
    <n v="539"/>
    <n v="640"/>
    <n v="8"/>
    <n v="0"/>
    <n v="160"/>
    <n v="7804"/>
    <n v="4312"/>
    <n v="21.233982573039466"/>
    <n v="0"/>
    <n v="640"/>
    <n v="5120"/>
    <n v="62432"/>
    <s v="&lt;30 days"/>
    <n v="2"/>
    <s v="B"/>
    <n v="14"/>
    <n v="969.54660358457534"/>
  </r>
  <r>
    <s v="AGSH30293-03"/>
    <s v="SLEEVE"/>
    <s v="SM"/>
    <n v="202"/>
    <x v="1"/>
    <s v="HVX"/>
    <x v="1"/>
    <s v="kanban"/>
    <n v="2600"/>
    <n v="402"/>
    <n v="150"/>
    <n v="8"/>
    <n v="0"/>
    <n v="150"/>
    <n v="7814"/>
    <n v="3216"/>
    <n v="25.177245968773995"/>
    <n v="0"/>
    <n v="600"/>
    <n v="1200"/>
    <n v="62512"/>
    <s v="&lt;30 days"/>
    <n v="2"/>
    <s v="B"/>
    <n v="14"/>
    <n v="942.29429354207434"/>
  </r>
  <r>
    <s v="AGSH30294-01"/>
    <s v="SLEEVE"/>
    <s v="SM"/>
    <n v="202"/>
    <x v="1"/>
    <s v="HVX"/>
    <x v="1"/>
    <s v="kanban"/>
    <n v="2600"/>
    <n v="569"/>
    <n v="720"/>
    <n v="7.7"/>
    <n v="0"/>
    <n v="120"/>
    <n v="584"/>
    <n v="4381.3"/>
    <n v="251.25"/>
    <n v="0"/>
    <n v="462"/>
    <n v="5544"/>
    <n v="4496.8"/>
    <s v="&gt;90 days"/>
    <n v="3"/>
    <s v="B"/>
    <n v="21"/>
    <n v="2649.9671820895524"/>
  </r>
  <r>
    <s v="AGSH30295-01"/>
    <s v="SLEEVE"/>
    <s v="SM"/>
    <n v="202"/>
    <x v="1"/>
    <s v="HVX"/>
    <x v="1"/>
    <s v="kanban"/>
    <n v="2600"/>
    <n v="111"/>
    <n v="160"/>
    <n v="7.7"/>
    <n v="0"/>
    <n v="32"/>
    <n v="948"/>
    <n v="854.7"/>
    <n v="219.0770042194093"/>
    <n v="0"/>
    <n v="123.2"/>
    <n v="1232"/>
    <n v="7299.6"/>
    <s v="&gt;90 days"/>
    <n v="3"/>
    <s v="C"/>
    <n v="21"/>
    <n v="510.02904039290274"/>
  </r>
  <r>
    <s v="AGSH30297-01"/>
    <s v="HUB"/>
    <s v="SM"/>
    <n v="202"/>
    <x v="1"/>
    <s v="HVX"/>
    <x v="1"/>
    <s v="kanban"/>
    <n v="2600"/>
    <n v="303"/>
    <n v="0"/>
    <n v="3.9"/>
    <n v="0"/>
    <n v="120"/>
    <n v="6632"/>
    <n v="1181.7"/>
    <n v="6.1090168878166464"/>
    <n v="0"/>
    <n v="234"/>
    <n v="0"/>
    <n v="25864.799999999999"/>
    <s v="&lt;15 days"/>
    <n v="2"/>
    <s v="B"/>
    <n v="14"/>
    <n v="0"/>
  </r>
  <r>
    <s v="AGSH30298-01"/>
    <s v="HUB"/>
    <s v="SM"/>
    <n v="202"/>
    <x v="1"/>
    <s v="HVX"/>
    <x v="1"/>
    <s v="kanban"/>
    <n v="2600"/>
    <n v="173"/>
    <n v="248"/>
    <n v="10.7"/>
    <n v="0"/>
    <n v="62"/>
    <n v="1757"/>
    <n v="1851.1"/>
    <n v="62.945361411496869"/>
    <n v="0"/>
    <n v="331.7"/>
    <n v="2653.6"/>
    <n v="18799.899999999998"/>
    <s v="&lt;90 days"/>
    <n v="2"/>
    <s v="B"/>
    <n v="14"/>
    <n v="949.99566727248055"/>
  </r>
  <r>
    <s v="AGSH30303-01"/>
    <s v="DISK"/>
    <s v="SM"/>
    <n v="212"/>
    <x v="1"/>
    <s v="HVX"/>
    <x v="1"/>
    <s v="kanban"/>
    <n v="2600"/>
    <n v="675"/>
    <n v="600"/>
    <n v="1.2"/>
    <n v="0"/>
    <n v="300"/>
    <n v="16760"/>
    <n v="810"/>
    <n v="3.7676014319809066"/>
    <n v="0"/>
    <n v="180"/>
    <n v="720"/>
    <n v="20112"/>
    <s v="&lt;15 days"/>
    <n v="2"/>
    <s v="C"/>
    <n v="14"/>
    <n v="0"/>
  </r>
  <r>
    <s v="AGSH30305-01"/>
    <s v="白色凸轮盘"/>
    <s v="VMI"/>
    <n v="202"/>
    <x v="1"/>
    <s v="HVX"/>
    <x v="2"/>
    <s v="MRP"/>
    <s v="VMI"/>
    <n v="88"/>
    <n v="0"/>
    <n v="67.5"/>
    <n v="0"/>
    <n v="0"/>
    <n v="7701"/>
    <n v="5940"/>
    <n v="31.992598363848849"/>
    <n v="0"/>
    <n v="0"/>
    <n v="0"/>
    <n v="519817.5"/>
    <s v="&lt;90 days"/>
    <n v="1"/>
    <s v="B"/>
    <n v="7"/>
    <n v="3062.6140931506852"/>
  </r>
  <r>
    <s v="AGSH30308-01"/>
    <s v="DISK"/>
    <s v="SM"/>
    <n v="212"/>
    <x v="1"/>
    <s v="HVX"/>
    <x v="1"/>
    <s v="kanban"/>
    <n v="2600"/>
    <n v="468"/>
    <n v="200"/>
    <n v="8.4499999999999993"/>
    <n v="0"/>
    <n v="200"/>
    <n v="8393"/>
    <n v="3954.5999999999995"/>
    <n v="3.8269986893840104"/>
    <n v="0"/>
    <n v="844.99999999999989"/>
    <n v="1689.9999999999998"/>
    <n v="70920.849999999991"/>
    <s v="&lt;15 days"/>
    <n v="2"/>
    <s v="B"/>
    <n v="14"/>
    <n v="0"/>
  </r>
  <r>
    <s v="AGSH30310-01"/>
    <s v="RING"/>
    <s v="SM"/>
    <n v="202"/>
    <x v="1"/>
    <s v="HVX"/>
    <x v="1"/>
    <s v="kanban"/>
    <n v="2600"/>
    <n v="831"/>
    <n v="300"/>
    <n v="3.1"/>
    <n v="0"/>
    <n v="300"/>
    <n v="16762"/>
    <n v="2576.1"/>
    <n v="10.190908006204511"/>
    <n v="0"/>
    <n v="465"/>
    <n v="930"/>
    <n v="51962.200000000004"/>
    <s v="&lt;15 days"/>
    <n v="2"/>
    <s v="B"/>
    <n v="14"/>
    <n v="0"/>
  </r>
  <r>
    <s v="AGSH30314-01"/>
    <s v="卷簧盒轴承"/>
    <s v="X40"/>
    <n v="219"/>
    <x v="1"/>
    <s v="HVX"/>
    <x v="0"/>
    <s v="Order specific"/>
    <n v="2100"/>
    <n v="647"/>
    <n v="0"/>
    <n v="8.44"/>
    <n v="0"/>
    <n v="0"/>
    <n v="1303"/>
    <n v="5460.6799999999994"/>
    <n v="232.78204144282424"/>
    <n v="0"/>
    <n v="0"/>
    <n v="0"/>
    <n v="10997.32"/>
    <s v="Order specific"/>
    <s v="Order specific"/>
    <s v="B"/>
    <s v=""/>
    <n v="0"/>
  </r>
  <r>
    <s v="AGSH30320-01"/>
    <s v="DISK"/>
    <s v="SM"/>
    <n v="202"/>
    <x v="1"/>
    <s v="HVX"/>
    <x v="1"/>
    <s v="kanban"/>
    <n v="2600"/>
    <n v="662"/>
    <n v="682"/>
    <n v="2.59"/>
    <n v="0"/>
    <n v="200"/>
    <n v="7694"/>
    <n v="1714.58"/>
    <n v="30.693397452560436"/>
    <n v="0"/>
    <n v="259"/>
    <n v="1766.3799999999999"/>
    <n v="19927.46"/>
    <s v="&lt;90 days"/>
    <n v="2"/>
    <s v="B"/>
    <n v="14"/>
    <n v="615.46230572801767"/>
  </r>
  <r>
    <s v="AGSH30323-01"/>
    <s v="AXLE"/>
    <s v="SM"/>
    <n v="202"/>
    <x v="1"/>
    <s v="HVX"/>
    <x v="1"/>
    <s v="kanban"/>
    <n v="2600"/>
    <n v="85"/>
    <n v="120"/>
    <n v="2.62"/>
    <n v="0"/>
    <n v="24"/>
    <n v="398"/>
    <n v="222.70000000000002"/>
    <n v="607.1105527638191"/>
    <n v="0"/>
    <n v="31.44"/>
    <n v="314.40000000000003"/>
    <n v="1042.76"/>
    <s v="&gt;90 days"/>
    <n v="3"/>
    <s v="C"/>
    <n v="21"/>
    <n v="141.89788148822581"/>
  </r>
  <r>
    <s v="AGSH30328-01"/>
    <s v="DISK"/>
    <s v="SM"/>
    <n v="202"/>
    <x v="1"/>
    <s v="HVX"/>
    <x v="1"/>
    <s v="kanban"/>
    <n v="2600"/>
    <n v="805"/>
    <n v="400"/>
    <n v="4.1900000000000004"/>
    <n v="0"/>
    <n v="200"/>
    <n v="7453"/>
    <n v="3372.9500000000003"/>
    <n v="4.1627532537233325"/>
    <n v="0"/>
    <n v="419.00000000000006"/>
    <n v="1676.0000000000002"/>
    <n v="31228.070000000003"/>
    <s v="&lt;15 days"/>
    <n v="2"/>
    <s v="B"/>
    <n v="14"/>
    <n v="0"/>
  </r>
  <r>
    <s v="AGSH30343-01"/>
    <s v="SHAFT"/>
    <s v="SM"/>
    <n v="202"/>
    <x v="1"/>
    <s v="HVX"/>
    <x v="1"/>
    <s v="kanban"/>
    <n v="2600"/>
    <n v="393"/>
    <n v="350"/>
    <n v="26.8"/>
    <n v="0"/>
    <n v="120"/>
    <n v="7613"/>
    <n v="10532.4"/>
    <n v="38.59516616314199"/>
    <n v="0"/>
    <n v="1608"/>
    <n v="9380"/>
    <n v="204028.4"/>
    <s v="&lt;90 days"/>
    <n v="1"/>
    <s v="A"/>
    <n v="7"/>
    <n v="5690.6124361643833"/>
  </r>
  <r>
    <s v="AGSH30344-01"/>
    <s v="SHAFT"/>
    <s v="SM"/>
    <n v="202"/>
    <x v="1"/>
    <s v="HVX"/>
    <x v="1"/>
    <s v="kanban"/>
    <n v="2600"/>
    <n v="315"/>
    <n v="360"/>
    <n v="28.13"/>
    <n v="0"/>
    <n v="120"/>
    <n v="7608"/>
    <n v="8860.9499999999989"/>
    <n v="18.854495268138802"/>
    <n v="0"/>
    <n v="1687.8"/>
    <n v="10126.799999999999"/>
    <n v="214013.03999999998"/>
    <s v="&lt;30 days"/>
    <n v="1"/>
    <s v="A"/>
    <n v="7"/>
    <n v="3676.9894029279512"/>
  </r>
  <r>
    <s v="AGSH30358-01"/>
    <s v="LEVER"/>
    <s v="SM"/>
    <n v="212"/>
    <x v="1"/>
    <s v="HVX"/>
    <x v="1"/>
    <s v="kanban"/>
    <n v="2600"/>
    <n v="788"/>
    <n v="800"/>
    <n v="3.8"/>
    <n v="0"/>
    <n v="200"/>
    <n v="9499"/>
    <n v="2994.3999999999996"/>
    <n v="12.103905674281503"/>
    <n v="0"/>
    <n v="380"/>
    <n v="3040"/>
    <n v="36096.199999999997"/>
    <s v="&lt;15 days"/>
    <n v="2"/>
    <s v="B"/>
    <n v="14"/>
    <n v="0"/>
  </r>
  <r>
    <s v="AGSH30364-01"/>
    <s v="SPRING"/>
    <s v="SM"/>
    <n v="219"/>
    <x v="1"/>
    <s v="HVX"/>
    <x v="1"/>
    <s v="kanban"/>
    <n v="2600"/>
    <n v="283"/>
    <n v="180"/>
    <n v="0.13"/>
    <n v="0"/>
    <n v="45"/>
    <n v="866"/>
    <n v="36.79"/>
    <n v="332.12471131639722"/>
    <n v="0"/>
    <n v="2.9250000000000003"/>
    <n v="23.400000000000002"/>
    <n v="112.58"/>
    <s v="&gt;90 days"/>
    <n v="3"/>
    <s v="C"/>
    <n v="21"/>
    <n v="22.746105026076076"/>
  </r>
  <r>
    <s v="AGSH30365-01"/>
    <s v="SPRING"/>
    <s v="SM"/>
    <n v="219"/>
    <x v="1"/>
    <s v="HVX"/>
    <x v="1"/>
    <s v="kanban"/>
    <n v="2600"/>
    <n v="276"/>
    <n v="90"/>
    <n v="0.13"/>
    <n v="0"/>
    <n v="45"/>
    <n v="866"/>
    <n v="35.880000000000003"/>
    <n v="119.27829099307159"/>
    <n v="0"/>
    <n v="2.9250000000000003"/>
    <n v="11.700000000000001"/>
    <n v="112.58"/>
    <s v="&gt;90 days"/>
    <n v="3"/>
    <s v="C"/>
    <n v="21"/>
    <n v="19.511585335204998"/>
  </r>
  <r>
    <s v="AGSH30371-01"/>
    <s v="LEVER"/>
    <s v="SM"/>
    <n v="202"/>
    <x v="1"/>
    <s v="HVX"/>
    <x v="1"/>
    <s v="kanban"/>
    <n v="2600"/>
    <n v="674"/>
    <n v="200"/>
    <n v="2.9"/>
    <n v="0"/>
    <n v="200"/>
    <n v="9010"/>
    <n v="1954.6"/>
    <n v="11.180910099889012"/>
    <n v="0"/>
    <n v="290"/>
    <n v="580"/>
    <n v="26129"/>
    <s v="&lt;15 days"/>
    <n v="2"/>
    <s v="B"/>
    <n v="14"/>
    <n v="0"/>
  </r>
  <r>
    <s v="AGSH30378-01"/>
    <s v="AXLE"/>
    <s v="SM"/>
    <n v="212"/>
    <x v="1"/>
    <s v="HVX"/>
    <x v="1"/>
    <s v="kanban"/>
    <n v="2600"/>
    <n v="1227"/>
    <n v="600"/>
    <n v="2.4500000000000002"/>
    <n v="0"/>
    <n v="200"/>
    <n v="8379"/>
    <n v="3006.15"/>
    <n v="29.36030552571906"/>
    <n v="0"/>
    <n v="245.00000000000003"/>
    <n v="1470"/>
    <n v="20528.550000000003"/>
    <s v="&lt;30 days"/>
    <n v="2"/>
    <s v="B"/>
    <n v="14"/>
    <n v="1037.9916651193041"/>
  </r>
  <r>
    <s v="AGSH30380-01"/>
    <s v="PACKER"/>
    <s v="SM"/>
    <n v="212"/>
    <x v="1"/>
    <s v="HVX"/>
    <x v="1"/>
    <s v="kanban"/>
    <n v="2600"/>
    <n v="2090"/>
    <n v="618"/>
    <n v="3.25"/>
    <n v="0"/>
    <n v="200"/>
    <n v="3450"/>
    <n v="6792.5"/>
    <n v="129.81304347826088"/>
    <n v="0"/>
    <n v="325"/>
    <n v="2008.5"/>
    <n v="11212.5"/>
    <s v="&gt;90 days"/>
    <n v="2"/>
    <s v="B"/>
    <n v="14"/>
    <n v="3999.5646866731418"/>
  </r>
  <r>
    <s v="AGSH30400-01"/>
    <s v="BAR"/>
    <s v="SM"/>
    <n v="212"/>
    <x v="1"/>
    <s v="HVX"/>
    <x v="1"/>
    <s v="kanban"/>
    <n v="2600"/>
    <n v="824"/>
    <n v="600"/>
    <n v="1.86"/>
    <n v="0"/>
    <n v="300"/>
    <n v="8401"/>
    <n v="1532.64"/>
    <n v="90.804666111177241"/>
    <n v="0"/>
    <n v="279"/>
    <n v="1116"/>
    <n v="15625.86"/>
    <s v="&gt;90 days"/>
    <n v="2"/>
    <s v="B"/>
    <n v="14"/>
    <n v="855.58572721557323"/>
  </r>
  <r>
    <s v="AGSH30402-01"/>
    <s v="ROD"/>
    <s v="SM"/>
    <n v="202"/>
    <x v="1"/>
    <s v="HVX"/>
    <x v="1"/>
    <s v="kanban"/>
    <n v="2600"/>
    <n v="25"/>
    <n v="36"/>
    <n v="4.2"/>
    <n v="0"/>
    <n v="12"/>
    <n v="260"/>
    <n v="105"/>
    <n v="1156.7692307692307"/>
    <n v="0"/>
    <n v="25.200000000000003"/>
    <n v="151.20000000000002"/>
    <n v="1092"/>
    <s v="&gt;90 days"/>
    <n v="3"/>
    <s v="C"/>
    <n v="21"/>
    <n v="68.041927117967816"/>
  </r>
  <r>
    <s v="AGSH30402-02"/>
    <s v="ROD"/>
    <s v="SM"/>
    <n v="202"/>
    <x v="1"/>
    <s v="HVX"/>
    <x v="1"/>
    <s v="kanban"/>
    <n v="2600"/>
    <n v="557"/>
    <n v="300"/>
    <n v="3.83"/>
    <n v="0"/>
    <n v="150"/>
    <n v="7498"/>
    <n v="2133.31"/>
    <n v="1.2169911976527072"/>
    <n v="0"/>
    <n v="287.25"/>
    <n v="1149"/>
    <n v="28717.34"/>
    <s v="&lt;15 days"/>
    <n v="2"/>
    <s v="B"/>
    <n v="14"/>
    <n v="0"/>
  </r>
  <r>
    <s v="AGSH30404-01"/>
    <s v="合分按钮复位弹簧夹"/>
    <s v="O12"/>
    <n v="213"/>
    <x v="1"/>
    <s v="HVX"/>
    <x v="0"/>
    <s v="Order specific"/>
    <n v="2100"/>
    <n v="906"/>
    <n v="5950"/>
    <n v="18.02"/>
    <n v="1000"/>
    <n v="0"/>
    <n v="8379"/>
    <n v="16326.119999999999"/>
    <n v="24.263635278672872"/>
    <n v="18020"/>
    <n v="0"/>
    <n v="107219"/>
    <n v="150989.57999999999"/>
    <s v="Order specific"/>
    <s v="Order specific"/>
    <s v="A"/>
    <s v=""/>
    <n v="0"/>
  </r>
  <r>
    <s v="AGSH30415-01"/>
    <s v="BEVEL GEAR"/>
    <s v="SM"/>
    <n v="202"/>
    <x v="1"/>
    <s v="HVX"/>
    <x v="1"/>
    <s v="kanban"/>
    <n v="2600"/>
    <n v="531"/>
    <n v="144"/>
    <n v="37.299999999999997"/>
    <n v="0"/>
    <n v="144"/>
    <n v="9128"/>
    <n v="19806.3"/>
    <n v="36.228089395267311"/>
    <n v="0"/>
    <n v="2685.6"/>
    <n v="5371.2"/>
    <n v="340474.39999999997"/>
    <s v="&lt;90 days"/>
    <n v="1"/>
    <s v="A"/>
    <n v="7"/>
    <n v="10546.352539998185"/>
  </r>
  <r>
    <s v="AGSH30433-01"/>
    <s v="RING"/>
    <s v="SM"/>
    <n v="202"/>
    <x v="1"/>
    <s v="HVX"/>
    <x v="1"/>
    <s v="kanban"/>
    <n v="2600"/>
    <n v="1005"/>
    <n v="1600"/>
    <n v="0.68"/>
    <n v="0"/>
    <n v="400"/>
    <n v="18252"/>
    <n v="683.40000000000009"/>
    <n v="10.618836291913215"/>
    <n v="0"/>
    <n v="136"/>
    <n v="1088"/>
    <n v="12411.36"/>
    <s v="&lt;15 days"/>
    <n v="2"/>
    <s v="C"/>
    <n v="14"/>
    <n v="0"/>
  </r>
  <r>
    <s v="AGSH30437-01"/>
    <s v="LOCKING LEVER"/>
    <s v="SM"/>
    <n v="202"/>
    <x v="1"/>
    <s v="HVX"/>
    <x v="1"/>
    <s v="kanban"/>
    <n v="2600"/>
    <n v="527"/>
    <n v="363"/>
    <n v="7"/>
    <n v="0"/>
    <n v="200"/>
    <n v="9128"/>
    <n v="3689"/>
    <n v="40.186787905346186"/>
    <n v="0"/>
    <n v="700"/>
    <n v="2541"/>
    <n v="63896"/>
    <s v="&lt;90 days"/>
    <n v="2"/>
    <s v="B"/>
    <n v="14"/>
    <n v="1586.541828992026"/>
  </r>
  <r>
    <s v="AGSH30439-01"/>
    <s v="AXLE"/>
    <s v="SM"/>
    <n v="202"/>
    <x v="1"/>
    <s v="HVX"/>
    <x v="1"/>
    <s v="kanban"/>
    <n v="2600"/>
    <n v="2928"/>
    <n v="600"/>
    <n v="0.44"/>
    <n v="0"/>
    <n v="200"/>
    <n v="1570"/>
    <n v="1288.32"/>
    <n v="122.51910828025477"/>
    <n v="0"/>
    <n v="44"/>
    <n v="264"/>
    <n v="690.8"/>
    <s v="&gt;90 days"/>
    <n v="3"/>
    <s v="B"/>
    <n v="21"/>
    <n v="704.54972790933425"/>
  </r>
  <r>
    <s v="AGSH30457-01"/>
    <s v="FOIL"/>
    <s v="SM"/>
    <n v="202"/>
    <x v="1"/>
    <s v="HVX"/>
    <x v="1"/>
    <s v="kanban"/>
    <n v="2600"/>
    <n v="1"/>
    <n v="800"/>
    <n v="0.2"/>
    <n v="0"/>
    <n v="200"/>
    <n v="6999"/>
    <n v="0.2"/>
    <n v="152.69609944277755"/>
    <n v="0"/>
    <n v="20"/>
    <n v="160"/>
    <n v="1399.8000000000002"/>
    <s v="&gt;90 days"/>
    <n v="3"/>
    <s v="C"/>
    <n v="21"/>
    <n v="0.1138462946328318"/>
  </r>
  <r>
    <s v="AGSH30461-01"/>
    <s v="FISHPLATE"/>
    <s v="SM"/>
    <n v="212"/>
    <x v="1"/>
    <s v="HVX"/>
    <x v="1"/>
    <s v="kanban"/>
    <n v="2600"/>
    <n v="644"/>
    <n v="400"/>
    <n v="6"/>
    <n v="0"/>
    <n v="200"/>
    <n v="8423"/>
    <n v="3864"/>
    <n v="4.3333729075151373E-2"/>
    <n v="0"/>
    <n v="600"/>
    <n v="2400"/>
    <n v="50538"/>
    <s v="&lt;15 days"/>
    <n v="2"/>
    <s v="B"/>
    <n v="14"/>
    <n v="0"/>
  </r>
  <r>
    <s v="AGSH30469-01"/>
    <s v="储能滑块"/>
    <s v="O12"/>
    <n v="213"/>
    <x v="1"/>
    <s v="HVX"/>
    <x v="0"/>
    <s v="Order specific"/>
    <n v="2100"/>
    <n v="1418"/>
    <n v="1400"/>
    <n v="10.57"/>
    <n v="1000"/>
    <n v="0"/>
    <n v="8917"/>
    <n v="14988.26"/>
    <n v="26.360883705282045"/>
    <n v="10570"/>
    <n v="0"/>
    <n v="14798"/>
    <n v="94252.69"/>
    <s v="Order specific"/>
    <s v="Order specific"/>
    <s v="A"/>
    <s v=""/>
    <n v="0"/>
  </r>
  <r>
    <s v="AGSH30471-01"/>
    <s v="RAMP HOOK"/>
    <s v="SM"/>
    <n v="212"/>
    <x v="1"/>
    <s v="HVX"/>
    <x v="1"/>
    <s v="kanban"/>
    <n v="2600"/>
    <n v="1429"/>
    <n v="1300"/>
    <n v="3.66"/>
    <n v="0"/>
    <n v="400"/>
    <n v="16035"/>
    <n v="5230.1400000000003"/>
    <n v="32.277517929529154"/>
    <n v="0"/>
    <n v="732"/>
    <n v="4758"/>
    <n v="58688.100000000006"/>
    <s v="&lt;90 days"/>
    <n v="2"/>
    <s v="B"/>
    <n v="14"/>
    <n v="1954.6740046602392"/>
  </r>
  <r>
    <s v="AGSH30473-01"/>
    <s v="FISHPLATE"/>
    <s v="SM"/>
    <n v="212"/>
    <x v="1"/>
    <s v="HVX"/>
    <x v="1"/>
    <s v="kanban"/>
    <n v="2600"/>
    <n v="1031"/>
    <n v="600"/>
    <n v="1.8"/>
    <n v="0"/>
    <n v="300"/>
    <n v="8381"/>
    <n v="1855.8"/>
    <n v="62.234220260112153"/>
    <n v="0"/>
    <n v="270"/>
    <n v="1080"/>
    <n v="15085.800000000001"/>
    <s v="&lt;90 days"/>
    <n v="2"/>
    <s v="B"/>
    <n v="14"/>
    <n v="949.29482985131847"/>
  </r>
  <r>
    <s v="AGSH30475-01"/>
    <s v="FORK"/>
    <s v="SM"/>
    <n v="212"/>
    <x v="1"/>
    <s v="HVX"/>
    <x v="1"/>
    <s v="kanban"/>
    <n v="2600"/>
    <n v="1106"/>
    <n v="0"/>
    <n v="2.95"/>
    <n v="0"/>
    <n v="300"/>
    <n v="22257"/>
    <n v="3262.7000000000003"/>
    <n v="16.907714426921867"/>
    <n v="0"/>
    <n v="442.5"/>
    <n v="0"/>
    <n v="65658.150000000009"/>
    <s v="&lt;30 days"/>
    <n v="2"/>
    <s v="B"/>
    <n v="14"/>
    <n v="370.32917341588836"/>
  </r>
  <r>
    <s v="AGSH30477-01"/>
    <s v="BRACKET"/>
    <s v="SM"/>
    <n v="202"/>
    <x v="1"/>
    <s v="HVX"/>
    <x v="1"/>
    <s v="kanban"/>
    <n v="2600"/>
    <n v="1262"/>
    <n v="1200"/>
    <n v="0.46"/>
    <n v="0"/>
    <n v="600"/>
    <n v="35576"/>
    <n v="580.52"/>
    <n v="11.347256577467956"/>
    <n v="0"/>
    <n v="138"/>
    <n v="552"/>
    <n v="16364.960000000001"/>
    <s v="&lt;15 days"/>
    <n v="2"/>
    <s v="C"/>
    <n v="14"/>
    <n v="0"/>
  </r>
  <r>
    <s v="AGSH30486-01"/>
    <s v="FIXING"/>
    <s v="SM"/>
    <n v="202"/>
    <x v="1"/>
    <s v="HVX"/>
    <x v="1"/>
    <s v="kanban"/>
    <n v="2600"/>
    <n v="1210"/>
    <n v="300"/>
    <n v="35.47"/>
    <n v="0"/>
    <n v="300"/>
    <n v="15129"/>
    <n v="42918.7"/>
    <n v="30.446823980434928"/>
    <n v="0"/>
    <n v="5320.5"/>
    <n v="10641"/>
    <n v="536625.63"/>
    <s v="&lt;90 days"/>
    <n v="1"/>
    <s v="A"/>
    <n v="7"/>
    <n v="21813.859971417405"/>
  </r>
  <r>
    <s v="AGSH30488-01"/>
    <s v="卷簧盒传动大齿轮"/>
    <s v="VMI"/>
    <n v="202"/>
    <x v="1"/>
    <s v="HVX"/>
    <x v="2"/>
    <s v="MRP"/>
    <s v="VMI"/>
    <n v="77"/>
    <n v="0"/>
    <n v="79.900000000000006"/>
    <n v="0"/>
    <n v="0"/>
    <n v="7675"/>
    <n v="6152.3"/>
    <n v="57.543973941368073"/>
    <n v="0"/>
    <n v="0"/>
    <n v="0"/>
    <n v="613232.5"/>
    <s v="&lt;90 days"/>
    <n v="1"/>
    <s v="B"/>
    <n v="7"/>
    <n v="3566.5718219178084"/>
  </r>
  <r>
    <s v="AGSH30494-01"/>
    <s v="GEAR WHEEL"/>
    <s v="SM"/>
    <n v="202"/>
    <x v="1"/>
    <s v="HVX"/>
    <x v="1"/>
    <s v="kanban"/>
    <n v="2600"/>
    <n v="245"/>
    <n v="360"/>
    <n v="57.15"/>
    <n v="0"/>
    <n v="120"/>
    <n v="7655"/>
    <n v="14001.75"/>
    <n v="3.6714565643370345"/>
    <n v="0"/>
    <n v="3429"/>
    <n v="20574"/>
    <n v="437483.25"/>
    <s v="&lt;15 days"/>
    <n v="1"/>
    <s v="A"/>
    <n v="7"/>
    <n v="0"/>
  </r>
  <r>
    <s v="AGSH30498-01"/>
    <s v="CRANK"/>
    <s v="VMI"/>
    <n v="202"/>
    <x v="1"/>
    <s v="HVX"/>
    <x v="2"/>
    <s v="MRP"/>
    <s v="VMI"/>
    <n v="5"/>
    <n v="0"/>
    <n v="64"/>
    <n v="0"/>
    <n v="0"/>
    <n v="1273"/>
    <n v="320"/>
    <n v="70.247446975648074"/>
    <n v="0"/>
    <n v="0"/>
    <n v="0"/>
    <n v="81472"/>
    <s v="&lt;90 days"/>
    <n v="2"/>
    <s v="C"/>
    <n v="14"/>
    <n v="169.10879060665363"/>
  </r>
  <r>
    <s v="AGSH30529-01"/>
    <s v="CONNECTING ROD"/>
    <s v="SM"/>
    <n v="202"/>
    <x v="1"/>
    <s v="HVX"/>
    <x v="1"/>
    <s v="kanban"/>
    <n v="2600"/>
    <n v="105"/>
    <n v="0"/>
    <n v="2.68"/>
    <n v="0"/>
    <n v="10"/>
    <n v="0"/>
    <n v="281.40000000000003"/>
    <s v=""/>
    <n v="0"/>
    <n v="13.4"/>
    <n v="0"/>
    <n v="0"/>
    <s v="&gt;90 days"/>
    <n v="4"/>
    <s v="C"/>
    <n v="0"/>
    <n v="185.72400000000002"/>
  </r>
  <r>
    <s v="AGSH30545-01"/>
    <s v="LEVER"/>
    <s v="SM"/>
    <n v="202"/>
    <x v="1"/>
    <s v="HVX"/>
    <x v="1"/>
    <s v="kanban"/>
    <n v="2600"/>
    <n v="83"/>
    <n v="60"/>
    <n v="1.91"/>
    <n v="0"/>
    <n v="20"/>
    <n v="370"/>
    <n v="158.53"/>
    <n v="103.58108108108108"/>
    <n v="0"/>
    <n v="19.099999999999998"/>
    <n v="114.6"/>
    <n v="706.69999999999993"/>
    <s v="&gt;90 days"/>
    <n v="3"/>
    <s v="C"/>
    <n v="21"/>
    <n v="83.417183013698633"/>
  </r>
  <r>
    <s v="AGSH30547-01"/>
    <s v="TOGGLE LINK"/>
    <s v="SM"/>
    <n v="202"/>
    <x v="1"/>
    <s v="HVX"/>
    <x v="1"/>
    <s v="kanban"/>
    <n v="2600"/>
    <n v="79"/>
    <n v="60"/>
    <n v="1.0900000000000001"/>
    <n v="0"/>
    <n v="20"/>
    <n v="370"/>
    <n v="86.11"/>
    <n v="81.878378378378386"/>
    <n v="0"/>
    <n v="10.9"/>
    <n v="65.400000000000006"/>
    <n v="403.3"/>
    <s v="&lt;90 days"/>
    <n v="3"/>
    <s v="C"/>
    <n v="21"/>
    <n v="42.256290311932666"/>
  </r>
  <r>
    <s v="AGSH30557-01"/>
    <s v="AXLE"/>
    <s v="SM"/>
    <n v="202"/>
    <x v="1"/>
    <s v="HVX"/>
    <x v="1"/>
    <s v="kanban"/>
    <n v="2600"/>
    <n v="108"/>
    <n v="100"/>
    <n v="1.08"/>
    <n v="0"/>
    <n v="20"/>
    <n v="370"/>
    <n v="116.64000000000001"/>
    <n v="77.932432432432435"/>
    <n v="0"/>
    <n v="10.8"/>
    <n v="108"/>
    <n v="399.6"/>
    <s v="&lt;90 days"/>
    <n v="3"/>
    <s v="C"/>
    <n v="21"/>
    <n v="56.2383997225594"/>
  </r>
  <r>
    <s v="AGSH30576-01"/>
    <s v="SPRING BLADE"/>
    <s v="SM"/>
    <n v="202"/>
    <x v="1"/>
    <s v="HVX"/>
    <x v="1"/>
    <s v="kanban"/>
    <n v="2600"/>
    <n v="72"/>
    <n v="80"/>
    <n v="2.33"/>
    <n v="0"/>
    <n v="20"/>
    <n v="370"/>
    <n v="167.76"/>
    <n v="106.54054054054055"/>
    <n v="0"/>
    <n v="23.3"/>
    <n v="186.4"/>
    <n v="862.1"/>
    <s v="&gt;90 days"/>
    <n v="3"/>
    <s v="C"/>
    <n v="21"/>
    <n v="88.897479452054796"/>
  </r>
  <r>
    <s v="AGSH30579-01"/>
    <s v="COMPRESSION SPRING"/>
    <s v="SM"/>
    <n v="219"/>
    <x v="1"/>
    <s v="HVX"/>
    <x v="1"/>
    <s v="kanban"/>
    <n v="2600"/>
    <n v="714"/>
    <n v="800"/>
    <n v="0.13"/>
    <n v="0"/>
    <n v="300"/>
    <n v="9126"/>
    <n v="92.820000000000007"/>
    <n v="2.8796844181459567"/>
    <n v="0"/>
    <n v="19.5"/>
    <n v="104"/>
    <n v="1186.3800000000001"/>
    <s v="&lt;15 days"/>
    <n v="3"/>
    <s v="C"/>
    <n v="21"/>
    <n v="0"/>
  </r>
  <r>
    <s v="AGSH30587-01"/>
    <s v="Y0支架（配进口Y0)"/>
    <s v="VMI"/>
    <n v="202"/>
    <x v="1"/>
    <s v="HVX"/>
    <x v="2"/>
    <s v="MRP"/>
    <s v="VMI"/>
    <n v="56"/>
    <n v="0"/>
    <n v="45.7"/>
    <n v="0"/>
    <n v="0"/>
    <n v="0"/>
    <n v="2559.2000000000003"/>
    <s v=""/>
    <n v="0"/>
    <n v="0"/>
    <n v="0"/>
    <n v="0"/>
    <s v="&gt;90 days"/>
    <n v="4"/>
    <s v="B"/>
    <n v="0"/>
    <n v="1689.0720000000003"/>
  </r>
  <r>
    <s v="AGSH30589-01"/>
    <s v="手车丝杆基座"/>
    <s v="VMI"/>
    <n v="202"/>
    <x v="1"/>
    <s v="HVX"/>
    <x v="2"/>
    <s v="MRP"/>
    <s v="VMI"/>
    <n v="2"/>
    <n v="0"/>
    <n v="14.7"/>
    <n v="0"/>
    <n v="0"/>
    <n v="2858"/>
    <n v="29.4"/>
    <n v="7.1518544436668998"/>
    <n v="0"/>
    <n v="0"/>
    <n v="0"/>
    <n v="42012.6"/>
    <s v="&lt;15 days"/>
    <n v="2"/>
    <s v="C"/>
    <n v="14"/>
    <n v="0"/>
  </r>
  <r>
    <s v="AGSH30605-11"/>
    <s v="壳体210mm"/>
    <s v="VMI"/>
    <n v="202"/>
    <x v="1"/>
    <s v="HVX"/>
    <x v="2"/>
    <s v="MRP"/>
    <s v="VMI"/>
    <n v="1"/>
    <n v="0"/>
    <n v="207.51"/>
    <n v="0"/>
    <n v="0"/>
    <n v="2554"/>
    <n v="207.51"/>
    <m/>
    <m/>
    <m/>
    <m/>
    <m/>
    <m/>
    <m/>
    <m/>
    <m/>
    <m/>
  </r>
  <r>
    <s v="AGSH30610-01"/>
    <s v="ANGLE"/>
    <s v="SM"/>
    <n v="202"/>
    <x v="1"/>
    <s v="HVX"/>
    <x v="1"/>
    <s v="kanban"/>
    <n v="2600"/>
    <n v="235"/>
    <n v="200"/>
    <n v="1.4"/>
    <n v="0"/>
    <n v="50"/>
    <n v="86"/>
    <n v="329"/>
    <n v="4.2441860465116275"/>
    <n v="0"/>
    <n v="35"/>
    <n v="280"/>
    <n v="120.39999999999999"/>
    <s v="&lt;15 days"/>
    <n v="3"/>
    <s v="C"/>
    <n v="21"/>
    <n v="0"/>
  </r>
  <r>
    <s v="AGSH30624-01"/>
    <s v="SIDE PANEL"/>
    <s v="SM"/>
    <n v="202"/>
    <x v="1"/>
    <s v="HVX"/>
    <x v="1"/>
    <s v="kanban"/>
    <n v="2600"/>
    <n v="176"/>
    <n v="120"/>
    <n v="15"/>
    <n v="0"/>
    <n v="60"/>
    <n v="3034"/>
    <n v="2640"/>
    <n v="28.27125906394199"/>
    <n v="0"/>
    <n v="450"/>
    <n v="1800"/>
    <n v="45510"/>
    <s v="&lt;30 days"/>
    <n v="2"/>
    <s v="B"/>
    <n v="14"/>
    <n v="879.55905100553775"/>
  </r>
  <r>
    <s v="AGSH30625-01"/>
    <s v="DECORATIVE END PANEL"/>
    <s v="SM"/>
    <n v="202"/>
    <x v="1"/>
    <s v="HVX"/>
    <x v="1"/>
    <s v="kanban"/>
    <n v="2600"/>
    <n v="175"/>
    <n v="120"/>
    <n v="14.99"/>
    <n v="0"/>
    <n v="60"/>
    <n v="3034"/>
    <n v="2623.25"/>
    <n v="21.173368490441661"/>
    <n v="0"/>
    <n v="449.7"/>
    <n v="1798.8"/>
    <n v="45479.66"/>
    <s v="&lt;30 days"/>
    <n v="2"/>
    <s v="B"/>
    <n v="14"/>
    <n v="586.56588698630139"/>
  </r>
  <r>
    <s v="AGSH30632-01"/>
    <s v="兀型板左侧板"/>
    <s v="VMI"/>
    <n v="202"/>
    <x v="1"/>
    <s v="HVX"/>
    <x v="2"/>
    <s v="MRP"/>
    <s v="VMI"/>
    <n v="6"/>
    <n v="0"/>
    <n v="28.5"/>
    <n v="0"/>
    <n v="0"/>
    <n v="198"/>
    <n v="171"/>
    <n v="322.6010101010101"/>
    <n v="0"/>
    <n v="0"/>
    <n v="0"/>
    <n v="5643"/>
    <s v="&gt;90 days"/>
    <n v="3"/>
    <s v="C"/>
    <n v="21"/>
    <n v="105.51327780821917"/>
  </r>
  <r>
    <s v="AGSH30633-01"/>
    <s v="兀型板右侧板"/>
    <s v="VMI"/>
    <n v="202"/>
    <x v="1"/>
    <s v="HVX"/>
    <x v="2"/>
    <s v="MRP"/>
    <s v="VMI"/>
    <n v="6"/>
    <n v="0"/>
    <n v="28.5"/>
    <n v="0"/>
    <n v="0"/>
    <n v="198"/>
    <n v="171"/>
    <n v="11.060606060606061"/>
    <n v="0"/>
    <n v="0"/>
    <n v="0"/>
    <n v="5643"/>
    <s v="&lt;15 days"/>
    <n v="3"/>
    <s v="C"/>
    <n v="21"/>
    <n v="0"/>
  </r>
  <r>
    <s v="AGSH30656-01"/>
    <s v="电动手车传动齿轮"/>
    <s v="XA"/>
    <n v="202"/>
    <x v="1"/>
    <s v="HVX"/>
    <x v="0"/>
    <s v="Order specific"/>
    <n v="2100"/>
    <n v="32"/>
    <n v="68"/>
    <n v="17.04"/>
    <n v="0"/>
    <n v="0"/>
    <n v="366"/>
    <n v="545.28"/>
    <n v="5.9836065573770494"/>
    <n v="0"/>
    <n v="0"/>
    <n v="1158.72"/>
    <n v="6236.6399999999994"/>
    <s v="Order specific"/>
    <s v="Order specific"/>
    <s v="C"/>
    <s v=""/>
    <n v="0"/>
  </r>
  <r>
    <s v="AGSH30673-01"/>
    <s v="电动手车连接片"/>
    <s v="XA"/>
    <n v="202"/>
    <x v="1"/>
    <s v="HVX"/>
    <x v="0"/>
    <s v="Order specific"/>
    <n v="2100"/>
    <n v="18"/>
    <n v="32"/>
    <n v="2.4500000000000002"/>
    <n v="0"/>
    <n v="0"/>
    <n v="183"/>
    <n v="44.1"/>
    <n v="63.825136612021858"/>
    <n v="0"/>
    <n v="0"/>
    <n v="78.400000000000006"/>
    <n v="448.35"/>
    <s v="Order specific"/>
    <s v="Order specific"/>
    <s v="C"/>
    <s v=""/>
    <n v="0"/>
  </r>
  <r>
    <s v="AGSH30675-01"/>
    <s v="电动手车支座"/>
    <s v="XA"/>
    <n v="202"/>
    <x v="1"/>
    <s v="HVX"/>
    <x v="0"/>
    <s v="Order specific"/>
    <n v="2100"/>
    <n v="31"/>
    <n v="19"/>
    <n v="2.36"/>
    <n v="0"/>
    <n v="0"/>
    <n v="183"/>
    <n v="73.16"/>
    <n v="35.901639344262293"/>
    <n v="0"/>
    <n v="0"/>
    <n v="44.839999999999996"/>
    <n v="431.88"/>
    <s v="Order specific"/>
    <s v="Order specific"/>
    <s v="C"/>
    <s v=""/>
    <n v="0"/>
  </r>
  <r>
    <s v="AGSH30677-01"/>
    <s v="RING"/>
    <s v="SM"/>
    <n v="212"/>
    <x v="1"/>
    <s v="HVX"/>
    <x v="1"/>
    <s v="kanban"/>
    <n v="2600"/>
    <n v="1241"/>
    <n v="2500"/>
    <n v="1.3"/>
    <n v="0"/>
    <n v="500"/>
    <n v="11596"/>
    <n v="1613.3"/>
    <n v="0.97576750603656437"/>
    <n v="0"/>
    <n v="325"/>
    <n v="3250"/>
    <n v="15074.800000000001"/>
    <s v="&lt;15 days"/>
    <n v="2"/>
    <s v="B"/>
    <n v="14"/>
    <n v="0"/>
  </r>
  <r>
    <s v="AGSH30698-01"/>
    <s v="手车前框架210mm"/>
    <s v="VMI"/>
    <n v="202"/>
    <x v="1"/>
    <s v="HVX"/>
    <x v="2"/>
    <s v="MRP"/>
    <s v="VMI"/>
    <n v="1"/>
    <n v="0"/>
    <n v="90.19"/>
    <n v="0"/>
    <n v="0"/>
    <n v="2320"/>
    <n v="90.19"/>
    <n v="195.24353448275861"/>
    <n v="0"/>
    <n v="0"/>
    <n v="0"/>
    <n v="209240.8"/>
    <s v="&gt;90 days"/>
    <n v="1"/>
    <s v="C"/>
    <n v="7"/>
    <n v="57.391256090426417"/>
  </r>
  <r>
    <s v="AGSH30705-01"/>
    <s v="手车侧后框架"/>
    <s v="VMI"/>
    <n v="202"/>
    <x v="1"/>
    <s v="HVX"/>
    <x v="2"/>
    <s v="MRP"/>
    <s v="VMI"/>
    <n v="1"/>
    <n v="16"/>
    <n v="100"/>
    <n v="0"/>
    <n v="0"/>
    <n v="2963"/>
    <n v="100"/>
    <n v="0.12318596017549781"/>
    <n v="0"/>
    <n v="0"/>
    <n v="1600"/>
    <n v="296300"/>
    <s v="&lt;15 days"/>
    <n v="1"/>
    <s v="C"/>
    <n v="7"/>
    <n v="0"/>
  </r>
  <r>
    <s v="AGSH30711-01"/>
    <s v="PAD"/>
    <s v="SM"/>
    <n v="202"/>
    <x v="1"/>
    <s v="HVX"/>
    <x v="1"/>
    <s v="kanban"/>
    <n v="2600"/>
    <n v="567"/>
    <n v="400"/>
    <n v="2.1"/>
    <n v="0"/>
    <n v="200"/>
    <n v="5554"/>
    <n v="1190.7"/>
    <n v="6.571840115232265E-2"/>
    <n v="0"/>
    <n v="210"/>
    <n v="840"/>
    <n v="11663.4"/>
    <s v="&lt;15 days"/>
    <n v="2"/>
    <s v="B"/>
    <n v="14"/>
    <n v="0"/>
  </r>
  <r>
    <s v="AGSH30712-01"/>
    <s v="PAD"/>
    <s v="SM"/>
    <n v="202"/>
    <x v="1"/>
    <s v="HVX"/>
    <x v="1"/>
    <s v="kanban"/>
    <n v="2600"/>
    <n v="546"/>
    <n v="600"/>
    <n v="1.8"/>
    <n v="0"/>
    <n v="200"/>
    <n v="5554"/>
    <n v="982.80000000000007"/>
    <n v="37.262333453366942"/>
    <n v="0"/>
    <n v="180"/>
    <n v="1080"/>
    <n v="9997.2000000000007"/>
    <s v="&lt;90 days"/>
    <n v="3"/>
    <s v="B"/>
    <n v="21"/>
    <n v="283.08828493150691"/>
  </r>
  <r>
    <s v="AGSH30714-01"/>
    <s v="AXLE"/>
    <s v="SM"/>
    <n v="212"/>
    <x v="1"/>
    <s v="HVX"/>
    <x v="1"/>
    <s v="kanban"/>
    <n v="2600"/>
    <n v="358"/>
    <n v="600"/>
    <n v="1.92"/>
    <n v="0"/>
    <n v="200"/>
    <n v="2781"/>
    <n v="687.36"/>
    <n v="71.661272923408845"/>
    <n v="0"/>
    <n v="192"/>
    <n v="1152"/>
    <n v="5339.5199999999995"/>
    <s v="&lt;90 days"/>
    <n v="3"/>
    <s v="C"/>
    <n v="21"/>
    <n v="320.71536758693361"/>
  </r>
  <r>
    <s v="AGSH30714-02"/>
    <s v="电动手车合闸闭锁杆"/>
    <s v="XA"/>
    <n v="202"/>
    <x v="1"/>
    <s v="HVX"/>
    <x v="0"/>
    <s v="Order specific"/>
    <n v="2100"/>
    <n v="58"/>
    <n v="0"/>
    <n v="5.03"/>
    <n v="0"/>
    <n v="0"/>
    <n v="0"/>
    <n v="291.74"/>
    <s v=""/>
    <n v="0"/>
    <n v="0"/>
    <n v="0"/>
    <n v="0"/>
    <s v="Order specific"/>
    <s v="Order specific"/>
    <s v="C"/>
    <s v=""/>
    <n v="0"/>
  </r>
  <r>
    <s v="AGSH30722-01"/>
    <s v="手车轮子"/>
    <s v="VMI"/>
    <n v="202"/>
    <x v="1"/>
    <s v="HVX"/>
    <x v="2"/>
    <s v="MRP"/>
    <s v="VMI"/>
    <n v="277"/>
    <n v="0"/>
    <n v="5.5"/>
    <n v="0"/>
    <n v="0"/>
    <n v="11366"/>
    <n v="1523.5"/>
    <n v="1.8625725849023402"/>
    <n v="0"/>
    <n v="0"/>
    <n v="0"/>
    <n v="62513"/>
    <s v="&lt;15 days"/>
    <n v="2"/>
    <s v="B"/>
    <n v="14"/>
    <n v="0"/>
  </r>
  <r>
    <s v="AGSH30724-01"/>
    <s v="FIXING"/>
    <s v="SM"/>
    <n v="202"/>
    <x v="1"/>
    <s v="HVX"/>
    <x v="1"/>
    <s v="kanban"/>
    <n v="2600"/>
    <n v="3005"/>
    <n v="4000"/>
    <n v="1.17"/>
    <n v="0"/>
    <n v="1000"/>
    <n v="22392"/>
    <n v="3515.85"/>
    <n v="4.5152286530903893"/>
    <n v="0"/>
    <n v="585"/>
    <n v="4680"/>
    <n v="26198.639999999999"/>
    <s v="&lt;15 days"/>
    <n v="2"/>
    <s v="B"/>
    <n v="14"/>
    <n v="0"/>
  </r>
  <r>
    <s v="AGSH30730-01"/>
    <s v="AXLE"/>
    <s v="SM"/>
    <n v="202"/>
    <x v="1"/>
    <s v="HVX"/>
    <x v="1"/>
    <s v="kanban"/>
    <n v="2600"/>
    <n v="670"/>
    <n v="1500"/>
    <n v="1.7"/>
    <n v="0"/>
    <n v="300"/>
    <n v="2609"/>
    <n v="1139"/>
    <n v="420.40053660406289"/>
    <n v="0"/>
    <n v="255"/>
    <n v="2550"/>
    <n v="4435.3"/>
    <s v="&gt;90 days"/>
    <n v="3"/>
    <s v="B"/>
    <n v="21"/>
    <n v="714.18881101360751"/>
  </r>
  <r>
    <s v="AGSH30736-01"/>
    <s v="手车丝杆固定铜螺母"/>
    <s v="VMI"/>
    <n v="202"/>
    <x v="1"/>
    <s v="HVX"/>
    <x v="2"/>
    <s v="MRP"/>
    <s v="VMI"/>
    <n v="268"/>
    <n v="0"/>
    <n v="6.3"/>
    <n v="0"/>
    <n v="0"/>
    <n v="2821"/>
    <n v="1688.3999999999999"/>
    <n v="86.68911733427862"/>
    <n v="0"/>
    <n v="0"/>
    <n v="0"/>
    <n v="17772.3"/>
    <s v="&lt;90 days"/>
    <n v="2"/>
    <s v="B"/>
    <n v="14"/>
    <n v="934.38120328767127"/>
  </r>
  <r>
    <s v="AGSH30740-01"/>
    <s v="DISK"/>
    <s v="SM"/>
    <n v="219"/>
    <x v="1"/>
    <s v="HVX"/>
    <x v="1"/>
    <s v="kanban"/>
    <n v="2600"/>
    <n v="383"/>
    <n v="400"/>
    <n v="3.02"/>
    <n v="0"/>
    <n v="100"/>
    <n v="3278"/>
    <n v="1156.6600000000001"/>
    <n v="29.841366687004271"/>
    <n v="0"/>
    <n v="151"/>
    <n v="1208"/>
    <n v="9899.56"/>
    <s v="&lt;30 days"/>
    <n v="3"/>
    <s v="B"/>
    <n v="21"/>
    <n v="226.17799304027812"/>
  </r>
  <r>
    <s v="AGSH30742-01"/>
    <s v="SLIDE PLATE"/>
    <s v="SM"/>
    <n v="202"/>
    <x v="1"/>
    <s v="HVX"/>
    <x v="1"/>
    <s v="kanban"/>
    <n v="2600"/>
    <n v="499"/>
    <n v="400"/>
    <n v="1.5"/>
    <n v="0"/>
    <n v="100"/>
    <n v="2849"/>
    <n v="748.5"/>
    <n v="49.068094068094069"/>
    <n v="0"/>
    <n v="75"/>
    <n v="600"/>
    <n v="4273.5"/>
    <s v="&lt;90 days"/>
    <n v="3"/>
    <s v="C"/>
    <n v="21"/>
    <n v="282.58524024464401"/>
  </r>
  <r>
    <s v="AGSH30746-01"/>
    <s v="手车翻板左侧板"/>
    <s v="VMI"/>
    <n v="202"/>
    <x v="1"/>
    <s v="HVX"/>
    <x v="2"/>
    <s v="MRP"/>
    <s v="VMI"/>
    <n v="1"/>
    <n v="0"/>
    <n v="9.8000000000000007"/>
    <n v="0"/>
    <n v="0"/>
    <n v="3072"/>
    <n v="9.8000000000000007"/>
    <n v="59.288736979166671"/>
    <n v="0"/>
    <n v="0"/>
    <n v="0"/>
    <n v="30105.600000000002"/>
    <s v="&lt;90 days"/>
    <n v="2"/>
    <s v="C"/>
    <n v="14"/>
    <n v="4.9406947374200465"/>
  </r>
  <r>
    <s v="AGSH30751-01"/>
    <s v="电动手车传动轴套"/>
    <s v="XA"/>
    <n v="202"/>
    <x v="1"/>
    <s v="HVX"/>
    <x v="0"/>
    <s v="Order specific"/>
    <n v="2100"/>
    <n v="16"/>
    <n v="34"/>
    <n v="7.3"/>
    <n v="0"/>
    <n v="0"/>
    <n v="184"/>
    <n v="116.8"/>
    <n v="1.9836956521739131"/>
    <n v="0"/>
    <n v="0"/>
    <n v="248.2"/>
    <n v="1343.2"/>
    <s v="Order specific"/>
    <s v="Order specific"/>
    <s v="C"/>
    <s v=""/>
    <n v="0"/>
  </r>
  <r>
    <s v="AGSH30753-01"/>
    <s v="电动手车传动齿轮轴套盖"/>
    <s v="XA"/>
    <n v="202"/>
    <x v="1"/>
    <s v="HVX"/>
    <x v="0"/>
    <s v="Order specific"/>
    <n v="2100"/>
    <n v="6"/>
    <n v="34"/>
    <n v="37.6"/>
    <n v="0"/>
    <n v="0"/>
    <n v="184"/>
    <n v="225.60000000000002"/>
    <n v="31.739130434782609"/>
    <n v="0"/>
    <n v="0"/>
    <n v="1278.4000000000001"/>
    <n v="6918.4000000000005"/>
    <s v="Order specific"/>
    <s v="Order specific"/>
    <s v="C"/>
    <s v=""/>
    <n v="0"/>
  </r>
  <r>
    <s v="AGSH30755-01"/>
    <s v="电动手车传动齿轮圆盖"/>
    <s v="XA"/>
    <n v="202"/>
    <x v="1"/>
    <s v="HVX"/>
    <x v="0"/>
    <s v="Order specific"/>
    <n v="2100"/>
    <n v="9"/>
    <n v="34"/>
    <n v="7.6"/>
    <n v="0"/>
    <n v="0"/>
    <n v="184"/>
    <n v="68.399999999999991"/>
    <n v="11.902173913043478"/>
    <n v="0"/>
    <n v="0"/>
    <n v="258.39999999999998"/>
    <n v="1398.3999999999999"/>
    <s v="Order specific"/>
    <s v="Order specific"/>
    <s v="C"/>
    <s v=""/>
    <n v="0"/>
  </r>
  <r>
    <s v="AGSH30757-01"/>
    <s v="电动手车垫片"/>
    <s v="XA"/>
    <n v="213"/>
    <x v="1"/>
    <s v="HVX"/>
    <x v="0"/>
    <s v="Order specific"/>
    <n v="2100"/>
    <n v="265"/>
    <n v="0"/>
    <n v="87.08"/>
    <n v="200"/>
    <n v="0"/>
    <n v="194"/>
    <n v="23076.2"/>
    <n v="16.932989690721651"/>
    <n v="17416"/>
    <n v="0"/>
    <n v="0"/>
    <n v="16893.52"/>
    <s v="Order specific"/>
    <s v="Order specific"/>
    <s v="A"/>
    <s v=""/>
    <n v="0"/>
  </r>
  <r>
    <s v="AGSH30761-01"/>
    <s v="电动手车传动齿轮弹簧"/>
    <s v="XA"/>
    <n v="219"/>
    <x v="1"/>
    <s v="HVX"/>
    <x v="0"/>
    <s v="Order specific"/>
    <n v="2100"/>
    <n v="28"/>
    <n v="32"/>
    <n v="2.0699999999999998"/>
    <n v="0"/>
    <n v="0"/>
    <n v="194"/>
    <n v="57.959999999999994"/>
    <n v="498.58247422680415"/>
    <n v="0"/>
    <n v="0"/>
    <n v="66.239999999999995"/>
    <n v="401.58"/>
    <s v="Order specific"/>
    <s v="Order specific"/>
    <s v="C"/>
    <s v=""/>
    <n v="0"/>
  </r>
  <r>
    <s v="AGSH30763-01"/>
    <s v="电动手车传动齿轮止动片"/>
    <s v="XA"/>
    <n v="202"/>
    <x v="1"/>
    <s v="HVX"/>
    <x v="0"/>
    <s v="Order specific"/>
    <n v="2100"/>
    <n v="180"/>
    <n v="0"/>
    <n v="0.6"/>
    <n v="0"/>
    <n v="0"/>
    <n v="183"/>
    <n v="108"/>
    <n v="55.84699453551913"/>
    <n v="0"/>
    <n v="0"/>
    <n v="0"/>
    <n v="109.8"/>
    <s v="Order specific"/>
    <s v="Order specific"/>
    <s v="C"/>
    <s v=""/>
    <n v="0"/>
  </r>
  <r>
    <s v="AGSH30765-01"/>
    <s v="电动手车传动齿轮（白色）"/>
    <s v="XA"/>
    <n v="202"/>
    <x v="1"/>
    <s v="HVX"/>
    <x v="0"/>
    <s v="Order specific"/>
    <n v="2100"/>
    <n v="281"/>
    <n v="20"/>
    <n v="23.99"/>
    <n v="0"/>
    <n v="0"/>
    <n v="175"/>
    <n v="6741.19"/>
    <n v="375.42857142857139"/>
    <n v="0"/>
    <n v="0"/>
    <n v="479.79999999999995"/>
    <n v="4198.25"/>
    <s v="Order specific"/>
    <s v="Order specific"/>
    <s v="B"/>
    <s v=""/>
    <n v="0"/>
  </r>
  <r>
    <s v="AGSH30767-01"/>
    <s v="电动手车传动齿轮套管"/>
    <s v="XA"/>
    <n v="219"/>
    <x v="1"/>
    <s v="HVX"/>
    <x v="0"/>
    <s v="Order specific"/>
    <n v="2100"/>
    <n v="16"/>
    <n v="34"/>
    <n v="1.54"/>
    <n v="0"/>
    <n v="0"/>
    <n v="183"/>
    <n v="24.64"/>
    <n v="560.46448087431691"/>
    <n v="0"/>
    <n v="0"/>
    <n v="52.36"/>
    <n v="281.82"/>
    <s v="Order specific"/>
    <s v="Order specific"/>
    <s v="C"/>
    <s v=""/>
    <n v="0"/>
  </r>
  <r>
    <s v="AGSH30769-01"/>
    <s v="电动手车传动齿轮轴承"/>
    <s v="XA"/>
    <n v="202"/>
    <x v="1"/>
    <s v="HVX"/>
    <x v="0"/>
    <s v="Order specific"/>
    <n v="2100"/>
    <n v="276"/>
    <n v="0"/>
    <n v="0.95"/>
    <n v="0"/>
    <n v="0"/>
    <n v="184"/>
    <n v="262.2"/>
    <n v="31.739130434782609"/>
    <n v="0"/>
    <n v="0"/>
    <n v="0"/>
    <n v="174.79999999999998"/>
    <s v="Order specific"/>
    <s v="Order specific"/>
    <s v="C"/>
    <s v=""/>
    <n v="0"/>
  </r>
  <r>
    <s v="AGSH30773-02"/>
    <s v="电动手车传动齿轮（主轮）"/>
    <s v="XA"/>
    <n v="202"/>
    <x v="1"/>
    <s v="HVX"/>
    <x v="0"/>
    <s v="Order specific"/>
    <n v="2100"/>
    <n v="16"/>
    <n v="34"/>
    <n v="48.06"/>
    <n v="0"/>
    <n v="0"/>
    <n v="183"/>
    <n v="768.96"/>
    <n v="550.49180327868851"/>
    <n v="0"/>
    <n v="0"/>
    <n v="1634.04"/>
    <n v="8794.98"/>
    <s v="Order specific"/>
    <s v="Order specific"/>
    <s v="C"/>
    <s v=""/>
    <n v="0"/>
  </r>
  <r>
    <s v="AGSH30775-01"/>
    <s v="电动手车传动齿轮（副轮）"/>
    <s v="XA"/>
    <n v="202"/>
    <x v="1"/>
    <s v="HVX"/>
    <x v="0"/>
    <s v="Order specific"/>
    <n v="2100"/>
    <n v="16"/>
    <n v="34"/>
    <n v="8.2100000000000009"/>
    <n v="0"/>
    <n v="0"/>
    <n v="183"/>
    <n v="131.36000000000001"/>
    <n v="31.912568306010929"/>
    <n v="0"/>
    <n v="0"/>
    <n v="279.14000000000004"/>
    <n v="1502.43"/>
    <s v="Order specific"/>
    <s v="Order specific"/>
    <s v="C"/>
    <s v=""/>
    <n v="0"/>
  </r>
  <r>
    <s v="AGSH30778-01"/>
    <s v="电动手车间隔圈"/>
    <s v="XA"/>
    <n v="202"/>
    <x v="1"/>
    <s v="HVX"/>
    <x v="0"/>
    <s v="Order specific"/>
    <n v="2100"/>
    <n v="1"/>
    <n v="102"/>
    <n v="0.75"/>
    <n v="0"/>
    <n v="0"/>
    <n v="556"/>
    <n v="0.75"/>
    <n v="10.503597122302159"/>
    <n v="0"/>
    <n v="0"/>
    <n v="76.5"/>
    <n v="417"/>
    <s v="Order specific"/>
    <s v="Order specific"/>
    <s v="C"/>
    <s v=""/>
    <n v="0"/>
  </r>
  <r>
    <s v="AGSH30780-01"/>
    <s v="电动手车传动齿轮（次轮）"/>
    <s v="XA"/>
    <n v="202"/>
    <x v="1"/>
    <s v="HVX"/>
    <x v="0"/>
    <s v="Order specific"/>
    <n v="2100"/>
    <n v="16"/>
    <n v="34"/>
    <n v="2.56"/>
    <n v="0"/>
    <n v="0"/>
    <n v="185"/>
    <n v="40.96"/>
    <n v="1.972972972972973"/>
    <n v="0"/>
    <n v="0"/>
    <n v="87.04"/>
    <n v="473.6"/>
    <s v="Order specific"/>
    <s v="Order specific"/>
    <s v="C"/>
    <s v=""/>
    <n v="0"/>
  </r>
  <r>
    <s v="AGSH30782-01"/>
    <s v="电动手车定位块"/>
    <s v="XA"/>
    <n v="202"/>
    <x v="1"/>
    <s v="HVX"/>
    <x v="0"/>
    <s v="Order specific"/>
    <n v="2100"/>
    <n v="16"/>
    <n v="34"/>
    <n v="18.45"/>
    <n v="0"/>
    <n v="0"/>
    <n v="183"/>
    <n v="295.2"/>
    <n v="31.912568306010929"/>
    <n v="0"/>
    <n v="0"/>
    <n v="627.29999999999995"/>
    <n v="3376.35"/>
    <s v="Order specific"/>
    <s v="Order specific"/>
    <s v="C"/>
    <s v=""/>
    <n v="0"/>
  </r>
  <r>
    <s v="AGSH30786-01"/>
    <s v="电动手车摇把轴限位块"/>
    <s v="XA"/>
    <n v="202"/>
    <x v="1"/>
    <s v="HVX"/>
    <x v="0"/>
    <s v="Order specific"/>
    <n v="2100"/>
    <n v="34"/>
    <n v="33"/>
    <n v="1.56"/>
    <n v="0"/>
    <n v="0"/>
    <n v="166"/>
    <n v="53.04"/>
    <n v="35.180722891566269"/>
    <n v="0"/>
    <n v="0"/>
    <n v="51.480000000000004"/>
    <n v="258.96000000000004"/>
    <s v="Order specific"/>
    <s v="Order specific"/>
    <s v="C"/>
    <s v=""/>
    <n v="0"/>
  </r>
  <r>
    <s v="AGSH30788-02"/>
    <s v="电动手车传动齿轮（摇把轮六角）"/>
    <s v="XA"/>
    <n v="202"/>
    <x v="1"/>
    <s v="HVX"/>
    <x v="0"/>
    <s v="Order specific"/>
    <n v="2100"/>
    <n v="16"/>
    <n v="34"/>
    <n v="41.83"/>
    <n v="0"/>
    <n v="0"/>
    <n v="170"/>
    <n v="669.28"/>
    <n v="73"/>
    <n v="0"/>
    <n v="0"/>
    <n v="1422.22"/>
    <n v="7111.0999999999995"/>
    <s v="Order specific"/>
    <s v="Order specific"/>
    <s v="C"/>
    <s v=""/>
    <n v="0"/>
  </r>
  <r>
    <s v="AGSH30790-01"/>
    <s v="电动手车传动齿轮（丝杆轮）"/>
    <s v="XA"/>
    <n v="202"/>
    <x v="1"/>
    <s v="HVX"/>
    <x v="0"/>
    <s v="Order specific"/>
    <n v="2100"/>
    <n v="16"/>
    <n v="34"/>
    <n v="22.05"/>
    <n v="0"/>
    <n v="0"/>
    <n v="183"/>
    <n v="352.8"/>
    <n v="31.912568306010929"/>
    <n v="0"/>
    <n v="0"/>
    <n v="749.7"/>
    <n v="4035.15"/>
    <s v="Order specific"/>
    <s v="Order specific"/>
    <s v="C"/>
    <s v=""/>
    <n v="0"/>
  </r>
  <r>
    <s v="AGSH30801-01"/>
    <s v="手车六角丝杆"/>
    <s v="VMI"/>
    <n v="202"/>
    <x v="1"/>
    <s v="HVX"/>
    <x v="2"/>
    <s v="MRP"/>
    <s v="VMI"/>
    <n v="57"/>
    <n v="0"/>
    <n v="172.43"/>
    <n v="0"/>
    <n v="0"/>
    <n v="2830"/>
    <n v="9828.51"/>
    <n v="2.0636042402826855"/>
    <n v="0"/>
    <n v="0"/>
    <n v="0"/>
    <n v="487976.9"/>
    <s v="&lt;15 days"/>
    <n v="1"/>
    <s v="A"/>
    <n v="7"/>
    <n v="0"/>
  </r>
  <r>
    <s v="AGSH30805-01"/>
    <s v="手车丝杆螺母"/>
    <s v="VMI"/>
    <n v="202"/>
    <x v="1"/>
    <s v="HVX"/>
    <x v="2"/>
    <s v="MRP"/>
    <s v="VMI"/>
    <n v="51"/>
    <n v="0"/>
    <n v="33.770000000000003"/>
    <n v="0"/>
    <n v="0"/>
    <n v="3019"/>
    <n v="1722.2700000000002"/>
    <n v="6.8913547532295452"/>
    <n v="0"/>
    <n v="0"/>
    <n v="0"/>
    <n v="101951.63"/>
    <s v="&lt;15 days"/>
    <n v="2"/>
    <s v="B"/>
    <n v="14"/>
    <n v="0"/>
  </r>
  <r>
    <s v="AGSH30808-01"/>
    <s v="手车丝杆磨擦片"/>
    <s v="VMI"/>
    <n v="202"/>
    <x v="1"/>
    <s v="HVX"/>
    <x v="2"/>
    <s v="MRP"/>
    <s v="VMI"/>
    <n v="23"/>
    <n v="0"/>
    <n v="6.3"/>
    <n v="0"/>
    <n v="0"/>
    <n v="2932"/>
    <n v="144.9"/>
    <n v="6.3489085948158248"/>
    <n v="0"/>
    <n v="0"/>
    <n v="0"/>
    <n v="18471.599999999999"/>
    <s v="&lt;15 days"/>
    <n v="2"/>
    <s v="C"/>
    <n v="14"/>
    <n v="0"/>
  </r>
  <r>
    <s v="AGSH30834-01"/>
    <s v="INTERLOCK"/>
    <s v="SM"/>
    <n v="202"/>
    <x v="1"/>
    <s v="HVX"/>
    <x v="1"/>
    <s v="kanban"/>
    <n v="2600"/>
    <n v="325"/>
    <n v="400"/>
    <n v="1.5"/>
    <n v="0"/>
    <n v="100"/>
    <n v="2089"/>
    <n v="487.5"/>
    <n v="4.018669219722355"/>
    <n v="0"/>
    <n v="75"/>
    <n v="600"/>
    <n v="3133.5"/>
    <s v="&lt;15 days"/>
    <n v="3"/>
    <s v="C"/>
    <n v="21"/>
    <n v="0"/>
  </r>
  <r>
    <s v="AGSH30853-02"/>
    <s v="电动手车S6联锁件"/>
    <s v="XA"/>
    <n v="202"/>
    <x v="1"/>
    <s v="HVX"/>
    <x v="0"/>
    <s v="Order specific"/>
    <n v="2100"/>
    <n v="16"/>
    <n v="34"/>
    <n v="3.92"/>
    <n v="0"/>
    <n v="0"/>
    <n v="170"/>
    <n v="62.72"/>
    <n v="697.7941176470589"/>
    <n v="0"/>
    <n v="0"/>
    <n v="133.28"/>
    <n v="666.4"/>
    <s v="Order specific"/>
    <s v="Order specific"/>
    <s v="C"/>
    <s v=""/>
    <n v="0"/>
  </r>
  <r>
    <s v="AGSH30853-03"/>
    <s v="CONNECTION"/>
    <s v="SM"/>
    <n v="202"/>
    <x v="1"/>
    <s v="HVX"/>
    <x v="1"/>
    <s v="kanban"/>
    <n v="2600"/>
    <n v="302"/>
    <n v="300"/>
    <n v="3.8"/>
    <n v="0"/>
    <n v="100"/>
    <n v="2609"/>
    <n v="1147.5999999999999"/>
    <n v="2.2384055193560752"/>
    <n v="0"/>
    <n v="190"/>
    <n v="1140"/>
    <n v="9914.1999999999989"/>
    <s v="&lt;15 days"/>
    <n v="3"/>
    <s v="B"/>
    <n v="21"/>
    <n v="0"/>
  </r>
  <r>
    <s v="AGSH30863-01"/>
    <s v="门闭锁连接件"/>
    <s v="VMI"/>
    <n v="202"/>
    <x v="1"/>
    <s v="HVX"/>
    <x v="2"/>
    <s v="MRP"/>
    <s v="VMI"/>
    <n v="131"/>
    <n v="0"/>
    <n v="5.89"/>
    <n v="0"/>
    <n v="0"/>
    <n v="2080"/>
    <n v="771.58999999999992"/>
    <n v="52.995192307692314"/>
    <n v="0"/>
    <n v="0"/>
    <n v="0"/>
    <n v="12251.199999999999"/>
    <s v="&lt;90 days"/>
    <n v="2"/>
    <s v="C"/>
    <n v="14"/>
    <n v="374.71848710877254"/>
  </r>
  <r>
    <s v="AGSH30884-01Z"/>
    <s v="手车面板210mm"/>
    <s v="VMI"/>
    <n v="202"/>
    <x v="1"/>
    <s v="HVX"/>
    <x v="2"/>
    <s v="MRP"/>
    <s v="VMI"/>
    <n v="1"/>
    <n v="0"/>
    <n v="29.05"/>
    <n v="0"/>
    <n v="0"/>
    <n v="2232"/>
    <n v="29.05"/>
    <n v="21.422491039426522"/>
    <n v="0"/>
    <n v="0"/>
    <n v="0"/>
    <n v="64839.6"/>
    <s v="&lt;30 days"/>
    <n v="2"/>
    <s v="C"/>
    <n v="14"/>
    <n v="6.6430846177977614"/>
  </r>
  <r>
    <s v="AGSH30888-01"/>
    <s v="电动手车面板185mm"/>
    <s v="XA"/>
    <n v="202"/>
    <x v="1"/>
    <s v="HVX"/>
    <x v="0"/>
    <s v="Order specific"/>
    <n v="2100"/>
    <n v="16"/>
    <n v="26"/>
    <n v="21.15"/>
    <n v="0"/>
    <n v="0"/>
    <n v="79"/>
    <n v="338.4"/>
    <n v="4.6202531645569618"/>
    <n v="0"/>
    <n v="0"/>
    <n v="549.9"/>
    <n v="1670.85"/>
    <s v="Order specific"/>
    <s v="Order specific"/>
    <s v="C"/>
    <s v=""/>
    <n v="0"/>
  </r>
  <r>
    <s v="AGSH30894-01"/>
    <s v="电动手车面板254mm"/>
    <s v="XA"/>
    <n v="202"/>
    <x v="1"/>
    <s v="HVX"/>
    <x v="0"/>
    <s v="Order specific"/>
    <n v="2100"/>
    <n v="7"/>
    <n v="0"/>
    <n v="29.35"/>
    <n v="0"/>
    <n v="0"/>
    <n v="0"/>
    <n v="205.45000000000002"/>
    <s v=""/>
    <n v="0"/>
    <n v="0"/>
    <n v="0"/>
    <n v="0"/>
    <s v="Order specific"/>
    <s v="Order specific"/>
    <s v="C"/>
    <s v=""/>
    <n v="0"/>
  </r>
  <r>
    <s v="AGSH30903-01"/>
    <s v="ROD"/>
    <s v="SM"/>
    <n v="202"/>
    <x v="1"/>
    <s v="HVX"/>
    <x v="1"/>
    <s v="kanban"/>
    <n v="2600"/>
    <n v="320"/>
    <n v="497"/>
    <n v="3.3"/>
    <n v="0"/>
    <n v="150"/>
    <n v="3046"/>
    <n v="1056"/>
    <n v="0.83880499015101773"/>
    <n v="0"/>
    <n v="247.5"/>
    <n v="1640.1"/>
    <n v="10051.799999999999"/>
    <s v="&lt;15 days"/>
    <n v="2"/>
    <s v="B"/>
    <n v="14"/>
    <n v="0"/>
  </r>
  <r>
    <s v="AGSH30904-01"/>
    <s v="ANGLE"/>
    <s v="SM"/>
    <n v="202"/>
    <x v="1"/>
    <s v="HVX"/>
    <x v="1"/>
    <s v="kanban"/>
    <n v="2600"/>
    <n v="340"/>
    <n v="200"/>
    <n v="2.8"/>
    <n v="0"/>
    <n v="100"/>
    <n v="2809"/>
    <n v="951.99999999999989"/>
    <n v="41.580633677465293"/>
    <n v="0"/>
    <n v="140"/>
    <n v="560"/>
    <n v="7865.2"/>
    <s v="&lt;90 days"/>
    <n v="3"/>
    <s v="B"/>
    <n v="21"/>
    <n v="310.99150273972606"/>
  </r>
  <r>
    <s v="AGSH30910-01"/>
    <s v="ANGLE"/>
    <s v="SM"/>
    <n v="202"/>
    <x v="1"/>
    <s v="HVX"/>
    <x v="1"/>
    <s v="kanban"/>
    <n v="2600"/>
    <n v="320"/>
    <n v="400"/>
    <n v="2.1"/>
    <n v="0"/>
    <n v="100"/>
    <n v="2905"/>
    <n v="672"/>
    <n v="42.719449225473319"/>
    <n v="0"/>
    <n v="105"/>
    <n v="840"/>
    <n v="6100.5"/>
    <s v="&lt;90 days"/>
    <n v="3"/>
    <s v="C"/>
    <n v="21"/>
    <n v="225.49471716357775"/>
  </r>
  <r>
    <s v="AGSH30911-01"/>
    <s v="ANGLE"/>
    <s v="SM"/>
    <n v="202"/>
    <x v="1"/>
    <s v="HVX"/>
    <x v="1"/>
    <s v="kanban"/>
    <n v="2600"/>
    <n v="311"/>
    <n v="300"/>
    <n v="2.2000000000000002"/>
    <n v="0"/>
    <n v="100"/>
    <n v="2524"/>
    <n v="684.2"/>
    <n v="46.275752773375594"/>
    <n v="0"/>
    <n v="110.00000000000001"/>
    <n v="660"/>
    <n v="5552.8"/>
    <s v="&lt;90 days"/>
    <n v="3"/>
    <s v="C"/>
    <n v="21"/>
    <n v="246.64800780821921"/>
  </r>
  <r>
    <s v="AGSH30912-01"/>
    <s v="ANGLE"/>
    <s v="SM"/>
    <n v="202"/>
    <x v="1"/>
    <s v="HVX"/>
    <x v="1"/>
    <s v="kanban"/>
    <n v="2600"/>
    <n v="256"/>
    <n v="500"/>
    <n v="1.3"/>
    <n v="0"/>
    <n v="100"/>
    <n v="2745"/>
    <n v="332.8"/>
    <n v="41.353369763205826"/>
    <n v="0"/>
    <n v="65"/>
    <n v="650"/>
    <n v="3568.5"/>
    <s v="&lt;90 days"/>
    <n v="3"/>
    <s v="C"/>
    <n v="21"/>
    <n v="108.10671505968374"/>
  </r>
  <r>
    <s v="AGSH30913-01"/>
    <s v="航空插联杆"/>
    <s v="VMI"/>
    <n v="202"/>
    <x v="1"/>
    <s v="HVX"/>
    <x v="2"/>
    <s v="MRP"/>
    <s v="VMI"/>
    <n v="1"/>
    <n v="0"/>
    <n v="14"/>
    <n v="0"/>
    <n v="0"/>
    <n v="2751"/>
    <n v="14"/>
    <n v="33.965830607051977"/>
    <n v="0"/>
    <n v="0"/>
    <n v="0"/>
    <n v="38514"/>
    <s v="&lt;90 days"/>
    <n v="2"/>
    <s v="C"/>
    <n v="14"/>
    <n v="5.4314666095890409"/>
  </r>
  <r>
    <s v="AGSH30914-01"/>
    <s v="电动手车手车航空插联锁件"/>
    <s v="XA"/>
    <n v="202"/>
    <x v="1"/>
    <s v="HVX"/>
    <x v="0"/>
    <s v="Order specific"/>
    <n v="2100"/>
    <n v="16"/>
    <n v="34"/>
    <n v="1.93"/>
    <n v="0"/>
    <n v="0"/>
    <n v="170"/>
    <n v="30.88"/>
    <n v="2.1470588235294117"/>
    <n v="0"/>
    <n v="0"/>
    <n v="65.62"/>
    <n v="328.09999999999997"/>
    <s v="Order specific"/>
    <s v="Order specific"/>
    <s v="C"/>
    <s v=""/>
    <n v="0"/>
  </r>
  <r>
    <s v="AGSH30915-01"/>
    <s v="航空插上联锁件"/>
    <s v="VMI"/>
    <n v="202"/>
    <x v="1"/>
    <s v="HVX"/>
    <x v="2"/>
    <s v="MRP"/>
    <s v="VMI"/>
    <n v="171"/>
    <n v="0"/>
    <n v="6.7"/>
    <n v="0"/>
    <n v="0"/>
    <n v="2992"/>
    <n v="1145.7"/>
    <n v="1.9518716577540105"/>
    <n v="0"/>
    <n v="0"/>
    <n v="0"/>
    <n v="20046.400000000001"/>
    <s v="&lt;15 days"/>
    <n v="2"/>
    <s v="B"/>
    <n v="14"/>
    <n v="0"/>
  </r>
  <r>
    <s v="AGSH30916-01"/>
    <s v="航空插下联锁件"/>
    <s v="VMI"/>
    <n v="202"/>
    <x v="1"/>
    <s v="HVX"/>
    <x v="2"/>
    <s v="MRP"/>
    <s v="VMI"/>
    <n v="242"/>
    <n v="0"/>
    <n v="7.2"/>
    <n v="0"/>
    <n v="0"/>
    <n v="3024"/>
    <n v="1742.4"/>
    <n v="20.639880952380953"/>
    <n v="0"/>
    <n v="0"/>
    <n v="0"/>
    <n v="21772.799999999999"/>
    <s v="&lt;30 days"/>
    <n v="2"/>
    <s v="B"/>
    <n v="14"/>
    <n v="369.95159394376356"/>
  </r>
  <r>
    <s v="AGSH30926-01"/>
    <s v="面板把手"/>
    <s v="XA"/>
    <n v="202"/>
    <x v="1"/>
    <s v="HVX"/>
    <x v="0"/>
    <s v="Order specific"/>
    <n v="2100"/>
    <n v="114"/>
    <n v="0"/>
    <n v="8.5"/>
    <n v="0"/>
    <n v="0"/>
    <n v="90"/>
    <n v="969"/>
    <n v="981.44444444444457"/>
    <n v="0"/>
    <n v="0"/>
    <n v="0"/>
    <n v="765"/>
    <s v="Order specific"/>
    <s v="Order specific"/>
    <s v="B"/>
    <s v=""/>
    <n v="0"/>
  </r>
  <r>
    <s v="AGSH30961-01"/>
    <s v="64针航空插座外壳（公要)配客户"/>
    <s v="VMI"/>
    <n v="219"/>
    <x v="1"/>
    <s v="HVX"/>
    <x v="2"/>
    <s v="MRP"/>
    <s v="VMI"/>
    <n v="52"/>
    <n v="0"/>
    <n v="112.82"/>
    <n v="0"/>
    <n v="0"/>
    <n v="1184"/>
    <n v="5866.6399999999994"/>
    <n v="35.143581081081081"/>
    <n v="0"/>
    <n v="0"/>
    <n v="0"/>
    <n v="133578.88"/>
    <s v="&lt;90 days"/>
    <n v="2"/>
    <s v="B"/>
    <n v="14"/>
    <n v="2329.5171209228547"/>
  </r>
  <r>
    <s v="AGSH30973-01"/>
    <s v="GLIDE"/>
    <s v="XA"/>
    <n v="202"/>
    <x v="1"/>
    <s v="HVX"/>
    <x v="0"/>
    <s v="Order specific"/>
    <n v="2100"/>
    <n v="229"/>
    <n v="0"/>
    <n v="1.56"/>
    <n v="0"/>
    <n v="0"/>
    <n v="462"/>
    <n v="357.24"/>
    <n v="41.082251082251084"/>
    <n v="0"/>
    <n v="0"/>
    <n v="0"/>
    <n v="720.72"/>
    <s v="Order specific"/>
    <s v="Order specific"/>
    <s v="C"/>
    <s v=""/>
    <n v="0"/>
  </r>
  <r>
    <s v="AGSH31052-02"/>
    <s v="下触臂连接件"/>
    <s v="VMI"/>
    <n v="202"/>
    <x v="1"/>
    <s v="HVX"/>
    <x v="2"/>
    <s v="MRP"/>
    <s v="VMI"/>
    <n v="3"/>
    <n v="0"/>
    <n v="36.5"/>
    <n v="0"/>
    <n v="0"/>
    <n v="7956"/>
    <n v="109.5"/>
    <n v="10.505907491201608"/>
    <n v="0"/>
    <n v="0"/>
    <n v="0"/>
    <n v="290394"/>
    <s v="&lt;15 days"/>
    <n v="1"/>
    <s v="C"/>
    <n v="7"/>
    <n v="24.117091703056765"/>
  </r>
  <r>
    <s v="AGSH31067-01"/>
    <s v="拉杆"/>
    <s v="VMI"/>
    <n v="202"/>
    <x v="1"/>
    <s v="HVX"/>
    <x v="2"/>
    <s v="MRP"/>
    <s v="VMI"/>
    <n v="3"/>
    <n v="0"/>
    <n v="10.3"/>
    <n v="0"/>
    <n v="0"/>
    <n v="8853"/>
    <n v="30.900000000000002"/>
    <n v="0.12368688580142326"/>
    <n v="0"/>
    <n v="0"/>
    <n v="0"/>
    <n v="91185.900000000009"/>
    <s v="&lt;15 days"/>
    <n v="2"/>
    <s v="C"/>
    <n v="14"/>
    <n v="0"/>
  </r>
  <r>
    <s v="AGSH31074-01"/>
    <s v="COMPRESSION SPRING"/>
    <s v="VMI"/>
    <n v="219"/>
    <x v="1"/>
    <s v="HVX"/>
    <x v="2"/>
    <s v="MRP"/>
    <s v="VMI"/>
    <n v="16"/>
    <n v="0"/>
    <n v="4.18"/>
    <n v="0"/>
    <n v="0"/>
    <n v="16141"/>
    <n v="66.88"/>
    <n v="6.7839662970076209E-2"/>
    <n v="0"/>
    <n v="0"/>
    <n v="0"/>
    <n v="67469.37999999999"/>
    <s v="&lt;15 days"/>
    <n v="2"/>
    <s v="C"/>
    <n v="14"/>
    <n v="0"/>
  </r>
  <r>
    <s v="AGSH31083-01"/>
    <s v="SLEEVE"/>
    <s v="SM"/>
    <n v="202"/>
    <x v="1"/>
    <s v="HVX"/>
    <x v="1"/>
    <s v="kanban"/>
    <n v="2600"/>
    <n v="255"/>
    <n v="630"/>
    <n v="4.96"/>
    <n v="0"/>
    <n v="240"/>
    <n v="4074"/>
    <n v="1264.8"/>
    <n v="1.4334806087383407"/>
    <n v="0"/>
    <n v="595.20000000000005"/>
    <n v="3124.8"/>
    <n v="20207.04"/>
    <s v="&lt;15 days"/>
    <n v="2"/>
    <s v="B"/>
    <n v="14"/>
    <n v="0"/>
  </r>
  <r>
    <s v="AGSH31087-01"/>
    <s v="拨叉板"/>
    <s v="VMI"/>
    <n v="212"/>
    <x v="1"/>
    <s v="HVX"/>
    <x v="2"/>
    <s v="MRP"/>
    <s v="VMI"/>
    <n v="6"/>
    <n v="0"/>
    <n v="19.149999999999999"/>
    <n v="0"/>
    <n v="0"/>
    <n v="17706"/>
    <n v="114.89999999999999"/>
    <n v="5.256692646560488"/>
    <n v="0"/>
    <n v="0"/>
    <n v="0"/>
    <n v="339069.89999999997"/>
    <s v="&lt;15 days"/>
    <n v="1"/>
    <s v="C"/>
    <n v="7"/>
    <n v="0"/>
  </r>
  <r>
    <s v="AGSH31089-01"/>
    <s v="泡筒支撑板"/>
    <s v="VMI"/>
    <n v="202"/>
    <x v="1"/>
    <s v="HVX"/>
    <x v="2"/>
    <s v="MRP"/>
    <s v="VMI"/>
    <n v="5"/>
    <n v="0"/>
    <n v="24.5"/>
    <n v="0"/>
    <n v="0"/>
    <n v="8851"/>
    <n v="122.5"/>
    <n v="0.2474296689639589"/>
    <n v="0"/>
    <n v="0"/>
    <n v="0"/>
    <n v="216849.5"/>
    <s v="&lt;15 days"/>
    <n v="1"/>
    <s v="C"/>
    <n v="7"/>
    <n v="0"/>
  </r>
  <r>
    <s v="AGSH31091-01"/>
    <s v="AXLE"/>
    <s v="SM"/>
    <n v="212"/>
    <x v="1"/>
    <s v="HVX"/>
    <x v="1"/>
    <s v="kanban"/>
    <n v="2600"/>
    <n v="420"/>
    <n v="600"/>
    <n v="4.17"/>
    <n v="0"/>
    <n v="200"/>
    <n v="8851"/>
    <n v="1751.3999999999999"/>
    <n v="0.20619139080329904"/>
    <n v="0"/>
    <n v="417"/>
    <n v="2502"/>
    <n v="36908.67"/>
    <s v="&lt;15 days"/>
    <n v="2"/>
    <s v="B"/>
    <n v="14"/>
    <n v="0"/>
  </r>
  <r>
    <s v="AGSH31093-01"/>
    <s v="AXLE"/>
    <s v="SM"/>
    <n v="212"/>
    <x v="1"/>
    <s v="HVX"/>
    <x v="1"/>
    <s v="kanban"/>
    <n v="2600"/>
    <n v="862"/>
    <n v="1800"/>
    <n v="3.8"/>
    <n v="0"/>
    <n v="400"/>
    <n v="17611"/>
    <n v="3275.6"/>
    <n v="8.7047867809891546"/>
    <n v="0"/>
    <n v="760"/>
    <n v="6840"/>
    <n v="66921.8"/>
    <s v="&lt;15 days"/>
    <n v="2"/>
    <s v="B"/>
    <n v="14"/>
    <n v="0"/>
  </r>
  <r>
    <s v="AGSH31102-01"/>
    <s v="灭弧室定位架VG3及以上"/>
    <s v="VMI"/>
    <n v="202"/>
    <x v="1"/>
    <s v="HVX"/>
    <x v="2"/>
    <s v="MRP"/>
    <s v="VMI"/>
    <n v="3"/>
    <n v="0"/>
    <n v="16.5"/>
    <n v="0"/>
    <n v="0"/>
    <n v="5133"/>
    <n v="49.5"/>
    <n v="61.295538671342293"/>
    <n v="0"/>
    <n v="0"/>
    <n v="0"/>
    <n v="84694.5"/>
    <s v="&lt;90 days"/>
    <n v="2"/>
    <s v="C"/>
    <n v="14"/>
    <n v="25.20811925118393"/>
  </r>
  <r>
    <s v="AGSH31115-01"/>
    <s v="小电流连接罩"/>
    <s v="VMI"/>
    <n v="202"/>
    <x v="1"/>
    <s v="HVX"/>
    <x v="2"/>
    <s v="MRP"/>
    <s v="VMI"/>
    <n v="3"/>
    <n v="0"/>
    <n v="40.26"/>
    <n v="0"/>
    <n v="0"/>
    <n v="3340"/>
    <n v="120.78"/>
    <n v="0.32784431137724551"/>
    <n v="0"/>
    <n v="0"/>
    <n v="0"/>
    <n v="134468.4"/>
    <s v="&lt;15 days"/>
    <n v="2"/>
    <s v="C"/>
    <n v="14"/>
    <n v="0"/>
  </r>
  <r>
    <s v="AGSH31124-01"/>
    <s v="上散热片（带环氧）"/>
    <s v="VMI"/>
    <n v="202"/>
    <x v="1"/>
    <s v="HVX"/>
    <x v="2"/>
    <s v="MRP"/>
    <s v="VMI"/>
    <n v="9"/>
    <n v="0"/>
    <n v="70"/>
    <n v="0"/>
    <n v="0"/>
    <n v="3798"/>
    <n v="630"/>
    <n v="0.28830963665086889"/>
    <n v="0"/>
    <n v="0"/>
    <n v="0"/>
    <n v="265860"/>
    <s v="&lt;15 days"/>
    <n v="1"/>
    <s v="C"/>
    <n v="7"/>
    <n v="0"/>
  </r>
  <r>
    <s v="AGSH31124-02"/>
    <s v="上散热片（不带环氧）"/>
    <s v="VMI"/>
    <n v="202"/>
    <x v="1"/>
    <s v="HVX"/>
    <x v="2"/>
    <s v="MRP"/>
    <s v="VMI"/>
    <n v="3"/>
    <n v="0"/>
    <n v="64"/>
    <n v="0"/>
    <n v="0"/>
    <n v="1815"/>
    <n v="192"/>
    <n v="1.809917355371901"/>
    <n v="0"/>
    <n v="0"/>
    <n v="0"/>
    <n v="116160"/>
    <s v="&lt;15 days"/>
    <n v="2"/>
    <s v="C"/>
    <n v="14"/>
    <n v="0"/>
  </r>
  <r>
    <s v="AGSH31184-03"/>
    <s v="上触臂"/>
    <s v="VMI"/>
    <n v="202"/>
    <x v="1"/>
    <s v="HVX"/>
    <x v="2"/>
    <s v="MRP"/>
    <s v="VMI"/>
    <n v="3"/>
    <n v="0"/>
    <n v="419.39"/>
    <n v="0"/>
    <n v="0"/>
    <n v="2155"/>
    <n v="1258.17"/>
    <n v="0.50812064965197212"/>
    <n v="0"/>
    <n v="0"/>
    <n v="0"/>
    <n v="903785.45"/>
    <s v="&lt;15 days"/>
    <n v="1"/>
    <s v="B"/>
    <n v="7"/>
    <n v="0"/>
  </r>
  <r>
    <s v="AGSH31192-03"/>
    <s v="上触臂"/>
    <s v="VMI"/>
    <n v="202"/>
    <x v="1"/>
    <s v="HVX"/>
    <x v="2"/>
    <s v="MRP"/>
    <s v="VMI"/>
    <n v="3"/>
    <n v="0"/>
    <n v="455.37"/>
    <n v="0"/>
    <n v="0"/>
    <n v="2155"/>
    <n v="1366.1100000000001"/>
    <n v="0.50812064965197212"/>
    <n v="0"/>
    <n v="0"/>
    <n v="0"/>
    <n v="981322.35"/>
    <s v="&lt;15 days"/>
    <n v="1"/>
    <s v="B"/>
    <n v="7"/>
    <n v="0"/>
  </r>
  <r>
    <s v="AGSH31212-01"/>
    <s v="上触臂630A"/>
    <s v="VMI"/>
    <n v="202"/>
    <x v="1"/>
    <s v="HVX"/>
    <x v="2"/>
    <s v="MRP"/>
    <s v="VMI"/>
    <n v="54"/>
    <n v="0"/>
    <n v="236.27"/>
    <n v="0"/>
    <n v="0"/>
    <n v="29"/>
    <n v="12758.58"/>
    <n v="37.758620689655174"/>
    <n v="0"/>
    <n v="0"/>
    <n v="0"/>
    <n v="6851.83"/>
    <s v="&lt;90 days"/>
    <n v="3"/>
    <s v="A"/>
    <n v="21"/>
    <n v="3737.3900646575344"/>
  </r>
  <r>
    <s v="AGSH31218-02"/>
    <s v="上触臂630A"/>
    <s v="VMI"/>
    <n v="202"/>
    <x v="1"/>
    <s v="HVX"/>
    <x v="2"/>
    <s v="MRP"/>
    <s v="VMI"/>
    <n v="54"/>
    <n v="0"/>
    <n v="283.45"/>
    <n v="0"/>
    <n v="0"/>
    <n v="28"/>
    <n v="15306.3"/>
    <n v="703.92857142857144"/>
    <n v="0"/>
    <n v="0"/>
    <n v="0"/>
    <n v="7936.5999999999995"/>
    <s v="&gt;90 days"/>
    <n v="3"/>
    <s v="A"/>
    <n v="21"/>
    <n v="9800.78464109589"/>
  </r>
  <r>
    <s v="AGSH31233-01"/>
    <s v="ADJUSTABLE SPACER"/>
    <s v="SM"/>
    <n v="202"/>
    <x v="1"/>
    <s v="HVX"/>
    <x v="1"/>
    <s v="kanban"/>
    <n v="2600"/>
    <n v="541"/>
    <n v="800"/>
    <n v="3.39"/>
    <n v="0"/>
    <n v="200"/>
    <n v="4071"/>
    <n v="1833.99"/>
    <n v="4.8415622697126013"/>
    <n v="0"/>
    <n v="339"/>
    <n v="2712"/>
    <n v="13800.69"/>
    <s v="&lt;15 days"/>
    <n v="2"/>
    <s v="B"/>
    <n v="14"/>
    <n v="0"/>
  </r>
  <r>
    <s v="AGSH31242-01"/>
    <s v="极柱连杆210mm"/>
    <s v="VMI"/>
    <n v="202"/>
    <x v="1"/>
    <s v="HVX"/>
    <x v="2"/>
    <s v="MRP"/>
    <s v="VMI"/>
    <n v="1"/>
    <n v="0"/>
    <n v="62"/>
    <n v="0"/>
    <n v="0"/>
    <n v="2507"/>
    <n v="62"/>
    <n v="78.765456721180698"/>
    <n v="0"/>
    <n v="0"/>
    <n v="0"/>
    <n v="155434"/>
    <s v="&lt;90 days"/>
    <n v="2"/>
    <s v="C"/>
    <n v="14"/>
    <n v="33.646760894335706"/>
  </r>
  <r>
    <s v="AGSH31247-01"/>
    <s v="THREADED HINGE"/>
    <s v="SM"/>
    <n v="212"/>
    <x v="1"/>
    <s v="HVX"/>
    <x v="1"/>
    <s v="kanban"/>
    <n v="2600"/>
    <n v="684"/>
    <n v="800"/>
    <n v="3.69"/>
    <n v="0"/>
    <n v="200"/>
    <n v="8850"/>
    <n v="2523.96"/>
    <n v="4.1242937853107342E-2"/>
    <n v="0"/>
    <n v="369"/>
    <n v="2952"/>
    <n v="32656.5"/>
    <s v="&lt;15 days"/>
    <n v="2"/>
    <s v="B"/>
    <n v="14"/>
    <n v="0"/>
  </r>
  <r>
    <s v="AGSH31265-01"/>
    <s v="触臂套筒（长）"/>
    <s v="VMI"/>
    <n v="202"/>
    <x v="1"/>
    <s v="HVX"/>
    <x v="2"/>
    <s v="MRP"/>
    <s v="VMI"/>
    <n v="6"/>
    <n v="0"/>
    <n v="16.899999999999999"/>
    <n v="0"/>
    <n v="0"/>
    <n v="10864"/>
    <n v="101.39999999999999"/>
    <n v="22.980486008836525"/>
    <n v="0"/>
    <n v="0"/>
    <n v="0"/>
    <n v="183601.59999999998"/>
    <s v="&lt;30 days"/>
    <n v="1"/>
    <s v="C"/>
    <n v="7"/>
    <n v="46.538530353280457"/>
  </r>
  <r>
    <s v="AGSH31299-01"/>
    <s v="SPACER"/>
    <s v="SM"/>
    <n v="202"/>
    <x v="1"/>
    <s v="HVX"/>
    <x v="1"/>
    <s v="kanban"/>
    <n v="2600"/>
    <n v="242"/>
    <n v="330"/>
    <n v="2.5"/>
    <n v="0"/>
    <n v="90"/>
    <n v="1437"/>
    <n v="605"/>
    <n v="1.5240083507306887"/>
    <n v="0"/>
    <n v="112.5"/>
    <n v="825"/>
    <n v="3592.5"/>
    <s v="&lt;15 days"/>
    <n v="3"/>
    <s v="C"/>
    <n v="21"/>
    <n v="0"/>
  </r>
  <r>
    <s v="AGSH31303-01"/>
    <s v="1600A/2000A鸭嘴触子"/>
    <s v="VMI"/>
    <n v="212"/>
    <x v="1"/>
    <s v="HVX"/>
    <x v="2"/>
    <s v="MRP"/>
    <s v="VMI"/>
    <n v="111"/>
    <n v="0"/>
    <n v="189.2"/>
    <n v="0"/>
    <n v="0"/>
    <n v="3868"/>
    <n v="21001.199999999997"/>
    <n v="22.836091003102378"/>
    <n v="0"/>
    <n v="0"/>
    <n v="0"/>
    <n v="731825.6"/>
    <s v="&lt;30 days"/>
    <n v="1"/>
    <s v="A"/>
    <n v="7"/>
    <n v="9612.0112438356155"/>
  </r>
  <r>
    <s v="AGSH31325-01"/>
    <s v="电动手车连接件"/>
    <s v="XA"/>
    <n v="202"/>
    <x v="1"/>
    <s v="HVX"/>
    <x v="0"/>
    <s v="Order specific"/>
    <n v="2100"/>
    <n v="44"/>
    <n v="6"/>
    <n v="1.1499999999999999"/>
    <n v="0"/>
    <n v="0"/>
    <n v="170"/>
    <n v="50.599999999999994"/>
    <n v="238.32352941176472"/>
    <n v="0"/>
    <n v="0"/>
    <n v="6.8999999999999995"/>
    <n v="195.49999999999997"/>
    <s v="Order specific"/>
    <s v="Order specific"/>
    <s v="C"/>
    <s v=""/>
    <n v="0"/>
  </r>
  <r>
    <s v="AGSH31403-01"/>
    <s v="电动手车丝杆挡板"/>
    <s v="XA"/>
    <n v="202"/>
    <x v="1"/>
    <s v="HVX"/>
    <x v="0"/>
    <s v="Order specific"/>
    <n v="2100"/>
    <n v="16"/>
    <n v="34"/>
    <n v="9.1199999999999992"/>
    <n v="0"/>
    <n v="0"/>
    <n v="184"/>
    <n v="145.91999999999999"/>
    <n v="87.282608695652172"/>
    <n v="0"/>
    <n v="0"/>
    <n v="310.08"/>
    <n v="1678.08"/>
    <s v="Order specific"/>
    <s v="Order specific"/>
    <s v="C"/>
    <s v=""/>
    <n v="0"/>
  </r>
  <r>
    <s v="AGSH31410-01"/>
    <s v="电动手车合闸闭锁件"/>
    <s v="XA"/>
    <n v="202"/>
    <x v="1"/>
    <s v="HVX"/>
    <x v="0"/>
    <s v="Order specific"/>
    <n v="2100"/>
    <n v="16"/>
    <n v="34"/>
    <n v="7.17"/>
    <n v="0"/>
    <n v="0"/>
    <n v="183"/>
    <n v="114.72"/>
    <n v="31.912568306010929"/>
    <n v="0"/>
    <n v="0"/>
    <n v="243.78"/>
    <n v="1312.11"/>
    <s v="Order specific"/>
    <s v="Order specific"/>
    <s v="C"/>
    <s v=""/>
    <n v="0"/>
  </r>
  <r>
    <s v="AGSH31433-01"/>
    <s v="防跳继电器K01 24VDC"/>
    <s v="XA"/>
    <n v="202"/>
    <x v="1"/>
    <s v="HVX"/>
    <x v="0"/>
    <s v="Order specific"/>
    <n v="2100"/>
    <n v="42"/>
    <n v="0"/>
    <n v="68"/>
    <n v="0"/>
    <n v="0"/>
    <n v="0"/>
    <n v="2856"/>
    <s v=""/>
    <n v="0"/>
    <n v="0"/>
    <n v="0"/>
    <n v="0"/>
    <s v="Order specific"/>
    <s v="Order specific"/>
    <s v="B"/>
    <s v=""/>
    <n v="0"/>
  </r>
  <r>
    <s v="AGSH31434-01"/>
    <s v="防跳继电器K01 48VDC"/>
    <s v="VMI"/>
    <n v="202"/>
    <x v="1"/>
    <s v="HVX"/>
    <x v="2"/>
    <s v="MRP"/>
    <s v="VMI"/>
    <n v="19"/>
    <n v="0"/>
    <n v="75.930000000000007"/>
    <n v="0"/>
    <n v="0"/>
    <n v="33"/>
    <n v="1442.67"/>
    <n v="464.54545454545456"/>
    <n v="0"/>
    <n v="0"/>
    <n v="0"/>
    <n v="2505.69"/>
    <s v="&gt;90 days"/>
    <n v="3"/>
    <s v="B"/>
    <n v="21"/>
    <n v="909.11925123287688"/>
  </r>
  <r>
    <s v="AGSH31466-01"/>
    <s v="电磁铁支架附件"/>
    <s v="XA"/>
    <n v="202"/>
    <x v="1"/>
    <s v="HVX"/>
    <x v="0"/>
    <s v="Order specific"/>
    <n v="2100"/>
    <n v="85"/>
    <n v="0"/>
    <n v="3.91"/>
    <n v="0"/>
    <n v="0"/>
    <n v="70"/>
    <n v="332.35"/>
    <n v="99.071428571428569"/>
    <n v="0"/>
    <n v="0"/>
    <n v="0"/>
    <n v="273.7"/>
    <s v="Order specific"/>
    <s v="Order specific"/>
    <s v="C"/>
    <s v=""/>
    <n v="0"/>
  </r>
  <r>
    <s v="AGSH31468-01"/>
    <s v="FIXING"/>
    <s v="SM"/>
    <n v="202"/>
    <x v="1"/>
    <s v="HVX"/>
    <x v="1"/>
    <s v="kanban"/>
    <n v="2600"/>
    <n v="442"/>
    <n v="640"/>
    <n v="7.1"/>
    <n v="0"/>
    <n v="300"/>
    <n v="16265"/>
    <n v="3138.2"/>
    <n v="1.9074700276667693"/>
    <n v="0"/>
    <n v="1065"/>
    <n v="4544"/>
    <n v="115481.5"/>
    <s v="&lt;15 days"/>
    <n v="2"/>
    <s v="B"/>
    <n v="14"/>
    <n v="0"/>
  </r>
  <r>
    <s v="AGSH31481-01"/>
    <s v="合分闸电磁铁220V 135-260V"/>
    <s v="VMI"/>
    <n v="202"/>
    <x v="1"/>
    <s v="HVX"/>
    <x v="2"/>
    <s v="MRP"/>
    <s v="VMI"/>
    <n v="19"/>
    <n v="0"/>
    <n v="45"/>
    <n v="0"/>
    <n v="0"/>
    <n v="9150"/>
    <n v="855"/>
    <n v="17.631693989071039"/>
    <n v="0"/>
    <n v="0"/>
    <n v="0"/>
    <n v="411750"/>
    <s v="&lt;30 days"/>
    <n v="1"/>
    <s v="C"/>
    <n v="7"/>
    <n v="340.26593937891278"/>
  </r>
  <r>
    <s v="AGSH31482-01"/>
    <s v="合分闸电磁铁220V 110V61-134V"/>
    <s v="VMI"/>
    <n v="202"/>
    <x v="1"/>
    <s v="HVX"/>
    <x v="2"/>
    <s v="MRP"/>
    <s v="VMI"/>
    <n v="4"/>
    <n v="0"/>
    <n v="45"/>
    <n v="0"/>
    <n v="0"/>
    <n v="8072"/>
    <n v="180"/>
    <n v="0.85914271555996036"/>
    <n v="0"/>
    <n v="0"/>
    <n v="0"/>
    <n v="363240"/>
    <s v="&lt;15 days"/>
    <n v="1"/>
    <s v="C"/>
    <n v="7"/>
    <n v="0"/>
  </r>
  <r>
    <s v="AGSH31483-01"/>
    <s v="合分闸电磁铁48VDC"/>
    <s v="VMI"/>
    <n v="202"/>
    <x v="1"/>
    <s v="HVX"/>
    <x v="2"/>
    <s v="MRP"/>
    <s v="VMI"/>
    <n v="37"/>
    <n v="0"/>
    <n v="45"/>
    <n v="0"/>
    <n v="0"/>
    <n v="404"/>
    <n v="1665"/>
    <n v="3.613861386138614"/>
    <n v="0"/>
    <n v="0"/>
    <n v="0"/>
    <n v="18180"/>
    <s v="&lt;15 days"/>
    <n v="2"/>
    <s v="B"/>
    <n v="14"/>
    <n v="0"/>
  </r>
  <r>
    <s v="AGSH31484-01"/>
    <s v="合分闸电磁铁（24V)"/>
    <s v="VMI"/>
    <n v="202"/>
    <x v="1"/>
    <s v="HVX"/>
    <x v="2"/>
    <s v="MRP"/>
    <s v="VMI"/>
    <n v="58"/>
    <n v="0"/>
    <n v="44.35"/>
    <n v="0"/>
    <n v="0"/>
    <n v="35"/>
    <n v="2572.3000000000002"/>
    <n v="385.85714285714289"/>
    <n v="0"/>
    <n v="0"/>
    <n v="0"/>
    <n v="1552.25"/>
    <s v="&gt;90 days"/>
    <n v="3"/>
    <s v="B"/>
    <n v="21"/>
    <n v="1605.3209078119216"/>
  </r>
  <r>
    <s v="AGSH31485-01"/>
    <s v="过流脱扣器（5A）"/>
    <s v="VMI"/>
    <n v="202"/>
    <x v="1"/>
    <s v="HVX"/>
    <x v="2"/>
    <s v="MRP"/>
    <s v="VMI"/>
    <n v="81"/>
    <n v="0"/>
    <n v="44.92"/>
    <n v="0"/>
    <n v="0"/>
    <n v="75"/>
    <n v="3638.52"/>
    <n v="282.26666666666665"/>
    <n v="0"/>
    <n v="0"/>
    <n v="0"/>
    <n v="3369"/>
    <s v="&gt;90 days"/>
    <n v="3"/>
    <s v="B"/>
    <n v="21"/>
    <n v="2222.7627588096361"/>
  </r>
  <r>
    <s v="AGSH31495-01"/>
    <s v="SHAFT"/>
    <s v="SM"/>
    <n v="202"/>
    <x v="1"/>
    <s v="HVX"/>
    <x v="1"/>
    <s v="kanban"/>
    <n v="2600"/>
    <n v="220"/>
    <n v="300"/>
    <n v="4.78"/>
    <n v="0"/>
    <n v="100"/>
    <n v="2723"/>
    <n v="1051.6000000000001"/>
    <n v="10.857510099155343"/>
    <n v="0"/>
    <n v="239"/>
    <n v="1434"/>
    <n v="13015.94"/>
    <s v="&lt;15 days"/>
    <n v="2"/>
    <s v="B"/>
    <n v="14"/>
    <n v="0"/>
  </r>
  <r>
    <s v="AGSH31506-04"/>
    <s v="防跳继电器K01 110VDC"/>
    <s v="XA"/>
    <n v="202"/>
    <x v="1"/>
    <s v="HVX"/>
    <x v="0"/>
    <s v="Order specific"/>
    <n v="2100"/>
    <n v="13"/>
    <n v="900"/>
    <n v="58.91"/>
    <n v="400"/>
    <n v="300"/>
    <n v="2526"/>
    <n v="765.82999999999993"/>
    <n v="31.789390340459224"/>
    <n v="23564"/>
    <n v="8836.5"/>
    <n v="53019"/>
    <n v="148806.66"/>
    <s v="Order specific"/>
    <s v="Order specific"/>
    <s v="C"/>
    <s v=""/>
    <n v="0"/>
  </r>
  <r>
    <s v="AGSH31506-05"/>
    <s v="防跳继电器K01 125VDC"/>
    <s v="XA"/>
    <n v="202"/>
    <x v="1"/>
    <s v="HVX"/>
    <x v="0"/>
    <s v="Order specific"/>
    <n v="2100"/>
    <n v="286"/>
    <n v="0"/>
    <n v="110.84"/>
    <n v="0"/>
    <n v="0"/>
    <n v="15"/>
    <n v="31700.240000000002"/>
    <n v="316.33333333333337"/>
    <n v="0"/>
    <n v="0"/>
    <n v="0"/>
    <n v="1662.6000000000001"/>
    <s v="Order specific"/>
    <s v="Order specific"/>
    <s v="A"/>
    <s v=""/>
    <n v="0"/>
  </r>
  <r>
    <s v="AGSH31506-06"/>
    <s v="防跳继电器K01 220VDC"/>
    <s v="XA"/>
    <n v="202"/>
    <x v="1"/>
    <s v="HVX"/>
    <x v="0"/>
    <s v="Order specific"/>
    <n v="2100"/>
    <n v="774"/>
    <n v="0"/>
    <n v="61.9"/>
    <n v="400"/>
    <n v="400"/>
    <n v="2587"/>
    <n v="47910.6"/>
    <n v="40.35175879396985"/>
    <n v="24760"/>
    <n v="12380"/>
    <n v="0"/>
    <n v="160135.29999999999"/>
    <s v="Order specific"/>
    <s v="Order specific"/>
    <s v="A"/>
    <s v=""/>
    <n v="0"/>
  </r>
  <r>
    <s v="AGSH31506-08"/>
    <s v="防跳继电器K01 220VAC"/>
    <s v="XA"/>
    <n v="202"/>
    <x v="1"/>
    <s v="HVX"/>
    <x v="0"/>
    <s v="Order specific"/>
    <n v="2100"/>
    <n v="57"/>
    <n v="0"/>
    <n v="68"/>
    <n v="0"/>
    <n v="0"/>
    <n v="87"/>
    <n v="3876"/>
    <n v="3247.2413793103447"/>
    <n v="0"/>
    <n v="0"/>
    <n v="0"/>
    <n v="5916"/>
    <s v="Order specific"/>
    <s v="Order specific"/>
    <s v="B"/>
    <s v=""/>
    <n v="0"/>
  </r>
  <r>
    <s v="AGSH31558-01"/>
    <s v="FISHPLATE"/>
    <s v="SM"/>
    <n v="212"/>
    <x v="1"/>
    <s v="HVX"/>
    <x v="1"/>
    <s v="kanban"/>
    <n v="2600"/>
    <n v="1212"/>
    <n v="900"/>
    <n v="1.1000000000000001"/>
    <n v="0"/>
    <n v="300"/>
    <n v="8199"/>
    <n v="1333.2"/>
    <n v="2.5375045737285036"/>
    <n v="0"/>
    <n v="165"/>
    <n v="990.00000000000011"/>
    <n v="9018.9000000000015"/>
    <s v="&lt;15 days"/>
    <n v="3"/>
    <s v="B"/>
    <n v="21"/>
    <n v="0"/>
  </r>
  <r>
    <s v="AGSH31576-01"/>
    <s v="BAR"/>
    <s v="SM"/>
    <n v="202"/>
    <x v="1"/>
    <s v="HVX"/>
    <x v="1"/>
    <s v="kanban"/>
    <n v="2600"/>
    <n v="1281"/>
    <n v="1500"/>
    <n v="0.83"/>
    <n v="0"/>
    <n v="500"/>
    <n v="18452"/>
    <n v="1063.23"/>
    <n v="23.974636895729464"/>
    <n v="0"/>
    <n v="207.5"/>
    <n v="1245"/>
    <n v="15315.16"/>
    <s v="&lt;30 days"/>
    <n v="2"/>
    <s v="B"/>
    <n v="14"/>
    <n v="291.95519972331493"/>
  </r>
  <r>
    <s v="AGSH31578-01"/>
    <s v="手车底盘代码条"/>
    <s v="XA"/>
    <n v="202"/>
    <x v="1"/>
    <s v="HVX"/>
    <x v="0"/>
    <s v="Order specific"/>
    <n v="2100"/>
    <n v="166"/>
    <n v="0"/>
    <n v="4.1500000000000004"/>
    <n v="0"/>
    <n v="0"/>
    <n v="14"/>
    <n v="688.90000000000009"/>
    <n v="33397.5"/>
    <n v="0"/>
    <n v="0"/>
    <n v="0"/>
    <n v="58.100000000000009"/>
    <s v="Order specific"/>
    <s v="Order specific"/>
    <s v="C"/>
    <s v=""/>
    <n v="0"/>
  </r>
  <r>
    <s v="AGSH31580-01"/>
    <s v="BAR"/>
    <s v="SM"/>
    <n v="202"/>
    <x v="1"/>
    <s v="HVX"/>
    <x v="1"/>
    <s v="kanban"/>
    <n v="2600"/>
    <n v="114"/>
    <n v="300"/>
    <n v="2.2999999999999998"/>
    <n v="0"/>
    <n v="100"/>
    <n v="2798"/>
    <n v="262.2"/>
    <n v="21.654753395282345"/>
    <n v="0"/>
    <n v="114.99999999999999"/>
    <n v="690"/>
    <n v="6435.4"/>
    <s v="&lt;30 days"/>
    <n v="3"/>
    <s v="C"/>
    <n v="21"/>
    <n v="5.2324024426473237"/>
  </r>
  <r>
    <s v="AGSH31586-01"/>
    <s v="手车底盘代码条"/>
    <s v="XA"/>
    <n v="202"/>
    <x v="1"/>
    <s v="HVX"/>
    <x v="0"/>
    <s v="Order specific"/>
    <n v="2100"/>
    <n v="147"/>
    <n v="0"/>
    <n v="2.44"/>
    <n v="0"/>
    <n v="0"/>
    <n v="4"/>
    <n v="358.68"/>
    <n v="10402.5"/>
    <n v="0"/>
    <n v="0"/>
    <n v="0"/>
    <n v="9.76"/>
    <s v="Order specific"/>
    <s v="Order specific"/>
    <s v="C"/>
    <s v=""/>
    <n v="0"/>
  </r>
  <r>
    <s v="AGSH31588-01"/>
    <s v="BAR"/>
    <s v="SM"/>
    <n v="202"/>
    <x v="1"/>
    <s v="HVX"/>
    <x v="1"/>
    <s v="kanban"/>
    <n v="2600"/>
    <n v="348"/>
    <n v="400"/>
    <n v="2.57"/>
    <n v="0"/>
    <n v="200"/>
    <n v="1593"/>
    <n v="894.3599999999999"/>
    <n v="33.681732580037668"/>
    <n v="0"/>
    <n v="257"/>
    <n v="1028"/>
    <n v="4094.0099999999998"/>
    <s v="&lt;90 days"/>
    <n v="3"/>
    <s v="C"/>
    <n v="21"/>
    <n v="222.24933510763211"/>
  </r>
  <r>
    <s v="AGSH31590-01"/>
    <s v="BAR"/>
    <s v="SM"/>
    <n v="202"/>
    <x v="1"/>
    <s v="HVX"/>
    <x v="1"/>
    <s v="kanban"/>
    <n v="2600"/>
    <n v="430"/>
    <n v="1089"/>
    <n v="2.5"/>
    <n v="0"/>
    <n v="200"/>
    <n v="6204"/>
    <n v="1075"/>
    <n v="20.473887814313347"/>
    <n v="0"/>
    <n v="250"/>
    <n v="2722.5"/>
    <n v="15510"/>
    <s v="&lt;30 days"/>
    <n v="2"/>
    <s v="B"/>
    <n v="14"/>
    <n v="224.34544166273025"/>
  </r>
  <r>
    <s v="AGSH31592-01"/>
    <s v="底板代码条"/>
    <s v="XA"/>
    <n v="213"/>
    <x v="1"/>
    <s v="HVX"/>
    <x v="0"/>
    <s v="Order specific"/>
    <n v="2100"/>
    <n v="1838"/>
    <n v="0"/>
    <n v="10.84"/>
    <n v="800"/>
    <n v="0"/>
    <n v="1202"/>
    <n v="19923.919999999998"/>
    <n v="130.57404326123128"/>
    <n v="8672"/>
    <n v="0"/>
    <n v="0"/>
    <n v="13029.68"/>
    <s v="Order specific"/>
    <s v="Order specific"/>
    <s v="A"/>
    <s v=""/>
    <n v="0"/>
  </r>
  <r>
    <s v="AGSH31594-01"/>
    <s v="BUSH"/>
    <s v="SM"/>
    <n v="202"/>
    <x v="1"/>
    <s v="HVX"/>
    <x v="1"/>
    <s v="kanban"/>
    <n v="2600"/>
    <n v="597"/>
    <n v="800"/>
    <n v="1.73"/>
    <n v="0"/>
    <n v="200"/>
    <n v="2651"/>
    <n v="1032.81"/>
    <n v="253.06299509619009"/>
    <n v="0"/>
    <n v="173"/>
    <n v="1384"/>
    <n v="4586.2299999999996"/>
    <s v="&gt;90 days"/>
    <n v="3"/>
    <s v="B"/>
    <n v="21"/>
    <n v="625.08865840684484"/>
  </r>
  <r>
    <s v="AGSH31601-01"/>
    <s v="手车六角摇把（配客户）"/>
    <s v="VMI"/>
    <n v="202"/>
    <x v="1"/>
    <s v="HVX"/>
    <x v="2"/>
    <s v="MRP"/>
    <s v="VMI"/>
    <n v="7"/>
    <n v="0"/>
    <n v="151.5"/>
    <n v="0"/>
    <n v="0"/>
    <n v="404"/>
    <n v="1060.5"/>
    <n v="539.36881188118809"/>
    <n v="0"/>
    <n v="0"/>
    <n v="0"/>
    <n v="61206"/>
    <s v="&gt;90 days"/>
    <n v="2"/>
    <s v="B"/>
    <n v="14"/>
    <n v="681.76243119708136"/>
  </r>
  <r>
    <s v="AGSH31647-01"/>
    <s v="弹簧内轴（黑色）"/>
    <s v="VMI"/>
    <n v="202"/>
    <x v="1"/>
    <s v="HVX"/>
    <x v="2"/>
    <s v="MRP"/>
    <s v="VMI"/>
    <n v="3"/>
    <n v="0"/>
    <n v="5.4"/>
    <n v="0"/>
    <n v="0"/>
    <n v="945"/>
    <n v="16.200000000000003"/>
    <n v="2.7037037037037037"/>
    <n v="0"/>
    <n v="0"/>
    <n v="0"/>
    <n v="5103"/>
    <s v="&lt;15 days"/>
    <n v="3"/>
    <s v="C"/>
    <n v="21"/>
    <n v="0"/>
  </r>
  <r>
    <s v="AGSH31649-01"/>
    <s v="软连接"/>
    <s v="VMI"/>
    <n v="202"/>
    <x v="1"/>
    <s v="HVX"/>
    <x v="2"/>
    <s v="MRP"/>
    <s v="VMI"/>
    <n v="3"/>
    <n v="0"/>
    <n v="57.51"/>
    <n v="0"/>
    <n v="0"/>
    <n v="945"/>
    <n v="172.53"/>
    <n v="1.1587301587301588"/>
    <n v="0"/>
    <n v="0"/>
    <n v="0"/>
    <n v="54346.95"/>
    <s v="&lt;15 days"/>
    <n v="2"/>
    <s v="C"/>
    <n v="14"/>
    <n v="0"/>
  </r>
  <r>
    <s v="AGSH31674-01"/>
    <s v="电动手车摇把（配客户）"/>
    <s v="VMI"/>
    <n v="202"/>
    <x v="1"/>
    <s v="HVX"/>
    <x v="2"/>
    <s v="MRP"/>
    <s v="VMI"/>
    <n v="64"/>
    <n v="0"/>
    <n v="176.45"/>
    <n v="0"/>
    <n v="0"/>
    <n v="6"/>
    <n v="11292.8"/>
    <n v="182.5"/>
    <n v="0"/>
    <n v="0"/>
    <n v="0"/>
    <n v="1058.6999999999998"/>
    <s v="&gt;90 days"/>
    <n v="3"/>
    <s v="A"/>
    <n v="21"/>
    <n v="6595.6139835616432"/>
  </r>
  <r>
    <s v="AGSH31674-02"/>
    <s v="CRANK"/>
    <s v="XA"/>
    <n v="202"/>
    <x v="1"/>
    <s v="HVX"/>
    <x v="0"/>
    <s v="Order specific"/>
    <n v="2100"/>
    <n v="1"/>
    <n v="0"/>
    <n v="199.1"/>
    <n v="0"/>
    <n v="0"/>
    <n v="1"/>
    <n v="199.1"/>
    <n v="23360"/>
    <n v="0"/>
    <n v="0"/>
    <n v="0"/>
    <n v="199.1"/>
    <s v="Order specific"/>
    <s v="Order specific"/>
    <s v="C"/>
    <s v=""/>
    <n v="0"/>
  </r>
  <r>
    <s v="AGSH31679-01"/>
    <s v="HVX-A小面板"/>
    <s v="VMI"/>
    <n v="202"/>
    <x v="1"/>
    <s v="HVX"/>
    <x v="2"/>
    <s v="MRP"/>
    <s v="VMI"/>
    <n v="7"/>
    <n v="0"/>
    <n v="11"/>
    <n v="0"/>
    <n v="0"/>
    <n v="3778"/>
    <n v="77"/>
    <n v="9.6611964002117523E-2"/>
    <n v="0"/>
    <n v="0"/>
    <n v="0"/>
    <n v="41558"/>
    <s v="&lt;15 days"/>
    <n v="2"/>
    <s v="C"/>
    <n v="14"/>
    <n v="0"/>
  </r>
  <r>
    <s v="AGSH31711-01"/>
    <s v="手车控制板（01#槽）"/>
    <s v="VMI"/>
    <n v="202"/>
    <x v="1"/>
    <s v="HVX"/>
    <x v="2"/>
    <s v="MRP"/>
    <s v="VMI"/>
    <n v="1"/>
    <n v="0"/>
    <n v="31.5"/>
    <n v="0"/>
    <n v="0"/>
    <n v="841"/>
    <n v="31.5"/>
    <n v="3.0380499405469679"/>
    <n v="0"/>
    <n v="0"/>
    <n v="0"/>
    <n v="26491.5"/>
    <s v="&lt;15 days"/>
    <n v="2"/>
    <s v="C"/>
    <n v="14"/>
    <n v="0"/>
  </r>
  <r>
    <s v="AGSH31712-01"/>
    <s v="02#槽控制板"/>
    <s v="XA"/>
    <n v="202"/>
    <x v="1"/>
    <s v="HVX"/>
    <x v="0"/>
    <s v="Order specific"/>
    <n v="2100"/>
    <n v="55"/>
    <n v="0"/>
    <n v="31.5"/>
    <n v="0"/>
    <n v="0"/>
    <n v="4"/>
    <n v="1732.5"/>
    <n v="91.25"/>
    <n v="0"/>
    <n v="0"/>
    <n v="0"/>
    <n v="126"/>
    <s v="Order specific"/>
    <s v="Order specific"/>
    <s v="B"/>
    <s v=""/>
    <n v="0"/>
  </r>
  <r>
    <s v="AGSH31713-01"/>
    <s v="手车控制板（03#槽）"/>
    <s v="VMI"/>
    <n v="202"/>
    <x v="1"/>
    <s v="HVX"/>
    <x v="2"/>
    <s v="MRP"/>
    <s v="VMI"/>
    <n v="51"/>
    <n v="0"/>
    <n v="31.5"/>
    <n v="0"/>
    <n v="0"/>
    <n v="295"/>
    <n v="1606.5"/>
    <n v="68.050847457627114"/>
    <n v="0"/>
    <n v="0"/>
    <n v="0"/>
    <n v="9292.5"/>
    <s v="&lt;90 days"/>
    <n v="3"/>
    <s v="B"/>
    <n v="21"/>
    <n v="733.09216438356168"/>
  </r>
  <r>
    <s v="AGSH31714-01"/>
    <s v="手车控制板（04#槽）"/>
    <s v="VMI"/>
    <n v="202"/>
    <x v="1"/>
    <s v="HVX"/>
    <x v="2"/>
    <s v="MRP"/>
    <s v="VMI"/>
    <n v="2"/>
    <n v="0"/>
    <n v="31.5"/>
    <n v="0"/>
    <n v="0"/>
    <n v="45"/>
    <n v="63"/>
    <n v="413.66666666666663"/>
    <n v="0"/>
    <n v="0"/>
    <n v="0"/>
    <n v="1417.5"/>
    <s v="&gt;90 days"/>
    <n v="3"/>
    <s v="C"/>
    <n v="21"/>
    <n v="39.469170024174055"/>
  </r>
  <r>
    <s v="AGSH31715-01"/>
    <s v="手车控制板（05#槽）"/>
    <s v="VMI"/>
    <n v="202"/>
    <x v="1"/>
    <s v="HVX"/>
    <x v="2"/>
    <s v="MRP"/>
    <s v="VMI"/>
    <n v="3"/>
    <n v="0"/>
    <n v="31.5"/>
    <n v="0"/>
    <n v="0"/>
    <n v="120"/>
    <n v="94.5"/>
    <n v="6.083333333333333"/>
    <n v="0"/>
    <n v="0"/>
    <n v="0"/>
    <n v="3780"/>
    <s v="&lt;15 days"/>
    <n v="3"/>
    <s v="C"/>
    <n v="21"/>
    <n v="0"/>
  </r>
  <r>
    <s v="AGSH31716-01"/>
    <s v="手车控制板（06#槽）"/>
    <s v="VMI"/>
    <n v="202"/>
    <x v="1"/>
    <s v="HVX"/>
    <x v="2"/>
    <s v="MRP"/>
    <s v="VMI"/>
    <n v="53"/>
    <n v="0"/>
    <n v="31.5"/>
    <n v="0"/>
    <n v="0"/>
    <n v="1307"/>
    <n v="1669.5"/>
    <n v="0.83779648048967104"/>
    <n v="0"/>
    <n v="0"/>
    <n v="0"/>
    <n v="41170.5"/>
    <s v="&lt;15 days"/>
    <n v="2"/>
    <s v="B"/>
    <n v="14"/>
    <n v="0"/>
  </r>
  <r>
    <s v="AGSH31718-01"/>
    <s v="手车控制板（08#槽）"/>
    <s v="VMI"/>
    <n v="202"/>
    <x v="1"/>
    <s v="HVX"/>
    <x v="2"/>
    <s v="MRP"/>
    <s v="VMI"/>
    <n v="9"/>
    <n v="0"/>
    <n v="25.41"/>
    <n v="0"/>
    <n v="0"/>
    <n v="8"/>
    <n v="228.69"/>
    <n v="2418.125"/>
    <n v="0"/>
    <n v="0"/>
    <n v="0"/>
    <n v="203.28"/>
    <s v="&gt;90 days"/>
    <n v="3"/>
    <s v="C"/>
    <n v="21"/>
    <n v="149.62461441199278"/>
  </r>
  <r>
    <s v="AGSH31756-01"/>
    <s v="GEAR WHEEL"/>
    <s v="SM"/>
    <n v="202"/>
    <x v="1"/>
    <s v="HVX"/>
    <x v="1"/>
    <s v="kanban"/>
    <n v="2600"/>
    <n v="887"/>
    <n v="450"/>
    <n v="8.24"/>
    <n v="0"/>
    <n v="150"/>
    <n v="8927"/>
    <n v="7308.88"/>
    <n v="0.36798476531869606"/>
    <n v="0"/>
    <n v="618"/>
    <n v="3708"/>
    <n v="73558.48"/>
    <s v="&lt;15 days"/>
    <n v="2"/>
    <s v="A"/>
    <n v="14"/>
    <n v="0"/>
  </r>
  <r>
    <s v="AGSH31758-01"/>
    <s v="CRANK SHAFT"/>
    <s v="SM"/>
    <n v="202"/>
    <x v="1"/>
    <s v="HVX"/>
    <x v="1"/>
    <s v="kanban"/>
    <n v="2600"/>
    <n v="538"/>
    <n v="600"/>
    <n v="14.26"/>
    <n v="0"/>
    <n v="150"/>
    <n v="9126"/>
    <n v="7671.88"/>
    <n v="35.476112206881439"/>
    <n v="0"/>
    <n v="1069.5"/>
    <n v="8556"/>
    <n v="130136.76"/>
    <s v="&lt;90 days"/>
    <n v="2"/>
    <s v="A"/>
    <n v="14"/>
    <n v="3065.2463308143506"/>
  </r>
  <r>
    <s v="AGSH31760-01"/>
    <s v="SHAFT"/>
    <s v="SM"/>
    <n v="212"/>
    <x v="1"/>
    <s v="HVX"/>
    <x v="1"/>
    <s v="kanban"/>
    <n v="2600"/>
    <n v="381"/>
    <n v="522"/>
    <n v="3.72"/>
    <n v="0"/>
    <n v="150"/>
    <n v="9107"/>
    <n v="1417.3200000000002"/>
    <n v="21.562534314263754"/>
    <n v="0"/>
    <n v="279"/>
    <n v="1941.8400000000001"/>
    <n v="33878.04"/>
    <s v="&lt;30 days"/>
    <n v="2"/>
    <s v="B"/>
    <n v="14"/>
    <n v="328.07973522635848"/>
  </r>
  <r>
    <s v="AGSH31762-01"/>
    <s v="GEAR WHEEL"/>
    <s v="SM"/>
    <n v="202"/>
    <x v="1"/>
    <s v="HVX"/>
    <x v="1"/>
    <s v="kanban"/>
    <n v="2600"/>
    <n v="426"/>
    <n v="600"/>
    <n v="16.16"/>
    <n v="0"/>
    <n v="150"/>
    <n v="9126"/>
    <n v="6884.16"/>
    <n v="15.238330046022355"/>
    <n v="0"/>
    <n v="1212"/>
    <n v="9696"/>
    <n v="147476.16"/>
    <s v="&lt;30 days"/>
    <n v="2"/>
    <s v="B"/>
    <n v="14"/>
    <n v="369.22740319706611"/>
  </r>
  <r>
    <s v="AGSH31765-01"/>
    <s v="储能盒黑色外壳"/>
    <s v="VMI"/>
    <n v="202"/>
    <x v="1"/>
    <s v="HVX"/>
    <x v="2"/>
    <s v="MRP"/>
    <s v="VMI"/>
    <n v="114"/>
    <n v="0"/>
    <n v="6.2"/>
    <n v="0"/>
    <n v="0"/>
    <n v="1580"/>
    <n v="706.80000000000007"/>
    <n v="98.411392405063282"/>
    <n v="0"/>
    <n v="0"/>
    <n v="0"/>
    <n v="9796"/>
    <s v="&gt;90 days"/>
    <n v="3"/>
    <s v="C"/>
    <n v="21"/>
    <n v="366.94415898128506"/>
  </r>
  <r>
    <s v="AGSH31765-02"/>
    <s v="BEARING BLOCK"/>
    <s v="VMI"/>
    <n v="202"/>
    <x v="1"/>
    <s v="HVX"/>
    <x v="2"/>
    <s v="MRP"/>
    <s v="VMI"/>
    <n v="143"/>
    <n v="0"/>
    <n v="7.7"/>
    <n v="0"/>
    <n v="0"/>
    <n v="7546"/>
    <n v="1101.1000000000001"/>
    <n v="5.5141796978531668"/>
    <n v="0"/>
    <n v="0"/>
    <n v="0"/>
    <n v="58104.200000000004"/>
    <s v="&lt;15 days"/>
    <n v="2"/>
    <s v="B"/>
    <n v="14"/>
    <n v="0"/>
  </r>
  <r>
    <s v="AGSH31807-01"/>
    <s v="GUIDE ROD"/>
    <s v="SM"/>
    <n v="212"/>
    <x v="1"/>
    <s v="HVX"/>
    <x v="1"/>
    <s v="kanban"/>
    <n v="2600"/>
    <n v="646"/>
    <n v="1000"/>
    <n v="4.75"/>
    <n v="0"/>
    <n v="250"/>
    <n v="3356"/>
    <n v="3068.5"/>
    <n v="15.55274135876043"/>
    <n v="0"/>
    <n v="593.75"/>
    <n v="4750"/>
    <n v="15941"/>
    <s v="&lt;30 days"/>
    <n v="2"/>
    <s v="B"/>
    <n v="14"/>
    <n v="202.19119283456271"/>
  </r>
  <r>
    <s v="AGSH31809-01"/>
    <s v="AXLE"/>
    <s v="SM"/>
    <n v="202"/>
    <x v="1"/>
    <s v="HVX"/>
    <x v="1"/>
    <s v="kanban"/>
    <n v="2600"/>
    <n v="614"/>
    <n v="500"/>
    <n v="1.37"/>
    <n v="0"/>
    <n v="250"/>
    <n v="5268"/>
    <n v="841.18000000000006"/>
    <n v="44.758921791951401"/>
    <n v="0"/>
    <n v="171.25"/>
    <n v="685"/>
    <n v="7217.1600000000008"/>
    <s v="&lt;90 days"/>
    <n v="3"/>
    <s v="C"/>
    <n v="21"/>
    <n v="294.69989806862037"/>
  </r>
  <r>
    <s v="AGSH31813-01"/>
    <s v="AXLE"/>
    <s v="SM"/>
    <n v="212"/>
    <x v="1"/>
    <s v="HVX"/>
    <x v="1"/>
    <s v="kanban"/>
    <n v="2600"/>
    <n v="1126"/>
    <n v="1150"/>
    <n v="1.95"/>
    <n v="0"/>
    <n v="250"/>
    <n v="6646"/>
    <n v="2195.6999999999998"/>
    <n v="33.721035209148361"/>
    <n v="0"/>
    <n v="243.75"/>
    <n v="2242.5"/>
    <n v="12959.699999999999"/>
    <s v="&lt;90 days"/>
    <n v="2"/>
    <s v="B"/>
    <n v="14"/>
    <n v="847.51178747936285"/>
  </r>
  <r>
    <s v="AGSH31815-01"/>
    <s v="计数器"/>
    <s v="O12"/>
    <n v="202"/>
    <x v="1"/>
    <s v="HVX"/>
    <x v="0"/>
    <s v="Order specific"/>
    <n v="2100"/>
    <n v="1079"/>
    <n v="926"/>
    <n v="20.94"/>
    <n v="300"/>
    <n v="0"/>
    <n v="9885"/>
    <n v="22594.260000000002"/>
    <n v="41.577137076378349"/>
    <n v="6282"/>
    <n v="0"/>
    <n v="19390.440000000002"/>
    <n v="206991.90000000002"/>
    <s v="Order specific"/>
    <s v="Order specific"/>
    <s v="A"/>
    <s v=""/>
    <n v="0"/>
  </r>
  <r>
    <s v="AGSH32017-01"/>
    <s v="LEVER"/>
    <s v="XA"/>
    <n v="212"/>
    <x v="1"/>
    <s v="HVX"/>
    <x v="0"/>
    <s v="Order specific"/>
    <n v="2100"/>
    <n v="299"/>
    <n v="0"/>
    <n v="2.5"/>
    <n v="0"/>
    <n v="250"/>
    <n v="2851"/>
    <n v="747.5"/>
    <n v="138.13924938618027"/>
    <n v="0"/>
    <n v="312.5"/>
    <n v="0"/>
    <n v="7127.5"/>
    <s v="Order specific"/>
    <s v="Order specific"/>
    <s v="C"/>
    <s v=""/>
    <n v="0"/>
  </r>
  <r>
    <s v="AGSH32019-01"/>
    <s v="FISHPLATE"/>
    <s v="SM"/>
    <n v="212"/>
    <x v="1"/>
    <s v="HVX"/>
    <x v="1"/>
    <s v="kanban"/>
    <n v="2600"/>
    <n v="836"/>
    <n v="750"/>
    <n v="1.1000000000000001"/>
    <n v="0"/>
    <n v="250"/>
    <n v="8297"/>
    <n v="919.6"/>
    <n v="13.153549475714113"/>
    <n v="0"/>
    <n v="137.5"/>
    <n v="825.00000000000011"/>
    <n v="9126.7000000000007"/>
    <s v="&lt;15 days"/>
    <n v="3"/>
    <s v="B"/>
    <n v="21"/>
    <n v="0"/>
  </r>
  <r>
    <s v="AGSH32029-01"/>
    <s v="OPERATING PART"/>
    <s v="SM"/>
    <n v="212"/>
    <x v="1"/>
    <s v="HVX"/>
    <x v="1"/>
    <s v="kanban"/>
    <n v="2600"/>
    <n v="1190"/>
    <n v="1000"/>
    <n v="1.8"/>
    <n v="0"/>
    <n v="500"/>
    <n v="18005"/>
    <n v="2142"/>
    <n v="16.947514579283531"/>
    <n v="0"/>
    <n v="450"/>
    <n v="1800"/>
    <n v="32409"/>
    <s v="&lt;30 days"/>
    <n v="2"/>
    <s v="B"/>
    <n v="14"/>
    <n v="245.87441961067049"/>
  </r>
  <r>
    <s v="AGSH32247-01"/>
    <s v="GASKET"/>
    <s v="SM"/>
    <n v="202"/>
    <x v="1"/>
    <s v="HVX"/>
    <x v="1"/>
    <s v="kanban"/>
    <n v="2600"/>
    <n v="683"/>
    <n v="700"/>
    <n v="2.5"/>
    <n v="0"/>
    <n v="350"/>
    <n v="15918"/>
    <n v="1707.5"/>
    <n v="27.286719437115217"/>
    <n v="0"/>
    <n v="437.5"/>
    <n v="1750"/>
    <n v="39795"/>
    <s v="&lt;30 days"/>
    <n v="2"/>
    <s v="B"/>
    <n v="14"/>
    <n v="548.74564544722011"/>
  </r>
  <r>
    <s v="AGSH32248-01"/>
    <s v="K01缓冲垫"/>
    <s v="VMI"/>
    <n v="202"/>
    <x v="1"/>
    <s v="HVX"/>
    <x v="2"/>
    <s v="MRP"/>
    <s v="VMI"/>
    <n v="516"/>
    <n v="0"/>
    <n v="5.86"/>
    <n v="0"/>
    <n v="0"/>
    <n v="12997"/>
    <n v="3023.76"/>
    <n v="19.180964838039547"/>
    <n v="0"/>
    <n v="0"/>
    <n v="0"/>
    <n v="76162.42"/>
    <s v="&lt;30 days"/>
    <n v="2"/>
    <s v="B"/>
    <n v="14"/>
    <n v="539.05297699191738"/>
  </r>
  <r>
    <s v="AGSH32368-02Z"/>
    <s v="MTX面板"/>
    <s v="MTX"/>
    <n v="202"/>
    <x v="1"/>
    <s v="HVX"/>
    <x v="0"/>
    <s v="Order specific"/>
    <n v="2100"/>
    <n v="5"/>
    <n v="0"/>
    <n v="149.65"/>
    <n v="0"/>
    <n v="0"/>
    <n v="4"/>
    <n v="748.25"/>
    <n v="47085"/>
    <n v="0"/>
    <n v="0"/>
    <n v="0"/>
    <n v="598.6"/>
    <s v="Order specific"/>
    <s v="Order specific"/>
    <s v="C"/>
    <s v=""/>
    <n v="0"/>
  </r>
  <r>
    <s v="AGSH32369-01"/>
    <s v="ANGLE"/>
    <s v="SM"/>
    <n v="202"/>
    <x v="1"/>
    <s v="HVX"/>
    <x v="1"/>
    <s v="kanban"/>
    <n v="2600"/>
    <n v="18"/>
    <n v="40"/>
    <n v="4.33"/>
    <n v="0"/>
    <n v="8"/>
    <n v="107"/>
    <n v="77.94"/>
    <n v="17.056074766355138"/>
    <n v="0"/>
    <n v="17.32"/>
    <n v="173.2"/>
    <n v="463.31"/>
    <s v="&lt;30 days"/>
    <n v="3"/>
    <s v="C"/>
    <n v="21"/>
    <n v="0"/>
  </r>
  <r>
    <s v="AGSH32377-01"/>
    <s v="MTX S6装配支架"/>
    <s v="MTX"/>
    <n v="202"/>
    <x v="1"/>
    <s v="HVX"/>
    <x v="0"/>
    <s v="Order specific"/>
    <n v="2100"/>
    <n v="19"/>
    <n v="0"/>
    <n v="5.93"/>
    <n v="0"/>
    <n v="0"/>
    <n v="28"/>
    <n v="112.66999999999999"/>
    <n v="234.64285714285717"/>
    <n v="0"/>
    <n v="0"/>
    <n v="0"/>
    <n v="166.04"/>
    <s v="Order specific"/>
    <s v="Order specific"/>
    <s v="C"/>
    <s v=""/>
    <n v="0"/>
  </r>
  <r>
    <s v="AGSH32390-01"/>
    <s v="壳体12KV185mm"/>
    <s v="MTX"/>
    <n v="202"/>
    <x v="1"/>
    <s v="HVX"/>
    <x v="0"/>
    <s v="Order specific"/>
    <n v="2100"/>
    <n v="2"/>
    <n v="3"/>
    <n v="306.42"/>
    <n v="0"/>
    <n v="0"/>
    <n v="11"/>
    <n v="612.84"/>
    <n v="630.4545454545455"/>
    <n v="0"/>
    <n v="0"/>
    <n v="919.26"/>
    <n v="3370.6200000000003"/>
    <s v="Order specific"/>
    <s v="Order specific"/>
    <s v="C"/>
    <s v=""/>
    <n v="0"/>
  </r>
  <r>
    <s v="AGSH32392-01"/>
    <s v="MTX导电块"/>
    <s v="MTX"/>
    <n v="202"/>
    <x v="1"/>
    <s v="HVX"/>
    <x v="0"/>
    <s v="Order specific"/>
    <n v="2100"/>
    <n v="15"/>
    <n v="0"/>
    <n v="96"/>
    <n v="0"/>
    <n v="0"/>
    <n v="0"/>
    <n v="1440"/>
    <s v=""/>
    <n v="0"/>
    <n v="0"/>
    <n v="0"/>
    <n v="0"/>
    <s v="Order specific"/>
    <s v="Order specific"/>
    <s v="B"/>
    <s v=""/>
    <n v="0"/>
  </r>
  <r>
    <s v="AGSH32392-02"/>
    <s v="MTX导电块"/>
    <s v="MTX"/>
    <n v="212"/>
    <x v="1"/>
    <s v="HVX"/>
    <x v="0"/>
    <s v="Order specific"/>
    <n v="2100"/>
    <n v="12"/>
    <n v="6"/>
    <n v="87.9"/>
    <n v="0"/>
    <n v="0"/>
    <n v="48"/>
    <n v="1054.8000000000002"/>
    <n v="114.0625"/>
    <n v="0"/>
    <n v="0"/>
    <n v="527.40000000000009"/>
    <n v="4219.2000000000007"/>
    <s v="Order specific"/>
    <s v="Order specific"/>
    <s v="B"/>
    <s v=""/>
    <n v="0"/>
  </r>
  <r>
    <s v="AGSH32394-01"/>
    <s v="触臂12KV185mm"/>
    <s v="MTX"/>
    <n v="202"/>
    <x v="1"/>
    <s v="HVX"/>
    <x v="0"/>
    <s v="Order specific"/>
    <n v="2100"/>
    <n v="6"/>
    <n v="18"/>
    <n v="364.64"/>
    <n v="0"/>
    <n v="0"/>
    <n v="48"/>
    <n v="2187.84"/>
    <n v="91.25"/>
    <n v="0"/>
    <n v="0"/>
    <n v="6563.5199999999995"/>
    <n v="17502.72"/>
    <s v="Order specific"/>
    <s v="Order specific"/>
    <s v="B"/>
    <s v=""/>
    <n v="0"/>
  </r>
  <r>
    <s v="AGSH32414-01"/>
    <s v="触臂 1250A"/>
    <s v="MTX"/>
    <n v="202"/>
    <x v="1"/>
    <s v="HVX"/>
    <x v="0"/>
    <s v="Order specific"/>
    <n v="2100"/>
    <n v="1"/>
    <n v="0"/>
    <n v="903.79"/>
    <n v="0"/>
    <n v="0"/>
    <n v="43"/>
    <n v="903.79"/>
    <n v="50.930232558139537"/>
    <n v="0"/>
    <n v="0"/>
    <n v="0"/>
    <n v="38862.97"/>
    <s v="Order specific"/>
    <s v="Order specific"/>
    <s v="C"/>
    <s v=""/>
    <n v="0"/>
  </r>
  <r>
    <s v="AGSH32433-01"/>
    <s v="壳体17KV210mm"/>
    <s v="MTX"/>
    <n v="202"/>
    <x v="1"/>
    <s v="HVX"/>
    <x v="0"/>
    <s v="Order specific"/>
    <n v="2100"/>
    <n v="4"/>
    <n v="0"/>
    <n v="386.98"/>
    <n v="0"/>
    <n v="0"/>
    <n v="5"/>
    <n v="1547.92"/>
    <n v="73"/>
    <n v="0"/>
    <n v="0"/>
    <n v="0"/>
    <n v="1934.9"/>
    <s v="Order specific"/>
    <s v="Order specific"/>
    <s v="B"/>
    <s v=""/>
    <n v="0"/>
  </r>
  <r>
    <s v="AGSH32451-01"/>
    <s v="UTX2000A触臂"/>
    <s v="XA"/>
    <n v="202"/>
    <x v="1"/>
    <s v="HVX"/>
    <x v="0"/>
    <s v="Order specific"/>
    <n v="2100"/>
    <n v="1"/>
    <n v="0"/>
    <n v="1821.9"/>
    <n v="0"/>
    <n v="0"/>
    <n v="1"/>
    <n v="1821.9"/>
    <n v="1460"/>
    <n v="0"/>
    <n v="0"/>
    <n v="0"/>
    <n v="1821.9"/>
    <s v="Order specific"/>
    <s v="Order specific"/>
    <s v="B"/>
    <s v=""/>
    <n v="0"/>
  </r>
  <r>
    <s v="AGSH32456-01"/>
    <s v="触臂座185mm"/>
    <s v="MTX"/>
    <n v="202"/>
    <x v="1"/>
    <s v="HVX"/>
    <x v="0"/>
    <s v="Order specific"/>
    <n v="2100"/>
    <n v="2"/>
    <n v="3"/>
    <n v="95.48"/>
    <n v="0"/>
    <n v="0"/>
    <n v="11"/>
    <n v="190.96"/>
    <n v="33.18181818181818"/>
    <n v="0"/>
    <n v="0"/>
    <n v="286.44"/>
    <n v="1050.28"/>
    <s v="Order specific"/>
    <s v="Order specific"/>
    <s v="C"/>
    <s v=""/>
    <n v="0"/>
  </r>
  <r>
    <s v="AGSH32457-01"/>
    <s v="触臂座210mm"/>
    <s v="MTX"/>
    <n v="202"/>
    <x v="1"/>
    <s v="HVX"/>
    <x v="0"/>
    <s v="Order specific"/>
    <n v="2100"/>
    <n v="4"/>
    <n v="0"/>
    <n v="105.02"/>
    <n v="0"/>
    <n v="0"/>
    <n v="5"/>
    <n v="420.08"/>
    <n v="146"/>
    <n v="0"/>
    <n v="0"/>
    <n v="0"/>
    <n v="525.1"/>
    <s v="Order specific"/>
    <s v="Order specific"/>
    <s v="C"/>
    <s v=""/>
    <n v="0"/>
  </r>
  <r>
    <s v="AGSH32484-01"/>
    <s v="LEVER"/>
    <s v="SM"/>
    <n v="212"/>
    <x v="1"/>
    <s v="HVX"/>
    <x v="1"/>
    <s v="kanban"/>
    <n v="2600"/>
    <n v="248"/>
    <n v="360"/>
    <n v="6.3"/>
    <n v="0"/>
    <n v="120"/>
    <n v="3296"/>
    <n v="1562.3999999999999"/>
    <n v="0.44296116504854366"/>
    <n v="0"/>
    <n v="378"/>
    <n v="2268"/>
    <n v="20764.8"/>
    <s v="&lt;15 days"/>
    <n v="2"/>
    <s v="B"/>
    <n v="14"/>
    <n v="0"/>
  </r>
  <r>
    <s v="AGSH32502-01"/>
    <s v="THREADED ROD"/>
    <s v="SM"/>
    <n v="202"/>
    <x v="1"/>
    <s v="HVX"/>
    <x v="1"/>
    <s v="kanban"/>
    <n v="2600"/>
    <n v="84"/>
    <n v="60"/>
    <n v="2"/>
    <n v="0"/>
    <n v="24"/>
    <n v="261"/>
    <n v="168"/>
    <n v="346.81992337164752"/>
    <n v="0"/>
    <n v="24"/>
    <n v="120"/>
    <n v="522"/>
    <s v="&gt;90 days"/>
    <n v="3"/>
    <s v="C"/>
    <n v="21"/>
    <n v="104.16619885108263"/>
  </r>
  <r>
    <s v="AGSH32505-01Z"/>
    <s v="面板185mm"/>
    <s v="MTX"/>
    <n v="202"/>
    <x v="1"/>
    <s v="HVX"/>
    <x v="0"/>
    <s v="Order specific"/>
    <n v="2100"/>
    <n v="2"/>
    <n v="3"/>
    <n v="156.37"/>
    <n v="0"/>
    <n v="0"/>
    <n v="11"/>
    <n v="312.74"/>
    <n v="2787.2727272727275"/>
    <n v="0"/>
    <n v="0"/>
    <n v="469.11"/>
    <n v="1720.0700000000002"/>
    <s v="Order specific"/>
    <s v="Order specific"/>
    <s v="C"/>
    <s v=""/>
    <n v="0"/>
  </r>
  <r>
    <s v="AGSH32506-01Z"/>
    <s v="面板210mm"/>
    <s v="MTX"/>
    <n v="202"/>
    <x v="1"/>
    <s v="HVX"/>
    <x v="0"/>
    <s v="Order specific"/>
    <n v="2100"/>
    <n v="4"/>
    <n v="0"/>
    <n v="165.9"/>
    <n v="0"/>
    <n v="0"/>
    <n v="5"/>
    <n v="663.6"/>
    <n v="146"/>
    <n v="0"/>
    <n v="0"/>
    <n v="0"/>
    <n v="829.5"/>
    <s v="Order specific"/>
    <s v="Order specific"/>
    <s v="C"/>
    <s v=""/>
    <n v="0"/>
  </r>
  <r>
    <s v="AGSH32508-01Z"/>
    <s v="12KV 185mm面板"/>
    <s v="MTX"/>
    <n v="202"/>
    <x v="1"/>
    <s v="HVX"/>
    <x v="0"/>
    <s v="Order specific"/>
    <n v="2100"/>
    <n v="11"/>
    <n v="0"/>
    <n v="159.79"/>
    <n v="0"/>
    <n v="0"/>
    <n v="0"/>
    <n v="1757.6899999999998"/>
    <s v=""/>
    <n v="0"/>
    <n v="0"/>
    <n v="0"/>
    <n v="0"/>
    <s v="Order specific"/>
    <s v="Order specific"/>
    <s v="B"/>
    <s v=""/>
    <n v="0"/>
  </r>
  <r>
    <s v="AGSH32509-01Z"/>
    <s v="隔离车面板（210mm)"/>
    <s v="VMI"/>
    <n v="202"/>
    <x v="1"/>
    <s v="HVX"/>
    <x v="2"/>
    <s v="MRP"/>
    <s v="VMI"/>
    <n v="1"/>
    <n v="0"/>
    <n v="168.83"/>
    <n v="0"/>
    <n v="0"/>
    <n v="24"/>
    <n v="168.83"/>
    <n v="167.29166666666666"/>
    <n v="0"/>
    <n v="0"/>
    <n v="0"/>
    <n v="4051.92"/>
    <s v="&gt;90 days"/>
    <n v="3"/>
    <s v="C"/>
    <n v="21"/>
    <n v="97.440350136986311"/>
  </r>
  <r>
    <s v="AGSH32510-02Z"/>
    <s v="隔离车面板（254mm)"/>
    <s v="VMI"/>
    <n v="202"/>
    <x v="1"/>
    <s v="HVX"/>
    <x v="2"/>
    <s v="MRP"/>
    <s v="VMI"/>
    <n v="1"/>
    <n v="0"/>
    <n v="138.86000000000001"/>
    <n v="0"/>
    <n v="0"/>
    <n v="3"/>
    <n v="138.86000000000001"/>
    <n v="121.66666666666666"/>
    <n v="0"/>
    <n v="0"/>
    <n v="0"/>
    <n v="416.58000000000004"/>
    <s v="&gt;90 days"/>
    <n v="3"/>
    <s v="C"/>
    <n v="21"/>
    <n v="75.828973150684931"/>
  </r>
  <r>
    <s v="AGSH32512-01Z"/>
    <s v="前面板12/24kv 210mm"/>
    <s v="VMI"/>
    <n v="202"/>
    <x v="1"/>
    <s v="HVX"/>
    <x v="2"/>
    <s v="MRP"/>
    <s v="VMI"/>
    <n v="1"/>
    <n v="0"/>
    <n v="166.05"/>
    <n v="0"/>
    <n v="0"/>
    <n v="1286"/>
    <n v="166.05"/>
    <n v="0.28382581648522548"/>
    <n v="0"/>
    <n v="0"/>
    <n v="0"/>
    <n v="213540.30000000002"/>
    <s v="&lt;15 days"/>
    <n v="1"/>
    <s v="C"/>
    <n v="7"/>
    <n v="0"/>
  </r>
  <r>
    <s v="AGSH32513-02Z"/>
    <s v="面板254mm"/>
    <s v="VMI"/>
    <n v="202"/>
    <x v="1"/>
    <s v="HVX"/>
    <x v="2"/>
    <s v="MRP"/>
    <s v="VMI"/>
    <n v="1"/>
    <n v="0"/>
    <n v="177.61"/>
    <n v="0"/>
    <n v="0"/>
    <n v="25"/>
    <n v="177.61"/>
    <n v="14.6"/>
    <n v="0"/>
    <n v="0"/>
    <n v="0"/>
    <n v="4440.25"/>
    <s v="&lt;15 days"/>
    <n v="3"/>
    <s v="C"/>
    <n v="21"/>
    <n v="0"/>
  </r>
  <r>
    <s v="AGSH32532-01"/>
    <s v="摇把四角"/>
    <s v="XA"/>
    <n v="202"/>
    <x v="1"/>
    <s v="HVX"/>
    <x v="0"/>
    <s v="Order specific"/>
    <n v="2100"/>
    <n v="51"/>
    <n v="1"/>
    <n v="122"/>
    <n v="0"/>
    <n v="0"/>
    <n v="39"/>
    <n v="6222"/>
    <n v="9.3589743589743595"/>
    <n v="0"/>
    <n v="0"/>
    <n v="122"/>
    <n v="4758"/>
    <s v="Order specific"/>
    <s v="Order specific"/>
    <s v="B"/>
    <s v=""/>
    <n v="0"/>
  </r>
  <r>
    <s v="AGSH32547-01"/>
    <s v="壳体支撑架254mm"/>
    <s v="MTX"/>
    <n v="202"/>
    <x v="1"/>
    <s v="HVX"/>
    <x v="0"/>
    <s v="Order specific"/>
    <n v="2100"/>
    <n v="1"/>
    <n v="0"/>
    <n v="45.55"/>
    <n v="0"/>
    <n v="0"/>
    <n v="14"/>
    <n v="45.55"/>
    <n v="1329.6428571428571"/>
    <n v="0"/>
    <n v="0"/>
    <n v="0"/>
    <n v="637.69999999999993"/>
    <s v="Order specific"/>
    <s v="Order specific"/>
    <s v="C"/>
    <s v=""/>
    <n v="0"/>
  </r>
  <r>
    <s v="AGSH32549-01"/>
    <s v="手车四角丝杆"/>
    <s v="VMI"/>
    <n v="202"/>
    <x v="1"/>
    <s v="HVX"/>
    <x v="2"/>
    <s v="MRP"/>
    <s v="VMI"/>
    <n v="5"/>
    <n v="0"/>
    <n v="172.43"/>
    <n v="0"/>
    <n v="0"/>
    <n v="219"/>
    <n v="862.15000000000009"/>
    <n v="1.6666666666666665"/>
    <n v="0"/>
    <n v="0"/>
    <n v="0"/>
    <n v="37762.17"/>
    <s v="&lt;15 days"/>
    <n v="2"/>
    <s v="C"/>
    <n v="14"/>
    <n v="0"/>
  </r>
  <r>
    <s v="AGSH33016-01"/>
    <s v="电机24VDC"/>
    <s v="VMI"/>
    <n v="202"/>
    <x v="1"/>
    <s v="HVX"/>
    <x v="2"/>
    <s v="MRP"/>
    <s v="VMI"/>
    <n v="19"/>
    <n v="0"/>
    <n v="138"/>
    <n v="0"/>
    <n v="0"/>
    <n v="0"/>
    <n v="2622"/>
    <s v=""/>
    <n v="0"/>
    <n v="0"/>
    <n v="0"/>
    <n v="0"/>
    <s v="&gt;90 days"/>
    <n v="4"/>
    <s v="B"/>
    <n v="0"/>
    <n v="1730.52"/>
  </r>
  <r>
    <s v="AGSH33017-01"/>
    <s v="电机48VDC"/>
    <s v="VMI"/>
    <n v="202"/>
    <x v="1"/>
    <s v="HVX"/>
    <x v="2"/>
    <s v="MRP"/>
    <s v="VMI"/>
    <n v="55"/>
    <n v="0"/>
    <n v="138"/>
    <n v="0"/>
    <n v="0"/>
    <n v="35"/>
    <n v="7590"/>
    <n v="198.14285714285714"/>
    <n v="0"/>
    <n v="0"/>
    <n v="0"/>
    <n v="4830"/>
    <s v="&gt;90 days"/>
    <n v="3"/>
    <s v="A"/>
    <n v="21"/>
    <n v="4478.4830569574624"/>
  </r>
  <r>
    <s v="AGSH33018-01"/>
    <s v="电机60VDC"/>
    <s v="VMI"/>
    <n v="202"/>
    <x v="1"/>
    <s v="HVX"/>
    <x v="2"/>
    <s v="MRP"/>
    <s v="VMI"/>
    <n v="20"/>
    <n v="0"/>
    <n v="138"/>
    <n v="0"/>
    <n v="0"/>
    <n v="0"/>
    <n v="2760"/>
    <s v=""/>
    <n v="0"/>
    <n v="0"/>
    <n v="0"/>
    <n v="0"/>
    <s v="&gt;90 days"/>
    <n v="4"/>
    <s v="B"/>
    <n v="0"/>
    <n v="1821.6000000000001"/>
  </r>
  <r>
    <s v="AGSH33019-01"/>
    <s v="电机110V AC/DC"/>
    <s v="VMI"/>
    <n v="202"/>
    <x v="1"/>
    <s v="HVX"/>
    <x v="2"/>
    <s v="MRP"/>
    <s v="VMI"/>
    <n v="33"/>
    <n v="0"/>
    <n v="138"/>
    <n v="0"/>
    <n v="0"/>
    <n v="1960"/>
    <n v="4554"/>
    <n v="3.7244897959183669"/>
    <n v="0"/>
    <n v="0"/>
    <n v="0"/>
    <n v="270480"/>
    <s v="&lt;15 days"/>
    <n v="1"/>
    <s v="B"/>
    <n v="7"/>
    <n v="0"/>
  </r>
  <r>
    <s v="AGSH33020-01"/>
    <s v="电机220VDC"/>
    <s v="VMI"/>
    <n v="202"/>
    <x v="1"/>
    <s v="HVX"/>
    <x v="2"/>
    <s v="MRP"/>
    <s v="VMI"/>
    <n v="2"/>
    <n v="0"/>
    <n v="138"/>
    <n v="0"/>
    <n v="0"/>
    <n v="4807"/>
    <n v="276"/>
    <n v="2.5057208237986268"/>
    <n v="0"/>
    <n v="0"/>
    <n v="0"/>
    <n v="663366"/>
    <s v="&lt;15 days"/>
    <n v="1"/>
    <s v="C"/>
    <n v="7"/>
    <n v="0"/>
  </r>
  <r>
    <s v="AGSH33022-01"/>
    <s v="电机230VAC"/>
    <s v="XA"/>
    <n v="202"/>
    <x v="1"/>
    <s v="HVX"/>
    <x v="0"/>
    <s v="Order specific"/>
    <n v="2100"/>
    <n v="2"/>
    <n v="0"/>
    <n v="138"/>
    <n v="0"/>
    <n v="0"/>
    <n v="10"/>
    <n v="276"/>
    <n v="73"/>
    <n v="0"/>
    <n v="0"/>
    <n v="0"/>
    <n v="1380"/>
    <s v="Order specific"/>
    <s v="Order specific"/>
    <s v="C"/>
    <s v=""/>
    <n v="0"/>
  </r>
  <r>
    <s v="AGSH33052-01"/>
    <s v="SPUR GEAR"/>
    <s v="SM"/>
    <n v="202"/>
    <x v="1"/>
    <s v="HVX"/>
    <x v="1"/>
    <s v="kanban"/>
    <n v="2600"/>
    <n v="395"/>
    <n v="900"/>
    <n v="2.5"/>
    <n v="0"/>
    <n v="200"/>
    <n v="5263"/>
    <n v="987.5"/>
    <n v="0.13870416112483375"/>
    <n v="0"/>
    <n v="250"/>
    <n v="2250"/>
    <n v="13157.5"/>
    <s v="&lt;15 days"/>
    <n v="2"/>
    <s v="B"/>
    <n v="14"/>
    <n v="0"/>
  </r>
  <r>
    <s v="AGSH33054-01"/>
    <s v="SHAFT"/>
    <s v="SM"/>
    <n v="212"/>
    <x v="1"/>
    <s v="HVX"/>
    <x v="1"/>
    <s v="kanban"/>
    <n v="2600"/>
    <n v="373"/>
    <n v="517"/>
    <n v="6.31"/>
    <n v="0"/>
    <n v="150"/>
    <n v="4541"/>
    <n v="2353.6299999999997"/>
    <n v="31.749614622329887"/>
    <n v="0"/>
    <n v="473.24999999999994"/>
    <n v="3262.27"/>
    <n v="28653.71"/>
    <s v="&lt;90 days"/>
    <n v="2"/>
    <s v="B"/>
    <n v="14"/>
    <n v="868.42555835477708"/>
  </r>
  <r>
    <s v="AGSH33056-01"/>
    <s v="PIPE"/>
    <s v="SM"/>
    <n v="202"/>
    <x v="1"/>
    <s v="HVX"/>
    <x v="1"/>
    <s v="kanban"/>
    <n v="2600"/>
    <n v="1445"/>
    <n v="1200"/>
    <n v="1.7"/>
    <n v="0"/>
    <n v="300"/>
    <n v="3158"/>
    <n v="2456.5"/>
    <n v="43.111146295123497"/>
    <n v="0"/>
    <n v="255"/>
    <n v="2040"/>
    <n v="5368.5999999999995"/>
    <s v="&lt;90 days"/>
    <n v="3"/>
    <s v="B"/>
    <n v="21"/>
    <n v="831.53855690623971"/>
  </r>
  <r>
    <s v="AGSH33062-01"/>
    <s v="110VDC电动手车电机"/>
    <s v="XA"/>
    <n v="202"/>
    <x v="1"/>
    <s v="HVX"/>
    <x v="0"/>
    <s v="Order specific"/>
    <n v="2100"/>
    <n v="10"/>
    <n v="0"/>
    <n v="186.32"/>
    <n v="10"/>
    <n v="0"/>
    <n v="54"/>
    <n v="1863.1999999999998"/>
    <n v="9767.1296296296296"/>
    <n v="1863.1999999999998"/>
    <n v="0"/>
    <n v="0"/>
    <n v="10061.279999999999"/>
    <s v="Order specific"/>
    <s v="Order specific"/>
    <s v="B"/>
    <s v=""/>
    <n v="0"/>
  </r>
  <r>
    <s v="AGSH33063-01"/>
    <s v="220VDC电动手车电机"/>
    <s v="XA"/>
    <n v="202"/>
    <x v="1"/>
    <s v="HVX"/>
    <x v="0"/>
    <s v="Order specific"/>
    <n v="2100"/>
    <n v="9"/>
    <n v="1"/>
    <n v="186.32"/>
    <n v="10"/>
    <n v="0"/>
    <n v="46"/>
    <n v="1676.8799999999999"/>
    <n v="79.347826086956516"/>
    <n v="1863.1999999999998"/>
    <n v="0"/>
    <n v="186.32"/>
    <n v="8570.7199999999993"/>
    <s v="Order specific"/>
    <s v="Order specific"/>
    <s v="B"/>
    <s v=""/>
    <n v="0"/>
  </r>
  <r>
    <s v="AGSH33187-01"/>
    <s v="爬距增大圈VG3"/>
    <s v="VMI"/>
    <n v="202"/>
    <x v="1"/>
    <s v="HVX"/>
    <x v="2"/>
    <s v="MRP"/>
    <s v="VMI"/>
    <n v="18"/>
    <n v="0"/>
    <n v="8.33"/>
    <n v="0"/>
    <n v="0"/>
    <n v="3328"/>
    <n v="149.94"/>
    <n v="0.98707932692307687"/>
    <n v="0"/>
    <n v="0"/>
    <n v="0"/>
    <n v="27722.240000000002"/>
    <s v="&lt;15 days"/>
    <n v="2"/>
    <s v="C"/>
    <n v="14"/>
    <n v="0"/>
  </r>
  <r>
    <s v="AGSH33193-02"/>
    <s v="爬距增大圈VG5"/>
    <s v="VMI"/>
    <n v="202"/>
    <x v="1"/>
    <s v="HVX"/>
    <x v="2"/>
    <s v="MRP"/>
    <s v="VMI"/>
    <n v="36"/>
    <n v="0"/>
    <n v="11.93"/>
    <n v="0"/>
    <n v="0"/>
    <n v="282"/>
    <n v="429.48"/>
    <n v="23.297872340425531"/>
    <n v="0"/>
    <n v="0"/>
    <n v="0"/>
    <n v="3364.2599999999998"/>
    <s v="&lt;30 days"/>
    <n v="3"/>
    <s v="C"/>
    <n v="21"/>
    <n v="27.957383013698646"/>
  </r>
  <r>
    <s v="AGSH33208-01"/>
    <s v="电动手车电机220VAC"/>
    <s v="XA"/>
    <n v="202"/>
    <x v="1"/>
    <s v="HVX"/>
    <x v="0"/>
    <s v="Order specific"/>
    <n v="2100"/>
    <n v="40"/>
    <n v="24"/>
    <n v="186.32"/>
    <n v="0"/>
    <n v="0"/>
    <n v="83"/>
    <n v="7452.7999999999993"/>
    <n v="158.31325301204819"/>
    <n v="0"/>
    <n v="0"/>
    <n v="4471.68"/>
    <n v="15464.56"/>
    <s v="Order specific"/>
    <s v="Order specific"/>
    <s v="A"/>
    <s v=""/>
    <n v="0"/>
  </r>
  <r>
    <s v="AGSH33216-01Z"/>
    <s v="面板210mm"/>
    <s v="XA"/>
    <n v="202"/>
    <x v="1"/>
    <s v="HVX"/>
    <x v="0"/>
    <s v="Order specific"/>
    <n v="2100"/>
    <n v="3"/>
    <n v="0"/>
    <n v="85.91"/>
    <n v="0"/>
    <n v="0"/>
    <n v="0"/>
    <n v="257.73"/>
    <s v=""/>
    <n v="0"/>
    <n v="0"/>
    <n v="0"/>
    <n v="0"/>
    <s v="Order specific"/>
    <s v="Order specific"/>
    <s v="C"/>
    <s v=""/>
    <n v="0"/>
  </r>
  <r>
    <s v="AGSH33349-01"/>
    <s v="CAP"/>
    <s v="SM"/>
    <n v="212"/>
    <x v="1"/>
    <s v="HVX"/>
    <x v="1"/>
    <s v="kanban"/>
    <n v="2600"/>
    <n v="592"/>
    <n v="850"/>
    <n v="2.4300000000000002"/>
    <n v="0"/>
    <n v="300"/>
    <n v="3834"/>
    <n v="1438.5600000000002"/>
    <n v="0.28560250391236308"/>
    <n v="0"/>
    <n v="364.5"/>
    <n v="2065.5"/>
    <n v="9316.6200000000008"/>
    <s v="&lt;15 days"/>
    <n v="3"/>
    <s v="B"/>
    <n v="21"/>
    <n v="0"/>
  </r>
  <r>
    <s v="AGSH34026-01"/>
    <s v="FISHPLATE"/>
    <s v="SM"/>
    <n v="202"/>
    <x v="1"/>
    <s v="HVX"/>
    <x v="1"/>
    <s v="kanban"/>
    <n v="2600"/>
    <n v="558"/>
    <n v="2000"/>
    <n v="1.1000000000000001"/>
    <n v="0"/>
    <n v="400"/>
    <n v="6206"/>
    <n v="613.80000000000007"/>
    <n v="34.817918143731873"/>
    <n v="0"/>
    <n v="220.00000000000003"/>
    <n v="2200"/>
    <n v="6826.6"/>
    <s v="&lt;90 days"/>
    <n v="3"/>
    <s v="C"/>
    <n v="21"/>
    <n v="160.77208178452429"/>
  </r>
  <r>
    <s v="AGSH34051-01"/>
    <s v="GUIDE ROD"/>
    <s v="SM"/>
    <n v="202"/>
    <x v="1"/>
    <s v="HVX"/>
    <x v="1"/>
    <s v="kanban"/>
    <n v="2600"/>
    <n v="207"/>
    <n v="120"/>
    <n v="1.85"/>
    <n v="0"/>
    <n v="60"/>
    <n v="323"/>
    <n v="382.95000000000005"/>
    <n v="630.55727554179566"/>
    <n v="0"/>
    <n v="55.5"/>
    <n v="222"/>
    <n v="597.55000000000007"/>
    <s v="&gt;90 days"/>
    <n v="3"/>
    <s v="C"/>
    <n v="21"/>
    <n v="244.3295457799382"/>
  </r>
  <r>
    <s v="AGSH34081-01"/>
    <s v="LEVER"/>
    <s v="SM"/>
    <n v="212"/>
    <x v="1"/>
    <s v="HVX"/>
    <x v="1"/>
    <s v="kanban"/>
    <n v="2600"/>
    <n v="831"/>
    <n v="1100"/>
    <n v="1.2"/>
    <n v="0"/>
    <n v="300"/>
    <n v="3103"/>
    <n v="997.19999999999993"/>
    <n v="24.349017080244924"/>
    <n v="0"/>
    <n v="180"/>
    <n v="1320"/>
    <n v="3723.6"/>
    <s v="&lt;30 days"/>
    <n v="3"/>
    <s v="B"/>
    <n v="21"/>
    <n v="90.523665991661744"/>
  </r>
  <r>
    <s v="AGSH34083-01"/>
    <s v="LEVER"/>
    <s v="SM"/>
    <n v="202"/>
    <x v="1"/>
    <s v="HVX"/>
    <x v="1"/>
    <s v="kanban"/>
    <n v="2600"/>
    <n v="591"/>
    <n v="900"/>
    <n v="2.5"/>
    <n v="0"/>
    <n v="300"/>
    <n v="6099"/>
    <n v="1477.5"/>
    <n v="49.731923266109199"/>
    <n v="0"/>
    <n v="375"/>
    <n v="2250"/>
    <n v="15247.5"/>
    <s v="&lt;90 days"/>
    <n v="2"/>
    <s v="B"/>
    <n v="14"/>
    <n v="700.63618465951242"/>
  </r>
  <r>
    <s v="AGSH34085-01"/>
    <s v="SUPPORT"/>
    <s v="SM"/>
    <n v="202"/>
    <x v="1"/>
    <s v="HVX"/>
    <x v="1"/>
    <s v="kanban"/>
    <n v="2600"/>
    <n v="441"/>
    <n v="500"/>
    <n v="4.5"/>
    <n v="0"/>
    <n v="200"/>
    <n v="3969"/>
    <n v="1984.5"/>
    <n v="54.349962207105065"/>
    <n v="0"/>
    <n v="450"/>
    <n v="2250"/>
    <n v="17860.5"/>
    <s v="&lt;90 days"/>
    <n v="2"/>
    <s v="B"/>
    <n v="14"/>
    <n v="972.38650872679227"/>
  </r>
  <r>
    <s v="AGSH34087-01"/>
    <s v="FISHPLATE"/>
    <s v="SM"/>
    <n v="202"/>
    <x v="1"/>
    <s v="HVX"/>
    <x v="1"/>
    <s v="kanban"/>
    <n v="2600"/>
    <n v="771"/>
    <n v="400"/>
    <n v="2.65"/>
    <n v="0"/>
    <n v="400"/>
    <n v="7938"/>
    <n v="2043.1499999999999"/>
    <n v="20.277777777777775"/>
    <n v="0"/>
    <n v="530"/>
    <n v="1060"/>
    <n v="21035.7"/>
    <s v="&lt;30 days"/>
    <n v="2"/>
    <s v="B"/>
    <n v="14"/>
    <n v="417.47432054794513"/>
  </r>
  <r>
    <s v="AGSH34093-01"/>
    <s v="S6与半轴联锁杆"/>
    <s v="VMI"/>
    <n v="212"/>
    <x v="1"/>
    <s v="HVX"/>
    <x v="2"/>
    <s v="MRP"/>
    <s v="VMI"/>
    <n v="153"/>
    <n v="0"/>
    <n v="8.6"/>
    <n v="0"/>
    <n v="0"/>
    <n v="2908"/>
    <n v="1315.8"/>
    <n v="96.772696011004129"/>
    <n v="0"/>
    <n v="0"/>
    <n v="0"/>
    <n v="25008.799999999999"/>
    <s v="&gt;90 days"/>
    <n v="2"/>
    <s v="B"/>
    <n v="14"/>
    <n v="742.79347186184111"/>
  </r>
  <r>
    <s v="AGSH34114-01"/>
    <s v="HVX-A主轴摆臂"/>
    <s v="VMI"/>
    <n v="202"/>
    <x v="1"/>
    <s v="HVX"/>
    <x v="2"/>
    <s v="MRP"/>
    <s v="VMI"/>
    <n v="3"/>
    <n v="0"/>
    <n v="24.67"/>
    <n v="0"/>
    <n v="0"/>
    <n v="8988"/>
    <n v="74.010000000000005"/>
    <n v="6.2132843791722294"/>
    <n v="0"/>
    <n v="0"/>
    <n v="0"/>
    <n v="221733.96000000002"/>
    <s v="&lt;15 days"/>
    <n v="1"/>
    <s v="C"/>
    <n v="7"/>
    <n v="0"/>
  </r>
  <r>
    <s v="AGSH34118-01"/>
    <s v="合分止动块（旧）"/>
    <s v="XA"/>
    <n v="213"/>
    <x v="1"/>
    <s v="HVX"/>
    <x v="0"/>
    <s v="Order specific"/>
    <n v="2100"/>
    <n v="57"/>
    <n v="0"/>
    <n v="144.52000000000001"/>
    <n v="0"/>
    <n v="0"/>
    <n v="382"/>
    <n v="8237.6400000000012"/>
    <n v="2.8664921465968587"/>
    <n v="0"/>
    <n v="0"/>
    <n v="0"/>
    <n v="55206.640000000007"/>
    <s v="Order specific"/>
    <s v="Order specific"/>
    <s v="A"/>
    <s v=""/>
    <n v="0"/>
  </r>
  <r>
    <s v="AGSH34127-01"/>
    <s v="LEVER"/>
    <s v="SM"/>
    <n v="202"/>
    <x v="1"/>
    <s v="HVX"/>
    <x v="1"/>
    <s v="kanban"/>
    <n v="2600"/>
    <n v="650"/>
    <n v="750"/>
    <n v="2.59"/>
    <n v="0"/>
    <n v="250"/>
    <n v="6101"/>
    <n v="1683.5"/>
    <n v="3.4100967054581215"/>
    <n v="0"/>
    <n v="323.75"/>
    <n v="1942.5"/>
    <n v="15801.589999999998"/>
    <s v="&lt;15 days"/>
    <n v="2"/>
    <s v="B"/>
    <n v="14"/>
    <n v="0"/>
  </r>
  <r>
    <s v="AGSH34135-01"/>
    <s v="LOCK ROD GUIDE"/>
    <s v="SM"/>
    <n v="212"/>
    <x v="1"/>
    <s v="HVX"/>
    <x v="1"/>
    <s v="kanban"/>
    <n v="2600"/>
    <n v="251"/>
    <n v="120"/>
    <n v="2.8"/>
    <n v="0"/>
    <n v="60"/>
    <n v="1065"/>
    <n v="702.8"/>
    <n v="222.7699530516432"/>
    <n v="0"/>
    <n v="84"/>
    <n v="336"/>
    <n v="2982"/>
    <s v="&gt;90 days"/>
    <n v="3"/>
    <s v="C"/>
    <n v="21"/>
    <n v="420.12213900948365"/>
  </r>
  <r>
    <s v="AGSH34149-01"/>
    <s v="PIN"/>
    <s v="SM"/>
    <n v="212"/>
    <x v="1"/>
    <s v="HVX"/>
    <x v="1"/>
    <s v="kanban"/>
    <n v="2600"/>
    <n v="671"/>
    <n v="200"/>
    <n v="5.17"/>
    <n v="0"/>
    <n v="200"/>
    <n v="7844"/>
    <n v="3469.07"/>
    <n v="11.679627740948495"/>
    <n v="0"/>
    <n v="517"/>
    <n v="1034"/>
    <n v="40553.479999999996"/>
    <s v="&lt;15 days"/>
    <n v="2"/>
    <s v="B"/>
    <n v="14"/>
    <n v="0"/>
  </r>
  <r>
    <s v="AGSH34268-01"/>
    <s v="极柱铜轴套"/>
    <s v="VMI"/>
    <n v="202"/>
    <x v="1"/>
    <s v="HVX"/>
    <x v="2"/>
    <s v="MRP"/>
    <s v="VMI"/>
    <n v="3"/>
    <n v="0"/>
    <n v="42.73"/>
    <n v="0"/>
    <n v="0"/>
    <n v="945"/>
    <n v="128.19"/>
    <n v="259.16931216931215"/>
    <n v="0"/>
    <n v="0"/>
    <n v="0"/>
    <n v="40379.85"/>
    <s v="&gt;90 days"/>
    <n v="2"/>
    <s v="C"/>
    <n v="14"/>
    <n v="80.035122793622278"/>
  </r>
  <r>
    <s v="AGSH34290-02"/>
    <s v="电动手车S5装配件"/>
    <s v="XA"/>
    <n v="202"/>
    <x v="1"/>
    <s v="HVX"/>
    <x v="0"/>
    <s v="Order specific"/>
    <n v="2100"/>
    <n v="18"/>
    <n v="32"/>
    <n v="3.41"/>
    <n v="0"/>
    <n v="0"/>
    <n v="183"/>
    <n v="61.38"/>
    <n v="5.9836065573770494"/>
    <n v="0"/>
    <n v="0"/>
    <n v="109.12"/>
    <n v="624.03"/>
    <s v="Order specific"/>
    <s v="Order specific"/>
    <s v="C"/>
    <s v=""/>
    <n v="0"/>
  </r>
  <r>
    <s v="AGSH34292-01"/>
    <s v="电动手车丝杆挡板"/>
    <s v="XA"/>
    <n v="202"/>
    <x v="1"/>
    <s v="HVX"/>
    <x v="0"/>
    <s v="Order specific"/>
    <n v="2100"/>
    <n v="20"/>
    <n v="30"/>
    <n v="2"/>
    <n v="0"/>
    <n v="0"/>
    <n v="183"/>
    <n v="40"/>
    <n v="35.901639344262293"/>
    <n v="0"/>
    <n v="0"/>
    <n v="60"/>
    <n v="366"/>
    <s v="Order specific"/>
    <s v="Order specific"/>
    <s v="C"/>
    <s v=""/>
    <n v="0"/>
  </r>
  <r>
    <s v="AGSH34306-01"/>
    <s v="极柱泡套"/>
    <s v="VMI"/>
    <n v="202"/>
    <x v="1"/>
    <s v="HVX"/>
    <x v="2"/>
    <s v="MRP"/>
    <s v="VMI"/>
    <n v="15"/>
    <n v="0"/>
    <n v="96.33"/>
    <n v="0"/>
    <n v="0"/>
    <n v="12046"/>
    <n v="1444.95"/>
    <n v="0.60601029387348493"/>
    <n v="0"/>
    <n v="0"/>
    <n v="0"/>
    <n v="1160391.18"/>
    <s v="&lt;15 days"/>
    <n v="1"/>
    <s v="B"/>
    <n v="7"/>
    <n v="0"/>
  </r>
  <r>
    <s v="AGSH34306-03"/>
    <s v="极柱泡套"/>
    <s v="VMI"/>
    <n v="202"/>
    <x v="1"/>
    <s v="HVX"/>
    <x v="2"/>
    <s v="MRP"/>
    <s v="VMI"/>
    <n v="2"/>
    <n v="0"/>
    <n v="121.33"/>
    <n v="0"/>
    <n v="0"/>
    <n v="6010"/>
    <n v="242.66"/>
    <n v="0.910981697171381"/>
    <n v="0"/>
    <n v="0"/>
    <n v="0"/>
    <n v="729193.3"/>
    <s v="&lt;15 days"/>
    <n v="1"/>
    <s v="C"/>
    <n v="7"/>
    <n v="0"/>
  </r>
  <r>
    <s v="AGSH34323-01"/>
    <s v="航空插支架"/>
    <s v="VMI"/>
    <n v="202"/>
    <x v="1"/>
    <s v="HVX"/>
    <x v="2"/>
    <s v="MRP"/>
    <s v="VMI"/>
    <n v="27"/>
    <n v="0"/>
    <n v="36.54"/>
    <n v="0"/>
    <n v="0"/>
    <n v="3214"/>
    <n v="986.57999999999993"/>
    <n v="0.22713130056004979"/>
    <n v="0"/>
    <n v="0"/>
    <n v="0"/>
    <n v="117439.56"/>
    <s v="&lt;15 days"/>
    <n v="2"/>
    <s v="B"/>
    <n v="14"/>
    <n v="0"/>
  </r>
  <r>
    <s v="AGSH34530-01"/>
    <s v="PUSH BUTTON"/>
    <s v="SM"/>
    <n v="202"/>
    <x v="1"/>
    <s v="HVX"/>
    <x v="1"/>
    <s v="kanban"/>
    <n v="2600"/>
    <n v="213"/>
    <n v="1500"/>
    <n v="4"/>
    <n v="0"/>
    <n v="500"/>
    <n v="7045"/>
    <n v="852"/>
    <n v="1.3988644428672818"/>
    <n v="0"/>
    <n v="1000"/>
    <n v="6000"/>
    <n v="28180"/>
    <s v="&lt;15 days"/>
    <n v="2"/>
    <s v="C"/>
    <n v="14"/>
    <n v="0"/>
  </r>
  <r>
    <s v="AGSH34532-01"/>
    <s v="PUSH BUTTON  BLACK"/>
    <s v="SM"/>
    <n v="202"/>
    <x v="1"/>
    <s v="HVX"/>
    <x v="1"/>
    <s v="kanban"/>
    <n v="2600"/>
    <n v="838"/>
    <n v="1000"/>
    <n v="4"/>
    <n v="0"/>
    <n v="250"/>
    <n v="1490"/>
    <n v="3352"/>
    <n v="52.177852348993291"/>
    <n v="0"/>
    <n v="500"/>
    <n v="4000"/>
    <n v="5960"/>
    <s v="&lt;90 days"/>
    <n v="3"/>
    <s v="B"/>
    <n v="21"/>
    <n v="1321.9284275516111"/>
  </r>
  <r>
    <s v="AGSH34532-02"/>
    <s v="PUSH BUTTON GREEN"/>
    <s v="SM"/>
    <n v="202"/>
    <x v="1"/>
    <s v="HVX"/>
    <x v="1"/>
    <s v="kanban"/>
    <n v="2600"/>
    <n v="316"/>
    <n v="750"/>
    <n v="4"/>
    <n v="0"/>
    <n v="250"/>
    <n v="6102"/>
    <n v="1264"/>
    <n v="50.126188135037694"/>
    <n v="0"/>
    <n v="500"/>
    <n v="3000"/>
    <n v="24408"/>
    <s v="&lt;90 days"/>
    <n v="2"/>
    <s v="B"/>
    <n v="14"/>
    <n v="601.24083460293582"/>
  </r>
  <r>
    <s v="AGSH34538-01"/>
    <s v="SHEET"/>
    <s v="SM"/>
    <n v="202"/>
    <x v="1"/>
    <s v="HVX"/>
    <x v="1"/>
    <s v="kanban"/>
    <n v="2600"/>
    <n v="517"/>
    <n v="600"/>
    <n v="1.1499999999999999"/>
    <n v="0"/>
    <n v="100"/>
    <n v="363"/>
    <n v="594.54999999999995"/>
    <n v="317.74104683195594"/>
    <n v="0"/>
    <n v="57.499999999999993"/>
    <n v="690"/>
    <n v="417.45"/>
    <s v="&gt;90 days"/>
    <n v="3"/>
    <s v="C"/>
    <n v="21"/>
    <n v="366.46847538581579"/>
  </r>
  <r>
    <s v="AGSH34540-02"/>
    <s v="TAPPET"/>
    <s v="SM"/>
    <n v="202"/>
    <x v="1"/>
    <s v="HVX"/>
    <x v="1"/>
    <s v="kanban"/>
    <n v="2600"/>
    <n v="22"/>
    <n v="420"/>
    <n v="4.0999999999999996"/>
    <n v="0"/>
    <n v="60"/>
    <n v="303"/>
    <n v="90.199999999999989"/>
    <n v="622.78877887788781"/>
    <n v="0"/>
    <n v="122.99999999999999"/>
    <n v="1721.9999999999998"/>
    <n v="1242.3"/>
    <s v="&gt;90 days"/>
    <n v="3"/>
    <s v="C"/>
    <n v="21"/>
    <n v="57.524622792188858"/>
  </r>
  <r>
    <s v="AGSH34653-01"/>
    <s v="K01 导轨"/>
    <s v="XA"/>
    <n v="202"/>
    <x v="1"/>
    <s v="HVX"/>
    <x v="0"/>
    <s v="Order specific"/>
    <n v="2100"/>
    <n v="254"/>
    <n v="0"/>
    <n v="1.85"/>
    <n v="0"/>
    <n v="0"/>
    <n v="220"/>
    <n v="469.90000000000003"/>
    <n v="36.5"/>
    <n v="0"/>
    <n v="0"/>
    <n v="0"/>
    <n v="407"/>
    <s v="Order specific"/>
    <s v="Order specific"/>
    <s v="C"/>
    <s v=""/>
    <n v="0"/>
  </r>
  <r>
    <s v="AGSH34805-01"/>
    <s v="隔板固定块"/>
    <s v="XA"/>
    <n v="202"/>
    <x v="1"/>
    <s v="HVX"/>
    <x v="0"/>
    <s v="Order specific"/>
    <n v="2100"/>
    <n v="13"/>
    <n v="0"/>
    <n v="8.98"/>
    <n v="0"/>
    <n v="0"/>
    <n v="36"/>
    <n v="116.74000000000001"/>
    <n v="2575.2777777777778"/>
    <n v="0"/>
    <n v="0"/>
    <n v="0"/>
    <n v="323.28000000000003"/>
    <s v="Order specific"/>
    <s v="Order specific"/>
    <s v="C"/>
    <s v=""/>
    <n v="0"/>
  </r>
  <r>
    <s v="AGSH34805-02"/>
    <s v="隔板固定块"/>
    <s v="XA"/>
    <n v="212"/>
    <x v="1"/>
    <s v="HVX"/>
    <x v="0"/>
    <s v="Order specific"/>
    <n v="2100"/>
    <n v="7"/>
    <n v="0"/>
    <n v="22.8"/>
    <n v="0"/>
    <n v="0"/>
    <n v="12"/>
    <n v="159.6"/>
    <n v="395.41666666666663"/>
    <n v="0"/>
    <n v="0"/>
    <n v="0"/>
    <n v="273.60000000000002"/>
    <s v="Order specific"/>
    <s v="Order specific"/>
    <s v="C"/>
    <s v=""/>
    <n v="0"/>
  </r>
  <r>
    <s v="AGSH34814-01"/>
    <s v="支撑杆"/>
    <s v="VMI"/>
    <n v="202"/>
    <x v="1"/>
    <s v="HVX"/>
    <x v="2"/>
    <s v="MRP"/>
    <s v="VMI"/>
    <n v="36"/>
    <n v="0"/>
    <n v="7.2"/>
    <n v="0"/>
    <n v="0"/>
    <n v="1187"/>
    <n v="259.2"/>
    <n v="2.1524852569502948"/>
    <n v="0"/>
    <n v="0"/>
    <n v="0"/>
    <n v="8546.4"/>
    <s v="&lt;15 days"/>
    <n v="3"/>
    <s v="C"/>
    <n v="21"/>
    <n v="0"/>
  </r>
  <r>
    <s v="AGSH34836-01"/>
    <s v="压力杆"/>
    <s v="VMI"/>
    <n v="212"/>
    <x v="1"/>
    <s v="HVX"/>
    <x v="2"/>
    <s v="MRP"/>
    <s v="VMI"/>
    <n v="36"/>
    <n v="0"/>
    <n v="9"/>
    <n v="0"/>
    <n v="0"/>
    <n v="1242"/>
    <n v="324"/>
    <n v="10.579710144927537"/>
    <n v="0"/>
    <n v="0"/>
    <n v="0"/>
    <n v="11178"/>
    <s v="&lt;15 days"/>
    <n v="2"/>
    <s v="C"/>
    <n v="14"/>
    <n v="0"/>
  </r>
  <r>
    <s v="AGSH34840-01"/>
    <s v="SPACER"/>
    <s v="SM"/>
    <n v="202"/>
    <x v="1"/>
    <s v="HVX"/>
    <x v="1"/>
    <s v="kanban"/>
    <n v="2600"/>
    <n v="269"/>
    <n v="240"/>
    <n v="2.95"/>
    <n v="0"/>
    <n v="60"/>
    <n v="594"/>
    <n v="793.55000000000007"/>
    <n v="22.121212121212121"/>
    <n v="0"/>
    <n v="88.5"/>
    <n v="708"/>
    <n v="1752.3000000000002"/>
    <s v="&lt;30 days"/>
    <n v="3"/>
    <s v="C"/>
    <n v="21"/>
    <n v="26.545878082191791"/>
  </r>
  <r>
    <s v="AGSH34842-01"/>
    <s v="12KVI40KA绝缘子"/>
    <s v="XA"/>
    <n v="212"/>
    <x v="1"/>
    <s v="HVX"/>
    <x v="0"/>
    <s v="Order specific"/>
    <n v="2100"/>
    <n v="45"/>
    <n v="0"/>
    <n v="86.08"/>
    <n v="0"/>
    <n v="0"/>
    <n v="180"/>
    <n v="3873.6"/>
    <n v="545.47222222222229"/>
    <n v="0"/>
    <n v="0"/>
    <n v="0"/>
    <n v="15494.4"/>
    <s v="Order specific"/>
    <s v="Order specific"/>
    <s v="B"/>
    <s v=""/>
    <n v="0"/>
  </r>
  <r>
    <s v="AGSH34843-01"/>
    <s v="绝缘子"/>
    <s v="XA"/>
    <n v="212"/>
    <x v="1"/>
    <s v="HVX"/>
    <x v="0"/>
    <s v="Order specific"/>
    <n v="2100"/>
    <n v="132"/>
    <n v="6"/>
    <n v="111.24"/>
    <n v="0"/>
    <n v="0"/>
    <n v="869"/>
    <n v="14683.679999999998"/>
    <n v="18.901035673187572"/>
    <n v="0"/>
    <n v="0"/>
    <n v="667.43999999999994"/>
    <n v="96667.56"/>
    <s v="Order specific"/>
    <s v="Order specific"/>
    <s v="A"/>
    <s v=""/>
    <n v="0"/>
  </r>
  <r>
    <s v="AGSH34845-01"/>
    <s v="支撑铝块"/>
    <s v="VMI"/>
    <n v="202"/>
    <x v="1"/>
    <s v="HVX"/>
    <x v="2"/>
    <s v="MRP"/>
    <s v="VMI"/>
    <n v="18"/>
    <n v="0"/>
    <n v="34.5"/>
    <n v="0"/>
    <n v="0"/>
    <n v="594"/>
    <n v="621"/>
    <n v="81.1111111111111"/>
    <n v="0"/>
    <n v="0"/>
    <n v="0"/>
    <n v="20493"/>
    <s v="&lt;90 days"/>
    <n v="2"/>
    <s v="C"/>
    <n v="14"/>
    <n v="339.11704109589044"/>
  </r>
  <r>
    <s v="AGSH34847-01"/>
    <s v="导电镀银片"/>
    <s v="VMI"/>
    <n v="212"/>
    <x v="1"/>
    <s v="HVX"/>
    <x v="2"/>
    <s v="MRP"/>
    <s v="VMI"/>
    <n v="71"/>
    <n v="0"/>
    <n v="3"/>
    <n v="0"/>
    <n v="0"/>
    <n v="708"/>
    <n v="213"/>
    <n v="9.279661016949154"/>
    <n v="0"/>
    <n v="0"/>
    <n v="0"/>
    <n v="2124"/>
    <s v="&lt;15 days"/>
    <n v="3"/>
    <s v="C"/>
    <n v="21"/>
    <n v="0"/>
  </r>
  <r>
    <s v="AGSH34856-01"/>
    <s v="拉杆"/>
    <s v="XA"/>
    <n v="202"/>
    <x v="1"/>
    <s v="HVX"/>
    <x v="0"/>
    <s v="Order specific"/>
    <n v="2100"/>
    <n v="158"/>
    <n v="0"/>
    <n v="27.36"/>
    <n v="0"/>
    <n v="0"/>
    <n v="424"/>
    <n v="4322.88"/>
    <n v="61.120283018867923"/>
    <n v="0"/>
    <n v="0"/>
    <n v="0"/>
    <n v="11600.64"/>
    <s v="Order specific"/>
    <s v="Order specific"/>
    <s v="B"/>
    <s v=""/>
    <n v="0"/>
  </r>
  <r>
    <s v="AGSH34859-01"/>
    <s v="弹簧内轴"/>
    <s v="VMI"/>
    <n v="212"/>
    <x v="1"/>
    <s v="HVX"/>
    <x v="2"/>
    <s v="MRP"/>
    <s v="VMI"/>
    <n v="18"/>
    <n v="0"/>
    <n v="8.5"/>
    <n v="0"/>
    <n v="0"/>
    <n v="594"/>
    <n v="153"/>
    <n v="97.08754208754209"/>
    <n v="0"/>
    <n v="0"/>
    <n v="0"/>
    <n v="5049"/>
    <s v="&gt;90 days"/>
    <n v="3"/>
    <s v="C"/>
    <n v="21"/>
    <n v="79.138062770938106"/>
  </r>
  <r>
    <s v="AGSH34861-01"/>
    <s v="螺纹盖"/>
    <s v="VMI"/>
    <n v="202"/>
    <x v="1"/>
    <s v="HVX"/>
    <x v="2"/>
    <s v="MRP"/>
    <s v="VMI"/>
    <n v="18"/>
    <n v="0"/>
    <n v="8.5"/>
    <n v="0"/>
    <n v="0"/>
    <n v="594"/>
    <n v="153"/>
    <n v="11.060606060606061"/>
    <n v="0"/>
    <n v="0"/>
    <n v="0"/>
    <n v="5049"/>
    <s v="&lt;15 days"/>
    <n v="3"/>
    <s v="C"/>
    <n v="21"/>
    <n v="0"/>
  </r>
  <r>
    <s v="AGSH34863-01"/>
    <s v="金属板"/>
    <s v="VMI"/>
    <n v="212"/>
    <x v="1"/>
    <s v="HVX"/>
    <x v="2"/>
    <s v="MRP"/>
    <s v="VMI"/>
    <n v="18"/>
    <n v="0"/>
    <n v="11.9"/>
    <n v="0"/>
    <n v="0"/>
    <n v="596"/>
    <n v="214.20000000000002"/>
    <n v="11.023489932885907"/>
    <n v="0"/>
    <n v="0"/>
    <n v="0"/>
    <n v="7092.4000000000005"/>
    <s v="&lt;15 days"/>
    <n v="3"/>
    <s v="C"/>
    <n v="21"/>
    <n v="0"/>
  </r>
  <r>
    <s v="AGSH34873-01"/>
    <s v="分闸弹簧"/>
    <s v="VMI"/>
    <n v="219"/>
    <x v="1"/>
    <s v="HVX"/>
    <x v="2"/>
    <s v="MRP"/>
    <s v="VMI"/>
    <n v="48"/>
    <n v="0"/>
    <n v="11.16"/>
    <n v="0"/>
    <n v="0"/>
    <n v="594"/>
    <n v="535.68000000000006"/>
    <n v="11.060606060606061"/>
    <n v="0"/>
    <n v="0"/>
    <n v="0"/>
    <n v="6629.04"/>
    <s v="&lt;15 days"/>
    <n v="3"/>
    <s v="C"/>
    <n v="21"/>
    <n v="0"/>
  </r>
  <r>
    <s v="AGSH34875-02"/>
    <s v="软连接"/>
    <s v="XA"/>
    <n v="202"/>
    <x v="1"/>
    <s v="HVX"/>
    <x v="0"/>
    <s v="Order specific"/>
    <n v="2100"/>
    <n v="300"/>
    <n v="0"/>
    <n v="92.84"/>
    <n v="0"/>
    <n v="0"/>
    <n v="484"/>
    <n v="27852"/>
    <n v="36.198347107438018"/>
    <n v="0"/>
    <n v="0"/>
    <n v="0"/>
    <n v="44934.560000000005"/>
    <s v="Order specific"/>
    <s v="Order specific"/>
    <s v="A"/>
    <s v=""/>
    <n v="0"/>
  </r>
  <r>
    <s v="AGSH34897-01"/>
    <s v="电动手车S6联锁件"/>
    <s v="XA"/>
    <n v="202"/>
    <x v="1"/>
    <s v="HVX"/>
    <x v="0"/>
    <s v="Order specific"/>
    <n v="2100"/>
    <n v="27"/>
    <n v="0"/>
    <n v="6.21"/>
    <n v="0"/>
    <n v="0"/>
    <n v="8"/>
    <n v="167.67"/>
    <n v="13687.5"/>
    <n v="0"/>
    <n v="0"/>
    <n v="0"/>
    <n v="49.68"/>
    <s v="Order specific"/>
    <s v="Order specific"/>
    <s v="C"/>
    <s v=""/>
    <n v="0"/>
  </r>
  <r>
    <s v="AGSH34899-01"/>
    <s v="RAIL"/>
    <s v="SM"/>
    <n v="202"/>
    <x v="1"/>
    <s v="HVX"/>
    <x v="1"/>
    <s v="kanban"/>
    <n v="2600"/>
    <n v="829"/>
    <n v="840"/>
    <n v="1.57"/>
    <n v="0"/>
    <n v="300"/>
    <n v="5080"/>
    <n v="1301.53"/>
    <n v="1.9399606299212597"/>
    <n v="0"/>
    <n v="235.5"/>
    <n v="1318.8"/>
    <n v="7975.6"/>
    <s v="&lt;15 days"/>
    <n v="3"/>
    <s v="B"/>
    <n v="21"/>
    <n v="0"/>
  </r>
  <r>
    <s v="AGSH34919-01"/>
    <s v="S6与手车翻板联锁件"/>
    <s v="VMI"/>
    <n v="202"/>
    <x v="1"/>
    <s v="HVX"/>
    <x v="2"/>
    <s v="MRP"/>
    <s v="VMI"/>
    <n v="9"/>
    <n v="0"/>
    <n v="10.199999999999999"/>
    <n v="0"/>
    <n v="0"/>
    <n v="85"/>
    <n v="91.8"/>
    <n v="3559.8235294117649"/>
    <n v="0"/>
    <n v="0"/>
    <n v="0"/>
    <n v="866.99999999999989"/>
    <s v="&gt;90 days"/>
    <n v="3"/>
    <s v="C"/>
    <n v="21"/>
    <n v="60.23058115901317"/>
  </r>
  <r>
    <s v="AGSH34920-01"/>
    <s v="GUIDE"/>
    <s v="SM"/>
    <n v="202"/>
    <x v="1"/>
    <s v="HVX"/>
    <x v="1"/>
    <s v="kanban"/>
    <n v="2600"/>
    <n v="70"/>
    <n v="150"/>
    <n v="0.9"/>
    <n v="0"/>
    <n v="30"/>
    <n v="198"/>
    <n v="63"/>
    <n v="16.59090909090909"/>
    <n v="0"/>
    <n v="13.5"/>
    <n v="135"/>
    <n v="178.20000000000002"/>
    <s v="&lt;30 days"/>
    <n v="3"/>
    <s v="C"/>
    <n v="21"/>
    <n v="0"/>
  </r>
  <r>
    <s v="AGSH34924-01"/>
    <s v="S6与手车翻板联锁件"/>
    <s v="VMI"/>
    <n v="202"/>
    <x v="1"/>
    <s v="HVX"/>
    <x v="2"/>
    <s v="MRP"/>
    <s v="VMI"/>
    <n v="6"/>
    <n v="0"/>
    <n v="10.32"/>
    <n v="0"/>
    <n v="0"/>
    <n v="198"/>
    <n v="61.92"/>
    <n v="129.04040404040404"/>
    <n v="0"/>
    <n v="0"/>
    <n v="0"/>
    <n v="2043.3600000000001"/>
    <s v="&gt;90 days"/>
    <n v="3"/>
    <s v="C"/>
    <n v="21"/>
    <n v="34.216483068493154"/>
  </r>
  <r>
    <s v="AGSH34939-01"/>
    <s v="LEVER"/>
    <s v="SM"/>
    <n v="202"/>
    <x v="1"/>
    <s v="HVX"/>
    <x v="1"/>
    <s v="kanban"/>
    <n v="2600"/>
    <n v="965"/>
    <n v="900"/>
    <n v="1.62"/>
    <n v="0"/>
    <n v="300"/>
    <n v="2834"/>
    <n v="1563.3000000000002"/>
    <n v="0.77275935074100222"/>
    <n v="0"/>
    <n v="243.00000000000003"/>
    <n v="1458"/>
    <n v="4591.08"/>
    <s v="&lt;15 days"/>
    <n v="3"/>
    <s v="B"/>
    <n v="21"/>
    <n v="0"/>
  </r>
  <r>
    <s v="AGSH34961-01"/>
    <s v="航空插联杆"/>
    <s v="VMI"/>
    <n v="202"/>
    <x v="1"/>
    <s v="HVX"/>
    <x v="2"/>
    <s v="MRP"/>
    <s v="VMI"/>
    <n v="7"/>
    <n v="0"/>
    <n v="10"/>
    <n v="0"/>
    <n v="0"/>
    <n v="193"/>
    <n v="70"/>
    <n v="1825"/>
    <n v="0"/>
    <n v="0"/>
    <n v="0"/>
    <n v="1930"/>
    <s v="&gt;90 days"/>
    <n v="3"/>
    <s v="C"/>
    <n v="21"/>
    <n v="45.668383561643836"/>
  </r>
  <r>
    <s v="AGSH34962-01"/>
    <s v="航空插与手车下联锁件"/>
    <s v="VMI"/>
    <n v="212"/>
    <x v="1"/>
    <s v="HVX"/>
    <x v="2"/>
    <s v="MRP"/>
    <s v="VMI"/>
    <n v="1"/>
    <n v="0"/>
    <n v="5.8"/>
    <n v="0"/>
    <n v="0"/>
    <n v="104"/>
    <n v="5.8"/>
    <n v="24.56730769230769"/>
    <n v="0"/>
    <n v="0"/>
    <n v="0"/>
    <n v="603.19999999999993"/>
    <s v="&lt;30 days"/>
    <n v="3"/>
    <s v="C"/>
    <n v="21"/>
    <n v="0.55584657534246529"/>
  </r>
  <r>
    <s v="AGSH34964-01"/>
    <s v="航空插与手车上联锁件"/>
    <s v="VMI"/>
    <n v="202"/>
    <x v="1"/>
    <s v="HVX"/>
    <x v="2"/>
    <s v="MRP"/>
    <s v="VMI"/>
    <n v="9"/>
    <n v="0"/>
    <n v="2.98"/>
    <n v="0"/>
    <n v="0"/>
    <n v="193"/>
    <n v="26.82"/>
    <n v="1.8911917098445596"/>
    <n v="0"/>
    <n v="0"/>
    <n v="0"/>
    <n v="575.14"/>
    <s v="&lt;15 days"/>
    <n v="3"/>
    <s v="C"/>
    <n v="21"/>
    <n v="0"/>
  </r>
  <r>
    <s v="AGSH34971-01"/>
    <s v="壳体254mm"/>
    <s v="MTX"/>
    <n v="202"/>
    <x v="1"/>
    <s v="HVX"/>
    <x v="0"/>
    <s v="Order specific"/>
    <n v="2100"/>
    <n v="1"/>
    <n v="0"/>
    <n v="920"/>
    <n v="0"/>
    <n v="0"/>
    <n v="1"/>
    <n v="920"/>
    <n v="3285"/>
    <n v="0"/>
    <n v="0"/>
    <n v="0"/>
    <n v="920"/>
    <s v="Order specific"/>
    <s v="Order specific"/>
    <s v="B"/>
    <s v=""/>
    <n v="0"/>
  </r>
  <r>
    <s v="AGSH34987-01"/>
    <s v="下触头"/>
    <s v="VMI"/>
    <n v="202"/>
    <x v="1"/>
    <s v="HVX"/>
    <x v="2"/>
    <s v="MRP"/>
    <s v="VMI"/>
    <n v="18"/>
    <n v="0"/>
    <n v="136.5"/>
    <n v="0"/>
    <n v="0"/>
    <n v="594"/>
    <n v="2457"/>
    <n v="0.6144781144781144"/>
    <n v="0"/>
    <n v="0"/>
    <n v="0"/>
    <n v="81081"/>
    <s v="&lt;15 days"/>
    <n v="2"/>
    <s v="B"/>
    <n v="14"/>
    <n v="0"/>
  </r>
  <r>
    <s v="AGSH34988-02"/>
    <s v="上触头"/>
    <s v="XA"/>
    <n v="202"/>
    <x v="1"/>
    <s v="HVX"/>
    <x v="0"/>
    <s v="Order specific"/>
    <n v="2100"/>
    <n v="119"/>
    <n v="34"/>
    <n v="279"/>
    <n v="0"/>
    <n v="0"/>
    <n v="357"/>
    <n v="33201"/>
    <n v="18.403361344537817"/>
    <n v="0"/>
    <n v="0"/>
    <n v="9486"/>
    <n v="99603"/>
    <s v="Order specific"/>
    <s v="Order specific"/>
    <s v="A"/>
    <s v=""/>
    <n v="0"/>
  </r>
  <r>
    <s v="AGSH34989-01"/>
    <s v="灭弧室固定架"/>
    <s v="XA"/>
    <n v="202"/>
    <x v="1"/>
    <s v="HVX"/>
    <x v="0"/>
    <s v="Order specific"/>
    <n v="2100"/>
    <n v="20"/>
    <n v="0"/>
    <n v="13.08"/>
    <n v="0"/>
    <n v="0"/>
    <n v="21"/>
    <n v="261.60000000000002"/>
    <n v="2068.3333333333335"/>
    <n v="0"/>
    <n v="0"/>
    <n v="0"/>
    <n v="274.68"/>
    <s v="Order specific"/>
    <s v="Order specific"/>
    <s v="C"/>
    <s v=""/>
    <n v="0"/>
  </r>
  <r>
    <s v="AGSH34996-01"/>
    <s v="动端螺杆"/>
    <s v="XA"/>
    <n v="202"/>
    <x v="1"/>
    <s v="HVX"/>
    <x v="0"/>
    <s v="Order specific"/>
    <n v="2100"/>
    <n v="18"/>
    <n v="9"/>
    <n v="9.76"/>
    <n v="0"/>
    <n v="0"/>
    <n v="356"/>
    <n v="175.68"/>
    <n v="20.50561797752809"/>
    <n v="0"/>
    <n v="0"/>
    <n v="87.84"/>
    <n v="3474.56"/>
    <s v="Order specific"/>
    <s v="Order specific"/>
    <s v="C"/>
    <s v=""/>
    <n v="0"/>
  </r>
  <r>
    <s v="AGSH35005-01"/>
    <s v="防电圈"/>
    <s v="XA"/>
    <n v="202"/>
    <x v="1"/>
    <s v="HVX"/>
    <x v="0"/>
    <s v="Order specific"/>
    <n v="2100"/>
    <n v="15"/>
    <n v="0"/>
    <n v="76"/>
    <n v="0"/>
    <n v="0"/>
    <n v="15"/>
    <n v="1140"/>
    <n v="438"/>
    <n v="0"/>
    <n v="0"/>
    <n v="0"/>
    <n v="1140"/>
    <s v="Order specific"/>
    <s v="Order specific"/>
    <s v="B"/>
    <s v=""/>
    <n v="0"/>
  </r>
  <r>
    <s v="AGSH35059-01"/>
    <s v="叠簧"/>
    <s v="XA"/>
    <n v="213"/>
    <x v="1"/>
    <s v="HVX"/>
    <x v="0"/>
    <s v="Order specific"/>
    <n v="2100"/>
    <n v="3928"/>
    <n v="0"/>
    <n v="3.75"/>
    <n v="0"/>
    <n v="0"/>
    <n v="0"/>
    <n v="14730"/>
    <s v=""/>
    <n v="0"/>
    <n v="0"/>
    <n v="0"/>
    <n v="0"/>
    <s v="Order specific"/>
    <s v="Order specific"/>
    <s v="A"/>
    <s v=""/>
    <n v="0"/>
  </r>
  <r>
    <s v="AGSH35104-01"/>
    <s v="SLEEVE"/>
    <s v="SM"/>
    <n v="212"/>
    <x v="1"/>
    <s v="HVX"/>
    <x v="1"/>
    <s v="kanban"/>
    <n v="2600"/>
    <n v="403"/>
    <n v="380"/>
    <n v="1.4"/>
    <n v="0"/>
    <n v="120"/>
    <n v="1140"/>
    <n v="564.19999999999993"/>
    <n v="1257.6491228070176"/>
    <n v="0"/>
    <n v="84"/>
    <n v="532"/>
    <n v="1596"/>
    <s v="&gt;90 days"/>
    <n v="3"/>
    <s v="C"/>
    <n v="21"/>
    <n v="366.15419897888012"/>
  </r>
  <r>
    <s v="AGSH35106-01"/>
    <s v="超程螺杆"/>
    <s v="SM"/>
    <n v="219"/>
    <x v="1"/>
    <s v="HVX"/>
    <x v="1"/>
    <s v="kanban"/>
    <n v="2600"/>
    <n v="4"/>
    <n v="260"/>
    <n v="6"/>
    <n v="0"/>
    <n v="60"/>
    <n v="705"/>
    <n v="24"/>
    <n v="208.64539007092199"/>
    <n v="0"/>
    <n v="180"/>
    <n v="1560"/>
    <n v="4230"/>
    <s v="&gt;90 days"/>
    <n v="3"/>
    <s v="C"/>
    <n v="21"/>
    <n v="14.245716033855672"/>
  </r>
  <r>
    <s v="AGSH35109-01"/>
    <s v="拨叉销"/>
    <s v="VMI"/>
    <n v="202"/>
    <x v="1"/>
    <s v="HVX"/>
    <x v="2"/>
    <s v="MRP"/>
    <s v="VMI"/>
    <n v="10"/>
    <n v="0"/>
    <n v="12.23"/>
    <n v="0"/>
    <n v="0"/>
    <n v="193"/>
    <n v="122.30000000000001"/>
    <n v="7.5647668393782386"/>
    <n v="0"/>
    <n v="0"/>
    <n v="0"/>
    <n v="2360.39"/>
    <s v="&lt;15 days"/>
    <n v="3"/>
    <s v="C"/>
    <n v="21"/>
    <n v="0"/>
  </r>
  <r>
    <s v="AGSH35111-01"/>
    <s v="拨叉销"/>
    <s v="VMI"/>
    <n v="202"/>
    <x v="1"/>
    <s v="HVX"/>
    <x v="2"/>
    <s v="MRP"/>
    <s v="VMI"/>
    <n v="4"/>
    <n v="0"/>
    <n v="6.75"/>
    <n v="0"/>
    <n v="0"/>
    <n v="337"/>
    <n v="27"/>
    <n v="10.83086053412463"/>
    <n v="0"/>
    <n v="0"/>
    <n v="0"/>
    <n v="2274.75"/>
    <s v="&lt;15 days"/>
    <n v="3"/>
    <s v="C"/>
    <n v="21"/>
    <n v="0"/>
  </r>
  <r>
    <s v="AGSH35115-01"/>
    <s v="超程调节杆"/>
    <s v="SM"/>
    <n v="202"/>
    <x v="1"/>
    <s v="HVX"/>
    <x v="1"/>
    <s v="kanban"/>
    <n v="2600"/>
    <n v="134"/>
    <n v="144"/>
    <n v="7.29"/>
    <n v="0"/>
    <n v="36"/>
    <n v="581"/>
    <n v="976.86"/>
    <n v="2.5129087779690189"/>
    <n v="0"/>
    <n v="131.22"/>
    <n v="1049.76"/>
    <n v="4235.49"/>
    <s v="&lt;15 days"/>
    <n v="3"/>
    <s v="B"/>
    <n v="21"/>
    <n v="0"/>
  </r>
  <r>
    <s v="AGSH35117-01"/>
    <s v="拨叉销"/>
    <s v="VMI"/>
    <n v="202"/>
    <x v="1"/>
    <s v="HVX"/>
    <x v="2"/>
    <s v="MRP"/>
    <s v="VMI"/>
    <n v="40"/>
    <n v="0"/>
    <n v="10.24"/>
    <n v="0"/>
    <n v="0"/>
    <n v="561"/>
    <n v="409.6"/>
    <n v="87.183600713012481"/>
    <n v="0"/>
    <n v="0"/>
    <n v="0"/>
    <n v="5744.64"/>
    <s v="&lt;90 days"/>
    <n v="3"/>
    <s v="C"/>
    <n v="21"/>
    <n v="205.21990071560009"/>
  </r>
  <r>
    <s v="AGSH35117-03"/>
    <s v="拉杆销"/>
    <s v="XA"/>
    <n v="202"/>
    <x v="1"/>
    <s v="HVX"/>
    <x v="0"/>
    <s v="Order specific"/>
    <n v="2100"/>
    <n v="4"/>
    <n v="0"/>
    <n v="6.12"/>
    <n v="0"/>
    <n v="0"/>
    <n v="28"/>
    <n v="24.48"/>
    <n v="521.42857142857144"/>
    <n v="0"/>
    <n v="0"/>
    <n v="0"/>
    <n v="171.36"/>
    <s v="Order specific"/>
    <s v="Order specific"/>
    <s v="C"/>
    <s v=""/>
    <n v="0"/>
  </r>
  <r>
    <s v="AGSH35119-01"/>
    <s v="THREADED CABLE CHANNEL"/>
    <s v="SM"/>
    <n v="202"/>
    <x v="1"/>
    <s v="HVX"/>
    <x v="1"/>
    <s v="kanban"/>
    <n v="2600"/>
    <n v="89"/>
    <n v="144"/>
    <n v="3.12"/>
    <n v="0"/>
    <n v="36"/>
    <n v="581"/>
    <n v="277.68"/>
    <n v="2.5129087779690189"/>
    <n v="0"/>
    <n v="56.160000000000004"/>
    <n v="449.28000000000003"/>
    <n v="1812.72"/>
    <s v="&lt;15 days"/>
    <n v="3"/>
    <s v="C"/>
    <n v="21"/>
    <n v="0"/>
  </r>
  <r>
    <s v="AGSH35139-01"/>
    <s v="卷簧盒 （大电流）"/>
    <s v="VMI"/>
    <n v="202"/>
    <x v="1"/>
    <s v="HVX"/>
    <x v="2"/>
    <s v="MRP"/>
    <s v="VMI"/>
    <n v="15"/>
    <n v="0"/>
    <n v="262.44"/>
    <n v="0"/>
    <n v="0"/>
    <n v="1758"/>
    <n v="3936.6"/>
    <n v="18.478384527872581"/>
    <n v="0"/>
    <n v="0"/>
    <n v="0"/>
    <n v="461369.52"/>
    <s v="&lt;30 days"/>
    <n v="1"/>
    <s v="B"/>
    <n v="7"/>
    <n v="1613.9199607203325"/>
  </r>
  <r>
    <s v="AGSH35155-01"/>
    <s v="HOOK"/>
    <s v="SM"/>
    <n v="212"/>
    <x v="1"/>
    <s v="HVX"/>
    <x v="1"/>
    <s v="kanban"/>
    <n v="2600"/>
    <n v="591"/>
    <n v="800"/>
    <n v="0.3"/>
    <n v="0"/>
    <n v="200"/>
    <n v="667"/>
    <n v="177.29999999999998"/>
    <n v="8.2083958020989503"/>
    <n v="0"/>
    <n v="30"/>
    <n v="240"/>
    <n v="200.1"/>
    <s v="&lt;15 days"/>
    <n v="3"/>
    <s v="C"/>
    <n v="21"/>
    <n v="0"/>
  </r>
  <r>
    <s v="AGSH35157-01"/>
    <s v="Y1连接件"/>
    <s v="VMI"/>
    <n v="202"/>
    <x v="1"/>
    <s v="HVX"/>
    <x v="2"/>
    <s v="MRP"/>
    <s v="VMI"/>
    <n v="218"/>
    <n v="0"/>
    <n v="17.72"/>
    <n v="0"/>
    <n v="0"/>
    <n v="728"/>
    <n v="3862.9599999999996"/>
    <n v="296.3118131868132"/>
    <n v="0"/>
    <n v="0"/>
    <n v="0"/>
    <n v="12900.16"/>
    <s v="&gt;90 days"/>
    <n v="2"/>
    <s v="B"/>
    <n v="14"/>
    <n v="2429.0935008358251"/>
  </r>
  <r>
    <s v="AGSH35159-01"/>
    <s v="PULLING BAR"/>
    <s v="SM"/>
    <n v="202"/>
    <x v="1"/>
    <s v="HVX"/>
    <x v="1"/>
    <s v="kanban"/>
    <n v="2600"/>
    <n v="894"/>
    <n v="1200"/>
    <n v="0.62"/>
    <n v="0"/>
    <n v="300"/>
    <n v="1334"/>
    <n v="554.28"/>
    <n v="59.647676161919037"/>
    <n v="0"/>
    <n v="93"/>
    <n v="744"/>
    <n v="827.08"/>
    <s v="&lt;90 days"/>
    <n v="3"/>
    <s v="C"/>
    <n v="21"/>
    <n v="237.02982768380042"/>
  </r>
  <r>
    <s v="AGSH35167-01"/>
    <s v="Y1装配支架（旧版）"/>
    <s v="VMI"/>
    <n v="202"/>
    <x v="1"/>
    <s v="HVX"/>
    <x v="2"/>
    <s v="MRP"/>
    <s v="VMI"/>
    <n v="70"/>
    <n v="0"/>
    <n v="7.43"/>
    <n v="0"/>
    <n v="0"/>
    <n v="725"/>
    <n v="520.1"/>
    <n v="450.08275862068967"/>
    <n v="0"/>
    <n v="0"/>
    <n v="0"/>
    <n v="5386.75"/>
    <s v="&gt;90 days"/>
    <n v="3"/>
    <s v="C"/>
    <n v="21"/>
    <n v="327.24986549600078"/>
  </r>
  <r>
    <s v="AGSH35177-01"/>
    <s v="手车S6联锁件"/>
    <s v="XA"/>
    <n v="202"/>
    <x v="1"/>
    <s v="HVX"/>
    <x v="0"/>
    <s v="Order specific"/>
    <n v="2100"/>
    <n v="4"/>
    <n v="0"/>
    <n v="5.0599999999999996"/>
    <n v="0"/>
    <n v="0"/>
    <n v="13"/>
    <n v="20.239999999999998"/>
    <n v="1965.3846153846155"/>
    <n v="0"/>
    <n v="0"/>
    <n v="0"/>
    <n v="65.78"/>
    <s v="Order specific"/>
    <s v="Order specific"/>
    <s v="C"/>
    <s v=""/>
    <n v="0"/>
  </r>
  <r>
    <s v="AGSH35178-01Z"/>
    <s v="电动手车面板"/>
    <s v="XA"/>
    <n v="202"/>
    <x v="1"/>
    <s v="HVX"/>
    <x v="0"/>
    <s v="Order specific"/>
    <n v="2100"/>
    <n v="1"/>
    <n v="0"/>
    <n v="179.27"/>
    <n v="0"/>
    <n v="0"/>
    <n v="13"/>
    <n v="179.27"/>
    <n v="112.30769230769232"/>
    <n v="0"/>
    <n v="0"/>
    <n v="0"/>
    <n v="2330.5100000000002"/>
    <s v="Order specific"/>
    <s v="Order specific"/>
    <s v="C"/>
    <s v=""/>
    <n v="0"/>
  </r>
  <r>
    <s v="AGSH35205-01"/>
    <s v="CONDUIT GLAND"/>
    <s v="SM"/>
    <n v="212"/>
    <x v="1"/>
    <s v="HVX"/>
    <x v="1"/>
    <s v="kanban"/>
    <n v="2600"/>
    <n v="116"/>
    <n v="96"/>
    <n v="2.6"/>
    <n v="0"/>
    <n v="36"/>
    <n v="333"/>
    <n v="301.60000000000002"/>
    <n v="1.0960960960960962"/>
    <n v="0"/>
    <n v="46.800000000000004"/>
    <n v="249.60000000000002"/>
    <n v="865.80000000000007"/>
    <s v="&lt;15 days"/>
    <n v="3"/>
    <s v="C"/>
    <n v="21"/>
    <n v="0"/>
  </r>
  <r>
    <s v="AGSH35207-01"/>
    <s v="RING"/>
    <s v="SM"/>
    <n v="202"/>
    <x v="1"/>
    <s v="HVX"/>
    <x v="1"/>
    <s v="kanban"/>
    <n v="2600"/>
    <n v="89"/>
    <n v="96"/>
    <n v="2.2000000000000002"/>
    <n v="0"/>
    <n v="24"/>
    <n v="222"/>
    <n v="195.8"/>
    <n v="190.72072072072072"/>
    <n v="0"/>
    <n v="26.400000000000002"/>
    <n v="211.20000000000002"/>
    <n v="488.40000000000003"/>
    <s v="&gt;90 days"/>
    <n v="3"/>
    <s v="C"/>
    <n v="21"/>
    <n v="114.99888011336799"/>
  </r>
  <r>
    <s v="AGSH35227-01"/>
    <s v="隔板"/>
    <s v="XA"/>
    <n v="212"/>
    <x v="1"/>
    <s v="HVX"/>
    <x v="0"/>
    <s v="Order specific"/>
    <n v="2100"/>
    <n v="4"/>
    <n v="0"/>
    <n v="80.900000000000006"/>
    <n v="0"/>
    <n v="0"/>
    <n v="39"/>
    <n v="323.60000000000002"/>
    <n v="832.9487179487179"/>
    <n v="0"/>
    <n v="0"/>
    <n v="0"/>
    <n v="3155.1000000000004"/>
    <s v="Order specific"/>
    <s v="Order specific"/>
    <s v="C"/>
    <s v=""/>
    <n v="0"/>
  </r>
  <r>
    <s v="AGSH35227-02"/>
    <s v="隔板"/>
    <s v="XA"/>
    <n v="212"/>
    <x v="1"/>
    <s v="HVX"/>
    <x v="0"/>
    <s v="Order specific"/>
    <n v="2100"/>
    <n v="4"/>
    <n v="0"/>
    <n v="80.900000000000006"/>
    <n v="0"/>
    <n v="0"/>
    <n v="41"/>
    <n v="323.60000000000002"/>
    <n v="35.609756097560975"/>
    <n v="0"/>
    <n v="0"/>
    <n v="0"/>
    <n v="3316.9"/>
    <s v="Order specific"/>
    <s v="Order specific"/>
    <s v="C"/>
    <s v=""/>
    <n v="0"/>
  </r>
  <r>
    <s v="AGSH35227-03"/>
    <s v="隔板"/>
    <s v="XA"/>
    <n v="212"/>
    <x v="1"/>
    <s v="HVX"/>
    <x v="0"/>
    <s v="Order specific"/>
    <n v="2100"/>
    <n v="4"/>
    <n v="0"/>
    <n v="80.900000000000006"/>
    <n v="0"/>
    <n v="0"/>
    <n v="39"/>
    <n v="323.60000000000002"/>
    <n v="37.435897435897438"/>
    <n v="0"/>
    <n v="0"/>
    <n v="0"/>
    <n v="3155.1000000000004"/>
    <s v="Order specific"/>
    <s v="Order specific"/>
    <s v="C"/>
    <s v=""/>
    <n v="0"/>
  </r>
  <r>
    <s v="AGSH35251-01"/>
    <s v="定位杆"/>
    <s v="XA"/>
    <n v="202"/>
    <x v="1"/>
    <s v="HVX"/>
    <x v="0"/>
    <s v="Order specific"/>
    <n v="2100"/>
    <n v="55"/>
    <n v="0"/>
    <n v="14.6"/>
    <n v="0"/>
    <n v="0"/>
    <n v="26"/>
    <n v="803"/>
    <n v="56.15384615384616"/>
    <n v="0"/>
    <n v="0"/>
    <n v="0"/>
    <n v="379.59999999999997"/>
    <s v="Order specific"/>
    <s v="Order specific"/>
    <s v="C"/>
    <s v=""/>
    <n v="0"/>
  </r>
  <r>
    <s v="AGSH35264-01"/>
    <s v="隔板固定板"/>
    <s v="XA"/>
    <n v="202"/>
    <x v="1"/>
    <s v="HVX"/>
    <x v="0"/>
    <s v="Order specific"/>
    <n v="2100"/>
    <n v="10"/>
    <n v="0"/>
    <n v="11.84"/>
    <n v="0"/>
    <n v="0"/>
    <n v="94"/>
    <n v="118.4"/>
    <n v="213.56382978723406"/>
    <n v="0"/>
    <n v="0"/>
    <n v="0"/>
    <n v="1112.96"/>
    <s v="Order specific"/>
    <s v="Order specific"/>
    <s v="C"/>
    <s v=""/>
    <n v="0"/>
  </r>
  <r>
    <s v="AGSH35265-01"/>
    <s v="隔板固定板"/>
    <s v="XA"/>
    <n v="212"/>
    <x v="1"/>
    <s v="HVX"/>
    <x v="0"/>
    <s v="Order specific"/>
    <n v="2100"/>
    <n v="8"/>
    <n v="0"/>
    <n v="15.4"/>
    <n v="0"/>
    <n v="0"/>
    <n v="82"/>
    <n v="123.2"/>
    <n v="44.512195121951216"/>
    <n v="0"/>
    <n v="0"/>
    <n v="0"/>
    <n v="1262.8"/>
    <s v="Order specific"/>
    <s v="Order specific"/>
    <s v="C"/>
    <s v=""/>
    <n v="0"/>
  </r>
  <r>
    <s v="AGSH35266-01"/>
    <s v="隔板右边板"/>
    <s v="XA"/>
    <n v="212"/>
    <x v="1"/>
    <s v="HVX"/>
    <x v="0"/>
    <s v="Order specific"/>
    <n v="2100"/>
    <n v="4"/>
    <n v="0"/>
    <n v="111.5"/>
    <n v="0"/>
    <n v="0"/>
    <n v="49"/>
    <n v="446"/>
    <n v="59.591836734693871"/>
    <n v="0"/>
    <n v="0"/>
    <n v="0"/>
    <n v="5463.5"/>
    <s v="Order specific"/>
    <s v="Order specific"/>
    <s v="C"/>
    <s v=""/>
    <n v="0"/>
  </r>
  <r>
    <s v="AGSH35266-02"/>
    <s v="隔板左边板"/>
    <s v="XA"/>
    <n v="212"/>
    <x v="1"/>
    <s v="HVX"/>
    <x v="0"/>
    <s v="Order specific"/>
    <n v="2100"/>
    <n v="4"/>
    <n v="0"/>
    <n v="111.5"/>
    <n v="0"/>
    <n v="0"/>
    <n v="49"/>
    <n v="446"/>
    <n v="29.795918367346935"/>
    <n v="0"/>
    <n v="0"/>
    <n v="0"/>
    <n v="5463.5"/>
    <s v="Order specific"/>
    <s v="Order specific"/>
    <s v="C"/>
    <s v=""/>
    <n v="0"/>
  </r>
  <r>
    <s v="AGSH35341-01"/>
    <s v="控制板卡位条"/>
    <s v="VMI"/>
    <n v="202"/>
    <x v="1"/>
    <s v="HVX"/>
    <x v="2"/>
    <s v="MRP"/>
    <s v="VMI"/>
    <n v="6"/>
    <n v="0"/>
    <n v="12"/>
    <n v="0"/>
    <n v="0"/>
    <n v="48"/>
    <n v="72"/>
    <n v="30.416666666666664"/>
    <n v="0"/>
    <n v="0"/>
    <n v="0"/>
    <n v="576"/>
    <s v="&lt;90 days"/>
    <n v="3"/>
    <s v="C"/>
    <n v="21"/>
    <n v="14.711671232876714"/>
  </r>
  <r>
    <s v="AGSH35407-01"/>
    <s v="加强板"/>
    <s v="MTX"/>
    <n v="202"/>
    <x v="1"/>
    <s v="HVX"/>
    <x v="0"/>
    <s v="Order specific"/>
    <n v="2100"/>
    <n v="3"/>
    <n v="0"/>
    <n v="862"/>
    <n v="0"/>
    <n v="0"/>
    <n v="3"/>
    <n v="2586"/>
    <n v="730"/>
    <n v="0"/>
    <n v="0"/>
    <n v="0"/>
    <n v="2586"/>
    <s v="Order specific"/>
    <s v="Order specific"/>
    <s v="B"/>
    <s v=""/>
    <n v="0"/>
  </r>
  <r>
    <s v="AGSH35446-01"/>
    <s v="HVX紧急分闸操作杆"/>
    <s v="XA"/>
    <n v="202"/>
    <x v="1"/>
    <s v="HVX"/>
    <x v="0"/>
    <s v="Order specific"/>
    <n v="2100"/>
    <n v="5"/>
    <n v="3"/>
    <n v="4.5999999999999996"/>
    <n v="0"/>
    <n v="0"/>
    <n v="148"/>
    <n v="23"/>
    <n v="7.3986486486486491"/>
    <n v="0"/>
    <n v="0"/>
    <n v="13.799999999999999"/>
    <n v="680.8"/>
    <s v="Order specific"/>
    <s v="Order specific"/>
    <s v="C"/>
    <s v=""/>
    <n v="0"/>
  </r>
  <r>
    <s v="AGSH35447-01"/>
    <s v="绝缘子垫块"/>
    <s v="MTX"/>
    <n v="202"/>
    <x v="1"/>
    <s v="HVX"/>
    <x v="0"/>
    <s v="Order specific"/>
    <n v="2100"/>
    <n v="25"/>
    <n v="0"/>
    <n v="31.19"/>
    <n v="0"/>
    <n v="0"/>
    <n v="6"/>
    <n v="779.75"/>
    <n v="304.16666666666669"/>
    <n v="0"/>
    <n v="0"/>
    <n v="0"/>
    <n v="187.14000000000001"/>
    <s v="Order specific"/>
    <s v="Order specific"/>
    <s v="C"/>
    <s v=""/>
    <n v="0"/>
  </r>
  <r>
    <s v="AGSH35466-02"/>
    <s v="导电块"/>
    <s v="XA"/>
    <n v="202"/>
    <x v="1"/>
    <s v="HVX"/>
    <x v="0"/>
    <s v="Order specific"/>
    <n v="2100"/>
    <n v="12"/>
    <n v="0"/>
    <n v="160.63"/>
    <n v="0"/>
    <n v="0"/>
    <n v="15"/>
    <n v="1927.56"/>
    <n v="608.33333333333337"/>
    <n v="0"/>
    <n v="0"/>
    <n v="0"/>
    <n v="2409.4499999999998"/>
    <s v="Order specific"/>
    <s v="Order specific"/>
    <s v="B"/>
    <s v=""/>
    <n v="0"/>
  </r>
  <r>
    <s v="AGSH35466-03"/>
    <s v="CONTACT SOCKET"/>
    <s v="XB"/>
    <n v="202"/>
    <x v="1"/>
    <s v="HVX"/>
    <x v="0"/>
    <s v="Order specific"/>
    <n v="2100"/>
    <n v="66"/>
    <n v="35"/>
    <n v="92.36"/>
    <n v="0"/>
    <n v="0"/>
    <n v="225"/>
    <n v="6095.76"/>
    <n v="19.466666666666669"/>
    <n v="0"/>
    <n v="0"/>
    <n v="3232.6"/>
    <n v="20781"/>
    <s v="Order specific"/>
    <s v="Order specific"/>
    <s v="B"/>
    <s v=""/>
    <n v="0"/>
  </r>
  <r>
    <s v="AGSH35467-02"/>
    <s v="触臂铜牌"/>
    <s v="XA"/>
    <n v="202"/>
    <x v="1"/>
    <s v="HVX"/>
    <x v="0"/>
    <s v="Order specific"/>
    <n v="2100"/>
    <n v="188"/>
    <n v="112"/>
    <n v="375.62"/>
    <n v="0"/>
    <n v="0"/>
    <n v="480"/>
    <n v="70616.56"/>
    <n v="50.187500000000007"/>
    <n v="0"/>
    <n v="0"/>
    <n v="42069.440000000002"/>
    <n v="180297.60000000001"/>
    <s v="Order specific"/>
    <s v="Order specific"/>
    <s v="A"/>
    <s v=""/>
    <n v="0"/>
  </r>
  <r>
    <s v="AGSH35469-02"/>
    <s v="触臂铜牌"/>
    <s v="XA"/>
    <n v="202"/>
    <x v="1"/>
    <s v="HVX"/>
    <x v="0"/>
    <s v="Order specific"/>
    <n v="2100"/>
    <n v="112"/>
    <n v="0"/>
    <n v="378.43"/>
    <n v="0"/>
    <n v="0"/>
    <n v="240"/>
    <n v="42384.160000000003"/>
    <n v="285.91666666666669"/>
    <n v="0"/>
    <n v="0"/>
    <n v="0"/>
    <n v="90823.2"/>
    <s v="Order specific"/>
    <s v="Order specific"/>
    <s v="A"/>
    <s v=""/>
    <n v="0"/>
  </r>
  <r>
    <s v="AGSH35470-02"/>
    <s v="触臂铜牌"/>
    <s v="XA"/>
    <n v="202"/>
    <x v="1"/>
    <s v="HVX"/>
    <x v="0"/>
    <s v="Order specific"/>
    <n v="2100"/>
    <n v="112"/>
    <n v="0"/>
    <n v="378.43"/>
    <n v="0"/>
    <n v="0"/>
    <n v="240"/>
    <n v="42384.160000000003"/>
    <n v="170.33333333333334"/>
    <n v="0"/>
    <n v="0"/>
    <n v="0"/>
    <n v="90823.2"/>
    <s v="Order specific"/>
    <s v="Order specific"/>
    <s v="A"/>
    <s v=""/>
    <n v="0"/>
  </r>
  <r>
    <s v="AGSH35471-01"/>
    <s v="触臂铜排"/>
    <s v="XA"/>
    <n v="202"/>
    <x v="1"/>
    <s v="HVX"/>
    <x v="0"/>
    <s v="Order specific"/>
    <n v="2100"/>
    <n v="300"/>
    <n v="0"/>
    <n v="312.06"/>
    <n v="0"/>
    <n v="0"/>
    <n v="480"/>
    <n v="93618"/>
    <n v="85.166666666666671"/>
    <n v="0"/>
    <n v="0"/>
    <n v="0"/>
    <n v="149788.79999999999"/>
    <s v="Order specific"/>
    <s v="Order specific"/>
    <s v="A"/>
    <s v=""/>
    <n v="0"/>
  </r>
  <r>
    <s v="AGSH35474-01"/>
    <s v="RING"/>
    <s v="SM"/>
    <n v="212"/>
    <x v="1"/>
    <s v="HVX"/>
    <x v="1"/>
    <s v="kanban"/>
    <n v="2600"/>
    <n v="227"/>
    <n v="200"/>
    <n v="1"/>
    <n v="0"/>
    <n v="100"/>
    <n v="706"/>
    <n v="227"/>
    <n v="155.09915014164307"/>
    <n v="0"/>
    <n v="50"/>
    <n v="200"/>
    <n v="706"/>
    <s v="&gt;90 days"/>
    <n v="3"/>
    <s v="C"/>
    <n v="21"/>
    <n v="129.53478246575341"/>
  </r>
  <r>
    <s v="AGSH35479-02"/>
    <s v="ANGLE"/>
    <s v="SM"/>
    <n v="202"/>
    <x v="1"/>
    <s v="HVX"/>
    <x v="1"/>
    <s v="kanban"/>
    <n v="2600"/>
    <n v="19"/>
    <n v="32"/>
    <n v="3.53"/>
    <n v="0"/>
    <n v="8"/>
    <n v="107"/>
    <n v="67.069999999999993"/>
    <n v="774.34579439252343"/>
    <n v="0"/>
    <n v="14.12"/>
    <n v="112.96"/>
    <n v="377.71"/>
    <s v="&gt;90 days"/>
    <n v="3"/>
    <s v="C"/>
    <n v="21"/>
    <n v="43.065715401605217"/>
  </r>
  <r>
    <s v="AGSH35481-01"/>
    <s v="隔板"/>
    <s v="XA"/>
    <n v="202"/>
    <x v="1"/>
    <s v="HVX"/>
    <x v="0"/>
    <s v="Order specific"/>
    <n v="2100"/>
    <n v="44"/>
    <n v="0"/>
    <n v="94.21"/>
    <n v="0"/>
    <n v="0"/>
    <n v="20"/>
    <n v="4145.24"/>
    <n v="346.75"/>
    <n v="0"/>
    <n v="0"/>
    <n v="0"/>
    <n v="1884.1999999999998"/>
    <s v="Order specific"/>
    <s v="Order specific"/>
    <s v="B"/>
    <s v=""/>
    <n v="0"/>
  </r>
  <r>
    <s v="AGSH35481-03"/>
    <s v="隔板"/>
    <s v="XA"/>
    <n v="212"/>
    <x v="1"/>
    <s v="HVX"/>
    <x v="0"/>
    <s v="Order specific"/>
    <n v="2100"/>
    <n v="8"/>
    <n v="0"/>
    <n v="94.2"/>
    <n v="0"/>
    <n v="0"/>
    <n v="88"/>
    <n v="753.6"/>
    <n v="182.5"/>
    <n v="0"/>
    <n v="0"/>
    <n v="0"/>
    <n v="8289.6"/>
    <s v="Order specific"/>
    <s v="Order specific"/>
    <s v="C"/>
    <s v=""/>
    <n v="0"/>
  </r>
  <r>
    <s v="AGSH35489-01"/>
    <s v="隔板固定块"/>
    <s v="XA"/>
    <n v="202"/>
    <x v="1"/>
    <s v="HVX"/>
    <x v="0"/>
    <s v="Order specific"/>
    <n v="2100"/>
    <n v="100"/>
    <n v="0"/>
    <n v="9.7100000000000009"/>
    <n v="0"/>
    <n v="0"/>
    <n v="168"/>
    <n v="971.00000000000011"/>
    <n v="17.38095238095238"/>
    <n v="0"/>
    <n v="0"/>
    <n v="0"/>
    <n v="1631.2800000000002"/>
    <s v="Order specific"/>
    <s v="Order specific"/>
    <s v="B"/>
    <s v=""/>
    <n v="0"/>
  </r>
  <r>
    <s v="AGSH35712-01Z"/>
    <s v="面板"/>
    <s v="MTX"/>
    <n v="202"/>
    <x v="1"/>
    <s v="HVX"/>
    <x v="0"/>
    <s v="Order specific"/>
    <n v="2100"/>
    <n v="3"/>
    <n v="0"/>
    <n v="166.01"/>
    <n v="0"/>
    <n v="0"/>
    <n v="17"/>
    <n v="498.03"/>
    <n v="2147.0588235294117"/>
    <n v="0"/>
    <n v="0"/>
    <n v="0"/>
    <n v="2822.17"/>
    <s v="Order specific"/>
    <s v="Order specific"/>
    <s v="C"/>
    <s v=""/>
    <n v="0"/>
  </r>
  <r>
    <s v="AGSH35713-01Z"/>
    <s v="面板"/>
    <s v="MTX"/>
    <n v="202"/>
    <x v="1"/>
    <s v="HVX"/>
    <x v="0"/>
    <s v="Order specific"/>
    <n v="2100"/>
    <n v="1"/>
    <n v="0"/>
    <n v="145.05000000000001"/>
    <n v="0"/>
    <n v="0"/>
    <n v="1"/>
    <n v="145.05000000000001"/>
    <m/>
    <m/>
    <m/>
    <m/>
    <m/>
    <m/>
    <m/>
    <m/>
    <m/>
    <m/>
  </r>
  <r>
    <s v="AGSH35732-01"/>
    <s v="PIN"/>
    <s v="SM"/>
    <n v="202"/>
    <x v="1"/>
    <s v="HVX"/>
    <x v="1"/>
    <s v="kanban"/>
    <n v="2600"/>
    <n v="566"/>
    <n v="600"/>
    <n v="2.84"/>
    <n v="0"/>
    <n v="150"/>
    <n v="5650"/>
    <n v="1607.4399999999998"/>
    <n v="6.4601769911504431E-2"/>
    <n v="0"/>
    <n v="213"/>
    <n v="1704"/>
    <n v="16046"/>
    <s v="&lt;15 days"/>
    <n v="2"/>
    <s v="B"/>
    <n v="14"/>
    <n v="0"/>
  </r>
  <r>
    <s v="AGSH35748-01"/>
    <s v="固定式触臂"/>
    <s v="XA"/>
    <n v="212"/>
    <x v="1"/>
    <s v="HVX"/>
    <x v="0"/>
    <s v="Order specific"/>
    <n v="2100"/>
    <n v="21"/>
    <n v="0"/>
    <n v="215.21"/>
    <n v="0"/>
    <n v="0"/>
    <n v="0"/>
    <n v="4519.41"/>
    <s v=""/>
    <n v="0"/>
    <n v="0"/>
    <n v="0"/>
    <n v="0"/>
    <s v="Order specific"/>
    <s v="Order specific"/>
    <s v="B"/>
    <s v=""/>
    <n v="0"/>
  </r>
  <r>
    <s v="AGSH35749-02"/>
    <s v="固定式触臂"/>
    <s v="XA"/>
    <n v="212"/>
    <x v="1"/>
    <s v="HVX"/>
    <x v="0"/>
    <s v="Order specific"/>
    <n v="2100"/>
    <n v="21"/>
    <n v="0"/>
    <n v="277.76"/>
    <n v="0"/>
    <n v="0"/>
    <n v="0"/>
    <n v="5832.96"/>
    <s v=""/>
    <n v="0"/>
    <n v="0"/>
    <n v="0"/>
    <n v="0"/>
    <s v="Order specific"/>
    <s v="Order specific"/>
    <s v="B"/>
    <s v=""/>
    <n v="0"/>
  </r>
  <r>
    <s v="AGSH35764-01"/>
    <s v="航空插固定支架"/>
    <s v="XA"/>
    <n v="202"/>
    <x v="1"/>
    <s v="HVX"/>
    <x v="0"/>
    <s v="Order specific"/>
    <n v="2100"/>
    <n v="50"/>
    <n v="0"/>
    <n v="17.350000000000001"/>
    <n v="0"/>
    <n v="0"/>
    <n v="84"/>
    <n v="867.50000000000011"/>
    <n v="91.25"/>
    <n v="0"/>
    <n v="0"/>
    <n v="0"/>
    <n v="1457.4"/>
    <s v="Order specific"/>
    <s v="Order specific"/>
    <s v="C"/>
    <s v=""/>
    <n v="0"/>
  </r>
  <r>
    <s v="AGSH35770-01"/>
    <s v="拨叉销"/>
    <s v="XA"/>
    <n v="202"/>
    <x v="1"/>
    <s v="HVX"/>
    <x v="0"/>
    <s v="Order specific"/>
    <n v="2100"/>
    <n v="68"/>
    <n v="0"/>
    <n v="12.9"/>
    <n v="0"/>
    <n v="0"/>
    <n v="184"/>
    <n v="877.2"/>
    <n v="99.184782608695642"/>
    <n v="0"/>
    <n v="0"/>
    <n v="0"/>
    <n v="2373.6"/>
    <s v="Order specific"/>
    <s v="Order specific"/>
    <s v="C"/>
    <s v=""/>
    <n v="0"/>
  </r>
  <r>
    <s v="AGSH35771-01"/>
    <s v="间隔圈"/>
    <s v="XA"/>
    <n v="202"/>
    <x v="1"/>
    <s v="HVX"/>
    <x v="0"/>
    <s v="Order specific"/>
    <n v="2100"/>
    <n v="174"/>
    <n v="4"/>
    <n v="0.62"/>
    <n v="0"/>
    <n v="0"/>
    <n v="690"/>
    <n v="107.88"/>
    <n v="35.971014492753625"/>
    <n v="0"/>
    <n v="0"/>
    <n v="2.48"/>
    <n v="427.8"/>
    <s v="Order specific"/>
    <s v="Order specific"/>
    <s v="C"/>
    <s v=""/>
    <n v="0"/>
  </r>
  <r>
    <s v="AGSH35775-01"/>
    <s v="灭弧室定位架"/>
    <s v="VMI"/>
    <n v="202"/>
    <x v="1"/>
    <s v="HVX"/>
    <x v="2"/>
    <s v="MRP"/>
    <s v="VMI"/>
    <n v="18"/>
    <n v="0"/>
    <n v="14"/>
    <n v="0"/>
    <n v="0"/>
    <n v="591"/>
    <n v="252"/>
    <n v="107.46192893401015"/>
    <n v="0"/>
    <n v="0"/>
    <n v="0"/>
    <n v="8274"/>
    <s v="&gt;90 days"/>
    <n v="3"/>
    <s v="C"/>
    <n v="21"/>
    <n v="133.81807085498346"/>
  </r>
  <r>
    <s v="AGSH35778-01"/>
    <s v="活门配件轴"/>
    <s v="VMI"/>
    <n v="202"/>
    <x v="1"/>
    <s v="HVX"/>
    <x v="2"/>
    <s v="MRP"/>
    <s v="VMI"/>
    <n v="2"/>
    <n v="0"/>
    <n v="15.8"/>
    <n v="0"/>
    <n v="0"/>
    <n v="474"/>
    <n v="31.6"/>
    <n v="13.860759493670887"/>
    <n v="0"/>
    <n v="0"/>
    <n v="0"/>
    <n v="7489.2000000000007"/>
    <s v="&lt;15 days"/>
    <n v="3"/>
    <s v="C"/>
    <n v="21"/>
    <n v="0"/>
  </r>
  <r>
    <s v="AGSH35779-01"/>
    <s v="活门安装支架"/>
    <s v="VMI"/>
    <n v="202"/>
    <x v="1"/>
    <s v="HVX"/>
    <x v="2"/>
    <s v="MRP"/>
    <s v="VMI"/>
    <n v="1"/>
    <n v="0"/>
    <n v="20.82"/>
    <n v="0"/>
    <n v="0"/>
    <n v="237"/>
    <n v="20.82"/>
    <n v="3.0801687763713077"/>
    <n v="0"/>
    <n v="0"/>
    <n v="0"/>
    <n v="4934.34"/>
    <s v="&lt;15 days"/>
    <n v="3"/>
    <s v="C"/>
    <n v="21"/>
    <n v="0"/>
  </r>
  <r>
    <s v="AGSH35780-02"/>
    <s v="活门安装片"/>
    <s v="VMI"/>
    <n v="202"/>
    <x v="1"/>
    <s v="HVX"/>
    <x v="2"/>
    <s v="MRP"/>
    <s v="VMI"/>
    <n v="1"/>
    <n v="0"/>
    <n v="35"/>
    <n v="0"/>
    <n v="0"/>
    <n v="188"/>
    <n v="35"/>
    <m/>
    <m/>
    <m/>
    <m/>
    <m/>
    <m/>
    <m/>
    <m/>
    <m/>
    <m/>
  </r>
  <r>
    <s v="AGSH35784-01"/>
    <s v="活门片"/>
    <s v="VMI"/>
    <n v="202"/>
    <x v="1"/>
    <s v="HVX"/>
    <x v="2"/>
    <s v="MRP"/>
    <s v="VMI"/>
    <n v="2"/>
    <n v="0"/>
    <n v="35"/>
    <n v="0"/>
    <n v="0"/>
    <n v="49"/>
    <n v="70"/>
    <n v="7.4489795918367339"/>
    <n v="0"/>
    <n v="0"/>
    <n v="0"/>
    <n v="1715"/>
    <s v="&lt;15 days"/>
    <n v="3"/>
    <s v="C"/>
    <n v="21"/>
    <n v="0"/>
  </r>
  <r>
    <s v="AGSH35784-02"/>
    <s v="活门安装片"/>
    <s v="VMI"/>
    <n v="202"/>
    <x v="1"/>
    <s v="HVX"/>
    <x v="2"/>
    <s v="MRP"/>
    <s v="VMI"/>
    <n v="1"/>
    <n v="0"/>
    <n v="35"/>
    <n v="0"/>
    <n v="0"/>
    <n v="188"/>
    <n v="35"/>
    <n v="3.8829787234042552"/>
    <n v="0"/>
    <n v="0"/>
    <n v="0"/>
    <n v="6580"/>
    <s v="&lt;15 days"/>
    <n v="3"/>
    <s v="C"/>
    <n v="21"/>
    <n v="0"/>
  </r>
  <r>
    <s v="AGSH35787-01"/>
    <s v="活门安装支架"/>
    <s v="VMI"/>
    <n v="202"/>
    <x v="1"/>
    <s v="HVX"/>
    <x v="2"/>
    <s v="MRP"/>
    <s v="VMI"/>
    <n v="1"/>
    <n v="0"/>
    <n v="10.82"/>
    <n v="0"/>
    <n v="0"/>
    <n v="237"/>
    <n v="10.82"/>
    <n v="1.5400843881856539"/>
    <n v="0"/>
    <n v="0"/>
    <n v="0"/>
    <n v="2564.34"/>
    <s v="&lt;15 days"/>
    <n v="3"/>
    <s v="C"/>
    <n v="21"/>
    <n v="0"/>
  </r>
  <r>
    <s v="AGSH35797-01"/>
    <s v="隔板"/>
    <s v="XA"/>
    <n v="212"/>
    <x v="1"/>
    <s v="HVX"/>
    <x v="0"/>
    <s v="Order specific"/>
    <n v="2100"/>
    <n v="50"/>
    <n v="0"/>
    <n v="347"/>
    <n v="0"/>
    <n v="0"/>
    <n v="84"/>
    <n v="17350"/>
    <n v="4.3452380952380949"/>
    <n v="0"/>
    <n v="0"/>
    <n v="0"/>
    <n v="29148"/>
    <s v="Order specific"/>
    <s v="Order specific"/>
    <s v="A"/>
    <s v=""/>
    <n v="0"/>
  </r>
  <r>
    <s v="AGSH35798-01"/>
    <s v="隔板"/>
    <s v="XA"/>
    <n v="212"/>
    <x v="1"/>
    <s v="HVX"/>
    <x v="0"/>
    <s v="Order specific"/>
    <n v="2100"/>
    <n v="50"/>
    <n v="0"/>
    <n v="347"/>
    <n v="0"/>
    <n v="0"/>
    <n v="84"/>
    <n v="17350"/>
    <n v="217.26190476190476"/>
    <n v="0"/>
    <n v="0"/>
    <n v="0"/>
    <n v="29148"/>
    <s v="Order specific"/>
    <s v="Order specific"/>
    <s v="A"/>
    <s v=""/>
    <n v="0"/>
  </r>
  <r>
    <s v="AGSH35799-01"/>
    <s v="隔板间隔圈"/>
    <s v="XA"/>
    <n v="202"/>
    <x v="1"/>
    <s v="HVX"/>
    <x v="0"/>
    <s v="Order specific"/>
    <n v="2100"/>
    <n v="200"/>
    <n v="0"/>
    <n v="3.52"/>
    <n v="0"/>
    <n v="0"/>
    <n v="336"/>
    <n v="704"/>
    <n v="54.31547619047619"/>
    <n v="0"/>
    <n v="0"/>
    <n v="0"/>
    <n v="1182.72"/>
    <s v="Order specific"/>
    <s v="Order specific"/>
    <s v="C"/>
    <s v=""/>
    <n v="0"/>
  </r>
  <r>
    <s v="AGSH35812-01"/>
    <s v="LEVER"/>
    <s v="SM"/>
    <n v="212"/>
    <x v="1"/>
    <s v="HVX"/>
    <x v="1"/>
    <s v="kanban"/>
    <n v="2600"/>
    <n v="328"/>
    <n v="500"/>
    <n v="8.4"/>
    <n v="0"/>
    <n v="150"/>
    <n v="7150"/>
    <n v="2755.2000000000003"/>
    <n v="10.20979020979021"/>
    <n v="0"/>
    <n v="630"/>
    <n v="4200"/>
    <n v="60060"/>
    <s v="&lt;15 days"/>
    <n v="2"/>
    <s v="B"/>
    <n v="14"/>
    <n v="0"/>
  </r>
  <r>
    <s v="AGSH35846-01"/>
    <s v="HVX-B 254 面板"/>
    <s v="XB"/>
    <n v="105"/>
    <x v="1"/>
    <s v="HVX"/>
    <x v="0"/>
    <s v="Order specific"/>
    <n v="2100"/>
    <n v="2"/>
    <n v="0"/>
    <n v="259.69"/>
    <n v="0"/>
    <n v="0"/>
    <n v="0"/>
    <n v="519.38"/>
    <s v=""/>
    <n v="0"/>
    <n v="0"/>
    <n v="0"/>
    <n v="0"/>
    <s v="Order specific"/>
    <s v="Order specific"/>
    <s v="C"/>
    <s v=""/>
    <n v="0"/>
  </r>
  <r>
    <s v="AGSH35895-01"/>
    <s v="触头限位片"/>
    <s v="VMI"/>
    <n v="212"/>
    <x v="1"/>
    <s v="HVX"/>
    <x v="2"/>
    <s v="MRP"/>
    <s v="VMI"/>
    <n v="36"/>
    <n v="0"/>
    <n v="6.5"/>
    <n v="0"/>
    <n v="0"/>
    <n v="1188"/>
    <n v="234"/>
    <n v="0.6144781144781144"/>
    <n v="0"/>
    <n v="0"/>
    <n v="0"/>
    <n v="7722"/>
    <s v="&lt;15 days"/>
    <n v="3"/>
    <s v="C"/>
    <n v="21"/>
    <n v="0"/>
  </r>
  <r>
    <s v="AGSH35900-01"/>
    <s v="继电器安装支架"/>
    <s v="VMI"/>
    <n v="202"/>
    <x v="1"/>
    <s v="HVX"/>
    <x v="2"/>
    <s v="MRP"/>
    <s v="VMI"/>
    <n v="128"/>
    <n v="0"/>
    <n v="8.1999999999999993"/>
    <n v="0"/>
    <n v="0"/>
    <n v="200"/>
    <n v="1049.5999999999999"/>
    <n v="65.7"/>
    <n v="0"/>
    <n v="0"/>
    <n v="0"/>
    <n v="1639.9999999999998"/>
    <s v="&lt;90 days"/>
    <n v="3"/>
    <s v="B"/>
    <n v="21"/>
    <n v="471.31353424657533"/>
  </r>
  <r>
    <s v="AGSH35902-01"/>
    <s v="手车附加固定块"/>
    <s v="VMI"/>
    <n v="202"/>
    <x v="1"/>
    <s v="HVX"/>
    <x v="2"/>
    <s v="MRP"/>
    <s v="VMI"/>
    <n v="2"/>
    <n v="0"/>
    <n v="27.56"/>
    <n v="0"/>
    <n v="0"/>
    <n v="111"/>
    <n v="55.12"/>
    <n v="420.90090090090092"/>
    <n v="0"/>
    <n v="0"/>
    <n v="0"/>
    <n v="3059.16"/>
    <s v="&gt;90 days"/>
    <n v="3"/>
    <s v="C"/>
    <n v="21"/>
    <n v="34.564133321917808"/>
  </r>
  <r>
    <s v="AGSH35910-01"/>
    <s v="限位圈"/>
    <s v="XA"/>
    <n v="202"/>
    <x v="1"/>
    <s v="HVX"/>
    <x v="0"/>
    <s v="Order specific"/>
    <n v="2100"/>
    <n v="6"/>
    <n v="12"/>
    <n v="3.2"/>
    <n v="0"/>
    <n v="0"/>
    <n v="142"/>
    <n v="19.200000000000003"/>
    <n v="5.140845070422535"/>
    <n v="0"/>
    <n v="0"/>
    <n v="38.400000000000006"/>
    <n v="454.40000000000003"/>
    <s v="Order specific"/>
    <s v="Order specific"/>
    <s v="C"/>
    <s v=""/>
    <n v="0"/>
  </r>
  <r>
    <s v="AGSH35911-01"/>
    <s v="FOOT"/>
    <s v="SM"/>
    <n v="202"/>
    <x v="1"/>
    <s v="HVX"/>
    <x v="1"/>
    <s v="kanban"/>
    <n v="2600"/>
    <n v="447"/>
    <n v="0"/>
    <n v="3.74"/>
    <n v="0"/>
    <n v="104"/>
    <n v="222"/>
    <n v="1671.7800000000002"/>
    <n v="9.8648648648648649"/>
    <n v="0"/>
    <n v="194.48000000000002"/>
    <n v="0"/>
    <n v="830.28000000000009"/>
    <s v="&lt;15 days"/>
    <n v="3"/>
    <s v="B"/>
    <n v="21"/>
    <n v="0"/>
  </r>
  <r>
    <s v="AGSH35913-01"/>
    <s v="限位圈"/>
    <s v="XA"/>
    <n v="212"/>
    <x v="1"/>
    <s v="HVX"/>
    <x v="0"/>
    <s v="Order specific"/>
    <n v="2100"/>
    <n v="112"/>
    <n v="2"/>
    <n v="0.7"/>
    <n v="0"/>
    <n v="0"/>
    <n v="190"/>
    <n v="78.399999999999991"/>
    <n v="858.71052631578948"/>
    <n v="0"/>
    <n v="0"/>
    <n v="1.4"/>
    <n v="133"/>
    <s v="Order specific"/>
    <s v="Order specific"/>
    <s v="C"/>
    <s v=""/>
    <n v="0"/>
  </r>
  <r>
    <s v="AGSH35926-01"/>
    <s v="支撑板支架"/>
    <s v="MTX"/>
    <n v="212"/>
    <x v="1"/>
    <s v="HVX"/>
    <x v="0"/>
    <s v="Order specific"/>
    <n v="2100"/>
    <n v="2"/>
    <n v="2"/>
    <n v="3.06"/>
    <n v="0"/>
    <n v="0"/>
    <n v="0"/>
    <n v="6.12"/>
    <s v=""/>
    <n v="0"/>
    <n v="0"/>
    <n v="6.12"/>
    <n v="0"/>
    <s v="Order specific"/>
    <s v="Order specific"/>
    <s v="C"/>
    <s v=""/>
    <n v="0"/>
  </r>
  <r>
    <s v="AGSH35927-01"/>
    <s v="支撑板"/>
    <s v="MTX"/>
    <n v="202"/>
    <x v="1"/>
    <s v="HVX"/>
    <x v="0"/>
    <s v="Order specific"/>
    <n v="2100"/>
    <n v="2"/>
    <n v="2"/>
    <n v="24.73"/>
    <n v="0"/>
    <n v="0"/>
    <n v="0"/>
    <n v="49.46"/>
    <s v=""/>
    <n v="0"/>
    <n v="0"/>
    <n v="49.46"/>
    <n v="0"/>
    <s v="Order specific"/>
    <s v="Order specific"/>
    <s v="C"/>
    <s v=""/>
    <n v="0"/>
  </r>
  <r>
    <s v="AGSH35941-01"/>
    <s v="PLATE"/>
    <s v="SM"/>
    <n v="202"/>
    <x v="1"/>
    <s v="HVX"/>
    <x v="1"/>
    <s v="kanban"/>
    <n v="2600"/>
    <n v="88"/>
    <n v="210"/>
    <n v="3.7"/>
    <n v="0"/>
    <n v="60"/>
    <n v="303"/>
    <n v="325.60000000000002"/>
    <n v="2.4092409240924093"/>
    <n v="0"/>
    <n v="111"/>
    <n v="777"/>
    <n v="1121.1000000000001"/>
    <s v="&lt;15 days"/>
    <n v="3"/>
    <s v="C"/>
    <n v="21"/>
    <n v="0"/>
  </r>
  <r>
    <s v="AGSH35942-01"/>
    <s v="LEVER"/>
    <s v="SM"/>
    <n v="202"/>
    <x v="1"/>
    <s v="HVX"/>
    <x v="1"/>
    <s v="kanban"/>
    <n v="2600"/>
    <n v="183"/>
    <n v="480"/>
    <n v="1.48"/>
    <n v="0"/>
    <n v="120"/>
    <n v="606"/>
    <n v="270.83999999999997"/>
    <n v="53.003300330033007"/>
    <n v="0"/>
    <n v="88.8"/>
    <n v="710.4"/>
    <n v="896.88"/>
    <s v="&lt;90 days"/>
    <n v="3"/>
    <s v="C"/>
    <n v="21"/>
    <n v="107.93159506849315"/>
  </r>
  <r>
    <s v="AGSH36633-01"/>
    <s v="拨叉"/>
    <s v="VMI"/>
    <n v="202"/>
    <x v="1"/>
    <s v="HVX"/>
    <x v="2"/>
    <s v="MRP"/>
    <s v="VMI"/>
    <n v="3"/>
    <n v="0"/>
    <n v="155"/>
    <n v="0"/>
    <n v="0"/>
    <n v="54"/>
    <n v="465"/>
    <n v="1236.9444444444443"/>
    <n v="0"/>
    <n v="0"/>
    <n v="0"/>
    <n v="8370"/>
    <s v="&gt;90 days"/>
    <n v="3"/>
    <s v="C"/>
    <n v="21"/>
    <n v="301.68966090276217"/>
  </r>
  <r>
    <s v="AGSH36634-01"/>
    <s v="拨叉（B相）"/>
    <s v="XA"/>
    <n v="202"/>
    <x v="1"/>
    <s v="HVX"/>
    <x v="0"/>
    <s v="Order specific"/>
    <n v="2100"/>
    <n v="50"/>
    <n v="1"/>
    <n v="110"/>
    <n v="0"/>
    <n v="0"/>
    <n v="139"/>
    <n v="5500"/>
    <n v="7.8776978417266195"/>
    <n v="0"/>
    <n v="0"/>
    <n v="110"/>
    <n v="15290"/>
    <s v="Order specific"/>
    <s v="Order specific"/>
    <s v="B"/>
    <s v=""/>
    <n v="0"/>
  </r>
  <r>
    <s v="AGSH36635-01"/>
    <s v="拨叉（A相）"/>
    <s v="XA"/>
    <n v="202"/>
    <x v="1"/>
    <s v="HVX"/>
    <x v="0"/>
    <s v="Order specific"/>
    <n v="2100"/>
    <n v="100"/>
    <n v="0"/>
    <n v="115"/>
    <n v="0"/>
    <n v="0"/>
    <n v="168"/>
    <n v="11500"/>
    <n v="108.63095238095238"/>
    <n v="0"/>
    <n v="0"/>
    <n v="0"/>
    <n v="19320"/>
    <s v="Order specific"/>
    <s v="Order specific"/>
    <s v="A"/>
    <s v=""/>
    <n v="0"/>
  </r>
  <r>
    <s v="AGSH36670-01"/>
    <s v="壳体210mm"/>
    <s v="XA"/>
    <n v="202"/>
    <x v="1"/>
    <s v="HVX"/>
    <x v="0"/>
    <s v="Order specific"/>
    <n v="2100"/>
    <n v="15"/>
    <n v="26"/>
    <n v="1261.67"/>
    <n v="0"/>
    <n v="0"/>
    <n v="84"/>
    <n v="18925.050000000003"/>
    <n v="434.52380952380952"/>
    <n v="0"/>
    <n v="0"/>
    <n v="32803.42"/>
    <n v="105980.28"/>
    <s v="Order specific"/>
    <s v="Order specific"/>
    <s v="A"/>
    <s v=""/>
    <n v="0"/>
  </r>
  <r>
    <s v="AGSH36709-01"/>
    <s v="兀型板顶板"/>
    <s v="VMI"/>
    <n v="202"/>
    <x v="1"/>
    <s v="HVX"/>
    <x v="2"/>
    <s v="MRP"/>
    <s v="VMI"/>
    <n v="84"/>
    <n v="0"/>
    <n v="38.75"/>
    <n v="0"/>
    <n v="0"/>
    <n v="7625"/>
    <n v="3255"/>
    <n v="0.71803278688524586"/>
    <n v="0"/>
    <n v="0"/>
    <n v="0"/>
    <n v="295468.75"/>
    <s v="&lt;15 days"/>
    <n v="1"/>
    <s v="B"/>
    <n v="7"/>
    <n v="0"/>
  </r>
  <r>
    <s v="AGSH36709-02"/>
    <s v="兀型板"/>
    <s v="X40"/>
    <n v="202"/>
    <x v="1"/>
    <s v="HVX"/>
    <x v="0"/>
    <s v="Order specific"/>
    <n v="2100"/>
    <n v="5"/>
    <n v="0"/>
    <n v="81.09"/>
    <n v="0"/>
    <n v="0"/>
    <n v="49"/>
    <n v="405.45000000000005"/>
    <n v="625.71428571428567"/>
    <n v="0"/>
    <n v="0"/>
    <n v="0"/>
    <n v="3973.4100000000003"/>
    <s v="Order specific"/>
    <s v="Order specific"/>
    <s v="C"/>
    <s v=""/>
    <n v="0"/>
  </r>
  <r>
    <s v="AGSH36729-01"/>
    <s v="主轴"/>
    <s v="VMI"/>
    <n v="202"/>
    <x v="1"/>
    <s v="HVX"/>
    <x v="2"/>
    <s v="MRP"/>
    <s v="VMI"/>
    <n v="79"/>
    <n v="0"/>
    <n v="26.73"/>
    <n v="0"/>
    <n v="0"/>
    <n v="7452"/>
    <n v="2111.67"/>
    <n v="0.24490069779924856"/>
    <n v="0"/>
    <n v="0"/>
    <n v="0"/>
    <n v="199191.96"/>
    <s v="&lt;15 days"/>
    <n v="1"/>
    <s v="B"/>
    <n v="7"/>
    <n v="0"/>
  </r>
  <r>
    <s v="AGSH36744-01"/>
    <s v="FIXING"/>
    <s v="SM"/>
    <n v="202"/>
    <x v="1"/>
    <s v="HVX"/>
    <x v="1"/>
    <s v="kanban"/>
    <n v="2600"/>
    <n v="370"/>
    <n v="340"/>
    <n v="10.89"/>
    <n v="0"/>
    <n v="100"/>
    <n v="3302"/>
    <n v="4029.3"/>
    <n v="8.7325863113264681"/>
    <n v="0"/>
    <n v="544.5"/>
    <n v="3702.6000000000004"/>
    <n v="35958.78"/>
    <s v="&lt;15 days"/>
    <n v="2"/>
    <s v="B"/>
    <n v="14"/>
    <n v="0"/>
  </r>
  <r>
    <s v="AGSH38004-01"/>
    <s v="PLATE"/>
    <s v="SM"/>
    <n v="202"/>
    <x v="1"/>
    <s v="HVX"/>
    <x v="1"/>
    <s v="kanban"/>
    <n v="2600"/>
    <n v="60"/>
    <n v="80"/>
    <n v="2.1"/>
    <n v="0"/>
    <n v="20"/>
    <n v="892"/>
    <n v="126"/>
    <n v="151.4013452914798"/>
    <n v="0"/>
    <n v="21"/>
    <n v="168"/>
    <n v="1873.2"/>
    <s v="&gt;90 days"/>
    <n v="3"/>
    <s v="C"/>
    <n v="21"/>
    <n v="71.625360088855984"/>
  </r>
  <r>
    <s v="AMS12-00509-SL"/>
    <s v="PMC ACID PLANT"/>
    <s v="VE1"/>
    <n v="105"/>
    <x v="0"/>
    <s v="VEP"/>
    <x v="0"/>
    <s v="Order specific"/>
    <n v="2100"/>
    <n v="19"/>
    <n v="0"/>
    <n v="1"/>
    <n v="0"/>
    <n v="0"/>
    <n v="30"/>
    <n v="19"/>
    <n v="730"/>
    <n v="0"/>
    <n v="0"/>
    <n v="0"/>
    <n v="30"/>
    <s v="Order specific"/>
    <s v="Order specific"/>
    <s v="C"/>
    <s v=""/>
    <n v="0"/>
  </r>
  <r>
    <s v="AMT000154-01"/>
    <s v="拉簧"/>
    <s v="PMX"/>
    <n v="219"/>
    <x v="1"/>
    <s v="HVX"/>
    <x v="0"/>
    <s v="Order specific"/>
    <n v="2100"/>
    <n v="8"/>
    <n v="0"/>
    <n v="0.57999999999999996"/>
    <n v="0"/>
    <n v="0"/>
    <n v="800"/>
    <n v="4.6399999999999997"/>
    <n v="8.6687499999999993"/>
    <n v="0"/>
    <n v="0"/>
    <n v="0"/>
    <n v="463.99999999999994"/>
    <s v="Order specific"/>
    <s v="Order specific"/>
    <s v="C"/>
    <s v=""/>
    <n v="0"/>
  </r>
  <r>
    <s v="AMT003165-01"/>
    <s v="控制板定位块"/>
    <s v="PMX"/>
    <n v="202"/>
    <x v="1"/>
    <s v="HVX"/>
    <x v="0"/>
    <s v="Order specific"/>
    <n v="2100"/>
    <n v="1"/>
    <n v="0"/>
    <n v="126.5"/>
    <n v="0"/>
    <n v="0"/>
    <n v="0"/>
    <n v="126.5"/>
    <s v=""/>
    <n v="0"/>
    <n v="0"/>
    <n v="0"/>
    <n v="0"/>
    <s v="Order specific"/>
    <s v="Order specific"/>
    <s v="C"/>
    <s v=""/>
    <n v="0"/>
  </r>
  <r>
    <s v="AMTC26218-02"/>
    <s v="手车翻板右侧板（双孔）"/>
    <s v="VMI"/>
    <n v="202"/>
    <x v="1"/>
    <s v="HVX"/>
    <x v="2"/>
    <s v="MRP"/>
    <s v="VMI"/>
    <n v="2"/>
    <n v="0"/>
    <n v="21"/>
    <n v="0"/>
    <n v="0"/>
    <n v="1914"/>
    <n v="42"/>
    <n v="0.19070010449320796"/>
    <n v="0"/>
    <n v="0"/>
    <n v="0"/>
    <n v="40194"/>
    <s v="&lt;15 days"/>
    <n v="2"/>
    <s v="C"/>
    <n v="14"/>
    <n v="0"/>
  </r>
  <r>
    <s v="AMTD69063-02"/>
    <s v="熔丝头座"/>
    <s v="VMI"/>
    <n v="212"/>
    <x v="1"/>
    <s v="HVX"/>
    <x v="2"/>
    <s v="MRP"/>
    <s v="VMI"/>
    <n v="69"/>
    <n v="0"/>
    <n v="30.63"/>
    <n v="0"/>
    <n v="0"/>
    <n v="1482"/>
    <n v="2113.4699999999998"/>
    <n v="0.49257759784075572"/>
    <n v="0"/>
    <n v="0"/>
    <n v="0"/>
    <n v="45393.659999999996"/>
    <s v="&lt;15 days"/>
    <n v="2"/>
    <s v="B"/>
    <n v="14"/>
    <n v="0"/>
  </r>
  <r>
    <s v="AMTD71645-02"/>
    <s v="触子圈2500A"/>
    <s v="XA"/>
    <n v="212"/>
    <x v="1"/>
    <s v="HVX"/>
    <x v="0"/>
    <s v="Order specific"/>
    <n v="2100"/>
    <n v="200"/>
    <n v="0"/>
    <n v="16.510000000000002"/>
    <n v="0"/>
    <n v="0"/>
    <n v="200"/>
    <n v="3302.0000000000005"/>
    <n v="125.925"/>
    <n v="0"/>
    <n v="0"/>
    <n v="0"/>
    <n v="3302.0000000000005"/>
    <s v="Order specific"/>
    <s v="Order specific"/>
    <s v="B"/>
    <s v=""/>
    <n v="0"/>
  </r>
  <r>
    <s v="AMTH03858-01"/>
    <s v="CRANK"/>
    <s v="SM"/>
    <n v="202"/>
    <x v="1"/>
    <s v="HVX"/>
    <x v="1"/>
    <s v="kanban"/>
    <n v="2600"/>
    <n v="905"/>
    <n v="1200"/>
    <n v="2.2000000000000002"/>
    <n v="0"/>
    <n v="300"/>
    <n v="1920"/>
    <n v="1991.0000000000002"/>
    <n v="38.020833333333336"/>
    <n v="0"/>
    <n v="330"/>
    <n v="2640"/>
    <n v="4224"/>
    <s v="&lt;90 days"/>
    <n v="3"/>
    <s v="B"/>
    <n v="21"/>
    <n v="588.26686027397272"/>
  </r>
  <r>
    <s v="AMTH20073-01"/>
    <s v="TENSION SPRING"/>
    <s v="SM"/>
    <n v="219"/>
    <x v="1"/>
    <s v="HVX"/>
    <x v="1"/>
    <s v="kanban"/>
    <n v="2600"/>
    <n v="602"/>
    <n v="600"/>
    <n v="0.94"/>
    <n v="0"/>
    <n v="150"/>
    <n v="1446"/>
    <n v="565.88"/>
    <n v="228.44052558782849"/>
    <n v="0"/>
    <n v="70.5"/>
    <n v="564"/>
    <n v="1359.24"/>
    <s v="&gt;90 days"/>
    <n v="3"/>
    <s v="C"/>
    <n v="21"/>
    <n v="339.14758885098013"/>
  </r>
  <r>
    <s v="ASX000401-01"/>
    <s v="框架左侧板（金属）"/>
    <s v="VMI"/>
    <n v="202"/>
    <x v="1"/>
    <s v="HVX"/>
    <x v="2"/>
    <s v="MRP"/>
    <s v="VMI"/>
    <n v="23"/>
    <n v="0"/>
    <n v="71.19"/>
    <n v="0"/>
    <n v="0"/>
    <n v="430"/>
    <n v="1637.37"/>
    <n v="510.99999999999994"/>
    <n v="0"/>
    <n v="0"/>
    <n v="0"/>
    <n v="30611.7"/>
    <s v="&gt;90 days"/>
    <n v="2"/>
    <s v="B"/>
    <n v="14"/>
    <n v="1051.0569616438356"/>
  </r>
  <r>
    <s v="ASX000401-02"/>
    <s v="两侧支撑板"/>
    <s v="CVX"/>
    <n v="202"/>
    <x v="1"/>
    <s v="HVX"/>
    <x v="0"/>
    <s v="Order specific"/>
    <n v="2100"/>
    <n v="13"/>
    <n v="8"/>
    <n v="58.94"/>
    <n v="0"/>
    <n v="0"/>
    <n v="23"/>
    <n v="766.22"/>
    <n v="365"/>
    <n v="0"/>
    <n v="0"/>
    <n v="471.52"/>
    <n v="1355.62"/>
    <s v="Order specific"/>
    <s v="Order specific"/>
    <s v="C"/>
    <s v=""/>
    <n v="0"/>
  </r>
  <r>
    <s v="ASX000402-01"/>
    <s v="框架右侧板（金属）"/>
    <s v="VMI"/>
    <n v="202"/>
    <x v="1"/>
    <s v="HVX"/>
    <x v="2"/>
    <s v="MRP"/>
    <s v="VMI"/>
    <n v="23"/>
    <n v="0"/>
    <n v="71.25"/>
    <n v="0"/>
    <n v="0"/>
    <n v="449"/>
    <n v="1638.75"/>
    <n v="10.56792873051225"/>
    <n v="0"/>
    <n v="0"/>
    <n v="0"/>
    <n v="31991.25"/>
    <s v="&lt;15 days"/>
    <n v="2"/>
    <s v="B"/>
    <n v="14"/>
    <n v="0"/>
  </r>
  <r>
    <s v="ASX000406-01"/>
    <s v="框架左右侧板（塑料）"/>
    <s v="VMI"/>
    <n v="212"/>
    <x v="1"/>
    <s v="HVX"/>
    <x v="2"/>
    <s v="MRP"/>
    <s v="VMI"/>
    <n v="46"/>
    <n v="0"/>
    <n v="67.41"/>
    <n v="0"/>
    <n v="0"/>
    <n v="880"/>
    <n v="3100.8599999999997"/>
    <n v="9.5397727272727266"/>
    <n v="0"/>
    <n v="0"/>
    <n v="0"/>
    <n v="59320.799999999996"/>
    <s v="&lt;15 days"/>
    <n v="2"/>
    <s v="B"/>
    <n v="14"/>
    <n v="0"/>
  </r>
  <r>
    <s v="ASX000407-01"/>
    <s v="THREADED ROD"/>
    <s v="SM"/>
    <n v="202"/>
    <x v="1"/>
    <s v="HVX"/>
    <x v="1"/>
    <s v="kanban"/>
    <n v="2600"/>
    <n v="50"/>
    <n v="80"/>
    <n v="0.7"/>
    <n v="0"/>
    <n v="20"/>
    <n v="162"/>
    <n v="35"/>
    <n v="103.64197530864197"/>
    <n v="0"/>
    <n v="7"/>
    <n v="56"/>
    <n v="113.39999999999999"/>
    <s v="&gt;90 days"/>
    <n v="3"/>
    <s v="C"/>
    <n v="21"/>
    <n v="18.419463966646816"/>
  </r>
  <r>
    <s v="ASX000408-01"/>
    <s v="熔丝座支撑杆"/>
    <s v="VMI"/>
    <n v="202"/>
    <x v="1"/>
    <s v="HVX"/>
    <x v="2"/>
    <s v="MRP"/>
    <s v="VMI"/>
    <n v="46"/>
    <n v="0"/>
    <n v="75"/>
    <n v="0"/>
    <n v="0"/>
    <n v="901"/>
    <n v="3450"/>
    <n v="20.255271920088791"/>
    <n v="0"/>
    <n v="0"/>
    <n v="0"/>
    <n v="67575"/>
    <s v="&lt;30 days"/>
    <n v="2"/>
    <s v="B"/>
    <n v="14"/>
    <n v="703.18750684931513"/>
  </r>
  <r>
    <s v="ASX000409-01"/>
    <s v="后封板"/>
    <s v="VMI"/>
    <n v="212"/>
    <x v="1"/>
    <s v="HVX"/>
    <x v="2"/>
    <s v="MRP"/>
    <s v="VMI"/>
    <n v="19"/>
    <n v="0"/>
    <n v="75.2"/>
    <n v="0"/>
    <n v="0"/>
    <n v="449"/>
    <n v="1428.8"/>
    <n v="37.394209354120264"/>
    <n v="0"/>
    <n v="0"/>
    <n v="0"/>
    <n v="33764.800000000003"/>
    <s v="&lt;90 days"/>
    <n v="2"/>
    <s v="B"/>
    <n v="14"/>
    <n v="589.95568981536621"/>
  </r>
  <r>
    <s v="ASX000410-01"/>
    <s v="SUPPORT"/>
    <s v="SM"/>
    <n v="202"/>
    <x v="1"/>
    <s v="HVX"/>
    <x v="1"/>
    <s v="kanban"/>
    <n v="2600"/>
    <n v="52"/>
    <n v="169"/>
    <n v="5.18"/>
    <n v="0"/>
    <n v="32"/>
    <n v="342"/>
    <n v="269.36"/>
    <n v="20.277777777777775"/>
    <n v="0"/>
    <n v="82.88"/>
    <n v="875.42"/>
    <n v="1771.56"/>
    <s v="&lt;30 days"/>
    <n v="3"/>
    <s v="C"/>
    <n v="21"/>
    <n v="0"/>
  </r>
  <r>
    <s v="ASX000411-01"/>
    <s v="AXLE"/>
    <s v="SM"/>
    <n v="202"/>
    <x v="1"/>
    <s v="HVX"/>
    <x v="1"/>
    <s v="kanban"/>
    <n v="2600"/>
    <n v="62"/>
    <n v="96"/>
    <n v="1.7"/>
    <n v="0"/>
    <n v="32"/>
    <n v="342"/>
    <n v="105.39999999999999"/>
    <n v="55.497076023391813"/>
    <n v="0"/>
    <n v="27.2"/>
    <n v="163.19999999999999"/>
    <n v="581.4"/>
    <s v="&lt;90 days"/>
    <n v="3"/>
    <s v="C"/>
    <n v="21"/>
    <n v="43.241099683877763"/>
  </r>
  <r>
    <s v="ASX000412-01"/>
    <s v="熔丝撞击杆（横）"/>
    <s v="VMI"/>
    <n v="202"/>
    <x v="1"/>
    <s v="HVX"/>
    <x v="2"/>
    <s v="MRP"/>
    <s v="VMI"/>
    <n v="23"/>
    <n v="0"/>
    <n v="32.96"/>
    <n v="0"/>
    <n v="0"/>
    <n v="342"/>
    <n v="758.08"/>
    <n v="66.169590643274844"/>
    <n v="0"/>
    <n v="0"/>
    <n v="0"/>
    <n v="11272.32"/>
    <s v="&lt;90 days"/>
    <n v="2"/>
    <s v="C"/>
    <n v="14"/>
    <n v="394.47361102960673"/>
  </r>
  <r>
    <s v="ASX000414-01"/>
    <s v="熔丝撞击杆（竖）"/>
    <s v="VMI"/>
    <n v="202"/>
    <x v="1"/>
    <s v="HVX"/>
    <x v="2"/>
    <s v="MRP"/>
    <s v="VMI"/>
    <n v="28"/>
    <n v="0"/>
    <n v="29.22"/>
    <n v="0"/>
    <n v="0"/>
    <n v="342"/>
    <n v="818.16"/>
    <n v="24.546783625730992"/>
    <n v="0"/>
    <n v="0"/>
    <n v="0"/>
    <n v="9993.24"/>
    <s v="&lt;30 days"/>
    <n v="3"/>
    <s v="C"/>
    <n v="21"/>
    <n v="78.022934222751587"/>
  </r>
  <r>
    <s v="ASX000415-01"/>
    <s v="熔丝盒"/>
    <s v="VMI"/>
    <n v="202"/>
    <x v="1"/>
    <s v="HVX"/>
    <x v="2"/>
    <s v="MRP"/>
    <s v="VMI"/>
    <n v="69"/>
    <n v="0"/>
    <n v="25.64"/>
    <n v="0"/>
    <n v="0"/>
    <n v="1369"/>
    <n v="1769.16"/>
    <n v="7.4653031409788175"/>
    <n v="0"/>
    <n v="0"/>
    <n v="0"/>
    <n v="35101.160000000003"/>
    <s v="&lt;15 days"/>
    <n v="2"/>
    <s v="B"/>
    <n v="14"/>
    <n v="0"/>
  </r>
  <r>
    <s v="ASX000415-02"/>
    <s v="熔丝头座盒"/>
    <s v="VMI"/>
    <n v="202"/>
    <x v="1"/>
    <s v="HVX"/>
    <x v="2"/>
    <s v="MRP"/>
    <s v="VMI"/>
    <n v="69"/>
    <n v="0"/>
    <n v="10.3"/>
    <n v="0"/>
    <n v="0"/>
    <n v="1372"/>
    <n v="710.7"/>
    <n v="18.356413994169095"/>
    <n v="0"/>
    <n v="0"/>
    <n v="0"/>
    <n v="14131.6"/>
    <s v="&lt;30 days"/>
    <n v="2"/>
    <s v="C"/>
    <n v="14"/>
    <n v="111.31957808219175"/>
  </r>
  <r>
    <s v="ASX000418-01"/>
    <s v="触头"/>
    <s v="VMI"/>
    <n v="202"/>
    <x v="1"/>
    <s v="HVX"/>
    <x v="2"/>
    <s v="MRP"/>
    <s v="VMI"/>
    <n v="69"/>
    <n v="0"/>
    <n v="154.66"/>
    <n v="0"/>
    <n v="0"/>
    <n v="1357"/>
    <n v="10671.539999999999"/>
    <n v="18.559322033898308"/>
    <n v="0"/>
    <n v="0"/>
    <n v="0"/>
    <n v="209873.62"/>
    <s v="&lt;30 days"/>
    <n v="1"/>
    <s v="A"/>
    <n v="7"/>
    <n v="4386.7338673972608"/>
  </r>
  <r>
    <s v="ASX000419-01"/>
    <s v="侧板垫圈（塑料）"/>
    <s v="VMI"/>
    <n v="212"/>
    <x v="1"/>
    <s v="HVX"/>
    <x v="2"/>
    <s v="MRP"/>
    <s v="VMI"/>
    <n v="93"/>
    <n v="0"/>
    <n v="5"/>
    <n v="0"/>
    <n v="0"/>
    <n v="1804"/>
    <n v="465"/>
    <n v="13.960643015521063"/>
    <n v="0"/>
    <n v="0"/>
    <n v="0"/>
    <n v="9020"/>
    <s v="&lt;15 days"/>
    <n v="3"/>
    <s v="C"/>
    <n v="21"/>
    <n v="0"/>
  </r>
  <r>
    <s v="ASX000422-01"/>
    <s v="合分闸指示安装件"/>
    <s v="VMI"/>
    <n v="212"/>
    <x v="1"/>
    <s v="HVX"/>
    <x v="2"/>
    <s v="MRP"/>
    <s v="VMI"/>
    <n v="23"/>
    <n v="0"/>
    <n v="6.43"/>
    <n v="0"/>
    <n v="0"/>
    <n v="451"/>
    <n v="147.88999999999999"/>
    <n v="75.266075388026607"/>
    <n v="0"/>
    <n v="0"/>
    <n v="0"/>
    <n v="2899.93"/>
    <s v="&lt;90 days"/>
    <n v="3"/>
    <s v="C"/>
    <n v="21"/>
    <n v="70.373943367211666"/>
  </r>
  <r>
    <s v="ASX000423-01"/>
    <s v="FUSE INDICATOR"/>
    <s v="SM"/>
    <n v="202"/>
    <x v="1"/>
    <s v="HVX"/>
    <x v="1"/>
    <s v="kanban"/>
    <n v="2600"/>
    <n v="66"/>
    <n v="96"/>
    <n v="4.66"/>
    <n v="0"/>
    <n v="32"/>
    <n v="342"/>
    <n v="307.56"/>
    <n v="24.546783625730992"/>
    <n v="0"/>
    <n v="74.56"/>
    <n v="447.36"/>
    <n v="1593.72"/>
    <s v="&lt;30 days"/>
    <n v="3"/>
    <s v="C"/>
    <n v="21"/>
    <n v="29.330123263847522"/>
  </r>
  <r>
    <s v="ASX000436-01"/>
    <s v="后封板顶板"/>
    <s v="VMI"/>
    <n v="212"/>
    <x v="1"/>
    <s v="HVX"/>
    <x v="2"/>
    <s v="MRP"/>
    <s v="VMI"/>
    <n v="136"/>
    <n v="0"/>
    <n v="35.01"/>
    <n v="0"/>
    <n v="0"/>
    <n v="123"/>
    <n v="4761.3599999999997"/>
    <n v="195.85365853658539"/>
    <n v="0"/>
    <n v="0"/>
    <n v="0"/>
    <n v="4306.2299999999996"/>
    <s v="&gt;90 days"/>
    <n v="3"/>
    <s v="B"/>
    <n v="21"/>
    <n v="2805.5498498630141"/>
  </r>
  <r>
    <s v="ASX000437-01"/>
    <s v="CAP"/>
    <s v="SM"/>
    <n v="202"/>
    <x v="1"/>
    <s v="HVX"/>
    <x v="1"/>
    <s v="kanban"/>
    <n v="2600"/>
    <n v="84"/>
    <n v="0"/>
    <n v="2.7"/>
    <n v="0"/>
    <n v="30"/>
    <n v="0"/>
    <n v="226.8"/>
    <s v=""/>
    <n v="0"/>
    <n v="40.5"/>
    <n v="0"/>
    <n v="0"/>
    <s v="&gt;90 days"/>
    <n v="4"/>
    <s v="C"/>
    <n v="0"/>
    <n v="149.68800000000002"/>
  </r>
  <r>
    <s v="ASX000437-02"/>
    <s v="CAP"/>
    <s v="SM"/>
    <n v="202"/>
    <x v="1"/>
    <s v="HVX"/>
    <x v="1"/>
    <s v="kanban"/>
    <n v="2600"/>
    <n v="202"/>
    <n v="270"/>
    <n v="2.4500000000000002"/>
    <n v="0"/>
    <n v="90"/>
    <n v="1357"/>
    <n v="494.90000000000003"/>
    <n v="22.593957258658808"/>
    <n v="0"/>
    <n v="110.25000000000001"/>
    <n v="661.5"/>
    <n v="3324.65"/>
    <s v="&lt;30 days"/>
    <n v="3"/>
    <s v="C"/>
    <n v="21"/>
    <n v="23.043357534246606"/>
  </r>
  <r>
    <s v="ASX000441-01"/>
    <s v="活门"/>
    <s v="VMI"/>
    <n v="202"/>
    <x v="1"/>
    <s v="HVX"/>
    <x v="2"/>
    <s v="MRP"/>
    <s v="VMI"/>
    <n v="46"/>
    <n v="0"/>
    <n v="14.2"/>
    <n v="0"/>
    <n v="0"/>
    <n v="904"/>
    <n v="653.19999999999993"/>
    <n v="81.559734513274336"/>
    <n v="0"/>
    <n v="0"/>
    <n v="0"/>
    <n v="12836.8"/>
    <s v="&lt;90 days"/>
    <n v="2"/>
    <s v="C"/>
    <n v="14"/>
    <n v="357.11018971924591"/>
  </r>
  <r>
    <s v="ASX000484-01"/>
    <s v="58芯航空插插针"/>
    <s v="VE1"/>
    <n v="202"/>
    <x v="1"/>
    <s v="HVX"/>
    <x v="0"/>
    <s v="Order specific"/>
    <n v="2100"/>
    <n v="149"/>
    <n v="0"/>
    <n v="0.98"/>
    <n v="0"/>
    <n v="0"/>
    <n v="3955"/>
    <n v="146.02000000000001"/>
    <n v="4.245259165613148"/>
    <n v="0"/>
    <n v="0"/>
    <n v="0"/>
    <n v="3875.9"/>
    <s v="Order specific"/>
    <s v="Order specific"/>
    <s v="C"/>
    <s v=""/>
    <n v="0"/>
  </r>
  <r>
    <s v="ASX000485-01"/>
    <s v="公插针"/>
    <s v="CVX"/>
    <n v="202"/>
    <x v="1"/>
    <s v="HVX"/>
    <x v="0"/>
    <s v="Order specific"/>
    <n v="2100"/>
    <n v="20"/>
    <n v="0"/>
    <n v="0.95"/>
    <n v="0"/>
    <n v="0"/>
    <n v="7700"/>
    <n v="19"/>
    <n v="7.0629870129870129"/>
    <n v="0"/>
    <n v="0"/>
    <n v="0"/>
    <n v="7315"/>
    <s v="Order specific"/>
    <s v="Order specific"/>
    <s v="C"/>
    <s v=""/>
    <n v="0"/>
  </r>
  <r>
    <s v="ASX000504-02"/>
    <s v="框架左右侧板（塑料）"/>
    <s v="VMI"/>
    <n v="212"/>
    <x v="1"/>
    <s v="HVX"/>
    <x v="2"/>
    <s v="MRP"/>
    <s v="VMI"/>
    <n v="3"/>
    <n v="0"/>
    <n v="69.3"/>
    <n v="0"/>
    <n v="0"/>
    <n v="16"/>
    <n v="207.89999999999998"/>
    <n v="456.25"/>
    <n v="0"/>
    <n v="0"/>
    <n v="0"/>
    <n v="1108.8"/>
    <s v="&gt;90 days"/>
    <n v="3"/>
    <s v="C"/>
    <n v="21"/>
    <n v="130.89839671232878"/>
  </r>
  <r>
    <s v="ASX000506-02"/>
    <s v="框架右侧板（金属）"/>
    <s v="VMI"/>
    <n v="202"/>
    <x v="1"/>
    <s v="HVX"/>
    <x v="2"/>
    <s v="MRP"/>
    <s v="VMI"/>
    <n v="12"/>
    <n v="0"/>
    <n v="82.7"/>
    <n v="0"/>
    <n v="0"/>
    <n v="8"/>
    <n v="992.40000000000009"/>
    <n v="136.875"/>
    <n v="0"/>
    <n v="0"/>
    <n v="0"/>
    <n v="661.6"/>
    <s v="&gt;90 days"/>
    <n v="3"/>
    <s v="B"/>
    <n v="21"/>
    <n v="554.49330410958908"/>
  </r>
  <r>
    <s v="ASX000507-02"/>
    <s v="框架左侧板（金属）"/>
    <s v="VMI"/>
    <n v="202"/>
    <x v="1"/>
    <s v="HVX"/>
    <x v="2"/>
    <s v="MRP"/>
    <s v="VMI"/>
    <n v="12"/>
    <n v="0"/>
    <n v="82.7"/>
    <n v="0"/>
    <n v="0"/>
    <n v="8"/>
    <n v="992.40000000000009"/>
    <n v="547.5"/>
    <n v="0"/>
    <n v="0"/>
    <n v="0"/>
    <n v="661.6"/>
    <s v="&gt;90 days"/>
    <n v="3"/>
    <s v="B"/>
    <n v="21"/>
    <n v="629.86132602739735"/>
  </r>
  <r>
    <s v="ASX000508-01"/>
    <s v="航空插支架安装板"/>
    <s v="VMI"/>
    <n v="202"/>
    <x v="1"/>
    <s v="HVX"/>
    <x v="2"/>
    <s v="MRP"/>
    <s v="VMI"/>
    <n v="12"/>
    <n v="0"/>
    <n v="24.04"/>
    <n v="0"/>
    <n v="0"/>
    <n v="8"/>
    <n v="288.48"/>
    <n v="547.5"/>
    <n v="0"/>
    <n v="0"/>
    <n v="0"/>
    <n v="192.32"/>
    <s v="&gt;90 days"/>
    <n v="3"/>
    <s v="C"/>
    <n v="21"/>
    <n v="183.09390904109591"/>
  </r>
  <r>
    <s v="ASX000509-01"/>
    <s v="航空插支架"/>
    <s v="VMI"/>
    <n v="202"/>
    <x v="1"/>
    <s v="HVX"/>
    <x v="2"/>
    <s v="MRP"/>
    <s v="VMI"/>
    <n v="3"/>
    <n v="0"/>
    <n v="18.260000000000002"/>
    <n v="0"/>
    <n v="0"/>
    <n v="20"/>
    <n v="54.78"/>
    <n v="219"/>
    <n v="0"/>
    <n v="0"/>
    <n v="0"/>
    <n v="365.20000000000005"/>
    <s v="&gt;90 days"/>
    <n v="3"/>
    <s v="C"/>
    <n v="21"/>
    <n v="32.687901369863013"/>
  </r>
  <r>
    <s v="ASX000510-01"/>
    <s v="熔丝座支撑杆"/>
    <s v="VMI"/>
    <n v="202"/>
    <x v="1"/>
    <s v="HVX"/>
    <x v="2"/>
    <s v="MRP"/>
    <s v="VMI"/>
    <n v="4"/>
    <n v="0"/>
    <n v="80.8"/>
    <n v="0"/>
    <n v="0"/>
    <n v="16"/>
    <n v="323.2"/>
    <n v="68.4375"/>
    <n v="0"/>
    <n v="0"/>
    <n v="0"/>
    <n v="1292.8"/>
    <s v="&lt;90 days"/>
    <n v="3"/>
    <s v="C"/>
    <n v="21"/>
    <n v="147.85735890410959"/>
  </r>
  <r>
    <s v="ASX000511-01"/>
    <s v="面板挂板"/>
    <s v="VMI"/>
    <n v="212"/>
    <x v="1"/>
    <s v="HVX"/>
    <x v="2"/>
    <s v="MRP"/>
    <s v="VMI"/>
    <n v="12"/>
    <n v="0"/>
    <n v="38"/>
    <n v="0"/>
    <n v="0"/>
    <n v="8"/>
    <n v="456"/>
    <n v="182.5"/>
    <n v="0"/>
    <n v="0"/>
    <n v="0"/>
    <n v="304"/>
    <s v="&gt;90 days"/>
    <n v="3"/>
    <s v="C"/>
    <n v="21"/>
    <n v="266.32898630136987"/>
  </r>
  <r>
    <s v="ASX000515-01"/>
    <s v="INSULATING GASKET"/>
    <s v="SM"/>
    <n v="202"/>
    <x v="1"/>
    <s v="HVX"/>
    <x v="1"/>
    <s v="kanban"/>
    <n v="2600"/>
    <n v="300"/>
    <n v="180"/>
    <n v="0.85"/>
    <n v="0"/>
    <n v="90"/>
    <n v="1494"/>
    <n v="255"/>
    <n v="2.9317269076305217"/>
    <n v="0"/>
    <n v="38.25"/>
    <n v="153"/>
    <n v="1269.8999999999999"/>
    <s v="&lt;15 days"/>
    <n v="3"/>
    <s v="C"/>
    <n v="21"/>
    <n v="0"/>
  </r>
  <r>
    <s v="ASX000516-01"/>
    <s v="UPER COVER"/>
    <s v="SM"/>
    <n v="202"/>
    <x v="1"/>
    <s v="HVX"/>
    <x v="1"/>
    <s v="kanban"/>
    <n v="2600"/>
    <n v="57"/>
    <n v="60"/>
    <n v="1.71"/>
    <n v="0"/>
    <n v="30"/>
    <n v="481"/>
    <n v="97.47"/>
    <n v="227.65072765072767"/>
    <n v="0"/>
    <n v="25.65"/>
    <n v="102.6"/>
    <n v="822.51"/>
    <s v="&gt;90 days"/>
    <n v="3"/>
    <s v="C"/>
    <n v="21"/>
    <n v="58.395959358904108"/>
  </r>
  <r>
    <s v="ASX000521-01"/>
    <s v="合闸与手车联锁安装架"/>
    <s v="VMI"/>
    <n v="202"/>
    <x v="1"/>
    <s v="HVX"/>
    <x v="2"/>
    <s v="MRP"/>
    <s v="VMI"/>
    <n v="23"/>
    <n v="0"/>
    <n v="6.29"/>
    <n v="0"/>
    <n v="0"/>
    <n v="451"/>
    <n v="144.66999999999999"/>
    <n v="46.130820399113077"/>
    <n v="0"/>
    <n v="0"/>
    <n v="0"/>
    <n v="2836.79"/>
    <s v="&lt;90 days"/>
    <n v="3"/>
    <s v="C"/>
    <n v="21"/>
    <n v="52.016114145638056"/>
  </r>
  <r>
    <s v="ASX000525-01"/>
    <s v="WIRING"/>
    <s v="O24"/>
    <n v="202"/>
    <x v="1"/>
    <s v="HVX"/>
    <x v="0"/>
    <s v="Order specific"/>
    <n v="2100"/>
    <n v="7"/>
    <n v="0"/>
    <n v="350"/>
    <n v="0"/>
    <n v="0"/>
    <n v="273"/>
    <n v="2450"/>
    <n v="30.750915750915752"/>
    <n v="0"/>
    <n v="0"/>
    <n v="0"/>
    <n v="95550"/>
    <s v="Order specific"/>
    <s v="Order specific"/>
    <s v="B"/>
    <s v=""/>
    <n v="0"/>
  </r>
  <r>
    <s v="ASX000545-01"/>
    <s v="绝缘板"/>
    <s v="CVX"/>
    <n v="212"/>
    <x v="1"/>
    <s v="HVX"/>
    <x v="0"/>
    <s v="Order specific"/>
    <n v="2100"/>
    <n v="18"/>
    <n v="0"/>
    <n v="56"/>
    <n v="0"/>
    <n v="0"/>
    <n v="12"/>
    <n v="1008"/>
    <n v="212.91666666666669"/>
    <n v="0"/>
    <n v="0"/>
    <n v="0"/>
    <n v="672"/>
    <s v="Order specific"/>
    <s v="Order specific"/>
    <s v="B"/>
    <s v=""/>
    <n v="0"/>
  </r>
  <r>
    <s v="ASX000545-02"/>
    <s v="面板绝缘板"/>
    <s v="VMI"/>
    <n v="212"/>
    <x v="1"/>
    <s v="HVX"/>
    <x v="2"/>
    <s v="MRP"/>
    <s v="VMI"/>
    <n v="12"/>
    <n v="0"/>
    <n v="50"/>
    <n v="0"/>
    <n v="0"/>
    <n v="8"/>
    <n v="600"/>
    <n v="821.25"/>
    <n v="0"/>
    <n v="0"/>
    <n v="0"/>
    <n v="400"/>
    <s v="&gt;90 days"/>
    <n v="3"/>
    <s v="C"/>
    <n v="21"/>
    <n v="385.87397260273974"/>
  </r>
  <r>
    <s v="ASX000548-01"/>
    <s v="框架底板"/>
    <s v="CVX"/>
    <n v="202"/>
    <x v="1"/>
    <s v="HVX"/>
    <x v="0"/>
    <s v="Order specific"/>
    <n v="2100"/>
    <n v="4"/>
    <n v="0"/>
    <n v="37.54"/>
    <n v="0"/>
    <n v="0"/>
    <n v="9"/>
    <n v="150.16"/>
    <n v="486.66666666666663"/>
    <n v="0"/>
    <n v="0"/>
    <n v="0"/>
    <n v="337.86"/>
    <s v="Order specific"/>
    <s v="Order specific"/>
    <s v="C"/>
    <s v=""/>
    <n v="0"/>
  </r>
  <r>
    <s v="ASX000589-01"/>
    <s v="RAIL"/>
    <s v="SM"/>
    <n v="219"/>
    <x v="1"/>
    <s v="HVX"/>
    <x v="1"/>
    <s v="kanban"/>
    <n v="2600"/>
    <n v="914"/>
    <n v="1250"/>
    <n v="1.88"/>
    <n v="0"/>
    <n v="250"/>
    <n v="4165"/>
    <n v="1718.32"/>
    <n v="0.3505402160864346"/>
    <n v="0"/>
    <n v="235"/>
    <n v="2350"/>
    <n v="7830.2"/>
    <s v="&lt;15 days"/>
    <n v="3"/>
    <s v="B"/>
    <n v="21"/>
    <n v="0"/>
  </r>
  <r>
    <s v="ASX000594-01"/>
    <s v="手车接地侧板（两铡接地时用）"/>
    <s v="VMI"/>
    <n v="202"/>
    <x v="1"/>
    <s v="HVX"/>
    <x v="2"/>
    <s v="MRP"/>
    <s v="VMI"/>
    <n v="3"/>
    <n v="0"/>
    <n v="8.43"/>
    <n v="0"/>
    <n v="0"/>
    <n v="433"/>
    <n v="25.29"/>
    <n v="770.46189376443431"/>
    <n v="0"/>
    <n v="0"/>
    <n v="0"/>
    <n v="3650.19"/>
    <s v="&gt;90 days"/>
    <n v="3"/>
    <s v="C"/>
    <n v="21"/>
    <n v="16.236452905488445"/>
  </r>
  <r>
    <s v="ASX000595-01"/>
    <s v="INTERLOCK PLATE"/>
    <s v="SM"/>
    <n v="202"/>
    <x v="1"/>
    <s v="HVX"/>
    <x v="1"/>
    <s v="kanban"/>
    <n v="2600"/>
    <n v="359"/>
    <n v="796"/>
    <n v="4.5999999999999996"/>
    <n v="0"/>
    <n v="150"/>
    <n v="3366"/>
    <n v="1651.3999999999999"/>
    <n v="0.32531194295900179"/>
    <n v="0"/>
    <n v="345"/>
    <n v="3661.6"/>
    <n v="15483.599999999999"/>
    <s v="&lt;15 days"/>
    <n v="2"/>
    <s v="B"/>
    <n v="14"/>
    <n v="0"/>
  </r>
  <r>
    <s v="ASX000597-02"/>
    <s v="手车闭锁电磁铁Y0 30VDC"/>
    <s v="VMI"/>
    <n v="202"/>
    <x v="1"/>
    <s v="HVX"/>
    <x v="2"/>
    <s v="MRP"/>
    <s v="VMI"/>
    <n v="14"/>
    <n v="0"/>
    <n v="38"/>
    <n v="0"/>
    <n v="0"/>
    <n v="2"/>
    <n v="532"/>
    <n v="65517.5"/>
    <n v="0"/>
    <n v="0"/>
    <n v="0"/>
    <n v="76"/>
    <s v="&gt;90 days"/>
    <n v="3"/>
    <s v="C"/>
    <n v="21"/>
    <n v="351.00745724424775"/>
  </r>
  <r>
    <s v="ASX000597-04"/>
    <s v="手车闭锁电磁铁Y0(110VDC)"/>
    <s v="VMI"/>
    <n v="202"/>
    <x v="1"/>
    <s v="HVX"/>
    <x v="2"/>
    <s v="MRP"/>
    <s v="VMI"/>
    <n v="2"/>
    <n v="0"/>
    <n v="38"/>
    <n v="0"/>
    <n v="0"/>
    <n v="231"/>
    <n v="76"/>
    <n v="22.121212121212121"/>
    <n v="0"/>
    <n v="0"/>
    <n v="0"/>
    <n v="8778"/>
    <s v="&lt;30 days"/>
    <n v="3"/>
    <s v="C"/>
    <n v="21"/>
    <n v="2.5423561643835666"/>
  </r>
  <r>
    <s v="ASX000597-06"/>
    <s v="手车闭锁电磁铁Y0(220VDC)"/>
    <s v="VMI"/>
    <n v="202"/>
    <x v="1"/>
    <s v="HVX"/>
    <x v="2"/>
    <s v="MRP"/>
    <s v="VMI"/>
    <n v="4"/>
    <n v="0"/>
    <n v="30"/>
    <n v="0"/>
    <n v="0"/>
    <n v="362"/>
    <n v="120"/>
    <n v="2.0165745856353592"/>
    <n v="0"/>
    <n v="0"/>
    <n v="0"/>
    <n v="10860"/>
    <s v="&lt;15 days"/>
    <n v="2"/>
    <s v="C"/>
    <n v="14"/>
    <n v="0"/>
  </r>
  <r>
    <s v="ASX000597-07"/>
    <s v="手车闭锁电磁铁Y0 230VDC"/>
    <s v="O12"/>
    <n v="202"/>
    <x v="1"/>
    <s v="HVX"/>
    <x v="0"/>
    <s v="Order specific"/>
    <n v="2100"/>
    <n v="4"/>
    <n v="0"/>
    <n v="38"/>
    <n v="0"/>
    <n v="0"/>
    <n v="15"/>
    <n v="152"/>
    <n v="97.333333333333329"/>
    <n v="0"/>
    <n v="0"/>
    <n v="0"/>
    <n v="570"/>
    <s v="Order specific"/>
    <s v="Order specific"/>
    <s v="C"/>
    <s v=""/>
    <n v="0"/>
  </r>
  <r>
    <s v="ASX000597-08"/>
    <s v="手车闭锁电磁铁Y0 60VDC"/>
    <s v="O12"/>
    <n v="202"/>
    <x v="1"/>
    <s v="HVX"/>
    <x v="0"/>
    <s v="Order specific"/>
    <n v="2100"/>
    <n v="52"/>
    <n v="0"/>
    <n v="38"/>
    <n v="0"/>
    <n v="0"/>
    <n v="0"/>
    <n v="1976"/>
    <s v=""/>
    <n v="0"/>
    <n v="0"/>
    <n v="0"/>
    <n v="0"/>
    <s v="Order specific"/>
    <s v="Order specific"/>
    <s v="B"/>
    <s v=""/>
    <n v="0"/>
  </r>
  <r>
    <s v="ASX000601-01"/>
    <s v="PLATE"/>
    <s v="SM"/>
    <n v="202"/>
    <x v="1"/>
    <s v="HVX"/>
    <x v="1"/>
    <s v="kanban"/>
    <n v="2600"/>
    <n v="553"/>
    <n v="1154"/>
    <n v="8.1999999999999993"/>
    <n v="0"/>
    <n v="200"/>
    <n v="3348"/>
    <n v="4534.5999999999995"/>
    <n v="5.6690561529271202"/>
    <n v="0"/>
    <n v="819.99999999999989"/>
    <n v="9462.7999999999993"/>
    <n v="27453.599999999999"/>
    <s v="&lt;15 days"/>
    <n v="2"/>
    <s v="B"/>
    <n v="14"/>
    <n v="0"/>
  </r>
  <r>
    <s v="ASX000602-01"/>
    <s v="BAR"/>
    <s v="SM"/>
    <n v="202"/>
    <x v="1"/>
    <s v="HVX"/>
    <x v="1"/>
    <s v="kanban"/>
    <n v="2600"/>
    <n v="240"/>
    <n v="0"/>
    <n v="2.8"/>
    <n v="0"/>
    <n v="100"/>
    <n v="5223"/>
    <n v="672"/>
    <n v="38.645414512732145"/>
    <n v="0"/>
    <n v="140"/>
    <n v="0"/>
    <n v="14624.4"/>
    <s v="&lt;90 days"/>
    <n v="2"/>
    <s v="C"/>
    <n v="14"/>
    <n v="282.8468624934975"/>
  </r>
  <r>
    <s v="ASX000602-02"/>
    <s v="BAR"/>
    <s v="XA"/>
    <n v="219"/>
    <x v="1"/>
    <s v="HVX"/>
    <x v="0"/>
    <s v="Order specific"/>
    <n v="2100"/>
    <n v="9"/>
    <n v="13"/>
    <n v="1.1499999999999999"/>
    <n v="0"/>
    <n v="0"/>
    <n v="49"/>
    <n v="10.35"/>
    <n v="1787.7551020408164"/>
    <n v="0"/>
    <n v="0"/>
    <n v="14.95"/>
    <n v="56.349999999999994"/>
    <s v="Order specific"/>
    <s v="Order specific"/>
    <s v="C"/>
    <s v=""/>
    <n v="0"/>
  </r>
  <r>
    <s v="ASX000617-01"/>
    <s v="限位杆"/>
    <s v="VXA"/>
    <n v="202"/>
    <x v="1"/>
    <s v="HVX"/>
    <x v="0"/>
    <s v="Order specific"/>
    <n v="2100"/>
    <n v="7"/>
    <n v="0"/>
    <n v="1.33"/>
    <n v="0"/>
    <n v="0"/>
    <n v="12"/>
    <n v="9.31"/>
    <n v="273.75"/>
    <n v="0"/>
    <n v="0"/>
    <n v="0"/>
    <n v="15.96"/>
    <s v="Order specific"/>
    <s v="Order specific"/>
    <s v="C"/>
    <s v=""/>
    <n v="0"/>
  </r>
  <r>
    <s v="ASX000618-01"/>
    <s v="限位套"/>
    <s v="VXA"/>
    <n v="202"/>
    <x v="1"/>
    <s v="HVX"/>
    <x v="0"/>
    <s v="Order specific"/>
    <n v="2100"/>
    <n v="4"/>
    <n v="0"/>
    <n v="16.89"/>
    <n v="0"/>
    <n v="0"/>
    <n v="12"/>
    <n v="67.56"/>
    <n v="212.91666666666669"/>
    <n v="0"/>
    <n v="0"/>
    <n v="0"/>
    <n v="202.68"/>
    <s v="Order specific"/>
    <s v="Order specific"/>
    <s v="C"/>
    <s v=""/>
    <n v="0"/>
  </r>
  <r>
    <s v="ASX000620-01"/>
    <s v="上触臂1600A"/>
    <s v="VXA"/>
    <n v="202"/>
    <x v="1"/>
    <s v="HVX"/>
    <x v="0"/>
    <s v="Order specific"/>
    <n v="2100"/>
    <n v="5"/>
    <n v="0"/>
    <n v="446.47"/>
    <n v="0"/>
    <n v="0"/>
    <n v="30"/>
    <n v="2232.3500000000004"/>
    <n v="48.666666666666664"/>
    <n v="0"/>
    <n v="0"/>
    <n v="0"/>
    <n v="13394.1"/>
    <s v="Order specific"/>
    <s v="Order specific"/>
    <s v="B"/>
    <s v=""/>
    <n v="0"/>
  </r>
  <r>
    <s v="ASX000622-02"/>
    <s v="静触头1250A"/>
    <s v="VXA"/>
    <n v="202"/>
    <x v="1"/>
    <s v="HVX"/>
    <x v="0"/>
    <s v="Order specific"/>
    <n v="2100"/>
    <n v="2"/>
    <n v="0"/>
    <n v="393.99"/>
    <n v="0"/>
    <n v="0"/>
    <n v="0"/>
    <n v="787.98"/>
    <s v=""/>
    <n v="0"/>
    <n v="0"/>
    <n v="0"/>
    <n v="0"/>
    <s v="Order specific"/>
    <s v="Order specific"/>
    <s v="C"/>
    <s v=""/>
    <n v="0"/>
  </r>
  <r>
    <s v="ASX000623-02"/>
    <s v="触头安装铜1250A"/>
    <s v="VXA"/>
    <n v="202"/>
    <x v="1"/>
    <s v="HVX"/>
    <x v="0"/>
    <s v="Order specific"/>
    <n v="2100"/>
    <n v="2"/>
    <n v="0"/>
    <n v="233.39"/>
    <n v="0"/>
    <n v="0"/>
    <n v="0"/>
    <n v="466.78"/>
    <s v=""/>
    <n v="0"/>
    <n v="0"/>
    <n v="0"/>
    <n v="0"/>
    <s v="Order specific"/>
    <s v="Order specific"/>
    <s v="C"/>
    <s v=""/>
    <n v="0"/>
  </r>
  <r>
    <s v="ASX000629-02"/>
    <s v="下触臂1250A"/>
    <s v="VXA"/>
    <n v="202"/>
    <x v="1"/>
    <s v="HVX"/>
    <x v="0"/>
    <s v="Order specific"/>
    <n v="2100"/>
    <n v="1"/>
    <n v="0"/>
    <n v="633.23"/>
    <n v="0"/>
    <n v="0"/>
    <n v="0"/>
    <n v="633.23"/>
    <s v=""/>
    <n v="0"/>
    <n v="0"/>
    <n v="0"/>
    <n v="0"/>
    <s v="Order specific"/>
    <s v="Order specific"/>
    <s v="C"/>
    <s v=""/>
    <n v="0"/>
  </r>
  <r>
    <s v="ASX000635-01"/>
    <s v="丝杆"/>
    <s v="VXA"/>
    <n v="202"/>
    <x v="1"/>
    <s v="HVX"/>
    <x v="0"/>
    <s v="Order specific"/>
    <n v="2100"/>
    <n v="2"/>
    <n v="0"/>
    <n v="126"/>
    <n v="0"/>
    <n v="0"/>
    <n v="12"/>
    <n v="252"/>
    <n v="30.416666666666664"/>
    <n v="0"/>
    <n v="0"/>
    <n v="0"/>
    <n v="1512"/>
    <s v="Order specific"/>
    <s v="Order specific"/>
    <s v="C"/>
    <s v=""/>
    <n v="0"/>
  </r>
  <r>
    <s v="ASX000636-01"/>
    <s v="丝杆母"/>
    <s v="VXA"/>
    <n v="202"/>
    <x v="1"/>
    <s v="HVX"/>
    <x v="0"/>
    <s v="Order specific"/>
    <n v="2100"/>
    <n v="1"/>
    <n v="0"/>
    <n v="196"/>
    <n v="0"/>
    <n v="0"/>
    <n v="12"/>
    <n v="196"/>
    <n v="60.833333333333329"/>
    <n v="0"/>
    <n v="0"/>
    <n v="0"/>
    <n v="2352"/>
    <s v="Order specific"/>
    <s v="Order specific"/>
    <s v="C"/>
    <s v=""/>
    <n v="0"/>
  </r>
  <r>
    <s v="ASX000656-01"/>
    <s v="COVER SHEET"/>
    <s v="SM"/>
    <n v="202"/>
    <x v="1"/>
    <s v="HVX"/>
    <x v="1"/>
    <s v="kanban"/>
    <n v="2600"/>
    <n v="171"/>
    <n v="60"/>
    <n v="13.22"/>
    <n v="0"/>
    <n v="60"/>
    <n v="3456"/>
    <n v="2260.62"/>
    <n v="0.10561342592592592"/>
    <n v="0"/>
    <n v="396.6"/>
    <n v="793.2"/>
    <n v="45688.32"/>
    <s v="&lt;15 days"/>
    <n v="2"/>
    <s v="B"/>
    <n v="14"/>
    <n v="0"/>
  </r>
  <r>
    <s v="ASX000658-01"/>
    <s v="INDICATOR"/>
    <s v="SM"/>
    <n v="202"/>
    <x v="1"/>
    <s v="HVX"/>
    <x v="1"/>
    <s v="kanban"/>
    <n v="2600"/>
    <n v="298"/>
    <n v="0"/>
    <n v="5.92"/>
    <n v="0"/>
    <n v="100"/>
    <n v="0"/>
    <n v="1764.16"/>
    <s v=""/>
    <n v="0"/>
    <n v="296"/>
    <n v="0"/>
    <n v="0"/>
    <s v="&gt;90 days"/>
    <n v="4"/>
    <s v="B"/>
    <n v="0"/>
    <n v="1164.3456000000001"/>
  </r>
  <r>
    <s v="ASX000663-01"/>
    <s v="SUPPORT"/>
    <s v="SM"/>
    <n v="202"/>
    <x v="1"/>
    <s v="HVX"/>
    <x v="1"/>
    <s v="kanban"/>
    <n v="2600"/>
    <n v="290"/>
    <n v="692"/>
    <n v="4.34"/>
    <n v="0"/>
    <n v="150"/>
    <n v="1492"/>
    <n v="1258.5999999999999"/>
    <n v="72.902144772117964"/>
    <n v="0"/>
    <n v="325.5"/>
    <n v="3003.2799999999997"/>
    <n v="6475.28"/>
    <s v="&lt;90 days"/>
    <n v="3"/>
    <s v="B"/>
    <n v="21"/>
    <n v="591.39365714811072"/>
  </r>
  <r>
    <s v="ASX000673-01"/>
    <s v="固定式底面支撑块"/>
    <s v="VMI"/>
    <n v="202"/>
    <x v="1"/>
    <s v="HVX"/>
    <x v="2"/>
    <s v="MRP"/>
    <s v="VMI"/>
    <n v="2"/>
    <n v="0"/>
    <n v="20.37"/>
    <n v="0"/>
    <n v="0"/>
    <n v="740"/>
    <n v="40.74"/>
    <n v="143.04054054054055"/>
    <n v="0"/>
    <n v="0"/>
    <n v="0"/>
    <n v="15073.800000000001"/>
    <s v="&gt;90 days"/>
    <n v="2"/>
    <s v="C"/>
    <n v="14"/>
    <n v="24.256715314123763"/>
  </r>
  <r>
    <s v="ASX000695-01"/>
    <s v="限位圈"/>
    <s v="VXA"/>
    <n v="212"/>
    <x v="1"/>
    <s v="HVX"/>
    <x v="0"/>
    <s v="Order specific"/>
    <n v="2100"/>
    <n v="48"/>
    <n v="0"/>
    <n v="3.26"/>
    <n v="0"/>
    <n v="0"/>
    <n v="48"/>
    <n v="156.47999999999999"/>
    <n v="15.208333333333332"/>
    <n v="0"/>
    <n v="0"/>
    <n v="0"/>
    <n v="156.47999999999999"/>
    <s v="Order specific"/>
    <s v="Order specific"/>
    <s v="C"/>
    <s v=""/>
    <n v="0"/>
  </r>
  <r>
    <s v="ASX000696-01"/>
    <s v="拨动轴"/>
    <s v="VXA"/>
    <n v="212"/>
    <x v="1"/>
    <s v="HVX"/>
    <x v="0"/>
    <s v="Order specific"/>
    <n v="2100"/>
    <n v="1"/>
    <n v="0"/>
    <n v="2.2999999999999998"/>
    <n v="0"/>
    <n v="0"/>
    <n v="12"/>
    <n v="2.2999999999999998"/>
    <n v="1460"/>
    <n v="0"/>
    <n v="0"/>
    <n v="0"/>
    <n v="27.599999999999998"/>
    <s v="Order specific"/>
    <s v="Order specific"/>
    <s v="C"/>
    <s v=""/>
    <n v="0"/>
  </r>
  <r>
    <s v="ASX000700-01"/>
    <s v="CAP"/>
    <s v="O12"/>
    <n v="202"/>
    <x v="1"/>
    <s v="HVX"/>
    <x v="0"/>
    <s v="Order specific"/>
    <n v="2100"/>
    <n v="100"/>
    <n v="0"/>
    <n v="1"/>
    <n v="0"/>
    <n v="0"/>
    <n v="12708"/>
    <n v="100"/>
    <n v="2.872206484104501E-2"/>
    <n v="0"/>
    <n v="0"/>
    <n v="0"/>
    <n v="12708"/>
    <s v="Order specific"/>
    <s v="Order specific"/>
    <s v="C"/>
    <s v=""/>
    <n v="0"/>
  </r>
  <r>
    <s v="ASX000709-02"/>
    <s v="绝缘间隔圈"/>
    <s v="VXA"/>
    <n v="212"/>
    <x v="1"/>
    <s v="HVX"/>
    <x v="0"/>
    <s v="Order specific"/>
    <n v="2100"/>
    <n v="1"/>
    <n v="0"/>
    <n v="9.6"/>
    <n v="0"/>
    <n v="0"/>
    <n v="0"/>
    <n v="9.6"/>
    <s v=""/>
    <n v="0"/>
    <n v="0"/>
    <n v="0"/>
    <n v="0"/>
    <s v="Order specific"/>
    <s v="Order specific"/>
    <s v="C"/>
    <s v=""/>
    <n v="0"/>
  </r>
  <r>
    <s v="ASX000731-01"/>
    <s v="BRACKET"/>
    <s v="SM"/>
    <n v="202"/>
    <x v="1"/>
    <s v="HVX"/>
    <x v="1"/>
    <s v="kanban"/>
    <n v="2600"/>
    <n v="59"/>
    <n v="100"/>
    <n v="3.54"/>
    <n v="0"/>
    <n v="20"/>
    <n v="160"/>
    <n v="208.86"/>
    <n v="2.28125"/>
    <n v="0"/>
    <n v="35.4"/>
    <n v="354"/>
    <n v="566.4"/>
    <s v="&lt;15 days"/>
    <n v="3"/>
    <s v="C"/>
    <n v="21"/>
    <n v="0"/>
  </r>
  <r>
    <s v="ASX000734-01"/>
    <s v="合闸手车联锁间隔套"/>
    <s v="VMI"/>
    <n v="202"/>
    <x v="1"/>
    <s v="HVX"/>
    <x v="2"/>
    <s v="MRP"/>
    <s v="VMI"/>
    <n v="23"/>
    <n v="0"/>
    <n v="7.5"/>
    <n v="0"/>
    <n v="0"/>
    <n v="448"/>
    <n v="172.5"/>
    <n v="48.069196428571431"/>
    <n v="0"/>
    <n v="0"/>
    <n v="0"/>
    <n v="3360"/>
    <s v="&lt;90 days"/>
    <n v="3"/>
    <s v="C"/>
    <n v="21"/>
    <n v="64.112326445321571"/>
  </r>
  <r>
    <s v="ASX000782-01"/>
    <s v="绝缘罩"/>
    <s v="VMI"/>
    <n v="202"/>
    <x v="1"/>
    <s v="HVX"/>
    <x v="2"/>
    <s v="MRP"/>
    <s v="VMI"/>
    <n v="22"/>
    <n v="0"/>
    <n v="58.12"/>
    <n v="0"/>
    <n v="0"/>
    <n v="457"/>
    <n v="1278.6399999999999"/>
    <n v="18.369803063457333"/>
    <n v="0"/>
    <n v="0"/>
    <n v="0"/>
    <n v="26560.84"/>
    <s v="&lt;30 days"/>
    <n v="2"/>
    <s v="B"/>
    <n v="14"/>
    <n v="200.7472415485409"/>
  </r>
  <r>
    <s v="ASX000783-01"/>
    <s v="航空插闭锁件"/>
    <s v="CVX"/>
    <n v="202"/>
    <x v="1"/>
    <s v="HVX"/>
    <x v="0"/>
    <s v="Order specific"/>
    <n v="2100"/>
    <n v="73"/>
    <n v="0"/>
    <n v="3.78"/>
    <n v="0"/>
    <n v="0"/>
    <n v="0"/>
    <n v="275.94"/>
    <s v=""/>
    <n v="0"/>
    <n v="0"/>
    <n v="0"/>
    <n v="0"/>
    <s v="Order specific"/>
    <s v="Order specific"/>
    <s v="C"/>
    <s v=""/>
    <n v="0"/>
  </r>
  <r>
    <s v="ASX000783-02"/>
    <s v="PLATE"/>
    <s v="SM"/>
    <n v="202"/>
    <x v="1"/>
    <s v="HVX"/>
    <x v="1"/>
    <s v="kanban"/>
    <n v="2600"/>
    <n v="59"/>
    <n v="64"/>
    <n v="3.24"/>
    <n v="0"/>
    <n v="32"/>
    <n v="452"/>
    <n v="191.16000000000003"/>
    <n v="58.94911504424779"/>
    <n v="0"/>
    <n v="51.84"/>
    <n v="207.36"/>
    <n v="1464.48"/>
    <s v="&lt;90 days"/>
    <n v="3"/>
    <s v="C"/>
    <n v="21"/>
    <n v="81.22043673484707"/>
  </r>
  <r>
    <s v="ASX000784-01"/>
    <s v="航空插闭锁件"/>
    <s v="CVX"/>
    <n v="202"/>
    <x v="1"/>
    <s v="HVX"/>
    <x v="0"/>
    <s v="Order specific"/>
    <n v="2100"/>
    <n v="63"/>
    <n v="0"/>
    <n v="4.21"/>
    <n v="0"/>
    <n v="0"/>
    <n v="0"/>
    <n v="265.23"/>
    <s v=""/>
    <n v="0"/>
    <n v="0"/>
    <n v="0"/>
    <n v="0"/>
    <s v="Order specific"/>
    <s v="Order specific"/>
    <s v="C"/>
    <s v=""/>
    <n v="0"/>
  </r>
  <r>
    <s v="ASX000784-02"/>
    <s v="IP板上装配航空插联锁件"/>
    <s v="VMI"/>
    <n v="202"/>
    <x v="1"/>
    <s v="HVX"/>
    <x v="2"/>
    <s v="MRP"/>
    <s v="VMI"/>
    <n v="23"/>
    <n v="0"/>
    <n v="8.32"/>
    <n v="0"/>
    <n v="0"/>
    <n v="451"/>
    <n v="191.36"/>
    <n v="50.986696230598668"/>
    <n v="0"/>
    <n v="0"/>
    <n v="0"/>
    <n v="3752.32"/>
    <s v="&lt;90 days"/>
    <n v="3"/>
    <s v="C"/>
    <n v="21"/>
    <n v="74.279136438356176"/>
  </r>
  <r>
    <s v="ASX000788-01"/>
    <s v="DRIVER"/>
    <s v="SM"/>
    <n v="202"/>
    <x v="1"/>
    <s v="HVX"/>
    <x v="1"/>
    <s v="kanban"/>
    <n v="2600"/>
    <n v="63"/>
    <n v="120"/>
    <n v="4.8600000000000003"/>
    <n v="0"/>
    <n v="30"/>
    <n v="507"/>
    <n v="306.18"/>
    <n v="16.558185404339252"/>
    <n v="0"/>
    <n v="72.900000000000006"/>
    <n v="583.20000000000005"/>
    <n v="2464.02"/>
    <s v="&lt;30 days"/>
    <n v="3"/>
    <s v="C"/>
    <n v="21"/>
    <n v="0"/>
  </r>
  <r>
    <s v="ASX000807-01"/>
    <s v="底部接地铜牌"/>
    <s v="VMI"/>
    <n v="202"/>
    <x v="1"/>
    <s v="HVX"/>
    <x v="2"/>
    <s v="MRP"/>
    <s v="VMI"/>
    <n v="95"/>
    <n v="0"/>
    <n v="60"/>
    <n v="0"/>
    <n v="0"/>
    <n v="3275"/>
    <n v="5700"/>
    <n v="7.0213740458015268"/>
    <n v="0"/>
    <n v="0"/>
    <n v="0"/>
    <n v="196500"/>
    <s v="&lt;15 days"/>
    <n v="1"/>
    <s v="B"/>
    <n v="7"/>
    <n v="11.452054794520773"/>
  </r>
  <r>
    <s v="ASX000816-02"/>
    <s v="U型插头"/>
    <s v="X40"/>
    <n v="212"/>
    <x v="1"/>
    <s v="HVX"/>
    <x v="0"/>
    <s v="Order specific"/>
    <n v="2100"/>
    <n v="30"/>
    <n v="0"/>
    <n v="2.89"/>
    <n v="0"/>
    <n v="0"/>
    <n v="12"/>
    <n v="86.7"/>
    <n v="2889.5833333333335"/>
    <n v="0"/>
    <n v="0"/>
    <n v="0"/>
    <n v="34.68"/>
    <s v="Order specific"/>
    <s v="Order specific"/>
    <s v="C"/>
    <s v=""/>
    <n v="0"/>
  </r>
  <r>
    <s v="ASX000822-01"/>
    <s v="端子排导轨（短）"/>
    <s v="VMI"/>
    <n v="202"/>
    <x v="1"/>
    <s v="HVX"/>
    <x v="2"/>
    <s v="MRP"/>
    <s v="VMI"/>
    <n v="8"/>
    <n v="0"/>
    <n v="7"/>
    <n v="0"/>
    <n v="0"/>
    <n v="0"/>
    <n v="56"/>
    <s v=""/>
    <n v="0"/>
    <n v="0"/>
    <n v="0"/>
    <n v="0"/>
    <s v="&gt;90 days"/>
    <n v="4"/>
    <s v="C"/>
    <n v="0"/>
    <n v="36.96"/>
  </r>
  <r>
    <s v="ASX000822-02"/>
    <s v="端子排导轨（长）"/>
    <s v="VMI"/>
    <n v="219"/>
    <x v="1"/>
    <s v="HVX"/>
    <x v="2"/>
    <s v="MRP"/>
    <s v="VMI"/>
    <n v="44"/>
    <n v="0"/>
    <n v="3.81"/>
    <n v="0"/>
    <n v="0"/>
    <n v="168"/>
    <n v="167.64000000000001"/>
    <n v="17.38095238095238"/>
    <n v="0"/>
    <n v="0"/>
    <n v="0"/>
    <n v="640.08000000000004"/>
    <s v="&lt;30 days"/>
    <n v="3"/>
    <s v="C"/>
    <n v="21"/>
    <n v="0"/>
  </r>
  <r>
    <s v="ASX000828-01"/>
    <s v="LEVER"/>
    <s v="SM"/>
    <n v="202"/>
    <x v="1"/>
    <s v="HVX"/>
    <x v="1"/>
    <s v="kanban"/>
    <n v="2600"/>
    <n v="44"/>
    <n v="80"/>
    <n v="3.92"/>
    <n v="0"/>
    <n v="20"/>
    <n v="451"/>
    <n v="172.48"/>
    <n v="35.609756097560975"/>
    <n v="0"/>
    <n v="39.200000000000003"/>
    <n v="313.60000000000002"/>
    <n v="1767.92"/>
    <s v="&lt;90 days"/>
    <n v="3"/>
    <s v="C"/>
    <n v="21"/>
    <n v="46.704276164383565"/>
  </r>
  <r>
    <s v="ASX000831-01"/>
    <s v="SUPPORT"/>
    <s v="SM"/>
    <n v="202"/>
    <x v="1"/>
    <s v="HVX"/>
    <x v="1"/>
    <s v="kanban"/>
    <n v="2600"/>
    <n v="458"/>
    <n v="0"/>
    <n v="4.37"/>
    <n v="0"/>
    <n v="150"/>
    <n v="2"/>
    <n v="2001.46"/>
    <n v="8030"/>
    <n v="0"/>
    <n v="327.75"/>
    <n v="0"/>
    <n v="8.74"/>
    <s v="&gt;90 days"/>
    <n v="3"/>
    <s v="B"/>
    <n v="21"/>
    <n v="1317.5090252054795"/>
  </r>
  <r>
    <s v="ASX000881-01"/>
    <s v="触头1250A"/>
    <s v="X40"/>
    <n v="212"/>
    <x v="1"/>
    <s v="HVX"/>
    <x v="0"/>
    <s v="Order specific"/>
    <n v="2100"/>
    <n v="5"/>
    <n v="0"/>
    <n v="298.68"/>
    <n v="0"/>
    <n v="0"/>
    <n v="0"/>
    <n v="1493.4"/>
    <s v=""/>
    <n v="0"/>
    <n v="0"/>
    <n v="0"/>
    <n v="0"/>
    <s v="Order specific"/>
    <s v="Order specific"/>
    <s v="B"/>
    <s v=""/>
    <n v="0"/>
  </r>
  <r>
    <s v="ASX000881-02"/>
    <s v="触头2000A"/>
    <s v="X40"/>
    <n v="202"/>
    <x v="1"/>
    <s v="HVX"/>
    <x v="0"/>
    <s v="Order specific"/>
    <n v="2100"/>
    <n v="6"/>
    <n v="0"/>
    <n v="255.59"/>
    <n v="0"/>
    <n v="0"/>
    <n v="0"/>
    <n v="1533.54"/>
    <s v=""/>
    <n v="0"/>
    <n v="0"/>
    <n v="0"/>
    <n v="0"/>
    <s v="Order specific"/>
    <s v="Order specific"/>
    <s v="B"/>
    <s v=""/>
    <n v="0"/>
  </r>
  <r>
    <s v="ASX000882-01"/>
    <s v="接地铜牌"/>
    <s v="X40"/>
    <n v="212"/>
    <x v="1"/>
    <s v="HVX"/>
    <x v="0"/>
    <s v="Order specific"/>
    <n v="2100"/>
    <n v="6"/>
    <n v="0"/>
    <n v="151.63"/>
    <n v="0"/>
    <n v="0"/>
    <n v="0"/>
    <n v="909.78"/>
    <s v=""/>
    <n v="0"/>
    <n v="0"/>
    <n v="0"/>
    <n v="0"/>
    <s v="Order specific"/>
    <s v="Order specific"/>
    <s v="B"/>
    <s v=""/>
    <n v="0"/>
  </r>
  <r>
    <s v="ASX001202-02"/>
    <s v="指示灯110VDC绿色"/>
    <s v="VXA"/>
    <n v="219"/>
    <x v="1"/>
    <s v="HVX"/>
    <x v="0"/>
    <s v="Order specific"/>
    <n v="2100"/>
    <n v="1"/>
    <n v="0"/>
    <n v="10.09"/>
    <n v="0"/>
    <n v="0"/>
    <n v="10"/>
    <n v="10.09"/>
    <n v="219"/>
    <n v="0"/>
    <n v="0"/>
    <n v="0"/>
    <n v="100.9"/>
    <s v="Order specific"/>
    <s v="Order specific"/>
    <s v="C"/>
    <s v=""/>
    <n v="0"/>
  </r>
  <r>
    <s v="ASX001204-01"/>
    <s v="按钮 绿色10/G"/>
    <s v="VXA"/>
    <n v="219"/>
    <x v="1"/>
    <s v="HVX"/>
    <x v="0"/>
    <s v="Order specific"/>
    <n v="2100"/>
    <n v="2"/>
    <n v="0"/>
    <n v="10.94"/>
    <n v="0"/>
    <n v="0"/>
    <n v="15"/>
    <n v="21.88"/>
    <n v="24.333333333333332"/>
    <n v="0"/>
    <n v="0"/>
    <n v="0"/>
    <n v="164.1"/>
    <s v="Order specific"/>
    <s v="Order specific"/>
    <s v="C"/>
    <s v=""/>
    <n v="0"/>
  </r>
  <r>
    <s v="ASX001205-01"/>
    <s v="按钮 红色10/R"/>
    <s v="VXA"/>
    <n v="219"/>
    <x v="1"/>
    <s v="HVX"/>
    <x v="0"/>
    <s v="Order specific"/>
    <n v="2100"/>
    <n v="5"/>
    <n v="0"/>
    <n v="10.94"/>
    <n v="0"/>
    <n v="0"/>
    <n v="12"/>
    <n v="54.699999999999996"/>
    <n v="60.833333333333329"/>
    <n v="0"/>
    <n v="0"/>
    <n v="0"/>
    <n v="131.28"/>
    <s v="Order specific"/>
    <s v="Order specific"/>
    <s v="C"/>
    <s v=""/>
    <n v="0"/>
  </r>
  <r>
    <s v="ASX001209-01"/>
    <s v="合分闸标签"/>
    <s v="VXA"/>
    <n v="219"/>
    <x v="1"/>
    <s v="HVX"/>
    <x v="0"/>
    <s v="Order specific"/>
    <n v="2100"/>
    <n v="8"/>
    <n v="0"/>
    <n v="1.8"/>
    <n v="0"/>
    <n v="0"/>
    <n v="20"/>
    <n v="14.4"/>
    <n v="91.25"/>
    <n v="0"/>
    <n v="0"/>
    <n v="0"/>
    <n v="36"/>
    <s v="Order specific"/>
    <s v="Order specific"/>
    <s v="C"/>
    <s v=""/>
    <n v="0"/>
  </r>
  <r>
    <s v="ASX001210-01"/>
    <s v="合分闸标签"/>
    <s v="VXA"/>
    <n v="219"/>
    <x v="1"/>
    <s v="HVX"/>
    <x v="0"/>
    <s v="Order specific"/>
    <n v="2100"/>
    <n v="8"/>
    <n v="0"/>
    <n v="1.8"/>
    <n v="0"/>
    <n v="0"/>
    <n v="24"/>
    <n v="14.4"/>
    <n v="121.66666666666666"/>
    <n v="0"/>
    <n v="0"/>
    <n v="0"/>
    <n v="43.2"/>
    <s v="Order specific"/>
    <s v="Order specific"/>
    <s v="C"/>
    <s v=""/>
    <n v="0"/>
  </r>
  <r>
    <s v="ASX001224-01"/>
    <s v="连接片"/>
    <s v="VXA"/>
    <n v="202"/>
    <x v="1"/>
    <s v="HVX"/>
    <x v="0"/>
    <s v="Order specific"/>
    <n v="2100"/>
    <n v="7"/>
    <n v="0"/>
    <n v="3.32"/>
    <n v="0"/>
    <n v="0"/>
    <n v="24"/>
    <n v="23.24"/>
    <n v="121.66666666666666"/>
    <n v="0"/>
    <n v="0"/>
    <n v="0"/>
    <n v="79.679999999999993"/>
    <s v="Order specific"/>
    <s v="Order specific"/>
    <s v="C"/>
    <s v=""/>
    <n v="0"/>
  </r>
  <r>
    <s v="ASX001226-01"/>
    <s v="封板"/>
    <s v="VXA"/>
    <n v="202"/>
    <x v="1"/>
    <s v="HVX"/>
    <x v="0"/>
    <s v="Order specific"/>
    <n v="2100"/>
    <n v="8"/>
    <n v="0"/>
    <n v="19.559999999999999"/>
    <n v="0"/>
    <n v="0"/>
    <n v="12"/>
    <n v="156.47999999999999"/>
    <n v="212.91666666666669"/>
    <n v="0"/>
    <n v="0"/>
    <n v="0"/>
    <n v="234.71999999999997"/>
    <s v="Order specific"/>
    <s v="Order specific"/>
    <s v="C"/>
    <s v=""/>
    <n v="0"/>
  </r>
  <r>
    <s v="ASX001227-01"/>
    <s v="压簧"/>
    <s v="VXA"/>
    <n v="219"/>
    <x v="1"/>
    <s v="HVX"/>
    <x v="0"/>
    <s v="Order specific"/>
    <n v="2100"/>
    <n v="9"/>
    <n v="0"/>
    <n v="0.49"/>
    <n v="0"/>
    <n v="0"/>
    <n v="12"/>
    <n v="4.41"/>
    <n v="243.33333333333331"/>
    <n v="0"/>
    <n v="0"/>
    <n v="0"/>
    <n v="5.88"/>
    <s v="Order specific"/>
    <s v="Order specific"/>
    <s v="C"/>
    <s v=""/>
    <n v="0"/>
  </r>
  <r>
    <s v="ASX001262-01"/>
    <s v="垫圏"/>
    <s v="X40"/>
    <n v="202"/>
    <x v="1"/>
    <s v="HVX"/>
    <x v="0"/>
    <s v="Order specific"/>
    <n v="2100"/>
    <n v="147"/>
    <n v="0"/>
    <n v="1.69"/>
    <n v="0"/>
    <n v="0"/>
    <n v="8"/>
    <n v="248.42999999999998"/>
    <n v="410.625"/>
    <n v="0"/>
    <n v="0"/>
    <n v="0"/>
    <n v="13.52"/>
    <s v="Order specific"/>
    <s v="Order specific"/>
    <s v="C"/>
    <s v=""/>
    <n v="0"/>
  </r>
  <r>
    <s v="ASX001314-01"/>
    <s v="限位套"/>
    <s v="X40"/>
    <n v="202"/>
    <x v="1"/>
    <s v="HVX"/>
    <x v="0"/>
    <s v="Order specific"/>
    <n v="2100"/>
    <n v="169"/>
    <n v="0"/>
    <n v="5.78"/>
    <n v="0"/>
    <n v="0"/>
    <n v="218"/>
    <n v="976.82"/>
    <n v="246.12385321100916"/>
    <n v="0"/>
    <n v="0"/>
    <n v="0"/>
    <n v="1260.04"/>
    <s v="Order specific"/>
    <s v="Order specific"/>
    <s v="B"/>
    <s v=""/>
    <n v="0"/>
  </r>
  <r>
    <s v="ASX001315-01"/>
    <s v="拨叉轴"/>
    <s v="X40"/>
    <n v="202"/>
    <x v="1"/>
    <s v="HVX"/>
    <x v="0"/>
    <s v="Order specific"/>
    <n v="2100"/>
    <n v="5"/>
    <n v="0"/>
    <n v="5.34"/>
    <n v="0"/>
    <n v="0"/>
    <n v="129"/>
    <n v="26.7"/>
    <n v="478.17829457364343"/>
    <n v="0"/>
    <n v="0"/>
    <n v="0"/>
    <n v="688.86"/>
    <s v="Order specific"/>
    <s v="Order specific"/>
    <s v="C"/>
    <s v=""/>
    <n v="0"/>
  </r>
  <r>
    <s v="ASX001322-01"/>
    <s v="横杆"/>
    <s v="X40"/>
    <n v="202"/>
    <x v="1"/>
    <s v="HVX"/>
    <x v="0"/>
    <s v="Order specific"/>
    <n v="2100"/>
    <n v="9"/>
    <n v="0"/>
    <n v="165"/>
    <n v="0"/>
    <n v="0"/>
    <n v="4"/>
    <n v="1485"/>
    <n v="456.25"/>
    <n v="0"/>
    <n v="0"/>
    <n v="0"/>
    <n v="660"/>
    <s v="Order specific"/>
    <s v="Order specific"/>
    <s v="B"/>
    <s v=""/>
    <n v="0"/>
  </r>
  <r>
    <s v="ASX001334-01"/>
    <s v="拨叉销"/>
    <s v="X40"/>
    <n v="202"/>
    <x v="1"/>
    <s v="HVX"/>
    <x v="0"/>
    <s v="Order specific"/>
    <n v="2100"/>
    <n v="17"/>
    <n v="0"/>
    <n v="152.44"/>
    <n v="0"/>
    <n v="0"/>
    <n v="8"/>
    <n v="2591.48"/>
    <n v="410.625"/>
    <n v="0"/>
    <n v="0"/>
    <n v="0"/>
    <n v="1219.52"/>
    <s v="Order specific"/>
    <s v="Order specific"/>
    <s v="B"/>
    <s v=""/>
    <n v="0"/>
  </r>
  <r>
    <s v="ASX001389-01"/>
    <s v="面板"/>
    <s v="VXA"/>
    <n v="202"/>
    <x v="1"/>
    <s v="HVX"/>
    <x v="0"/>
    <s v="Order specific"/>
    <n v="2100"/>
    <n v="2"/>
    <n v="0"/>
    <n v="58.6"/>
    <n v="0"/>
    <n v="0"/>
    <n v="12"/>
    <n v="117.2"/>
    <n v="517.08333333333337"/>
    <n v="0"/>
    <n v="0"/>
    <n v="0"/>
    <n v="703.2"/>
    <s v="Order specific"/>
    <s v="Order specific"/>
    <s v="C"/>
    <s v=""/>
    <n v="0"/>
  </r>
  <r>
    <s v="ASX001391-01S"/>
    <s v="LIFTING LINK"/>
    <s v="VE2"/>
    <n v="105"/>
    <x v="1"/>
    <s v="HVX"/>
    <x v="0"/>
    <s v="Order specific"/>
    <n v="2100"/>
    <n v="4"/>
    <n v="0"/>
    <n v="42.15"/>
    <n v="0"/>
    <n v="0"/>
    <n v="0"/>
    <n v="168.6"/>
    <s v=""/>
    <n v="0"/>
    <n v="0"/>
    <n v="0"/>
    <n v="0"/>
    <s v="Order specific"/>
    <s v="Order specific"/>
    <s v="C"/>
    <s v=""/>
    <n v="0"/>
  </r>
  <r>
    <s v="ASX001392-01"/>
    <s v="垫片"/>
    <s v="X40"/>
    <n v="212"/>
    <x v="1"/>
    <s v="HVX"/>
    <x v="0"/>
    <s v="Order specific"/>
    <n v="2100"/>
    <n v="137"/>
    <n v="0"/>
    <n v="1.37"/>
    <n v="0"/>
    <n v="0"/>
    <n v="26"/>
    <n v="187.69000000000003"/>
    <n v="56.15384615384616"/>
    <n v="0"/>
    <n v="0"/>
    <n v="0"/>
    <n v="35.620000000000005"/>
    <s v="Order specific"/>
    <s v="Order specific"/>
    <s v="C"/>
    <s v=""/>
    <n v="0"/>
  </r>
  <r>
    <s v="ASX001392-02"/>
    <s v="垫片"/>
    <s v="X40"/>
    <n v="212"/>
    <x v="1"/>
    <s v="HVX"/>
    <x v="0"/>
    <s v="Order specific"/>
    <n v="2100"/>
    <n v="137"/>
    <n v="0"/>
    <n v="1.48"/>
    <n v="0"/>
    <n v="0"/>
    <n v="12"/>
    <n v="202.76"/>
    <n v="4167.083333333333"/>
    <n v="0"/>
    <n v="0"/>
    <n v="0"/>
    <n v="17.759999999999998"/>
    <s v="Order specific"/>
    <s v="Order specific"/>
    <s v="C"/>
    <s v=""/>
    <n v="0"/>
  </r>
  <r>
    <s v="ASX001457-01"/>
    <s v="手动分闸按钮"/>
    <s v="VMI"/>
    <n v="202"/>
    <x v="1"/>
    <s v="HVX"/>
    <x v="2"/>
    <s v="MRP"/>
    <s v="VMI"/>
    <n v="4"/>
    <n v="0"/>
    <n v="5.18"/>
    <n v="0"/>
    <n v="0"/>
    <n v="160"/>
    <n v="20.72"/>
    <n v="312.53125"/>
    <n v="0"/>
    <n v="0"/>
    <n v="0"/>
    <n v="828.8"/>
    <s v="&gt;90 days"/>
    <n v="3"/>
    <s v="C"/>
    <n v="21"/>
    <n v="12.756318448155186"/>
  </r>
  <r>
    <s v="ASX001460-01"/>
    <s v="上横梁连接件"/>
    <s v="VMI"/>
    <n v="202"/>
    <x v="1"/>
    <s v="HVX"/>
    <x v="2"/>
    <s v="MRP"/>
    <s v="VMI"/>
    <n v="46"/>
    <n v="0"/>
    <n v="7.49"/>
    <n v="0"/>
    <n v="0"/>
    <n v="902"/>
    <n v="344.54"/>
    <n v="1.6186252771618626"/>
    <n v="0"/>
    <n v="0"/>
    <n v="0"/>
    <n v="6755.9800000000005"/>
    <s v="&lt;15 days"/>
    <n v="3"/>
    <s v="C"/>
    <n v="21"/>
    <n v="0"/>
  </r>
  <r>
    <s v="ASX001469-01"/>
    <s v="CAM"/>
    <s v="SM"/>
    <n v="202"/>
    <x v="1"/>
    <s v="HVX"/>
    <x v="1"/>
    <s v="kanban"/>
    <n v="2600"/>
    <n v="173"/>
    <n v="250"/>
    <n v="1.86"/>
    <n v="0"/>
    <n v="80"/>
    <n v="372"/>
    <n v="321.78000000000003"/>
    <n v="45.134408602150536"/>
    <n v="0"/>
    <n v="74.400000000000006"/>
    <n v="465"/>
    <n v="691.92000000000007"/>
    <s v="&lt;90 days"/>
    <n v="3"/>
    <s v="C"/>
    <n v="21"/>
    <n v="113.56170067897558"/>
  </r>
  <r>
    <s v="ASX001500-01"/>
    <s v="熔丝管头"/>
    <s v="CVX"/>
    <n v="212"/>
    <x v="1"/>
    <s v="HVX"/>
    <x v="0"/>
    <s v="Order specific"/>
    <n v="2100"/>
    <n v="141"/>
    <n v="0"/>
    <n v="30.63"/>
    <n v="0"/>
    <n v="0"/>
    <n v="15"/>
    <n v="4318.83"/>
    <n v="4209.666666666667"/>
    <n v="0"/>
    <n v="0"/>
    <n v="0"/>
    <n v="459.45"/>
    <s v="Order specific"/>
    <s v="Order specific"/>
    <s v="B"/>
    <s v=""/>
    <n v="0"/>
  </r>
  <r>
    <s v="ASX001503-01"/>
    <s v="底部接地铜牌"/>
    <s v="VMI"/>
    <n v="202"/>
    <x v="1"/>
    <s v="HVX"/>
    <x v="2"/>
    <s v="MRP"/>
    <s v="VMI"/>
    <n v="9"/>
    <n v="0"/>
    <n v="359.52"/>
    <n v="0"/>
    <n v="0"/>
    <n v="1535"/>
    <n v="3235.68"/>
    <n v="33.527687296416936"/>
    <n v="0"/>
    <n v="0"/>
    <n v="0"/>
    <n v="551863.19999999995"/>
    <s v="&lt;90 days"/>
    <n v="1"/>
    <s v="B"/>
    <n v="7"/>
    <n v="1689.68322424949"/>
  </r>
  <r>
    <s v="ASX001504-01"/>
    <s v="底部接地铜牌与壳连接"/>
    <s v="VMI"/>
    <n v="202"/>
    <x v="1"/>
    <s v="HVX"/>
    <x v="2"/>
    <s v="MRP"/>
    <s v="VMI"/>
    <n v="4"/>
    <n v="0"/>
    <n v="174.03"/>
    <n v="0"/>
    <n v="0"/>
    <n v="1534"/>
    <n v="696.12"/>
    <n v="2.1414602346805736"/>
    <n v="0"/>
    <n v="0"/>
    <n v="0"/>
    <n v="266962.02"/>
    <s v="&lt;15 days"/>
    <n v="1"/>
    <s v="C"/>
    <n v="7"/>
    <n v="0"/>
  </r>
  <r>
    <s v="ASX001527-01"/>
    <s v="THREADED ROD"/>
    <s v="SM"/>
    <n v="202"/>
    <x v="1"/>
    <s v="HVX"/>
    <x v="1"/>
    <s v="kanban"/>
    <n v="2600"/>
    <n v="79"/>
    <n v="80"/>
    <n v="1.97"/>
    <n v="0"/>
    <n v="20"/>
    <n v="367"/>
    <n v="155.63"/>
    <n v="3.9782016348773839"/>
    <n v="0"/>
    <n v="19.7"/>
    <n v="157.6"/>
    <n v="722.99"/>
    <s v="&lt;15 days"/>
    <n v="3"/>
    <s v="C"/>
    <n v="21"/>
    <n v="0"/>
  </r>
  <r>
    <s v="ASX001569-01Z"/>
    <s v="24KV面板210mm"/>
    <s v="O24"/>
    <n v="202"/>
    <x v="1"/>
    <s v="HVX"/>
    <x v="0"/>
    <s v="Order specific"/>
    <n v="2100"/>
    <n v="1"/>
    <n v="0"/>
    <n v="80.98"/>
    <n v="0"/>
    <n v="0"/>
    <n v="36"/>
    <n v="80.98"/>
    <n v="800.97222222222229"/>
    <n v="0"/>
    <n v="0"/>
    <n v="0"/>
    <n v="2915.28"/>
    <s v="Order specific"/>
    <s v="Order specific"/>
    <s v="C"/>
    <s v=""/>
    <n v="0"/>
  </r>
  <r>
    <s v="ASX001573-01"/>
    <s v="BRACKET"/>
    <s v="SM"/>
    <n v="202"/>
    <x v="1"/>
    <s v="HVX"/>
    <x v="1"/>
    <s v="kanban"/>
    <n v="2600"/>
    <n v="46"/>
    <n v="80"/>
    <n v="3.05"/>
    <n v="0"/>
    <n v="20"/>
    <n v="459"/>
    <n v="140.29999999999998"/>
    <n v="0.79520697167755994"/>
    <n v="0"/>
    <n v="30.5"/>
    <n v="244"/>
    <n v="1399.9499999999998"/>
    <s v="&lt;15 days"/>
    <n v="3"/>
    <s v="C"/>
    <n v="21"/>
    <n v="0"/>
  </r>
  <r>
    <s v="ASX001608-01"/>
    <s v="钮簧"/>
    <s v="VXA"/>
    <n v="219"/>
    <x v="1"/>
    <s v="HVX"/>
    <x v="0"/>
    <s v="Order specific"/>
    <n v="2100"/>
    <n v="8"/>
    <n v="0"/>
    <n v="0.85"/>
    <n v="0"/>
    <n v="0"/>
    <n v="12"/>
    <n v="6.8"/>
    <n v="1399.1666666666667"/>
    <n v="0"/>
    <n v="0"/>
    <n v="0"/>
    <n v="10.199999999999999"/>
    <s v="Order specific"/>
    <s v="Order specific"/>
    <s v="C"/>
    <s v=""/>
    <n v="0"/>
  </r>
  <r>
    <s v="ASX001614-01"/>
    <s v="航空插支架"/>
    <s v="X40"/>
    <n v="202"/>
    <x v="1"/>
    <s v="HVX"/>
    <x v="0"/>
    <s v="Order specific"/>
    <n v="2100"/>
    <n v="12"/>
    <n v="8"/>
    <n v="35.799999999999997"/>
    <n v="0"/>
    <n v="0"/>
    <n v="75"/>
    <n v="429.59999999999997"/>
    <n v="38.933333333333337"/>
    <n v="0"/>
    <n v="0"/>
    <n v="286.39999999999998"/>
    <n v="2685"/>
    <s v="Order specific"/>
    <s v="Order specific"/>
    <s v="C"/>
    <s v=""/>
    <n v="0"/>
  </r>
  <r>
    <s v="ASX001618-01"/>
    <s v="耳朵架"/>
    <s v="X40"/>
    <n v="202"/>
    <x v="1"/>
    <s v="HVX"/>
    <x v="0"/>
    <s v="Order specific"/>
    <n v="2100"/>
    <n v="6"/>
    <n v="0"/>
    <n v="67.239999999999995"/>
    <n v="0"/>
    <n v="0"/>
    <n v="6"/>
    <n v="403.43999999999994"/>
    <n v="730"/>
    <n v="0"/>
    <n v="0"/>
    <n v="0"/>
    <n v="403.43999999999994"/>
    <s v="Order specific"/>
    <s v="Order specific"/>
    <s v="C"/>
    <s v=""/>
    <n v="0"/>
  </r>
  <r>
    <s v="ASX001620-01"/>
    <s v="拉簧"/>
    <s v="VMI"/>
    <n v="219"/>
    <x v="1"/>
    <s v="HVX"/>
    <x v="2"/>
    <s v="MRP"/>
    <s v="VMI"/>
    <n v="159"/>
    <n v="0"/>
    <n v="0.41"/>
    <n v="0"/>
    <n v="0"/>
    <n v="3163"/>
    <n v="65.19"/>
    <n v="0.69238065128042992"/>
    <n v="0"/>
    <n v="0"/>
    <n v="0"/>
    <n v="1296.83"/>
    <s v="&lt;15 days"/>
    <n v="3"/>
    <s v="C"/>
    <n v="21"/>
    <n v="0"/>
  </r>
  <r>
    <s v="ASX001622-02"/>
    <s v="标签"/>
    <s v="VXA"/>
    <n v="202"/>
    <x v="1"/>
    <s v="HVX"/>
    <x v="0"/>
    <s v="Order specific"/>
    <n v="2100"/>
    <n v="2"/>
    <n v="0"/>
    <n v="0.45"/>
    <n v="0"/>
    <n v="0"/>
    <n v="10"/>
    <n v="0.9"/>
    <n v="5803.5"/>
    <n v="0"/>
    <n v="0"/>
    <n v="0"/>
    <n v="4.5"/>
    <s v="Order specific"/>
    <s v="Order specific"/>
    <s v="C"/>
    <s v=""/>
    <n v="0"/>
  </r>
  <r>
    <s v="ASX001629-02"/>
    <s v="超程调节铜杆"/>
    <s v="VMI"/>
    <n v="212"/>
    <x v="1"/>
    <s v="HVX"/>
    <x v="2"/>
    <s v="MRP"/>
    <s v="VMI"/>
    <n v="155"/>
    <n v="0"/>
    <n v="25"/>
    <n v="0"/>
    <n v="0"/>
    <n v="5024"/>
    <n v="3875"/>
    <n v="0.14530254777070065"/>
    <n v="0"/>
    <n v="0"/>
    <n v="0"/>
    <n v="125600"/>
    <s v="&lt;15 days"/>
    <n v="2"/>
    <s v="B"/>
    <n v="14"/>
    <n v="0"/>
  </r>
  <r>
    <s v="ASX001631-01"/>
    <s v="分闸弹簧"/>
    <s v="VMI"/>
    <n v="219"/>
    <x v="1"/>
    <s v="HVX"/>
    <x v="2"/>
    <s v="MRP"/>
    <s v="VMI"/>
    <n v="132"/>
    <n v="0"/>
    <n v="7.28"/>
    <n v="0"/>
    <n v="0"/>
    <n v="5258"/>
    <n v="960.96"/>
    <n v="10.759794598706733"/>
    <n v="0"/>
    <n v="0"/>
    <n v="0"/>
    <n v="38278.239999999998"/>
    <s v="&lt;15 days"/>
    <n v="2"/>
    <s v="B"/>
    <n v="14"/>
    <n v="0"/>
  </r>
  <r>
    <s v="ASX001633-01"/>
    <s v="标签"/>
    <s v="VXA"/>
    <n v="202"/>
    <x v="1"/>
    <s v="HVX"/>
    <x v="0"/>
    <s v="Order specific"/>
    <n v="2100"/>
    <n v="1"/>
    <n v="0"/>
    <n v="2"/>
    <n v="0"/>
    <n v="0"/>
    <n v="12"/>
    <n v="2"/>
    <n v="4015"/>
    <n v="0"/>
    <n v="0"/>
    <n v="0"/>
    <n v="24"/>
    <s v="Order specific"/>
    <s v="Order specific"/>
    <s v="C"/>
    <s v=""/>
    <n v="0"/>
  </r>
  <r>
    <s v="ASX001633-02"/>
    <s v="标签"/>
    <s v="VXA"/>
    <n v="202"/>
    <x v="1"/>
    <s v="HVX"/>
    <x v="0"/>
    <s v="Order specific"/>
    <n v="2100"/>
    <n v="1"/>
    <n v="0"/>
    <n v="2"/>
    <n v="0"/>
    <n v="0"/>
    <n v="12"/>
    <n v="2"/>
    <n v="30.416666666666664"/>
    <n v="0"/>
    <n v="0"/>
    <n v="0"/>
    <n v="24"/>
    <s v="Order specific"/>
    <s v="Order specific"/>
    <s v="C"/>
    <s v=""/>
    <n v="0"/>
  </r>
  <r>
    <s v="ASX001640-01"/>
    <s v="TERMINAL BLOCK"/>
    <s v="SM"/>
    <n v="219"/>
    <x v="1"/>
    <s v="HVX"/>
    <x v="1"/>
    <s v="kanban"/>
    <n v="2600"/>
    <n v="8982"/>
    <n v="1400"/>
    <n v="1.68"/>
    <n v="0"/>
    <n v="1000"/>
    <n v="8650"/>
    <n v="15089.76"/>
    <n v="4.2196531791907514E-2"/>
    <n v="0"/>
    <n v="840"/>
    <n v="2352"/>
    <n v="14532"/>
    <s v="&lt;15 days"/>
    <n v="2"/>
    <s v="A"/>
    <n v="14"/>
    <n v="0"/>
  </r>
  <r>
    <s v="ASX001641-01"/>
    <s v="TERMINAL BLOCK"/>
    <s v="SM"/>
    <n v="219"/>
    <x v="1"/>
    <s v="HVX"/>
    <x v="1"/>
    <s v="kanban"/>
    <n v="2600"/>
    <n v="442"/>
    <n v="130"/>
    <n v="0.71"/>
    <n v="0"/>
    <n v="45"/>
    <n v="194"/>
    <n v="313.82"/>
    <n v="16899.123711340206"/>
    <n v="0"/>
    <n v="15.975"/>
    <n v="92.3"/>
    <n v="137.73999999999998"/>
    <s v="&gt;90 days"/>
    <n v="3"/>
    <s v="C"/>
    <n v="21"/>
    <n v="206.86381711587558"/>
  </r>
  <r>
    <s v="ASX001642-01"/>
    <s v="端子排挡卡"/>
    <s v="VMI"/>
    <n v="219"/>
    <x v="1"/>
    <s v="HVX"/>
    <x v="2"/>
    <s v="MRP"/>
    <s v="VMI"/>
    <n v="49"/>
    <n v="0"/>
    <n v="1.98"/>
    <n v="0"/>
    <n v="0"/>
    <n v="126"/>
    <n v="97.02"/>
    <n v="1280.3968253968253"/>
    <n v="0"/>
    <n v="0"/>
    <n v="0"/>
    <n v="249.48"/>
    <s v="&gt;90 days"/>
    <n v="3"/>
    <s v="C"/>
    <n v="21"/>
    <n v="62.982980901258287"/>
  </r>
  <r>
    <s v="ASX001644-01"/>
    <s v="标签"/>
    <s v="VXA"/>
    <n v="202"/>
    <x v="1"/>
    <s v="HVX"/>
    <x v="0"/>
    <s v="Order specific"/>
    <n v="2100"/>
    <n v="13"/>
    <n v="0"/>
    <n v="0.12"/>
    <n v="0"/>
    <n v="0"/>
    <n v="12"/>
    <n v="1.56"/>
    <n v="1490.4166666666665"/>
    <n v="0"/>
    <n v="0"/>
    <n v="0"/>
    <n v="1.44"/>
    <s v="Order specific"/>
    <s v="Order specific"/>
    <s v="C"/>
    <s v=""/>
    <n v="0"/>
  </r>
  <r>
    <s v="ASX001654-01"/>
    <s v="接线端子"/>
    <s v="VXA"/>
    <n v="219"/>
    <x v="1"/>
    <s v="HVX"/>
    <x v="0"/>
    <s v="Order specific"/>
    <n v="2100"/>
    <n v="242"/>
    <n v="0"/>
    <n v="1.32"/>
    <n v="0"/>
    <n v="0"/>
    <n v="380"/>
    <n v="319.44"/>
    <n v="12.486842105263159"/>
    <n v="0"/>
    <n v="0"/>
    <n v="0"/>
    <n v="501.6"/>
    <s v="Order specific"/>
    <s v="Order specific"/>
    <s v="C"/>
    <s v=""/>
    <n v="0"/>
  </r>
  <r>
    <s v="ASX001669-01"/>
    <s v="合闸手车联锁安装片"/>
    <s v="VMI"/>
    <n v="202"/>
    <x v="1"/>
    <s v="HVX"/>
    <x v="2"/>
    <s v="MRP"/>
    <s v="VMI"/>
    <n v="46"/>
    <n v="0"/>
    <n v="8.5"/>
    <n v="0"/>
    <n v="0"/>
    <n v="902"/>
    <n v="391"/>
    <n v="97.926829268292693"/>
    <n v="0"/>
    <n v="0"/>
    <n v="0"/>
    <n v="7667"/>
    <s v="&gt;90 days"/>
    <n v="3"/>
    <s v="C"/>
    <n v="21"/>
    <n v="202.7201095890411"/>
  </r>
  <r>
    <s v="ASX001678-02"/>
    <s v="拨叉销"/>
    <s v="O12"/>
    <n v="202"/>
    <x v="1"/>
    <s v="HVX"/>
    <x v="0"/>
    <s v="Order specific"/>
    <n v="2100"/>
    <n v="30"/>
    <n v="0"/>
    <n v="53.22"/>
    <n v="0"/>
    <n v="0"/>
    <n v="342"/>
    <n v="1596.6"/>
    <n v="49.093567251461984"/>
    <n v="0"/>
    <n v="0"/>
    <n v="0"/>
    <n v="18201.239999999998"/>
    <s v="Order specific"/>
    <s v="Order specific"/>
    <s v="B"/>
    <s v=""/>
    <n v="0"/>
  </r>
  <r>
    <s v="ASX001678-03"/>
    <s v="拨叉销"/>
    <s v="VMI"/>
    <n v="202"/>
    <x v="1"/>
    <s v="HVX"/>
    <x v="2"/>
    <s v="MRP"/>
    <s v="VMI"/>
    <n v="3"/>
    <n v="0"/>
    <n v="76.47"/>
    <n v="0"/>
    <n v="0"/>
    <n v="632"/>
    <n v="229.41"/>
    <n v="17.325949367088608"/>
    <n v="0"/>
    <n v="0"/>
    <n v="0"/>
    <n v="48329.04"/>
    <s v="&lt;30 days"/>
    <n v="2"/>
    <s v="C"/>
    <n v="14"/>
    <n v="29.065304219178088"/>
  </r>
  <r>
    <s v="ASX001681-01"/>
    <s v="垫圏"/>
    <s v="O24"/>
    <n v="202"/>
    <x v="1"/>
    <s v="HVX"/>
    <x v="0"/>
    <s v="Order specific"/>
    <n v="2100"/>
    <n v="30"/>
    <n v="0"/>
    <n v="0.45"/>
    <n v="0"/>
    <n v="0"/>
    <n v="144"/>
    <n v="13.5"/>
    <n v="7.6041666666666661"/>
    <n v="0"/>
    <n v="0"/>
    <n v="0"/>
    <n v="64.8"/>
    <s v="Order specific"/>
    <s v="Order specific"/>
    <s v="C"/>
    <s v=""/>
    <n v="0"/>
  </r>
  <r>
    <s v="ASX001685-01"/>
    <s v="24KV IP左侧板275mm 1250A"/>
    <s v="O24"/>
    <n v="202"/>
    <x v="1"/>
    <s v="HVX"/>
    <x v="0"/>
    <s v="Order specific"/>
    <n v="2100"/>
    <n v="18"/>
    <n v="0"/>
    <n v="29.63"/>
    <n v="0"/>
    <n v="0"/>
    <n v="21"/>
    <n v="533.34"/>
    <n v="521.42857142857144"/>
    <n v="0"/>
    <n v="0"/>
    <n v="0"/>
    <n v="622.23"/>
    <s v="Order specific"/>
    <s v="Order specific"/>
    <s v="C"/>
    <s v=""/>
    <n v="0"/>
  </r>
  <r>
    <s v="ASX001685-02"/>
    <s v="24KV IP右侧板275mm 1250A"/>
    <s v="O24"/>
    <n v="202"/>
    <x v="1"/>
    <s v="HVX"/>
    <x v="0"/>
    <s v="Order specific"/>
    <n v="2100"/>
    <n v="21"/>
    <n v="0"/>
    <n v="29.75"/>
    <n v="0"/>
    <n v="0"/>
    <n v="20"/>
    <n v="624.75"/>
    <n v="328.5"/>
    <n v="0"/>
    <n v="0"/>
    <n v="0"/>
    <n v="595"/>
    <s v="Order specific"/>
    <s v="Order specific"/>
    <s v="C"/>
    <s v=""/>
    <n v="0"/>
  </r>
  <r>
    <s v="ASX001697-01"/>
    <s v="接线端子"/>
    <s v="VXA"/>
    <n v="219"/>
    <x v="1"/>
    <s v="HVX"/>
    <x v="0"/>
    <s v="Order specific"/>
    <n v="2100"/>
    <n v="159"/>
    <n v="0"/>
    <n v="1.67"/>
    <n v="0"/>
    <n v="0"/>
    <n v="170"/>
    <n v="265.52999999999997"/>
    <n v="45.088235294117652"/>
    <n v="0"/>
    <n v="0"/>
    <n v="0"/>
    <n v="283.89999999999998"/>
    <s v="Order specific"/>
    <s v="Order specific"/>
    <s v="C"/>
    <s v=""/>
    <n v="0"/>
  </r>
  <r>
    <s v="ASX001699-01"/>
    <s v="端子挡板"/>
    <s v="VXA"/>
    <n v="219"/>
    <x v="1"/>
    <s v="HVX"/>
    <x v="0"/>
    <s v="Order specific"/>
    <n v="2100"/>
    <n v="178"/>
    <n v="0"/>
    <n v="0.73"/>
    <n v="0"/>
    <n v="0"/>
    <n v="22"/>
    <n v="129.94"/>
    <n v="2637.9545454545455"/>
    <n v="0"/>
    <n v="0"/>
    <n v="0"/>
    <n v="16.059999999999999"/>
    <s v="Order specific"/>
    <s v="Order specific"/>
    <s v="C"/>
    <s v=""/>
    <n v="0"/>
  </r>
  <r>
    <s v="ASX001705-01"/>
    <s v="触子片（10mm)"/>
    <s v="VMI"/>
    <n v="202"/>
    <x v="1"/>
    <s v="HVX"/>
    <x v="2"/>
    <s v="MRP"/>
    <s v="VMI"/>
    <n v="1889"/>
    <n v="0"/>
    <n v="27.17"/>
    <n v="0"/>
    <n v="0"/>
    <n v="12578"/>
    <n v="51324.130000000005"/>
    <n v="5.1653681030370491"/>
    <n v="0"/>
    <n v="0"/>
    <n v="0"/>
    <n v="341744.26"/>
    <s v="&lt;15 days"/>
    <n v="1"/>
    <s v="A"/>
    <n v="7"/>
    <n v="0"/>
  </r>
  <r>
    <s v="ASX001708-01"/>
    <s v="熔丝杆限位圈"/>
    <s v="CVX"/>
    <n v="212"/>
    <x v="1"/>
    <s v="HVX"/>
    <x v="0"/>
    <s v="Order specific"/>
    <n v="2100"/>
    <n v="12"/>
    <n v="0"/>
    <n v="15.7"/>
    <n v="0"/>
    <n v="0"/>
    <n v="0"/>
    <n v="188.39999999999998"/>
    <s v=""/>
    <n v="0"/>
    <n v="0"/>
    <n v="0"/>
    <n v="0"/>
    <s v="Order specific"/>
    <s v="Order specific"/>
    <s v="C"/>
    <s v=""/>
    <n v="0"/>
  </r>
  <r>
    <s v="ASX001720-01"/>
    <s v="面板"/>
    <s v="CVX"/>
    <n v="202"/>
    <x v="1"/>
    <s v="HVX"/>
    <x v="0"/>
    <s v="Order specific"/>
    <n v="2100"/>
    <n v="5"/>
    <n v="0"/>
    <n v="68.52"/>
    <n v="0"/>
    <n v="0"/>
    <n v="0"/>
    <n v="342.59999999999997"/>
    <s v=""/>
    <n v="0"/>
    <n v="0"/>
    <n v="0"/>
    <n v="0"/>
    <s v="Order specific"/>
    <s v="Order specific"/>
    <s v="C"/>
    <s v=""/>
    <n v="0"/>
  </r>
  <r>
    <s v="ASX001722-01"/>
    <s v="绝缘板"/>
    <s v="CVX"/>
    <n v="212"/>
    <x v="1"/>
    <s v="HVX"/>
    <x v="0"/>
    <s v="Order specific"/>
    <n v="2100"/>
    <n v="2"/>
    <n v="0"/>
    <n v="74.239999999999995"/>
    <n v="0"/>
    <n v="0"/>
    <n v="0"/>
    <n v="148.47999999999999"/>
    <s v=""/>
    <n v="0"/>
    <n v="0"/>
    <n v="0"/>
    <n v="0"/>
    <s v="Order specific"/>
    <s v="Order specific"/>
    <s v="C"/>
    <s v=""/>
    <n v="0"/>
  </r>
  <r>
    <s v="ASX001725-01"/>
    <s v="连接片"/>
    <s v="CVX"/>
    <n v="212"/>
    <x v="1"/>
    <s v="HVX"/>
    <x v="0"/>
    <s v="Order specific"/>
    <n v="2100"/>
    <n v="4"/>
    <n v="0"/>
    <n v="68.010000000000005"/>
    <n v="0"/>
    <n v="0"/>
    <n v="0"/>
    <n v="272.04000000000002"/>
    <s v=""/>
    <n v="0"/>
    <n v="0"/>
    <n v="0"/>
    <n v="0"/>
    <s v="Order specific"/>
    <s v="Order specific"/>
    <s v="C"/>
    <s v=""/>
    <n v="0"/>
  </r>
  <r>
    <s v="ASX001726-01"/>
    <s v="航空插安装支架"/>
    <s v="CVX"/>
    <n v="202"/>
    <x v="1"/>
    <s v="HVX"/>
    <x v="0"/>
    <s v="Order specific"/>
    <n v="2100"/>
    <n v="5"/>
    <n v="0"/>
    <n v="23.77"/>
    <n v="0"/>
    <n v="0"/>
    <n v="0"/>
    <n v="118.85"/>
    <s v=""/>
    <n v="0"/>
    <n v="0"/>
    <n v="0"/>
    <n v="0"/>
    <s v="Order specific"/>
    <s v="Order specific"/>
    <s v="C"/>
    <s v=""/>
    <n v="0"/>
  </r>
  <r>
    <s v="ASX001728-01"/>
    <s v="隔板"/>
    <s v="CVX"/>
    <n v="212"/>
    <x v="1"/>
    <s v="HVX"/>
    <x v="0"/>
    <s v="Order specific"/>
    <n v="2100"/>
    <n v="4"/>
    <n v="0"/>
    <n v="56.4"/>
    <n v="0"/>
    <n v="0"/>
    <n v="0"/>
    <n v="225.6"/>
    <s v=""/>
    <n v="0"/>
    <n v="0"/>
    <n v="0"/>
    <n v="0"/>
    <s v="Order specific"/>
    <s v="Order specific"/>
    <s v="C"/>
    <s v=""/>
    <n v="0"/>
  </r>
  <r>
    <s v="ASX001730-01"/>
    <s v="隔板"/>
    <s v="CVX"/>
    <n v="212"/>
    <x v="1"/>
    <s v="HVX"/>
    <x v="0"/>
    <s v="Order specific"/>
    <n v="2100"/>
    <n v="2"/>
    <n v="0"/>
    <n v="99.09"/>
    <n v="0"/>
    <n v="0"/>
    <n v="0"/>
    <n v="198.18"/>
    <s v=""/>
    <n v="0"/>
    <n v="0"/>
    <n v="0"/>
    <n v="0"/>
    <s v="Order specific"/>
    <s v="Order specific"/>
    <s v="C"/>
    <s v=""/>
    <n v="0"/>
  </r>
  <r>
    <s v="ASX001731-01"/>
    <s v="熔丝座支撑杆"/>
    <s v="CVX"/>
    <n v="212"/>
    <x v="1"/>
    <s v="HVX"/>
    <x v="0"/>
    <s v="Order specific"/>
    <n v="2100"/>
    <n v="4"/>
    <n v="0"/>
    <n v="86.2"/>
    <n v="0"/>
    <n v="0"/>
    <n v="0"/>
    <n v="344.8"/>
    <s v=""/>
    <n v="0"/>
    <n v="0"/>
    <n v="0"/>
    <n v="0"/>
    <s v="Order specific"/>
    <s v="Order specific"/>
    <s v="C"/>
    <s v=""/>
    <n v="0"/>
  </r>
  <r>
    <s v="ASX001732-01"/>
    <s v="铡板"/>
    <s v="CVX"/>
    <n v="212"/>
    <x v="1"/>
    <s v="HVX"/>
    <x v="0"/>
    <s v="Order specific"/>
    <n v="2100"/>
    <n v="3"/>
    <n v="0"/>
    <n v="88.78"/>
    <n v="0"/>
    <n v="0"/>
    <n v="0"/>
    <n v="266.34000000000003"/>
    <s v=""/>
    <n v="0"/>
    <n v="0"/>
    <n v="0"/>
    <n v="0"/>
    <s v="Order specific"/>
    <s v="Order specific"/>
    <s v="C"/>
    <s v=""/>
    <n v="0"/>
  </r>
  <r>
    <s v="ASX001744-01"/>
    <s v="散热片"/>
    <s v="VMI"/>
    <n v="212"/>
    <x v="1"/>
    <s v="HVX"/>
    <x v="2"/>
    <s v="MRP"/>
    <s v="VMI"/>
    <n v="9"/>
    <n v="0"/>
    <n v="286.17"/>
    <n v="0"/>
    <n v="0"/>
    <n v="222"/>
    <n v="2575.5300000000002"/>
    <n v="4.9324324324324325"/>
    <n v="0"/>
    <n v="0"/>
    <n v="0"/>
    <n v="63529.740000000005"/>
    <s v="&lt;15 days"/>
    <n v="2"/>
    <s v="B"/>
    <n v="14"/>
    <n v="0"/>
  </r>
  <r>
    <s v="ASX001748-01"/>
    <s v="大电流极柱密封垫块"/>
    <s v="VMI"/>
    <n v="202"/>
    <x v="1"/>
    <s v="HVX"/>
    <x v="2"/>
    <s v="MRP"/>
    <s v="VMI"/>
    <n v="421"/>
    <n v="0"/>
    <n v="4.03"/>
    <n v="0"/>
    <n v="0"/>
    <n v="18661"/>
    <n v="1696.63"/>
    <n v="0.1760355822303199"/>
    <n v="0"/>
    <n v="0"/>
    <n v="0"/>
    <n v="75203.83"/>
    <s v="&lt;15 days"/>
    <n v="2"/>
    <s v="B"/>
    <n v="14"/>
    <n v="0"/>
  </r>
  <r>
    <s v="ASX001748-02"/>
    <s v="小电流极柱密封垫块"/>
    <s v="VMI"/>
    <n v="202"/>
    <x v="1"/>
    <s v="HVX"/>
    <x v="2"/>
    <s v="MRP"/>
    <s v="VMI"/>
    <n v="15"/>
    <n v="0"/>
    <n v="10.95"/>
    <n v="0"/>
    <n v="0"/>
    <n v="3987"/>
    <n v="164.25"/>
    <n v="38.541509907198396"/>
    <n v="0"/>
    <n v="0"/>
    <n v="0"/>
    <n v="43657.649999999994"/>
    <s v="&lt;90 days"/>
    <n v="2"/>
    <s v="C"/>
    <n v="14"/>
    <n v="69.027456057007129"/>
  </r>
  <r>
    <s v="ASX001748-03"/>
    <s v="大电流极柱密封垫块3150A"/>
    <s v="VMI"/>
    <n v="202"/>
    <x v="1"/>
    <s v="HVX"/>
    <x v="2"/>
    <s v="MRP"/>
    <s v="VMI"/>
    <n v="3"/>
    <n v="0"/>
    <n v="11.82"/>
    <n v="0"/>
    <n v="0"/>
    <n v="2436"/>
    <n v="35.46"/>
    <n v="2.2475369458128078"/>
    <n v="0"/>
    <n v="0"/>
    <n v="0"/>
    <n v="28793.52"/>
    <s v="&lt;15 days"/>
    <n v="2"/>
    <s v="C"/>
    <n v="14"/>
    <n v="0"/>
  </r>
  <r>
    <s v="ASX001754-01"/>
    <s v="框架"/>
    <s v="CVX"/>
    <n v="202"/>
    <x v="1"/>
    <s v="HVX"/>
    <x v="0"/>
    <s v="Order specific"/>
    <n v="2100"/>
    <n v="2"/>
    <n v="0"/>
    <n v="197.78"/>
    <n v="0"/>
    <n v="0"/>
    <n v="0"/>
    <n v="395.56"/>
    <s v=""/>
    <n v="0"/>
    <n v="0"/>
    <n v="0"/>
    <n v="0"/>
    <s v="Order specific"/>
    <s v="Order specific"/>
    <s v="C"/>
    <s v=""/>
    <n v="0"/>
  </r>
  <r>
    <s v="ASX001764-01"/>
    <s v="活门间隔套（小电流275mm)"/>
    <s v="O12"/>
    <n v="212"/>
    <x v="1"/>
    <s v="HVX"/>
    <x v="0"/>
    <s v="Order specific"/>
    <n v="2100"/>
    <n v="12"/>
    <n v="0"/>
    <n v="5"/>
    <n v="0"/>
    <n v="0"/>
    <n v="116"/>
    <n v="60"/>
    <n v="6.2931034482758621"/>
    <n v="0"/>
    <n v="0"/>
    <n v="0"/>
    <n v="580"/>
    <s v="Order specific"/>
    <s v="Order specific"/>
    <s v="C"/>
    <s v=""/>
    <n v="0"/>
  </r>
  <r>
    <s v="ASX001766-01"/>
    <s v="INTERLOCK"/>
    <s v="SM"/>
    <n v="202"/>
    <x v="1"/>
    <s v="HVX"/>
    <x v="1"/>
    <s v="kanban"/>
    <n v="2600"/>
    <n v="239"/>
    <n v="80"/>
    <n v="4.5999999999999996"/>
    <n v="0"/>
    <n v="40"/>
    <n v="220"/>
    <n v="1099.3999999999999"/>
    <n v="19.909090909090907"/>
    <n v="0"/>
    <n v="92"/>
    <n v="368"/>
    <n v="1011.9999999999999"/>
    <s v="&lt;30 days"/>
    <n v="3"/>
    <s v="B"/>
    <n v="21"/>
    <n v="0"/>
  </r>
  <r>
    <s v="ASX001789-01"/>
    <s v="极柱超程调节螺杆"/>
    <s v="SM"/>
    <n v="202"/>
    <x v="1"/>
    <s v="HVX"/>
    <x v="1"/>
    <s v="kanban"/>
    <n v="2600"/>
    <n v="461"/>
    <n v="707"/>
    <n v="6.75"/>
    <n v="0"/>
    <n v="180"/>
    <n v="5369"/>
    <n v="3111.75"/>
    <n v="16.247904637735147"/>
    <n v="0"/>
    <n v="607.5"/>
    <n v="4772.25"/>
    <n v="36240.75"/>
    <s v="&lt;30 days"/>
    <n v="2"/>
    <s v="B"/>
    <n v="14"/>
    <n v="284.13789299019874"/>
  </r>
  <r>
    <s v="ASX001789-02"/>
    <s v="超程调节螺杆"/>
    <s v="VMI"/>
    <n v="202"/>
    <x v="1"/>
    <s v="HVX"/>
    <x v="2"/>
    <s v="MRP"/>
    <s v="VMI"/>
    <n v="6"/>
    <n v="0"/>
    <n v="6.78"/>
    <n v="0"/>
    <n v="0"/>
    <n v="928"/>
    <n v="40.68"/>
    <n v="181.32004310344828"/>
    <n v="0"/>
    <n v="0"/>
    <n v="0"/>
    <n v="6291.84"/>
    <s v="&gt;90 days"/>
    <n v="3"/>
    <s v="C"/>
    <n v="21"/>
    <n v="23.73924415416159"/>
  </r>
  <r>
    <s v="ASX001829-01Z"/>
    <s v="面板"/>
    <s v="X40"/>
    <n v="202"/>
    <x v="1"/>
    <s v="HVX"/>
    <x v="0"/>
    <s v="Order specific"/>
    <n v="2100"/>
    <n v="3"/>
    <n v="0"/>
    <n v="127.01"/>
    <n v="0"/>
    <n v="0"/>
    <n v="1"/>
    <n v="381.03000000000003"/>
    <n v="2190"/>
    <n v="0"/>
    <n v="0"/>
    <n v="0"/>
    <n v="127.01"/>
    <s v="Order specific"/>
    <s v="Order specific"/>
    <s v="C"/>
    <s v=""/>
    <n v="0"/>
  </r>
  <r>
    <s v="ASX001829-02Z"/>
    <s v="KYN61面板300mm"/>
    <s v="VMI"/>
    <n v="202"/>
    <x v="1"/>
    <s v="HVX"/>
    <x v="2"/>
    <s v="MRP"/>
    <s v="VMI"/>
    <n v="3"/>
    <n v="0"/>
    <n v="112.28"/>
    <n v="0"/>
    <n v="0"/>
    <n v="175"/>
    <n v="336.84000000000003"/>
    <n v="6.2571428571428571"/>
    <n v="0"/>
    <n v="0"/>
    <n v="0"/>
    <n v="19649"/>
    <s v="&lt;15 days"/>
    <n v="2"/>
    <s v="C"/>
    <n v="14"/>
    <n v="0"/>
  </r>
  <r>
    <s v="ASX001830-01"/>
    <s v="拨叉销中间相"/>
    <s v="VMI"/>
    <n v="202"/>
    <x v="1"/>
    <s v="HVX"/>
    <x v="2"/>
    <s v="MRP"/>
    <s v="VMI"/>
    <n v="6"/>
    <n v="0"/>
    <n v="17.2"/>
    <n v="0"/>
    <n v="0"/>
    <n v="402"/>
    <n v="103.19999999999999"/>
    <n v="2.7238805970149254"/>
    <n v="0"/>
    <n v="0"/>
    <n v="0"/>
    <n v="6914.4"/>
    <s v="&lt;15 days"/>
    <n v="3"/>
    <s v="C"/>
    <n v="21"/>
    <n v="0"/>
  </r>
  <r>
    <s v="ASX001830-03"/>
    <s v="拨叉销"/>
    <s v="VMI"/>
    <n v="202"/>
    <x v="1"/>
    <s v="HVX"/>
    <x v="2"/>
    <s v="MRP"/>
    <s v="VMI"/>
    <n v="12"/>
    <n v="0"/>
    <n v="58.52"/>
    <n v="0"/>
    <n v="0"/>
    <n v="354"/>
    <n v="702.24"/>
    <n v="6.1864406779661021"/>
    <n v="0"/>
    <n v="0"/>
    <n v="0"/>
    <n v="20716.080000000002"/>
    <s v="&lt;15 days"/>
    <n v="2"/>
    <s v="C"/>
    <n v="14"/>
    <n v="0"/>
  </r>
  <r>
    <s v="ASX001847-01"/>
    <s v="210mm活门"/>
    <s v="VMI"/>
    <n v="212"/>
    <x v="1"/>
    <s v="HVX"/>
    <x v="2"/>
    <s v="MRP"/>
    <s v="VMI"/>
    <n v="8"/>
    <n v="0"/>
    <n v="12"/>
    <n v="0"/>
    <n v="0"/>
    <n v="1950"/>
    <n v="96"/>
    <n v="2.2461538461538462"/>
    <n v="0"/>
    <n v="0"/>
    <n v="0"/>
    <n v="23400"/>
    <s v="&lt;15 days"/>
    <n v="2"/>
    <s v="C"/>
    <n v="14"/>
    <n v="0"/>
  </r>
  <r>
    <s v="ASX001847-02"/>
    <s v="活门"/>
    <s v="VMI"/>
    <n v="212"/>
    <x v="1"/>
    <s v="HVX"/>
    <x v="2"/>
    <s v="MRP"/>
    <s v="VMI"/>
    <n v="10"/>
    <n v="0"/>
    <n v="15"/>
    <n v="0"/>
    <n v="0"/>
    <n v="70"/>
    <n v="150"/>
    <n v="41.714285714285715"/>
    <n v="0"/>
    <n v="0"/>
    <n v="0"/>
    <n v="1050"/>
    <s v="&lt;90 days"/>
    <n v="3"/>
    <s v="C"/>
    <n v="21"/>
    <n v="49.160958904109592"/>
  </r>
  <r>
    <s v="ASX001848-01"/>
    <s v="210mm活门间隔套"/>
    <s v="O12"/>
    <n v="212"/>
    <x v="1"/>
    <s v="HVX"/>
    <x v="0"/>
    <s v="Order specific"/>
    <n v="2100"/>
    <n v="20"/>
    <n v="0"/>
    <n v="1.5"/>
    <n v="0"/>
    <n v="0"/>
    <n v="504"/>
    <n v="30"/>
    <n v="7.2420634920634921"/>
    <n v="0"/>
    <n v="0"/>
    <n v="0"/>
    <n v="756"/>
    <s v="Order specific"/>
    <s v="Order specific"/>
    <s v="C"/>
    <s v=""/>
    <n v="0"/>
  </r>
  <r>
    <s v="ASX001848-02"/>
    <s v="活门间隔套"/>
    <s v="O12"/>
    <n v="212"/>
    <x v="1"/>
    <s v="HVX"/>
    <x v="0"/>
    <s v="Order specific"/>
    <n v="2100"/>
    <n v="20"/>
    <n v="0"/>
    <n v="5"/>
    <n v="20"/>
    <n v="10"/>
    <n v="0"/>
    <n v="100"/>
    <s v=""/>
    <n v="100"/>
    <n v="25"/>
    <n v="0"/>
    <n v="0"/>
    <s v="Order specific"/>
    <s v="Order specific"/>
    <s v="C"/>
    <s v=""/>
    <n v="0"/>
  </r>
  <r>
    <s v="ASX001848-03"/>
    <s v="活门间隔套"/>
    <s v="VMI"/>
    <n v="202"/>
    <x v="1"/>
    <s v="HVX"/>
    <x v="2"/>
    <s v="MRP"/>
    <s v="VMI"/>
    <n v="17"/>
    <n v="0"/>
    <n v="5"/>
    <n v="0"/>
    <n v="0"/>
    <n v="260"/>
    <n v="85"/>
    <n v="28.07692307692308"/>
    <n v="0"/>
    <n v="0"/>
    <n v="0"/>
    <n v="1300"/>
    <s v="&lt;30 days"/>
    <n v="3"/>
    <s v="C"/>
    <n v="21"/>
    <n v="14.140273972602747"/>
  </r>
  <r>
    <s v="ASX001850-02Z"/>
    <s v="面板"/>
    <s v="O12"/>
    <n v="202"/>
    <x v="1"/>
    <s v="HVX"/>
    <x v="0"/>
    <s v="Order specific"/>
    <n v="2100"/>
    <n v="6"/>
    <n v="0"/>
    <n v="91.25"/>
    <n v="0"/>
    <n v="0"/>
    <n v="138"/>
    <n v="547.5"/>
    <n v="44.963768115942031"/>
    <n v="0"/>
    <n v="0"/>
    <n v="0"/>
    <n v="12592.5"/>
    <s v="Order specific"/>
    <s v="Order specific"/>
    <s v="C"/>
    <s v=""/>
    <n v="0"/>
  </r>
  <r>
    <s v="ASX001850-03Z"/>
    <s v="面板"/>
    <s v="O12"/>
    <n v="202"/>
    <x v="1"/>
    <s v="HVX"/>
    <x v="0"/>
    <s v="Order specific"/>
    <n v="2100"/>
    <n v="10"/>
    <n v="0"/>
    <n v="103.3"/>
    <n v="0"/>
    <n v="0"/>
    <n v="61"/>
    <n v="1033"/>
    <n v="35.901639344262293"/>
    <n v="0"/>
    <n v="0"/>
    <n v="0"/>
    <n v="6301.3"/>
    <s v="Order specific"/>
    <s v="Order specific"/>
    <s v="B"/>
    <s v=""/>
    <n v="0"/>
  </r>
  <r>
    <s v="ASX001862-01"/>
    <s v="极柱底部密封圈"/>
    <s v="VMI"/>
    <n v="202"/>
    <x v="1"/>
    <s v="HVX"/>
    <x v="2"/>
    <s v="MRP"/>
    <s v="VMI"/>
    <n v="18"/>
    <n v="0"/>
    <n v="30.77"/>
    <n v="0"/>
    <n v="0"/>
    <n v="640"/>
    <n v="553.86"/>
    <n v="5.703125"/>
    <n v="0"/>
    <n v="0"/>
    <n v="0"/>
    <n v="19692.8"/>
    <s v="&lt;15 days"/>
    <n v="2"/>
    <s v="C"/>
    <n v="14"/>
    <n v="0"/>
  </r>
  <r>
    <s v="ASX001882-01"/>
    <s v="超程调节螺杆"/>
    <s v="VMI"/>
    <n v="202"/>
    <x v="1"/>
    <s v="HVX"/>
    <x v="2"/>
    <s v="MRP"/>
    <s v="VMI"/>
    <n v="18"/>
    <n v="0"/>
    <n v="28.32"/>
    <n v="0"/>
    <n v="0"/>
    <n v="656"/>
    <n v="509.76"/>
    <n v="10.015243902439025"/>
    <n v="0"/>
    <n v="0"/>
    <n v="0"/>
    <n v="18577.920000000002"/>
    <s v="&lt;15 days"/>
    <n v="2"/>
    <s v="C"/>
    <n v="14"/>
    <n v="0"/>
  </r>
  <r>
    <s v="ASX001882-02"/>
    <s v="极柱超程调节螺杆"/>
    <s v="SM"/>
    <n v="202"/>
    <x v="1"/>
    <s v="HVX"/>
    <x v="1"/>
    <s v="kanban"/>
    <n v="2600"/>
    <n v="100"/>
    <n v="225"/>
    <n v="28.32"/>
    <n v="0"/>
    <n v="45"/>
    <n v="756"/>
    <n v="2832"/>
    <n v="8.6904761904761898"/>
    <n v="0"/>
    <n v="637.20000000000005"/>
    <n v="6372"/>
    <n v="21409.920000000002"/>
    <s v="&lt;15 days"/>
    <n v="2"/>
    <s v="B"/>
    <n v="14"/>
    <n v="0"/>
  </r>
  <r>
    <s v="ASX001898-02"/>
    <s v="手车链条传动齿轮"/>
    <s v="VXA"/>
    <n v="212"/>
    <x v="1"/>
    <s v="HVX"/>
    <x v="0"/>
    <s v="Order specific"/>
    <n v="2100"/>
    <n v="6"/>
    <n v="0"/>
    <n v="45"/>
    <n v="0"/>
    <n v="0"/>
    <n v="12"/>
    <n v="270"/>
    <n v="3041.666666666667"/>
    <n v="0"/>
    <n v="0"/>
    <n v="0"/>
    <n v="540"/>
    <s v="Order specific"/>
    <s v="Order specific"/>
    <s v="C"/>
    <s v=""/>
    <n v="0"/>
  </r>
  <r>
    <s v="ASX001906-01"/>
    <s v="大电流散热片"/>
    <s v="VMI"/>
    <n v="212"/>
    <x v="1"/>
    <s v="HVX"/>
    <x v="2"/>
    <s v="MRP"/>
    <s v="VMI"/>
    <n v="19"/>
    <n v="0"/>
    <n v="280.99"/>
    <n v="0"/>
    <n v="0"/>
    <n v="2005"/>
    <n v="5338.81"/>
    <n v="1.0922693266832917"/>
    <n v="0"/>
    <n v="0"/>
    <n v="0"/>
    <n v="563384.95000000007"/>
    <s v="&lt;15 days"/>
    <n v="1"/>
    <s v="B"/>
    <n v="7"/>
    <n v="0"/>
  </r>
  <r>
    <s v="ASX001918-01"/>
    <s v="密封垫"/>
    <s v="VMI"/>
    <n v="202"/>
    <x v="1"/>
    <s v="HVX"/>
    <x v="2"/>
    <s v="MRP"/>
    <s v="VMI"/>
    <n v="134"/>
    <n v="0"/>
    <n v="12.93"/>
    <n v="0"/>
    <n v="0"/>
    <n v="3423"/>
    <n v="1732.62"/>
    <n v="2.0260005842827926"/>
    <n v="0"/>
    <n v="0"/>
    <n v="0"/>
    <n v="44259.39"/>
    <s v="&lt;15 days"/>
    <n v="2"/>
    <s v="B"/>
    <n v="14"/>
    <n v="0"/>
  </r>
  <r>
    <s v="ASX001918-03"/>
    <s v="极柱底部密封圈"/>
    <s v="VMI"/>
    <n v="202"/>
    <x v="1"/>
    <s v="HVX"/>
    <x v="2"/>
    <s v="MRP"/>
    <s v="VMI"/>
    <n v="6"/>
    <n v="0"/>
    <n v="13.89"/>
    <n v="0"/>
    <n v="0"/>
    <n v="530"/>
    <n v="83.34"/>
    <n v="92.283018867924525"/>
    <n v="0"/>
    <n v="0"/>
    <n v="0"/>
    <n v="7361.7000000000007"/>
    <s v="&gt;90 days"/>
    <n v="3"/>
    <s v="C"/>
    <n v="21"/>
    <n v="42.487553301983233"/>
  </r>
  <r>
    <s v="ASX001948-01"/>
    <s v="HANDLE"/>
    <s v="X40"/>
    <n v="212"/>
    <x v="1"/>
    <s v="HVX"/>
    <x v="0"/>
    <s v="Order specific"/>
    <n v="2100"/>
    <n v="22"/>
    <n v="18"/>
    <n v="5.23"/>
    <n v="0"/>
    <n v="0"/>
    <n v="142"/>
    <n v="115.06"/>
    <n v="15.422535211267606"/>
    <n v="0"/>
    <n v="0"/>
    <n v="94.140000000000015"/>
    <n v="742.66000000000008"/>
    <s v="Order specific"/>
    <s v="Order specific"/>
    <s v="C"/>
    <s v=""/>
    <n v="0"/>
  </r>
  <r>
    <s v="ASX001957-01"/>
    <s v="SUPPORT"/>
    <s v="X40"/>
    <n v="202"/>
    <x v="1"/>
    <s v="HVX"/>
    <x v="0"/>
    <s v="Order specific"/>
    <n v="2100"/>
    <n v="22"/>
    <n v="6"/>
    <n v="5.96"/>
    <n v="0"/>
    <n v="0"/>
    <n v="44"/>
    <n v="131.12"/>
    <n v="182.5"/>
    <n v="0"/>
    <n v="0"/>
    <n v="35.76"/>
    <n v="262.24"/>
    <s v="Order specific"/>
    <s v="Order specific"/>
    <s v="C"/>
    <s v=""/>
    <n v="0"/>
  </r>
  <r>
    <s v="ASX002008-01"/>
    <s v="导向支架"/>
    <s v="VXA"/>
    <n v="202"/>
    <x v="1"/>
    <s v="HVX"/>
    <x v="0"/>
    <s v="Order specific"/>
    <n v="2100"/>
    <n v="1"/>
    <n v="0"/>
    <n v="15.01"/>
    <n v="0"/>
    <n v="0"/>
    <n v="12"/>
    <n v="15.01"/>
    <n v="669.16666666666663"/>
    <n v="0"/>
    <n v="0"/>
    <n v="0"/>
    <n v="180.12"/>
    <s v="Order specific"/>
    <s v="Order specific"/>
    <s v="C"/>
    <s v=""/>
    <n v="0"/>
  </r>
  <r>
    <s v="ASX002031-01"/>
    <s v="接触器面板"/>
    <s v="VMI"/>
    <n v="202"/>
    <x v="1"/>
    <s v="HVX"/>
    <x v="2"/>
    <s v="MRP"/>
    <s v="VMI"/>
    <n v="3"/>
    <n v="0"/>
    <n v="108.47"/>
    <n v="0"/>
    <n v="0"/>
    <n v="8"/>
    <n v="325.40999999999997"/>
    <n v="45.625"/>
    <n v="0"/>
    <n v="0"/>
    <n v="0"/>
    <n v="867.76"/>
    <s v="&lt;90 days"/>
    <n v="3"/>
    <s v="C"/>
    <n v="21"/>
    <n v="115.91728273972602"/>
  </r>
  <r>
    <s v="ASX002036-01"/>
    <s v="WIRING"/>
    <s v="CVX"/>
    <n v="202"/>
    <x v="1"/>
    <s v="HVX"/>
    <x v="0"/>
    <s v="Order specific"/>
    <n v="2100"/>
    <n v="21"/>
    <n v="44"/>
    <n v="250"/>
    <n v="0"/>
    <n v="0"/>
    <n v="27"/>
    <n v="5250"/>
    <n v="40.55555555555555"/>
    <n v="0"/>
    <n v="0"/>
    <n v="11000"/>
    <n v="6750"/>
    <s v="Order specific"/>
    <s v="Order specific"/>
    <s v="B"/>
    <s v=""/>
    <n v="0"/>
  </r>
  <r>
    <s v="ASX002064-01"/>
    <s v="联锁件"/>
    <s v="VXA"/>
    <n v="202"/>
    <x v="1"/>
    <s v="HVX"/>
    <x v="0"/>
    <s v="Order specific"/>
    <n v="2100"/>
    <n v="1"/>
    <n v="0"/>
    <n v="13.4"/>
    <n v="0"/>
    <n v="0"/>
    <n v="12"/>
    <n v="13.4"/>
    <n v="638.75"/>
    <n v="0"/>
    <n v="0"/>
    <n v="0"/>
    <n v="160.80000000000001"/>
    <s v="Order specific"/>
    <s v="Order specific"/>
    <s v="C"/>
    <s v=""/>
    <n v="0"/>
  </r>
  <r>
    <s v="ASX002065-01"/>
    <s v="联锁杆"/>
    <s v="VXA"/>
    <n v="202"/>
    <x v="1"/>
    <s v="HVX"/>
    <x v="0"/>
    <s v="Order specific"/>
    <n v="2100"/>
    <n v="2"/>
    <n v="0"/>
    <n v="3.6"/>
    <n v="0"/>
    <n v="0"/>
    <n v="10"/>
    <n v="7.2"/>
    <n v="36.5"/>
    <n v="0"/>
    <n v="0"/>
    <n v="0"/>
    <n v="36"/>
    <s v="Order specific"/>
    <s v="Order specific"/>
    <s v="C"/>
    <s v=""/>
    <n v="0"/>
  </r>
  <r>
    <s v="ASX002100-01"/>
    <s v="WIRING"/>
    <s v="X40"/>
    <n v="202"/>
    <x v="1"/>
    <s v="HVX"/>
    <x v="0"/>
    <s v="Order specific"/>
    <n v="2100"/>
    <n v="12"/>
    <n v="13"/>
    <n v="502.75"/>
    <n v="0"/>
    <n v="0"/>
    <n v="167"/>
    <n v="6033"/>
    <n v="4.3712574850299406"/>
    <n v="0"/>
    <n v="0"/>
    <n v="6535.75"/>
    <n v="83959.25"/>
    <s v="Order specific"/>
    <s v="Order specific"/>
    <s v="B"/>
    <s v=""/>
    <n v="0"/>
  </r>
  <r>
    <s v="ASX002100-11"/>
    <s v="WIRING"/>
    <s v="X40"/>
    <n v="202"/>
    <x v="1"/>
    <s v="HVX"/>
    <x v="0"/>
    <s v="Order specific"/>
    <n v="2100"/>
    <n v="25"/>
    <n v="13"/>
    <n v="220"/>
    <n v="0"/>
    <n v="0"/>
    <n v="79"/>
    <n v="5500"/>
    <m/>
    <m/>
    <m/>
    <m/>
    <m/>
    <m/>
    <m/>
    <m/>
    <m/>
    <m/>
  </r>
  <r>
    <s v="ASX002103-01"/>
    <s v="分闸操作杆"/>
    <s v="X40"/>
    <n v="202"/>
    <x v="1"/>
    <s v="HVX"/>
    <x v="0"/>
    <s v="Order specific"/>
    <n v="2100"/>
    <n v="4"/>
    <n v="0"/>
    <n v="4.5999999999999996"/>
    <n v="0"/>
    <n v="0"/>
    <n v="41"/>
    <n v="18.399999999999999"/>
    <n v="222.5609756097561"/>
    <n v="0"/>
    <n v="0"/>
    <n v="0"/>
    <n v="188.6"/>
    <s v="Order specific"/>
    <s v="Order specific"/>
    <s v="C"/>
    <s v=""/>
    <n v="0"/>
  </r>
  <r>
    <s v="ASX002110-01"/>
    <s v="PIN"/>
    <s v="SM"/>
    <n v="202"/>
    <x v="1"/>
    <s v="HVX"/>
    <x v="1"/>
    <s v="kanban"/>
    <n v="2600"/>
    <n v="77"/>
    <n v="60"/>
    <n v="1.0900000000000001"/>
    <n v="0"/>
    <n v="20"/>
    <n v="326"/>
    <n v="83.93"/>
    <n v="4.4785276073619631"/>
    <n v="0"/>
    <n v="10.9"/>
    <n v="65.400000000000006"/>
    <n v="355.34000000000003"/>
    <s v="&lt;15 days"/>
    <n v="3"/>
    <s v="C"/>
    <n v="21"/>
    <n v="0"/>
  </r>
  <r>
    <s v="ASX002118-01"/>
    <s v="CONNECTOR"/>
    <s v="O12"/>
    <n v="202"/>
    <x v="1"/>
    <s v="HVX"/>
    <x v="0"/>
    <s v="Order specific"/>
    <n v="2100"/>
    <n v="36"/>
    <n v="0"/>
    <n v="783.55"/>
    <n v="0"/>
    <n v="0"/>
    <n v="72"/>
    <n v="28207.8"/>
    <n v="390.34722222222223"/>
    <n v="0"/>
    <n v="0"/>
    <n v="0"/>
    <n v="56415.6"/>
    <s v="Order specific"/>
    <s v="Order specific"/>
    <s v="A"/>
    <s v=""/>
    <n v="0"/>
  </r>
  <r>
    <s v="ASX002143-01"/>
    <s v="加热器垫板"/>
    <s v="VXA"/>
    <n v="212"/>
    <x v="1"/>
    <s v="HVX"/>
    <x v="0"/>
    <s v="Order specific"/>
    <n v="2100"/>
    <n v="8"/>
    <n v="0"/>
    <n v="15"/>
    <n v="0"/>
    <n v="0"/>
    <n v="1"/>
    <n v="120"/>
    <n v="13140"/>
    <n v="0"/>
    <n v="0"/>
    <n v="0"/>
    <n v="15"/>
    <s v="Order specific"/>
    <s v="Order specific"/>
    <s v="C"/>
    <s v=""/>
    <n v="0"/>
  </r>
  <r>
    <s v="ASX002156-01"/>
    <s v="合指示安装片"/>
    <s v="VMI"/>
    <n v="212"/>
    <x v="1"/>
    <s v="HVX"/>
    <x v="2"/>
    <s v="MRP"/>
    <s v="VMI"/>
    <n v="12"/>
    <n v="0"/>
    <n v="2.5"/>
    <n v="0"/>
    <n v="0"/>
    <n v="929"/>
    <n v="30"/>
    <n v="3.1431646932185142"/>
    <n v="0"/>
    <n v="0"/>
    <n v="0"/>
    <n v="2322.5"/>
    <s v="&lt;15 days"/>
    <n v="3"/>
    <s v="C"/>
    <n v="21"/>
    <n v="0"/>
  </r>
  <r>
    <s v="ASX002159-01"/>
    <s v="LINK ROD"/>
    <s v="SM"/>
    <n v="202"/>
    <x v="1"/>
    <s v="HVX"/>
    <x v="1"/>
    <s v="kanban"/>
    <n v="2600"/>
    <n v="49"/>
    <n v="60"/>
    <n v="9.42"/>
    <n v="0"/>
    <n v="20"/>
    <n v="388"/>
    <n v="461.58"/>
    <n v="11.288659793814434"/>
    <n v="0"/>
    <n v="94.2"/>
    <n v="565.20000000000005"/>
    <n v="3654.96"/>
    <s v="&lt;15 days"/>
    <n v="3"/>
    <s v="C"/>
    <n v="21"/>
    <n v="0"/>
  </r>
  <r>
    <s v="ASX002167-01"/>
    <s v="LOOKING LEVER"/>
    <s v="SM"/>
    <n v="202"/>
    <x v="1"/>
    <s v="HVX"/>
    <x v="1"/>
    <s v="kanban"/>
    <n v="2600"/>
    <n v="62"/>
    <n v="120"/>
    <n v="4.03"/>
    <n v="0"/>
    <n v="40"/>
    <n v="647"/>
    <n v="249.86"/>
    <n v="27.642967542503865"/>
    <n v="0"/>
    <n v="80.600000000000009"/>
    <n v="483.6"/>
    <n v="2607.4100000000003"/>
    <s v="&lt;30 days"/>
    <n v="3"/>
    <s v="C"/>
    <n v="21"/>
    <n v="39.629458473581217"/>
  </r>
  <r>
    <s v="ASX002174-01"/>
    <s v="挂板"/>
    <s v="VMI"/>
    <n v="202"/>
    <x v="1"/>
    <s v="HVX"/>
    <x v="2"/>
    <s v="MRP"/>
    <s v="VMI"/>
    <n v="12"/>
    <n v="0"/>
    <n v="83.36"/>
    <n v="0"/>
    <n v="0"/>
    <n v="810"/>
    <n v="1000.3199999999999"/>
    <n v="27.938271604938272"/>
    <n v="0"/>
    <n v="0"/>
    <n v="0"/>
    <n v="67521.600000000006"/>
    <s v="&lt;30 days"/>
    <n v="2"/>
    <s v="B"/>
    <n v="14"/>
    <n v="329.37624604507295"/>
  </r>
  <r>
    <s v="ASX002175-02"/>
    <s v="挂板横杆"/>
    <s v="VMI"/>
    <n v="202"/>
    <x v="1"/>
    <s v="HVX"/>
    <x v="2"/>
    <s v="MRP"/>
    <s v="VMI"/>
    <n v="3"/>
    <n v="0"/>
    <n v="39.75"/>
    <n v="0"/>
    <n v="0"/>
    <n v="175"/>
    <n v="119.25"/>
    <n v="25.028571428571428"/>
    <n v="0"/>
    <n v="0"/>
    <n v="0"/>
    <n v="6956.25"/>
    <s v="&lt;30 days"/>
    <n v="3"/>
    <s v="C"/>
    <n v="21"/>
    <n v="12.668270547945216"/>
  </r>
  <r>
    <s v="ASX002175-03"/>
    <s v="ROD"/>
    <s v="X40"/>
    <n v="212"/>
    <x v="1"/>
    <s v="HVX"/>
    <x v="0"/>
    <s v="Order specific"/>
    <n v="2100"/>
    <n v="12"/>
    <n v="0"/>
    <n v="46.32"/>
    <n v="0"/>
    <n v="0"/>
    <n v="2"/>
    <n v="555.84"/>
    <n v="547.5"/>
    <n v="0"/>
    <n v="0"/>
    <n v="0"/>
    <n v="92.64"/>
    <s v="Order specific"/>
    <s v="Order specific"/>
    <s v="C"/>
    <s v=""/>
    <n v="0"/>
  </r>
  <r>
    <s v="ASX002179-02"/>
    <s v="PLATE"/>
    <s v="VE1"/>
    <n v="105"/>
    <x v="1"/>
    <s v="HVX"/>
    <x v="0"/>
    <s v="Order specific"/>
    <n v="2100"/>
    <n v="12"/>
    <n v="0"/>
    <n v="20.34"/>
    <n v="0"/>
    <n v="0"/>
    <n v="0"/>
    <n v="244.07999999999998"/>
    <s v=""/>
    <n v="0"/>
    <n v="0"/>
    <n v="0"/>
    <n v="0"/>
    <s v="Order specific"/>
    <s v="Order specific"/>
    <s v="C"/>
    <s v=""/>
    <n v="0"/>
  </r>
  <r>
    <s v="ASX002181-02"/>
    <s v="AXLE"/>
    <s v="VE1"/>
    <n v="105"/>
    <x v="1"/>
    <s v="HVX"/>
    <x v="0"/>
    <s v="Order specific"/>
    <n v="2100"/>
    <n v="12"/>
    <n v="0"/>
    <n v="6.04"/>
    <n v="0"/>
    <n v="0"/>
    <n v="0"/>
    <n v="72.48"/>
    <s v=""/>
    <n v="0"/>
    <n v="0"/>
    <n v="0"/>
    <n v="0"/>
    <s v="Order specific"/>
    <s v="Order specific"/>
    <s v="C"/>
    <s v=""/>
    <n v="0"/>
  </r>
  <r>
    <s v="ASX002182-02"/>
    <s v="PLATE"/>
    <s v="VE1"/>
    <n v="105"/>
    <x v="1"/>
    <s v="HVX"/>
    <x v="0"/>
    <s v="Order specific"/>
    <n v="2100"/>
    <n v="12"/>
    <n v="0"/>
    <n v="10.039999999999999"/>
    <n v="0"/>
    <n v="0"/>
    <n v="0"/>
    <n v="120.47999999999999"/>
    <s v=""/>
    <n v="0"/>
    <n v="0"/>
    <n v="0"/>
    <n v="0"/>
    <s v="Order specific"/>
    <s v="Order specific"/>
    <s v="C"/>
    <s v=""/>
    <n v="0"/>
  </r>
  <r>
    <s v="ASX002194-01"/>
    <s v="机构U型框架"/>
    <s v="VMI"/>
    <n v="202"/>
    <x v="1"/>
    <s v="HVX"/>
    <x v="2"/>
    <s v="MRP"/>
    <s v="VMI"/>
    <n v="101"/>
    <n v="0"/>
    <n v="142.53"/>
    <n v="0"/>
    <n v="0"/>
    <n v="7312"/>
    <n v="14395.53"/>
    <n v="0.59901531728665203"/>
    <n v="0"/>
    <n v="0"/>
    <n v="0"/>
    <n v="1042179.36"/>
    <s v="&lt;15 days"/>
    <n v="1"/>
    <s v="A"/>
    <n v="7"/>
    <n v="0"/>
  </r>
  <r>
    <s v="ASXN00080-01"/>
    <s v="接触器触子"/>
    <s v="VMI"/>
    <n v="202"/>
    <x v="1"/>
    <s v="HVX"/>
    <x v="2"/>
    <s v="MRP"/>
    <s v="VMI"/>
    <n v="138"/>
    <n v="0"/>
    <n v="55.63"/>
    <n v="0"/>
    <n v="0"/>
    <n v="2718"/>
    <n v="7676.9400000000005"/>
    <n v="13.563281824871227"/>
    <n v="0"/>
    <n v="0"/>
    <n v="0"/>
    <n v="151202.34"/>
    <s v="&lt;15 days"/>
    <n v="2"/>
    <s v="A"/>
    <n v="14"/>
    <n v="0"/>
  </r>
  <r>
    <s v="ASXN00082-01"/>
    <s v="接触器连接触臂"/>
    <s v="CVX"/>
    <n v="212"/>
    <x v="1"/>
    <s v="HVX"/>
    <x v="0"/>
    <s v="Order specific"/>
    <n v="2100"/>
    <n v="25"/>
    <n v="0"/>
    <n v="132.34"/>
    <n v="0"/>
    <n v="0"/>
    <n v="0"/>
    <n v="3308.5"/>
    <s v=""/>
    <n v="0"/>
    <n v="0"/>
    <n v="0"/>
    <n v="0"/>
    <s v="Order specific"/>
    <s v="Order specific"/>
    <s v="B"/>
    <s v=""/>
    <n v="0"/>
  </r>
  <r>
    <s v="ASXN00082-02"/>
    <s v="C相连接触臂"/>
    <s v="VMI"/>
    <n v="212"/>
    <x v="1"/>
    <s v="HVX"/>
    <x v="2"/>
    <s v="MRP"/>
    <s v="VMI"/>
    <n v="23"/>
    <n v="0"/>
    <n v="148.88"/>
    <n v="0"/>
    <n v="0"/>
    <n v="451"/>
    <n v="3424.24"/>
    <n v="20.232815964523283"/>
    <n v="0"/>
    <n v="0"/>
    <n v="0"/>
    <n v="67144.88"/>
    <s v="&lt;30 days"/>
    <n v="2"/>
    <s v="B"/>
    <n v="14"/>
    <n v="696.2033427287671"/>
  </r>
  <r>
    <s v="ASXN00083-01"/>
    <s v="接触器连接触臂"/>
    <s v="CVX"/>
    <n v="212"/>
    <x v="1"/>
    <s v="HVX"/>
    <x v="0"/>
    <s v="Order specific"/>
    <n v="2100"/>
    <n v="26"/>
    <n v="0"/>
    <n v="132.47"/>
    <n v="0"/>
    <n v="0"/>
    <n v="0"/>
    <n v="3444.22"/>
    <s v=""/>
    <n v="0"/>
    <n v="0"/>
    <n v="0"/>
    <n v="0"/>
    <s v="Order specific"/>
    <s v="Order specific"/>
    <s v="B"/>
    <s v=""/>
    <n v="0"/>
  </r>
  <r>
    <s v="ASXN00083-02"/>
    <s v="A相连接触臂"/>
    <s v="VMI"/>
    <n v="212"/>
    <x v="1"/>
    <s v="HVX"/>
    <x v="2"/>
    <s v="MRP"/>
    <s v="VMI"/>
    <n v="23"/>
    <n v="0"/>
    <n v="148.88"/>
    <n v="0"/>
    <n v="0"/>
    <n v="449"/>
    <n v="3424.24"/>
    <n v="21.1358574610245"/>
    <n v="0"/>
    <n v="0"/>
    <n v="0"/>
    <n v="66847.12"/>
    <s v="&lt;30 days"/>
    <n v="2"/>
    <s v="B"/>
    <n v="14"/>
    <n v="763.01737340358284"/>
  </r>
  <r>
    <s v="ASXN00084-01"/>
    <s v="接触器连接触臂"/>
    <s v="CVX"/>
    <n v="212"/>
    <x v="1"/>
    <s v="HVX"/>
    <x v="0"/>
    <s v="Order specific"/>
    <n v="2100"/>
    <n v="26"/>
    <n v="0"/>
    <n v="131.55000000000001"/>
    <n v="0"/>
    <n v="0"/>
    <n v="0"/>
    <n v="3420.3"/>
    <s v=""/>
    <n v="0"/>
    <n v="0"/>
    <n v="0"/>
    <n v="0"/>
    <s v="Order specific"/>
    <s v="Order specific"/>
    <s v="B"/>
    <s v=""/>
    <n v="0"/>
  </r>
  <r>
    <s v="ASXN00084-02"/>
    <s v="B相连接触臂"/>
    <s v="VMI"/>
    <n v="212"/>
    <x v="1"/>
    <s v="HVX"/>
    <x v="2"/>
    <s v="MRP"/>
    <s v="VMI"/>
    <n v="23"/>
    <n v="0"/>
    <n v="146.51"/>
    <n v="0"/>
    <n v="0"/>
    <n v="451"/>
    <n v="3369.7299999999996"/>
    <n v="21.042128603104214"/>
    <n v="0"/>
    <n v="0"/>
    <n v="0"/>
    <n v="66076.009999999995"/>
    <s v="&lt;30 days"/>
    <n v="2"/>
    <s v="B"/>
    <n v="14"/>
    <n v="744.30908712328778"/>
  </r>
  <r>
    <s v="ASXN00088-01"/>
    <s v="下极连接铜排"/>
    <s v="VMI"/>
    <n v="212"/>
    <x v="1"/>
    <s v="HVX"/>
    <x v="2"/>
    <s v="MRP"/>
    <s v="VMI"/>
    <n v="69"/>
    <n v="0"/>
    <n v="64.38"/>
    <n v="0"/>
    <n v="0"/>
    <n v="1353"/>
    <n v="4442.2199999999993"/>
    <n v="6.2047302291204725"/>
    <n v="0"/>
    <n v="0"/>
    <n v="0"/>
    <n v="87106.14"/>
    <s v="&lt;15 days"/>
    <n v="2"/>
    <s v="B"/>
    <n v="14"/>
    <n v="0"/>
  </r>
  <r>
    <s v="ASXN00093-01"/>
    <s v="下支撑架"/>
    <s v="VMI"/>
    <n v="202"/>
    <x v="1"/>
    <s v="HVX"/>
    <x v="2"/>
    <s v="MRP"/>
    <s v="VMI"/>
    <n v="23"/>
    <n v="0"/>
    <n v="24.32"/>
    <n v="0"/>
    <n v="0"/>
    <n v="428"/>
    <n v="559.36"/>
    <n v="58.84345794392523"/>
    <n v="0"/>
    <n v="0"/>
    <n v="0"/>
    <n v="10408.960000000001"/>
    <s v="&lt;90 days"/>
    <n v="2"/>
    <s v="C"/>
    <n v="14"/>
    <n v="281.34308821917807"/>
  </r>
  <r>
    <s v="ASXN00095-01"/>
    <s v="触臂"/>
    <s v="CVX"/>
    <n v="202"/>
    <x v="1"/>
    <s v="HVX"/>
    <x v="0"/>
    <s v="Order specific"/>
    <n v="2100"/>
    <n v="2"/>
    <n v="0"/>
    <n v="259.48"/>
    <n v="0"/>
    <n v="0"/>
    <n v="0"/>
    <n v="518.96"/>
    <s v=""/>
    <n v="0"/>
    <n v="0"/>
    <n v="0"/>
    <n v="0"/>
    <s v="Order specific"/>
    <s v="Order specific"/>
    <s v="C"/>
    <s v=""/>
    <n v="0"/>
  </r>
  <r>
    <s v="ASXN00096-01"/>
    <s v="触臂"/>
    <s v="CVX"/>
    <n v="202"/>
    <x v="1"/>
    <s v="HVX"/>
    <x v="0"/>
    <s v="Order specific"/>
    <n v="2100"/>
    <n v="2"/>
    <n v="0"/>
    <n v="292.06"/>
    <n v="0"/>
    <n v="0"/>
    <n v="0"/>
    <n v="584.12"/>
    <s v=""/>
    <n v="0"/>
    <n v="0"/>
    <n v="0"/>
    <n v="0"/>
    <s v="Order specific"/>
    <s v="Order specific"/>
    <s v="C"/>
    <s v=""/>
    <n v="0"/>
  </r>
  <r>
    <s v="ASXN00096-02"/>
    <s v="触臂"/>
    <s v="CVX"/>
    <n v="202"/>
    <x v="1"/>
    <s v="HVX"/>
    <x v="0"/>
    <s v="Order specific"/>
    <n v="2100"/>
    <n v="2"/>
    <n v="0"/>
    <n v="316.45999999999998"/>
    <n v="0"/>
    <n v="0"/>
    <n v="0"/>
    <n v="632.91999999999996"/>
    <s v=""/>
    <n v="0"/>
    <n v="0"/>
    <n v="0"/>
    <n v="0"/>
    <s v="Order specific"/>
    <s v="Order specific"/>
    <s v="C"/>
    <s v=""/>
    <n v="0"/>
  </r>
  <r>
    <s v="ASXN00146-01"/>
    <s v="两侧接地片"/>
    <s v="VMI"/>
    <n v="202"/>
    <x v="1"/>
    <s v="HVX"/>
    <x v="2"/>
    <s v="MRP"/>
    <s v="VMI"/>
    <n v="4"/>
    <n v="0"/>
    <n v="54.88"/>
    <n v="0"/>
    <n v="0"/>
    <n v="1966"/>
    <n v="219.52"/>
    <n v="0.37131230925737535"/>
    <n v="0"/>
    <n v="0"/>
    <n v="0"/>
    <n v="107894.08"/>
    <s v="&lt;15 days"/>
    <n v="2"/>
    <s v="C"/>
    <n v="14"/>
    <n v="0"/>
  </r>
  <r>
    <s v="ASXN00146-02"/>
    <s v="两侧接地"/>
    <s v="VMI"/>
    <n v="212"/>
    <x v="1"/>
    <s v="HVX"/>
    <x v="2"/>
    <s v="MRP"/>
    <s v="VMI"/>
    <n v="3"/>
    <n v="0"/>
    <n v="76.510000000000005"/>
    <n v="0"/>
    <n v="0"/>
    <n v="20"/>
    <n v="229.53000000000003"/>
    <n v="73"/>
    <n v="0"/>
    <n v="0"/>
    <n v="0"/>
    <n v="1530.2"/>
    <s v="&lt;90 days"/>
    <n v="3"/>
    <s v="C"/>
    <n v="21"/>
    <n v="107.91054246575345"/>
  </r>
  <r>
    <s v="ASXN00146-11"/>
    <s v="两侧接地"/>
    <s v="VMI"/>
    <n v="212"/>
    <x v="1"/>
    <s v="HVX"/>
    <x v="2"/>
    <s v="MRP"/>
    <s v="VMI"/>
    <n v="2"/>
    <n v="0"/>
    <n v="45.72"/>
    <n v="0"/>
    <n v="0"/>
    <n v="42"/>
    <n v="91.44"/>
    <n v="26.071428571428569"/>
    <n v="0"/>
    <n v="0"/>
    <n v="0"/>
    <n v="1920.24"/>
    <s v="&lt;30 days"/>
    <n v="3"/>
    <s v="C"/>
    <n v="21"/>
    <n v="11.739392876712325"/>
  </r>
  <r>
    <s v="ASXN00147-01"/>
    <s v="HVX-O手车摇把(配客户）"/>
    <s v="VMI"/>
    <n v="202"/>
    <x v="1"/>
    <s v="HVX"/>
    <x v="2"/>
    <s v="MRP"/>
    <s v="VMI"/>
    <n v="1"/>
    <n v="0"/>
    <n v="95"/>
    <n v="0"/>
    <n v="0"/>
    <n v="962"/>
    <n v="95"/>
    <n v="0.75883575883575882"/>
    <n v="0"/>
    <n v="0"/>
    <n v="0"/>
    <n v="91390"/>
    <s v="&lt;15 days"/>
    <n v="2"/>
    <s v="C"/>
    <n v="14"/>
    <n v="0"/>
  </r>
  <r>
    <s v="ASXN00148-01"/>
    <s v="航空插连接头"/>
    <s v="SM"/>
    <n v="202"/>
    <x v="1"/>
    <s v="HVX"/>
    <x v="1"/>
    <s v="kanban"/>
    <n v="2600"/>
    <n v="233"/>
    <n v="240"/>
    <n v="7.43"/>
    <n v="0"/>
    <n v="80"/>
    <n v="4234"/>
    <n v="1731.1899999999998"/>
    <n v="8.6206896551724144E-2"/>
    <n v="0"/>
    <n v="297.2"/>
    <n v="1783.1999999999998"/>
    <n v="31458.62"/>
    <s v="&lt;15 days"/>
    <n v="2"/>
    <s v="B"/>
    <n v="14"/>
    <n v="0"/>
  </r>
  <r>
    <s v="ASXN00149-11"/>
    <s v="蛇皮管100mm"/>
    <s v="X40"/>
    <n v="202"/>
    <x v="1"/>
    <s v="HVX"/>
    <x v="0"/>
    <s v="Order specific"/>
    <n v="2100"/>
    <n v="21"/>
    <n v="0"/>
    <n v="17.3"/>
    <n v="0"/>
    <n v="0"/>
    <n v="261"/>
    <n v="363.3"/>
    <n v="325.84291187739461"/>
    <n v="0"/>
    <n v="0"/>
    <n v="0"/>
    <n v="4515.3"/>
    <s v="Order specific"/>
    <s v="Order specific"/>
    <s v="C"/>
    <s v=""/>
    <n v="0"/>
  </r>
  <r>
    <s v="ASXN00150-01"/>
    <s v="WIRING SLEEVE"/>
    <s v="X40"/>
    <n v="202"/>
    <x v="1"/>
    <s v="HVX"/>
    <x v="0"/>
    <s v="Order specific"/>
    <n v="2100"/>
    <n v="4"/>
    <n v="0"/>
    <n v="25.9"/>
    <n v="0"/>
    <n v="0"/>
    <n v="119"/>
    <n v="103.6"/>
    <n v="64.411764705882362"/>
    <n v="0"/>
    <n v="0"/>
    <n v="0"/>
    <n v="3082.1"/>
    <s v="Order specific"/>
    <s v="Order specific"/>
    <s v="C"/>
    <s v=""/>
    <n v="0"/>
  </r>
  <r>
    <s v="ASXN00150-02"/>
    <s v="WIRING SLEEVE"/>
    <s v="X40"/>
    <n v="202"/>
    <x v="1"/>
    <s v="HVX"/>
    <x v="0"/>
    <s v="Order specific"/>
    <n v="2100"/>
    <n v="1"/>
    <n v="0"/>
    <n v="21.92"/>
    <n v="0"/>
    <n v="0"/>
    <n v="0"/>
    <n v="21.92"/>
    <s v=""/>
    <n v="0"/>
    <n v="0"/>
    <n v="0"/>
    <n v="0"/>
    <s v="Order specific"/>
    <s v="Order specific"/>
    <s v="C"/>
    <s v=""/>
    <n v="0"/>
  </r>
  <r>
    <s v="ASXN00151-01"/>
    <s v="HVX-O母插配件(配客户）"/>
    <s v="VMI"/>
    <n v="202"/>
    <x v="1"/>
    <s v="HVX"/>
    <x v="2"/>
    <s v="MRP"/>
    <s v="VMI"/>
    <n v="295"/>
    <n v="0"/>
    <n v="86.12"/>
    <n v="0"/>
    <n v="0"/>
    <n v="4251"/>
    <n v="25405.4"/>
    <n v="8.5862150082333569E-2"/>
    <n v="0"/>
    <n v="0"/>
    <n v="0"/>
    <n v="366096.12"/>
    <s v="&lt;15 days"/>
    <n v="1"/>
    <s v="A"/>
    <n v="7"/>
    <n v="0"/>
  </r>
  <r>
    <s v="ASXN00152-01C"/>
    <s v="WIRING"/>
    <s v="SM"/>
    <n v="202"/>
    <x v="1"/>
    <s v="HVX"/>
    <x v="1"/>
    <s v="kanban"/>
    <n v="2600"/>
    <n v="191"/>
    <n v="34"/>
    <n v="260.99"/>
    <n v="0"/>
    <n v="30"/>
    <n v="3479"/>
    <n v="49849.090000000004"/>
    <n v="30.949985628054037"/>
    <n v="0"/>
    <n v="3914.8500000000004"/>
    <n v="8873.66"/>
    <n v="907984.21000000008"/>
    <s v="&lt;90 days"/>
    <n v="1"/>
    <s v="A"/>
    <n v="7"/>
    <n v="25459.271686155564"/>
  </r>
  <r>
    <s v="ASXN00152-02"/>
    <s v="WIRING"/>
    <s v="CVX"/>
    <n v="202"/>
    <x v="1"/>
    <s v="HVX"/>
    <x v="0"/>
    <s v="Order specific"/>
    <n v="2100"/>
    <n v="37"/>
    <n v="24"/>
    <n v="380"/>
    <n v="0"/>
    <n v="6"/>
    <n v="408"/>
    <n v="14060"/>
    <n v="170.87009803921569"/>
    <n v="0"/>
    <n v="1140"/>
    <n v="9120"/>
    <n v="155040"/>
    <s v="Order specific"/>
    <s v="Order specific"/>
    <s v="A"/>
    <s v=""/>
    <n v="0"/>
  </r>
  <r>
    <s v="ASXN00183-01"/>
    <s v="LEVER"/>
    <s v="SM"/>
    <n v="212"/>
    <x v="1"/>
    <s v="HVX"/>
    <x v="1"/>
    <s v="kanban"/>
    <n v="2600"/>
    <n v="73"/>
    <n v="240"/>
    <n v="6.3"/>
    <n v="0"/>
    <n v="120"/>
    <n v="4317"/>
    <n v="459.9"/>
    <n v="3.1283298586981703"/>
    <n v="0"/>
    <n v="378"/>
    <n v="1512"/>
    <n v="27197.1"/>
    <s v="&lt;15 days"/>
    <n v="2"/>
    <s v="C"/>
    <n v="14"/>
    <n v="0"/>
  </r>
  <r>
    <s v="ASXN00191-01"/>
    <s v="铁道断路器底座"/>
    <s v="VXA"/>
    <n v="202"/>
    <x v="1"/>
    <s v="HVX"/>
    <x v="0"/>
    <s v="Order specific"/>
    <n v="2100"/>
    <n v="2"/>
    <n v="0"/>
    <n v="573.97"/>
    <n v="0"/>
    <n v="0"/>
    <n v="10"/>
    <n v="1147.94"/>
    <n v="2664.5"/>
    <n v="0"/>
    <n v="0"/>
    <n v="0"/>
    <n v="5739.7000000000007"/>
    <s v="Order specific"/>
    <s v="Order specific"/>
    <s v="B"/>
    <s v=""/>
    <n v="0"/>
  </r>
  <r>
    <s v="ASXN00198-01"/>
    <s v="电动手车安装板"/>
    <s v="XA"/>
    <n v="202"/>
    <x v="1"/>
    <s v="HVX"/>
    <x v="0"/>
    <s v="Order specific"/>
    <n v="2100"/>
    <n v="16"/>
    <n v="34"/>
    <n v="27.66"/>
    <n v="0"/>
    <n v="0"/>
    <n v="183"/>
    <n v="442.56"/>
    <n v="3.9890710382513661"/>
    <n v="0"/>
    <n v="0"/>
    <n v="940.44"/>
    <n v="5061.78"/>
    <s v="Order specific"/>
    <s v="Order specific"/>
    <s v="C"/>
    <s v=""/>
    <n v="0"/>
  </r>
  <r>
    <s v="ASXN00199-01"/>
    <s v="电动手车安装板"/>
    <s v="XA"/>
    <n v="202"/>
    <x v="1"/>
    <s v="HVX"/>
    <x v="0"/>
    <s v="Order specific"/>
    <n v="2100"/>
    <n v="16"/>
    <n v="34"/>
    <n v="27.08"/>
    <n v="0"/>
    <n v="0"/>
    <n v="183"/>
    <n v="433.28"/>
    <n v="31.912568306010929"/>
    <n v="0"/>
    <n v="0"/>
    <n v="920.71999999999991"/>
    <n v="4955.6399999999994"/>
    <s v="Order specific"/>
    <s v="Order specific"/>
    <s v="C"/>
    <s v=""/>
    <n v="0"/>
  </r>
  <r>
    <s v="ASXN00200-01"/>
    <s v="电动手车安装板"/>
    <s v="XA"/>
    <n v="202"/>
    <x v="1"/>
    <s v="HVX"/>
    <x v="0"/>
    <s v="Order specific"/>
    <n v="2100"/>
    <n v="16"/>
    <n v="34"/>
    <n v="49.42"/>
    <n v="0"/>
    <n v="0"/>
    <n v="182"/>
    <n v="790.72"/>
    <n v="32.087912087912088"/>
    <n v="0"/>
    <n v="0"/>
    <n v="1680.28"/>
    <n v="8994.44"/>
    <s v="Order specific"/>
    <s v="Order specific"/>
    <s v="C"/>
    <s v=""/>
    <n v="0"/>
  </r>
  <r>
    <s v="ASXN00208-01"/>
    <s v="导向板"/>
    <s v="VXA"/>
    <n v="202"/>
    <x v="1"/>
    <s v="HVX"/>
    <x v="0"/>
    <s v="Order specific"/>
    <n v="2100"/>
    <n v="2"/>
    <n v="0"/>
    <n v="88.15"/>
    <n v="0"/>
    <n v="0"/>
    <n v="12"/>
    <n v="176.3"/>
    <n v="486.66666666666663"/>
    <n v="0"/>
    <n v="0"/>
    <n v="0"/>
    <n v="1057.8000000000002"/>
    <s v="Order specific"/>
    <s v="Order specific"/>
    <s v="C"/>
    <s v=""/>
    <n v="0"/>
  </r>
  <r>
    <s v="ASXN00218-01"/>
    <s v="二次低压箱锁头旋钮"/>
    <s v="VXA"/>
    <n v="202"/>
    <x v="1"/>
    <s v="HVX"/>
    <x v="0"/>
    <s v="Order specific"/>
    <n v="2100"/>
    <n v="1"/>
    <n v="0"/>
    <n v="98"/>
    <n v="0"/>
    <n v="0"/>
    <n v="12"/>
    <n v="98"/>
    <n v="60.833333333333329"/>
    <n v="0"/>
    <n v="0"/>
    <n v="0"/>
    <n v="1176"/>
    <s v="Order specific"/>
    <s v="Order specific"/>
    <s v="C"/>
    <s v=""/>
    <n v="0"/>
  </r>
  <r>
    <s v="ASXN00255-01"/>
    <s v="合分闸指示安装件"/>
    <s v="VMI"/>
    <n v="202"/>
    <x v="1"/>
    <s v="HVX"/>
    <x v="2"/>
    <s v="MRP"/>
    <s v="VMI"/>
    <n v="23"/>
    <n v="0"/>
    <n v="6.44"/>
    <n v="0"/>
    <n v="0"/>
    <n v="451"/>
    <n v="148.12"/>
    <n v="0.80931263858093128"/>
    <n v="0"/>
    <n v="0"/>
    <n v="0"/>
    <n v="2904.44"/>
    <s v="&lt;15 days"/>
    <n v="3"/>
    <s v="C"/>
    <n v="21"/>
    <n v="0"/>
  </r>
  <r>
    <s v="ASXN00286-01"/>
    <s v="凤凰端子（母）S8,S9用"/>
    <s v="SM"/>
    <n v="219"/>
    <x v="1"/>
    <s v="HVX"/>
    <x v="1"/>
    <s v="kanban"/>
    <n v="2600"/>
    <n v="569"/>
    <n v="600"/>
    <n v="20.059999999999999"/>
    <n v="0"/>
    <n v="300"/>
    <n v="8390"/>
    <n v="11414.14"/>
    <n v="1.0005959475566151"/>
    <n v="0"/>
    <n v="3009"/>
    <n v="12036"/>
    <n v="168303.4"/>
    <s v="&lt;15 days"/>
    <n v="2"/>
    <s v="A"/>
    <n v="14"/>
    <n v="0"/>
  </r>
  <r>
    <s v="ASXN00312-01"/>
    <s v="绝缘子"/>
    <s v="X40"/>
    <n v="212"/>
    <x v="1"/>
    <s v="HVX"/>
    <x v="0"/>
    <s v="Order specific"/>
    <n v="2100"/>
    <n v="27"/>
    <n v="0"/>
    <n v="20"/>
    <n v="0"/>
    <n v="0"/>
    <n v="12"/>
    <n v="540"/>
    <n v="17307.083333333332"/>
    <n v="0"/>
    <n v="0"/>
    <n v="0"/>
    <n v="240"/>
    <s v="Order specific"/>
    <s v="Order specific"/>
    <s v="C"/>
    <s v=""/>
    <n v="0"/>
  </r>
  <r>
    <s v="ASXN00341-01"/>
    <s v="互感器 750/5 0.5/10P"/>
    <s v="VXA"/>
    <n v="212"/>
    <x v="1"/>
    <s v="HVX"/>
    <x v="0"/>
    <s v="Order specific"/>
    <n v="2100"/>
    <n v="1"/>
    <n v="0"/>
    <n v="4110.24"/>
    <n v="0"/>
    <n v="0"/>
    <n v="2"/>
    <n v="4110.24"/>
    <n v="4927.5"/>
    <n v="0"/>
    <n v="0"/>
    <n v="0"/>
    <n v="8220.48"/>
    <s v="Order specific"/>
    <s v="Order specific"/>
    <s v="B"/>
    <s v=""/>
    <n v="0"/>
  </r>
  <r>
    <s v="ASXN00428-01"/>
    <s v="手车摇把"/>
    <s v="VXA"/>
    <n v="202"/>
    <x v="1"/>
    <s v="HVX"/>
    <x v="0"/>
    <s v="Order specific"/>
    <n v="2100"/>
    <n v="13"/>
    <n v="0"/>
    <n v="150"/>
    <n v="0"/>
    <n v="0"/>
    <n v="14"/>
    <n v="1950"/>
    <n v="26.071428571428569"/>
    <n v="0"/>
    <n v="0"/>
    <n v="0"/>
    <n v="2100"/>
    <s v="Order specific"/>
    <s v="Order specific"/>
    <s v="B"/>
    <s v=""/>
    <n v="0"/>
  </r>
  <r>
    <s v="ASXN00437-01"/>
    <s v="外框架"/>
    <s v="VXA"/>
    <n v="202"/>
    <x v="1"/>
    <s v="HVX"/>
    <x v="0"/>
    <s v="Order specific"/>
    <n v="2100"/>
    <n v="2"/>
    <n v="0"/>
    <n v="1184.5899999999999"/>
    <n v="0"/>
    <n v="0"/>
    <n v="10"/>
    <n v="2369.1799999999998"/>
    <n v="474.5"/>
    <n v="0"/>
    <n v="0"/>
    <n v="0"/>
    <n v="11845.9"/>
    <s v="Order specific"/>
    <s v="Order specific"/>
    <s v="B"/>
    <s v=""/>
    <n v="0"/>
  </r>
  <r>
    <s v="ASXN00439-01"/>
    <s v="30片触子1250A"/>
    <s v="VMI"/>
    <n v="212"/>
    <x v="1"/>
    <s v="HVX"/>
    <x v="2"/>
    <s v="MRP"/>
    <s v="VMI"/>
    <n v="119"/>
    <n v="0"/>
    <n v="165.67"/>
    <n v="0"/>
    <n v="0"/>
    <n v="10460"/>
    <n v="19714.73"/>
    <n v="6.9789674952198857E-2"/>
    <n v="0"/>
    <n v="0"/>
    <n v="0"/>
    <n v="1732908.2"/>
    <s v="&lt;15 days"/>
    <n v="1"/>
    <s v="A"/>
    <n v="7"/>
    <n v="0"/>
  </r>
  <r>
    <s v="ASXN00439-02"/>
    <s v="48片触子1600/2000A"/>
    <s v="VMI"/>
    <n v="212"/>
    <x v="1"/>
    <s v="HVX"/>
    <x v="2"/>
    <s v="MRP"/>
    <s v="VMI"/>
    <n v="174"/>
    <n v="0"/>
    <n v="273.69"/>
    <n v="0"/>
    <n v="0"/>
    <n v="5348"/>
    <n v="47622.06"/>
    <n v="8.1217277486910984"/>
    <n v="0"/>
    <n v="0"/>
    <n v="0"/>
    <n v="1463694.1199999999"/>
    <s v="&lt;15 days"/>
    <n v="1"/>
    <s v="A"/>
    <n v="7"/>
    <n v="4341.0136304915368"/>
  </r>
  <r>
    <s v="ASXN00439-04"/>
    <s v="3150A不带钢圈触子"/>
    <s v="VMI"/>
    <n v="212"/>
    <x v="1"/>
    <s v="HVX"/>
    <x v="2"/>
    <s v="MRP"/>
    <s v="VMI"/>
    <n v="45"/>
    <n v="0"/>
    <n v="360.97"/>
    <n v="0"/>
    <n v="0"/>
    <n v="5477"/>
    <n v="16243.650000000001"/>
    <n v="11.595764104436734"/>
    <n v="0"/>
    <n v="0"/>
    <n v="0"/>
    <n v="1977032.6900000002"/>
    <s v="&lt;15 days"/>
    <n v="1"/>
    <s v="A"/>
    <n v="7"/>
    <n v="4248.9920223429372"/>
  </r>
  <r>
    <s v="ASXN00439-05"/>
    <s v="3150A带钢圈触子"/>
    <s v="VMI"/>
    <n v="202"/>
    <x v="1"/>
    <s v="HVX"/>
    <x v="2"/>
    <s v="MRP"/>
    <s v="VMI"/>
    <n v="36"/>
    <n v="0"/>
    <n v="360.17"/>
    <n v="0"/>
    <n v="0"/>
    <n v="177"/>
    <n v="12966.12"/>
    <n v="92.796610169491515"/>
    <n v="0"/>
    <n v="0"/>
    <n v="0"/>
    <n v="63750.090000000004"/>
    <s v="&gt;90 days"/>
    <n v="2"/>
    <s v="A"/>
    <n v="14"/>
    <n v="7266.5688841643841"/>
  </r>
  <r>
    <s v="ASXN00439-06"/>
    <s v="630A触子"/>
    <s v="VMI"/>
    <n v="212"/>
    <x v="1"/>
    <s v="HVX"/>
    <x v="2"/>
    <s v="MRP"/>
    <s v="VMI"/>
    <n v="171"/>
    <n v="0"/>
    <n v="80.489999999999995"/>
    <n v="0"/>
    <n v="0"/>
    <n v="17687"/>
    <n v="13763.789999999999"/>
    <n v="0.74291852773223277"/>
    <n v="0"/>
    <n v="0"/>
    <n v="0"/>
    <n v="1423626.63"/>
    <s v="&lt;15 days"/>
    <n v="1"/>
    <s v="A"/>
    <n v="7"/>
    <n v="0"/>
  </r>
  <r>
    <s v="ASXN00439-07"/>
    <s v="1250A触子"/>
    <s v="VMI"/>
    <n v="212"/>
    <x v="1"/>
    <s v="HVX"/>
    <x v="2"/>
    <s v="MRP"/>
    <s v="VMI"/>
    <n v="757"/>
    <n v="0"/>
    <n v="139.72999999999999"/>
    <n v="0"/>
    <n v="0"/>
    <n v="43827"/>
    <n v="105775.60999999999"/>
    <n v="1.4241221165035254"/>
    <n v="0"/>
    <n v="0"/>
    <n v="0"/>
    <n v="6123946.71"/>
    <s v="&lt;15 days"/>
    <n v="1"/>
    <s v="A"/>
    <n v="7"/>
    <n v="0"/>
  </r>
  <r>
    <s v="ASXN00475-01"/>
    <s v="拨叉"/>
    <s v="X40"/>
    <n v="202"/>
    <x v="1"/>
    <s v="HVX"/>
    <x v="0"/>
    <s v="Order specific"/>
    <n v="2100"/>
    <n v="12"/>
    <n v="0"/>
    <n v="178.63"/>
    <n v="0"/>
    <n v="0"/>
    <n v="8"/>
    <n v="2143.56"/>
    <n v="34538.125"/>
    <n v="0"/>
    <n v="0"/>
    <n v="0"/>
    <n v="1429.04"/>
    <s v="Order specific"/>
    <s v="Order specific"/>
    <s v="B"/>
    <s v=""/>
    <n v="0"/>
  </r>
  <r>
    <s v="ASXN00553-01"/>
    <s v="上横梁"/>
    <s v="VMI"/>
    <n v="202"/>
    <x v="1"/>
    <s v="HVX"/>
    <x v="2"/>
    <s v="MRP"/>
    <s v="VMI"/>
    <n v="24"/>
    <n v="0"/>
    <n v="28.21"/>
    <n v="0"/>
    <n v="0"/>
    <n v="451"/>
    <n v="677.04"/>
    <n v="9.7117516629711744"/>
    <n v="0"/>
    <n v="0"/>
    <n v="0"/>
    <n v="12722.710000000001"/>
    <s v="&lt;15 days"/>
    <n v="2"/>
    <s v="C"/>
    <n v="14"/>
    <n v="0"/>
  </r>
  <r>
    <s v="ASXN00565-01"/>
    <s v="接地刀连接片"/>
    <s v="VMI"/>
    <n v="202"/>
    <x v="1"/>
    <s v="HVX"/>
    <x v="2"/>
    <s v="MRP"/>
    <s v="VMI"/>
    <n v="75"/>
    <n v="0"/>
    <n v="25.5"/>
    <n v="0"/>
    <n v="0"/>
    <n v="1374"/>
    <n v="1912.5"/>
    <n v="6.3755458515283836"/>
    <n v="0"/>
    <n v="0"/>
    <n v="0"/>
    <n v="35037"/>
    <s v="&lt;15 days"/>
    <n v="2"/>
    <s v="B"/>
    <n v="14"/>
    <n v="0"/>
  </r>
  <r>
    <s v="ASXN00592-01"/>
    <s v="紧急分闸横杆"/>
    <s v="O12"/>
    <n v="202"/>
    <x v="1"/>
    <s v="HVX"/>
    <x v="0"/>
    <s v="Order specific"/>
    <n v="2100"/>
    <n v="28"/>
    <n v="10"/>
    <n v="41.91"/>
    <n v="0"/>
    <n v="0"/>
    <n v="66"/>
    <n v="1173.48"/>
    <n v="414.77272727272731"/>
    <n v="0"/>
    <n v="0"/>
    <n v="419.09999999999997"/>
    <n v="2766.06"/>
    <s v="Order specific"/>
    <s v="Order specific"/>
    <s v="B"/>
    <s v=""/>
    <n v="0"/>
  </r>
  <r>
    <s v="ASXN00594-01"/>
    <s v="固定式壳体210mm"/>
    <s v="O12"/>
    <n v="202"/>
    <x v="1"/>
    <s v="HVX"/>
    <x v="0"/>
    <s v="Order specific"/>
    <n v="2100"/>
    <n v="2"/>
    <n v="0"/>
    <n v="506.71"/>
    <n v="0"/>
    <n v="0"/>
    <n v="0"/>
    <n v="1013.42"/>
    <s v=""/>
    <n v="0"/>
    <n v="0"/>
    <n v="0"/>
    <n v="0"/>
    <s v="Order specific"/>
    <s v="Order specific"/>
    <s v="B"/>
    <s v=""/>
    <n v="0"/>
  </r>
  <r>
    <s v="ASXN00607-03"/>
    <s v="coil"/>
    <s v="CVX"/>
    <n v="105"/>
    <x v="1"/>
    <s v="HVX"/>
    <x v="0"/>
    <s v="Order specific"/>
    <n v="2100"/>
    <n v="78"/>
    <n v="0"/>
    <n v="75"/>
    <n v="0"/>
    <n v="0"/>
    <n v="22"/>
    <n v="5850"/>
    <n v="33.18181818181818"/>
    <n v="0"/>
    <n v="0"/>
    <n v="0"/>
    <n v="1650"/>
    <s v="Order specific"/>
    <s v="Order specific"/>
    <s v="B"/>
    <s v=""/>
    <n v="0"/>
  </r>
  <r>
    <s v="ASXN00609-01"/>
    <s v="PLATE"/>
    <s v="SM"/>
    <n v="202"/>
    <x v="1"/>
    <s v="HVX"/>
    <x v="1"/>
    <s v="kanban"/>
    <n v="2600"/>
    <n v="59"/>
    <n v="87"/>
    <n v="12.5"/>
    <n v="0"/>
    <n v="20"/>
    <n v="459"/>
    <n v="737.5"/>
    <n v="62.026143790849673"/>
    <n v="0"/>
    <n v="125"/>
    <n v="1087.5"/>
    <n v="5737.5"/>
    <s v="&lt;90 days"/>
    <n v="3"/>
    <s v="C"/>
    <n v="21"/>
    <n v="321.95255532139095"/>
  </r>
  <r>
    <s v="ASXN00628-01"/>
    <s v="S61连杆"/>
    <s v="X40"/>
    <n v="202"/>
    <x v="1"/>
    <s v="HVX"/>
    <x v="0"/>
    <s v="Order specific"/>
    <n v="2100"/>
    <n v="2"/>
    <n v="0"/>
    <n v="17.25"/>
    <n v="0"/>
    <n v="0"/>
    <n v="49"/>
    <n v="34.5"/>
    <n v="439.48979591836735"/>
    <n v="0"/>
    <n v="0"/>
    <n v="0"/>
    <n v="845.25"/>
    <s v="Order specific"/>
    <s v="Order specific"/>
    <s v="C"/>
    <s v=""/>
    <n v="0"/>
  </r>
  <r>
    <s v="ASXN00632-01"/>
    <s v="INSULATING ROD"/>
    <s v="O12"/>
    <n v="212"/>
    <x v="1"/>
    <s v="HVX"/>
    <x v="0"/>
    <s v="Order specific"/>
    <n v="2100"/>
    <n v="210"/>
    <n v="0"/>
    <n v="79.45"/>
    <n v="0"/>
    <n v="0"/>
    <n v="874"/>
    <n v="16684.5"/>
    <n v="0.83524027459954231"/>
    <n v="0"/>
    <n v="0"/>
    <n v="0"/>
    <n v="69439.3"/>
    <s v="Order specific"/>
    <s v="Order specific"/>
    <s v="A"/>
    <s v=""/>
    <n v="0"/>
  </r>
  <r>
    <s v="ASXN00653-01"/>
    <s v="CRIMPED SUPPORT"/>
    <s v="SM"/>
    <n v="202"/>
    <x v="1"/>
    <s v="HVX"/>
    <x v="1"/>
    <s v="kanban"/>
    <n v="2600"/>
    <n v="37"/>
    <n v="36"/>
    <n v="27.39"/>
    <n v="0"/>
    <n v="12"/>
    <n v="441"/>
    <n v="1013.4300000000001"/>
    <n v="173.8095238095238"/>
    <n v="0"/>
    <n v="164.34"/>
    <n v="986.04"/>
    <n v="12078.99"/>
    <s v="&gt;90 days"/>
    <n v="2"/>
    <s v="B"/>
    <n v="14"/>
    <n v="614.98819528767126"/>
  </r>
  <r>
    <s v="ASXN00661-11"/>
    <s v="24KV触臂 POLE B 1250A"/>
    <s v="O24"/>
    <n v="212"/>
    <x v="1"/>
    <s v="HVX"/>
    <x v="0"/>
    <s v="Order specific"/>
    <n v="2100"/>
    <n v="1"/>
    <n v="0"/>
    <n v="271.82"/>
    <n v="0"/>
    <n v="0"/>
    <n v="55"/>
    <n v="271.82"/>
    <n v="245.54545454545453"/>
    <n v="0"/>
    <n v="0"/>
    <n v="0"/>
    <n v="14950.1"/>
    <s v="Order specific"/>
    <s v="Order specific"/>
    <s v="C"/>
    <s v=""/>
    <n v="0"/>
  </r>
  <r>
    <s v="ASXN00661-13"/>
    <s v="24KV触臂 POLE B 1600A"/>
    <s v="O24"/>
    <n v="212"/>
    <x v="1"/>
    <s v="HVX"/>
    <x v="0"/>
    <s v="Order specific"/>
    <n v="2100"/>
    <n v="1"/>
    <n v="0"/>
    <n v="314.77"/>
    <n v="0"/>
    <n v="0"/>
    <n v="1"/>
    <n v="314.77"/>
    <n v="365"/>
    <n v="0"/>
    <n v="0"/>
    <n v="0"/>
    <n v="314.77"/>
    <s v="Order specific"/>
    <s v="Order specific"/>
    <s v="C"/>
    <s v=""/>
    <n v="0"/>
  </r>
  <r>
    <s v="ASXN00661-14"/>
    <s v="24KV触臂 POLE B 2000A"/>
    <s v="O24"/>
    <n v="212"/>
    <x v="1"/>
    <s v="HVX"/>
    <x v="0"/>
    <s v="Order specific"/>
    <n v="2100"/>
    <n v="1"/>
    <n v="0"/>
    <n v="836.67"/>
    <n v="0"/>
    <n v="0"/>
    <n v="13"/>
    <n v="836.67"/>
    <n v="28.07692307692308"/>
    <n v="0"/>
    <n v="0"/>
    <n v="0"/>
    <n v="10876.71"/>
    <s v="Order specific"/>
    <s v="Order specific"/>
    <s v="C"/>
    <s v=""/>
    <n v="0"/>
  </r>
  <r>
    <s v="ASXN00661-22"/>
    <s v="24KV触臂 POLE C 3150A"/>
    <s v="O24"/>
    <n v="212"/>
    <x v="1"/>
    <s v="HVX"/>
    <x v="0"/>
    <s v="Order specific"/>
    <n v="2100"/>
    <n v="1"/>
    <n v="5"/>
    <n v="1518.24"/>
    <n v="0"/>
    <n v="0"/>
    <n v="23"/>
    <n v="1518.24"/>
    <n v="15.869565217391305"/>
    <n v="0"/>
    <n v="0"/>
    <n v="7591.2"/>
    <n v="34919.519999999997"/>
    <s v="Order specific"/>
    <s v="Order specific"/>
    <s v="B"/>
    <s v=""/>
    <n v="0"/>
  </r>
  <r>
    <s v="ASXN00661-23"/>
    <s v="24KV触臂特殊"/>
    <s v="O24"/>
    <n v="202"/>
    <x v="1"/>
    <s v="HVX"/>
    <x v="0"/>
    <s v="Order specific"/>
    <n v="2100"/>
    <n v="12"/>
    <n v="0"/>
    <n v="2862.85"/>
    <n v="0"/>
    <n v="0"/>
    <n v="0"/>
    <n v="34354.199999999997"/>
    <s v=""/>
    <n v="0"/>
    <n v="0"/>
    <n v="0"/>
    <n v="0"/>
    <s v="Order specific"/>
    <s v="Order specific"/>
    <s v="A"/>
    <s v=""/>
    <n v="0"/>
  </r>
  <r>
    <s v="ASXN00669-01"/>
    <s v="触臂铜牌"/>
    <s v="CVX"/>
    <n v="212"/>
    <x v="1"/>
    <s v="HVX"/>
    <x v="0"/>
    <s v="Order specific"/>
    <n v="2100"/>
    <n v="1"/>
    <n v="0"/>
    <n v="186.83"/>
    <n v="0"/>
    <n v="0"/>
    <n v="0"/>
    <n v="186.83"/>
    <s v=""/>
    <n v="0"/>
    <n v="0"/>
    <n v="0"/>
    <n v="0"/>
    <s v="Order specific"/>
    <s v="Order specific"/>
    <s v="C"/>
    <s v=""/>
    <n v="0"/>
  </r>
  <r>
    <s v="ASXN00669-02"/>
    <s v="触臂铜牌"/>
    <s v="CVX"/>
    <n v="212"/>
    <x v="1"/>
    <s v="HVX"/>
    <x v="0"/>
    <s v="Order specific"/>
    <n v="2100"/>
    <n v="1"/>
    <n v="0"/>
    <n v="215.62"/>
    <n v="0"/>
    <n v="0"/>
    <n v="0"/>
    <n v="215.62"/>
    <s v=""/>
    <n v="0"/>
    <n v="0"/>
    <n v="0"/>
    <n v="0"/>
    <s v="Order specific"/>
    <s v="Order specific"/>
    <s v="C"/>
    <s v=""/>
    <n v="0"/>
  </r>
  <r>
    <s v="ASXN00669-03"/>
    <s v="触臂铜牌"/>
    <s v="CVX"/>
    <n v="212"/>
    <x v="1"/>
    <s v="HVX"/>
    <x v="0"/>
    <s v="Order specific"/>
    <n v="2100"/>
    <n v="1"/>
    <n v="0"/>
    <n v="215.62"/>
    <n v="0"/>
    <n v="0"/>
    <n v="0"/>
    <n v="215.62"/>
    <s v=""/>
    <n v="0"/>
    <n v="0"/>
    <n v="0"/>
    <n v="0"/>
    <s v="Order specific"/>
    <s v="Order specific"/>
    <s v="C"/>
    <s v=""/>
    <n v="0"/>
  </r>
  <r>
    <s v="ASXN00671-01"/>
    <s v="触臂铜牌"/>
    <s v="CVX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671-02"/>
    <s v="触臂铜牌"/>
    <s v="CVX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671-03"/>
    <s v="触臂铜牌"/>
    <s v="CVX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707-01"/>
    <s v="拉杆"/>
    <s v="VMI"/>
    <n v="212"/>
    <x v="1"/>
    <s v="HVX"/>
    <x v="2"/>
    <s v="MRP"/>
    <s v="VMI"/>
    <n v="155"/>
    <n v="0"/>
    <n v="53.48"/>
    <n v="0"/>
    <n v="0"/>
    <n v="5762"/>
    <n v="8289.4"/>
    <n v="0.12669212079139189"/>
    <n v="0"/>
    <n v="0"/>
    <n v="0"/>
    <n v="308151.76"/>
    <s v="&lt;15 days"/>
    <n v="1"/>
    <s v="A"/>
    <n v="7"/>
    <n v="0"/>
  </r>
  <r>
    <s v="ASXN00707-02"/>
    <s v="HVX-O拉杆50KA"/>
    <s v="VMI"/>
    <n v="212"/>
    <x v="1"/>
    <s v="HVX"/>
    <x v="2"/>
    <s v="MRP"/>
    <s v="VMI"/>
    <n v="10"/>
    <n v="0"/>
    <n v="58.15"/>
    <n v="0"/>
    <n v="0"/>
    <n v="556"/>
    <n v="581.5"/>
    <n v="101.75359712230215"/>
    <n v="0"/>
    <n v="0"/>
    <n v="0"/>
    <n v="32331.399999999998"/>
    <s v="&gt;90 days"/>
    <n v="2"/>
    <s v="C"/>
    <n v="14"/>
    <n v="330.98538029164826"/>
  </r>
  <r>
    <s v="ASXN00713-02"/>
    <s v="KYN61壳体300mm"/>
    <s v="VMI"/>
    <n v="202"/>
    <x v="1"/>
    <s v="HVX"/>
    <x v="2"/>
    <s v="MRP"/>
    <s v="VMI"/>
    <n v="3"/>
    <n v="0"/>
    <n v="866.55"/>
    <n v="0"/>
    <n v="0"/>
    <n v="175"/>
    <n v="2599.6499999999996"/>
    <n v="20.857142857142858"/>
    <n v="0"/>
    <n v="0"/>
    <n v="0"/>
    <n v="151646.25"/>
    <s v="&lt;30 days"/>
    <n v="2"/>
    <s v="B"/>
    <n v="14"/>
    <n v="564.08843835616437"/>
  </r>
  <r>
    <s v="ASXN00719-01"/>
    <s v="侧板"/>
    <s v="CVX"/>
    <n v="202"/>
    <x v="1"/>
    <s v="HVX"/>
    <x v="0"/>
    <s v="Order specific"/>
    <n v="2100"/>
    <n v="2"/>
    <n v="0"/>
    <n v="27.54"/>
    <n v="0"/>
    <n v="0"/>
    <n v="0"/>
    <n v="55.08"/>
    <s v=""/>
    <n v="0"/>
    <n v="0"/>
    <n v="0"/>
    <n v="0"/>
    <s v="Order specific"/>
    <s v="Order specific"/>
    <s v="C"/>
    <s v=""/>
    <n v="0"/>
  </r>
  <r>
    <s v="ASXN00723-02"/>
    <s v="壳体210mm 31.5KA"/>
    <s v="O12"/>
    <n v="202"/>
    <x v="1"/>
    <s v="HVX"/>
    <x v="0"/>
    <s v="Order specific"/>
    <n v="2100"/>
    <n v="22"/>
    <n v="1"/>
    <n v="528.62"/>
    <n v="0"/>
    <n v="0"/>
    <n v="1008"/>
    <n v="11629.64"/>
    <n v="0.72420634920634919"/>
    <n v="0"/>
    <n v="0"/>
    <n v="528.62"/>
    <n v="532848.96"/>
    <s v="Order specific"/>
    <s v="Order specific"/>
    <s v="A"/>
    <s v=""/>
    <n v="0"/>
  </r>
  <r>
    <s v="ASXN00725-01"/>
    <s v="底板210mm"/>
    <s v="O12"/>
    <n v="202"/>
    <x v="1"/>
    <s v="HVX"/>
    <x v="0"/>
    <s v="Order specific"/>
    <n v="2100"/>
    <n v="1"/>
    <n v="0"/>
    <n v="122.27"/>
    <n v="0"/>
    <n v="0"/>
    <n v="131"/>
    <n v="122.27"/>
    <n v="61.297709923664122"/>
    <n v="0"/>
    <n v="0"/>
    <n v="0"/>
    <n v="16017.369999999999"/>
    <s v="Order specific"/>
    <s v="Order specific"/>
    <s v="C"/>
    <s v=""/>
    <n v="0"/>
  </r>
  <r>
    <s v="ASXN00726-01"/>
    <s v="拨叉"/>
    <s v="VMI"/>
    <n v="202"/>
    <x v="1"/>
    <s v="HVX"/>
    <x v="2"/>
    <s v="MRP"/>
    <s v="VMI"/>
    <n v="50"/>
    <n v="0"/>
    <n v="130.09"/>
    <n v="0"/>
    <n v="0"/>
    <n v="1861"/>
    <n v="6504.5"/>
    <n v="0.19613111230521227"/>
    <n v="0"/>
    <n v="0"/>
    <n v="0"/>
    <n v="242097.49000000002"/>
    <s v="&lt;15 days"/>
    <n v="1"/>
    <s v="B"/>
    <n v="7"/>
    <n v="0"/>
  </r>
  <r>
    <s v="ASXN00726-03"/>
    <s v="拨叉"/>
    <s v="VMI"/>
    <n v="202"/>
    <x v="1"/>
    <s v="HVX"/>
    <x v="2"/>
    <s v="MRP"/>
    <s v="VMI"/>
    <n v="100"/>
    <n v="0"/>
    <n v="125.72"/>
    <n v="0"/>
    <n v="0"/>
    <n v="3602"/>
    <n v="12572"/>
    <n v="5.0666296501943364"/>
    <n v="0"/>
    <n v="0"/>
    <n v="0"/>
    <n v="452843.44"/>
    <s v="&lt;15 days"/>
    <n v="1"/>
    <s v="A"/>
    <n v="7"/>
    <n v="0"/>
  </r>
  <r>
    <s v="ASXN00726-05"/>
    <s v="拨叉"/>
    <s v="VMI"/>
    <n v="202"/>
    <x v="1"/>
    <s v="HVX"/>
    <x v="2"/>
    <s v="MRP"/>
    <s v="VMI"/>
    <n v="2"/>
    <n v="0"/>
    <n v="271.45"/>
    <n v="0"/>
    <n v="0"/>
    <n v="179"/>
    <n v="542.9"/>
    <n v="203.91061452513966"/>
    <n v="0"/>
    <n v="0"/>
    <n v="0"/>
    <n v="48589.549999999996"/>
    <s v="&gt;90 days"/>
    <n v="2"/>
    <s v="C"/>
    <n v="14"/>
    <n v="333.71304427397263"/>
  </r>
  <r>
    <s v="ASXN00726-06"/>
    <s v="拨叉"/>
    <s v="VMI"/>
    <n v="202"/>
    <x v="1"/>
    <s v="HVX"/>
    <x v="2"/>
    <s v="MRP"/>
    <s v="VMI"/>
    <n v="4"/>
    <n v="0"/>
    <n v="305.22000000000003"/>
    <n v="0"/>
    <n v="0"/>
    <n v="352"/>
    <n v="1220.8800000000001"/>
    <n v="2.0738636363636362"/>
    <n v="0"/>
    <n v="0"/>
    <n v="0"/>
    <n v="107437.44"/>
    <s v="&lt;15 days"/>
    <n v="2"/>
    <s v="B"/>
    <n v="14"/>
    <n v="0"/>
  </r>
  <r>
    <s v="ASXN00728-02"/>
    <s v="拨叉"/>
    <s v="VMI"/>
    <n v="202"/>
    <x v="1"/>
    <s v="HVX"/>
    <x v="2"/>
    <s v="MRP"/>
    <s v="VMI"/>
    <n v="12"/>
    <n v="0"/>
    <n v="315.23"/>
    <n v="0"/>
    <n v="0"/>
    <n v="354"/>
    <n v="3782.76"/>
    <n v="4.1242937853107344"/>
    <n v="0"/>
    <n v="0"/>
    <n v="0"/>
    <n v="111591.42000000001"/>
    <s v="&lt;15 days"/>
    <n v="2"/>
    <s v="B"/>
    <n v="14"/>
    <n v="0"/>
  </r>
  <r>
    <s v="ASXN00730-01"/>
    <s v="拨叉"/>
    <s v="VMI"/>
    <n v="202"/>
    <x v="1"/>
    <s v="HVX"/>
    <x v="2"/>
    <s v="MRP"/>
    <s v="VMI"/>
    <n v="6"/>
    <n v="0"/>
    <n v="302.72000000000003"/>
    <n v="0"/>
    <n v="0"/>
    <n v="417"/>
    <n v="1816.3200000000002"/>
    <n v="10.503597122302159"/>
    <n v="0"/>
    <n v="0"/>
    <n v="0"/>
    <n v="126234.24000000001"/>
    <s v="&lt;15 days"/>
    <n v="2"/>
    <s v="B"/>
    <n v="14"/>
    <n v="0"/>
  </r>
  <r>
    <s v="ASXN00732-02"/>
    <s v="底板300mm"/>
    <s v="VMI"/>
    <n v="202"/>
    <x v="1"/>
    <s v="HVX"/>
    <x v="2"/>
    <s v="MRP"/>
    <s v="VMI"/>
    <n v="3"/>
    <n v="0"/>
    <n v="258.45999999999998"/>
    <n v="0"/>
    <n v="0"/>
    <n v="175"/>
    <n v="775.37999999999988"/>
    <n v="12.514285714285714"/>
    <n v="0"/>
    <n v="0"/>
    <n v="0"/>
    <n v="45230.5"/>
    <s v="&lt;15 days"/>
    <n v="2"/>
    <s v="C"/>
    <n v="14"/>
    <n v="0"/>
  </r>
  <r>
    <s v="ASXN00742-01"/>
    <s v="拉杆"/>
    <s v="VMI"/>
    <n v="202"/>
    <x v="1"/>
    <s v="HVX"/>
    <x v="2"/>
    <s v="MRP"/>
    <s v="VMI"/>
    <n v="18"/>
    <n v="0"/>
    <n v="94.02"/>
    <n v="0"/>
    <n v="0"/>
    <n v="1426"/>
    <n v="1692.36"/>
    <n v="0.76788218793828888"/>
    <n v="0"/>
    <n v="0"/>
    <n v="0"/>
    <n v="134072.51999999999"/>
    <s v="&lt;15 days"/>
    <n v="2"/>
    <s v="B"/>
    <n v="14"/>
    <n v="0"/>
  </r>
  <r>
    <s v="ASXN00745-01"/>
    <s v="触臂630A"/>
    <s v="VMI"/>
    <n v="212"/>
    <x v="1"/>
    <s v="HVX"/>
    <x v="2"/>
    <s v="MRP"/>
    <s v="VMI"/>
    <n v="1"/>
    <n v="0"/>
    <n v="147.1"/>
    <n v="0"/>
    <n v="0"/>
    <n v="1"/>
    <n v="147.1"/>
    <n v="6570"/>
    <n v="0"/>
    <n v="0"/>
    <n v="0"/>
    <n v="147.1"/>
    <s v="&gt;90 days"/>
    <n v="3"/>
    <s v="C"/>
    <n v="21"/>
    <n v="96.775679452054803"/>
  </r>
  <r>
    <s v="ASXN00745-02"/>
    <s v="触臂1250A"/>
    <s v="O12"/>
    <n v="212"/>
    <x v="1"/>
    <s v="HVX"/>
    <x v="0"/>
    <s v="Order specific"/>
    <n v="2100"/>
    <n v="6"/>
    <n v="0"/>
    <n v="282.18"/>
    <n v="0"/>
    <n v="0"/>
    <n v="301"/>
    <n v="1693.08"/>
    <n v="1.212624584717608"/>
    <n v="0"/>
    <n v="0"/>
    <n v="0"/>
    <n v="84936.180000000008"/>
    <s v="Order specific"/>
    <s v="Order specific"/>
    <s v="B"/>
    <s v=""/>
    <n v="0"/>
  </r>
  <r>
    <s v="ASXN00745-11"/>
    <s v="触臂1250A"/>
    <s v="VMI"/>
    <n v="212"/>
    <x v="1"/>
    <s v="HVX"/>
    <x v="2"/>
    <s v="MRP"/>
    <s v="VMI"/>
    <n v="5"/>
    <n v="0"/>
    <n v="107.51"/>
    <n v="0"/>
    <n v="0"/>
    <n v="4878"/>
    <n v="537.55000000000007"/>
    <n v="0.44895448954489547"/>
    <n v="0"/>
    <n v="0"/>
    <n v="0"/>
    <n v="524433.78"/>
    <s v="&lt;15 days"/>
    <n v="1"/>
    <s v="C"/>
    <n v="7"/>
    <n v="0"/>
  </r>
  <r>
    <s v="ASXN00745-13"/>
    <s v="触臂2000A"/>
    <s v="VMI"/>
    <n v="212"/>
    <x v="1"/>
    <s v="HVX"/>
    <x v="2"/>
    <s v="MRP"/>
    <s v="VMI"/>
    <n v="12"/>
    <n v="0"/>
    <n v="409.65"/>
    <n v="0"/>
    <n v="0"/>
    <n v="1135"/>
    <n v="4915.7999999999993"/>
    <n v="1.6079295154185023"/>
    <n v="0"/>
    <n v="0"/>
    <n v="0"/>
    <n v="464952.75"/>
    <s v="&lt;15 days"/>
    <n v="1"/>
    <s v="B"/>
    <n v="7"/>
    <n v="0"/>
  </r>
  <r>
    <s v="ASXN00745-22"/>
    <s v="触臂3150A"/>
    <s v="VMI"/>
    <n v="202"/>
    <x v="1"/>
    <s v="HVX"/>
    <x v="2"/>
    <s v="MRP"/>
    <s v="VMI"/>
    <n v="18"/>
    <n v="0"/>
    <n v="1068.08"/>
    <n v="0"/>
    <n v="0"/>
    <n v="991"/>
    <n v="19225.439999999999"/>
    <n v="4.4197780020181634"/>
    <n v="0"/>
    <n v="0"/>
    <n v="0"/>
    <n v="1058467.28"/>
    <s v="&lt;15 days"/>
    <n v="1"/>
    <s v="A"/>
    <n v="7"/>
    <n v="0"/>
  </r>
  <r>
    <s v="ASXN00767-02"/>
    <s v="触臂1600A 64针"/>
    <s v="X40"/>
    <n v="212"/>
    <x v="1"/>
    <s v="HVX"/>
    <x v="0"/>
    <s v="Order specific"/>
    <n v="2100"/>
    <n v="7"/>
    <n v="0"/>
    <n v="328.49"/>
    <n v="0"/>
    <n v="0"/>
    <n v="7"/>
    <n v="2299.4300000000003"/>
    <n v="938.57142857142867"/>
    <n v="0"/>
    <n v="0"/>
    <n v="0"/>
    <n v="2299.4300000000003"/>
    <s v="Order specific"/>
    <s v="Order specific"/>
    <s v="B"/>
    <s v=""/>
    <n v="0"/>
  </r>
  <r>
    <s v="ASXN00767-11"/>
    <s v="触臂1250A"/>
    <s v="VMI"/>
    <n v="202"/>
    <x v="1"/>
    <s v="HVX"/>
    <x v="2"/>
    <s v="MRP"/>
    <s v="VMI"/>
    <n v="18"/>
    <n v="0"/>
    <n v="482.36"/>
    <n v="0"/>
    <n v="0"/>
    <n v="738"/>
    <n v="8682.48"/>
    <n v="3.462059620596206"/>
    <n v="0"/>
    <n v="0"/>
    <n v="0"/>
    <n v="355981.68"/>
    <s v="&lt;15 days"/>
    <n v="1"/>
    <s v="A"/>
    <n v="7"/>
    <n v="0"/>
  </r>
  <r>
    <s v="ASXN00767-12"/>
    <s v="触臂1600A 58针"/>
    <s v="X40"/>
    <n v="212"/>
    <x v="1"/>
    <s v="HVX"/>
    <x v="0"/>
    <s v="Order specific"/>
    <n v="2100"/>
    <n v="1"/>
    <n v="0"/>
    <n v="268.95"/>
    <n v="0"/>
    <n v="0"/>
    <n v="61"/>
    <n v="268.95"/>
    <n v="107.70491803278688"/>
    <n v="0"/>
    <n v="0"/>
    <n v="0"/>
    <n v="16405.95"/>
    <s v="Order specific"/>
    <s v="Order specific"/>
    <s v="C"/>
    <s v=""/>
    <n v="0"/>
  </r>
  <r>
    <s v="ASXN00783-01"/>
    <s v="合闸按钮"/>
    <s v="VMI"/>
    <n v="202"/>
    <x v="1"/>
    <s v="HVX"/>
    <x v="2"/>
    <s v="MRP"/>
    <s v="VMI"/>
    <n v="1"/>
    <n v="0"/>
    <n v="3.63"/>
    <n v="0"/>
    <n v="0"/>
    <n v="151"/>
    <n v="3.63"/>
    <n v="2.4172185430463577"/>
    <n v="0"/>
    <n v="0"/>
    <n v="0"/>
    <n v="548.13"/>
    <s v="&lt;15 days"/>
    <n v="3"/>
    <s v="C"/>
    <n v="21"/>
    <n v="0"/>
  </r>
  <r>
    <s v="ASXN00783-02"/>
    <s v="合闸按钮(红色）"/>
    <s v="VMI"/>
    <n v="202"/>
    <x v="1"/>
    <s v="HVX"/>
    <x v="2"/>
    <s v="MRP"/>
    <s v="VMI"/>
    <n v="7"/>
    <n v="0"/>
    <n v="3.63"/>
    <n v="0"/>
    <n v="0"/>
    <n v="387"/>
    <n v="25.41"/>
    <n v="0.9431524547803618"/>
    <n v="0"/>
    <n v="0"/>
    <n v="0"/>
    <n v="1404.81"/>
    <s v="&lt;15 days"/>
    <n v="3"/>
    <s v="C"/>
    <n v="21"/>
    <n v="0"/>
  </r>
  <r>
    <s v="ASXN00783-03"/>
    <s v="分闸按钮"/>
    <s v="VMI"/>
    <n v="202"/>
    <x v="1"/>
    <s v="HVX"/>
    <x v="2"/>
    <s v="MRP"/>
    <s v="VMI"/>
    <n v="6"/>
    <n v="0"/>
    <n v="4.13"/>
    <n v="0"/>
    <n v="0"/>
    <n v="232"/>
    <n v="24.78"/>
    <n v="11.01293103448276"/>
    <n v="0"/>
    <n v="0"/>
    <n v="0"/>
    <n v="958.16"/>
    <s v="&lt;15 days"/>
    <n v="3"/>
    <s v="C"/>
    <n v="21"/>
    <n v="0"/>
  </r>
  <r>
    <s v="ASXN00804-01"/>
    <s v="手车翻板与机构联锁件"/>
    <s v="VMI"/>
    <n v="202"/>
    <x v="1"/>
    <s v="HVX"/>
    <x v="2"/>
    <s v="MRP"/>
    <s v="VMI"/>
    <n v="6"/>
    <n v="0"/>
    <n v="8.9"/>
    <n v="0"/>
    <n v="0"/>
    <n v="324"/>
    <n v="53.400000000000006"/>
    <n v="6.7592592592592586"/>
    <n v="0"/>
    <n v="0"/>
    <n v="0"/>
    <n v="2883.6"/>
    <s v="&lt;15 days"/>
    <n v="3"/>
    <s v="C"/>
    <n v="21"/>
    <n v="0"/>
  </r>
  <r>
    <s v="ASXN00805-01"/>
    <s v="HVX-40.5KV主轴摆臂"/>
    <s v="VMI"/>
    <n v="202"/>
    <x v="1"/>
    <s v="HVX"/>
    <x v="2"/>
    <s v="MRP"/>
    <s v="VMI"/>
    <n v="18"/>
    <n v="0"/>
    <n v="50.92"/>
    <n v="0"/>
    <n v="0"/>
    <n v="1209"/>
    <n v="916.56000000000006"/>
    <n v="1.8114143920595533"/>
    <n v="0"/>
    <n v="0"/>
    <n v="0"/>
    <n v="61562.28"/>
    <s v="&lt;15 days"/>
    <n v="2"/>
    <s v="B"/>
    <n v="14"/>
    <n v="0"/>
  </r>
  <r>
    <s v="ASXN00813-02"/>
    <s v="HVX-O 800MM手车"/>
    <s v="VMI"/>
    <n v="212"/>
    <x v="1"/>
    <s v="HVX"/>
    <x v="2"/>
    <s v="MRP"/>
    <s v="VMI"/>
    <n v="111"/>
    <n v="12"/>
    <n v="574.23"/>
    <n v="0"/>
    <n v="0"/>
    <n v="2293"/>
    <n v="63739.53"/>
    <n v="2.8652420409943304"/>
    <n v="0"/>
    <n v="0"/>
    <n v="6890.76"/>
    <n v="1316709.3900000001"/>
    <s v="&lt;15 days"/>
    <n v="1"/>
    <s v="A"/>
    <n v="7"/>
    <n v="0"/>
  </r>
  <r>
    <s v="ASXN00813-03"/>
    <s v="HVX-O 1000MM手车"/>
    <s v="VMI"/>
    <n v="212"/>
    <x v="1"/>
    <s v="HVX"/>
    <x v="2"/>
    <s v="MRP"/>
    <s v="VMI"/>
    <n v="14"/>
    <n v="1"/>
    <n v="791.99"/>
    <n v="0"/>
    <n v="0"/>
    <n v="362"/>
    <n v="11087.86"/>
    <n v="111.91988950276243"/>
    <n v="0"/>
    <n v="0"/>
    <n v="791.99"/>
    <n v="286700.38"/>
    <s v="&gt;90 days"/>
    <n v="1"/>
    <s v="A"/>
    <n v="7"/>
    <n v="6860.285993720845"/>
  </r>
  <r>
    <s v="ASXN00813-13"/>
    <s v="12KV带门联锁手车1000mm"/>
    <s v="O12"/>
    <n v="212"/>
    <x v="1"/>
    <s v="HVX"/>
    <x v="0"/>
    <s v="Order specific"/>
    <n v="2100"/>
    <n v="10"/>
    <n v="21"/>
    <n v="850.44"/>
    <n v="0"/>
    <n v="0"/>
    <n v="107"/>
    <n v="8504.4000000000015"/>
    <n v="47.757009345794387"/>
    <n v="0"/>
    <n v="0"/>
    <n v="17859.240000000002"/>
    <n v="90997.08"/>
    <s v="Order specific"/>
    <s v="Order specific"/>
    <s v="A"/>
    <s v=""/>
    <n v="0"/>
  </r>
  <r>
    <s v="ASXN00813-52"/>
    <s v="12KV 275mm电动手车"/>
    <s v="VE1"/>
    <n v="212"/>
    <x v="1"/>
    <s v="HVX"/>
    <x v="0"/>
    <s v="Order specific"/>
    <n v="2100"/>
    <n v="8"/>
    <n v="0"/>
    <n v="2633.5"/>
    <n v="0"/>
    <n v="0"/>
    <n v="22"/>
    <n v="21068"/>
    <n v="165.90909090909091"/>
    <n v="0"/>
    <n v="0"/>
    <n v="0"/>
    <n v="57937"/>
    <s v="Order specific"/>
    <s v="Order specific"/>
    <s v="A"/>
    <s v=""/>
    <n v="0"/>
  </r>
  <r>
    <s v="ASXN00813-61"/>
    <s v="接触器底盘车650mm"/>
    <s v="VMI"/>
    <n v="212"/>
    <x v="1"/>
    <s v="HVX"/>
    <x v="2"/>
    <s v="MRP"/>
    <s v="VMI"/>
    <n v="32"/>
    <n v="0"/>
    <n v="589.63"/>
    <n v="0"/>
    <n v="0"/>
    <n v="413"/>
    <n v="18868.16"/>
    <n v="7.0702179176755449"/>
    <n v="0"/>
    <n v="0"/>
    <n v="0"/>
    <n v="243517.19"/>
    <s v="&lt;15 days"/>
    <n v="1"/>
    <s v="A"/>
    <n v="7"/>
    <n v="123.67691178082184"/>
  </r>
  <r>
    <s v="ASXN00813-62"/>
    <s v="CVX-OEM  650mm 底盘车带关门连锁"/>
    <s v="CVX"/>
    <n v="212"/>
    <x v="1"/>
    <s v="HVX"/>
    <x v="0"/>
    <s v="Order specific"/>
    <n v="2100"/>
    <n v="3"/>
    <n v="0"/>
    <n v="686.5"/>
    <n v="0"/>
    <n v="0"/>
    <n v="84"/>
    <n v="2059.5"/>
    <n v="139.04761904761904"/>
    <n v="0"/>
    <n v="0"/>
    <n v="0"/>
    <n v="57666"/>
    <s v="Order specific"/>
    <s v="Order specific"/>
    <s v="B"/>
    <s v=""/>
    <n v="0"/>
  </r>
  <r>
    <s v="ASXN00813-81"/>
    <s v="CVX电动手车650mm"/>
    <s v="CVX"/>
    <n v="212"/>
    <x v="1"/>
    <s v="HVX"/>
    <x v="0"/>
    <s v="Order specific"/>
    <n v="2100"/>
    <n v="1"/>
    <n v="20"/>
    <n v="2193"/>
    <n v="0"/>
    <n v="0"/>
    <n v="21"/>
    <n v="2193"/>
    <n v="52.142857142857139"/>
    <n v="0"/>
    <n v="0"/>
    <n v="43860"/>
    <n v="46053"/>
    <s v="Order specific"/>
    <s v="Order specific"/>
    <s v="B"/>
    <s v=""/>
    <n v="0"/>
  </r>
  <r>
    <s v="ASXN00823-01"/>
    <s v="TRANSMISSION"/>
    <s v="O12"/>
    <n v="202"/>
    <x v="1"/>
    <s v="HVX"/>
    <x v="0"/>
    <s v="Order specific"/>
    <n v="2100"/>
    <n v="11"/>
    <n v="6"/>
    <n v="124.67"/>
    <n v="0"/>
    <n v="0"/>
    <n v="60"/>
    <n v="1371.3700000000001"/>
    <n v="6.083333333333333"/>
    <n v="0"/>
    <n v="0"/>
    <n v="748.02"/>
    <n v="7480.2"/>
    <s v="Order specific"/>
    <s v="Order specific"/>
    <s v="B"/>
    <s v=""/>
    <n v="0"/>
  </r>
  <r>
    <s v="ASXN00823-02"/>
    <s v="TRANSMISSION"/>
    <s v="O12"/>
    <n v="202"/>
    <x v="1"/>
    <s v="HVX"/>
    <x v="0"/>
    <s v="Order specific"/>
    <n v="2100"/>
    <n v="22"/>
    <n v="12"/>
    <n v="126.16"/>
    <n v="0"/>
    <n v="0"/>
    <n v="120"/>
    <n v="2775.52"/>
    <n v="33.458333333333329"/>
    <n v="0"/>
    <n v="0"/>
    <n v="1513.92"/>
    <n v="15139.199999999999"/>
    <s v="Order specific"/>
    <s v="Order specific"/>
    <s v="B"/>
    <s v=""/>
    <n v="0"/>
  </r>
  <r>
    <s v="ASXN00840-01"/>
    <s v="40.5KV小面板"/>
    <s v="VMI"/>
    <n v="202"/>
    <x v="1"/>
    <s v="HVX"/>
    <x v="2"/>
    <s v="MRP"/>
    <s v="VMI"/>
    <n v="6"/>
    <n v="0"/>
    <n v="11.93"/>
    <n v="0"/>
    <n v="0"/>
    <n v="388"/>
    <n v="71.58"/>
    <n v="20.695876288659793"/>
    <n v="0"/>
    <n v="0"/>
    <n v="0"/>
    <n v="4628.84"/>
    <s v="&lt;30 days"/>
    <n v="3"/>
    <s v="C"/>
    <n v="21"/>
    <n v="0"/>
  </r>
  <r>
    <s v="ASXN00842-01"/>
    <s v="中置式PT车底盘车(DNF7柜)"/>
    <s v="X40"/>
    <n v="212"/>
    <x v="1"/>
    <s v="HVX"/>
    <x v="0"/>
    <s v="Order specific"/>
    <n v="2100"/>
    <n v="3"/>
    <n v="0"/>
    <n v="2557.86"/>
    <n v="0"/>
    <n v="0"/>
    <n v="26"/>
    <n v="7673.58"/>
    <n v="84.230769230769241"/>
    <n v="0"/>
    <n v="0"/>
    <n v="0"/>
    <n v="66504.36"/>
    <s v="Order specific"/>
    <s v="Order specific"/>
    <s v="A"/>
    <s v=""/>
    <n v="0"/>
  </r>
  <r>
    <s v="AVX000076-01"/>
    <s v="Y1支架连接片"/>
    <s v="O12"/>
    <n v="202"/>
    <x v="1"/>
    <s v="HVX"/>
    <x v="0"/>
    <s v="Order specific"/>
    <n v="2100"/>
    <n v="5"/>
    <n v="0"/>
    <n v="6.32"/>
    <n v="0"/>
    <n v="0"/>
    <n v="8"/>
    <n v="31.6"/>
    <n v="136.875"/>
    <n v="0"/>
    <n v="0"/>
    <n v="0"/>
    <n v="50.56"/>
    <s v="Order specific"/>
    <s v="Order specific"/>
    <s v="C"/>
    <s v=""/>
    <n v="0"/>
  </r>
  <r>
    <s v="AVX000085-01"/>
    <s v="单边卡簧销"/>
    <s v="X40"/>
    <n v="202"/>
    <x v="1"/>
    <s v="HVX"/>
    <x v="0"/>
    <s v="Order specific"/>
    <n v="2100"/>
    <n v="19"/>
    <n v="14"/>
    <n v="1.35"/>
    <n v="0"/>
    <n v="0"/>
    <n v="376"/>
    <n v="25.650000000000002"/>
    <n v="4.8537234042553195"/>
    <n v="0"/>
    <n v="0"/>
    <n v="18.900000000000002"/>
    <n v="507.6"/>
    <s v="Order specific"/>
    <s v="Order specific"/>
    <s v="C"/>
    <s v=""/>
    <n v="0"/>
  </r>
  <r>
    <s v="AVX000095-01"/>
    <s v="手车翻板联锁件"/>
    <s v="X40"/>
    <n v="202"/>
    <x v="1"/>
    <s v="HVX"/>
    <x v="0"/>
    <s v="Order specific"/>
    <n v="2100"/>
    <n v="60"/>
    <n v="40"/>
    <n v="3.77"/>
    <n v="0"/>
    <n v="0"/>
    <n v="650"/>
    <n v="226.2"/>
    <n v="10.669230769230769"/>
    <n v="0"/>
    <n v="0"/>
    <n v="150.80000000000001"/>
    <n v="2450.5"/>
    <s v="Order specific"/>
    <s v="Order specific"/>
    <s v="C"/>
    <s v=""/>
    <n v="0"/>
  </r>
  <r>
    <s v="AVX000146-01"/>
    <s v="左立柱--AMS275"/>
    <s v="FEP"/>
    <n v="212"/>
    <x v="0"/>
    <s v="VEP"/>
    <x v="0"/>
    <s v="Order specific"/>
    <n v="2100"/>
    <n v="5"/>
    <n v="3"/>
    <n v="26.4"/>
    <n v="0"/>
    <n v="0"/>
    <n v="44"/>
    <n v="132"/>
    <n v="497.72727272727269"/>
    <n v="0"/>
    <n v="0"/>
    <n v="79.199999999999989"/>
    <n v="1161.5999999999999"/>
    <s v="Order specific"/>
    <s v="Order specific"/>
    <s v="C"/>
    <s v=""/>
    <n v="0"/>
  </r>
  <r>
    <s v="AVX000147-02"/>
    <s v="右立柱--AMS275"/>
    <s v="FEP"/>
    <n v="212"/>
    <x v="0"/>
    <s v="VEP"/>
    <x v="0"/>
    <s v="Order specific"/>
    <n v="2100"/>
    <n v="5"/>
    <n v="3"/>
    <n v="46.23"/>
    <n v="0"/>
    <n v="0"/>
    <n v="33"/>
    <n v="231.14999999999998"/>
    <n v="55.303030303030305"/>
    <n v="0"/>
    <n v="0"/>
    <n v="138.69"/>
    <n v="1525.59"/>
    <s v="Order specific"/>
    <s v="Order specific"/>
    <s v="C"/>
    <s v=""/>
    <n v="0"/>
  </r>
  <r>
    <s v="AVX000148-01"/>
    <s v="中间封板--AMS275"/>
    <s v="FEP"/>
    <n v="212"/>
    <x v="0"/>
    <s v="VEP"/>
    <x v="0"/>
    <s v="Order specific"/>
    <n v="2100"/>
    <n v="5"/>
    <n v="3"/>
    <n v="76.92"/>
    <n v="0"/>
    <n v="0"/>
    <n v="44"/>
    <n v="384.6"/>
    <n v="41.477272727272727"/>
    <n v="0"/>
    <n v="0"/>
    <n v="230.76"/>
    <n v="3384.48"/>
    <s v="Order specific"/>
    <s v="Order specific"/>
    <s v="C"/>
    <s v=""/>
    <n v="0"/>
  </r>
  <r>
    <s v="AVX000150-01"/>
    <s v="INDICATOR"/>
    <s v="SM"/>
    <n v="202"/>
    <x v="1"/>
    <s v="HVX"/>
    <x v="1"/>
    <s v="kanban"/>
    <n v="2600"/>
    <n v="50"/>
    <n v="80"/>
    <n v="12.38"/>
    <n v="0"/>
    <n v="20"/>
    <n v="394"/>
    <n v="619"/>
    <n v="4.6319796954314718"/>
    <n v="0"/>
    <n v="123.80000000000001"/>
    <n v="990.40000000000009"/>
    <n v="4877.72"/>
    <s v="&lt;15 days"/>
    <n v="3"/>
    <s v="C"/>
    <n v="21"/>
    <n v="0"/>
  </r>
  <r>
    <s v="AVX000151-01"/>
    <s v="PIN"/>
    <s v="XB"/>
    <n v="202"/>
    <x v="1"/>
    <s v="HVX"/>
    <x v="0"/>
    <s v="Order specific"/>
    <n v="2100"/>
    <n v="12"/>
    <n v="2"/>
    <n v="40"/>
    <n v="12"/>
    <n v="0"/>
    <n v="10"/>
    <n v="480"/>
    <n v="1825"/>
    <n v="480"/>
    <n v="0"/>
    <n v="80"/>
    <n v="400"/>
    <s v="Order specific"/>
    <s v="Order specific"/>
    <s v="C"/>
    <s v=""/>
    <n v="0"/>
  </r>
  <r>
    <s v="AVX000160-01"/>
    <s v="PIN"/>
    <s v="VE1"/>
    <n v="212"/>
    <x v="1"/>
    <s v="HVX"/>
    <x v="0"/>
    <s v="Order specific"/>
    <n v="2100"/>
    <n v="24"/>
    <n v="12"/>
    <n v="1.98"/>
    <n v="0"/>
    <n v="0"/>
    <n v="246"/>
    <n v="47.519999999999996"/>
    <n v="17.804878048780488"/>
    <n v="0"/>
    <n v="0"/>
    <n v="23.759999999999998"/>
    <n v="487.08"/>
    <s v="Order specific"/>
    <s v="Order specific"/>
    <s v="C"/>
    <s v=""/>
    <n v="0"/>
  </r>
  <r>
    <s v="AVX000161-01"/>
    <s v="FP40.5 相柱绝缘罩(DNF7&amp;AMS 1250A)"/>
    <s v="FEP"/>
    <n v="202"/>
    <x v="0"/>
    <s v="VEP"/>
    <x v="0"/>
    <s v="Order specific"/>
    <n v="2100"/>
    <n v="15"/>
    <n v="9"/>
    <n v="33.94"/>
    <n v="0"/>
    <n v="0"/>
    <n v="111"/>
    <n v="509.09999999999997"/>
    <n v="78.918918918918919"/>
    <n v="0"/>
    <n v="0"/>
    <n v="305.45999999999998"/>
    <n v="3767.3399999999997"/>
    <s v="Order specific"/>
    <s v="Order specific"/>
    <s v="C"/>
    <s v=""/>
    <n v="0"/>
  </r>
  <r>
    <s v="AVX000162-01"/>
    <s v="起吊杆--275"/>
    <s v="FEP"/>
    <n v="212"/>
    <x v="0"/>
    <s v="VEP"/>
    <x v="0"/>
    <s v="Order specific"/>
    <n v="2100"/>
    <n v="5"/>
    <n v="3"/>
    <n v="36.369999999999997"/>
    <n v="0"/>
    <n v="0"/>
    <n v="44"/>
    <n v="181.85"/>
    <n v="124.43181818181817"/>
    <n v="0"/>
    <n v="0"/>
    <n v="109.10999999999999"/>
    <n v="1600.28"/>
    <s v="Order specific"/>
    <s v="Order specific"/>
    <s v="C"/>
    <s v=""/>
    <n v="0"/>
  </r>
  <r>
    <s v="AVX000162-02"/>
    <s v="起吊杆--300"/>
    <s v="FEP"/>
    <n v="212"/>
    <x v="0"/>
    <s v="VEP"/>
    <x v="0"/>
    <s v="Order specific"/>
    <n v="2100"/>
    <n v="2"/>
    <n v="1"/>
    <n v="39.67"/>
    <n v="0"/>
    <n v="0"/>
    <n v="44"/>
    <n v="79.34"/>
    <n v="41.477272727272727"/>
    <n v="0"/>
    <n v="0"/>
    <n v="39.67"/>
    <n v="1745.48"/>
    <s v="Order specific"/>
    <s v="Order specific"/>
    <s v="C"/>
    <s v=""/>
    <n v="0"/>
  </r>
  <r>
    <s v="AVX000178-01"/>
    <s v="MTX承重块"/>
    <s v="X40"/>
    <n v="212"/>
    <x v="1"/>
    <s v="HVX"/>
    <x v="0"/>
    <s v="Order specific"/>
    <n v="2100"/>
    <n v="2"/>
    <n v="10"/>
    <n v="113.69"/>
    <n v="0"/>
    <n v="0"/>
    <n v="50"/>
    <n v="227.38"/>
    <n v="14.6"/>
    <n v="0"/>
    <n v="0"/>
    <n v="1136.9000000000001"/>
    <n v="5684.5"/>
    <s v="Order specific"/>
    <s v="Order specific"/>
    <s v="C"/>
    <s v=""/>
    <n v="0"/>
  </r>
  <r>
    <s v="AVX000190-01"/>
    <s v="手车联琐销"/>
    <s v="FEP"/>
    <n v="105"/>
    <x v="0"/>
    <s v="VEP"/>
    <x v="0"/>
    <s v="Order specific"/>
    <n v="2100"/>
    <n v="40"/>
    <n v="0"/>
    <n v="3.23"/>
    <n v="0"/>
    <n v="0"/>
    <n v="0"/>
    <n v="129.19999999999999"/>
    <s v=""/>
    <n v="0"/>
    <n v="0"/>
    <n v="0"/>
    <n v="0"/>
    <s v="Order specific"/>
    <s v="Order specific"/>
    <s v="C"/>
    <s v=""/>
    <n v="0"/>
  </r>
  <r>
    <s v="AVX000192-01"/>
    <s v="SUPPORT"/>
    <s v="X40"/>
    <n v="202"/>
    <x v="1"/>
    <s v="HVX"/>
    <x v="0"/>
    <s v="Order specific"/>
    <n v="2100"/>
    <n v="5"/>
    <n v="0"/>
    <n v="6.71"/>
    <n v="0"/>
    <n v="0"/>
    <n v="7"/>
    <n v="33.549999999999997"/>
    <n v="2085.7142857142858"/>
    <n v="0"/>
    <n v="0"/>
    <n v="0"/>
    <n v="46.97"/>
    <s v="Order specific"/>
    <s v="Order specific"/>
    <s v="C"/>
    <s v=""/>
    <n v="0"/>
  </r>
  <r>
    <s v="AVX000195-01"/>
    <s v="航空插蛇皮管挂架"/>
    <s v="VMI"/>
    <n v="202"/>
    <x v="1"/>
    <s v="HVX"/>
    <x v="2"/>
    <s v="MRP"/>
    <s v="VMI"/>
    <n v="8"/>
    <n v="0"/>
    <n v="11.15"/>
    <n v="0"/>
    <n v="0"/>
    <n v="227"/>
    <n v="89.2"/>
    <n v="8.0396475770925111"/>
    <n v="0"/>
    <n v="0"/>
    <n v="0"/>
    <n v="2531.0500000000002"/>
    <s v="&lt;15 days"/>
    <n v="3"/>
    <s v="C"/>
    <n v="21"/>
    <n v="0"/>
  </r>
  <r>
    <s v="AVX000272-01"/>
    <s v="PACKER"/>
    <s v="SM"/>
    <n v="212"/>
    <x v="1"/>
    <s v="HVX"/>
    <x v="1"/>
    <s v="kanban"/>
    <n v="2600"/>
    <n v="58"/>
    <n v="40"/>
    <n v="1.93"/>
    <n v="0"/>
    <n v="20"/>
    <n v="504"/>
    <n v="111.94"/>
    <n v="5.7936507936507935"/>
    <n v="0"/>
    <n v="19.3"/>
    <n v="77.2"/>
    <n v="972.71999999999991"/>
    <s v="&lt;15 days"/>
    <n v="3"/>
    <s v="C"/>
    <n v="21"/>
    <n v="0"/>
  </r>
  <r>
    <s v="AVX000307-01"/>
    <s v="FP触臂联接螺母(1250A)"/>
    <s v="FEP"/>
    <n v="212"/>
    <x v="0"/>
    <s v="VEP"/>
    <x v="0"/>
    <s v="Order specific"/>
    <n v="2100"/>
    <n v="16"/>
    <n v="12"/>
    <n v="10.17"/>
    <n v="0"/>
    <n v="0"/>
    <n v="224"/>
    <n v="162.72"/>
    <n v="94.508928571428584"/>
    <n v="0"/>
    <n v="0"/>
    <n v="122.03999999999999"/>
    <n v="2278.08"/>
    <s v="Order specific"/>
    <s v="Order specific"/>
    <s v="C"/>
    <s v=""/>
    <n v="0"/>
  </r>
  <r>
    <s v="AVX000308-01"/>
    <s v="FP Y0固定螺栓"/>
    <s v="FEP"/>
    <n v="212"/>
    <x v="0"/>
    <s v="VEP"/>
    <x v="0"/>
    <s v="Order specific"/>
    <n v="2100"/>
    <n v="4"/>
    <n v="0"/>
    <n v="2.09"/>
    <n v="0"/>
    <n v="0"/>
    <n v="0"/>
    <n v="8.36"/>
    <s v=""/>
    <n v="0"/>
    <n v="0"/>
    <n v="0"/>
    <n v="0"/>
    <s v="Order specific"/>
    <s v="Order specific"/>
    <s v="C"/>
    <s v=""/>
    <n v="0"/>
  </r>
  <r>
    <s v="AVX000311-01"/>
    <s v="起吊板"/>
    <s v="FEP"/>
    <n v="212"/>
    <x v="0"/>
    <s v="VEP"/>
    <x v="0"/>
    <s v="Order specific"/>
    <n v="2100"/>
    <n v="10"/>
    <n v="8"/>
    <n v="33.31"/>
    <n v="0"/>
    <n v="0"/>
    <n v="176"/>
    <n v="333.1"/>
    <n v="8.295454545454545"/>
    <n v="0"/>
    <n v="0"/>
    <n v="266.48"/>
    <n v="5862.56"/>
    <s v="Order specific"/>
    <s v="Order specific"/>
    <s v="C"/>
    <s v=""/>
    <n v="0"/>
  </r>
  <r>
    <s v="AVX000338-01"/>
    <s v="WASHER"/>
    <s v="VE1"/>
    <n v="217"/>
    <x v="1"/>
    <s v="HVX"/>
    <x v="0"/>
    <s v="Order specific"/>
    <n v="2100"/>
    <n v="30"/>
    <n v="0"/>
    <n v="18.3"/>
    <n v="0"/>
    <n v="0"/>
    <n v="0"/>
    <n v="549"/>
    <s v=""/>
    <n v="0"/>
    <n v="0"/>
    <n v="0"/>
    <n v="0"/>
    <s v="Order specific"/>
    <s v="Order specific"/>
    <s v="C"/>
    <s v=""/>
    <n v="0"/>
  </r>
  <r>
    <s v="AVX000341-01"/>
    <s v="SUPPORT"/>
    <s v="SM"/>
    <n v="202"/>
    <x v="1"/>
    <s v="HVX"/>
    <x v="1"/>
    <s v="kanban"/>
    <n v="2600"/>
    <n v="302"/>
    <n v="600"/>
    <n v="6.7"/>
    <n v="0"/>
    <n v="150"/>
    <n v="2483"/>
    <n v="2023.4"/>
    <n v="4.4099879178413204"/>
    <n v="0"/>
    <n v="502.5"/>
    <n v="4020"/>
    <n v="16636.100000000002"/>
    <s v="&lt;15 days"/>
    <n v="2"/>
    <s v="B"/>
    <n v="14"/>
    <n v="0"/>
  </r>
  <r>
    <s v="AVX000377-01"/>
    <s v="S8,S9端子排安装支架"/>
    <s v="VMI"/>
    <n v="202"/>
    <x v="1"/>
    <s v="HVX"/>
    <x v="2"/>
    <s v="MRP"/>
    <s v="VMI"/>
    <n v="51"/>
    <n v="0"/>
    <n v="10.26"/>
    <n v="0"/>
    <n v="0"/>
    <n v="1867"/>
    <n v="523.26"/>
    <n v="59.041242635243705"/>
    <n v="0"/>
    <n v="0"/>
    <n v="0"/>
    <n v="19155.419999999998"/>
    <s v="&lt;90 days"/>
    <n v="2"/>
    <s v="C"/>
    <n v="14"/>
    <n v="263.46100650639573"/>
  </r>
  <r>
    <s v="AVX000384-01"/>
    <s v="特殊IP板"/>
    <s v="O12"/>
    <n v="202"/>
    <x v="1"/>
    <s v="HVX"/>
    <x v="0"/>
    <s v="Order specific"/>
    <n v="2100"/>
    <n v="2"/>
    <n v="0"/>
    <n v="48.55"/>
    <n v="0"/>
    <n v="0"/>
    <n v="0"/>
    <n v="97.1"/>
    <s v=""/>
    <n v="0"/>
    <n v="0"/>
    <n v="0"/>
    <n v="0"/>
    <s v="Order specific"/>
    <s v="Order specific"/>
    <s v="C"/>
    <s v=""/>
    <n v="0"/>
  </r>
  <r>
    <s v="AVX000385-01"/>
    <s v="特殊IP板"/>
    <s v="O12"/>
    <n v="202"/>
    <x v="1"/>
    <s v="HVX"/>
    <x v="0"/>
    <s v="Order specific"/>
    <n v="2100"/>
    <n v="2"/>
    <n v="0"/>
    <n v="35.07"/>
    <n v="0"/>
    <n v="0"/>
    <n v="0"/>
    <n v="70.14"/>
    <s v=""/>
    <n v="0"/>
    <n v="0"/>
    <n v="0"/>
    <n v="0"/>
    <s v="Order specific"/>
    <s v="Order specific"/>
    <s v="C"/>
    <s v=""/>
    <n v="0"/>
  </r>
  <r>
    <s v="AVX000386-01"/>
    <s v="特殊IP板"/>
    <s v="O12"/>
    <n v="202"/>
    <x v="1"/>
    <s v="HVX"/>
    <x v="0"/>
    <s v="Order specific"/>
    <n v="2100"/>
    <n v="2"/>
    <n v="0"/>
    <n v="35.07"/>
    <n v="0"/>
    <n v="0"/>
    <n v="0"/>
    <n v="70.14"/>
    <s v=""/>
    <n v="0"/>
    <n v="0"/>
    <n v="0"/>
    <n v="0"/>
    <s v="Order specific"/>
    <s v="Order specific"/>
    <s v="C"/>
    <s v=""/>
    <n v="0"/>
  </r>
  <r>
    <s v="AVX000394-01"/>
    <s v="定位块"/>
    <s v="VXA"/>
    <n v="202"/>
    <x v="1"/>
    <s v="HVX"/>
    <x v="0"/>
    <s v="Order specific"/>
    <n v="2100"/>
    <n v="1"/>
    <n v="0"/>
    <n v="10.43"/>
    <n v="0"/>
    <n v="0"/>
    <n v="12"/>
    <n v="10.43"/>
    <n v="60.833333333333329"/>
    <n v="0"/>
    <n v="0"/>
    <n v="0"/>
    <n v="125.16"/>
    <s v="Order specific"/>
    <s v="Order specific"/>
    <s v="C"/>
    <s v=""/>
    <n v="0"/>
  </r>
  <r>
    <s v="AVX000402-01"/>
    <s v="FIXING"/>
    <s v="SM"/>
    <n v="202"/>
    <x v="1"/>
    <s v="HVX"/>
    <x v="1"/>
    <s v="kanban"/>
    <n v="2600"/>
    <n v="60"/>
    <n v="0"/>
    <n v="11.96"/>
    <n v="0"/>
    <n v="60"/>
    <n v="4721"/>
    <n v="717.6"/>
    <n v="7.7314128362635043E-2"/>
    <n v="0"/>
    <n v="358.8"/>
    <n v="0"/>
    <n v="56463.16"/>
    <s v="&lt;15 days"/>
    <n v="2"/>
    <s v="C"/>
    <n v="14"/>
    <n v="0"/>
  </r>
  <r>
    <s v="AVX000405-01"/>
    <s v="软连接连接螺杆"/>
    <s v="SM"/>
    <n v="212"/>
    <x v="1"/>
    <s v="HVX"/>
    <x v="1"/>
    <s v="kanban"/>
    <n v="2600"/>
    <n v="483"/>
    <n v="360"/>
    <n v="4.5999999999999996"/>
    <n v="0"/>
    <n v="180"/>
    <n v="3246"/>
    <n v="2221.7999999999997"/>
    <n v="6.7467652495378934"/>
    <n v="0"/>
    <n v="413.99999999999994"/>
    <n v="1655.9999999999998"/>
    <n v="14931.599999999999"/>
    <s v="&lt;15 days"/>
    <n v="2"/>
    <s v="B"/>
    <n v="14"/>
    <n v="0"/>
  </r>
  <r>
    <s v="AVX000407-01"/>
    <s v="软连接垫片φ10.5X2"/>
    <s v="SM"/>
    <n v="212"/>
    <x v="0"/>
    <s v="VEP"/>
    <x v="1"/>
    <s v="kanban"/>
    <n v="2600"/>
    <n v="84"/>
    <n v="2200"/>
    <n v="1"/>
    <n v="0"/>
    <n v="1000"/>
    <n v="37611"/>
    <n v="84"/>
    <n v="4.6873255164712448"/>
    <n v="0"/>
    <n v="500"/>
    <n v="2200"/>
    <n v="37611"/>
    <s v="&lt;15 days"/>
    <n v="2"/>
    <s v="C"/>
    <n v="14"/>
    <n v="0"/>
  </r>
  <r>
    <s v="AVX000408-01"/>
    <s v="极柱软连接 630/1250A"/>
    <s v="VMI"/>
    <n v="212"/>
    <x v="1"/>
    <s v="HVX"/>
    <x v="2"/>
    <s v="MRP"/>
    <s v="VMI"/>
    <n v="242"/>
    <n v="0"/>
    <n v="61.8"/>
    <n v="0"/>
    <n v="0"/>
    <n v="20355"/>
    <n v="14955.599999999999"/>
    <n v="1.5062638172439204"/>
    <n v="0"/>
    <n v="0"/>
    <n v="0"/>
    <n v="1257939"/>
    <s v="&lt;15 days"/>
    <n v="1"/>
    <s v="A"/>
    <n v="7"/>
    <n v="0"/>
  </r>
  <r>
    <s v="AVX000408-02"/>
    <s v="HVX-O软连接630A"/>
    <s v="VMI"/>
    <n v="202"/>
    <x v="1"/>
    <s v="HVX"/>
    <x v="2"/>
    <s v="MRP"/>
    <s v="VMI"/>
    <n v="45"/>
    <n v="0"/>
    <n v="46.21"/>
    <n v="0"/>
    <n v="0"/>
    <n v="2004"/>
    <n v="2079.4499999999998"/>
    <n v="44.076846307385232"/>
    <n v="0"/>
    <n v="0"/>
    <n v="0"/>
    <n v="92604.84"/>
    <s v="&lt;90 days"/>
    <n v="2"/>
    <s v="B"/>
    <n v="14"/>
    <n v="936.51384283935238"/>
  </r>
  <r>
    <s v="AVX000409-03"/>
    <s v="AVX000409-03 HV500电机支架垫块"/>
    <s v="VMI"/>
    <n v="202"/>
    <x v="1"/>
    <s v="HVX"/>
    <x v="2"/>
    <s v="MRP"/>
    <s v="VMI"/>
    <n v="7"/>
    <n v="0"/>
    <n v="3.3"/>
    <n v="0"/>
    <n v="0"/>
    <n v="139"/>
    <n v="23.099999999999998"/>
    <n v="118.16546762589928"/>
    <n v="0"/>
    <n v="0"/>
    <n v="0"/>
    <n v="458.7"/>
    <s v="&gt;90 days"/>
    <n v="3"/>
    <s v="C"/>
    <n v="21"/>
    <n v="12.536528219178082"/>
  </r>
  <r>
    <s v="AVX000409-05"/>
    <s v="WASHER"/>
    <s v="VMI"/>
    <n v="212"/>
    <x v="1"/>
    <s v="HVX"/>
    <x v="2"/>
    <s v="MRP"/>
    <s v="VMI"/>
    <n v="139"/>
    <n v="0"/>
    <n v="12.69"/>
    <n v="0"/>
    <n v="0"/>
    <n v="3114"/>
    <n v="1763.9099999999999"/>
    <n v="0.82048811817597933"/>
    <n v="0"/>
    <n v="0"/>
    <n v="0"/>
    <n v="39516.659999999996"/>
    <s v="&lt;15 days"/>
    <n v="2"/>
    <s v="B"/>
    <n v="14"/>
    <n v="0"/>
  </r>
  <r>
    <s v="AVX000420-01"/>
    <s v="拉杆垫片"/>
    <s v="SM"/>
    <n v="202"/>
    <x v="1"/>
    <s v="HVX"/>
    <x v="1"/>
    <s v="kanban"/>
    <n v="2600"/>
    <n v="191"/>
    <n v="300"/>
    <n v="3.11"/>
    <n v="0"/>
    <n v="60"/>
    <n v="756"/>
    <n v="594.01"/>
    <n v="67.109788359788368"/>
    <n v="0"/>
    <n v="93.3"/>
    <n v="933"/>
    <n v="2351.16"/>
    <s v="&lt;90 days"/>
    <n v="3"/>
    <s v="C"/>
    <n v="21"/>
    <n v="269.36734856410766"/>
  </r>
  <r>
    <s v="AVX000423-01"/>
    <s v="HVX-40.5KV主轴摆臂卡片"/>
    <s v="VMI"/>
    <n v="202"/>
    <x v="1"/>
    <s v="HVX"/>
    <x v="2"/>
    <s v="MRP"/>
    <s v="VMI"/>
    <n v="42"/>
    <n v="0"/>
    <n v="4.16"/>
    <n v="0"/>
    <n v="0"/>
    <n v="1442"/>
    <n v="174.72"/>
    <n v="48.346047156726769"/>
    <n v="0"/>
    <n v="0"/>
    <n v="0"/>
    <n v="5998.72"/>
    <s v="&lt;90 days"/>
    <n v="3"/>
    <s v="C"/>
    <n v="21"/>
    <n v="65.225909511582884"/>
  </r>
  <r>
    <s v="AVX000442-01"/>
    <s v="PIPE"/>
    <s v="SM"/>
    <n v="202"/>
    <x v="1"/>
    <s v="HVX"/>
    <x v="1"/>
    <s v="kanban"/>
    <n v="2600"/>
    <n v="563"/>
    <n v="1169"/>
    <n v="2.5"/>
    <n v="0"/>
    <n v="200"/>
    <n v="4317"/>
    <n v="1407.5"/>
    <n v="3.5510771369006258"/>
    <n v="0"/>
    <n v="250"/>
    <n v="2922.5"/>
    <n v="10792.5"/>
    <s v="&lt;15 days"/>
    <n v="2"/>
    <s v="B"/>
    <n v="14"/>
    <n v="0"/>
  </r>
  <r>
    <s v="AVX000443-01"/>
    <s v="SUPPORT STRUCTURE"/>
    <s v="SM"/>
    <n v="202"/>
    <x v="1"/>
    <s v="HVX"/>
    <x v="1"/>
    <s v="kanban"/>
    <n v="2600"/>
    <n v="25"/>
    <n v="90"/>
    <n v="12.96"/>
    <n v="0"/>
    <n v="30"/>
    <n v="326"/>
    <n v="324"/>
    <n v="630.35276073619627"/>
    <n v="0"/>
    <n v="194.4"/>
    <n v="1166.4000000000001"/>
    <n v="4224.96"/>
    <s v="&gt;90 days"/>
    <n v="3"/>
    <s v="C"/>
    <n v="21"/>
    <n v="206.71598900216551"/>
  </r>
  <r>
    <s v="AVX000444-01"/>
    <s v="SUPPORT STRUCTURE"/>
    <s v="SM"/>
    <n v="202"/>
    <x v="1"/>
    <s v="HVX"/>
    <x v="1"/>
    <s v="kanban"/>
    <n v="2600"/>
    <n v="26"/>
    <n v="90"/>
    <n v="12.96"/>
    <n v="0"/>
    <n v="30"/>
    <n v="326"/>
    <n v="336.96000000000004"/>
    <n v="27.990797546012271"/>
    <n v="0"/>
    <n v="194.4"/>
    <n v="1166.4000000000001"/>
    <n v="4224.96"/>
    <s v="&lt;30 days"/>
    <n v="3"/>
    <s v="C"/>
    <n v="21"/>
    <n v="55.543563221917822"/>
  </r>
  <r>
    <s v="AVX000454-02"/>
    <s v="SEALING END"/>
    <s v="O12"/>
    <n v="202"/>
    <x v="1"/>
    <s v="HVX"/>
    <x v="0"/>
    <s v="Order specific"/>
    <n v="2100"/>
    <n v="2"/>
    <n v="0"/>
    <n v="29.13"/>
    <n v="0"/>
    <n v="0"/>
    <n v="6"/>
    <n v="58.26"/>
    <n v="1581.6666666666665"/>
    <n v="0"/>
    <n v="0"/>
    <n v="0"/>
    <n v="174.78"/>
    <s v="Order specific"/>
    <s v="Order specific"/>
    <s v="C"/>
    <s v=""/>
    <n v="0"/>
  </r>
  <r>
    <s v="AVX000454-03"/>
    <s v="IP左侧板210mm"/>
    <s v="O12"/>
    <n v="202"/>
    <x v="1"/>
    <s v="HVX"/>
    <x v="0"/>
    <s v="Order specific"/>
    <n v="2100"/>
    <n v="6"/>
    <n v="0"/>
    <n v="25.01"/>
    <n v="0"/>
    <n v="0"/>
    <n v="98"/>
    <n v="150.06"/>
    <n v="7.4489795918367339"/>
    <n v="0"/>
    <n v="0"/>
    <n v="0"/>
    <n v="2450.98"/>
    <s v="Order specific"/>
    <s v="Order specific"/>
    <s v="C"/>
    <s v=""/>
    <n v="0"/>
  </r>
  <r>
    <s v="AVX000454-04"/>
    <s v="IP右侧板210mm"/>
    <s v="O12"/>
    <n v="202"/>
    <x v="1"/>
    <s v="HVX"/>
    <x v="0"/>
    <s v="Order specific"/>
    <n v="2100"/>
    <n v="6"/>
    <n v="0"/>
    <n v="25.01"/>
    <n v="0"/>
    <n v="0"/>
    <n v="96"/>
    <n v="150.06"/>
    <n v="22.8125"/>
    <n v="0"/>
    <n v="0"/>
    <n v="0"/>
    <n v="2400.96"/>
    <s v="Order specific"/>
    <s v="Order specific"/>
    <s v="C"/>
    <s v=""/>
    <n v="0"/>
  </r>
  <r>
    <s v="AVX000454-21"/>
    <s v="IP左侧板275mm"/>
    <s v="O12"/>
    <n v="202"/>
    <x v="1"/>
    <s v="HVX"/>
    <x v="0"/>
    <s v="Order specific"/>
    <n v="2100"/>
    <n v="1"/>
    <n v="0"/>
    <n v="38"/>
    <n v="0"/>
    <n v="0"/>
    <n v="31"/>
    <n v="38"/>
    <n v="70.645161290322577"/>
    <n v="0"/>
    <n v="0"/>
    <n v="0"/>
    <n v="1178"/>
    <s v="Order specific"/>
    <s v="Order specific"/>
    <s v="C"/>
    <s v=""/>
    <n v="0"/>
  </r>
  <r>
    <s v="AVX000454-22"/>
    <s v="IP右侧板275mm"/>
    <s v="O12"/>
    <n v="202"/>
    <x v="1"/>
    <s v="HVX"/>
    <x v="0"/>
    <s v="Order specific"/>
    <n v="2100"/>
    <n v="1"/>
    <n v="0"/>
    <n v="38"/>
    <n v="0"/>
    <n v="0"/>
    <n v="31"/>
    <n v="38"/>
    <n v="11.774193548387096"/>
    <n v="0"/>
    <n v="0"/>
    <n v="0"/>
    <n v="1178"/>
    <s v="Order specific"/>
    <s v="Order specific"/>
    <s v="C"/>
    <s v=""/>
    <n v="0"/>
  </r>
  <r>
    <s v="AVX000455-02"/>
    <s v="IP顶板210mm"/>
    <s v="O12"/>
    <n v="202"/>
    <x v="1"/>
    <s v="HVX"/>
    <x v="0"/>
    <s v="Order specific"/>
    <n v="2100"/>
    <n v="14"/>
    <n v="0"/>
    <n v="58.98"/>
    <n v="0"/>
    <n v="0"/>
    <n v="154"/>
    <n v="825.71999999999991"/>
    <n v="2.3701298701298703"/>
    <n v="0"/>
    <n v="0"/>
    <n v="0"/>
    <n v="9082.92"/>
    <s v="Order specific"/>
    <s v="Order specific"/>
    <s v="C"/>
    <s v=""/>
    <n v="0"/>
  </r>
  <r>
    <s v="AVX000455-11"/>
    <s v="IP顶板210mm"/>
    <s v="O12"/>
    <n v="202"/>
    <x v="1"/>
    <s v="HVX"/>
    <x v="0"/>
    <s v="Order specific"/>
    <n v="2100"/>
    <n v="1"/>
    <n v="0"/>
    <n v="41.79"/>
    <n v="0"/>
    <n v="0"/>
    <n v="35"/>
    <n v="41.79"/>
    <n v="146"/>
    <n v="0"/>
    <n v="0"/>
    <n v="0"/>
    <n v="1462.6499999999999"/>
    <s v="Order specific"/>
    <s v="Order specific"/>
    <s v="C"/>
    <s v=""/>
    <n v="0"/>
  </r>
  <r>
    <s v="AVX000455-21"/>
    <s v="IP顶板275mm"/>
    <s v="O12"/>
    <n v="202"/>
    <x v="1"/>
    <s v="HVX"/>
    <x v="0"/>
    <s v="Order specific"/>
    <n v="2100"/>
    <n v="1"/>
    <n v="0"/>
    <n v="77"/>
    <n v="0"/>
    <n v="0"/>
    <n v="31"/>
    <n v="77"/>
    <n v="11.774193548387096"/>
    <n v="0"/>
    <n v="0"/>
    <n v="0"/>
    <n v="2387"/>
    <s v="Order specific"/>
    <s v="Order specific"/>
    <s v="C"/>
    <s v=""/>
    <n v="0"/>
  </r>
  <r>
    <s v="AVX000459-12"/>
    <s v="隔离车S8,S9导轨安装板"/>
    <s v="VMI"/>
    <n v="202"/>
    <x v="1"/>
    <s v="HVX"/>
    <x v="2"/>
    <s v="MRP"/>
    <s v="VMI"/>
    <n v="6"/>
    <n v="0"/>
    <n v="3.87"/>
    <n v="0"/>
    <n v="0"/>
    <n v="13"/>
    <n v="23.22"/>
    <n v="28.07692307692308"/>
    <n v="0"/>
    <n v="0"/>
    <n v="0"/>
    <n v="50.31"/>
    <s v="&lt;30 days"/>
    <n v="3"/>
    <s v="C"/>
    <n v="21"/>
    <n v="3.8627901369863031"/>
  </r>
  <r>
    <s v="AVX000470-01"/>
    <s v="PULLING BAR"/>
    <s v="HVX"/>
    <n v="212"/>
    <x v="1"/>
    <s v="HVX"/>
    <x v="0"/>
    <s v="Order specific"/>
    <n v="2100"/>
    <n v="69"/>
    <n v="0"/>
    <n v="70.459999999999994"/>
    <n v="0"/>
    <n v="0"/>
    <n v="30"/>
    <n v="4861.74"/>
    <n v="73"/>
    <n v="0"/>
    <n v="0"/>
    <n v="0"/>
    <n v="2113.7999999999997"/>
    <s v="Order specific"/>
    <s v="Order specific"/>
    <s v="B"/>
    <s v=""/>
    <n v="0"/>
  </r>
  <r>
    <s v="AVX000472-02Z"/>
    <s v="COVER"/>
    <s v="XB"/>
    <n v="202"/>
    <x v="1"/>
    <s v="HVX"/>
    <x v="0"/>
    <s v="Order specific"/>
    <n v="2100"/>
    <n v="3"/>
    <n v="0"/>
    <n v="189.78"/>
    <n v="0"/>
    <n v="0"/>
    <n v="9"/>
    <n v="569.34"/>
    <n v="2798.3333333333335"/>
    <n v="0"/>
    <n v="0"/>
    <n v="0"/>
    <n v="1708.02"/>
    <s v="Order specific"/>
    <s v="Order specific"/>
    <s v="C"/>
    <s v=""/>
    <n v="0"/>
  </r>
  <r>
    <s v="AVX000513-01"/>
    <s v="KYN61 1200mmIP左侧板"/>
    <s v="VMI"/>
    <n v="202"/>
    <x v="1"/>
    <s v="HVX"/>
    <x v="2"/>
    <s v="MRP"/>
    <s v="VMI"/>
    <n v="5"/>
    <n v="0"/>
    <n v="39.659999999999997"/>
    <n v="0"/>
    <n v="0"/>
    <n v="50"/>
    <n v="198.29999999999998"/>
    <n v="21.9"/>
    <n v="0"/>
    <n v="0"/>
    <n v="0"/>
    <n v="1982.9999999999998"/>
    <s v="&lt;30 days"/>
    <n v="3"/>
    <s v="C"/>
    <n v="21"/>
    <n v="5.3785479452054714"/>
  </r>
  <r>
    <s v="AVX000513-02"/>
    <s v="KYN61 1200mmIP右侧板"/>
    <s v="VMI"/>
    <n v="202"/>
    <x v="1"/>
    <s v="HVX"/>
    <x v="2"/>
    <s v="MRP"/>
    <s v="VMI"/>
    <n v="6"/>
    <n v="0"/>
    <n v="39.659999999999997"/>
    <n v="0"/>
    <n v="0"/>
    <n v="50"/>
    <n v="237.95999999999998"/>
    <n v="36.5"/>
    <n v="0"/>
    <n v="0"/>
    <n v="0"/>
    <n v="1982.9999999999998"/>
    <s v="&lt;90 days"/>
    <n v="3"/>
    <s v="C"/>
    <n v="21"/>
    <n v="66.693994520547932"/>
  </r>
  <r>
    <s v="AVX000513-11"/>
    <s v="KYN61 1400mmIP左侧板"/>
    <s v="VMI"/>
    <n v="202"/>
    <x v="1"/>
    <s v="HVX"/>
    <x v="2"/>
    <s v="MRP"/>
    <s v="VMI"/>
    <n v="3"/>
    <n v="0"/>
    <n v="49.78"/>
    <n v="0"/>
    <n v="0"/>
    <n v="81"/>
    <n v="149.34"/>
    <n v="27.037037037037035"/>
    <n v="0"/>
    <n v="0"/>
    <n v="0"/>
    <n v="4032.1800000000003"/>
    <s v="&lt;30 days"/>
    <n v="3"/>
    <s v="C"/>
    <n v="21"/>
    <n v="22.00821534246575"/>
  </r>
  <r>
    <s v="AVX000513-12"/>
    <s v="KYN61 1400mmIP右侧板"/>
    <s v="VMI"/>
    <n v="202"/>
    <x v="1"/>
    <s v="HVX"/>
    <x v="2"/>
    <s v="MRP"/>
    <s v="VMI"/>
    <n v="3"/>
    <n v="0"/>
    <n v="49.78"/>
    <n v="0"/>
    <n v="0"/>
    <n v="81"/>
    <n v="149.34"/>
    <n v="13.518518518518517"/>
    <n v="0"/>
    <n v="0"/>
    <n v="0"/>
    <n v="4032.1800000000003"/>
    <s v="&lt;15 days"/>
    <n v="3"/>
    <s v="C"/>
    <n v="21"/>
    <n v="0"/>
  </r>
  <r>
    <s v="AVX000514-01"/>
    <s v="KYN61 1200mmIP顶板"/>
    <s v="VMI"/>
    <n v="202"/>
    <x v="1"/>
    <s v="HVX"/>
    <x v="2"/>
    <s v="MRP"/>
    <s v="VMI"/>
    <n v="11"/>
    <n v="0"/>
    <n v="159.62"/>
    <n v="0"/>
    <n v="0"/>
    <n v="75"/>
    <n v="1755.8200000000002"/>
    <n v="14.6"/>
    <n v="0"/>
    <n v="0"/>
    <n v="0"/>
    <n v="11971.5"/>
    <s v="&lt;15 days"/>
    <n v="2"/>
    <s v="B"/>
    <n v="14"/>
    <n v="47.623610958904138"/>
  </r>
  <r>
    <s v="AVX000514-11"/>
    <s v="KYN61 1400mmIP顶板"/>
    <s v="VMI"/>
    <n v="202"/>
    <x v="1"/>
    <s v="HVX"/>
    <x v="2"/>
    <s v="MRP"/>
    <s v="VMI"/>
    <n v="3"/>
    <n v="0"/>
    <n v="132.81"/>
    <n v="0"/>
    <n v="0"/>
    <n v="81"/>
    <n v="398.43"/>
    <n v="49.567901234567898"/>
    <n v="0"/>
    <n v="0"/>
    <n v="0"/>
    <n v="10757.61"/>
    <s v="&lt;90 days"/>
    <n v="2"/>
    <s v="C"/>
    <n v="14"/>
    <n v="188.69208164383562"/>
  </r>
  <r>
    <s v="AVX000534-01"/>
    <s v="CBX与壳体支撑件"/>
    <s v="VMI"/>
    <n v="202"/>
    <x v="1"/>
    <s v="HVX"/>
    <x v="2"/>
    <s v="MRP"/>
    <s v="VMI"/>
    <n v="2"/>
    <n v="0"/>
    <n v="11.45"/>
    <n v="0"/>
    <n v="0"/>
    <n v="8"/>
    <n v="22.9"/>
    <n v="136.875"/>
    <n v="0"/>
    <n v="0"/>
    <n v="0"/>
    <n v="91.6"/>
    <s v="&gt;90 days"/>
    <n v="3"/>
    <s v="C"/>
    <n v="21"/>
    <n v="12.795139726027399"/>
  </r>
  <r>
    <s v="AVX000534-02"/>
    <s v="CBX与壳体支撑件"/>
    <s v="VMI"/>
    <n v="202"/>
    <x v="1"/>
    <s v="HVX"/>
    <x v="2"/>
    <s v="MRP"/>
    <s v="VMI"/>
    <n v="2"/>
    <n v="0"/>
    <n v="11.45"/>
    <n v="0"/>
    <n v="0"/>
    <n v="8"/>
    <n v="22.9"/>
    <n v="91.25"/>
    <n v="0"/>
    <n v="0"/>
    <n v="0"/>
    <n v="91.6"/>
    <s v="&gt;90 days"/>
    <n v="3"/>
    <s v="C"/>
    <n v="21"/>
    <n v="11.635709589041095"/>
  </r>
  <r>
    <s v="AVX000583-01"/>
    <s v="HVX-O软连接与拉杆连接轴"/>
    <s v="VMI"/>
    <n v="212"/>
    <x v="1"/>
    <s v="HVX"/>
    <x v="2"/>
    <s v="MRP"/>
    <s v="VMI"/>
    <n v="30"/>
    <n v="0"/>
    <n v="5.26"/>
    <n v="0"/>
    <n v="0"/>
    <n v="1968"/>
    <n v="157.79999999999998"/>
    <n v="0.37093495934959353"/>
    <n v="0"/>
    <n v="0"/>
    <n v="0"/>
    <n v="10351.68"/>
    <s v="&lt;15 days"/>
    <n v="2"/>
    <s v="C"/>
    <n v="14"/>
    <n v="0"/>
  </r>
  <r>
    <s v="AVX000605-01"/>
    <s v="KYN61 IP上航空插联锁板"/>
    <s v="VMI"/>
    <n v="202"/>
    <x v="1"/>
    <s v="HVX"/>
    <x v="2"/>
    <s v="MRP"/>
    <s v="VMI"/>
    <n v="3"/>
    <n v="0"/>
    <n v="8.86"/>
    <n v="0"/>
    <n v="0"/>
    <n v="151"/>
    <n v="26.58"/>
    <n v="72.516556291390728"/>
    <n v="0"/>
    <n v="0"/>
    <n v="0"/>
    <n v="1337.86"/>
    <s v="&lt;90 days"/>
    <n v="3"/>
    <s v="C"/>
    <n v="21"/>
    <n v="12.462597369863014"/>
  </r>
  <r>
    <s v="AVX000620-01"/>
    <s v="HVX-O极柱底部密封垫630A"/>
    <s v="VMI"/>
    <n v="202"/>
    <x v="1"/>
    <s v="HVX"/>
    <x v="2"/>
    <s v="MRP"/>
    <s v="VMI"/>
    <n v="30"/>
    <n v="0"/>
    <n v="9.33"/>
    <n v="0"/>
    <n v="0"/>
    <n v="1986"/>
    <n v="279.89999999999998"/>
    <n v="0.55135951661631422"/>
    <n v="0"/>
    <n v="0"/>
    <n v="0"/>
    <n v="18529.38"/>
    <s v="&lt;15 days"/>
    <n v="2"/>
    <s v="C"/>
    <n v="14"/>
    <n v="0"/>
  </r>
  <r>
    <s v="AVX000715-01"/>
    <s v="辅开连杆销"/>
    <s v="VMI"/>
    <n v="212"/>
    <x v="1"/>
    <s v="HVX"/>
    <x v="2"/>
    <s v="MRP"/>
    <s v="VMI"/>
    <n v="6"/>
    <n v="0"/>
    <n v="4.5"/>
    <n v="0"/>
    <n v="0"/>
    <n v="1225"/>
    <n v="27"/>
    <n v="8.9387755102040813"/>
    <n v="0"/>
    <n v="0"/>
    <n v="0"/>
    <n v="5512.5"/>
    <s v="&lt;15 days"/>
    <n v="3"/>
    <s v="C"/>
    <n v="21"/>
    <n v="0"/>
  </r>
  <r>
    <s v="AVX000717-02"/>
    <s v="IP板侧板150mm"/>
    <s v="VMI"/>
    <n v="202"/>
    <x v="1"/>
    <s v="HVX"/>
    <x v="2"/>
    <s v="MRP"/>
    <s v="VMI"/>
    <n v="49"/>
    <n v="0"/>
    <n v="35.51"/>
    <n v="0"/>
    <n v="0"/>
    <n v="2355"/>
    <n v="1739.99"/>
    <n v="0.92993630573248398"/>
    <n v="0"/>
    <n v="0"/>
    <n v="0"/>
    <n v="83626.049999999988"/>
    <s v="&lt;15 days"/>
    <n v="2"/>
    <s v="B"/>
    <n v="14"/>
    <n v="0"/>
  </r>
  <r>
    <s v="AVX000734-01"/>
    <s v="SUPPORT"/>
    <s v="XA"/>
    <n v="202"/>
    <x v="1"/>
    <s v="HVX"/>
    <x v="0"/>
    <s v="Order specific"/>
    <n v="2100"/>
    <n v="200"/>
    <n v="0"/>
    <n v="3.42"/>
    <n v="0"/>
    <n v="0"/>
    <n v="11"/>
    <n v="684"/>
    <n v="1625.9090909090908"/>
    <n v="0"/>
    <n v="0"/>
    <n v="0"/>
    <n v="37.619999999999997"/>
    <s v="Order specific"/>
    <s v="Order specific"/>
    <s v="C"/>
    <s v=""/>
    <n v="0"/>
  </r>
  <r>
    <s v="AVX000735-01Z"/>
    <s v="面板150mm"/>
    <s v="O12"/>
    <n v="202"/>
    <x v="1"/>
    <s v="HVX"/>
    <x v="0"/>
    <s v="Order specific"/>
    <n v="2100"/>
    <n v="2"/>
    <n v="0"/>
    <n v="84.59"/>
    <n v="0"/>
    <n v="0"/>
    <n v="12"/>
    <n v="169.18"/>
    <n v="6083.3333333333339"/>
    <n v="0"/>
    <n v="0"/>
    <n v="0"/>
    <n v="1015.08"/>
    <s v="Order specific"/>
    <s v="Order specific"/>
    <s v="C"/>
    <s v=""/>
    <n v="0"/>
  </r>
  <r>
    <s v="AVX000735-02Z"/>
    <s v="面板210mm"/>
    <s v="VMI"/>
    <n v="202"/>
    <x v="1"/>
    <s v="HVX"/>
    <x v="2"/>
    <s v="MRP"/>
    <s v="VMI"/>
    <n v="70"/>
    <n v="0"/>
    <n v="85.15"/>
    <n v="0"/>
    <n v="0"/>
    <n v="2955"/>
    <n v="5960.5"/>
    <n v="0.24703891708967851"/>
    <n v="0"/>
    <n v="0"/>
    <n v="0"/>
    <n v="251618.25000000003"/>
    <s v="&lt;15 days"/>
    <n v="1"/>
    <s v="B"/>
    <n v="7"/>
    <n v="0"/>
  </r>
  <r>
    <s v="AVX000735-03Z"/>
    <s v="面板275mm"/>
    <s v="VMI"/>
    <n v="202"/>
    <x v="1"/>
    <s v="HVX"/>
    <x v="2"/>
    <s v="MRP"/>
    <s v="VMI"/>
    <n v="2"/>
    <n v="0"/>
    <n v="94.51"/>
    <n v="0"/>
    <n v="0"/>
    <n v="416"/>
    <n v="189.02"/>
    <n v="61.418269230769234"/>
    <n v="0"/>
    <n v="0"/>
    <n v="0"/>
    <n v="39316.160000000003"/>
    <s v="&lt;90 days"/>
    <n v="2"/>
    <s v="C"/>
    <n v="14"/>
    <n v="96.316306191780839"/>
  </r>
  <r>
    <s v="AVX000738-01"/>
    <s v="螺纹"/>
    <s v="O12"/>
    <n v="212"/>
    <x v="1"/>
    <s v="HVX"/>
    <x v="0"/>
    <s v="Order specific"/>
    <n v="2100"/>
    <n v="17"/>
    <n v="0"/>
    <n v="80.16"/>
    <n v="0"/>
    <n v="0"/>
    <n v="88"/>
    <n v="1362.72"/>
    <n v="8.295454545454545"/>
    <n v="0"/>
    <n v="0"/>
    <n v="0"/>
    <n v="7054.08"/>
    <s v="Order specific"/>
    <s v="Order specific"/>
    <s v="B"/>
    <s v=""/>
    <n v="0"/>
  </r>
  <r>
    <s v="AVX000739-01"/>
    <s v="传动片"/>
    <s v="O12"/>
    <n v="212"/>
    <x v="1"/>
    <s v="HVX"/>
    <x v="0"/>
    <s v="Order specific"/>
    <n v="2100"/>
    <n v="78"/>
    <n v="0"/>
    <n v="7.83"/>
    <n v="0"/>
    <n v="0"/>
    <n v="176"/>
    <n v="610.74"/>
    <n v="35.25568181818182"/>
    <n v="0"/>
    <n v="0"/>
    <n v="0"/>
    <n v="1378.08"/>
    <s v="Order specific"/>
    <s v="Order specific"/>
    <s v="C"/>
    <s v=""/>
    <n v="0"/>
  </r>
  <r>
    <s v="AVX000813-01"/>
    <s v="盖子"/>
    <s v="XA"/>
    <n v="202"/>
    <x v="1"/>
    <s v="HVX"/>
    <x v="0"/>
    <s v="Order specific"/>
    <n v="2100"/>
    <n v="2"/>
    <n v="0"/>
    <n v="307.8"/>
    <n v="0"/>
    <n v="0"/>
    <n v="0"/>
    <n v="615.6"/>
    <s v=""/>
    <n v="0"/>
    <n v="0"/>
    <n v="0"/>
    <n v="0"/>
    <s v="Order specific"/>
    <s v="Order specific"/>
    <s v="C"/>
    <s v=""/>
    <n v="0"/>
  </r>
  <r>
    <s v="AVX000850-01"/>
    <s v="SPACE"/>
    <s v="SM"/>
    <n v="212"/>
    <x v="1"/>
    <s v="HVX"/>
    <x v="1"/>
    <s v="kanban"/>
    <n v="2600"/>
    <n v="613"/>
    <n v="800"/>
    <n v="1.67"/>
    <n v="0"/>
    <n v="200"/>
    <n v="4760"/>
    <n v="1023.7099999999999"/>
    <n v="0.15336134453781514"/>
    <n v="0"/>
    <n v="167"/>
    <n v="1336"/>
    <n v="7949.2"/>
    <s v="&lt;15 days"/>
    <n v="3"/>
    <s v="B"/>
    <n v="21"/>
    <n v="0"/>
  </r>
  <r>
    <s v="AVX000857-01"/>
    <s v="PLATE"/>
    <s v="SM"/>
    <n v="212"/>
    <x v="1"/>
    <s v="HVX"/>
    <x v="1"/>
    <s v="kanban"/>
    <n v="2600"/>
    <n v="177"/>
    <n v="100"/>
    <n v="3.69"/>
    <n v="0"/>
    <n v="50"/>
    <n v="683"/>
    <n v="653.13"/>
    <n v="327.59150805270866"/>
    <n v="0"/>
    <n v="92.25"/>
    <n v="369"/>
    <n v="2520.27"/>
    <s v="&gt;90 days"/>
    <n v="3"/>
    <s v="C"/>
    <n v="21"/>
    <n v="403.43266062526533"/>
  </r>
  <r>
    <s v="AVX000873-01"/>
    <s v="绝缘子"/>
    <s v="HVX"/>
    <n v="212"/>
    <x v="1"/>
    <s v="HVX"/>
    <x v="0"/>
    <s v="Order specific"/>
    <n v="2100"/>
    <n v="12"/>
    <n v="0"/>
    <n v="128.1"/>
    <n v="0"/>
    <n v="0"/>
    <n v="93"/>
    <n v="1537.1999999999998"/>
    <n v="694.67741935483878"/>
    <n v="0"/>
    <n v="0"/>
    <n v="0"/>
    <n v="11913.3"/>
    <s v="Order specific"/>
    <s v="Order specific"/>
    <s v="B"/>
    <s v=""/>
    <n v="0"/>
  </r>
  <r>
    <s v="AVX000874-01"/>
    <s v="SPRING"/>
    <s v="O12"/>
    <n v="219"/>
    <x v="1"/>
    <s v="HVX"/>
    <x v="0"/>
    <s v="Order specific"/>
    <n v="2100"/>
    <n v="173"/>
    <n v="100"/>
    <n v="0.05"/>
    <n v="0"/>
    <n v="0"/>
    <n v="238"/>
    <n v="8.65"/>
    <n v="18.403361344537817"/>
    <n v="0"/>
    <n v="0"/>
    <n v="5"/>
    <n v="11.9"/>
    <s v="Order specific"/>
    <s v="Order specific"/>
    <s v="C"/>
    <s v=""/>
    <n v="0"/>
  </r>
  <r>
    <s v="AVX000876-01"/>
    <s v="SUPPORT"/>
    <s v="XB"/>
    <n v="202"/>
    <x v="1"/>
    <s v="HVX"/>
    <x v="0"/>
    <s v="Order specific"/>
    <n v="2100"/>
    <n v="3"/>
    <n v="10"/>
    <n v="8.25"/>
    <n v="0"/>
    <n v="0"/>
    <n v="230"/>
    <n v="24.75"/>
    <n v="274.54347826086956"/>
    <n v="0"/>
    <n v="0"/>
    <n v="82.5"/>
    <n v="1897.5"/>
    <s v="Order specific"/>
    <s v="Order specific"/>
    <s v="C"/>
    <s v=""/>
    <n v="0"/>
  </r>
  <r>
    <s v="AVX000916-01"/>
    <s v="LINK ROD"/>
    <s v="SM"/>
    <n v="202"/>
    <x v="1"/>
    <s v="HVX"/>
    <x v="1"/>
    <s v="kanban"/>
    <n v="2600"/>
    <n v="540"/>
    <n v="540"/>
    <n v="9.1999999999999993"/>
    <n v="0"/>
    <n v="180"/>
    <n v="4396"/>
    <n v="4968"/>
    <n v="0.24909008189262968"/>
    <n v="0"/>
    <n v="827.99999999999989"/>
    <n v="4968"/>
    <n v="40443.199999999997"/>
    <s v="&lt;15 days"/>
    <n v="2"/>
    <s v="B"/>
    <n v="14"/>
    <n v="0"/>
  </r>
  <r>
    <s v="AVX000916-02"/>
    <s v="BEARING"/>
    <s v="XA"/>
    <n v="214"/>
    <x v="1"/>
    <s v="HVX"/>
    <x v="0"/>
    <s v="Order specific"/>
    <n v="2100"/>
    <n v="88"/>
    <n v="0"/>
    <n v="12.4"/>
    <n v="0"/>
    <n v="0"/>
    <n v="365"/>
    <n v="1091.2"/>
    <n v="540"/>
    <n v="0"/>
    <n v="0"/>
    <n v="0"/>
    <n v="4526"/>
    <s v="Order specific"/>
    <s v="Order specific"/>
    <s v="B"/>
    <s v=""/>
    <n v="0"/>
  </r>
  <r>
    <s v="AVX000923-03"/>
    <s v="LABEL ENGLISH"/>
    <s v="CVX"/>
    <n v="105"/>
    <x v="1"/>
    <s v="HVX"/>
    <x v="0"/>
    <s v="Order specific"/>
    <n v="2100"/>
    <n v="100"/>
    <n v="0"/>
    <n v="1.2"/>
    <n v="0"/>
    <n v="0"/>
    <n v="0"/>
    <n v="120"/>
    <s v=""/>
    <n v="0"/>
    <n v="0"/>
    <n v="0"/>
    <n v="0"/>
    <s v="Order specific"/>
    <s v="Order specific"/>
    <s v="C"/>
    <s v=""/>
    <n v="0"/>
  </r>
  <r>
    <s v="AVX000923-04"/>
    <s v="LABEL ENGLISH"/>
    <s v="CVX"/>
    <n v="105"/>
    <x v="1"/>
    <s v="HVX"/>
    <x v="0"/>
    <s v="Order specific"/>
    <n v="2100"/>
    <n v="100"/>
    <n v="0"/>
    <n v="2.9"/>
    <n v="0"/>
    <n v="0"/>
    <n v="0"/>
    <n v="290"/>
    <s v=""/>
    <n v="0"/>
    <n v="0"/>
    <n v="0"/>
    <n v="0"/>
    <s v="Order specific"/>
    <s v="Order specific"/>
    <s v="C"/>
    <s v=""/>
    <n v="0"/>
  </r>
  <r>
    <s v="AVX000945-01"/>
    <s v="SHUTTER DRIVER"/>
    <s v="HVX"/>
    <n v="202"/>
    <x v="1"/>
    <s v="HVX"/>
    <x v="0"/>
    <s v="Order specific"/>
    <n v="2100"/>
    <n v="2"/>
    <n v="0"/>
    <n v="92.46"/>
    <n v="0"/>
    <n v="0"/>
    <n v="3"/>
    <n v="184.92"/>
    <n v="12166.666666666668"/>
    <n v="0"/>
    <n v="0"/>
    <n v="0"/>
    <n v="277.38"/>
    <s v="Order specific"/>
    <s v="Order specific"/>
    <s v="C"/>
    <s v=""/>
    <n v="0"/>
  </r>
  <r>
    <s v="AVX000945-02"/>
    <s v="SHUTTER DRIVER"/>
    <s v="HVX"/>
    <n v="202"/>
    <x v="1"/>
    <s v="HVX"/>
    <x v="0"/>
    <s v="Order specific"/>
    <n v="2100"/>
    <n v="2"/>
    <n v="0"/>
    <n v="92.46"/>
    <n v="0"/>
    <n v="0"/>
    <n v="3"/>
    <n v="184.92"/>
    <n v="243.33333333333331"/>
    <n v="0"/>
    <n v="0"/>
    <n v="0"/>
    <n v="277.38"/>
    <s v="Order specific"/>
    <s v="Order specific"/>
    <s v="C"/>
    <s v=""/>
    <n v="0"/>
  </r>
  <r>
    <s v="AVX000946-01"/>
    <s v="SPUR GEAR"/>
    <s v="SM"/>
    <n v="202"/>
    <x v="1"/>
    <s v="HVX"/>
    <x v="1"/>
    <s v="kanban"/>
    <n v="2600"/>
    <n v="505"/>
    <n v="400"/>
    <n v="3.46"/>
    <n v="0"/>
    <n v="200"/>
    <n v="2924"/>
    <n v="1747.3"/>
    <n v="0.2496580027359781"/>
    <n v="0"/>
    <n v="346"/>
    <n v="1384"/>
    <n v="10117.039999999999"/>
    <s v="&lt;15 days"/>
    <n v="2"/>
    <s v="B"/>
    <n v="14"/>
    <n v="0"/>
  </r>
  <r>
    <s v="AVX000947-01"/>
    <s v="SHAFT"/>
    <s v="SM"/>
    <n v="212"/>
    <x v="1"/>
    <s v="HVX"/>
    <x v="1"/>
    <s v="kanban"/>
    <n v="2600"/>
    <n v="462"/>
    <n v="860"/>
    <n v="6.31"/>
    <n v="0"/>
    <n v="200"/>
    <n v="3160"/>
    <n v="2915.22"/>
    <n v="58.330696202531641"/>
    <n v="0"/>
    <n v="631"/>
    <n v="5426.5999999999995"/>
    <n v="19939.599999999999"/>
    <s v="&lt;90 days"/>
    <n v="2"/>
    <s v="B"/>
    <n v="14"/>
    <n v="1462.2534753397531"/>
  </r>
  <r>
    <s v="AVX000969-01"/>
    <s v="AXLE"/>
    <s v="SM"/>
    <n v="212"/>
    <x v="1"/>
    <s v="HVX"/>
    <x v="1"/>
    <s v="kanban"/>
    <n v="2600"/>
    <n v="753"/>
    <n v="720"/>
    <n v="3.09"/>
    <n v="0"/>
    <n v="180"/>
    <n v="4889"/>
    <n v="2326.77"/>
    <n v="34.491716097361426"/>
    <n v="0"/>
    <n v="278.09999999999997"/>
    <n v="2224.7999999999997"/>
    <n v="15107.009999999998"/>
    <s v="&lt;90 days"/>
    <n v="2"/>
    <s v="B"/>
    <n v="14"/>
    <n v="912.34882849315068"/>
  </r>
  <r>
    <s v="AVX000984-01"/>
    <s v="BEARING"/>
    <s v="XA"/>
    <n v="202"/>
    <x v="1"/>
    <s v="HVX"/>
    <x v="0"/>
    <s v="Order specific"/>
    <n v="2100"/>
    <n v="2"/>
    <n v="0"/>
    <n v="30.63"/>
    <n v="0"/>
    <n v="0"/>
    <n v="0"/>
    <n v="61.26"/>
    <s v=""/>
    <n v="0"/>
    <n v="0"/>
    <n v="0"/>
    <n v="0"/>
    <s v="Order specific"/>
    <s v="Order specific"/>
    <s v="C"/>
    <s v=""/>
    <n v="0"/>
  </r>
  <r>
    <s v="AVX000994-02"/>
    <s v="HVX-O左右拨叉销（210mm)"/>
    <s v="VMI"/>
    <n v="202"/>
    <x v="1"/>
    <s v="HVX"/>
    <x v="2"/>
    <s v="MRP"/>
    <s v="VMI"/>
    <n v="100"/>
    <n v="0"/>
    <n v="23.35"/>
    <n v="0"/>
    <n v="0"/>
    <n v="3338"/>
    <n v="2335"/>
    <n v="0.21869382863990414"/>
    <n v="0"/>
    <n v="0"/>
    <n v="0"/>
    <n v="77942.3"/>
    <s v="&lt;15 days"/>
    <n v="2"/>
    <s v="B"/>
    <n v="14"/>
    <n v="0"/>
  </r>
  <r>
    <s v="AVX000994-03"/>
    <s v="HVX-O左右拨叉销（275mm)"/>
    <s v="VMI"/>
    <n v="202"/>
    <x v="1"/>
    <s v="HVX"/>
    <x v="2"/>
    <s v="MRP"/>
    <s v="VMI"/>
    <n v="4"/>
    <n v="0"/>
    <n v="29.61"/>
    <n v="0"/>
    <n v="0"/>
    <n v="352"/>
    <n v="118.44"/>
    <n v="103.69318181818183"/>
    <n v="0"/>
    <n v="0"/>
    <n v="0"/>
    <n v="10422.719999999999"/>
    <s v="&gt;90 days"/>
    <n v="2"/>
    <s v="C"/>
    <n v="14"/>
    <n v="67.616325172602743"/>
  </r>
  <r>
    <s v="AVX001009-01"/>
    <s v="ROTATING SPRING"/>
    <s v="HVX"/>
    <n v="219"/>
    <x v="1"/>
    <s v="HVX"/>
    <x v="0"/>
    <s v="Order specific"/>
    <n v="2100"/>
    <n v="200"/>
    <n v="0"/>
    <n v="0.09"/>
    <n v="0"/>
    <n v="0"/>
    <n v="41"/>
    <n v="18"/>
    <n v="35.609756097560975"/>
    <n v="0"/>
    <n v="0"/>
    <n v="0"/>
    <n v="3.69"/>
    <s v="Order specific"/>
    <s v="Order specific"/>
    <s v="C"/>
    <s v=""/>
    <n v="0"/>
  </r>
  <r>
    <s v="AVX001010-01"/>
    <s v="TORSION SPRING"/>
    <s v="HVX"/>
    <n v="219"/>
    <x v="1"/>
    <s v="HVX"/>
    <x v="0"/>
    <s v="Order specific"/>
    <n v="2100"/>
    <n v="198"/>
    <n v="0"/>
    <n v="0.93"/>
    <n v="0"/>
    <n v="0"/>
    <n v="50"/>
    <n v="184.14000000000001"/>
    <n v="1460"/>
    <n v="0"/>
    <n v="0"/>
    <n v="0"/>
    <n v="46.5"/>
    <s v="Order specific"/>
    <s v="Order specific"/>
    <s v="C"/>
    <s v=""/>
    <n v="0"/>
  </r>
  <r>
    <s v="AVX001025-01"/>
    <s v="ROD"/>
    <s v="SM"/>
    <n v="202"/>
    <x v="1"/>
    <s v="HVX"/>
    <x v="1"/>
    <s v="kanban"/>
    <n v="2600"/>
    <n v="489"/>
    <n v="150"/>
    <n v="2.36"/>
    <n v="0"/>
    <n v="150"/>
    <n v="2428"/>
    <n v="1154.04"/>
    <n v="29.765238879736405"/>
    <n v="0"/>
    <n v="177"/>
    <n v="354"/>
    <n v="5730.08"/>
    <s v="&lt;30 days"/>
    <n v="3"/>
    <s v="B"/>
    <n v="21"/>
    <n v="224.29478794520537"/>
  </r>
  <r>
    <s v="AVX001123-01"/>
    <s v="SCREW"/>
    <s v="SM"/>
    <n v="212"/>
    <x v="1"/>
    <s v="HVX"/>
    <x v="1"/>
    <s v="kanban"/>
    <n v="2600"/>
    <n v="323"/>
    <n v="400"/>
    <n v="1.57"/>
    <n v="0"/>
    <n v="100"/>
    <n v="527"/>
    <n v="507.11"/>
    <n v="338.68121442125238"/>
    <n v="0"/>
    <n v="78.5"/>
    <n v="628"/>
    <n v="827.39"/>
    <s v="&gt;90 days"/>
    <n v="3"/>
    <s v="C"/>
    <n v="21"/>
    <n v="313.93991487688044"/>
  </r>
  <r>
    <s v="AVX001127-01"/>
    <s v="PoleA/B,活门驱动"/>
    <s v="VMI"/>
    <n v="212"/>
    <x v="1"/>
    <s v="HVX"/>
    <x v="2"/>
    <s v="MRP"/>
    <s v="VMI"/>
    <n v="100"/>
    <n v="120"/>
    <n v="15.24"/>
    <n v="0"/>
    <n v="0"/>
    <n v="1298"/>
    <n v="1524"/>
    <n v="90.828197226502311"/>
    <n v="0"/>
    <n v="0"/>
    <n v="1828.8"/>
    <n v="19781.52"/>
    <s v="&gt;90 days"/>
    <n v="2"/>
    <s v="B"/>
    <n v="14"/>
    <n v="850.80268306543962"/>
  </r>
  <r>
    <s v="AVX001127-21"/>
    <s v="PoleC/D,P210活门驱动"/>
    <s v="O12"/>
    <n v="212"/>
    <x v="1"/>
    <s v="HVX"/>
    <x v="0"/>
    <s v="Order specific"/>
    <n v="2100"/>
    <n v="4"/>
    <n v="6"/>
    <n v="21.49"/>
    <n v="0"/>
    <n v="0"/>
    <n v="18"/>
    <n v="85.96"/>
    <n v="2027.7777777777776"/>
    <n v="0"/>
    <n v="0"/>
    <n v="128.94"/>
    <n v="386.82"/>
    <s v="Order specific"/>
    <s v="Order specific"/>
    <s v="C"/>
    <s v=""/>
    <n v="0"/>
  </r>
  <r>
    <s v="AVX001127-22"/>
    <s v="PoleC/D,P275活门驱动"/>
    <s v="VMI"/>
    <n v="212"/>
    <x v="1"/>
    <s v="HVX"/>
    <x v="2"/>
    <s v="MRP"/>
    <s v="VMI"/>
    <n v="4"/>
    <n v="0"/>
    <n v="21.49"/>
    <n v="0"/>
    <n v="0"/>
    <n v="82"/>
    <n v="85.96"/>
    <n v="17.804878048780488"/>
    <n v="0"/>
    <n v="0"/>
    <n v="0"/>
    <n v="1762.1799999999998"/>
    <s v="&lt;30 days"/>
    <n v="3"/>
    <s v="C"/>
    <n v="21"/>
    <n v="0"/>
  </r>
  <r>
    <s v="AVX001226-01"/>
    <s v="PLATE"/>
    <s v="XB"/>
    <n v="202"/>
    <x v="1"/>
    <s v="HVX"/>
    <x v="0"/>
    <s v="Order specific"/>
    <n v="2100"/>
    <n v="45"/>
    <n v="0"/>
    <n v="4.78"/>
    <n v="0"/>
    <n v="0"/>
    <n v="0"/>
    <n v="215.10000000000002"/>
    <s v=""/>
    <n v="0"/>
    <n v="0"/>
    <n v="0"/>
    <n v="0"/>
    <s v="Order specific"/>
    <s v="Order specific"/>
    <s v="C"/>
    <s v=""/>
    <n v="0"/>
  </r>
  <r>
    <s v="AVX001227-01"/>
    <s v="PLATE"/>
    <s v="HVX"/>
    <n v="202"/>
    <x v="1"/>
    <s v="HVX"/>
    <x v="0"/>
    <s v="Order specific"/>
    <n v="2100"/>
    <n v="45"/>
    <n v="0"/>
    <n v="5.36"/>
    <n v="0"/>
    <n v="0"/>
    <n v="0"/>
    <n v="241.20000000000002"/>
    <s v=""/>
    <n v="0"/>
    <n v="0"/>
    <n v="0"/>
    <n v="0"/>
    <s v="Order specific"/>
    <s v="Order specific"/>
    <s v="C"/>
    <s v=""/>
    <n v="0"/>
  </r>
  <r>
    <s v="AVX001259-01"/>
    <s v="INSULATION BPTM 100/40 Length 180mm"/>
    <s v="CVX"/>
    <n v="105"/>
    <x v="1"/>
    <s v="HVX"/>
    <x v="0"/>
    <s v="Order specific"/>
    <n v="2100"/>
    <n v="182"/>
    <n v="0"/>
    <n v="17.3"/>
    <n v="0"/>
    <n v="0"/>
    <n v="158"/>
    <n v="3148.6"/>
    <n v="103.95569620253166"/>
    <n v="0"/>
    <n v="0"/>
    <n v="0"/>
    <n v="2733.4"/>
    <s v="Order specific"/>
    <s v="Order specific"/>
    <s v="B"/>
    <s v=""/>
    <n v="0"/>
  </r>
  <r>
    <s v="AVX001261-01"/>
    <s v="活门驱动（加长版）"/>
    <s v="O12"/>
    <n v="105"/>
    <x v="1"/>
    <s v="HVX"/>
    <x v="0"/>
    <s v="Order specific"/>
    <n v="2100"/>
    <n v="136"/>
    <n v="200"/>
    <n v="21.43"/>
    <n v="0"/>
    <n v="0"/>
    <n v="70"/>
    <n v="2914.48"/>
    <n v="949"/>
    <n v="0"/>
    <n v="0"/>
    <n v="4286"/>
    <n v="1500.1"/>
    <s v="Order specific"/>
    <s v="Order specific"/>
    <s v="B"/>
    <s v=""/>
    <n v="0"/>
  </r>
  <r>
    <s v="AVX001346-01"/>
    <s v="PLATE"/>
    <s v="X40"/>
    <n v="202"/>
    <x v="1"/>
    <s v="HVX"/>
    <x v="0"/>
    <s v="Order specific"/>
    <n v="2100"/>
    <n v="12"/>
    <n v="8"/>
    <n v="1.24"/>
    <n v="0"/>
    <n v="0"/>
    <n v="23"/>
    <n v="14.879999999999999"/>
    <n v="2158.260869565217"/>
    <n v="0"/>
    <n v="0"/>
    <n v="9.92"/>
    <n v="28.52"/>
    <s v="Order specific"/>
    <s v="Order specific"/>
    <s v="C"/>
    <s v=""/>
    <n v="0"/>
  </r>
  <r>
    <s v="AVX001349-01"/>
    <s v="PLATE"/>
    <s v="X40"/>
    <n v="202"/>
    <x v="1"/>
    <s v="HVX"/>
    <x v="0"/>
    <s v="Order specific"/>
    <n v="2100"/>
    <n v="1"/>
    <n v="5"/>
    <n v="15.5"/>
    <n v="0"/>
    <n v="0"/>
    <n v="1"/>
    <n v="15.5"/>
    <n v="4380"/>
    <n v="0"/>
    <n v="0"/>
    <n v="77.5"/>
    <n v="15.5"/>
    <s v="Order specific"/>
    <s v="Order specific"/>
    <s v="C"/>
    <s v=""/>
    <n v="0"/>
  </r>
  <r>
    <s v="AVXN00017-01"/>
    <s v="EQUIPED SHEET"/>
    <s v="SM"/>
    <n v="202"/>
    <x v="1"/>
    <s v="HVX"/>
    <x v="1"/>
    <s v="kanban"/>
    <n v="2600"/>
    <n v="368"/>
    <n v="0"/>
    <n v="5"/>
    <n v="0"/>
    <n v="60"/>
    <n v="524"/>
    <n v="1840"/>
    <n v="0.69656488549618323"/>
    <n v="0"/>
    <n v="150"/>
    <n v="0"/>
    <n v="2620"/>
    <s v="&lt;15 days"/>
    <n v="3"/>
    <s v="B"/>
    <n v="21"/>
    <n v="0"/>
  </r>
  <r>
    <s v="AVXN00034-03"/>
    <s v="中置式底盘车(不带关门联锁)-(配AMS P275)"/>
    <s v="FEP"/>
    <n v="212"/>
    <x v="0"/>
    <s v="VEP"/>
    <x v="0"/>
    <s v="Order specific"/>
    <n v="2100"/>
    <n v="5"/>
    <n v="3"/>
    <n v="2429.34"/>
    <n v="0"/>
    <n v="0"/>
    <n v="35"/>
    <n v="12146.7"/>
    <n v="3837.7142857142858"/>
    <n v="0"/>
    <n v="0"/>
    <n v="7288.02"/>
    <n v="85026.900000000009"/>
    <s v="Order specific"/>
    <s v="Order specific"/>
    <s v="A"/>
    <s v=""/>
    <n v="0"/>
  </r>
  <r>
    <s v="AVXN00034-07"/>
    <s v="中置式底盘车(带关门联锁)-(配AMS P275)"/>
    <s v="FEP"/>
    <n v="212"/>
    <x v="0"/>
    <s v="VEP"/>
    <x v="0"/>
    <s v="Order specific"/>
    <n v="2100"/>
    <n v="3"/>
    <n v="0"/>
    <n v="2840"/>
    <n v="0"/>
    <n v="0"/>
    <n v="0"/>
    <n v="8520"/>
    <s v=""/>
    <n v="0"/>
    <n v="0"/>
    <n v="0"/>
    <n v="0"/>
    <s v="Order specific"/>
    <s v="Order specific"/>
    <s v="A"/>
    <s v=""/>
    <n v="0"/>
  </r>
  <r>
    <s v="AVXN00048-01"/>
    <s v="特殊触头"/>
    <s v="XA"/>
    <n v="202"/>
    <x v="1"/>
    <s v="HVX"/>
    <x v="0"/>
    <s v="Order specific"/>
    <n v="2100"/>
    <n v="18"/>
    <n v="0"/>
    <n v="248.92"/>
    <n v="0"/>
    <n v="0"/>
    <n v="150"/>
    <n v="4480.5599999999995"/>
    <n v="7.3"/>
    <n v="0"/>
    <n v="0"/>
    <n v="0"/>
    <n v="37338"/>
    <s v="Order specific"/>
    <s v="Order specific"/>
    <s v="B"/>
    <s v=""/>
    <n v="0"/>
  </r>
  <r>
    <s v="AVXN00048-02"/>
    <s v="特殊触头"/>
    <s v="XA"/>
    <n v="202"/>
    <x v="1"/>
    <s v="HVX"/>
    <x v="0"/>
    <s v="Order specific"/>
    <n v="2100"/>
    <n v="18"/>
    <n v="0"/>
    <n v="272.77"/>
    <n v="0"/>
    <n v="0"/>
    <n v="150"/>
    <n v="4909.8599999999997"/>
    <n v="43.8"/>
    <n v="0"/>
    <n v="0"/>
    <n v="0"/>
    <n v="40915.5"/>
    <s v="Order specific"/>
    <s v="Order specific"/>
    <s v="B"/>
    <s v=""/>
    <n v="0"/>
  </r>
  <r>
    <s v="AVXN00052-01"/>
    <s v="上触臂(1250A)--AMS&amp;DNF7"/>
    <s v="FEP"/>
    <n v="212"/>
    <x v="0"/>
    <s v="VEP"/>
    <x v="0"/>
    <s v="Order specific"/>
    <n v="2100"/>
    <n v="15"/>
    <n v="9"/>
    <n v="305.94"/>
    <n v="0"/>
    <n v="0"/>
    <n v="111"/>
    <n v="4589.1000000000004"/>
    <n v="59.189189189189193"/>
    <n v="0"/>
    <n v="0"/>
    <n v="2753.46"/>
    <n v="33959.339999999997"/>
    <s v="Order specific"/>
    <s v="Order specific"/>
    <s v="B"/>
    <s v=""/>
    <n v="0"/>
  </r>
  <r>
    <s v="AVXN00052-03"/>
    <s v="上触臂(1600A)--AMS&amp;DNF7"/>
    <s v="FEP"/>
    <n v="212"/>
    <x v="0"/>
    <s v="VEP"/>
    <x v="0"/>
    <s v="Order specific"/>
    <n v="2100"/>
    <n v="6"/>
    <n v="0"/>
    <n v="434.4"/>
    <n v="0"/>
    <n v="0"/>
    <n v="3"/>
    <n v="2606.3999999999996"/>
    <n v="1825"/>
    <n v="0"/>
    <n v="0"/>
    <n v="0"/>
    <n v="1303.1999999999998"/>
    <s v="Order specific"/>
    <s v="Order specific"/>
    <s v="B"/>
    <s v=""/>
    <n v="0"/>
  </r>
  <r>
    <s v="AVXN00053-01"/>
    <s v="下触臂(1250A)--AMS&amp;DNF7"/>
    <s v="FEP"/>
    <n v="212"/>
    <x v="0"/>
    <s v="VEP"/>
    <x v="0"/>
    <s v="Order specific"/>
    <n v="2100"/>
    <n v="15"/>
    <n v="9"/>
    <n v="130.9"/>
    <n v="0"/>
    <n v="0"/>
    <n v="111"/>
    <n v="1963.5"/>
    <n v="19.72972972972973"/>
    <n v="0"/>
    <n v="0"/>
    <n v="1178.1000000000001"/>
    <n v="14529.900000000001"/>
    <s v="Order specific"/>
    <s v="Order specific"/>
    <s v="B"/>
    <s v=""/>
    <n v="0"/>
  </r>
  <r>
    <s v="AVXN00066-01"/>
    <s v="电动手车电机 48VDC"/>
    <s v="VMI"/>
    <n v="202"/>
    <x v="1"/>
    <s v="HVX"/>
    <x v="2"/>
    <s v="MRP"/>
    <s v="VMI"/>
    <n v="2"/>
    <n v="0"/>
    <n v="452.99"/>
    <n v="0"/>
    <n v="0"/>
    <n v="83"/>
    <n v="905.98"/>
    <n v="65.963855421686745"/>
    <n v="0"/>
    <n v="0"/>
    <n v="0"/>
    <n v="37598.17"/>
    <s v="&lt;90 days"/>
    <n v="2"/>
    <s v="B"/>
    <n v="14"/>
    <n v="471.04010016438355"/>
  </r>
  <r>
    <s v="AVXN00111-14"/>
    <s v="KYN61 40.5KV触臂2500A"/>
    <s v="X40"/>
    <n v="202"/>
    <x v="1"/>
    <s v="HVX"/>
    <x v="0"/>
    <s v="Order specific"/>
    <n v="2100"/>
    <n v="18"/>
    <n v="0"/>
    <n v="1699.45"/>
    <n v="0"/>
    <n v="0"/>
    <n v="187"/>
    <n v="30590.100000000002"/>
    <n v="3.903743315508021"/>
    <n v="0"/>
    <n v="0"/>
    <n v="0"/>
    <n v="317797.15000000002"/>
    <s v="Order specific"/>
    <s v="Order specific"/>
    <s v="A"/>
    <s v=""/>
    <n v="0"/>
  </r>
  <r>
    <s v="AVXN00186-01"/>
    <s v="合闸闭锁电磁铁Y1 230VDC"/>
    <s v="O12"/>
    <n v="219"/>
    <x v="1"/>
    <s v="HVX"/>
    <x v="0"/>
    <s v="Order specific"/>
    <n v="2100"/>
    <n v="2"/>
    <n v="0"/>
    <n v="35.6"/>
    <n v="0"/>
    <n v="0"/>
    <n v="0"/>
    <n v="71.2"/>
    <s v=""/>
    <n v="0"/>
    <n v="0"/>
    <n v="0"/>
    <n v="0"/>
    <s v="Order specific"/>
    <s v="Order specific"/>
    <s v="C"/>
    <s v=""/>
    <n v="0"/>
  </r>
  <r>
    <s v="AVXN00186-02"/>
    <s v="合闸闭锁电磁铁Y1（新）220VDC"/>
    <s v="VMI"/>
    <n v="219"/>
    <x v="1"/>
    <s v="HVX"/>
    <x v="2"/>
    <s v="MRP"/>
    <s v="VMI"/>
    <n v="92"/>
    <n v="1"/>
    <n v="35.6"/>
    <n v="0"/>
    <n v="0"/>
    <n v="1348"/>
    <n v="3275.2000000000003"/>
    <n v="0.54154302670623145"/>
    <n v="0"/>
    <n v="0"/>
    <n v="35.6"/>
    <n v="47988.800000000003"/>
    <s v="&lt;15 days"/>
    <n v="2"/>
    <s v="B"/>
    <n v="14"/>
    <n v="0"/>
  </r>
  <r>
    <s v="AVXN00186-03"/>
    <s v="合闸闭锁电磁铁 125VDC"/>
    <s v="VMI"/>
    <n v="219"/>
    <x v="1"/>
    <s v="HVX"/>
    <x v="2"/>
    <s v="MRP"/>
    <s v="VMI"/>
    <n v="2"/>
    <n v="0"/>
    <n v="35.6"/>
    <n v="0"/>
    <n v="0"/>
    <n v="42"/>
    <n v="71.2"/>
    <n v="799.52380952380963"/>
    <n v="0"/>
    <n v="0"/>
    <n v="0"/>
    <n v="1495.2"/>
    <s v="&gt;90 days"/>
    <n v="3"/>
    <s v="C"/>
    <n v="21"/>
    <n v="45.757725312686127"/>
  </r>
  <r>
    <s v="AVXN00186-04"/>
    <s v="合闸闭锁电磁铁Y1（新）110VDC"/>
    <s v="VMI"/>
    <n v="219"/>
    <x v="1"/>
    <s v="HVX"/>
    <x v="2"/>
    <s v="MRP"/>
    <s v="VMI"/>
    <n v="65"/>
    <n v="0"/>
    <n v="35.6"/>
    <n v="0"/>
    <n v="0"/>
    <n v="1110"/>
    <n v="2314"/>
    <n v="0.65765765765765771"/>
    <n v="0"/>
    <n v="0"/>
    <n v="0"/>
    <n v="39516"/>
    <s v="&lt;15 days"/>
    <n v="2"/>
    <s v="B"/>
    <n v="14"/>
    <n v="0"/>
  </r>
  <r>
    <s v="AVXN00186-06"/>
    <s v="合闸闭锁电磁铁Y1（新）48VDC"/>
    <s v="VMI"/>
    <n v="219"/>
    <x v="1"/>
    <s v="HVX"/>
    <x v="2"/>
    <s v="MRP"/>
    <s v="VMI"/>
    <n v="46"/>
    <n v="0"/>
    <n v="35.6"/>
    <n v="0"/>
    <n v="0"/>
    <n v="11"/>
    <n v="1637.6000000000001"/>
    <n v="2156.818181818182"/>
    <n v="0"/>
    <n v="0"/>
    <n v="0"/>
    <n v="391.6"/>
    <s v="&gt;90 days"/>
    <n v="3"/>
    <s v="B"/>
    <n v="21"/>
    <n v="1070.2925649736567"/>
  </r>
  <r>
    <s v="AVXN00192-01"/>
    <s v="WIRING SLEEVE"/>
    <s v="HVX"/>
    <n v="105"/>
    <x v="1"/>
    <s v="HVX"/>
    <x v="0"/>
    <s v="Order specific"/>
    <n v="2100"/>
    <n v="1"/>
    <n v="0"/>
    <n v="8.0399999999999991"/>
    <n v="0"/>
    <n v="0"/>
    <n v="1"/>
    <n v="8.0399999999999991"/>
    <n v="16790"/>
    <n v="0"/>
    <n v="0"/>
    <n v="0"/>
    <n v="8.0399999999999991"/>
    <s v="Order specific"/>
    <s v="Order specific"/>
    <s v="C"/>
    <s v=""/>
    <n v="0"/>
  </r>
  <r>
    <s v="AVXN00232-01"/>
    <s v="底部装配"/>
    <s v="X40"/>
    <n v="202"/>
    <x v="1"/>
    <s v="HVX"/>
    <x v="0"/>
    <s v="Order specific"/>
    <n v="2100"/>
    <n v="12"/>
    <n v="0"/>
    <n v="256.16000000000003"/>
    <n v="0"/>
    <n v="0"/>
    <n v="2"/>
    <n v="3073.92"/>
    <n v="182.5"/>
    <n v="0"/>
    <n v="0"/>
    <n v="0"/>
    <n v="512.32000000000005"/>
    <s v="Order specific"/>
    <s v="Order specific"/>
    <s v="B"/>
    <s v=""/>
    <n v="0"/>
  </r>
  <r>
    <s v="AVXN00243-01"/>
    <s v="接触器触臂AC相"/>
    <s v="VMI"/>
    <n v="202"/>
    <x v="1"/>
    <s v="HVX"/>
    <x v="2"/>
    <s v="MRP"/>
    <s v="VMI"/>
    <n v="46"/>
    <n v="0"/>
    <n v="338.99"/>
    <n v="0"/>
    <n v="0"/>
    <n v="904"/>
    <n v="15593.54"/>
    <n v="4.8451327433628322"/>
    <n v="0"/>
    <n v="0"/>
    <n v="0"/>
    <n v="306446.96000000002"/>
    <s v="&lt;15 days"/>
    <n v="1"/>
    <s v="A"/>
    <n v="7"/>
    <n v="0"/>
  </r>
  <r>
    <s v="AVXN00244-01"/>
    <s v="接触器触臂B相"/>
    <s v="VMI"/>
    <n v="202"/>
    <x v="1"/>
    <s v="HVX"/>
    <x v="2"/>
    <s v="MRP"/>
    <s v="VMI"/>
    <n v="23"/>
    <n v="0"/>
    <n v="309.17"/>
    <n v="0"/>
    <n v="0"/>
    <n v="451"/>
    <n v="7110.9100000000008"/>
    <n v="37.228381374722836"/>
    <n v="0"/>
    <n v="0"/>
    <n v="0"/>
    <n v="139435.67000000001"/>
    <s v="&lt;90 days"/>
    <n v="2"/>
    <s v="B"/>
    <n v="14"/>
    <n v="2928.288831780822"/>
  </r>
  <r>
    <s v="AVXN00264-01"/>
    <s v="KYN61 落地式手车1200mm"/>
    <s v="X40"/>
    <n v="212"/>
    <x v="0"/>
    <s v="VEP"/>
    <x v="0"/>
    <s v="Order specific"/>
    <n v="2100"/>
    <n v="7"/>
    <n v="0"/>
    <n v="4473"/>
    <n v="0"/>
    <n v="0"/>
    <n v="28"/>
    <n v="31311"/>
    <n v="299.82142857142856"/>
    <n v="0"/>
    <n v="0"/>
    <n v="0"/>
    <n v="125244"/>
    <s v="Order specific"/>
    <s v="Order specific"/>
    <s v="A"/>
    <s v=""/>
    <n v="0"/>
  </r>
  <r>
    <s v="AVXN00264-02"/>
    <s v="KYN61 落地式手车1400mm"/>
    <s v="X40"/>
    <n v="212"/>
    <x v="1"/>
    <s v="HVX"/>
    <x v="0"/>
    <s v="Order specific"/>
    <n v="2100"/>
    <n v="3"/>
    <n v="9"/>
    <n v="4647.3999999999996"/>
    <n v="0"/>
    <n v="0"/>
    <n v="77"/>
    <n v="13942.199999999999"/>
    <n v="33.18181818181818"/>
    <n v="0"/>
    <n v="0"/>
    <n v="41826.6"/>
    <n v="357849.8"/>
    <s v="Order specific"/>
    <s v="Order specific"/>
    <s v="A"/>
    <s v=""/>
    <n v="0"/>
  </r>
  <r>
    <s v="AVXN00264-51"/>
    <s v="KYN61 落地式手车1400mm"/>
    <s v="X40"/>
    <n v="212"/>
    <x v="1"/>
    <s v="HVX"/>
    <x v="0"/>
    <s v="Order specific"/>
    <n v="2100"/>
    <n v="3"/>
    <n v="0"/>
    <n v="4370"/>
    <n v="0"/>
    <n v="0"/>
    <n v="0"/>
    <n v="13110"/>
    <s v=""/>
    <n v="0"/>
    <n v="0"/>
    <n v="0"/>
    <n v="0"/>
    <s v="Order specific"/>
    <s v="Order specific"/>
    <s v="A"/>
    <s v=""/>
    <n v="0"/>
  </r>
  <r>
    <s v="AVXN00274-01"/>
    <s v="接触器面板"/>
    <s v="VMI"/>
    <n v="202"/>
    <x v="1"/>
    <s v="HVX"/>
    <x v="2"/>
    <s v="MRP"/>
    <s v="VMI"/>
    <n v="20"/>
    <n v="0"/>
    <n v="132.32"/>
    <n v="0"/>
    <n v="0"/>
    <n v="420"/>
    <n v="2646.3999999999996"/>
    <n v="2.6071428571428572"/>
    <n v="0"/>
    <n v="0"/>
    <n v="0"/>
    <n v="55574.399999999994"/>
    <s v="&lt;15 days"/>
    <n v="2"/>
    <s v="B"/>
    <n v="14"/>
    <n v="0"/>
  </r>
  <r>
    <s v="AVXN00274-02"/>
    <s v="特殊门提升面板"/>
    <s v="CVX"/>
    <n v="202"/>
    <x v="1"/>
    <s v="HVX"/>
    <x v="0"/>
    <s v="Order specific"/>
    <n v="2100"/>
    <n v="3"/>
    <n v="21"/>
    <n v="146.66999999999999"/>
    <n v="0"/>
    <n v="0"/>
    <n v="31"/>
    <n v="440.01"/>
    <n v="235.48387096774192"/>
    <n v="0"/>
    <n v="0"/>
    <n v="3080.0699999999997"/>
    <n v="4546.7699999999995"/>
    <s v="Order specific"/>
    <s v="Order specific"/>
    <s v="C"/>
    <s v=""/>
    <n v="0"/>
  </r>
  <r>
    <s v="AVXN00317-01"/>
    <s v="储能摇把"/>
    <s v="X40"/>
    <n v="202"/>
    <x v="1"/>
    <s v="HVX"/>
    <x v="0"/>
    <s v="Order specific"/>
    <n v="2100"/>
    <n v="33"/>
    <n v="0"/>
    <n v="72.5"/>
    <n v="0"/>
    <n v="0"/>
    <n v="35"/>
    <n v="2392.5"/>
    <n v="31.285714285714285"/>
    <n v="0"/>
    <n v="0"/>
    <n v="0"/>
    <n v="2537.5"/>
    <s v="Order specific"/>
    <s v="Order specific"/>
    <s v="B"/>
    <s v=""/>
    <n v="0"/>
  </r>
  <r>
    <s v="AVXN00332-02"/>
    <s v="BOTTOM"/>
    <s v="O12"/>
    <n v="202"/>
    <x v="1"/>
    <s v="HVX"/>
    <x v="0"/>
    <s v="Order specific"/>
    <n v="2100"/>
    <n v="62"/>
    <n v="1"/>
    <n v="144.22999999999999"/>
    <n v="0"/>
    <n v="0"/>
    <n v="1291"/>
    <n v="8942.26"/>
    <n v="9.3299767621998448"/>
    <n v="0"/>
    <n v="0"/>
    <n v="144.22999999999999"/>
    <n v="186200.93"/>
    <s v="Order specific"/>
    <s v="Order specific"/>
    <s v="A"/>
    <s v=""/>
    <n v="0"/>
  </r>
  <r>
    <s v="AVXN00332-03"/>
    <s v="BOTTOM"/>
    <s v="O12"/>
    <n v="202"/>
    <x v="1"/>
    <s v="HVX"/>
    <x v="0"/>
    <s v="Order specific"/>
    <n v="2100"/>
    <n v="8"/>
    <n v="2"/>
    <n v="159.22"/>
    <n v="0"/>
    <n v="0"/>
    <n v="244"/>
    <n v="1273.76"/>
    <n v="92.745901639344268"/>
    <n v="0"/>
    <n v="0"/>
    <n v="318.44"/>
    <n v="38849.68"/>
    <s v="Order specific"/>
    <s v="Order specific"/>
    <s v="B"/>
    <s v=""/>
    <n v="0"/>
  </r>
  <r>
    <s v="AVXN00348-01"/>
    <s v="PLATE"/>
    <s v="SM"/>
    <n v="212"/>
    <x v="1"/>
    <s v="HVX"/>
    <x v="1"/>
    <s v="kanban"/>
    <n v="2600"/>
    <n v="77"/>
    <n v="85"/>
    <n v="10.92"/>
    <n v="0"/>
    <n v="60"/>
    <n v="1622"/>
    <n v="840.84"/>
    <n v="1.8002466091245377"/>
    <n v="0"/>
    <n v="327.60000000000002"/>
    <n v="928.2"/>
    <n v="17712.240000000002"/>
    <s v="&lt;15 days"/>
    <n v="2"/>
    <s v="C"/>
    <n v="14"/>
    <n v="0"/>
  </r>
  <r>
    <s v="AVXN00372-01"/>
    <s v="HVX-O触臂630A"/>
    <s v="VMI"/>
    <n v="212"/>
    <x v="1"/>
    <s v="HVX"/>
    <x v="2"/>
    <s v="MRP"/>
    <s v="VMI"/>
    <n v="96"/>
    <n v="0"/>
    <n v="98.45"/>
    <n v="0"/>
    <n v="0"/>
    <n v="4128"/>
    <n v="9451.2000000000007"/>
    <n v="6.8083817829457356"/>
    <n v="0"/>
    <n v="0"/>
    <n v="0"/>
    <n v="406401.60000000003"/>
    <s v="&lt;15 days"/>
    <n v="1"/>
    <s v="A"/>
    <n v="7"/>
    <n v="0"/>
  </r>
  <r>
    <s v="AVXN00372-02"/>
    <s v="HVX-O触臂1250A"/>
    <s v="VMI"/>
    <n v="212"/>
    <x v="1"/>
    <s v="HVX"/>
    <x v="2"/>
    <s v="MRP"/>
    <s v="VMI"/>
    <n v="197"/>
    <n v="0"/>
    <n v="225.08"/>
    <n v="0"/>
    <n v="0"/>
    <n v="5046"/>
    <n v="44340.76"/>
    <n v="6.9441141498216403"/>
    <n v="0"/>
    <n v="0"/>
    <n v="0"/>
    <n v="1135753.6800000002"/>
    <s v="&lt;15 days"/>
    <n v="1"/>
    <s v="A"/>
    <n v="7"/>
    <n v="0"/>
  </r>
  <r>
    <s v="AVXN00398-02"/>
    <s v="SUPPORT"/>
    <s v="O12"/>
    <n v="202"/>
    <x v="1"/>
    <s v="HVX"/>
    <x v="0"/>
    <s v="Order specific"/>
    <n v="2100"/>
    <n v="62"/>
    <n v="1"/>
    <n v="512.78"/>
    <n v="0"/>
    <n v="0"/>
    <n v="753"/>
    <n v="31792.359999999997"/>
    <n v="95.491367861885792"/>
    <n v="0"/>
    <n v="0"/>
    <n v="512.78"/>
    <n v="386123.33999999997"/>
    <s v="Order specific"/>
    <s v="Order specific"/>
    <s v="A"/>
    <s v=""/>
    <n v="0"/>
  </r>
  <r>
    <s v="AVXN00398-04"/>
    <s v="SUPPORT"/>
    <s v="O12"/>
    <n v="202"/>
    <x v="1"/>
    <s v="HVX"/>
    <x v="0"/>
    <s v="Order specific"/>
    <n v="2100"/>
    <n v="8"/>
    <n v="0"/>
    <n v="546.4"/>
    <n v="0"/>
    <n v="0"/>
    <n v="61"/>
    <n v="4371.2"/>
    <n v="370.98360655737707"/>
    <n v="0"/>
    <n v="0"/>
    <n v="0"/>
    <n v="33330.400000000001"/>
    <s v="Order specific"/>
    <s v="Order specific"/>
    <s v="B"/>
    <s v=""/>
    <n v="0"/>
  </r>
  <r>
    <s v="AVXN00398-05"/>
    <s v="SUPPORT"/>
    <s v="O12"/>
    <n v="202"/>
    <x v="1"/>
    <s v="HVX"/>
    <x v="0"/>
    <s v="Order specific"/>
    <n v="2100"/>
    <n v="2"/>
    <n v="0"/>
    <n v="571.91999999999996"/>
    <n v="0"/>
    <n v="0"/>
    <n v="21"/>
    <n v="1143.8399999999999"/>
    <n v="139.04761904761904"/>
    <n v="0"/>
    <n v="0"/>
    <n v="0"/>
    <n v="12010.32"/>
    <s v="Order specific"/>
    <s v="Order specific"/>
    <s v="B"/>
    <s v=""/>
    <n v="0"/>
  </r>
  <r>
    <s v="AVXN00401-01"/>
    <s v="大电流机构储能电机110/125V AC/DC"/>
    <s v="VMI"/>
    <n v="202"/>
    <x v="1"/>
    <s v="HVX"/>
    <x v="2"/>
    <s v="MRP"/>
    <s v="VMI"/>
    <n v="6"/>
    <n v="0"/>
    <n v="138"/>
    <n v="0"/>
    <n v="0"/>
    <n v="283"/>
    <n v="828"/>
    <n v="2.579505300353357"/>
    <n v="0"/>
    <n v="0"/>
    <n v="0"/>
    <n v="39054"/>
    <s v="&lt;15 days"/>
    <n v="2"/>
    <s v="C"/>
    <n v="14"/>
    <n v="0"/>
  </r>
  <r>
    <s v="AVXN00402-01"/>
    <s v="DBA1 VMI,2100库放超市"/>
    <s v="VMI"/>
    <n v="202"/>
    <x v="1"/>
    <s v="HVX"/>
    <x v="2"/>
    <s v="MRP"/>
    <s v="VMI"/>
    <n v="16"/>
    <n v="0"/>
    <n v="138"/>
    <n v="0"/>
    <n v="0"/>
    <n v="569"/>
    <n v="2208"/>
    <n v="3.8488576449912126"/>
    <n v="0"/>
    <n v="0"/>
    <n v="0"/>
    <n v="78522"/>
    <s v="&lt;15 days"/>
    <n v="2"/>
    <s v="B"/>
    <n v="14"/>
    <n v="0"/>
  </r>
  <r>
    <s v="AVXN00414-01"/>
    <s v="大电流S11三角片"/>
    <s v="VMI"/>
    <n v="212"/>
    <x v="1"/>
    <s v="HVX"/>
    <x v="2"/>
    <s v="MRP"/>
    <s v="VMI"/>
    <n v="56"/>
    <n v="0"/>
    <n v="10.07"/>
    <n v="0"/>
    <n v="0"/>
    <n v="4388"/>
    <n v="563.92000000000007"/>
    <n v="1.3309024612579763"/>
    <n v="0"/>
    <n v="0"/>
    <n v="0"/>
    <n v="44187.16"/>
    <s v="&lt;15 days"/>
    <n v="2"/>
    <s v="C"/>
    <n v="14"/>
    <n v="0"/>
  </r>
  <r>
    <s v="AVXN00414-02"/>
    <s v="OPERATING PART"/>
    <s v="X40"/>
    <n v="212"/>
    <x v="1"/>
    <s v="HVX"/>
    <x v="0"/>
    <s v="Order specific"/>
    <n v="2100"/>
    <n v="186"/>
    <n v="0"/>
    <n v="5"/>
    <n v="0"/>
    <n v="0"/>
    <n v="686"/>
    <n v="930"/>
    <n v="29.795918367346935"/>
    <n v="0"/>
    <n v="0"/>
    <n v="0"/>
    <n v="3430"/>
    <s v="Order specific"/>
    <s v="Order specific"/>
    <s v="B"/>
    <s v=""/>
    <n v="0"/>
  </r>
  <r>
    <s v="AVXN00444-01"/>
    <s v="LOCKING LEVER"/>
    <s v="SM"/>
    <n v="202"/>
    <x v="1"/>
    <s v="HVX"/>
    <x v="1"/>
    <s v="kanban"/>
    <n v="2600"/>
    <n v="206"/>
    <n v="302"/>
    <n v="7.05"/>
    <n v="0"/>
    <n v="100"/>
    <n v="1633"/>
    <n v="1452.3"/>
    <n v="41.573790569503984"/>
    <n v="0"/>
    <n v="352.5"/>
    <n v="2129.1"/>
    <n v="11512.65"/>
    <s v="&lt;90 days"/>
    <n v="2"/>
    <s v="B"/>
    <n v="14"/>
    <n v="635.73646345558996"/>
  </r>
  <r>
    <s v="AVXN00452-02"/>
    <s v="Isc≤40KA,P210焊接壳体"/>
    <s v="VMI"/>
    <n v="202"/>
    <x v="1"/>
    <s v="HVX"/>
    <x v="2"/>
    <s v="MRP"/>
    <s v="VMI"/>
    <n v="46"/>
    <n v="0"/>
    <n v="633.76"/>
    <n v="0"/>
    <n v="0"/>
    <n v="753"/>
    <n v="29152.959999999999"/>
    <n v="99.853917662682591"/>
    <n v="0"/>
    <n v="0"/>
    <n v="0"/>
    <n v="477221.27999999997"/>
    <s v="&gt;90 days"/>
    <n v="1"/>
    <s v="A"/>
    <n v="7"/>
    <n v="17892.116435142972"/>
  </r>
  <r>
    <s v="AVXN00452-03"/>
    <s v="Isc≤40KA,P275焊接壳体"/>
    <s v="VMI"/>
    <n v="202"/>
    <x v="1"/>
    <s v="HVX"/>
    <x v="2"/>
    <s v="MRP"/>
    <s v="VMI"/>
    <n v="1"/>
    <n v="0"/>
    <n v="685.53"/>
    <n v="0"/>
    <n v="0"/>
    <n v="6"/>
    <n v="685.53"/>
    <n v="2798.3333333333335"/>
    <n v="0"/>
    <n v="0"/>
    <n v="0"/>
    <n v="4113.18"/>
    <s v="&gt;90 days"/>
    <n v="3"/>
    <s v="C"/>
    <n v="21"/>
    <n v="449.05440543180464"/>
  </r>
  <r>
    <s v="AVXN00452-22"/>
    <s v="Isc≤50KA,P275焊接壳体"/>
    <s v="VMI"/>
    <n v="202"/>
    <x v="1"/>
    <s v="HVX"/>
    <x v="2"/>
    <s v="MRP"/>
    <s v="VMI"/>
    <n v="2"/>
    <n v="0"/>
    <n v="702.76"/>
    <n v="0"/>
    <n v="0"/>
    <n v="39"/>
    <n v="1405.52"/>
    <n v="9.3589743589743595"/>
    <n v="0"/>
    <n v="0"/>
    <n v="0"/>
    <n v="27407.64"/>
    <s v="&lt;15 days"/>
    <n v="2"/>
    <s v="B"/>
    <n v="14"/>
    <n v="0"/>
  </r>
  <r>
    <s v="AVXN00509-01"/>
    <s v="HVX-O底板150mm"/>
    <s v="O12"/>
    <n v="202"/>
    <x v="1"/>
    <s v="HVX"/>
    <x v="0"/>
    <s v="Order specific"/>
    <n v="2100"/>
    <n v="12"/>
    <n v="0"/>
    <n v="112.38"/>
    <n v="0"/>
    <n v="0"/>
    <n v="56"/>
    <n v="1348.56"/>
    <n v="13.035714285714285"/>
    <n v="0"/>
    <n v="0"/>
    <n v="0"/>
    <n v="6293.28"/>
    <s v="Order specific"/>
    <s v="Order specific"/>
    <s v="B"/>
    <s v=""/>
    <n v="0"/>
  </r>
  <r>
    <s v="AVXN00509-02"/>
    <s v="HVX-O底板210mm"/>
    <s v="O12"/>
    <n v="202"/>
    <x v="1"/>
    <s v="HVX"/>
    <x v="0"/>
    <s v="Order specific"/>
    <n v="2100"/>
    <n v="13"/>
    <n v="0"/>
    <n v="138.58000000000001"/>
    <n v="0"/>
    <n v="0"/>
    <n v="935"/>
    <n v="1801.5400000000002"/>
    <n v="4.6844919786096257"/>
    <n v="0"/>
    <n v="0"/>
    <n v="0"/>
    <n v="129572.30000000002"/>
    <s v="Order specific"/>
    <s v="Order specific"/>
    <s v="B"/>
    <s v=""/>
    <n v="0"/>
  </r>
  <r>
    <s v="AVXN00509-03"/>
    <s v="HVX-O底板275mm"/>
    <s v="O12"/>
    <n v="202"/>
    <x v="1"/>
    <s v="HVX"/>
    <x v="0"/>
    <s v="Order specific"/>
    <n v="2100"/>
    <n v="3"/>
    <n v="0"/>
    <n v="154.63999999999999"/>
    <n v="0"/>
    <n v="0"/>
    <n v="126"/>
    <n v="463.91999999999996"/>
    <n v="37.658730158730158"/>
    <n v="0"/>
    <n v="0"/>
    <n v="0"/>
    <n v="19484.64"/>
    <s v="Order specific"/>
    <s v="Order specific"/>
    <s v="C"/>
    <s v=""/>
    <n v="0"/>
  </r>
  <r>
    <s v="AVXN00585-01"/>
    <s v="SHAFT"/>
    <s v="HVX"/>
    <n v="202"/>
    <x v="1"/>
    <s v="HVX"/>
    <x v="0"/>
    <s v="Order specific"/>
    <n v="2100"/>
    <n v="63"/>
    <n v="0"/>
    <n v="26.8"/>
    <n v="0"/>
    <n v="0"/>
    <n v="89"/>
    <n v="1688.4"/>
    <n v="12.303370786516854"/>
    <n v="0"/>
    <n v="0"/>
    <n v="0"/>
    <n v="2385.2000000000003"/>
    <s v="Order specific"/>
    <s v="Order specific"/>
    <s v="B"/>
    <s v=""/>
    <n v="0"/>
  </r>
  <r>
    <s v="AVXN00585-02"/>
    <s v="SHAFT"/>
    <s v="HVX"/>
    <n v="202"/>
    <x v="1"/>
    <s v="HVX"/>
    <x v="0"/>
    <s v="Order specific"/>
    <n v="2100"/>
    <n v="61"/>
    <n v="0"/>
    <n v="28.13"/>
    <n v="0"/>
    <n v="0"/>
    <n v="91"/>
    <n v="1715.9299999999998"/>
    <n v="252.69230769230768"/>
    <n v="0"/>
    <n v="0"/>
    <n v="0"/>
    <n v="2559.83"/>
    <s v="Order specific"/>
    <s v="Order specific"/>
    <s v="B"/>
    <s v=""/>
    <n v="0"/>
  </r>
  <r>
    <s v="AVXN00653-01"/>
    <s v="ASSEMBLY"/>
    <s v="VMI"/>
    <n v="202"/>
    <x v="1"/>
    <s v="HVX"/>
    <x v="2"/>
    <s v="MRP"/>
    <s v="VMI"/>
    <n v="22"/>
    <n v="0"/>
    <n v="76.77"/>
    <n v="0"/>
    <n v="0"/>
    <n v="341"/>
    <n v="1688.9399999999998"/>
    <n v="65.293255131964813"/>
    <n v="0"/>
    <n v="0"/>
    <n v="0"/>
    <n v="26178.57"/>
    <s v="&lt;90 days"/>
    <n v="2"/>
    <s v="B"/>
    <n v="14"/>
    <n v="875.68940922524143"/>
  </r>
  <r>
    <s v="AVXN00672-01"/>
    <s v="CONNECTION"/>
    <s v="O12"/>
    <n v="105"/>
    <x v="1"/>
    <s v="HVX"/>
    <x v="0"/>
    <s v="Order specific"/>
    <n v="2100"/>
    <n v="120"/>
    <n v="0"/>
    <n v="151.51"/>
    <n v="0"/>
    <n v="0"/>
    <n v="216"/>
    <n v="18181.199999999997"/>
    <n v="37.175925925925924"/>
    <n v="0"/>
    <n v="0"/>
    <n v="0"/>
    <n v="32726.159999999996"/>
    <s v="Order specific"/>
    <s v="Order specific"/>
    <s v="A"/>
    <s v=""/>
    <n v="0"/>
  </r>
  <r>
    <s v="AVXN00708-01"/>
    <s v="HVX-A固定式号码排"/>
    <s v="SM"/>
    <n v="219"/>
    <x v="1"/>
    <s v="HVX"/>
    <x v="1"/>
    <s v="kanban"/>
    <n v="2600"/>
    <n v="150"/>
    <n v="250"/>
    <n v="7.38"/>
    <n v="0"/>
    <n v="100"/>
    <n v="0"/>
    <n v="1107"/>
    <s v=""/>
    <n v="0"/>
    <n v="369"/>
    <n v="1845"/>
    <n v="0"/>
    <s v="&gt;90 days"/>
    <n v="4"/>
    <s v="B"/>
    <n v="0"/>
    <n v="730.62"/>
  </r>
  <r>
    <s v="AVXN00708-02"/>
    <s v="HVX-O固定式号码排"/>
    <s v="SM"/>
    <n v="219"/>
    <x v="1"/>
    <s v="HVX"/>
    <x v="1"/>
    <s v="kanban"/>
    <n v="2600"/>
    <n v="100"/>
    <n v="100"/>
    <n v="9.84"/>
    <n v="0"/>
    <n v="50"/>
    <n v="0"/>
    <n v="984"/>
    <s v=""/>
    <n v="0"/>
    <n v="246"/>
    <n v="984"/>
    <n v="0"/>
    <s v="&gt;90 days"/>
    <n v="4"/>
    <s v="B"/>
    <n v="0"/>
    <n v="649.44000000000005"/>
  </r>
  <r>
    <s v="AVXN00708-03"/>
    <s v="HVX-A电动手车号码排"/>
    <s v="SM"/>
    <n v="219"/>
    <x v="1"/>
    <s v="HVX"/>
    <x v="1"/>
    <s v="kanban"/>
    <n v="2600"/>
    <n v="100"/>
    <n v="250"/>
    <n v="1.64"/>
    <n v="0"/>
    <n v="50"/>
    <n v="0"/>
    <n v="164"/>
    <s v=""/>
    <n v="0"/>
    <n v="41"/>
    <n v="410"/>
    <n v="0"/>
    <s v="&gt;90 days"/>
    <n v="4"/>
    <s v="C"/>
    <n v="0"/>
    <n v="108.24000000000001"/>
  </r>
  <r>
    <s v="AVXN00719-01"/>
    <s v="LOCKING LEVER"/>
    <s v="X40"/>
    <n v="202"/>
    <x v="1"/>
    <s v="HVX"/>
    <x v="0"/>
    <s v="Order specific"/>
    <n v="2100"/>
    <n v="12"/>
    <n v="8"/>
    <n v="11.02"/>
    <n v="0"/>
    <n v="0"/>
    <n v="23"/>
    <n v="132.24"/>
    <n v="1586.9565217391303"/>
    <n v="0"/>
    <n v="0"/>
    <n v="88.16"/>
    <n v="253.45999999999998"/>
    <s v="Order specific"/>
    <s v="Order specific"/>
    <s v="C"/>
    <s v=""/>
    <n v="0"/>
  </r>
  <r>
    <s v="AVXN10181-02"/>
    <s v="HANDLE"/>
    <s v="X40"/>
    <n v="202"/>
    <x v="1"/>
    <s v="HVX"/>
    <x v="0"/>
    <s v="Order specific"/>
    <n v="2100"/>
    <n v="16"/>
    <n v="0"/>
    <n v="102.05"/>
    <n v="0"/>
    <n v="0"/>
    <n v="0"/>
    <n v="1632.8"/>
    <s v=""/>
    <n v="0"/>
    <n v="0"/>
    <n v="0"/>
    <n v="0"/>
    <s v="Order specific"/>
    <s v="Order specific"/>
    <s v="B"/>
    <s v=""/>
    <n v="0"/>
  </r>
  <r>
    <s v="CHD1000011P0001"/>
    <s v="整流桥KBPC3510"/>
    <s v="VMI"/>
    <n v="202"/>
    <x v="0"/>
    <s v="VEP"/>
    <x v="2"/>
    <s v="MRP"/>
    <s v="VMI"/>
    <n v="54"/>
    <n v="0"/>
    <n v="9.4"/>
    <n v="0"/>
    <n v="0"/>
    <n v="778"/>
    <n v="507.6"/>
    <n v="7.5064267352185086"/>
    <n v="0"/>
    <n v="0"/>
    <n v="0"/>
    <n v="7313.2000000000007"/>
    <s v="&lt;15 days"/>
    <n v="3"/>
    <s v="C"/>
    <n v="21"/>
    <n v="0"/>
  </r>
  <r>
    <s v="CHD1000012P0011"/>
    <s v="接地端子 USLKG2.5"/>
    <s v="VMI"/>
    <n v="219"/>
    <x v="0"/>
    <s v="VEP"/>
    <x v="2"/>
    <s v="MRP"/>
    <s v="VMI"/>
    <n v="14"/>
    <n v="0"/>
    <n v="6.75"/>
    <n v="0"/>
    <n v="0"/>
    <n v="1735"/>
    <n v="94.5"/>
    <n v="11.360230547550433"/>
    <n v="0"/>
    <n v="0"/>
    <n v="0"/>
    <n v="11711.25"/>
    <s v="&lt;15 days"/>
    <n v="2"/>
    <s v="C"/>
    <n v="14"/>
    <n v="0"/>
  </r>
  <r>
    <s v="CHD1000012P0021"/>
    <s v="冷压端子LV1.25-7B"/>
    <s v="VMI"/>
    <n v="219"/>
    <x v="0"/>
    <s v="VEP"/>
    <x v="2"/>
    <s v="MRP"/>
    <s v="VMI"/>
    <n v="1000"/>
    <n v="0"/>
    <n v="0.09"/>
    <n v="0"/>
    <n v="0"/>
    <n v="598"/>
    <n v="90"/>
    <n v="8.5451505016722393"/>
    <n v="0"/>
    <n v="0"/>
    <n v="0"/>
    <n v="53.82"/>
    <s v="&lt;15 days"/>
    <n v="3"/>
    <s v="C"/>
    <n v="21"/>
    <n v="0"/>
  </r>
  <r>
    <s v="CHD1000012P0024"/>
    <s v="端子FJ5-2.5(4节)"/>
    <s v="VE2"/>
    <n v="212"/>
    <x v="0"/>
    <s v="VEP"/>
    <x v="0"/>
    <s v="Order specific"/>
    <n v="2100"/>
    <n v="71"/>
    <n v="0"/>
    <n v="3.64"/>
    <n v="0"/>
    <n v="0"/>
    <n v="207"/>
    <n v="258.44"/>
    <n v="1763.2850241545893"/>
    <n v="0"/>
    <n v="0"/>
    <n v="0"/>
    <n v="753.48"/>
    <s v="Order specific"/>
    <s v="Order specific"/>
    <s v="C"/>
    <s v=""/>
    <n v="0"/>
  </r>
  <r>
    <s v="CHD1000013P0001"/>
    <s v="管状端头 1.5mm2"/>
    <s v="VE1"/>
    <n v="219"/>
    <x v="0"/>
    <s v="VEP"/>
    <x v="0"/>
    <s v="Order specific"/>
    <n v="2100"/>
    <n v="7000"/>
    <n v="0"/>
    <n v="0.05"/>
    <n v="0"/>
    <n v="0"/>
    <n v="295"/>
    <n v="350"/>
    <n v="87.847457627118644"/>
    <n v="0"/>
    <n v="0"/>
    <n v="0"/>
    <n v="14.75"/>
    <s v="Order specific"/>
    <s v="Order specific"/>
    <s v="C"/>
    <s v=""/>
    <n v="0"/>
  </r>
  <r>
    <s v="CHD1000015P0001"/>
    <s v="行程开关:LXW20-11M"/>
    <s v="VMI"/>
    <n v="219"/>
    <x v="0"/>
    <s v="VEP"/>
    <x v="2"/>
    <s v="MRP"/>
    <s v="VMI"/>
    <n v="510"/>
    <n v="0"/>
    <n v="6.2"/>
    <n v="0"/>
    <n v="0"/>
    <n v="50039"/>
    <n v="3162"/>
    <n v="51.060173065009295"/>
    <n v="0"/>
    <n v="0"/>
    <n v="0"/>
    <n v="310241.8"/>
    <s v="&lt;90 days"/>
    <n v="1"/>
    <s v="B"/>
    <n v="7"/>
    <n v="1800.817561972603"/>
  </r>
  <r>
    <s v="CHD1000015P0009"/>
    <s v="行程开关JW2-11Z/5"/>
    <s v="VE1"/>
    <n v="219"/>
    <x v="0"/>
    <s v="VEP"/>
    <x v="0"/>
    <s v="Order specific"/>
    <n v="2100"/>
    <n v="3"/>
    <n v="0"/>
    <n v="31.46"/>
    <n v="0"/>
    <n v="0"/>
    <n v="17"/>
    <n v="94.38"/>
    <n v="10950"/>
    <n v="0"/>
    <n v="0"/>
    <n v="0"/>
    <n v="534.82000000000005"/>
    <s v="Order specific"/>
    <s v="Order specific"/>
    <s v="C"/>
    <s v=""/>
    <n v="0"/>
  </r>
  <r>
    <s v="CHD1000016P0002"/>
    <s v="插针式弹簧插头 FKIC2.5/8-ST-5.08"/>
    <s v="VMI"/>
    <n v="219"/>
    <x v="0"/>
    <s v="VEP"/>
    <x v="2"/>
    <s v="MRP"/>
    <s v="VMI"/>
    <n v="2"/>
    <n v="0"/>
    <n v="18.29"/>
    <n v="0"/>
    <n v="0"/>
    <n v="660"/>
    <n v="36.58"/>
    <n v="1.6590909090909089"/>
    <n v="0"/>
    <n v="0"/>
    <n v="0"/>
    <n v="12071.4"/>
    <s v="&lt;15 days"/>
    <n v="2"/>
    <s v="C"/>
    <n v="14"/>
    <n v="0"/>
  </r>
  <r>
    <s v="CHD1000016P0003"/>
    <s v="插针式弹簧插头 FKIC2.5/10-ST-5.08"/>
    <s v="VMI"/>
    <n v="219"/>
    <x v="0"/>
    <s v="VEP"/>
    <x v="2"/>
    <s v="MRP"/>
    <s v="VMI"/>
    <n v="112"/>
    <n v="0"/>
    <n v="22.82"/>
    <n v="0"/>
    <n v="0"/>
    <n v="715"/>
    <n v="2555.84"/>
    <n v="1.020979020979021"/>
    <n v="0"/>
    <n v="0"/>
    <n v="0"/>
    <n v="16316.300000000001"/>
    <s v="&lt;15 days"/>
    <n v="2"/>
    <s v="B"/>
    <n v="14"/>
    <n v="0"/>
  </r>
  <r>
    <s v="CHD1000016P0008"/>
    <s v="导轨插头 MSTBHK-2.5/10-G-5.08"/>
    <s v="SM"/>
    <n v="219"/>
    <x v="0"/>
    <s v="VEP"/>
    <x v="1"/>
    <s v="kanban"/>
    <n v="2600"/>
    <n v="387"/>
    <n v="1000"/>
    <n v="19.260000000000002"/>
    <n v="0"/>
    <n v="500"/>
    <n v="29380"/>
    <n v="7453.6200000000008"/>
    <n v="1.3914227365554799"/>
    <n v="0"/>
    <n v="4815"/>
    <n v="19260"/>
    <n v="565858.80000000005"/>
    <s v="&lt;15 days"/>
    <n v="1"/>
    <s v="A"/>
    <n v="7"/>
    <n v="0"/>
  </r>
  <r>
    <s v="CHD1000016P0022"/>
    <s v="螺钉插头MSTB2.5/12-SF-5.08"/>
    <s v="VE1"/>
    <n v="219"/>
    <x v="0"/>
    <s v="VEP"/>
    <x v="0"/>
    <s v="Order specific"/>
    <n v="2100"/>
    <n v="1"/>
    <n v="13"/>
    <n v="10.6"/>
    <n v="0"/>
    <n v="0"/>
    <n v="65"/>
    <n v="10.6"/>
    <n v="2173.1538461538462"/>
    <n v="0"/>
    <n v="0"/>
    <n v="137.79999999999998"/>
    <n v="689"/>
    <s v="Order specific"/>
    <s v="Order specific"/>
    <s v="C"/>
    <s v=""/>
    <n v="0"/>
  </r>
  <r>
    <s v="CHD1000017P0003"/>
    <s v="450/750V，RV-105  1.5平，105℃，多股黑色软导线"/>
    <s v="VMI"/>
    <n v="212"/>
    <x v="0"/>
    <s v="VEP"/>
    <x v="2"/>
    <s v="MRP"/>
    <s v="VMI"/>
    <n v="12280"/>
    <n v="0"/>
    <n v="1.36"/>
    <n v="0"/>
    <n v="0"/>
    <n v="0"/>
    <n v="16700.800000000003"/>
    <s v=""/>
    <n v="0"/>
    <n v="0"/>
    <n v="0"/>
    <n v="0"/>
    <s v="&gt;90 days"/>
    <n v="4"/>
    <s v="A"/>
    <n v="0"/>
    <n v="11022.528000000002"/>
  </r>
  <r>
    <s v="CHD1000017P0004"/>
    <s v="450/750V，RV-105  2.5平，105℃，多股黑色软导线"/>
    <s v="VMI"/>
    <n v="212"/>
    <x v="0"/>
    <s v="VEP"/>
    <x v="2"/>
    <s v="MRP"/>
    <s v="VMI"/>
    <n v="2204"/>
    <n v="0"/>
    <n v="2.16"/>
    <n v="0"/>
    <n v="0"/>
    <n v="1900"/>
    <n v="4760.6400000000003"/>
    <n v="2359.0526315789471"/>
    <n v="0"/>
    <n v="0"/>
    <n v="0"/>
    <n v="4104"/>
    <s v="&gt;90 days"/>
    <n v="3"/>
    <s v="B"/>
    <n v="21"/>
    <n v="3114.0524982196248"/>
  </r>
  <r>
    <s v="CHD1000017P0007"/>
    <s v="450/750V，RV-105  2.5平，105℃，多股黄绿相间软导线"/>
    <s v="VMI"/>
    <n v="212"/>
    <x v="0"/>
    <s v="VEP"/>
    <x v="2"/>
    <s v="MRP"/>
    <s v="VMI"/>
    <n v="13"/>
    <n v="0"/>
    <n v="2.3199999999999998"/>
    <n v="0"/>
    <n v="0"/>
    <n v="31193.119999999999"/>
    <n v="30.159999999999997"/>
    <n v="25.789661309929883"/>
    <n v="0"/>
    <n v="0"/>
    <n v="0"/>
    <n v="72368.03839999999"/>
    <s v="&lt;30 days"/>
    <n v="2"/>
    <s v="C"/>
    <n v="14"/>
    <n v="9.0997814725306423"/>
  </r>
  <r>
    <s v="CHD1000017P0049"/>
    <s v="450/750V，RV-105  1.5平，105℃，多股灰色软导线"/>
    <s v="VE1"/>
    <n v="212"/>
    <x v="0"/>
    <s v="VEP"/>
    <x v="0"/>
    <s v="Order specific"/>
    <n v="2100"/>
    <n v="28400"/>
    <n v="0"/>
    <n v="1.32"/>
    <n v="0"/>
    <n v="0"/>
    <n v="8018.2"/>
    <n v="37488"/>
    <n v="0.591778703449652"/>
    <n v="0"/>
    <n v="0"/>
    <n v="0"/>
    <n v="10584.023999999999"/>
    <s v="Order specific"/>
    <s v="Order specific"/>
    <s v="A"/>
    <s v=""/>
    <n v="0"/>
  </r>
  <r>
    <s v="CHD1000017P0120"/>
    <s v="航空镀银导线 FF46-2/1.5平方毫米"/>
    <s v="VEP"/>
    <n v="209"/>
    <x v="0"/>
    <s v="VEP"/>
    <x v="0"/>
    <s v="Order specific"/>
    <n v="2100"/>
    <n v="8399.16"/>
    <n v="0"/>
    <n v="3.02"/>
    <n v="0"/>
    <n v="0"/>
    <n v="12399.04"/>
    <n v="25365.463199999998"/>
    <n v="836.03246702970534"/>
    <n v="0"/>
    <n v="0"/>
    <n v="0"/>
    <n v="37445.1008"/>
    <s v="Order specific"/>
    <s v="Order specific"/>
    <s v="A"/>
    <s v=""/>
    <n v="0"/>
  </r>
  <r>
    <s v="CHD1000018P0013"/>
    <s v="套线软管550mm"/>
    <s v="VMI"/>
    <n v="202"/>
    <x v="0"/>
    <s v="VEP"/>
    <x v="2"/>
    <s v="MRP"/>
    <s v="VMI"/>
    <n v="103"/>
    <n v="0"/>
    <n v="23.3"/>
    <n v="0"/>
    <n v="0"/>
    <n v="13535"/>
    <n v="2399.9"/>
    <n v="226.50117473217583"/>
    <n v="0"/>
    <n v="0"/>
    <n v="0"/>
    <n v="315365.5"/>
    <s v="&gt;90 days"/>
    <n v="1"/>
    <s v="B"/>
    <n v="7"/>
    <n v="1534.9826512349866"/>
  </r>
  <r>
    <s v="CHD1000018P0084"/>
    <s v="套线软管1m"/>
    <s v="VMI"/>
    <n v="202"/>
    <x v="0"/>
    <s v="VEP"/>
    <x v="2"/>
    <s v="MRP"/>
    <s v="VMI"/>
    <n v="26"/>
    <n v="0"/>
    <n v="46.6"/>
    <n v="0"/>
    <n v="0"/>
    <n v="528"/>
    <n v="1211.6000000000001"/>
    <n v="71.202651515151516"/>
    <n v="0"/>
    <n v="0"/>
    <n v="0"/>
    <n v="24604.799999999999"/>
    <s v="&lt;90 days"/>
    <n v="2"/>
    <s v="B"/>
    <n v="14"/>
    <n v="642.4261249634261"/>
  </r>
  <r>
    <s v="CHD1000018P0115"/>
    <s v="套线软管1.5m"/>
    <s v="VE1"/>
    <n v="217"/>
    <x v="0"/>
    <s v="VEP"/>
    <x v="0"/>
    <s v="Order specific"/>
    <n v="2100"/>
    <n v="20"/>
    <n v="0"/>
    <n v="69.900000000000006"/>
    <n v="0"/>
    <n v="0"/>
    <n v="21"/>
    <n v="1398"/>
    <n v="451.90476190476193"/>
    <n v="0"/>
    <n v="0"/>
    <n v="0"/>
    <n v="1467.9"/>
    <s v="Order specific"/>
    <s v="Order specific"/>
    <s v="B"/>
    <s v=""/>
    <n v="0"/>
  </r>
  <r>
    <s v="CHD1000018P0135"/>
    <s v="套线软管900mm"/>
    <s v="VE1"/>
    <n v="202"/>
    <x v="0"/>
    <s v="VEP"/>
    <x v="0"/>
    <s v="Order specific"/>
    <n v="2100"/>
    <n v="1"/>
    <n v="0"/>
    <n v="39.700000000000003"/>
    <n v="0"/>
    <n v="0"/>
    <n v="16"/>
    <n v="39.700000000000003"/>
    <n v="456.25"/>
    <n v="0"/>
    <n v="0"/>
    <n v="0"/>
    <n v="635.20000000000005"/>
    <s v="Order specific"/>
    <s v="Order specific"/>
    <s v="C"/>
    <s v=""/>
    <n v="0"/>
  </r>
  <r>
    <s v="CHD1000018P0165"/>
    <s v="套线软管250mm"/>
    <s v="VE1"/>
    <n v="202"/>
    <x v="0"/>
    <s v="VEP"/>
    <x v="0"/>
    <s v="Order specific"/>
    <n v="2100"/>
    <n v="10"/>
    <n v="0"/>
    <n v="8.24"/>
    <n v="0"/>
    <n v="0"/>
    <n v="19"/>
    <n v="82.4"/>
    <n v="19.210526315789473"/>
    <n v="0"/>
    <n v="0"/>
    <n v="0"/>
    <n v="156.56"/>
    <s v="Order specific"/>
    <s v="Order specific"/>
    <s v="C"/>
    <s v=""/>
    <n v="0"/>
  </r>
  <r>
    <s v="CHD1000018P0183"/>
    <s v="套线软管1400"/>
    <s v="VMI"/>
    <n v="202"/>
    <x v="0"/>
    <s v="VEP"/>
    <x v="2"/>
    <s v="MRP"/>
    <s v="VMI"/>
    <n v="9"/>
    <n v="0"/>
    <n v="65.239999999999995"/>
    <n v="0"/>
    <n v="0"/>
    <n v="410"/>
    <n v="587.16"/>
    <n v="8.9024390243902438"/>
    <n v="0"/>
    <n v="0"/>
    <n v="0"/>
    <n v="26748.399999999998"/>
    <s v="&lt;15 days"/>
    <n v="2"/>
    <s v="C"/>
    <n v="14"/>
    <n v="0"/>
  </r>
  <r>
    <s v="CHD1000038P0002"/>
    <s v="窄轨 NS15"/>
    <s v="SM"/>
    <n v="219"/>
    <x v="0"/>
    <s v="VEP"/>
    <x v="1"/>
    <s v="kanban"/>
    <n v="2600"/>
    <n v="100"/>
    <n v="2350"/>
    <n v="1.68"/>
    <n v="0"/>
    <n v="400"/>
    <n v="14690"/>
    <n v="168"/>
    <n v="0.2236215112321307"/>
    <n v="0"/>
    <n v="336"/>
    <n v="3948"/>
    <n v="24679.200000000001"/>
    <s v="&lt;15 days"/>
    <n v="2"/>
    <s v="C"/>
    <n v="14"/>
    <n v="0"/>
  </r>
  <r>
    <s v="CHD1000038P0005"/>
    <s v="U型端子导轨251"/>
    <s v="SM"/>
    <n v="212"/>
    <x v="0"/>
    <s v="VEP"/>
    <x v="1"/>
    <s v="kanban"/>
    <n v="2600"/>
    <n v="26"/>
    <n v="20"/>
    <n v="4.91"/>
    <n v="0"/>
    <n v="10"/>
    <n v="149"/>
    <n v="127.66"/>
    <n v="244.96644295302013"/>
    <n v="0"/>
    <n v="24.55"/>
    <n v="98.2"/>
    <n v="731.59"/>
    <s v="&gt;90 days"/>
    <n v="3"/>
    <s v="C"/>
    <n v="21"/>
    <n v="77.032702126027388"/>
  </r>
  <r>
    <s v="CHD1000038P0046"/>
    <s v="窄轨 NS15 L=160mm"/>
    <s v="SM"/>
    <n v="219"/>
    <x v="0"/>
    <s v="VEP"/>
    <x v="1"/>
    <s v="kanban"/>
    <n v="2600"/>
    <n v="208"/>
    <n v="80"/>
    <n v="2.48"/>
    <n v="0"/>
    <n v="20"/>
    <n v="30"/>
    <n v="515.84"/>
    <n v="316.33333333333337"/>
    <n v="0"/>
    <n v="24.8"/>
    <n v="198.4"/>
    <n v="74.400000000000006"/>
    <s v="&gt;90 days"/>
    <n v="3"/>
    <s v="C"/>
    <n v="21"/>
    <n v="317.85310684931511"/>
  </r>
  <r>
    <s v="CHD1000039P0134"/>
    <s v="断路器带闭锁电磁铁（Y0）标识(英文)"/>
    <s v="VE1"/>
    <n v="202"/>
    <x v="0"/>
    <s v="VEP"/>
    <x v="0"/>
    <s v="Order specific"/>
    <n v="2100"/>
    <n v="500"/>
    <n v="0"/>
    <n v="0.54"/>
    <n v="0"/>
    <n v="0"/>
    <n v="0"/>
    <n v="270"/>
    <s v=""/>
    <n v="0"/>
    <n v="0"/>
    <n v="0"/>
    <n v="0"/>
    <s v="Order specific"/>
    <s v="Order specific"/>
    <s v="C"/>
    <s v=""/>
    <n v="0"/>
  </r>
  <r>
    <s v="CHD1000048P0002"/>
    <s v="终端固定件E/UK"/>
    <s v="VMI"/>
    <n v="219"/>
    <x v="0"/>
    <s v="VEP"/>
    <x v="2"/>
    <s v="MRP"/>
    <s v="VMI"/>
    <n v="9"/>
    <n v="0"/>
    <n v="1.1299999999999999"/>
    <n v="0"/>
    <n v="0"/>
    <n v="1882"/>
    <n v="10.169999999999998"/>
    <n v="96.971307120085001"/>
    <n v="0"/>
    <n v="0"/>
    <n v="0"/>
    <n v="2126.66"/>
    <s v="&gt;90 days"/>
    <n v="3"/>
    <s v="C"/>
    <n v="21"/>
    <n v="5.2586133238356156"/>
  </r>
  <r>
    <s v="CHD1000049P0005"/>
    <s v="前门直拨锁"/>
    <s v="VE1"/>
    <n v="212"/>
    <x v="0"/>
    <s v="VEP"/>
    <x v="0"/>
    <s v="Order specific"/>
    <n v="2100"/>
    <n v="60"/>
    <n v="0"/>
    <n v="68.38"/>
    <n v="20"/>
    <n v="0"/>
    <n v="151"/>
    <n v="4102.7999999999993"/>
    <n v="21.754966887417218"/>
    <n v="1367.6"/>
    <n v="0"/>
    <n v="0"/>
    <n v="10325.379999999999"/>
    <s v="Order specific"/>
    <s v="Order specific"/>
    <s v="B"/>
    <s v=""/>
    <n v="0"/>
  </r>
  <r>
    <s v="CHD1000074P0003"/>
    <s v="玻璃胶（中性硅酮胶）"/>
    <s v="FEP"/>
    <n v="212"/>
    <x v="0"/>
    <s v="VEP"/>
    <x v="0"/>
    <s v="Order specific"/>
    <n v="2100"/>
    <n v="40"/>
    <n v="0"/>
    <n v="19"/>
    <n v="5"/>
    <n v="0"/>
    <n v="0"/>
    <n v="760"/>
    <s v=""/>
    <n v="95"/>
    <n v="0"/>
    <n v="0"/>
    <n v="0"/>
    <s v="Order specific"/>
    <s v="Order specific"/>
    <s v="C"/>
    <s v=""/>
    <n v="0"/>
  </r>
  <r>
    <s v="CHD1000082P0002"/>
    <s v="双翅钥匙"/>
    <s v="VE2"/>
    <n v="212"/>
    <x v="0"/>
    <s v="VEP"/>
    <x v="0"/>
    <s v="Order specific"/>
    <n v="2100"/>
    <n v="36"/>
    <n v="0"/>
    <n v="2.81"/>
    <n v="0"/>
    <n v="0"/>
    <n v="31"/>
    <n v="101.16"/>
    <n v="470.96774193548384"/>
    <n v="0"/>
    <n v="0"/>
    <n v="0"/>
    <n v="87.11"/>
    <s v="Order specific"/>
    <s v="Order specific"/>
    <s v="C"/>
    <s v=""/>
    <n v="0"/>
  </r>
  <r>
    <s v="CHD8000001P0101"/>
    <s v="机箱右立柱12-1250-31.5-150"/>
    <s v="VMI"/>
    <n v="212"/>
    <x v="0"/>
    <s v="VEP"/>
    <x v="2"/>
    <s v="MRP"/>
    <s v="VMI"/>
    <n v="2"/>
    <n v="0"/>
    <n v="33.119999999999997"/>
    <n v="0"/>
    <n v="0"/>
    <n v="730"/>
    <n v="66.239999999999995"/>
    <n v="18"/>
    <n v="0"/>
    <n v="0"/>
    <n v="0"/>
    <n v="24177.599999999999"/>
    <s v="&lt;30 days"/>
    <n v="2"/>
    <s v="C"/>
    <n v="14"/>
    <n v="9.7151999999999994"/>
  </r>
  <r>
    <s v="CHD8000001P0102"/>
    <s v="机箱左立柱12-1250-31.5-150"/>
    <s v="VMI"/>
    <n v="212"/>
    <x v="0"/>
    <s v="VEP"/>
    <x v="2"/>
    <s v="MRP"/>
    <s v="VMI"/>
    <n v="2"/>
    <n v="0"/>
    <n v="22.9"/>
    <n v="0"/>
    <n v="0"/>
    <n v="709"/>
    <n v="45.8"/>
    <n v="1.0296191819464033"/>
    <n v="0"/>
    <n v="0"/>
    <n v="0"/>
    <n v="16236.099999999999"/>
    <s v="&lt;15 days"/>
    <n v="2"/>
    <s v="C"/>
    <n v="14"/>
    <n v="0"/>
  </r>
  <r>
    <s v="CHD8000001P0103"/>
    <s v="机箱右立柱12-1250-31.5-210"/>
    <s v="VMI"/>
    <n v="212"/>
    <x v="0"/>
    <s v="VEP"/>
    <x v="2"/>
    <s v="MRP"/>
    <s v="VMI"/>
    <n v="81"/>
    <n v="0"/>
    <n v="25.87"/>
    <n v="0"/>
    <n v="0"/>
    <n v="9537"/>
    <n v="2095.4700000000003"/>
    <n v="7.6543986578588658E-2"/>
    <n v="0"/>
    <n v="0"/>
    <n v="0"/>
    <n v="246722.19"/>
    <s v="&lt;15 days"/>
    <n v="1"/>
    <s v="B"/>
    <n v="7"/>
    <n v="0"/>
  </r>
  <r>
    <s v="CHD8000001P0104"/>
    <s v="机箱左立柱12-1250-31.5-210"/>
    <s v="VMI"/>
    <n v="212"/>
    <x v="0"/>
    <s v="VEP"/>
    <x v="2"/>
    <s v="MRP"/>
    <s v="VMI"/>
    <n v="67"/>
    <n v="0"/>
    <n v="14.88"/>
    <n v="0"/>
    <n v="0"/>
    <n v="9464"/>
    <n v="996.96"/>
    <n v="3.1239433643279795"/>
    <n v="0"/>
    <n v="0"/>
    <n v="0"/>
    <n v="140824.32000000001"/>
    <s v="&lt;15 days"/>
    <n v="2"/>
    <s v="B"/>
    <n v="14"/>
    <n v="0"/>
  </r>
  <r>
    <s v="CHD8000001P0107"/>
    <s v="机箱左立柱12-3150-40-275"/>
    <s v="VMI"/>
    <n v="212"/>
    <x v="0"/>
    <s v="VEP"/>
    <x v="2"/>
    <s v="MRP"/>
    <s v="VMI"/>
    <n v="2"/>
    <n v="0"/>
    <n v="26.76"/>
    <n v="0"/>
    <n v="0"/>
    <n v="853"/>
    <n v="53.52"/>
    <n v="28.669402110199297"/>
    <n v="0"/>
    <n v="0"/>
    <n v="0"/>
    <n v="22826.280000000002"/>
    <s v="&lt;30 days"/>
    <n v="2"/>
    <s v="C"/>
    <n v="14"/>
    <n v="18.073980846452667"/>
  </r>
  <r>
    <s v="CHD8000001P0108"/>
    <s v="机箱右立柱12-3150-40-275"/>
    <s v="VMI"/>
    <n v="212"/>
    <x v="0"/>
    <s v="VEP"/>
    <x v="2"/>
    <s v="MRP"/>
    <s v="VMI"/>
    <n v="2"/>
    <n v="0"/>
    <n v="37.799999999999997"/>
    <n v="0"/>
    <n v="0"/>
    <n v="853"/>
    <n v="75.599999999999994"/>
    <n v="0.85580304806565055"/>
    <n v="0"/>
    <n v="0"/>
    <n v="0"/>
    <n v="32243.399999999998"/>
    <s v="&lt;15 days"/>
    <n v="2"/>
    <s v="C"/>
    <n v="14"/>
    <n v="0"/>
  </r>
  <r>
    <s v="CHD8000001P0121"/>
    <s v="机箱左立柱12-1250-31.5-210(互锁模块)"/>
    <s v="VE2"/>
    <n v="212"/>
    <x v="0"/>
    <s v="VEP"/>
    <x v="0"/>
    <s v="Order specific"/>
    <n v="2100"/>
    <n v="2"/>
    <n v="2"/>
    <n v="23.54"/>
    <n v="0"/>
    <n v="0"/>
    <n v="52"/>
    <n v="47.08"/>
    <n v="14.03846153846154"/>
    <n v="0"/>
    <n v="0"/>
    <n v="47.08"/>
    <n v="1224.08"/>
    <s v="Order specific"/>
    <s v="Order specific"/>
    <s v="C"/>
    <s v=""/>
    <n v="0"/>
  </r>
  <r>
    <s v="CHD8000002R0101"/>
    <s v="底盘车装配12-150-31.5两侧接地"/>
    <s v="VMI"/>
    <n v="212"/>
    <x v="0"/>
    <s v="VEP"/>
    <x v="2"/>
    <s v="MRP"/>
    <s v="VMI"/>
    <n v="12"/>
    <n v="0"/>
    <n v="478.12"/>
    <n v="0"/>
    <n v="0"/>
    <n v="304"/>
    <n v="5737.4400000000005"/>
    <n v="2.4013157894736841"/>
    <n v="0"/>
    <n v="0"/>
    <n v="0"/>
    <n v="145348.48000000001"/>
    <s v="&lt;15 days"/>
    <n v="2"/>
    <s v="B"/>
    <n v="14"/>
    <n v="0"/>
  </r>
  <r>
    <s v="CHD8000002R0102"/>
    <s v="底盘车装配12-150-31.5中间接地"/>
    <s v="VMI"/>
    <n v="212"/>
    <x v="0"/>
    <s v="VEP"/>
    <x v="2"/>
    <s v="MRP"/>
    <s v="VMI"/>
    <n v="2"/>
    <n v="0"/>
    <n v="491.67"/>
    <n v="0"/>
    <n v="0"/>
    <n v="222"/>
    <n v="983.34"/>
    <n v="19.72972972972973"/>
    <n v="0"/>
    <n v="0"/>
    <n v="0"/>
    <n v="109150.74"/>
    <s v="&lt;30 days"/>
    <n v="2"/>
    <s v="B"/>
    <n v="14"/>
    <n v="188.47799013698631"/>
  </r>
  <r>
    <s v="CHD8000002R0103"/>
    <s v="底盘车装配12-210-31.5两侧接地"/>
    <s v="VMI"/>
    <n v="212"/>
    <x v="0"/>
    <s v="VEP"/>
    <x v="2"/>
    <s v="MRP"/>
    <s v="VMI"/>
    <n v="9"/>
    <n v="65"/>
    <n v="487.93"/>
    <n v="0"/>
    <n v="0"/>
    <n v="2651"/>
    <n v="4391.37"/>
    <n v="0.27536778574122972"/>
    <n v="0"/>
    <n v="0"/>
    <n v="31715.45"/>
    <n v="1293502.43"/>
    <s v="&lt;15 days"/>
    <n v="1"/>
    <s v="B"/>
    <n v="7"/>
    <n v="0"/>
  </r>
  <r>
    <s v="CHD8000002R0104"/>
    <s v="底盘车装配12-210-31.5中间接地"/>
    <s v="VMI"/>
    <n v="212"/>
    <x v="0"/>
    <s v="VEP"/>
    <x v="2"/>
    <s v="MRP"/>
    <s v="VMI"/>
    <n v="45"/>
    <n v="13"/>
    <n v="470"/>
    <n v="0"/>
    <n v="0"/>
    <n v="5810"/>
    <n v="21150"/>
    <n v="0.56540447504302926"/>
    <n v="0"/>
    <n v="0"/>
    <n v="6110"/>
    <n v="2730700"/>
    <s v="&lt;15 days"/>
    <n v="1"/>
    <s v="A"/>
    <n v="7"/>
    <n v="0"/>
  </r>
  <r>
    <s v="CHD8000002R0106"/>
    <s v="底盘车装配12-275-40中间接地"/>
    <s v="VMI"/>
    <n v="212"/>
    <x v="0"/>
    <s v="VEP"/>
    <x v="2"/>
    <s v="MRP"/>
    <s v="VMI"/>
    <n v="5"/>
    <n v="9"/>
    <n v="711"/>
    <n v="0"/>
    <n v="0"/>
    <n v="880"/>
    <n v="3555"/>
    <n v="18.66477272727273"/>
    <n v="0"/>
    <n v="0"/>
    <n v="6399"/>
    <n v="625680"/>
    <s v="&lt;30 days"/>
    <n v="1"/>
    <s v="B"/>
    <n v="7"/>
    <n v="1466.3482191780824"/>
  </r>
  <r>
    <s v="CHD8000002R0116"/>
    <s v="800底盘车关门联锁"/>
    <s v="VE1"/>
    <n v="212"/>
    <x v="0"/>
    <s v="VEP"/>
    <x v="0"/>
    <s v="Order specific"/>
    <n v="2100"/>
    <n v="36"/>
    <n v="103"/>
    <n v="712.9"/>
    <n v="0"/>
    <n v="0"/>
    <n v="415"/>
    <n v="25664.399999999998"/>
    <n v="4.3975903614457836"/>
    <n v="0"/>
    <n v="0"/>
    <n v="73428.7"/>
    <n v="295853.5"/>
    <s v="Order specific"/>
    <s v="Order specific"/>
    <s v="A"/>
    <s v=""/>
    <n v="0"/>
  </r>
  <r>
    <s v="CHD8000002R0126"/>
    <s v="关门联锁电动底盘车12-150 两侧接地"/>
    <s v="VE1"/>
    <n v="212"/>
    <x v="0"/>
    <s v="VEP"/>
    <x v="0"/>
    <s v="Order specific"/>
    <n v="2100"/>
    <n v="2"/>
    <n v="16"/>
    <n v="1852"/>
    <n v="0"/>
    <n v="0"/>
    <n v="85"/>
    <n v="3704"/>
    <n v="154.58823529411765"/>
    <n v="0"/>
    <n v="0"/>
    <n v="29632"/>
    <n v="157420"/>
    <s v="Order specific"/>
    <s v="Order specific"/>
    <s v="B"/>
    <s v=""/>
    <n v="0"/>
  </r>
  <r>
    <s v="CHD8000002R0145"/>
    <s v="底盘车装配12-275-31.5两侧接地(带关门联锁)"/>
    <s v="VE1"/>
    <n v="212"/>
    <x v="0"/>
    <s v="VEP"/>
    <x v="0"/>
    <s v="Order specific"/>
    <n v="2100"/>
    <n v="4"/>
    <n v="2"/>
    <n v="1000"/>
    <n v="0"/>
    <n v="0"/>
    <n v="51"/>
    <n v="4000"/>
    <n v="14.313725490196079"/>
    <n v="0"/>
    <n v="0"/>
    <n v="2000"/>
    <n v="51000"/>
    <s v="Order specific"/>
    <s v="Order specific"/>
    <s v="B"/>
    <s v=""/>
    <n v="0"/>
  </r>
  <r>
    <s v="CHD8000002R0155"/>
    <s v="底盘车装配12-210-40(左边接地)"/>
    <s v="VE1"/>
    <n v="212"/>
    <x v="0"/>
    <s v="VEP"/>
    <x v="0"/>
    <s v="Order specific"/>
    <n v="2100"/>
    <n v="1"/>
    <n v="0"/>
    <n v="754.57"/>
    <n v="0"/>
    <n v="0"/>
    <n v="37"/>
    <n v="754.57"/>
    <n v="39.45945945945946"/>
    <n v="0"/>
    <n v="0"/>
    <n v="0"/>
    <n v="27919.09"/>
    <s v="Order specific"/>
    <s v="Order specific"/>
    <s v="C"/>
    <s v=""/>
    <n v="0"/>
  </r>
  <r>
    <s v="CHD8000002R0160"/>
    <s v="800底盘车关门联锁(底部接地)"/>
    <s v="VE1"/>
    <n v="212"/>
    <x v="0"/>
    <s v="VEP"/>
    <x v="0"/>
    <s v="Order specific"/>
    <n v="2100"/>
    <n v="29"/>
    <n v="0"/>
    <n v="758"/>
    <n v="0"/>
    <n v="0"/>
    <n v="473"/>
    <n v="21982"/>
    <n v="0.77167019027484152"/>
    <n v="0"/>
    <n v="0"/>
    <n v="0"/>
    <n v="358534"/>
    <s v="Order specific"/>
    <s v="Order specific"/>
    <s v="A"/>
    <s v=""/>
    <n v="0"/>
  </r>
  <r>
    <s v="CHD8000002R0171"/>
    <s v="底盘车1000底部接地(关门联锁)"/>
    <s v="VE1"/>
    <n v="212"/>
    <x v="0"/>
    <s v="VEP"/>
    <x v="0"/>
    <s v="Order specific"/>
    <n v="2100"/>
    <n v="2"/>
    <n v="29"/>
    <n v="998"/>
    <n v="0"/>
    <n v="0"/>
    <n v="48"/>
    <n v="1996"/>
    <n v="220.52083333333331"/>
    <n v="0"/>
    <n v="0"/>
    <n v="28942"/>
    <n v="47904"/>
    <s v="Order specific"/>
    <s v="Order specific"/>
    <s v="B"/>
    <s v=""/>
    <n v="0"/>
  </r>
  <r>
    <s v="CHD8000002R0178"/>
    <s v="关门联锁底盘车装配12-275两侧接地（8开5闭）"/>
    <s v="VE1"/>
    <n v="212"/>
    <x v="0"/>
    <s v="VEP"/>
    <x v="0"/>
    <s v="Order specific"/>
    <n v="2100"/>
    <n v="5"/>
    <n v="12"/>
    <n v="1200"/>
    <n v="0"/>
    <n v="0"/>
    <n v="34"/>
    <n v="6000"/>
    <n v="21.470588235294116"/>
    <n v="0"/>
    <n v="0"/>
    <n v="14400"/>
    <n v="40800"/>
    <s v="Order specific"/>
    <s v="Order specific"/>
    <s v="B"/>
    <s v=""/>
    <n v="0"/>
  </r>
  <r>
    <s v="CHD8000002R0181"/>
    <s v="底盘车装配12-275两侧接地（帕威尔）"/>
    <s v="VE1"/>
    <n v="105"/>
    <x v="0"/>
    <s v="VEP"/>
    <x v="0"/>
    <s v="Order specific"/>
    <n v="2100"/>
    <n v="3"/>
    <n v="0"/>
    <n v="944.89"/>
    <n v="0"/>
    <n v="0"/>
    <n v="7"/>
    <n v="2834.67"/>
    <n v="260.71428571428572"/>
    <n v="0"/>
    <n v="0"/>
    <n v="0"/>
    <n v="6614.23"/>
    <s v="Order specific"/>
    <s v="Order specific"/>
    <s v="B"/>
    <s v=""/>
    <n v="0"/>
  </r>
  <r>
    <s v="CHD8000003P0107"/>
    <s v="合闸模块左侧板"/>
    <s v="VMI"/>
    <n v="212"/>
    <x v="0"/>
    <s v="VEP"/>
    <x v="2"/>
    <s v="MRP"/>
    <s v="VMI"/>
    <n v="94"/>
    <n v="0"/>
    <n v="28.81"/>
    <n v="0"/>
    <n v="0"/>
    <n v="15986"/>
    <n v="2708.14"/>
    <n v="6.8497435255848865E-2"/>
    <n v="0"/>
    <n v="0"/>
    <n v="0"/>
    <n v="460556.66"/>
    <s v="&lt;15 days"/>
    <n v="1"/>
    <s v="B"/>
    <n v="7"/>
    <n v="0"/>
  </r>
  <r>
    <s v="CHD8000003P0108"/>
    <s v="合闸模块右侧板"/>
    <s v="VMI"/>
    <n v="212"/>
    <x v="0"/>
    <s v="VEP"/>
    <x v="2"/>
    <s v="MRP"/>
    <s v="VMI"/>
    <n v="94"/>
    <n v="0"/>
    <n v="32.68"/>
    <n v="0"/>
    <n v="0"/>
    <n v="15981"/>
    <n v="3071.92"/>
    <n v="2.1469244728114636"/>
    <n v="0"/>
    <n v="0"/>
    <n v="0"/>
    <n v="522259.08"/>
    <s v="&lt;15 days"/>
    <n v="1"/>
    <s v="B"/>
    <n v="7"/>
    <n v="0"/>
  </r>
  <r>
    <s v="CHD8000003P0109"/>
    <s v="分闸模块右侧板12"/>
    <s v="VMI"/>
    <n v="212"/>
    <x v="0"/>
    <s v="VEP"/>
    <x v="2"/>
    <s v="MRP"/>
    <s v="VMI"/>
    <n v="94"/>
    <n v="0"/>
    <n v="24.39"/>
    <n v="0"/>
    <n v="0"/>
    <n v="15991"/>
    <n v="2292.66"/>
    <n v="2.1455818898130201"/>
    <n v="0"/>
    <n v="0"/>
    <n v="0"/>
    <n v="390020.49"/>
    <s v="&lt;15 days"/>
    <n v="1"/>
    <s v="B"/>
    <n v="7"/>
    <n v="0"/>
  </r>
  <r>
    <s v="CHD8000003P0112"/>
    <s v="分闸模块左侧板(带闭锁、三过流)"/>
    <s v="VMI"/>
    <n v="212"/>
    <x v="0"/>
    <s v="VEP"/>
    <x v="2"/>
    <s v="MRP"/>
    <s v="VMI"/>
    <n v="94"/>
    <n v="0"/>
    <n v="30.07"/>
    <n v="0"/>
    <n v="0"/>
    <n v="15982"/>
    <n v="2826.58"/>
    <n v="2.1467901389062698"/>
    <n v="0"/>
    <n v="0"/>
    <n v="0"/>
    <n v="480578.74"/>
    <s v="&lt;15 days"/>
    <n v="1"/>
    <s v="B"/>
    <n v="7"/>
    <n v="0"/>
  </r>
  <r>
    <s v="CHD8000003P0137"/>
    <s v="合闸模块左侧板40.5（GE专用）"/>
    <s v="VE2"/>
    <n v="212"/>
    <x v="0"/>
    <s v="VEP"/>
    <x v="0"/>
    <s v="Order specific"/>
    <n v="2100"/>
    <n v="14"/>
    <n v="0"/>
    <n v="31.4"/>
    <n v="0"/>
    <n v="0"/>
    <n v="50"/>
    <n v="439.59999999999997"/>
    <n v="686.19999999999993"/>
    <n v="0"/>
    <n v="0"/>
    <n v="0"/>
    <n v="1570"/>
    <s v="Order specific"/>
    <s v="Order specific"/>
    <s v="C"/>
    <s v=""/>
    <n v="0"/>
  </r>
  <r>
    <s v="CHD8000003P0138"/>
    <s v="合闸模块右侧板40.5（GE专用）"/>
    <s v="VE2"/>
    <n v="212"/>
    <x v="0"/>
    <s v="VEP"/>
    <x v="0"/>
    <s v="Order specific"/>
    <n v="2100"/>
    <n v="14"/>
    <n v="0"/>
    <n v="34.33"/>
    <n v="0"/>
    <n v="0"/>
    <n v="50"/>
    <n v="480.62"/>
    <n v="102.2"/>
    <n v="0"/>
    <n v="0"/>
    <n v="0"/>
    <n v="1716.5"/>
    <s v="Order specific"/>
    <s v="Order specific"/>
    <s v="C"/>
    <s v=""/>
    <n v="0"/>
  </r>
  <r>
    <s v="CHD8000003P0139"/>
    <s v="分闸模块左侧板40.5（GE专用）"/>
    <s v="VE2"/>
    <n v="212"/>
    <x v="0"/>
    <s v="VEP"/>
    <x v="0"/>
    <s v="Order specific"/>
    <n v="2100"/>
    <n v="14"/>
    <n v="0"/>
    <n v="27.37"/>
    <n v="0"/>
    <n v="0"/>
    <n v="50"/>
    <n v="383.18"/>
    <n v="102.2"/>
    <n v="0"/>
    <n v="0"/>
    <n v="0"/>
    <n v="1368.5"/>
    <s v="Order specific"/>
    <s v="Order specific"/>
    <s v="C"/>
    <s v=""/>
    <n v="0"/>
  </r>
  <r>
    <s v="CHD8000006R0102"/>
    <s v="触臂装配12-1250-31.5"/>
    <s v="VMI"/>
    <n v="212"/>
    <x v="0"/>
    <s v="VEP"/>
    <x v="2"/>
    <s v="MRP"/>
    <s v="VMI"/>
    <n v="246"/>
    <n v="0"/>
    <n v="226.38"/>
    <n v="0"/>
    <n v="0"/>
    <n v="40052"/>
    <n v="55689.479999999996"/>
    <n v="0.12758414061719764"/>
    <n v="0"/>
    <n v="0"/>
    <n v="0"/>
    <n v="9066971.7599999998"/>
    <s v="&lt;15 days"/>
    <n v="1"/>
    <s v="A"/>
    <n v="7"/>
    <n v="0"/>
  </r>
  <r>
    <s v="CHD8000006R0114"/>
    <s v="触臂装配630"/>
    <s v="VMI"/>
    <n v="212"/>
    <x v="0"/>
    <s v="VEP"/>
    <x v="2"/>
    <s v="MRP"/>
    <s v="VMI"/>
    <n v="145"/>
    <n v="0"/>
    <n v="97.71"/>
    <n v="0"/>
    <n v="0"/>
    <n v="22851"/>
    <n v="14167.949999999999"/>
    <n v="3.9293685177891557"/>
    <n v="0"/>
    <n v="0"/>
    <n v="0"/>
    <n v="2232771.21"/>
    <s v="&lt;15 days"/>
    <n v="1"/>
    <s v="A"/>
    <n v="7"/>
    <n v="0"/>
  </r>
  <r>
    <s v="CHD8000006R0125"/>
    <s v="触臂装配12-150-31.5-1250"/>
    <s v="VE2"/>
    <n v="212"/>
    <x v="0"/>
    <s v="VEP"/>
    <x v="0"/>
    <s v="Order specific"/>
    <n v="2100"/>
    <n v="1"/>
    <n v="0"/>
    <n v="198.33"/>
    <n v="0"/>
    <n v="0"/>
    <n v="1"/>
    <n v="198.33"/>
    <n v="52925"/>
    <n v="0"/>
    <n v="0"/>
    <n v="0"/>
    <n v="198.33"/>
    <s v="Order specific"/>
    <s v="Order specific"/>
    <s v="C"/>
    <s v=""/>
    <n v="0"/>
  </r>
  <r>
    <s v="CHD8000008F0101"/>
    <s v="面板装配组件12-150-31.5-1250"/>
    <s v="VMI"/>
    <n v="212"/>
    <x v="0"/>
    <s v="VEP"/>
    <x v="2"/>
    <s v="MRP"/>
    <s v="VMI"/>
    <n v="15"/>
    <n v="0"/>
    <n v="81.040000000000006"/>
    <n v="0"/>
    <n v="0"/>
    <n v="776"/>
    <n v="1215.6000000000001"/>
    <n v="0.47036082474226804"/>
    <n v="0"/>
    <n v="0"/>
    <n v="0"/>
    <n v="62887.040000000008"/>
    <s v="&lt;15 days"/>
    <n v="2"/>
    <s v="B"/>
    <n v="14"/>
    <n v="0"/>
  </r>
  <r>
    <s v="CHD8000008F0102"/>
    <s v="面板装配组件12-210-31.5-1250"/>
    <s v="VMI"/>
    <n v="212"/>
    <x v="0"/>
    <s v="VEP"/>
    <x v="2"/>
    <s v="MRP"/>
    <s v="VMI"/>
    <n v="176"/>
    <n v="0"/>
    <n v="91.06"/>
    <n v="0"/>
    <n v="0"/>
    <n v="9587"/>
    <n v="16026.560000000001"/>
    <n v="0.57108584541566709"/>
    <n v="0"/>
    <n v="0"/>
    <n v="0"/>
    <n v="872992.22"/>
    <s v="&lt;15 days"/>
    <n v="1"/>
    <s v="A"/>
    <n v="7"/>
    <n v="0"/>
  </r>
  <r>
    <s v="CHD8000008R0113"/>
    <s v="面板装配12-1250-31.5-210（中文）"/>
    <s v="VE2"/>
    <n v="212"/>
    <x v="0"/>
    <s v="VEP"/>
    <x v="0"/>
    <s v="Order specific"/>
    <n v="2100"/>
    <n v="41"/>
    <n v="20"/>
    <n v="98.82"/>
    <n v="0"/>
    <n v="0"/>
    <n v="188"/>
    <n v="4051.62"/>
    <n v="341.7021276595745"/>
    <n v="0"/>
    <n v="0"/>
    <n v="1976.3999999999999"/>
    <n v="18578.16"/>
    <s v="Order specific"/>
    <s v="Order specific"/>
    <s v="B"/>
    <s v=""/>
    <n v="0"/>
  </r>
  <r>
    <s v="CHD8000010R0101"/>
    <s v="手动储能杆"/>
    <s v="VMI"/>
    <n v="212"/>
    <x v="0"/>
    <s v="VEP"/>
    <x v="2"/>
    <s v="MRP"/>
    <s v="VMI"/>
    <n v="70"/>
    <n v="0"/>
    <n v="7.05"/>
    <n v="0"/>
    <n v="0"/>
    <n v="3513"/>
    <n v="493.5"/>
    <n v="4.2598918303444355"/>
    <n v="0"/>
    <n v="0"/>
    <n v="0"/>
    <n v="24766.649999999998"/>
    <s v="&lt;15 days"/>
    <n v="2"/>
    <s v="C"/>
    <n v="14"/>
    <n v="0"/>
  </r>
  <r>
    <s v="CHD8000012R0101"/>
    <s v="接地装置"/>
    <s v="VMI"/>
    <n v="212"/>
    <x v="0"/>
    <s v="VEP"/>
    <x v="2"/>
    <s v="MRP"/>
    <s v="VMI"/>
    <n v="10"/>
    <n v="0"/>
    <n v="59.96"/>
    <n v="0"/>
    <n v="0"/>
    <n v="9630"/>
    <n v="599.6"/>
    <n v="2.6531671858774661"/>
    <n v="0"/>
    <n v="0"/>
    <n v="0"/>
    <n v="577414.80000000005"/>
    <s v="&lt;15 days"/>
    <n v="1"/>
    <s v="C"/>
    <n v="7"/>
    <n v="0"/>
  </r>
  <r>
    <s v="CHD8000012R0104"/>
    <s v="弯板焊接"/>
    <s v="VMI"/>
    <n v="212"/>
    <x v="0"/>
    <s v="VEP"/>
    <x v="2"/>
    <s v="MRP"/>
    <s v="VMI"/>
    <n v="6"/>
    <n v="0"/>
    <n v="26"/>
    <n v="0"/>
    <n v="0"/>
    <n v="179"/>
    <n v="156"/>
    <n v="20.391061452513966"/>
    <n v="0"/>
    <n v="0"/>
    <n v="0"/>
    <n v="4654"/>
    <s v="&lt;30 days"/>
    <n v="3"/>
    <s v="C"/>
    <n v="21"/>
    <n v="0"/>
  </r>
  <r>
    <s v="CHD8000013F0145"/>
    <s v="电动机箱12-3150-40-275(加固定块)"/>
    <s v="VMI"/>
    <n v="202"/>
    <x v="0"/>
    <s v="VEP"/>
    <x v="2"/>
    <s v="MRP"/>
    <s v="VMI"/>
    <n v="2"/>
    <n v="0"/>
    <n v="834.17"/>
    <n v="0"/>
    <n v="0"/>
    <n v="736"/>
    <n v="1668.34"/>
    <n v="2.9755434782608696"/>
    <n v="0"/>
    <n v="0"/>
    <n v="0"/>
    <n v="613949.12"/>
    <s v="&lt;15 days"/>
    <n v="1"/>
    <s v="B"/>
    <n v="7"/>
    <n v="0"/>
  </r>
  <r>
    <s v="CHD8000013R0101"/>
    <s v="机箱12-1250-31.5-150"/>
    <s v="VMI"/>
    <n v="212"/>
    <x v="0"/>
    <s v="VEP"/>
    <x v="2"/>
    <s v="MRP"/>
    <s v="VMI"/>
    <n v="5"/>
    <n v="0"/>
    <n v="472.41"/>
    <n v="0"/>
    <n v="0"/>
    <n v="315"/>
    <n v="2362.0500000000002"/>
    <n v="2.3174603174603177"/>
    <n v="0"/>
    <n v="0"/>
    <n v="0"/>
    <n v="148809.15"/>
    <s v="&lt;15 days"/>
    <n v="2"/>
    <s v="B"/>
    <n v="14"/>
    <n v="0"/>
  </r>
  <r>
    <s v="CHD8000013R0130"/>
    <s v="电动机箱12-1250-31.5-150"/>
    <s v="VMI"/>
    <n v="212"/>
    <x v="0"/>
    <s v="VEP"/>
    <x v="2"/>
    <s v="MRP"/>
    <s v="VMI"/>
    <n v="2"/>
    <n v="0"/>
    <n v="472.41"/>
    <n v="0"/>
    <n v="0"/>
    <n v="420"/>
    <n v="944.82"/>
    <n v="4.3452380952380949"/>
    <n v="0"/>
    <n v="0"/>
    <n v="0"/>
    <n v="198412.2"/>
    <s v="&lt;15 days"/>
    <n v="1"/>
    <s v="B"/>
    <n v="7"/>
    <n v="0"/>
  </r>
  <r>
    <s v="CHD8000013R0134"/>
    <s v="机箱12-31.5-210（带航空插座安装孔）"/>
    <s v="VE2"/>
    <n v="202"/>
    <x v="0"/>
    <s v="VEP"/>
    <x v="0"/>
    <s v="Order specific"/>
    <n v="2100"/>
    <n v="2"/>
    <n v="0"/>
    <n v="576"/>
    <n v="0"/>
    <n v="0"/>
    <n v="0"/>
    <n v="1152"/>
    <s v=""/>
    <n v="0"/>
    <n v="0"/>
    <n v="0"/>
    <n v="0"/>
    <s v="Order specific"/>
    <s v="Order specific"/>
    <s v="B"/>
    <s v=""/>
    <n v="0"/>
  </r>
  <r>
    <s v="CHD8000013R0143"/>
    <s v="电动机箱12-1250-31.5-210"/>
    <s v="VMI"/>
    <n v="212"/>
    <x v="0"/>
    <s v="VEP"/>
    <x v="2"/>
    <s v="MRP"/>
    <s v="VMI"/>
    <n v="78"/>
    <n v="0"/>
    <n v="484.59"/>
    <n v="0"/>
    <n v="0"/>
    <n v="6108"/>
    <n v="37798.019999999997"/>
    <n v="0.11951538965291422"/>
    <n v="0"/>
    <n v="0"/>
    <n v="0"/>
    <n v="2959875.7199999997"/>
    <s v="&lt;15 days"/>
    <n v="1"/>
    <s v="A"/>
    <n v="7"/>
    <n v="0"/>
  </r>
  <r>
    <s v="CHD8000013R0169"/>
    <s v="机箱12-31.5-210（拉杆标准化）"/>
    <s v="VE1"/>
    <n v="105"/>
    <x v="0"/>
    <s v="VEP"/>
    <x v="0"/>
    <s v="Order specific"/>
    <n v="2100"/>
    <n v="1"/>
    <n v="0"/>
    <n v="616.26"/>
    <n v="0"/>
    <n v="0"/>
    <n v="1"/>
    <n v="616.26"/>
    <n v="28470"/>
    <n v="0"/>
    <n v="0"/>
    <n v="0"/>
    <n v="616.26"/>
    <s v="Order specific"/>
    <s v="Order specific"/>
    <s v="C"/>
    <s v=""/>
    <n v="0"/>
  </r>
  <r>
    <s v="CHD8000014P0102"/>
    <s v="过流脱扣安装板"/>
    <s v="VMI"/>
    <n v="212"/>
    <x v="0"/>
    <s v="VEP"/>
    <x v="2"/>
    <s v="MRP"/>
    <s v="VMI"/>
    <n v="14"/>
    <n v="0"/>
    <n v="8.91"/>
    <n v="0"/>
    <n v="0"/>
    <n v="1"/>
    <n v="124.74000000000001"/>
    <n v="365"/>
    <n v="0"/>
    <n v="0"/>
    <n v="0"/>
    <n v="8.91"/>
    <s v="&gt;90 days"/>
    <n v="3"/>
    <s v="C"/>
    <n v="21"/>
    <n v="77.591697534246578"/>
  </r>
  <r>
    <s v="CHD8000014P0107"/>
    <s v="过流脱扣安装板(三过流-单边)"/>
    <s v="VE1"/>
    <n v="212"/>
    <x v="0"/>
    <s v="VEP"/>
    <x v="0"/>
    <s v="Order specific"/>
    <n v="2100"/>
    <n v="10"/>
    <n v="0"/>
    <n v="12.38"/>
    <n v="0"/>
    <n v="0"/>
    <n v="3"/>
    <n v="123.80000000000001"/>
    <n v="1703.3333333333335"/>
    <n v="0"/>
    <n v="0"/>
    <n v="0"/>
    <n v="37.14"/>
    <s v="Order specific"/>
    <s v="Order specific"/>
    <s v="C"/>
    <s v=""/>
    <n v="0"/>
  </r>
  <r>
    <s v="CHD8000014P0112"/>
    <s v="分闸杆拐臂"/>
    <s v="VE2"/>
    <n v="212"/>
    <x v="0"/>
    <s v="VEP"/>
    <x v="0"/>
    <s v="Order specific"/>
    <n v="2100"/>
    <n v="7"/>
    <n v="0"/>
    <n v="1.96"/>
    <n v="0"/>
    <n v="0"/>
    <n v="44"/>
    <n v="13.719999999999999"/>
    <n v="82.954545454545453"/>
    <n v="0"/>
    <n v="0"/>
    <n v="0"/>
    <n v="86.24"/>
    <s v="Order specific"/>
    <s v="Order specific"/>
    <s v="C"/>
    <s v=""/>
    <n v="0"/>
  </r>
  <r>
    <s v="CHD8000017R0101"/>
    <s v="油缓冲器12-31.5"/>
    <s v="VMI"/>
    <n v="212"/>
    <x v="0"/>
    <s v="VEP"/>
    <x v="2"/>
    <s v="MRP"/>
    <s v="VMI"/>
    <n v="85"/>
    <n v="0"/>
    <n v="65"/>
    <n v="0"/>
    <n v="0"/>
    <n v="11019"/>
    <n v="5525"/>
    <n v="0.23187222070968327"/>
    <n v="0"/>
    <n v="0"/>
    <n v="0"/>
    <n v="716235"/>
    <s v="&lt;15 days"/>
    <n v="1"/>
    <s v="B"/>
    <n v="7"/>
    <n v="0"/>
  </r>
  <r>
    <s v="CHD8000017R0102"/>
    <s v="油缓冲器12-3150-40"/>
    <s v="VMI"/>
    <n v="212"/>
    <x v="0"/>
    <s v="VEP"/>
    <x v="2"/>
    <s v="MRP"/>
    <s v="VMI"/>
    <n v="1"/>
    <n v="0"/>
    <n v="64.75"/>
    <n v="0"/>
    <n v="0"/>
    <n v="2843"/>
    <n v="64.75"/>
    <n v="10.912768202602884"/>
    <n v="0"/>
    <n v="0"/>
    <n v="0"/>
    <n v="184084.25"/>
    <s v="&lt;15 days"/>
    <n v="1"/>
    <s v="C"/>
    <n v="7"/>
    <n v="15.322615310233681"/>
  </r>
  <r>
    <s v="CHD8000017R0109"/>
    <s v="油缓冲器12-3150-50"/>
    <s v="VE2"/>
    <n v="212"/>
    <x v="0"/>
    <s v="VEP"/>
    <x v="0"/>
    <s v="Order specific"/>
    <n v="2100"/>
    <n v="10"/>
    <n v="0"/>
    <n v="65"/>
    <n v="5"/>
    <n v="0"/>
    <n v="155"/>
    <n v="650"/>
    <n v="2.3548387096774195"/>
    <n v="325"/>
    <n v="0"/>
    <n v="0"/>
    <n v="10075"/>
    <s v="Order specific"/>
    <s v="Order specific"/>
    <s v="C"/>
    <s v=""/>
    <n v="0"/>
  </r>
  <r>
    <s v="CHD8000018R0101"/>
    <s v="合闸弹簧装配31.5"/>
    <s v="VMI"/>
    <n v="219"/>
    <x v="0"/>
    <s v="VEP"/>
    <x v="2"/>
    <s v="MRP"/>
    <s v="VMI"/>
    <n v="114"/>
    <n v="0"/>
    <n v="120.76"/>
    <n v="0"/>
    <n v="0"/>
    <n v="13741"/>
    <n v="13766.640000000001"/>
    <n v="0.26562841132377557"/>
    <n v="0"/>
    <n v="0"/>
    <n v="0"/>
    <n v="1659363.1600000001"/>
    <s v="&lt;15 days"/>
    <n v="1"/>
    <s v="A"/>
    <n v="7"/>
    <n v="0"/>
  </r>
  <r>
    <s v="CHD8000018R0106"/>
    <s v="合闸弹簧装配40"/>
    <s v="VMI"/>
    <n v="219"/>
    <x v="0"/>
    <s v="VEP"/>
    <x v="2"/>
    <s v="MRP"/>
    <s v="VMI"/>
    <n v="16"/>
    <n v="0"/>
    <n v="109.66"/>
    <n v="0"/>
    <n v="0"/>
    <n v="6283"/>
    <n v="1754.56"/>
    <n v="6.6226325003978985"/>
    <n v="0"/>
    <n v="0"/>
    <n v="0"/>
    <n v="688993.78"/>
    <s v="&lt;15 days"/>
    <n v="1"/>
    <s v="B"/>
    <n v="7"/>
    <n v="0"/>
  </r>
  <r>
    <s v="CHD8000019R0101"/>
    <s v="电路板DC220V/110V"/>
    <s v="VMI"/>
    <n v="202"/>
    <x v="0"/>
    <s v="VEP"/>
    <x v="2"/>
    <s v="MRP"/>
    <s v="VMI"/>
    <n v="75"/>
    <n v="0"/>
    <n v="68.819999999999993"/>
    <n v="0"/>
    <n v="0"/>
    <n v="12086"/>
    <n v="5161.4999999999991"/>
    <n v="0.48320370676816149"/>
    <n v="0"/>
    <n v="0"/>
    <n v="0"/>
    <n v="831758.5199999999"/>
    <s v="&lt;15 days"/>
    <n v="1"/>
    <s v="B"/>
    <n v="7"/>
    <n v="0"/>
  </r>
  <r>
    <s v="CHD8000019R0102"/>
    <s v="电路板AC30V"/>
    <s v="VMI"/>
    <n v="202"/>
    <x v="0"/>
    <s v="VEP"/>
    <x v="2"/>
    <s v="MRP"/>
    <s v="VMI"/>
    <n v="1"/>
    <n v="0"/>
    <n v="188.5"/>
    <n v="0"/>
    <n v="0"/>
    <n v="0"/>
    <n v="188.5"/>
    <s v=""/>
    <n v="0"/>
    <n v="0"/>
    <n v="0"/>
    <n v="0"/>
    <s v="&gt;90 days"/>
    <n v="4"/>
    <s v="C"/>
    <n v="0"/>
    <n v="124.41000000000001"/>
  </r>
  <r>
    <s v="CHD8000019R0103"/>
    <s v="电路板AC220V/110V"/>
    <s v="VMI"/>
    <n v="202"/>
    <x v="0"/>
    <s v="VEP"/>
    <x v="2"/>
    <s v="MRP"/>
    <s v="VMI"/>
    <n v="67"/>
    <n v="0"/>
    <n v="166.5"/>
    <n v="0"/>
    <n v="0"/>
    <n v="3423"/>
    <n v="11155.5"/>
    <n v="0.10663160969909435"/>
    <n v="0"/>
    <n v="0"/>
    <n v="0"/>
    <n v="569929.5"/>
    <s v="&lt;15 days"/>
    <n v="1"/>
    <s v="A"/>
    <n v="7"/>
    <n v="0"/>
  </r>
  <r>
    <s v="CHD8000019R0107"/>
    <s v="电路板DC48V"/>
    <s v="VE1"/>
    <n v="202"/>
    <x v="0"/>
    <s v="VEP"/>
    <x v="0"/>
    <s v="Order specific"/>
    <n v="2100"/>
    <n v="3"/>
    <n v="19"/>
    <n v="188.5"/>
    <n v="0"/>
    <n v="0"/>
    <n v="166"/>
    <n v="565.5"/>
    <n v="147.31927710843374"/>
    <n v="0"/>
    <n v="0"/>
    <n v="3581.5"/>
    <n v="31291"/>
    <s v="Order specific"/>
    <s v="Order specific"/>
    <s v="C"/>
    <s v=""/>
    <n v="0"/>
  </r>
  <r>
    <s v="CHD8000019R0113"/>
    <s v="电路板 AC24V"/>
    <s v="VE1"/>
    <n v="202"/>
    <x v="0"/>
    <s v="VEP"/>
    <x v="0"/>
    <s v="Order specific"/>
    <n v="2100"/>
    <n v="40"/>
    <n v="0"/>
    <n v="188.5"/>
    <n v="0"/>
    <n v="0"/>
    <n v="0"/>
    <n v="7540"/>
    <s v=""/>
    <n v="0"/>
    <n v="0"/>
    <n v="0"/>
    <n v="0"/>
    <s v="Order specific"/>
    <s v="Order specific"/>
    <s v="A"/>
    <s v=""/>
    <n v="0"/>
  </r>
  <r>
    <s v="CHD8000019R0116"/>
    <s v="电路板 DC24V"/>
    <s v="VE1"/>
    <n v="202"/>
    <x v="0"/>
    <s v="VEP"/>
    <x v="0"/>
    <s v="Order specific"/>
    <n v="2100"/>
    <n v="1"/>
    <n v="5"/>
    <n v="188.5"/>
    <n v="0"/>
    <n v="0"/>
    <n v="16"/>
    <n v="188.5"/>
    <n v="912.5"/>
    <n v="0"/>
    <n v="0"/>
    <n v="942.5"/>
    <n v="3016"/>
    <s v="Order specific"/>
    <s v="Order specific"/>
    <s v="C"/>
    <s v=""/>
    <n v="0"/>
  </r>
  <r>
    <s v="CHD8000019R0123"/>
    <s v="电路板DC125V"/>
    <s v="VE1"/>
    <n v="202"/>
    <x v="0"/>
    <s v="VEP"/>
    <x v="0"/>
    <s v="Order specific"/>
    <n v="2100"/>
    <n v="14"/>
    <n v="0"/>
    <n v="188.5"/>
    <n v="0"/>
    <n v="0"/>
    <n v="45"/>
    <n v="2639"/>
    <n v="8.1111111111111107"/>
    <n v="0"/>
    <n v="0"/>
    <n v="0"/>
    <n v="8482.5"/>
    <s v="Order specific"/>
    <s v="Order specific"/>
    <s v="B"/>
    <s v=""/>
    <n v="0"/>
  </r>
  <r>
    <s v="CHD8000019R0126"/>
    <s v="电路板(M:DC110V,Y1~Y3:DC48V)"/>
    <s v="VE1"/>
    <n v="217"/>
    <x v="0"/>
    <s v="VEP"/>
    <x v="0"/>
    <s v="Order specific"/>
    <n v="2100"/>
    <n v="1"/>
    <n v="0"/>
    <n v="188.5"/>
    <n v="0"/>
    <n v="0"/>
    <n v="0"/>
    <n v="188.5"/>
    <s v=""/>
    <n v="0"/>
    <n v="0"/>
    <n v="0"/>
    <n v="0"/>
    <s v="Order specific"/>
    <s v="Order specific"/>
    <s v="C"/>
    <s v=""/>
    <n v="0"/>
  </r>
  <r>
    <s v="CHD8000019R0128"/>
    <s v="电路板(M:AC220V,Y1~Y3:DC30V)"/>
    <s v="VE1"/>
    <n v="202"/>
    <x v="0"/>
    <s v="VEP"/>
    <x v="0"/>
    <s v="Order specific"/>
    <n v="2100"/>
    <n v="35"/>
    <n v="0"/>
    <n v="188.5"/>
    <n v="0"/>
    <n v="0"/>
    <n v="4"/>
    <n v="6597.5"/>
    <n v="91.25"/>
    <n v="0"/>
    <n v="0"/>
    <n v="0"/>
    <n v="754"/>
    <s v="Order specific"/>
    <s v="Order specific"/>
    <s v="B"/>
    <s v=""/>
    <n v="0"/>
  </r>
  <r>
    <s v="CHD8000019R0133"/>
    <s v="电路板(M:AC240V,Y1~Y3:DC30V)"/>
    <s v="VE1"/>
    <n v="202"/>
    <x v="0"/>
    <s v="VEP"/>
    <x v="0"/>
    <s v="Order specific"/>
    <n v="2100"/>
    <n v="1"/>
    <n v="0"/>
    <n v="238.5"/>
    <n v="0"/>
    <n v="0"/>
    <n v="31"/>
    <n v="238.5"/>
    <n v="412.09677419354841"/>
    <n v="0"/>
    <n v="0"/>
    <n v="0"/>
    <n v="7393.5"/>
    <s v="Order specific"/>
    <s v="Order specific"/>
    <s v="C"/>
    <s v=""/>
    <n v="0"/>
  </r>
  <r>
    <s v="CHD8000019R0156"/>
    <s v="电路板DC30V"/>
    <s v="VE1"/>
    <n v="217"/>
    <x v="0"/>
    <s v="VEP"/>
    <x v="0"/>
    <s v="Order specific"/>
    <n v="2100"/>
    <n v="1"/>
    <n v="0"/>
    <n v="188.5"/>
    <n v="0"/>
    <n v="0"/>
    <n v="0"/>
    <n v="188.5"/>
    <s v=""/>
    <n v="0"/>
    <n v="0"/>
    <n v="0"/>
    <n v="0"/>
    <s v="Order specific"/>
    <s v="Order specific"/>
    <s v="C"/>
    <s v=""/>
    <n v="0"/>
  </r>
  <r>
    <s v="CHD8000025P0101"/>
    <s v="计数器安装板"/>
    <s v="VMI"/>
    <n v="212"/>
    <x v="0"/>
    <s v="VEP"/>
    <x v="2"/>
    <s v="MRP"/>
    <s v="VMI"/>
    <n v="530"/>
    <n v="0"/>
    <n v="1.1599999999999999"/>
    <n v="0"/>
    <n v="0"/>
    <n v="16041"/>
    <n v="614.79999999999995"/>
    <n v="2.2754192382021074E-2"/>
    <n v="0"/>
    <n v="0"/>
    <n v="0"/>
    <n v="18607.559999999998"/>
    <s v="&lt;15 days"/>
    <n v="2"/>
    <s v="C"/>
    <n v="14"/>
    <n v="0"/>
  </r>
  <r>
    <s v="CHD8000027R0102"/>
    <s v="合闸保持大拐臂"/>
    <s v="VMI"/>
    <n v="212"/>
    <x v="0"/>
    <s v="VEP"/>
    <x v="2"/>
    <s v="MRP"/>
    <s v="VMI"/>
    <n v="100"/>
    <n v="0"/>
    <n v="107.79"/>
    <n v="0"/>
    <n v="0"/>
    <n v="16001"/>
    <n v="10779"/>
    <n v="12.089869383163551"/>
    <n v="0"/>
    <n v="0"/>
    <n v="0"/>
    <n v="1724747.79"/>
    <s v="&lt;15 days"/>
    <n v="1"/>
    <s v="A"/>
    <n v="7"/>
    <n v="2995.0731662962003"/>
  </r>
  <r>
    <s v="CHD8000027R0103"/>
    <s v="合闸联锁板（上）安装"/>
    <s v="SM"/>
    <n v="212"/>
    <x v="0"/>
    <s v="VEP"/>
    <x v="1"/>
    <s v="kanban"/>
    <n v="2600"/>
    <n v="515"/>
    <n v="250"/>
    <n v="7.44"/>
    <n v="0"/>
    <n v="250"/>
    <n v="16042"/>
    <n v="3831.6000000000004"/>
    <n v="2.2752773968333124"/>
    <n v="0"/>
    <n v="930"/>
    <n v="1860"/>
    <n v="119352.48000000001"/>
    <s v="&lt;15 days"/>
    <n v="2"/>
    <s v="B"/>
    <n v="14"/>
    <n v="0"/>
  </r>
  <r>
    <s v="CHD8000028P0102"/>
    <s v="合闸联锁板(下)"/>
    <s v="SM"/>
    <n v="212"/>
    <x v="0"/>
    <s v="VEP"/>
    <x v="1"/>
    <s v="kanban"/>
    <n v="2600"/>
    <n v="648"/>
    <n v="1500"/>
    <n v="3"/>
    <n v="0"/>
    <n v="300"/>
    <n v="15889"/>
    <n v="1944"/>
    <n v="11.830511674743533"/>
    <n v="0"/>
    <n v="450"/>
    <n v="4500"/>
    <n v="47667"/>
    <s v="&lt;15 days"/>
    <n v="2"/>
    <s v="B"/>
    <n v="14"/>
    <n v="0"/>
  </r>
  <r>
    <s v="CHD8000028P0105"/>
    <s v="合闸连锁板"/>
    <s v="VE2"/>
    <n v="212"/>
    <x v="0"/>
    <s v="VEP"/>
    <x v="0"/>
    <s v="Order specific"/>
    <n v="2100"/>
    <n v="4"/>
    <n v="0"/>
    <n v="3.36"/>
    <n v="0"/>
    <n v="0"/>
    <n v="0"/>
    <n v="13.44"/>
    <s v=""/>
    <n v="0"/>
    <n v="0"/>
    <n v="0"/>
    <n v="0"/>
    <s v="Order specific"/>
    <s v="Order specific"/>
    <s v="C"/>
    <s v=""/>
    <n v="0"/>
  </r>
  <r>
    <s v="CHD8000028P0106"/>
    <s v="合闸连锁接头"/>
    <s v="VE2"/>
    <n v="212"/>
    <x v="0"/>
    <s v="VEP"/>
    <x v="0"/>
    <s v="Order specific"/>
    <n v="2100"/>
    <n v="1"/>
    <n v="0"/>
    <n v="16.68"/>
    <n v="0"/>
    <n v="0"/>
    <n v="0"/>
    <n v="16.68"/>
    <s v=""/>
    <n v="0"/>
    <n v="0"/>
    <n v="0"/>
    <n v="0"/>
    <s v="Order specific"/>
    <s v="Order specific"/>
    <s v="C"/>
    <s v=""/>
    <n v="0"/>
  </r>
  <r>
    <s v="CHD8000028P0108"/>
    <s v="合闸联锁板3140（武汉华源）"/>
    <s v="VE2"/>
    <n v="212"/>
    <x v="0"/>
    <s v="VEP"/>
    <x v="0"/>
    <s v="Order specific"/>
    <n v="2100"/>
    <n v="11"/>
    <n v="0"/>
    <n v="6.66"/>
    <n v="0"/>
    <n v="0"/>
    <n v="0"/>
    <n v="73.260000000000005"/>
    <s v=""/>
    <n v="0"/>
    <n v="0"/>
    <n v="0"/>
    <n v="0"/>
    <s v="Order specific"/>
    <s v="Order specific"/>
    <s v="C"/>
    <s v=""/>
    <n v="0"/>
  </r>
  <r>
    <s v="CHD8000028R0102"/>
    <s v="合闸保持凸轮装配"/>
    <s v="VMI"/>
    <n v="212"/>
    <x v="0"/>
    <s v="VEP"/>
    <x v="2"/>
    <s v="MRP"/>
    <s v="VMI"/>
    <n v="104"/>
    <n v="0"/>
    <n v="46.56"/>
    <n v="0"/>
    <n v="0"/>
    <n v="15996"/>
    <n v="4842.24"/>
    <n v="0.25100025006251564"/>
    <n v="0"/>
    <n v="0"/>
    <n v="0"/>
    <n v="744773.76"/>
    <s v="&lt;15 days"/>
    <n v="1"/>
    <s v="B"/>
    <n v="7"/>
    <n v="0"/>
  </r>
  <r>
    <s v="CHD8000029P0102"/>
    <s v="U型导轨-400"/>
    <s v="VMI"/>
    <n v="212"/>
    <x v="0"/>
    <s v="VEP"/>
    <x v="2"/>
    <s v="MRP"/>
    <s v="VMI"/>
    <n v="7"/>
    <n v="0"/>
    <n v="5.42"/>
    <n v="0"/>
    <n v="0"/>
    <n v="787"/>
    <n v="37.94"/>
    <n v="48.23379923761118"/>
    <n v="0"/>
    <n v="0"/>
    <n v="0"/>
    <n v="4265.54"/>
    <s v="&lt;90 days"/>
    <n v="3"/>
    <s v="C"/>
    <n v="21"/>
    <n v="14.138327007376184"/>
  </r>
  <r>
    <s v="CHD8000029P0103"/>
    <s v="闭锁端子排固定板"/>
    <s v="VMI"/>
    <n v="212"/>
    <x v="0"/>
    <s v="VEP"/>
    <x v="2"/>
    <s v="MRP"/>
    <s v="VMI"/>
    <n v="28"/>
    <n v="0"/>
    <n v="9.5"/>
    <n v="0"/>
    <n v="0"/>
    <n v="863"/>
    <n v="266"/>
    <n v="2.9606025492468131"/>
    <n v="0"/>
    <n v="0"/>
    <n v="0"/>
    <n v="8198.5"/>
    <s v="&lt;15 days"/>
    <n v="3"/>
    <s v="C"/>
    <n v="21"/>
    <n v="0"/>
  </r>
  <r>
    <s v="CHD8000029P0105"/>
    <s v="电动闭锁端子排固定板"/>
    <s v="VE2"/>
    <n v="212"/>
    <x v="0"/>
    <s v="VEP"/>
    <x v="0"/>
    <s v="Order specific"/>
    <n v="2100"/>
    <n v="55"/>
    <n v="0"/>
    <n v="2.02"/>
    <n v="0"/>
    <n v="0"/>
    <n v="213"/>
    <n v="111.1"/>
    <n v="47.981220657276999"/>
    <n v="0"/>
    <n v="0"/>
    <n v="0"/>
    <n v="430.26"/>
    <s v="Order specific"/>
    <s v="Order specific"/>
    <s v="C"/>
    <s v=""/>
    <n v="0"/>
  </r>
  <r>
    <s v="CHD8000029P0106"/>
    <s v="电动YO垫板"/>
    <s v="VE1"/>
    <n v="212"/>
    <x v="0"/>
    <s v="VEP"/>
    <x v="0"/>
    <s v="Order specific"/>
    <n v="2100"/>
    <n v="10"/>
    <n v="0"/>
    <n v="0.56999999999999995"/>
    <n v="0"/>
    <n v="0"/>
    <n v="0"/>
    <n v="5.6999999999999993"/>
    <s v=""/>
    <n v="0"/>
    <n v="0"/>
    <n v="0"/>
    <n v="0"/>
    <s v="Order specific"/>
    <s v="Order specific"/>
    <s v="C"/>
    <s v=""/>
    <n v="0"/>
  </r>
  <r>
    <s v="CHD8000029R0102"/>
    <s v="操作绝缘子12-31.5（高原型）"/>
    <s v="VMI"/>
    <n v="212"/>
    <x v="0"/>
    <s v="VEP"/>
    <x v="2"/>
    <s v="MRP"/>
    <s v="VMI"/>
    <n v="201"/>
    <n v="0"/>
    <n v="38.4"/>
    <n v="0"/>
    <n v="0"/>
    <n v="25454"/>
    <n v="7718.4"/>
    <n v="0.14339592991278385"/>
    <n v="0"/>
    <n v="0"/>
    <n v="0"/>
    <n v="977433.59999999998"/>
    <s v="&lt;15 days"/>
    <n v="1"/>
    <s v="A"/>
    <n v="7"/>
    <n v="0"/>
  </r>
  <r>
    <s v="CHD8000029R0104"/>
    <s v="操作绝缘子12-25"/>
    <s v="VMI"/>
    <n v="212"/>
    <x v="0"/>
    <s v="VEP"/>
    <x v="2"/>
    <s v="MRP"/>
    <s v="VMI"/>
    <n v="54"/>
    <n v="0"/>
    <n v="34.47"/>
    <n v="0"/>
    <n v="0"/>
    <n v="7612"/>
    <n v="1861.3799999999999"/>
    <n v="9.6380714661061475"/>
    <n v="0"/>
    <n v="0"/>
    <n v="0"/>
    <n v="262385.64"/>
    <s v="&lt;15 days"/>
    <n v="1"/>
    <s v="B"/>
    <n v="7"/>
    <n v="336.26014277652826"/>
  </r>
  <r>
    <s v="CHD8000031P0101"/>
    <s v="活门驱动板12-150-31.5"/>
    <s v="VMI"/>
    <n v="212"/>
    <x v="0"/>
    <s v="VEP"/>
    <x v="2"/>
    <s v="MRP"/>
    <s v="VMI"/>
    <n v="72"/>
    <n v="0"/>
    <n v="8.67"/>
    <n v="0"/>
    <n v="0"/>
    <n v="20469"/>
    <n v="624.24"/>
    <n v="0.96291953686061849"/>
    <n v="0"/>
    <n v="0"/>
    <n v="0"/>
    <n v="177466.23"/>
    <s v="&lt;15 days"/>
    <n v="1"/>
    <s v="C"/>
    <n v="7"/>
    <n v="0"/>
  </r>
  <r>
    <s v="CHD8000031P0103"/>
    <s v="活门驱动板275-40"/>
    <s v="VMI"/>
    <n v="212"/>
    <x v="0"/>
    <s v="VEP"/>
    <x v="2"/>
    <s v="MRP"/>
    <s v="VMI"/>
    <n v="4"/>
    <n v="24"/>
    <n v="12.76"/>
    <n v="0"/>
    <n v="0"/>
    <n v="2738"/>
    <n v="51.04"/>
    <n v="9.5982468955441931"/>
    <n v="0"/>
    <n v="0"/>
    <n v="306.24"/>
    <n v="34936.879999999997"/>
    <s v="&lt;15 days"/>
    <n v="2"/>
    <s v="C"/>
    <n v="14"/>
    <n v="0"/>
  </r>
  <r>
    <s v="CHD8000031P0104"/>
    <s v="活门驱动板210-40"/>
    <s v="VMI"/>
    <n v="212"/>
    <x v="0"/>
    <s v="VEP"/>
    <x v="2"/>
    <s v="MRP"/>
    <s v="VMI"/>
    <n v="8"/>
    <n v="0"/>
    <n v="11.67"/>
    <n v="0"/>
    <n v="0"/>
    <n v="2602"/>
    <n v="93.36"/>
    <n v="0.56110684089162188"/>
    <n v="0"/>
    <n v="0"/>
    <n v="0"/>
    <n v="30365.34"/>
    <s v="&lt;15 days"/>
    <n v="2"/>
    <s v="C"/>
    <n v="14"/>
    <n v="0"/>
  </r>
  <r>
    <s v="CHD8000031P0114"/>
    <s v="联板（固定式-XGN）"/>
    <s v="VMI"/>
    <n v="212"/>
    <x v="0"/>
    <s v="VEP"/>
    <x v="2"/>
    <s v="MRP"/>
    <s v="VMI"/>
    <n v="7"/>
    <n v="0"/>
    <n v="7.44"/>
    <n v="0"/>
    <n v="0"/>
    <n v="27"/>
    <n v="52.080000000000005"/>
    <n v="108.14814814814814"/>
    <n v="0"/>
    <n v="0"/>
    <n v="0"/>
    <n v="200.88000000000002"/>
    <s v="&gt;90 days"/>
    <n v="3"/>
    <s v="C"/>
    <n v="21"/>
    <n v="27.698355616438363"/>
  </r>
  <r>
    <s v="CHD8000031P0118"/>
    <s v="塑料活门左驱动板275-40"/>
    <s v="VE2"/>
    <n v="212"/>
    <x v="0"/>
    <s v="VEP"/>
    <x v="0"/>
    <s v="Order specific"/>
    <n v="2100"/>
    <n v="1"/>
    <n v="0"/>
    <n v="127.78"/>
    <n v="0"/>
    <n v="0"/>
    <n v="33"/>
    <n v="127.78"/>
    <n v="77.424242424242422"/>
    <n v="0"/>
    <n v="0"/>
    <n v="0"/>
    <n v="4216.74"/>
    <s v="Order specific"/>
    <s v="Order specific"/>
    <s v="C"/>
    <s v=""/>
    <n v="0"/>
  </r>
  <r>
    <s v="CHD8000031P0122"/>
    <s v="塑料活门左驱动板210-40"/>
    <s v="VE2"/>
    <n v="212"/>
    <x v="0"/>
    <s v="VEP"/>
    <x v="0"/>
    <s v="Order specific"/>
    <n v="2100"/>
    <n v="8"/>
    <n v="0"/>
    <n v="94.99"/>
    <n v="0"/>
    <n v="0"/>
    <n v="58"/>
    <n v="759.92"/>
    <n v="6.2931034482758621"/>
    <n v="0"/>
    <n v="0"/>
    <n v="0"/>
    <n v="5509.42"/>
    <s v="Order specific"/>
    <s v="Order specific"/>
    <s v="C"/>
    <s v=""/>
    <n v="0"/>
  </r>
  <r>
    <s v="CHD8000031P0129"/>
    <s v="塑料活门右驱动板275-40"/>
    <s v="VE2"/>
    <n v="212"/>
    <x v="0"/>
    <s v="VEP"/>
    <x v="0"/>
    <s v="Order specific"/>
    <n v="2100"/>
    <n v="1"/>
    <n v="0"/>
    <n v="127.78"/>
    <n v="0"/>
    <n v="0"/>
    <n v="33"/>
    <n v="127.78"/>
    <n v="88.484848484848484"/>
    <n v="0"/>
    <n v="0"/>
    <n v="0"/>
    <n v="4216.74"/>
    <s v="Order specific"/>
    <s v="Order specific"/>
    <s v="C"/>
    <s v=""/>
    <n v="0"/>
  </r>
  <r>
    <s v="CHD8000031P0130"/>
    <s v="塑料活门右驱动板210-40"/>
    <s v="VE2"/>
    <n v="212"/>
    <x v="0"/>
    <s v="VEP"/>
    <x v="0"/>
    <s v="Order specific"/>
    <n v="2100"/>
    <n v="8"/>
    <n v="0"/>
    <n v="95"/>
    <n v="0"/>
    <n v="0"/>
    <n v="59"/>
    <n v="760"/>
    <n v="6.1864406779661021"/>
    <n v="0"/>
    <n v="0"/>
    <n v="0"/>
    <n v="5605"/>
    <s v="Order specific"/>
    <s v="Order specific"/>
    <s v="C"/>
    <s v=""/>
    <n v="0"/>
  </r>
  <r>
    <s v="CHD8000031R0101"/>
    <s v="链轮焊接12"/>
    <s v="VMI"/>
    <n v="202"/>
    <x v="0"/>
    <s v="VEP"/>
    <x v="2"/>
    <s v="MRP"/>
    <s v="VMI"/>
    <n v="87"/>
    <n v="0"/>
    <n v="36.43"/>
    <n v="0"/>
    <n v="0"/>
    <n v="15029"/>
    <n v="3169.41"/>
    <n v="0.19429103732783284"/>
    <n v="0"/>
    <n v="0"/>
    <n v="0"/>
    <n v="547506.47"/>
    <s v="&lt;15 days"/>
    <n v="1"/>
    <s v="B"/>
    <n v="7"/>
    <n v="0"/>
  </r>
  <r>
    <s v="CHD8000032P0101"/>
    <s v="机箱顶板12-150-31.5-1250"/>
    <s v="VMI"/>
    <n v="212"/>
    <x v="0"/>
    <s v="VEP"/>
    <x v="2"/>
    <s v="MRP"/>
    <s v="VMI"/>
    <n v="2"/>
    <n v="0"/>
    <n v="25.67"/>
    <n v="0"/>
    <n v="0"/>
    <n v="712"/>
    <n v="51.34"/>
    <n v="44.59971910112359"/>
    <n v="0"/>
    <n v="0"/>
    <n v="0"/>
    <n v="18277.04"/>
    <s v="&lt;90 days"/>
    <n v="2"/>
    <s v="C"/>
    <n v="14"/>
    <n v="23.24797426547001"/>
  </r>
  <r>
    <s v="CHD8000032P0102"/>
    <s v="机箱顶板12-210-31.5-1250"/>
    <s v="VMI"/>
    <n v="212"/>
    <x v="0"/>
    <s v="VEP"/>
    <x v="2"/>
    <s v="MRP"/>
    <s v="VMI"/>
    <n v="71"/>
    <n v="0"/>
    <n v="25.24"/>
    <n v="0"/>
    <n v="0"/>
    <n v="9461"/>
    <n v="1792.04"/>
    <n v="7.7158862699503228E-2"/>
    <n v="0"/>
    <n v="0"/>
    <n v="0"/>
    <n v="238795.63999999998"/>
    <s v="&lt;15 days"/>
    <n v="1"/>
    <s v="B"/>
    <n v="7"/>
    <n v="0"/>
  </r>
  <r>
    <s v="CHD8000032P0104"/>
    <s v="机箱顶板12-275-40-3150"/>
    <s v="VMI"/>
    <n v="212"/>
    <x v="0"/>
    <s v="VEP"/>
    <x v="2"/>
    <s v="MRP"/>
    <s v="VMI"/>
    <n v="1"/>
    <n v="0"/>
    <n v="47.05"/>
    <n v="0"/>
    <n v="0"/>
    <n v="853"/>
    <n v="47.05"/>
    <n v="30.381008206330598"/>
    <n v="0"/>
    <n v="0"/>
    <n v="0"/>
    <n v="40133.649999999994"/>
    <s v="&lt;90 days"/>
    <n v="2"/>
    <s v="C"/>
    <n v="14"/>
    <n v="16.743336639012153"/>
  </r>
  <r>
    <s v="CHD8000032P0110"/>
    <s v="机箱顶板12-210-31.5-1250(程序锁用)"/>
    <s v="VE2"/>
    <n v="212"/>
    <x v="0"/>
    <s v="VEP"/>
    <x v="0"/>
    <s v="Order specific"/>
    <n v="2100"/>
    <n v="2"/>
    <n v="2"/>
    <n v="32.33"/>
    <n v="0"/>
    <n v="0"/>
    <n v="52"/>
    <n v="64.66"/>
    <n v="7.0192307692307701"/>
    <n v="0"/>
    <n v="0"/>
    <n v="64.66"/>
    <n v="1681.1599999999999"/>
    <s v="Order specific"/>
    <s v="Order specific"/>
    <s v="C"/>
    <s v=""/>
    <n v="0"/>
  </r>
  <r>
    <s v="CHD8000032R0101"/>
    <s v="电机90W DC220V"/>
    <s v="VMI"/>
    <n v="212"/>
    <x v="0"/>
    <s v="VEP"/>
    <x v="2"/>
    <s v="MRP"/>
    <s v="VMI"/>
    <n v="8"/>
    <n v="0"/>
    <n v="218.48"/>
    <n v="0"/>
    <n v="0"/>
    <n v="13697"/>
    <n v="1747.84"/>
    <n v="5.3296342264729506E-2"/>
    <n v="0"/>
    <n v="0"/>
    <n v="0"/>
    <n v="2992520.56"/>
    <s v="&lt;15 days"/>
    <n v="1"/>
    <s v="B"/>
    <n v="7"/>
    <n v="0"/>
  </r>
  <r>
    <s v="CHD8000032R0102"/>
    <s v="电机90W DC110V"/>
    <s v="VMI"/>
    <n v="212"/>
    <x v="0"/>
    <s v="VEP"/>
    <x v="2"/>
    <s v="MRP"/>
    <s v="VMI"/>
    <n v="3"/>
    <n v="0"/>
    <n v="194.44"/>
    <n v="0"/>
    <n v="0"/>
    <n v="2238"/>
    <n v="583.31999999999994"/>
    <n v="1.3047363717605005"/>
    <n v="0"/>
    <n v="0"/>
    <n v="0"/>
    <n v="435156.72"/>
    <s v="&lt;15 days"/>
    <n v="1"/>
    <s v="C"/>
    <n v="7"/>
    <n v="0"/>
  </r>
  <r>
    <s v="CHD8000032R0107"/>
    <s v="电机100W DC220V(电动底盘车)"/>
    <s v="VE1"/>
    <n v="202"/>
    <x v="0"/>
    <s v="VEP"/>
    <x v="0"/>
    <s v="Order specific"/>
    <n v="2100"/>
    <n v="3"/>
    <n v="0"/>
    <n v="453"/>
    <n v="0"/>
    <n v="0"/>
    <n v="0"/>
    <n v="1359"/>
    <s v=""/>
    <n v="0"/>
    <n v="0"/>
    <n v="0"/>
    <n v="0"/>
    <s v="Order specific"/>
    <s v="Order specific"/>
    <s v="B"/>
    <s v=""/>
    <n v="0"/>
  </r>
  <r>
    <s v="CHD8000032R0108"/>
    <s v="电机90W DC48V"/>
    <s v="VE1"/>
    <n v="212"/>
    <x v="0"/>
    <s v="VEP"/>
    <x v="0"/>
    <s v="Order specific"/>
    <n v="2100"/>
    <n v="2"/>
    <n v="12"/>
    <n v="243.59"/>
    <n v="0"/>
    <n v="0"/>
    <n v="165"/>
    <n v="487.18"/>
    <n v="6.6363636363636358"/>
    <n v="0"/>
    <n v="0"/>
    <n v="2923.08"/>
    <n v="40192.35"/>
    <s v="Order specific"/>
    <s v="Order specific"/>
    <s v="C"/>
    <s v=""/>
    <n v="0"/>
  </r>
  <r>
    <s v="CHD8000032R0113"/>
    <s v="电机90W DC24V"/>
    <s v="VE1"/>
    <n v="212"/>
    <x v="0"/>
    <s v="VEP"/>
    <x v="0"/>
    <s v="Order specific"/>
    <n v="2100"/>
    <n v="1"/>
    <n v="5"/>
    <n v="220.98"/>
    <n v="0"/>
    <n v="0"/>
    <n v="16"/>
    <n v="220.98"/>
    <n v="45.625"/>
    <n v="0"/>
    <n v="0"/>
    <n v="1104.8999999999999"/>
    <n v="3535.68"/>
    <s v="Order specific"/>
    <s v="Order specific"/>
    <s v="C"/>
    <s v=""/>
    <n v="0"/>
  </r>
  <r>
    <s v="CHD8000032R0114"/>
    <s v="电机 DC240V 90W"/>
    <s v="VE1"/>
    <n v="212"/>
    <x v="0"/>
    <s v="VEP"/>
    <x v="0"/>
    <s v="Order specific"/>
    <n v="2100"/>
    <n v="1"/>
    <n v="0"/>
    <n v="243.59"/>
    <n v="0"/>
    <n v="0"/>
    <n v="42"/>
    <n v="243.59"/>
    <n v="8.6904761904761898"/>
    <n v="0"/>
    <n v="0"/>
    <n v="0"/>
    <n v="10230.780000000001"/>
    <s v="Order specific"/>
    <s v="Order specific"/>
    <s v="C"/>
    <s v=""/>
    <n v="0"/>
  </r>
  <r>
    <s v="CHD8000032R0116"/>
    <s v="电机 DC230V 90W"/>
    <s v="VE1"/>
    <n v="212"/>
    <x v="0"/>
    <s v="VEP"/>
    <x v="0"/>
    <s v="Order specific"/>
    <n v="2100"/>
    <n v="1"/>
    <n v="0"/>
    <n v="243.4"/>
    <n v="0"/>
    <n v="0"/>
    <n v="121"/>
    <n v="243.4"/>
    <n v="3.0165289256198347"/>
    <n v="0"/>
    <n v="0"/>
    <n v="0"/>
    <n v="29451.4"/>
    <s v="Order specific"/>
    <s v="Order specific"/>
    <s v="C"/>
    <s v=""/>
    <n v="0"/>
  </r>
  <r>
    <s v="CHD8000032R0117"/>
    <s v="电机90w DC125V"/>
    <s v="VE1"/>
    <n v="212"/>
    <x v="0"/>
    <s v="VEP"/>
    <x v="0"/>
    <s v="Order specific"/>
    <n v="2100"/>
    <n v="14"/>
    <n v="0"/>
    <n v="232.48"/>
    <n v="0"/>
    <n v="0"/>
    <n v="60"/>
    <n v="3254.72"/>
    <n v="6.083333333333333"/>
    <n v="0"/>
    <n v="0"/>
    <n v="0"/>
    <n v="13948.8"/>
    <s v="Order specific"/>
    <s v="Order specific"/>
    <s v="B"/>
    <s v=""/>
    <n v="0"/>
  </r>
  <r>
    <s v="CHD8000032R0123"/>
    <s v="电机90W DC120V"/>
    <s v="VE1"/>
    <n v="105"/>
    <x v="0"/>
    <s v="VEP"/>
    <x v="0"/>
    <s v="Order specific"/>
    <n v="2100"/>
    <n v="1"/>
    <n v="0"/>
    <n v="453"/>
    <n v="0"/>
    <n v="0"/>
    <n v="1"/>
    <n v="453"/>
    <n v="5110"/>
    <n v="0"/>
    <n v="0"/>
    <n v="0"/>
    <n v="453"/>
    <s v="Order specific"/>
    <s v="Order specific"/>
    <s v="C"/>
    <s v=""/>
    <n v="0"/>
  </r>
  <r>
    <s v="CHD8000033P0101"/>
    <s v="辅助开关驱动板"/>
    <s v="SM"/>
    <n v="212"/>
    <x v="0"/>
    <s v="VEP"/>
    <x v="1"/>
    <s v="kanban"/>
    <n v="2600"/>
    <n v="1235"/>
    <n v="4000"/>
    <n v="0.79"/>
    <n v="0"/>
    <n v="800"/>
    <n v="32058"/>
    <n v="975.65000000000009"/>
    <n v="1.1385613575394596E-2"/>
    <n v="0"/>
    <n v="316"/>
    <n v="3160"/>
    <n v="25325.82"/>
    <s v="&lt;15 days"/>
    <n v="2"/>
    <s v="B"/>
    <n v="14"/>
    <n v="0"/>
  </r>
  <r>
    <s v="CHD8000033R0104"/>
    <s v="机械式计数器JS-5"/>
    <s v="SM"/>
    <n v="202"/>
    <x v="0"/>
    <s v="VEP"/>
    <x v="1"/>
    <s v="kanban"/>
    <n v="2600"/>
    <n v="1119"/>
    <n v="2417"/>
    <n v="15.98"/>
    <n v="0"/>
    <n v="600"/>
    <n v="16041"/>
    <n v="17881.62"/>
    <n v="28.101427591796021"/>
    <n v="0"/>
    <n v="4794"/>
    <n v="38623.660000000003"/>
    <n v="256335.18"/>
    <s v="&lt;30 days"/>
    <n v="1"/>
    <s v="A"/>
    <n v="7"/>
    <n v="8862.0511380835214"/>
  </r>
  <r>
    <s v="CHD8000034P0101"/>
    <s v="主驱动板"/>
    <s v="SM"/>
    <n v="212"/>
    <x v="0"/>
    <s v="VEP"/>
    <x v="1"/>
    <s v="kanban"/>
    <n v="2600"/>
    <n v="789"/>
    <n v="800"/>
    <n v="7.5"/>
    <n v="0"/>
    <n v="400"/>
    <n v="44630"/>
    <n v="5917.5"/>
    <n v="9.1515796549406225"/>
    <n v="0"/>
    <n v="1500"/>
    <n v="6000"/>
    <n v="334725"/>
    <s v="&lt;15 days"/>
    <n v="1"/>
    <s v="B"/>
    <n v="7"/>
    <n v="918.21327445003476"/>
  </r>
  <r>
    <s v="CHD8000034R0101"/>
    <s v="合分闸电磁铁220V"/>
    <s v="VMI"/>
    <n v="219"/>
    <x v="0"/>
    <s v="VEP"/>
    <x v="2"/>
    <s v="MRP"/>
    <s v="VMI"/>
    <n v="53"/>
    <n v="0"/>
    <n v="36.799999999999997"/>
    <n v="0"/>
    <n v="0"/>
    <n v="26522"/>
    <n v="1950.3999999999999"/>
    <n v="10.858344016288365"/>
    <n v="0"/>
    <n v="0"/>
    <n v="0"/>
    <n v="976009.6"/>
    <s v="&lt;15 days"/>
    <n v="1"/>
    <s v="B"/>
    <n v="7"/>
    <n v="457.40928306682639"/>
  </r>
  <r>
    <s v="CHD8000034R0102"/>
    <s v="合分闸电磁铁DC110V"/>
    <s v="VMI"/>
    <n v="219"/>
    <x v="0"/>
    <s v="VEP"/>
    <x v="2"/>
    <s v="MRP"/>
    <s v="VMI"/>
    <n v="46"/>
    <n v="0"/>
    <n v="35.799999999999997"/>
    <n v="0"/>
    <n v="0"/>
    <n v="5550"/>
    <n v="1646.8"/>
    <n v="3.4855855855855853"/>
    <n v="0"/>
    <n v="0"/>
    <n v="0"/>
    <n v="198689.99999999997"/>
    <s v="&lt;15 days"/>
    <n v="1"/>
    <s v="B"/>
    <n v="7"/>
    <n v="0"/>
  </r>
  <r>
    <s v="CHD8000034R0104"/>
    <s v="电磁铁24V"/>
    <s v="VE1"/>
    <n v="219"/>
    <x v="0"/>
    <s v="VEP"/>
    <x v="0"/>
    <s v="Order specific"/>
    <n v="2100"/>
    <n v="3"/>
    <n v="10"/>
    <n v="41.03"/>
    <n v="0"/>
    <n v="0"/>
    <n v="32"/>
    <n v="123.09"/>
    <n v="524.6875"/>
    <n v="0"/>
    <n v="0"/>
    <n v="410.3"/>
    <n v="1312.96"/>
    <s v="Order specific"/>
    <s v="Order specific"/>
    <s v="C"/>
    <s v=""/>
    <n v="0"/>
  </r>
  <r>
    <s v="CHD8000034R0110"/>
    <s v="过流脱扣器"/>
    <s v="VMI"/>
    <n v="219"/>
    <x v="0"/>
    <s v="VEP"/>
    <x v="2"/>
    <s v="MRP"/>
    <s v="VMI"/>
    <n v="4"/>
    <n v="0"/>
    <n v="35"/>
    <n v="0"/>
    <n v="0"/>
    <n v="204"/>
    <n v="140"/>
    <n v="5.367647058823529"/>
    <n v="0"/>
    <n v="0"/>
    <n v="0"/>
    <n v="7140"/>
    <s v="&lt;15 days"/>
    <n v="3"/>
    <s v="C"/>
    <n v="21"/>
    <n v="0"/>
  </r>
  <r>
    <s v="CHD8000034R0114"/>
    <s v="第二分闸脱扣器220V DC"/>
    <s v="VE1"/>
    <n v="219"/>
    <x v="0"/>
    <s v="VEP"/>
    <x v="0"/>
    <s v="Order specific"/>
    <n v="2100"/>
    <n v="8"/>
    <n v="0"/>
    <n v="40.700000000000003"/>
    <n v="0"/>
    <n v="0"/>
    <n v="91"/>
    <n v="325.60000000000002"/>
    <n v="16.043956043956044"/>
    <n v="0"/>
    <n v="0"/>
    <n v="0"/>
    <n v="3703.7000000000003"/>
    <s v="Order specific"/>
    <s v="Order specific"/>
    <s v="C"/>
    <s v=""/>
    <n v="0"/>
  </r>
  <r>
    <s v="CHD8000034R0116"/>
    <s v="电磁铁DC48V"/>
    <s v="VE1"/>
    <n v="219"/>
    <x v="0"/>
    <s v="VEP"/>
    <x v="0"/>
    <s v="Order specific"/>
    <n v="2100"/>
    <n v="15"/>
    <n v="46"/>
    <n v="38.46"/>
    <n v="0"/>
    <n v="0"/>
    <n v="422"/>
    <n v="576.9"/>
    <n v="6.9194312796208539"/>
    <n v="0"/>
    <n v="0"/>
    <n v="1769.16"/>
    <n v="16230.12"/>
    <s v="Order specific"/>
    <s v="Order specific"/>
    <s v="C"/>
    <s v=""/>
    <n v="0"/>
  </r>
  <r>
    <s v="CHD8000034R0117"/>
    <s v="手车闭锁电磁铁DC48V"/>
    <s v="VE1"/>
    <n v="219"/>
    <x v="0"/>
    <s v="VEP"/>
    <x v="0"/>
    <s v="Order specific"/>
    <n v="2100"/>
    <n v="5"/>
    <n v="2"/>
    <n v="25.18"/>
    <n v="0"/>
    <n v="0"/>
    <n v="21"/>
    <n v="125.9"/>
    <n v="260.71428571428572"/>
    <n v="0"/>
    <n v="0"/>
    <n v="50.36"/>
    <n v="528.78"/>
    <s v="Order specific"/>
    <s v="Order specific"/>
    <s v="C"/>
    <s v=""/>
    <n v="0"/>
  </r>
  <r>
    <s v="CHD8000034R0127"/>
    <s v="自保持欠压脱扣器220V"/>
    <s v="VE1"/>
    <n v="202"/>
    <x v="0"/>
    <s v="VEP"/>
    <x v="0"/>
    <s v="Order specific"/>
    <n v="2100"/>
    <n v="10"/>
    <n v="0"/>
    <n v="286"/>
    <n v="0"/>
    <n v="0"/>
    <n v="76"/>
    <n v="2860"/>
    <n v="24.013157894736842"/>
    <n v="0"/>
    <n v="0"/>
    <n v="0"/>
    <n v="21736"/>
    <s v="Order specific"/>
    <s v="Order specific"/>
    <s v="B"/>
    <s v=""/>
    <n v="0"/>
  </r>
  <r>
    <s v="CHD8000034R0131"/>
    <s v="第二分闸脱扣线圈DC110"/>
    <s v="VE1"/>
    <n v="219"/>
    <x v="0"/>
    <s v="VEP"/>
    <x v="0"/>
    <s v="Order specific"/>
    <n v="2100"/>
    <n v="9"/>
    <n v="0"/>
    <n v="40.299999999999997"/>
    <n v="0"/>
    <n v="0"/>
    <n v="169"/>
    <n v="362.7"/>
    <n v="21.597633136094675"/>
    <n v="0"/>
    <n v="0"/>
    <n v="0"/>
    <n v="6810.7"/>
    <s v="Order specific"/>
    <s v="Order specific"/>
    <s v="C"/>
    <s v=""/>
    <n v="0"/>
  </r>
  <r>
    <s v="CHD8000034R0132"/>
    <s v="合闸线圈DC125V"/>
    <s v="VE1"/>
    <n v="219"/>
    <x v="0"/>
    <s v="VEP"/>
    <x v="0"/>
    <s v="Order specific"/>
    <n v="2100"/>
    <n v="4"/>
    <n v="0"/>
    <n v="40.299999999999997"/>
    <n v="0"/>
    <n v="0"/>
    <n v="66"/>
    <n v="161.19999999999999"/>
    <n v="49.772727272727266"/>
    <n v="0"/>
    <n v="0"/>
    <n v="0"/>
    <n v="2659.7999999999997"/>
    <s v="Order specific"/>
    <s v="Order specific"/>
    <s v="C"/>
    <s v=""/>
    <n v="0"/>
  </r>
  <r>
    <s v="CHD8000034R0133"/>
    <s v="第二分闸脱扣线圈DC125V"/>
    <s v="VE1"/>
    <n v="219"/>
    <x v="0"/>
    <s v="VEP"/>
    <x v="0"/>
    <s v="Order specific"/>
    <n v="2100"/>
    <n v="13"/>
    <n v="0"/>
    <n v="40.299999999999997"/>
    <n v="0"/>
    <n v="0"/>
    <n v="21"/>
    <n v="523.9"/>
    <n v="69.523809523809518"/>
    <n v="0"/>
    <n v="0"/>
    <n v="0"/>
    <n v="846.3"/>
    <s v="Order specific"/>
    <s v="Order specific"/>
    <s v="C"/>
    <s v=""/>
    <n v="0"/>
  </r>
  <r>
    <s v="CHD8000034R0134"/>
    <s v="手车闭锁电磁铁DC125V"/>
    <s v="VE1"/>
    <n v="219"/>
    <x v="0"/>
    <s v="VEP"/>
    <x v="0"/>
    <s v="Order specific"/>
    <n v="2100"/>
    <n v="10"/>
    <n v="2"/>
    <n v="25.18"/>
    <n v="0"/>
    <n v="0"/>
    <n v="25"/>
    <n v="251.8"/>
    <n v="189.8"/>
    <n v="0"/>
    <n v="0"/>
    <n v="50.36"/>
    <n v="629.5"/>
    <s v="Order specific"/>
    <s v="Order specific"/>
    <s v="C"/>
    <s v=""/>
    <n v="0"/>
  </r>
  <r>
    <s v="CHD8000034R0135"/>
    <s v="第二分闸脱扣线圈DC48"/>
    <s v="VE1"/>
    <n v="219"/>
    <x v="0"/>
    <s v="VEP"/>
    <x v="0"/>
    <s v="Order specific"/>
    <n v="2100"/>
    <n v="8"/>
    <n v="5"/>
    <n v="40.299999999999997"/>
    <n v="0"/>
    <n v="0"/>
    <n v="65"/>
    <n v="322.39999999999998"/>
    <n v="56.15384615384616"/>
    <n v="0"/>
    <n v="0"/>
    <n v="201.5"/>
    <n v="2619.5"/>
    <s v="Order specific"/>
    <s v="Order specific"/>
    <s v="C"/>
    <s v=""/>
    <n v="0"/>
  </r>
  <r>
    <s v="CHD8000034R0136"/>
    <s v="手车闭锁电磁铁DC220V"/>
    <s v="VMI"/>
    <n v="219"/>
    <x v="0"/>
    <s v="VEP"/>
    <x v="2"/>
    <s v="MRP"/>
    <s v="VMI"/>
    <n v="11"/>
    <n v="0"/>
    <n v="25.18"/>
    <n v="0"/>
    <n v="0"/>
    <n v="1318"/>
    <n v="276.98"/>
    <n v="2.2154779969650988"/>
    <n v="0"/>
    <n v="0"/>
    <n v="0"/>
    <n v="33187.24"/>
    <s v="&lt;15 days"/>
    <n v="2"/>
    <s v="C"/>
    <n v="14"/>
    <n v="0"/>
  </r>
  <r>
    <s v="CHD8000034R0137"/>
    <s v="手车闭锁电磁铁DC110V"/>
    <s v="VMI"/>
    <n v="219"/>
    <x v="0"/>
    <s v="VEP"/>
    <x v="2"/>
    <s v="MRP"/>
    <s v="VMI"/>
    <n v="3"/>
    <n v="0"/>
    <n v="25.18"/>
    <n v="0"/>
    <n v="0"/>
    <n v="608"/>
    <n v="75.539999999999992"/>
    <n v="6.6036184210526319"/>
    <n v="0"/>
    <n v="0"/>
    <n v="0"/>
    <n v="15309.44"/>
    <s v="&lt;15 days"/>
    <n v="2"/>
    <s v="C"/>
    <n v="14"/>
    <n v="0"/>
  </r>
  <r>
    <s v="CHD8000034R0138"/>
    <s v="自保持欠压脱扣器24V"/>
    <s v="VE2"/>
    <n v="212"/>
    <x v="0"/>
    <s v="VEP"/>
    <x v="0"/>
    <s v="Order specific"/>
    <n v="2100"/>
    <n v="5"/>
    <n v="0"/>
    <n v="296"/>
    <n v="0"/>
    <n v="0"/>
    <n v="0"/>
    <n v="1480"/>
    <s v=""/>
    <n v="0"/>
    <n v="0"/>
    <n v="0"/>
    <n v="0"/>
    <s v="Order specific"/>
    <s v="Order specific"/>
    <s v="B"/>
    <s v=""/>
    <n v="0"/>
  </r>
  <r>
    <s v="CHD8000034R0141"/>
    <s v="YO闭锁电磁铁 DC30V"/>
    <s v="VE1"/>
    <n v="202"/>
    <x v="0"/>
    <s v="VEP"/>
    <x v="0"/>
    <s v="Order specific"/>
    <n v="2100"/>
    <n v="39"/>
    <n v="0"/>
    <n v="28.5"/>
    <n v="0"/>
    <n v="0"/>
    <n v="60"/>
    <n v="1111.5"/>
    <n v="30.416666666666664"/>
    <n v="0"/>
    <n v="0"/>
    <n v="0"/>
    <n v="1710"/>
    <s v="Order specific"/>
    <s v="Order specific"/>
    <s v="B"/>
    <s v=""/>
    <n v="0"/>
  </r>
  <r>
    <s v="CHD8000034R0149"/>
    <s v="过流电磁铁2A"/>
    <s v="VE2"/>
    <n v="105"/>
    <x v="0"/>
    <s v="VEP"/>
    <x v="0"/>
    <s v="Order specific"/>
    <n v="2100"/>
    <n v="2"/>
    <n v="0"/>
    <n v="38"/>
    <n v="0"/>
    <n v="0"/>
    <n v="0"/>
    <n v="76"/>
    <s v=""/>
    <n v="0"/>
    <n v="0"/>
    <n v="0"/>
    <n v="0"/>
    <s v="Order specific"/>
    <s v="Order specific"/>
    <s v="C"/>
    <s v=""/>
    <n v="0"/>
  </r>
  <r>
    <s v="CHD8000034R0153"/>
    <s v="自保持欠压脱扣器 30V"/>
    <s v="VE1"/>
    <n v="202"/>
    <x v="0"/>
    <s v="VEP"/>
    <x v="0"/>
    <s v="Order specific"/>
    <n v="2100"/>
    <n v="1"/>
    <n v="0"/>
    <n v="286"/>
    <n v="0"/>
    <n v="0"/>
    <n v="64"/>
    <n v="286"/>
    <n v="11.40625"/>
    <n v="0"/>
    <n v="0"/>
    <n v="0"/>
    <n v="18304"/>
    <s v="Order specific"/>
    <s v="Order specific"/>
    <s v="C"/>
    <s v=""/>
    <n v="0"/>
  </r>
  <r>
    <s v="CHD8000036R0101"/>
    <s v="辅助开关"/>
    <s v="VMI"/>
    <n v="219"/>
    <x v="0"/>
    <s v="VEP"/>
    <x v="2"/>
    <s v="MRP"/>
    <s v="VMI"/>
    <n v="203"/>
    <n v="0"/>
    <n v="41.4"/>
    <n v="0"/>
    <n v="0"/>
    <n v="13109"/>
    <n v="8404.1999999999989"/>
    <n v="2.7843466320848272E-2"/>
    <n v="0"/>
    <n v="0"/>
    <n v="0"/>
    <n v="542712.6"/>
    <s v="&lt;15 days"/>
    <n v="1"/>
    <s v="A"/>
    <n v="7"/>
    <n v="0"/>
  </r>
  <r>
    <s v="CHD8000036R0103"/>
    <s v="辅助开关 11K11B"/>
    <s v="VMI"/>
    <n v="219"/>
    <x v="0"/>
    <s v="VEP"/>
    <x v="2"/>
    <s v="MRP"/>
    <s v="VMI"/>
    <n v="30"/>
    <n v="0"/>
    <n v="52.2"/>
    <n v="0"/>
    <n v="0"/>
    <n v="3177"/>
    <n v="1566"/>
    <n v="23.322316650928549"/>
    <n v="0"/>
    <n v="0"/>
    <n v="0"/>
    <n v="165839.40000000002"/>
    <s v="&lt;30 days"/>
    <n v="2"/>
    <s v="B"/>
    <n v="14"/>
    <n v="413.13106849315074"/>
  </r>
  <r>
    <s v="CHD8000037P0101"/>
    <s v="底盘车联锁板"/>
    <s v="SM"/>
    <n v="212"/>
    <x v="0"/>
    <s v="VEP"/>
    <x v="1"/>
    <s v="kanban"/>
    <n v="2600"/>
    <n v="615"/>
    <n v="1000"/>
    <n v="0.82"/>
    <n v="0"/>
    <n v="200"/>
    <n v="9879"/>
    <n v="504.29999999999995"/>
    <n v="1.108411782569086"/>
    <n v="0"/>
    <n v="82"/>
    <n v="820"/>
    <n v="8100.78"/>
    <s v="&lt;15 days"/>
    <n v="3"/>
    <s v="C"/>
    <n v="21"/>
    <n v="0"/>
  </r>
  <r>
    <s v="CHD8000037P0102"/>
    <s v="底盘车联锁板12-40"/>
    <s v="SM"/>
    <n v="212"/>
    <x v="0"/>
    <s v="VEP"/>
    <x v="1"/>
    <s v="kanban"/>
    <n v="2600"/>
    <n v="625"/>
    <n v="1000"/>
    <n v="1.27"/>
    <n v="0"/>
    <n v="200"/>
    <n v="3439"/>
    <n v="793.75"/>
    <n v="65.273335271881365"/>
    <n v="0"/>
    <n v="127"/>
    <n v="1270"/>
    <n v="4367.53"/>
    <s v="&lt;90 days"/>
    <n v="3"/>
    <s v="C"/>
    <n v="21"/>
    <n v="355.33182759772808"/>
  </r>
  <r>
    <s v="CHD8000039P0101"/>
    <s v="闭锁安装弯板"/>
    <s v="VE1"/>
    <n v="212"/>
    <x v="0"/>
    <s v="VEP"/>
    <x v="0"/>
    <s v="Order specific"/>
    <n v="2100"/>
    <n v="15"/>
    <n v="5"/>
    <n v="2.5"/>
    <n v="0"/>
    <n v="0"/>
    <n v="6"/>
    <n v="37.5"/>
    <n v="38020.833333333336"/>
    <n v="0"/>
    <n v="0"/>
    <n v="12.5"/>
    <n v="15"/>
    <s v="Order specific"/>
    <s v="Order specific"/>
    <s v="C"/>
    <s v=""/>
    <n v="0"/>
  </r>
  <r>
    <s v="CHD8000040P0104"/>
    <s v="分闸扣板"/>
    <s v="VMI"/>
    <n v="212"/>
    <x v="0"/>
    <s v="VEP"/>
    <x v="2"/>
    <s v="MRP"/>
    <s v="VMI"/>
    <n v="511"/>
    <n v="0"/>
    <n v="23"/>
    <n v="0"/>
    <n v="0"/>
    <n v="15925"/>
    <n v="11753"/>
    <n v="0.34379905808477235"/>
    <n v="0"/>
    <n v="0"/>
    <n v="0"/>
    <n v="366275"/>
    <s v="&lt;15 days"/>
    <n v="1"/>
    <s v="A"/>
    <n v="7"/>
    <n v="0"/>
  </r>
  <r>
    <s v="CHD8000042F0101"/>
    <s v="面板装配组件12-3150-40-275"/>
    <s v="VMI"/>
    <n v="212"/>
    <x v="0"/>
    <s v="VEP"/>
    <x v="2"/>
    <s v="MRP"/>
    <s v="VMI"/>
    <n v="27"/>
    <n v="0"/>
    <n v="90.1"/>
    <n v="0"/>
    <n v="0"/>
    <n v="2174"/>
    <n v="2432.6999999999998"/>
    <n v="85.793468261269552"/>
    <n v="0"/>
    <n v="0"/>
    <n v="0"/>
    <n v="195877.4"/>
    <s v="&lt;90 days"/>
    <n v="1"/>
    <s v="B"/>
    <n v="7"/>
    <n v="1474.5804887220868"/>
  </r>
  <r>
    <s v="CHD8000042F0102"/>
    <s v="面板装配组件12-1250-40-210"/>
    <s v="VMI"/>
    <n v="212"/>
    <x v="0"/>
    <s v="VEP"/>
    <x v="2"/>
    <s v="MRP"/>
    <s v="VMI"/>
    <n v="42"/>
    <n v="0"/>
    <n v="79.7"/>
    <n v="0"/>
    <n v="0"/>
    <n v="1590"/>
    <n v="3347.4"/>
    <n v="6.1981132075471699"/>
    <n v="0"/>
    <n v="0"/>
    <n v="0"/>
    <n v="126723"/>
    <s v="&lt;15 days"/>
    <n v="2"/>
    <s v="B"/>
    <n v="14"/>
    <n v="0"/>
  </r>
  <r>
    <s v="CHD8000042R0110"/>
    <s v="面板装配12-3150-40-275（中文）"/>
    <s v="VE2"/>
    <n v="212"/>
    <x v="0"/>
    <s v="VEP"/>
    <x v="0"/>
    <s v="Order specific"/>
    <n v="2100"/>
    <n v="6"/>
    <n v="0"/>
    <n v="99"/>
    <n v="0"/>
    <n v="0"/>
    <n v="35"/>
    <n v="594"/>
    <n v="438"/>
    <n v="0"/>
    <n v="0"/>
    <n v="0"/>
    <n v="3465"/>
    <s v="Order specific"/>
    <s v="Order specific"/>
    <s v="C"/>
    <s v=""/>
    <n v="0"/>
  </r>
  <r>
    <s v="CHD8000043P0101"/>
    <s v="分闸弹簧挂板12-31.5"/>
    <s v="SM"/>
    <n v="212"/>
    <x v="0"/>
    <s v="VEP"/>
    <x v="1"/>
    <s v="kanban"/>
    <n v="2600"/>
    <n v="1220"/>
    <n v="2500"/>
    <n v="1.41"/>
    <n v="0"/>
    <n v="500"/>
    <n v="32616"/>
    <n v="1720.1999999999998"/>
    <n v="6.714495952906549E-2"/>
    <n v="0"/>
    <n v="352.5"/>
    <n v="3525"/>
    <n v="45988.56"/>
    <s v="&lt;15 days"/>
    <n v="2"/>
    <s v="B"/>
    <n v="14"/>
    <n v="0"/>
  </r>
  <r>
    <s v="CHD8000043P0102"/>
    <s v="分闸弹簧挂板12-40"/>
    <s v="SM"/>
    <n v="212"/>
    <x v="0"/>
    <s v="VEP"/>
    <x v="1"/>
    <s v="kanban"/>
    <n v="2600"/>
    <n v="946"/>
    <n v="800"/>
    <n v="1.68"/>
    <n v="0"/>
    <n v="200"/>
    <n v="12014"/>
    <n v="1589.28"/>
    <n v="37.065090727484602"/>
    <n v="0"/>
    <n v="168"/>
    <n v="1344"/>
    <n v="20183.52"/>
    <s v="&lt;90 days"/>
    <n v="2"/>
    <s v="B"/>
    <n v="14"/>
    <n v="652.73132220794969"/>
  </r>
  <r>
    <s v="CHD8000045P0101"/>
    <s v="储能操作块"/>
    <s v="VMI"/>
    <n v="212"/>
    <x v="0"/>
    <s v="VEP"/>
    <x v="2"/>
    <s v="MRP"/>
    <s v="VMI"/>
    <n v="643"/>
    <n v="0"/>
    <n v="24"/>
    <n v="0"/>
    <n v="0"/>
    <n v="16040"/>
    <n v="15432"/>
    <n v="21.526807980049878"/>
    <n v="0"/>
    <n v="0"/>
    <n v="0"/>
    <n v="384960"/>
    <s v="&lt;30 days"/>
    <n v="1"/>
    <s v="A"/>
    <n v="7"/>
    <n v="6873.1640395030272"/>
  </r>
  <r>
    <s v="CHD8000046P0101"/>
    <s v="主轴150"/>
    <s v="VMI"/>
    <n v="212"/>
    <x v="0"/>
    <s v="VEP"/>
    <x v="2"/>
    <s v="MRP"/>
    <s v="VMI"/>
    <n v="7"/>
    <n v="60"/>
    <n v="70"/>
    <n v="0"/>
    <n v="0"/>
    <n v="735"/>
    <n v="490"/>
    <n v="319.31292517006801"/>
    <n v="0"/>
    <n v="0"/>
    <n v="4200"/>
    <n v="51450"/>
    <s v="&gt;90 days"/>
    <n v="2"/>
    <s v="C"/>
    <n v="14"/>
    <n v="309.22080572658132"/>
  </r>
  <r>
    <s v="CHD8000046P0102"/>
    <s v="主轴210"/>
    <s v="VMI"/>
    <n v="212"/>
    <x v="0"/>
    <s v="VEP"/>
    <x v="2"/>
    <s v="MRP"/>
    <s v="VMI"/>
    <n v="78"/>
    <n v="0"/>
    <n v="85"/>
    <n v="0"/>
    <n v="0"/>
    <n v="11838"/>
    <n v="6630"/>
    <n v="0.21583037675282987"/>
    <n v="0"/>
    <n v="0"/>
    <n v="0"/>
    <n v="1006230"/>
    <s v="&lt;15 days"/>
    <n v="1"/>
    <s v="B"/>
    <n v="7"/>
    <n v="0"/>
  </r>
  <r>
    <s v="CHD8000046P0103"/>
    <s v="主轴275"/>
    <s v="VMI"/>
    <n v="212"/>
    <x v="0"/>
    <s v="VEP"/>
    <x v="2"/>
    <s v="MRP"/>
    <s v="VMI"/>
    <n v="18"/>
    <n v="60"/>
    <n v="140"/>
    <n v="0"/>
    <n v="0"/>
    <n v="2720"/>
    <n v="2520"/>
    <n v="10.466911764705882"/>
    <n v="0"/>
    <n v="0"/>
    <n v="8400"/>
    <n v="380800"/>
    <s v="&lt;15 days"/>
    <n v="1"/>
    <s v="B"/>
    <n v="7"/>
    <n v="550.89483667017919"/>
  </r>
  <r>
    <s v="CHD8000046P0105"/>
    <s v="加长主轴外伸200/275"/>
    <s v="VMI"/>
    <n v="212"/>
    <x v="0"/>
    <s v="VEP"/>
    <x v="2"/>
    <s v="MRP"/>
    <s v="VMI"/>
    <n v="16"/>
    <n v="0"/>
    <n v="57.67"/>
    <n v="0"/>
    <n v="0"/>
    <n v="2"/>
    <n v="922.72"/>
    <n v="3285"/>
    <n v="0"/>
    <n v="0"/>
    <n v="0"/>
    <n v="115.34"/>
    <s v="&gt;90 days"/>
    <n v="3"/>
    <s v="B"/>
    <n v="21"/>
    <n v="605.10208"/>
  </r>
  <r>
    <s v="CHD8000046P0106"/>
    <s v="加长主轴外伸200"/>
    <s v="VMI"/>
    <n v="212"/>
    <x v="0"/>
    <s v="VEP"/>
    <x v="2"/>
    <s v="MRP"/>
    <s v="VMI"/>
    <n v="89"/>
    <n v="0"/>
    <n v="59.5"/>
    <n v="0"/>
    <n v="0"/>
    <n v="8"/>
    <n v="5295.5"/>
    <n v="730"/>
    <n v="0"/>
    <n v="0"/>
    <n v="0"/>
    <n v="476"/>
    <s v="&gt;90 days"/>
    <n v="3"/>
    <s v="B"/>
    <n v="21"/>
    <n v="3394.4880410958908"/>
  </r>
  <r>
    <s v="CHD8000047P0101"/>
    <s v="导向杆12-31.5"/>
    <s v="VMI"/>
    <n v="212"/>
    <x v="0"/>
    <s v="VEP"/>
    <x v="2"/>
    <s v="MRP"/>
    <s v="VMI"/>
    <n v="201"/>
    <n v="0"/>
    <n v="6.5"/>
    <n v="0"/>
    <n v="0"/>
    <n v="28462"/>
    <n v="1306.5"/>
    <n v="1.1413463565455695"/>
    <n v="0"/>
    <n v="0"/>
    <n v="0"/>
    <n v="185003"/>
    <s v="&lt;15 days"/>
    <n v="1"/>
    <s v="B"/>
    <n v="7"/>
    <n v="0"/>
  </r>
  <r>
    <s v="CHD8000047P0102"/>
    <s v="操作绝缘子导向杆40KA"/>
    <s v="VMI"/>
    <n v="212"/>
    <x v="0"/>
    <s v="VEP"/>
    <x v="2"/>
    <s v="MRP"/>
    <s v="VMI"/>
    <n v="9"/>
    <n v="0"/>
    <n v="7.89"/>
    <n v="0"/>
    <n v="0"/>
    <n v="7822"/>
    <n v="71.009999999999991"/>
    <n v="9.3793147532600365"/>
    <n v="0"/>
    <n v="0"/>
    <n v="0"/>
    <n v="61715.579999999994"/>
    <s v="&lt;15 days"/>
    <n v="2"/>
    <s v="C"/>
    <n v="14"/>
    <n v="0"/>
  </r>
  <r>
    <s v="CHD8000047P0104"/>
    <s v="导向杆12-25"/>
    <s v="VMI"/>
    <n v="212"/>
    <x v="0"/>
    <s v="VEP"/>
    <x v="2"/>
    <s v="MRP"/>
    <s v="VMI"/>
    <n v="54"/>
    <n v="0"/>
    <n v="7.52"/>
    <n v="0"/>
    <n v="0"/>
    <n v="7613"/>
    <n v="406.08"/>
    <n v="0.43149875213450672"/>
    <n v="0"/>
    <n v="0"/>
    <n v="0"/>
    <n v="57249.759999999995"/>
    <s v="&lt;15 days"/>
    <n v="2"/>
    <s v="C"/>
    <n v="14"/>
    <n v="0"/>
  </r>
  <r>
    <s v="CHD8000047P0111"/>
    <s v="导向杆12-31.5 VG3"/>
    <s v="VE2"/>
    <n v="212"/>
    <x v="0"/>
    <s v="VEP"/>
    <x v="0"/>
    <s v="Order specific"/>
    <n v="2100"/>
    <n v="22"/>
    <n v="0"/>
    <n v="8.3000000000000007"/>
    <n v="0"/>
    <n v="0"/>
    <n v="0"/>
    <n v="182.60000000000002"/>
    <s v=""/>
    <n v="0"/>
    <n v="0"/>
    <n v="0"/>
    <n v="0"/>
    <s v="Order specific"/>
    <s v="Order specific"/>
    <s v="C"/>
    <s v=""/>
    <n v="0"/>
  </r>
  <r>
    <s v="CHD8000048P0101"/>
    <s v="分闸模块扣板轴"/>
    <s v="VMI"/>
    <n v="212"/>
    <x v="0"/>
    <s v="VEP"/>
    <x v="2"/>
    <s v="MRP"/>
    <s v="VMI"/>
    <n v="415"/>
    <n v="0"/>
    <n v="8.0500000000000007"/>
    <n v="0"/>
    <n v="0"/>
    <n v="15851"/>
    <n v="3340.7500000000005"/>
    <n v="0.50659264399722415"/>
    <n v="0"/>
    <n v="0"/>
    <n v="0"/>
    <n v="127600.55000000002"/>
    <s v="&lt;15 days"/>
    <n v="2"/>
    <s v="B"/>
    <n v="14"/>
    <n v="0"/>
  </r>
  <r>
    <s v="CHD8000049P0103"/>
    <s v="脱扣半轴(双过流单边-210)"/>
    <s v="VE2"/>
    <n v="212"/>
    <x v="0"/>
    <s v="VEP"/>
    <x v="0"/>
    <s v="Order specific"/>
    <n v="2100"/>
    <n v="1"/>
    <n v="0"/>
    <n v="28.88"/>
    <n v="0"/>
    <n v="0"/>
    <n v="4"/>
    <n v="28.88"/>
    <n v="37868.75"/>
    <n v="0"/>
    <n v="0"/>
    <n v="0"/>
    <n v="115.52"/>
    <s v="Order specific"/>
    <s v="Order specific"/>
    <s v="C"/>
    <s v=""/>
    <n v="0"/>
  </r>
  <r>
    <s v="CHD8000049P0104"/>
    <s v="脱扣半轴(三过流-210)"/>
    <s v="VMI"/>
    <n v="212"/>
    <x v="0"/>
    <s v="VEP"/>
    <x v="2"/>
    <s v="MRP"/>
    <s v="VMI"/>
    <n v="29"/>
    <n v="0"/>
    <n v="37.76"/>
    <n v="0"/>
    <n v="0"/>
    <n v="0"/>
    <n v="1095.04"/>
    <s v=""/>
    <n v="0"/>
    <n v="0"/>
    <n v="0"/>
    <n v="0"/>
    <s v="&gt;90 days"/>
    <n v="4"/>
    <s v="B"/>
    <n v="0"/>
    <n v="722.72640000000001"/>
  </r>
  <r>
    <s v="CHD8000049P0105"/>
    <s v="脱扣半轴(双过流-150)"/>
    <s v="VMI"/>
    <n v="212"/>
    <x v="0"/>
    <s v="VEP"/>
    <x v="2"/>
    <s v="MRP"/>
    <s v="VMI"/>
    <n v="6"/>
    <n v="0"/>
    <n v="28.64"/>
    <n v="0"/>
    <n v="0"/>
    <n v="239"/>
    <n v="171.84"/>
    <n v="44.288702928870293"/>
    <n v="0"/>
    <n v="0"/>
    <n v="0"/>
    <n v="6844.96"/>
    <s v="&lt;90 days"/>
    <n v="3"/>
    <s v="C"/>
    <n v="21"/>
    <n v="59.637652376003778"/>
  </r>
  <r>
    <s v="CHD8000049P0112"/>
    <s v="脱扣半轴(三过流欠压-210)"/>
    <s v="VE2"/>
    <n v="212"/>
    <x v="0"/>
    <s v="VEP"/>
    <x v="0"/>
    <s v="Order specific"/>
    <n v="2100"/>
    <n v="9"/>
    <n v="0"/>
    <n v="35.21"/>
    <n v="0"/>
    <n v="0"/>
    <n v="0"/>
    <n v="316.89"/>
    <s v=""/>
    <n v="0"/>
    <n v="0"/>
    <n v="0"/>
    <n v="0"/>
    <s v="Order specific"/>
    <s v="Order specific"/>
    <s v="C"/>
    <s v=""/>
    <n v="0"/>
  </r>
  <r>
    <s v="CHD8000049P0113"/>
    <s v="失压脱扣半轴(大电流单欠压)"/>
    <s v="VMI"/>
    <n v="212"/>
    <x v="0"/>
    <s v="VEP"/>
    <x v="2"/>
    <s v="MRP"/>
    <s v="VMI"/>
    <n v="5"/>
    <n v="0"/>
    <n v="26.32"/>
    <n v="0"/>
    <n v="0"/>
    <n v="148"/>
    <n v="131.6"/>
    <n v="22.195945945945947"/>
    <n v="0"/>
    <n v="0"/>
    <n v="0"/>
    <n v="3895.36"/>
    <s v="&lt;30 days"/>
    <n v="3"/>
    <s v="C"/>
    <n v="21"/>
    <n v="4.6799123287671351"/>
  </r>
  <r>
    <s v="CHD8000050P0101"/>
    <s v="储能轴31.5"/>
    <s v="VMI"/>
    <n v="212"/>
    <x v="0"/>
    <s v="VEP"/>
    <x v="2"/>
    <s v="MRP"/>
    <s v="VMI"/>
    <n v="69"/>
    <n v="0"/>
    <n v="15.61"/>
    <n v="0"/>
    <n v="0"/>
    <n v="11848"/>
    <n v="1077.0899999999999"/>
    <n v="0.15403443619176233"/>
    <n v="0"/>
    <n v="0"/>
    <n v="0"/>
    <n v="184947.28"/>
    <s v="&lt;15 days"/>
    <n v="1"/>
    <s v="B"/>
    <n v="7"/>
    <n v="0"/>
  </r>
  <r>
    <s v="CHD8000050P0102"/>
    <s v="储能轴40"/>
    <s v="VMI"/>
    <n v="212"/>
    <x v="0"/>
    <s v="VEP"/>
    <x v="2"/>
    <s v="MRP"/>
    <s v="VMI"/>
    <n v="20"/>
    <n v="0"/>
    <n v="16"/>
    <n v="0"/>
    <n v="0"/>
    <n v="4188"/>
    <n v="320"/>
    <n v="6.0136103151862459"/>
    <n v="0"/>
    <n v="0"/>
    <n v="0"/>
    <n v="67008"/>
    <s v="&lt;15 days"/>
    <n v="2"/>
    <s v="C"/>
    <n v="14"/>
    <n v="0"/>
  </r>
  <r>
    <s v="CHD8000053P0101"/>
    <s v="手动储能轴"/>
    <s v="VMI"/>
    <n v="212"/>
    <x v="0"/>
    <s v="VEP"/>
    <x v="2"/>
    <s v="MRP"/>
    <s v="VMI"/>
    <n v="446"/>
    <n v="0"/>
    <n v="9.5299999999999994"/>
    <n v="0"/>
    <n v="0"/>
    <n v="16032"/>
    <n v="4250.38"/>
    <n v="0.45533932135728544"/>
    <n v="0"/>
    <n v="0"/>
    <n v="0"/>
    <n v="152784.95999999999"/>
    <s v="&lt;15 days"/>
    <n v="2"/>
    <s v="B"/>
    <n v="14"/>
    <n v="0"/>
  </r>
  <r>
    <s v="CHD8000053R0101"/>
    <s v="合闸半轴装配"/>
    <s v="VMI"/>
    <n v="212"/>
    <x v="0"/>
    <s v="VEP"/>
    <x v="2"/>
    <s v="MRP"/>
    <s v="VMI"/>
    <n v="89"/>
    <n v="0"/>
    <n v="32.869999999999997"/>
    <n v="0"/>
    <n v="0"/>
    <n v="15915"/>
    <n v="2925.43"/>
    <n v="10.228715048696198"/>
    <n v="0"/>
    <n v="0"/>
    <n v="0"/>
    <n v="523126.05"/>
    <s v="&lt;15 days"/>
    <n v="1"/>
    <s v="B"/>
    <n v="7"/>
    <n v="609.4558975551322"/>
  </r>
  <r>
    <s v="CHD8000053R0102"/>
    <s v="分闸脱扣半轴装配"/>
    <s v="VMI"/>
    <n v="212"/>
    <x v="0"/>
    <s v="VEP"/>
    <x v="2"/>
    <s v="MRP"/>
    <s v="VMI"/>
    <n v="92"/>
    <n v="0"/>
    <n v="32.68"/>
    <n v="0"/>
    <n v="0"/>
    <n v="13959"/>
    <n v="3006.56"/>
    <n v="2.327172433555412"/>
    <n v="0"/>
    <n v="0"/>
    <n v="0"/>
    <n v="456180.12"/>
    <s v="&lt;15 days"/>
    <n v="1"/>
    <s v="B"/>
    <n v="7"/>
    <n v="0"/>
  </r>
  <r>
    <s v="CHD8000053R0107"/>
    <s v="分闸脱扣半轴装配（固定式-XGN)"/>
    <s v="VMI"/>
    <n v="212"/>
    <x v="0"/>
    <s v="VEP"/>
    <x v="2"/>
    <s v="MRP"/>
    <s v="VMI"/>
    <n v="2"/>
    <n v="0"/>
    <n v="36.1"/>
    <n v="0"/>
    <n v="0"/>
    <n v="252"/>
    <n v="72.2"/>
    <n v="133.25396825396825"/>
    <n v="0"/>
    <n v="0"/>
    <n v="0"/>
    <n v="9097.2000000000007"/>
    <s v="&gt;90 days"/>
    <n v="3"/>
    <s v="C"/>
    <n v="21"/>
    <n v="40.142339964264451"/>
  </r>
  <r>
    <s v="CHD8000054R0101"/>
    <s v="合闸掣子轴装配"/>
    <s v="VMI"/>
    <n v="212"/>
    <x v="0"/>
    <s v="VEP"/>
    <x v="2"/>
    <s v="MRP"/>
    <s v="VMI"/>
    <n v="114"/>
    <n v="0"/>
    <n v="33.19"/>
    <n v="0"/>
    <n v="0"/>
    <n v="15996"/>
    <n v="3783.66"/>
    <n v="4.5636409102275573E-2"/>
    <n v="0"/>
    <n v="0"/>
    <n v="0"/>
    <n v="530907.24"/>
    <s v="&lt;15 days"/>
    <n v="1"/>
    <s v="B"/>
    <n v="7"/>
    <n v="0"/>
  </r>
  <r>
    <s v="CHD8000055P0101"/>
    <s v="分合闸按钮导向套"/>
    <s v="SM"/>
    <n v="212"/>
    <x v="0"/>
    <s v="VEP"/>
    <x v="1"/>
    <s v="kanban"/>
    <n v="2600"/>
    <n v="3731"/>
    <n v="400"/>
    <n v="2.36"/>
    <n v="0"/>
    <n v="100"/>
    <n v="2256"/>
    <n v="8805.16"/>
    <n v="18.444148936170212"/>
    <n v="0"/>
    <n v="118"/>
    <n v="944"/>
    <n v="5324.16"/>
    <s v="&lt;30 days"/>
    <n v="3"/>
    <s v="A"/>
    <n v="21"/>
    <n v="0"/>
  </r>
  <r>
    <s v="CHD8000056P0102"/>
    <s v="分合闸指示牌限位橡胶套"/>
    <s v="VMI"/>
    <n v="202"/>
    <x v="0"/>
    <s v="VEP"/>
    <x v="2"/>
    <s v="MRP"/>
    <s v="VMI"/>
    <n v="751"/>
    <n v="0"/>
    <n v="0.47"/>
    <n v="0"/>
    <n v="0"/>
    <n v="16041"/>
    <n v="352.96999999999997"/>
    <n v="84.895891777320614"/>
    <n v="0"/>
    <n v="0"/>
    <n v="0"/>
    <n v="7539.2699999999995"/>
    <s v="&lt;90 days"/>
    <n v="3"/>
    <s v="C"/>
    <n v="21"/>
    <n v="175.33474725333471"/>
  </r>
  <r>
    <s v="CHD8000057P0102"/>
    <s v="传动爪限位滚轮."/>
    <s v="VMI"/>
    <n v="212"/>
    <x v="0"/>
    <s v="VEP"/>
    <x v="2"/>
    <s v="MRP"/>
    <s v="VMI"/>
    <n v="1005"/>
    <n v="0"/>
    <n v="3.95"/>
    <n v="0"/>
    <n v="0"/>
    <n v="16036"/>
    <n v="3969.75"/>
    <n v="17.09372661511599"/>
    <n v="0"/>
    <n v="0"/>
    <n v="0"/>
    <n v="63342.200000000004"/>
    <s v="&lt;30 days"/>
    <n v="2"/>
    <s v="B"/>
    <n v="14"/>
    <n v="474.18987061999559"/>
  </r>
  <r>
    <s v="CHD8000058P0101"/>
    <s v="传动轮"/>
    <s v="VMI"/>
    <n v="202"/>
    <x v="0"/>
    <s v="VEP"/>
    <x v="2"/>
    <s v="MRP"/>
    <s v="VMI"/>
    <n v="512"/>
    <n v="0"/>
    <n v="10.69"/>
    <n v="0"/>
    <n v="0"/>
    <n v="16019"/>
    <n v="5473.28"/>
    <n v="22.899369498720269"/>
    <n v="0"/>
    <n v="0"/>
    <n v="0"/>
    <n v="171243.11"/>
    <s v="&lt;30 days"/>
    <n v="2"/>
    <s v="B"/>
    <n v="14"/>
    <n v="1403.8713651555918"/>
  </r>
  <r>
    <s v="CHD8000059P0101"/>
    <s v="传动爪"/>
    <s v="VMI"/>
    <n v="202"/>
    <x v="0"/>
    <s v="VEP"/>
    <x v="2"/>
    <s v="MRP"/>
    <s v="VMI"/>
    <n v="616"/>
    <n v="-1"/>
    <n v="12.28"/>
    <n v="0"/>
    <n v="0"/>
    <n v="16036"/>
    <n v="7564.48"/>
    <n v="11.653778997256175"/>
    <n v="0"/>
    <n v="0"/>
    <n v="-12.28"/>
    <n v="196922.08"/>
    <s v="&lt;15 days"/>
    <n v="1"/>
    <s v="A"/>
    <n v="7"/>
    <n v="1993.7100217808224"/>
  </r>
  <r>
    <s v="CHD8000061P0101"/>
    <s v="小链轮"/>
    <s v="SM"/>
    <n v="202"/>
    <x v="0"/>
    <s v="VEP"/>
    <x v="1"/>
    <s v="kanban"/>
    <n v="2600"/>
    <n v="66"/>
    <n v="1375"/>
    <n v="21.41"/>
    <n v="0"/>
    <n v="350"/>
    <n v="15029"/>
    <n v="1413.06"/>
    <n v="14.96040987424313"/>
    <n v="0"/>
    <n v="3746.75"/>
    <n v="29438.75"/>
    <n v="321770.89"/>
    <s v="&lt;15 days"/>
    <n v="1"/>
    <s v="B"/>
    <n v="7"/>
    <n v="496.24537931506848"/>
  </r>
  <r>
    <s v="CHD8000061R0101"/>
    <s v="储能指示装配"/>
    <s v="VMI"/>
    <n v="212"/>
    <x v="0"/>
    <s v="VEP"/>
    <x v="2"/>
    <s v="MRP"/>
    <s v="VMI"/>
    <n v="75"/>
    <n v="0"/>
    <n v="20.85"/>
    <n v="0"/>
    <n v="0"/>
    <n v="15040"/>
    <n v="1563.75"/>
    <n v="1.6017287234042554"/>
    <n v="0"/>
    <n v="0"/>
    <n v="0"/>
    <n v="313584"/>
    <s v="&lt;15 days"/>
    <n v="1"/>
    <s v="B"/>
    <n v="7"/>
    <n v="0"/>
  </r>
  <r>
    <s v="CHD8000061R0104"/>
    <s v="储能指示装配(中文)"/>
    <s v="VE2"/>
    <n v="212"/>
    <x v="0"/>
    <s v="VEP"/>
    <x v="0"/>
    <s v="Order specific"/>
    <n v="2100"/>
    <n v="34"/>
    <n v="0"/>
    <n v="22.78"/>
    <n v="0"/>
    <n v="0"/>
    <n v="177"/>
    <n v="774.52"/>
    <n v="154.66101694915253"/>
    <n v="0"/>
    <n v="0"/>
    <n v="0"/>
    <n v="4032.0600000000004"/>
    <s v="Order specific"/>
    <s v="Order specific"/>
    <s v="C"/>
    <s v=""/>
    <n v="0"/>
  </r>
  <r>
    <s v="CHD8000062P0101"/>
    <s v="辅助开关拐臂"/>
    <s v="SM"/>
    <n v="212"/>
    <x v="0"/>
    <s v="VEP"/>
    <x v="1"/>
    <s v="kanban"/>
    <n v="2600"/>
    <n v="772"/>
    <n v="2730"/>
    <n v="9"/>
    <n v="0"/>
    <n v="500"/>
    <n v="16029"/>
    <n v="6948"/>
    <n v="0.77422172312683257"/>
    <n v="0"/>
    <n v="2250"/>
    <n v="24570"/>
    <n v="144261"/>
    <s v="&lt;15 days"/>
    <n v="2"/>
    <s v="B"/>
    <n v="14"/>
    <n v="0"/>
  </r>
  <r>
    <s v="CHD8000063P0101"/>
    <s v="主输出拐臂"/>
    <s v="VMI"/>
    <n v="212"/>
    <x v="0"/>
    <s v="VEP"/>
    <x v="2"/>
    <s v="MRP"/>
    <s v="VMI"/>
    <n v="261"/>
    <n v="0"/>
    <n v="58.73"/>
    <n v="0"/>
    <n v="0"/>
    <n v="41606"/>
    <n v="15328.529999999999"/>
    <n v="6.7725808777580161"/>
    <n v="0"/>
    <n v="0"/>
    <n v="0"/>
    <n v="2443520.38"/>
    <s v="&lt;15 days"/>
    <n v="1"/>
    <s v="A"/>
    <n v="7"/>
    <n v="0"/>
  </r>
  <r>
    <s v="CHD8000064P0101"/>
    <s v="主输入拐臂12"/>
    <s v="VMI"/>
    <n v="212"/>
    <x v="0"/>
    <s v="VEP"/>
    <x v="2"/>
    <s v="MRP"/>
    <s v="VMI"/>
    <n v="105"/>
    <n v="0"/>
    <n v="18"/>
    <n v="0"/>
    <n v="0"/>
    <n v="16029"/>
    <n v="1890"/>
    <n v="5.94329028635598"/>
    <n v="0"/>
    <n v="0"/>
    <n v="0"/>
    <n v="288522"/>
    <s v="&lt;15 days"/>
    <n v="1"/>
    <s v="B"/>
    <n v="7"/>
    <n v="0"/>
  </r>
  <r>
    <s v="CHD8000064P0102"/>
    <s v="主传动拐臂"/>
    <s v="VMI"/>
    <n v="212"/>
    <x v="0"/>
    <s v="VEP"/>
    <x v="2"/>
    <s v="MRP"/>
    <s v="VMI"/>
    <n v="361"/>
    <n v="30"/>
    <n v="20"/>
    <n v="0"/>
    <n v="0"/>
    <n v="44655"/>
    <n v="7220"/>
    <n v="0.85824655693651331"/>
    <n v="0"/>
    <n v="0"/>
    <n v="600"/>
    <n v="893100"/>
    <s v="&lt;15 days"/>
    <n v="1"/>
    <s v="B"/>
    <n v="7"/>
    <n v="0"/>
  </r>
  <r>
    <s v="CHD8000065P0101"/>
    <s v="辅助开关拉动拐臂"/>
    <s v="SM"/>
    <n v="212"/>
    <x v="0"/>
    <s v="VEP"/>
    <x v="1"/>
    <s v="kanban"/>
    <n v="2600"/>
    <n v="609"/>
    <n v="2060"/>
    <n v="9"/>
    <n v="0"/>
    <n v="400"/>
    <n v="16077"/>
    <n v="5481"/>
    <n v="8.195869876220689"/>
    <n v="0"/>
    <n v="1800"/>
    <n v="18540"/>
    <n v="144693"/>
    <s v="&lt;15 days"/>
    <n v="2"/>
    <s v="B"/>
    <n v="14"/>
    <n v="0"/>
  </r>
  <r>
    <s v="CHD8000065P0110"/>
    <s v="合闸储能拐臂"/>
    <s v="VMI"/>
    <n v="212"/>
    <x v="0"/>
    <s v="VEP"/>
    <x v="2"/>
    <s v="MRP"/>
    <s v="VMI"/>
    <n v="128"/>
    <n v="0"/>
    <n v="22.61"/>
    <n v="0"/>
    <n v="0"/>
    <n v="20271"/>
    <n v="2894.08"/>
    <n v="10.965665236051501"/>
    <n v="0"/>
    <n v="0"/>
    <n v="0"/>
    <n v="458327.31"/>
    <s v="&lt;15 days"/>
    <n v="1"/>
    <s v="B"/>
    <n v="7"/>
    <n v="690.77328657534235"/>
  </r>
  <r>
    <s v="CHD8000068R0101"/>
    <s v="绝缘组件12-50-3150"/>
    <s v="VMI"/>
    <n v="212"/>
    <x v="0"/>
    <s v="VEP"/>
    <x v="2"/>
    <s v="MRP"/>
    <s v="VMI"/>
    <n v="6"/>
    <n v="0"/>
    <n v="56.28"/>
    <n v="0"/>
    <n v="0"/>
    <n v="1178"/>
    <n v="337.68"/>
    <n v="39.660441426146008"/>
    <n v="0"/>
    <n v="0"/>
    <n v="0"/>
    <n v="66297.84"/>
    <s v="&lt;90 days"/>
    <n v="2"/>
    <s v="C"/>
    <n v="14"/>
    <n v="144.19687684931506"/>
  </r>
  <r>
    <s v="CHD8000069R0101"/>
    <s v="手动分闸按钮装配"/>
    <s v="SM"/>
    <n v="212"/>
    <x v="0"/>
    <s v="VEP"/>
    <x v="1"/>
    <s v="kanban"/>
    <n v="2600"/>
    <n v="539"/>
    <n v="1750"/>
    <n v="12.89"/>
    <n v="0"/>
    <n v="350"/>
    <n v="15706"/>
    <n v="6947.71"/>
    <n v="0.13943715777409907"/>
    <n v="0"/>
    <n v="2255.75"/>
    <n v="22557.5"/>
    <n v="202450.34"/>
    <s v="&lt;15 days"/>
    <n v="1"/>
    <s v="B"/>
    <n v="7"/>
    <n v="0"/>
  </r>
  <r>
    <s v="CHD8000069R0102"/>
    <s v="手动合闸按钮装配"/>
    <s v="SM"/>
    <n v="212"/>
    <x v="0"/>
    <s v="VEP"/>
    <x v="1"/>
    <s v="kanban"/>
    <n v="2600"/>
    <n v="823"/>
    <n v="1400"/>
    <n v="14.13"/>
    <n v="0"/>
    <n v="350"/>
    <n v="15889"/>
    <n v="11628.99"/>
    <n v="12.381836490653912"/>
    <n v="0"/>
    <n v="2472.75"/>
    <n v="19782"/>
    <n v="224511.57"/>
    <s v="&lt;15 days"/>
    <n v="1"/>
    <s v="A"/>
    <n v="7"/>
    <n v="3336.0409042661449"/>
  </r>
  <r>
    <s v="CHD8000069R0103"/>
    <s v="手动分闸按钮装配(带过流)"/>
    <s v="VMI"/>
    <n v="212"/>
    <x v="0"/>
    <s v="VEP"/>
    <x v="2"/>
    <s v="MRP"/>
    <s v="VMI"/>
    <n v="75"/>
    <n v="0"/>
    <n v="13.03"/>
    <n v="0"/>
    <n v="0"/>
    <n v="338"/>
    <n v="977.25"/>
    <n v="888.74260355029583"/>
    <n v="0"/>
    <n v="0"/>
    <n v="0"/>
    <n v="4404.1399999999994"/>
    <s v="&gt;90 days"/>
    <n v="3"/>
    <s v="B"/>
    <n v="21"/>
    <n v="629.74472126699845"/>
  </r>
  <r>
    <s v="CHD8000070P0101"/>
    <s v="合闸弹簧固定杆150-31.5"/>
    <s v="VMI"/>
    <n v="212"/>
    <x v="0"/>
    <s v="VEP"/>
    <x v="2"/>
    <s v="MRP"/>
    <s v="VMI"/>
    <n v="7"/>
    <n v="0"/>
    <n v="9.3000000000000007"/>
    <n v="0"/>
    <n v="0"/>
    <n v="882"/>
    <n v="65.100000000000009"/>
    <n v="31.037414965986393"/>
    <n v="0"/>
    <n v="0"/>
    <n v="0"/>
    <n v="8202.6"/>
    <s v="&lt;90 days"/>
    <n v="3"/>
    <s v="C"/>
    <n v="21"/>
    <n v="13.895086684931506"/>
  </r>
  <r>
    <s v="CHD8000070P0104"/>
    <s v="合闸弹簧固定杆210～31.5"/>
    <s v="VMI"/>
    <n v="212"/>
    <x v="0"/>
    <s v="VEP"/>
    <x v="2"/>
    <s v="MRP"/>
    <s v="VMI"/>
    <n v="68"/>
    <n v="0"/>
    <n v="12.09"/>
    <n v="0"/>
    <n v="0"/>
    <n v="10027"/>
    <n v="822.12"/>
    <n v="0.25481200757953526"/>
    <n v="0"/>
    <n v="0"/>
    <n v="0"/>
    <n v="121226.43"/>
    <s v="&lt;15 days"/>
    <n v="2"/>
    <s v="C"/>
    <n v="14"/>
    <n v="0"/>
  </r>
  <r>
    <s v="CHD8000070R0101"/>
    <s v="分合闸指示装配"/>
    <s v="SM"/>
    <n v="212"/>
    <x v="0"/>
    <s v="VEP"/>
    <x v="1"/>
    <s v="kanban"/>
    <n v="2600"/>
    <n v="411.89299999999997"/>
    <n v="450"/>
    <n v="12.18"/>
    <n v="0"/>
    <n v="150"/>
    <n v="15657.107"/>
    <n v="5016.8567399999993"/>
    <n v="1.5852226084933827"/>
    <n v="0"/>
    <n v="913.5"/>
    <n v="5481"/>
    <n v="190703.56326"/>
    <s v="&lt;15 days"/>
    <n v="1"/>
    <s v="B"/>
    <n v="7"/>
    <n v="0"/>
  </r>
  <r>
    <s v="CHD8000070R0102"/>
    <s v="分合闸指示装配(中文)"/>
    <s v="VE2"/>
    <n v="212"/>
    <x v="0"/>
    <s v="VEP"/>
    <x v="0"/>
    <s v="Order specific"/>
    <n v="2100"/>
    <n v="32"/>
    <n v="0"/>
    <n v="13.81"/>
    <n v="0"/>
    <n v="0"/>
    <n v="415"/>
    <n v="441.92"/>
    <n v="362.26733734939756"/>
    <n v="0"/>
    <n v="0"/>
    <n v="0"/>
    <n v="5731.1500000000005"/>
    <s v="Order specific"/>
    <s v="Order specific"/>
    <s v="C"/>
    <s v=""/>
    <n v="0"/>
  </r>
  <r>
    <s v="CHD8000071P0103"/>
    <s v="合闸模块下固定杆"/>
    <s v="VMI"/>
    <n v="212"/>
    <x v="0"/>
    <s v="VEP"/>
    <x v="2"/>
    <s v="MRP"/>
    <s v="VMI"/>
    <n v="1026"/>
    <n v="0"/>
    <n v="3.88"/>
    <n v="0"/>
    <n v="0"/>
    <n v="15994"/>
    <n v="3980.88"/>
    <n v="0.73027385269476053"/>
    <n v="0"/>
    <n v="0"/>
    <n v="0"/>
    <n v="62056.72"/>
    <s v="&lt;15 days"/>
    <n v="2"/>
    <s v="B"/>
    <n v="14"/>
    <n v="0"/>
  </r>
  <r>
    <s v="CHD8000071P0106"/>
    <s v="分闸模块下固定杆"/>
    <s v="VMI"/>
    <n v="212"/>
    <x v="0"/>
    <s v="VEP"/>
    <x v="2"/>
    <s v="MRP"/>
    <s v="VMI"/>
    <n v="723"/>
    <n v="0"/>
    <n v="2.38"/>
    <n v="0"/>
    <n v="0"/>
    <n v="15890"/>
    <n v="1720.74"/>
    <n v="23.567652611705473"/>
    <n v="0"/>
    <n v="0"/>
    <n v="0"/>
    <n v="37818.199999999997"/>
    <s v="&lt;30 days"/>
    <n v="2"/>
    <s v="B"/>
    <n v="14"/>
    <n v="461.05024820956504"/>
  </r>
  <r>
    <s v="CHD8000071P0107"/>
    <s v="扣板限位杆"/>
    <s v="VMI"/>
    <n v="212"/>
    <x v="0"/>
    <s v="VEP"/>
    <x v="2"/>
    <s v="MRP"/>
    <s v="VMI"/>
    <n v="1156"/>
    <n v="0"/>
    <n v="3.1"/>
    <n v="0"/>
    <n v="0"/>
    <n v="31961"/>
    <n v="3583.6"/>
    <n v="8.2567817027001666"/>
    <n v="0"/>
    <n v="0"/>
    <n v="0"/>
    <n v="99079.1"/>
    <s v="&lt;15 days"/>
    <n v="2"/>
    <s v="B"/>
    <n v="14"/>
    <n v="0"/>
  </r>
  <r>
    <s v="CHD8000071P0108"/>
    <s v="储能指示固定杆"/>
    <s v="SM"/>
    <n v="212"/>
    <x v="0"/>
    <s v="VEP"/>
    <x v="1"/>
    <s v="kanban"/>
    <n v="2600"/>
    <n v="563"/>
    <n v="1400"/>
    <n v="3.1"/>
    <n v="0"/>
    <n v="350"/>
    <n v="15202"/>
    <n v="1745.3"/>
    <n v="27.755558479147478"/>
    <n v="0"/>
    <n v="542.5"/>
    <n v="4340"/>
    <n v="47126.200000000004"/>
    <s v="&lt;30 days"/>
    <n v="2"/>
    <s v="B"/>
    <n v="14"/>
    <n v="570.87665207375449"/>
  </r>
  <r>
    <s v="CHD8000071P0109"/>
    <s v="分闸杆(外伸12)"/>
    <s v="VE2"/>
    <n v="212"/>
    <x v="0"/>
    <s v="VEP"/>
    <x v="0"/>
    <s v="Order specific"/>
    <n v="2100"/>
    <n v="6"/>
    <n v="0"/>
    <n v="13.94"/>
    <n v="0"/>
    <n v="0"/>
    <n v="22"/>
    <n v="83.64"/>
    <n v="9340.681818181818"/>
    <n v="0"/>
    <n v="0"/>
    <n v="0"/>
    <n v="306.68"/>
    <s v="Order specific"/>
    <s v="Order specific"/>
    <s v="C"/>
    <s v=""/>
    <n v="0"/>
  </r>
  <r>
    <s v="CHD8000071P0113"/>
    <s v="3150-40分闸杆(外伸12)"/>
    <s v="VE2"/>
    <n v="212"/>
    <x v="0"/>
    <s v="VEP"/>
    <x v="0"/>
    <s v="Order specific"/>
    <n v="2100"/>
    <n v="7"/>
    <n v="0"/>
    <n v="12.32"/>
    <n v="0"/>
    <n v="0"/>
    <n v="9"/>
    <n v="86.240000000000009"/>
    <n v="243.33333333333331"/>
    <n v="0"/>
    <n v="0"/>
    <n v="0"/>
    <n v="110.88"/>
    <s v="Order specific"/>
    <s v="Order specific"/>
    <s v="C"/>
    <s v=""/>
    <n v="0"/>
  </r>
  <r>
    <s v="CHD8000071P0117"/>
    <s v="掣子限位杆"/>
    <s v="VMI"/>
    <n v="212"/>
    <x v="0"/>
    <s v="VEP"/>
    <x v="2"/>
    <s v="MRP"/>
    <s v="VMI"/>
    <n v="695"/>
    <n v="0"/>
    <n v="3.5"/>
    <n v="0"/>
    <n v="0"/>
    <n v="15996"/>
    <n v="2432.5"/>
    <n v="0.15972743185796448"/>
    <n v="0"/>
    <n v="0"/>
    <n v="0"/>
    <n v="55986"/>
    <s v="&lt;15 days"/>
    <n v="2"/>
    <s v="B"/>
    <n v="14"/>
    <n v="0"/>
  </r>
  <r>
    <s v="CHD8000071P0133"/>
    <s v="分闸杆(外伸50/P=275)"/>
    <s v="VE2"/>
    <n v="212"/>
    <x v="0"/>
    <s v="VEP"/>
    <x v="0"/>
    <s v="Order specific"/>
    <n v="2100"/>
    <n v="3"/>
    <n v="0"/>
    <n v="11.5"/>
    <n v="0"/>
    <n v="0"/>
    <n v="0"/>
    <n v="34.5"/>
    <s v=""/>
    <n v="0"/>
    <n v="0"/>
    <n v="0"/>
    <n v="0"/>
    <s v="Order specific"/>
    <s v="Order specific"/>
    <s v="C"/>
    <s v=""/>
    <n v="0"/>
  </r>
  <r>
    <s v="CHD8000071P0143"/>
    <s v="分闸杆1250-31.5(外伸80\P=210)"/>
    <s v="VE2"/>
    <n v="212"/>
    <x v="0"/>
    <s v="VEP"/>
    <x v="0"/>
    <s v="Order specific"/>
    <n v="2100"/>
    <n v="1"/>
    <n v="2"/>
    <n v="13.22"/>
    <n v="0"/>
    <n v="0"/>
    <n v="29"/>
    <n v="13.22"/>
    <n v="37.758620689655174"/>
    <n v="0"/>
    <n v="0"/>
    <n v="26.44"/>
    <n v="383.38"/>
    <s v="Order specific"/>
    <s v="Order specific"/>
    <s v="C"/>
    <s v=""/>
    <n v="0"/>
  </r>
  <r>
    <s v="CHD8000074P0101"/>
    <s v="合闸联锁凸轮"/>
    <s v="SM"/>
    <n v="202"/>
    <x v="0"/>
    <s v="VEP"/>
    <x v="1"/>
    <s v="kanban"/>
    <n v="2600"/>
    <n v="959"/>
    <n v="1400"/>
    <n v="15"/>
    <n v="0"/>
    <n v="350"/>
    <n v="16034"/>
    <n v="14385"/>
    <n v="2.2764126231757519E-2"/>
    <n v="0"/>
    <n v="2625"/>
    <n v="21000"/>
    <n v="240510"/>
    <s v="&lt;15 days"/>
    <n v="1"/>
    <s v="A"/>
    <n v="7"/>
    <n v="0"/>
  </r>
  <r>
    <s v="CHD8000075P0101"/>
    <s v="储能指示驱动块"/>
    <s v="VMI"/>
    <n v="212"/>
    <x v="0"/>
    <s v="VEP"/>
    <x v="2"/>
    <s v="MRP"/>
    <s v="VMI"/>
    <n v="419"/>
    <n v="0"/>
    <n v="3.61"/>
    <n v="0"/>
    <n v="0"/>
    <n v="16036"/>
    <n v="1512.59"/>
    <n v="21.82807433275131"/>
    <n v="0"/>
    <n v="0"/>
    <n v="0"/>
    <n v="57889.96"/>
    <s v="&lt;30 days"/>
    <n v="2"/>
    <s v="B"/>
    <n v="14"/>
    <n v="358.01784761923807"/>
  </r>
  <r>
    <s v="CHD8000077P0101"/>
    <s v="储能小齿轮"/>
    <s v="VMI"/>
    <n v="212"/>
    <x v="0"/>
    <s v="VEP"/>
    <x v="2"/>
    <s v="MRP"/>
    <s v="VMI"/>
    <n v="462"/>
    <n v="0"/>
    <n v="11.02"/>
    <n v="0"/>
    <n v="0"/>
    <n v="15998"/>
    <n v="5091.24"/>
    <n v="9.5596324540567572"/>
    <n v="0"/>
    <n v="0"/>
    <n v="0"/>
    <n v="176297.96"/>
    <s v="&lt;15 days"/>
    <n v="1"/>
    <s v="B"/>
    <n v="7"/>
    <n v="899.7128404982509"/>
  </r>
  <r>
    <s v="CHD8000078P0101"/>
    <s v="储能大齿轮"/>
    <s v="VMI"/>
    <n v="212"/>
    <x v="0"/>
    <s v="VEP"/>
    <x v="2"/>
    <s v="MRP"/>
    <s v="VMI"/>
    <n v="400"/>
    <n v="0"/>
    <n v="13.1"/>
    <n v="0"/>
    <n v="0"/>
    <n v="16025"/>
    <n v="5240"/>
    <n v="10.522932917316693"/>
    <n v="0"/>
    <n v="0"/>
    <n v="0"/>
    <n v="209927.5"/>
    <s v="&lt;15 days"/>
    <n v="1"/>
    <s v="B"/>
    <n v="7"/>
    <n v="1157.8246575342466"/>
  </r>
  <r>
    <s v="CHD8000079P0107"/>
    <s v="合闸按钮(中文/绿底)"/>
    <s v="VE1"/>
    <n v="105"/>
    <x v="0"/>
    <s v="VEP"/>
    <x v="0"/>
    <s v="Order specific"/>
    <n v="2100"/>
    <n v="5"/>
    <n v="0"/>
    <n v="3.22"/>
    <n v="0"/>
    <n v="0"/>
    <n v="0"/>
    <n v="16.100000000000001"/>
    <s v=""/>
    <n v="0"/>
    <n v="0"/>
    <n v="0"/>
    <n v="0"/>
    <s v="Order specific"/>
    <s v="Order specific"/>
    <s v="C"/>
    <s v=""/>
    <n v="0"/>
  </r>
  <r>
    <s v="CHD8000079P0108"/>
    <s v="分闸按钮(中文/红底)"/>
    <s v="VE1"/>
    <n v="105"/>
    <x v="0"/>
    <s v="VEP"/>
    <x v="0"/>
    <s v="Order specific"/>
    <n v="2100"/>
    <n v="5"/>
    <n v="0"/>
    <n v="3.22"/>
    <n v="0"/>
    <n v="0"/>
    <n v="0"/>
    <n v="16.100000000000001"/>
    <s v=""/>
    <n v="0"/>
    <n v="0"/>
    <n v="0"/>
    <n v="0"/>
    <s v="Order specific"/>
    <s v="Order specific"/>
    <s v="C"/>
    <s v=""/>
    <n v="0"/>
  </r>
  <r>
    <s v="CHD8000080P0101"/>
    <s v="手动分闸按钮拐臂"/>
    <s v="VMI"/>
    <n v="212"/>
    <x v="0"/>
    <s v="VEP"/>
    <x v="2"/>
    <s v="MRP"/>
    <s v="VMI"/>
    <n v="27"/>
    <n v="0"/>
    <n v="4.1100000000000003"/>
    <n v="0"/>
    <n v="0"/>
    <n v="1727"/>
    <n v="110.97000000000001"/>
    <n v="1.0567458019687319"/>
    <n v="0"/>
    <n v="0"/>
    <n v="0"/>
    <n v="7097.97"/>
    <s v="&lt;15 days"/>
    <n v="3"/>
    <s v="C"/>
    <n v="21"/>
    <n v="0"/>
  </r>
  <r>
    <s v="CHD8000080R0104"/>
    <s v="闭锁电磁铁装配 DC110V"/>
    <s v="VMI"/>
    <n v="219"/>
    <x v="0"/>
    <s v="VEP"/>
    <x v="2"/>
    <s v="MRP"/>
    <s v="VMI"/>
    <n v="16"/>
    <n v="0"/>
    <n v="27.18"/>
    <n v="0"/>
    <n v="0"/>
    <n v="2362"/>
    <n v="434.88"/>
    <n v="4.1723116003386957"/>
    <n v="0"/>
    <n v="0"/>
    <n v="0"/>
    <n v="64199.159999999996"/>
    <s v="&lt;15 days"/>
    <n v="2"/>
    <s v="C"/>
    <n v="14"/>
    <n v="0"/>
  </r>
  <r>
    <s v="CHD8000080R0108"/>
    <s v="闭锁电磁铁DC48V"/>
    <s v="VE1"/>
    <n v="219"/>
    <x v="0"/>
    <s v="VEP"/>
    <x v="0"/>
    <s v="Order specific"/>
    <n v="2100"/>
    <n v="7"/>
    <n v="24"/>
    <n v="27.18"/>
    <n v="0"/>
    <n v="0"/>
    <n v="216"/>
    <n v="190.26"/>
    <n v="27.037037037037035"/>
    <n v="0"/>
    <n v="0"/>
    <n v="652.31999999999994"/>
    <n v="5870.88"/>
    <s v="Order specific"/>
    <s v="Order specific"/>
    <s v="C"/>
    <s v=""/>
    <n v="0"/>
  </r>
  <r>
    <s v="CHD8000080R0109"/>
    <s v="闭锁电磁铁装配 DC24V"/>
    <s v="VE1"/>
    <n v="219"/>
    <x v="0"/>
    <s v="VEP"/>
    <x v="0"/>
    <s v="Order specific"/>
    <n v="2100"/>
    <n v="4"/>
    <n v="5"/>
    <n v="35"/>
    <n v="0"/>
    <n v="0"/>
    <n v="16"/>
    <n v="140"/>
    <n v="159.6875"/>
    <n v="0"/>
    <n v="0"/>
    <n v="175"/>
    <n v="560"/>
    <s v="Order specific"/>
    <s v="Order specific"/>
    <s v="C"/>
    <s v=""/>
    <n v="0"/>
  </r>
  <r>
    <s v="CHD8000080R0110"/>
    <s v="电动Y0闭锁DC220V"/>
    <s v="VMI"/>
    <n v="219"/>
    <x v="0"/>
    <s v="VEP"/>
    <x v="2"/>
    <s v="MRP"/>
    <s v="VMI"/>
    <n v="1"/>
    <n v="0"/>
    <n v="28.5"/>
    <n v="0"/>
    <n v="0"/>
    <n v="37"/>
    <n v="28.5"/>
    <n v="39.45945945945946"/>
    <n v="0"/>
    <n v="0"/>
    <n v="0"/>
    <n v="1054.5"/>
    <s v="&lt;90 days"/>
    <n v="3"/>
    <s v="C"/>
    <n v="21"/>
    <n v="8.7994726027397263"/>
  </r>
  <r>
    <s v="CHD8000080R0111"/>
    <s v="电动Y0闭锁DC110V"/>
    <s v="VE1"/>
    <n v="219"/>
    <x v="0"/>
    <s v="VEP"/>
    <x v="0"/>
    <s v="Order specific"/>
    <n v="2100"/>
    <n v="8"/>
    <n v="11"/>
    <n v="28.5"/>
    <n v="0"/>
    <n v="0"/>
    <n v="54"/>
    <n v="228"/>
    <n v="6.7592592592592586"/>
    <n v="0"/>
    <n v="0"/>
    <n v="313.5"/>
    <n v="1539"/>
    <s v="Order specific"/>
    <s v="Order specific"/>
    <s v="C"/>
    <s v=""/>
    <n v="0"/>
  </r>
  <r>
    <s v="CHD8000080R0113"/>
    <s v="电动Y0闭锁 DC125V"/>
    <s v="VE1"/>
    <n v="219"/>
    <x v="0"/>
    <s v="VEP"/>
    <x v="0"/>
    <s v="Order specific"/>
    <n v="2100"/>
    <n v="5"/>
    <n v="0"/>
    <n v="28.34"/>
    <n v="0"/>
    <n v="0"/>
    <n v="0"/>
    <n v="141.69999999999999"/>
    <s v=""/>
    <n v="0"/>
    <n v="0"/>
    <n v="0"/>
    <n v="0"/>
    <s v="Order specific"/>
    <s v="Order specific"/>
    <s v="C"/>
    <s v=""/>
    <n v="0"/>
  </r>
  <r>
    <s v="CHD8000080R0114"/>
    <s v="电动Y0闭锁 DC48V"/>
    <s v="VE1"/>
    <n v="219"/>
    <x v="0"/>
    <s v="VEP"/>
    <x v="0"/>
    <s v="Order specific"/>
    <n v="2100"/>
    <n v="4"/>
    <n v="7"/>
    <n v="28.5"/>
    <n v="0"/>
    <n v="0"/>
    <n v="72"/>
    <n v="114"/>
    <n v="25.347222222222225"/>
    <n v="0"/>
    <n v="0"/>
    <n v="199.5"/>
    <n v="2052"/>
    <s v="Order specific"/>
    <s v="Order specific"/>
    <s v="C"/>
    <s v=""/>
    <n v="0"/>
  </r>
  <r>
    <s v="CHD8000080R0116"/>
    <s v="合闸闭锁电磁铁DC125V"/>
    <s v="VE1"/>
    <n v="219"/>
    <x v="0"/>
    <s v="VEP"/>
    <x v="0"/>
    <s v="Order specific"/>
    <n v="2100"/>
    <n v="16"/>
    <n v="0"/>
    <n v="26.7"/>
    <n v="0"/>
    <n v="0"/>
    <n v="47"/>
    <n v="427.2"/>
    <n v="31.063829787234042"/>
    <n v="0"/>
    <n v="0"/>
    <n v="0"/>
    <n v="1254.8999999999999"/>
    <s v="Order specific"/>
    <s v="Order specific"/>
    <s v="C"/>
    <s v=""/>
    <n v="0"/>
  </r>
  <r>
    <s v="CHD8000080R0117"/>
    <s v="合闸闭锁电磁铁装配 DC230V"/>
    <s v="VE1"/>
    <n v="219"/>
    <x v="0"/>
    <s v="VEP"/>
    <x v="0"/>
    <s v="Order specific"/>
    <n v="2100"/>
    <n v="1"/>
    <n v="0"/>
    <n v="26.4"/>
    <n v="0"/>
    <n v="0"/>
    <n v="0"/>
    <n v="26.4"/>
    <s v=""/>
    <n v="0"/>
    <n v="0"/>
    <n v="0"/>
    <n v="0"/>
    <s v="Order specific"/>
    <s v="Order specific"/>
    <s v="C"/>
    <s v=""/>
    <n v="0"/>
  </r>
  <r>
    <s v="CHD8000080R0119"/>
    <s v="合闸闭锁电磁铁装配DC110 (倒装)"/>
    <s v="VE2"/>
    <n v="212"/>
    <x v="0"/>
    <s v="VEP"/>
    <x v="0"/>
    <s v="Order specific"/>
    <n v="2100"/>
    <n v="8"/>
    <n v="0"/>
    <n v="25.18"/>
    <n v="0"/>
    <n v="0"/>
    <n v="0"/>
    <n v="201.44"/>
    <s v=""/>
    <n v="0"/>
    <n v="0"/>
    <n v="0"/>
    <n v="0"/>
    <s v="Order specific"/>
    <s v="Order specific"/>
    <s v="C"/>
    <s v=""/>
    <n v="0"/>
  </r>
  <r>
    <s v="CHD8000081P0101"/>
    <s v="电动分合闸按钮拐臂"/>
    <s v="SM"/>
    <n v="212"/>
    <x v="0"/>
    <s v="VEP"/>
    <x v="1"/>
    <s v="kanban"/>
    <n v="2600"/>
    <n v="1094"/>
    <n v="800"/>
    <n v="4.3099999999999996"/>
    <n v="0"/>
    <n v="200"/>
    <n v="2745"/>
    <n v="4715.1399999999994"/>
    <n v="1.0637522768670309"/>
    <n v="0"/>
    <n v="430.99999999999994"/>
    <n v="3447.9999999999995"/>
    <n v="11830.949999999999"/>
    <s v="&lt;15 days"/>
    <n v="2"/>
    <s v="B"/>
    <n v="14"/>
    <n v="0"/>
  </r>
  <r>
    <s v="CHD8000083P0101"/>
    <s v="主轴轴承座"/>
    <s v="VMI"/>
    <n v="212"/>
    <x v="0"/>
    <s v="VEP"/>
    <x v="2"/>
    <s v="MRP"/>
    <s v="VMI"/>
    <n v="250"/>
    <n v="0"/>
    <n v="7.15"/>
    <n v="0"/>
    <n v="0"/>
    <n v="38643"/>
    <n v="1787.5"/>
    <n v="10.333307455425304"/>
    <n v="0"/>
    <n v="0"/>
    <n v="0"/>
    <n v="276297.45"/>
    <s v="&lt;15 days"/>
    <n v="1"/>
    <s v="B"/>
    <n v="7"/>
    <n v="380.5625147128797"/>
  </r>
  <r>
    <s v="CHD8000083R0101"/>
    <s v="软连接31.5"/>
    <s v="VMI"/>
    <n v="212"/>
    <x v="0"/>
    <s v="VEP"/>
    <x v="2"/>
    <s v="MRP"/>
    <s v="VMI"/>
    <n v="93"/>
    <n v="0"/>
    <n v="50.16"/>
    <n v="0"/>
    <n v="0"/>
    <n v="1836"/>
    <n v="4664.88"/>
    <n v="49.700435729847491"/>
    <n v="0"/>
    <n v="0"/>
    <n v="0"/>
    <n v="92093.759999999995"/>
    <s v="&lt;90 days"/>
    <n v="2"/>
    <s v="B"/>
    <n v="14"/>
    <n v="2211.5549387046576"/>
  </r>
  <r>
    <s v="CHD8000083R0103"/>
    <s v="软连接25"/>
    <s v="VMI"/>
    <n v="212"/>
    <x v="0"/>
    <s v="VEP"/>
    <x v="2"/>
    <s v="MRP"/>
    <s v="VMI"/>
    <n v="23"/>
    <n v="0"/>
    <n v="25.89"/>
    <n v="0"/>
    <n v="0"/>
    <n v="12"/>
    <n v="595.47"/>
    <n v="2828.75"/>
    <n v="0"/>
    <n v="0"/>
    <n v="0"/>
    <n v="310.68"/>
    <s v="&gt;90 days"/>
    <n v="3"/>
    <s v="C"/>
    <n v="21"/>
    <n v="390.09258119310653"/>
  </r>
  <r>
    <s v="CHD8000083R0104"/>
    <s v="软连接VG2"/>
    <s v="VMI"/>
    <n v="212"/>
    <x v="0"/>
    <s v="VEP"/>
    <x v="2"/>
    <s v="MRP"/>
    <s v="VMI"/>
    <n v="69"/>
    <n v="0"/>
    <n v="32.33"/>
    <n v="0"/>
    <n v="0"/>
    <n v="7602"/>
    <n v="2230.77"/>
    <n v="1.104314654038411"/>
    <n v="0"/>
    <n v="0"/>
    <n v="0"/>
    <n v="245772.65999999997"/>
    <s v="&lt;15 days"/>
    <n v="1"/>
    <s v="B"/>
    <n v="7"/>
    <n v="0"/>
  </r>
  <r>
    <s v="CHD8000084P0101"/>
    <s v="主轴轴承"/>
    <s v="SM"/>
    <n v="212"/>
    <x v="0"/>
    <s v="VEP"/>
    <x v="1"/>
    <s v="kanban"/>
    <n v="2600"/>
    <n v="2126"/>
    <n v="1660"/>
    <n v="18.600000000000001"/>
    <n v="0"/>
    <n v="800"/>
    <n v="38696"/>
    <n v="39543.600000000006"/>
    <n v="0.65084246433739923"/>
    <n v="0"/>
    <n v="7440.0000000000009"/>
    <n v="30876.000000000004"/>
    <n v="719745.60000000009"/>
    <s v="&lt;15 days"/>
    <n v="1"/>
    <s v="A"/>
    <n v="7"/>
    <n v="0"/>
  </r>
  <r>
    <s v="CHD8000085P0101"/>
    <s v="半轴轴承"/>
    <s v="VMI"/>
    <n v="212"/>
    <x v="0"/>
    <s v="VEP"/>
    <x v="2"/>
    <s v="MRP"/>
    <s v="VMI"/>
    <n v="1756"/>
    <n v="0"/>
    <n v="9.5299999999999994"/>
    <n v="0"/>
    <n v="0"/>
    <n v="97582"/>
    <n v="16734.68"/>
    <n v="7.9521838043901534"/>
    <n v="0"/>
    <n v="0"/>
    <n v="0"/>
    <n v="929956.46"/>
    <s v="&lt;15 days"/>
    <n v="1"/>
    <s v="A"/>
    <n v="7"/>
    <n v="1322.5001452864092"/>
  </r>
  <r>
    <s v="CHD8000085P0102"/>
    <s v="手动储能轴承"/>
    <s v="SM"/>
    <n v="212"/>
    <x v="0"/>
    <s v="VEP"/>
    <x v="1"/>
    <s v="kanban"/>
    <n v="2600"/>
    <n v="6081"/>
    <n v="2294"/>
    <n v="7.75"/>
    <n v="0"/>
    <n v="900"/>
    <n v="33956"/>
    <n v="47127.75"/>
    <n v="18.875603722464366"/>
    <n v="0"/>
    <n v="3487.5"/>
    <n v="17778.5"/>
    <n v="263159"/>
    <s v="&lt;30 days"/>
    <n v="1"/>
    <s v="A"/>
    <n v="7"/>
    <n v="19569.308851249727"/>
  </r>
  <r>
    <s v="CHD8000086P0101"/>
    <s v="合闸模块主轴承座"/>
    <s v="VMI"/>
    <n v="212"/>
    <x v="0"/>
    <s v="VEP"/>
    <x v="2"/>
    <s v="MRP"/>
    <s v="VMI"/>
    <n v="980"/>
    <n v="0"/>
    <n v="7.15"/>
    <n v="0"/>
    <n v="0"/>
    <n v="32068"/>
    <n v="7007"/>
    <n v="69.214325807658724"/>
    <n v="0"/>
    <n v="0"/>
    <n v="0"/>
    <n v="229286.2"/>
    <s v="&lt;90 days"/>
    <n v="1"/>
    <s v="B"/>
    <n v="7"/>
    <n v="4156.9084443032762"/>
  </r>
  <r>
    <s v="CHD8000087P0101"/>
    <s v="手动储能轴承座"/>
    <s v="VMI"/>
    <n v="212"/>
    <x v="0"/>
    <s v="VEP"/>
    <x v="2"/>
    <s v="MRP"/>
    <s v="VMI"/>
    <n v="499"/>
    <n v="0"/>
    <n v="19.54"/>
    <n v="0"/>
    <n v="0"/>
    <n v="16036"/>
    <n v="9750.4599999999991"/>
    <n v="22.306061361935644"/>
    <n v="0"/>
    <n v="0"/>
    <n v="0"/>
    <n v="313343.44"/>
    <s v="&lt;30 days"/>
    <n v="1"/>
    <s v="A"/>
    <n v="7"/>
    <n v="4415.8020632172202"/>
  </r>
  <r>
    <s v="CHD8000088P0101"/>
    <s v="主轴限位套Φ32.5×5"/>
    <s v="SM"/>
    <n v="212"/>
    <x v="0"/>
    <s v="VEP"/>
    <x v="1"/>
    <s v="kanban"/>
    <n v="2600"/>
    <n v="1401"/>
    <n v="1600"/>
    <n v="1.49"/>
    <n v="0"/>
    <n v="600"/>
    <n v="30044"/>
    <n v="2087.4899999999998"/>
    <n v="6.0622753295167087"/>
    <n v="0"/>
    <n v="447"/>
    <n v="2384"/>
    <n v="44765.56"/>
    <s v="&lt;15 days"/>
    <n v="2"/>
    <s v="B"/>
    <n v="14"/>
    <n v="0"/>
  </r>
  <r>
    <s v="CHD8000088P0102"/>
    <s v="主轴限位套Φ32.5×6"/>
    <s v="VMI"/>
    <n v="212"/>
    <x v="0"/>
    <s v="VEP"/>
    <x v="2"/>
    <s v="MRP"/>
    <s v="VMI"/>
    <n v="34"/>
    <n v="0"/>
    <n v="1.5"/>
    <n v="0"/>
    <n v="0"/>
    <n v="1764"/>
    <n v="51"/>
    <n v="289.88945578231295"/>
    <n v="0"/>
    <n v="0"/>
    <n v="0"/>
    <n v="2646"/>
    <s v="&gt;90 days"/>
    <n v="3"/>
    <s v="C"/>
    <n v="21"/>
    <n v="31.221622246340679"/>
  </r>
  <r>
    <s v="CHD8000088P0103"/>
    <s v="主轴限位套Φ32.5×67"/>
    <s v="VMI"/>
    <n v="212"/>
    <x v="0"/>
    <s v="VEP"/>
    <x v="2"/>
    <s v="MRP"/>
    <s v="VMI"/>
    <n v="17"/>
    <n v="0"/>
    <n v="2.95"/>
    <n v="0"/>
    <n v="0"/>
    <n v="882"/>
    <n v="50.150000000000006"/>
    <n v="14.070294784580499"/>
    <n v="0"/>
    <n v="0"/>
    <n v="0"/>
    <n v="2601.9"/>
    <s v="&lt;15 days"/>
    <n v="3"/>
    <s v="C"/>
    <n v="21"/>
    <n v="0"/>
  </r>
  <r>
    <s v="CHD8000088P0104"/>
    <s v="主轴限位套Φ32.5×12"/>
    <s v="SM"/>
    <n v="212"/>
    <x v="0"/>
    <s v="VEP"/>
    <x v="1"/>
    <s v="kanban"/>
    <n v="2600"/>
    <n v="1241"/>
    <n v="2400"/>
    <n v="1.5"/>
    <n v="0"/>
    <n v="600"/>
    <n v="26939"/>
    <n v="1861.5"/>
    <n v="0.23033520175210662"/>
    <n v="0"/>
    <n v="450"/>
    <n v="3600"/>
    <n v="40408.5"/>
    <s v="&lt;15 days"/>
    <n v="2"/>
    <s v="B"/>
    <n v="14"/>
    <n v="0"/>
  </r>
  <r>
    <s v="CHD8000088P0105"/>
    <s v="主轴限位套Φ32.5×18"/>
    <s v="SM"/>
    <n v="212"/>
    <x v="0"/>
    <s v="VEP"/>
    <x v="1"/>
    <s v="kanban"/>
    <n v="2600"/>
    <n v="635"/>
    <n v="700"/>
    <n v="1.64"/>
    <n v="0"/>
    <n v="350"/>
    <n v="16029"/>
    <n v="1041.3999999999999"/>
    <n v="28.259092894129392"/>
    <n v="0"/>
    <n v="287"/>
    <n v="1148"/>
    <n v="26287.559999999998"/>
    <s v="&lt;30 days"/>
    <n v="2"/>
    <s v="B"/>
    <n v="14"/>
    <n v="346.81285776163719"/>
  </r>
  <r>
    <s v="CHD8000088P0106"/>
    <s v="主轴限位套Φ32.5×22"/>
    <s v="VMI"/>
    <n v="212"/>
    <x v="0"/>
    <s v="VEP"/>
    <x v="2"/>
    <s v="MRP"/>
    <s v="VMI"/>
    <n v="17"/>
    <n v="0"/>
    <n v="1.72"/>
    <n v="0"/>
    <n v="0"/>
    <n v="882"/>
    <n v="29.24"/>
    <n v="262.78344671201813"/>
    <n v="0"/>
    <n v="0"/>
    <n v="0"/>
    <n v="1517.04"/>
    <s v="&gt;90 days"/>
    <n v="3"/>
    <s v="C"/>
    <n v="21"/>
    <n v="17.756193270197389"/>
  </r>
  <r>
    <s v="CHD8000088P0108"/>
    <s v="主轴限位套Φ32.5×11"/>
    <s v="SM"/>
    <n v="212"/>
    <x v="0"/>
    <s v="VEP"/>
    <x v="1"/>
    <s v="kanban"/>
    <n v="2600"/>
    <n v="1776"/>
    <n v="1400"/>
    <n v="1.49"/>
    <n v="0"/>
    <n v="700"/>
    <n v="30564"/>
    <n v="2646.24"/>
    <n v="0.20301662086114383"/>
    <n v="0"/>
    <n v="521.5"/>
    <n v="2086"/>
    <n v="45540.36"/>
    <s v="&lt;15 days"/>
    <n v="2"/>
    <s v="B"/>
    <n v="14"/>
    <n v="0"/>
  </r>
  <r>
    <s v="CHD8000088P0109"/>
    <s v="主轴限位套Φ32.5×43"/>
    <s v="VMI"/>
    <n v="212"/>
    <x v="0"/>
    <s v="VEP"/>
    <x v="2"/>
    <s v="MRP"/>
    <s v="VMI"/>
    <n v="105"/>
    <n v="0"/>
    <n v="2.38"/>
    <n v="0"/>
    <n v="0"/>
    <n v="10901"/>
    <n v="249.89999999999998"/>
    <n v="59.46610402715347"/>
    <n v="0"/>
    <n v="0"/>
    <n v="0"/>
    <n v="25944.379999999997"/>
    <s v="&lt;90 days"/>
    <n v="2"/>
    <s v="C"/>
    <n v="14"/>
    <n v="126.10387924842649"/>
  </r>
  <r>
    <s v="CHD8000088P0110"/>
    <s v="主轴限位套φ32.5×56"/>
    <s v="VMI"/>
    <n v="212"/>
    <x v="0"/>
    <s v="VEP"/>
    <x v="2"/>
    <s v="MRP"/>
    <s v="VMI"/>
    <n v="98"/>
    <n v="0"/>
    <n v="2.64"/>
    <n v="0"/>
    <n v="0"/>
    <n v="10028"/>
    <n v="258.72000000000003"/>
    <n v="3.8217989629038693"/>
    <n v="0"/>
    <n v="0"/>
    <n v="0"/>
    <n v="26473.920000000002"/>
    <s v="&lt;15 days"/>
    <n v="2"/>
    <s v="C"/>
    <n v="14"/>
    <n v="0"/>
  </r>
  <r>
    <s v="CHD8000088P0111"/>
    <s v="主轴限位套Φ32.5×101"/>
    <s v="VMI"/>
    <n v="212"/>
    <x v="0"/>
    <s v="VEP"/>
    <x v="2"/>
    <s v="MRP"/>
    <s v="VMI"/>
    <n v="99"/>
    <n v="0"/>
    <n v="4.01"/>
    <n v="0"/>
    <n v="0"/>
    <n v="10028"/>
    <n v="396.98999999999995"/>
    <n v="3.5670123653769443"/>
    <n v="0"/>
    <n v="0"/>
    <n v="0"/>
    <n v="40212.28"/>
    <s v="&lt;15 days"/>
    <n v="2"/>
    <s v="C"/>
    <n v="14"/>
    <n v="0"/>
  </r>
  <r>
    <s v="CHD8000088P0116"/>
    <s v="主轴限位套Φ32.5×3"/>
    <s v="SM"/>
    <n v="212"/>
    <x v="0"/>
    <s v="VEP"/>
    <x v="1"/>
    <s v="kanban"/>
    <n v="2600"/>
    <n v="1935"/>
    <n v="1000"/>
    <n v="1.46"/>
    <n v="0"/>
    <n v="500"/>
    <n v="21334"/>
    <n v="2825.1"/>
    <n v="1.6937751945251711"/>
    <n v="0"/>
    <n v="365"/>
    <n v="1460"/>
    <n v="31147.64"/>
    <s v="&lt;15 days"/>
    <n v="2"/>
    <s v="B"/>
    <n v="14"/>
    <n v="0"/>
  </r>
  <r>
    <s v="CHD8000088P0117"/>
    <s v="加长轴限位套Φ32.5×184.5"/>
    <s v="VMI"/>
    <n v="212"/>
    <x v="0"/>
    <s v="VEP"/>
    <x v="2"/>
    <s v="MRP"/>
    <s v="VMI"/>
    <n v="4"/>
    <n v="0"/>
    <n v="7.28"/>
    <n v="0"/>
    <n v="0"/>
    <n v="10"/>
    <n v="29.12"/>
    <n v="70627.5"/>
    <n v="0"/>
    <n v="0"/>
    <n v="0"/>
    <n v="72.8"/>
    <s v="&gt;90 days"/>
    <n v="3"/>
    <s v="C"/>
    <n v="21"/>
    <n v="19.213485466709145"/>
  </r>
  <r>
    <s v="CHD8000088P0134"/>
    <s v="主轴限位套φ32.5X19"/>
    <s v="SM"/>
    <n v="212"/>
    <x v="0"/>
    <s v="VEP"/>
    <x v="1"/>
    <s v="kanban"/>
    <n v="2600"/>
    <n v="1160"/>
    <n v="1050"/>
    <n v="1.65"/>
    <n v="0"/>
    <n v="300"/>
    <n v="3426"/>
    <n v="1914"/>
    <n v="0.4261529480443666"/>
    <n v="0"/>
    <n v="247.5"/>
    <n v="1732.5"/>
    <n v="5652.9"/>
    <s v="&lt;15 days"/>
    <n v="3"/>
    <s v="B"/>
    <n v="21"/>
    <n v="0"/>
  </r>
  <r>
    <s v="CHD8000089P0101"/>
    <s v="扣板限位套"/>
    <s v="VMI"/>
    <n v="212"/>
    <x v="0"/>
    <s v="VEP"/>
    <x v="2"/>
    <s v="MRP"/>
    <s v="VMI"/>
    <n v="843"/>
    <n v="0"/>
    <n v="1.96"/>
    <n v="0"/>
    <n v="0"/>
    <n v="15975"/>
    <n v="1652.28"/>
    <n v="26.503912363067293"/>
    <n v="0"/>
    <n v="0"/>
    <n v="0"/>
    <n v="31311"/>
    <s v="&lt;30 days"/>
    <n v="2"/>
    <s v="B"/>
    <n v="14"/>
    <n v="514.47409966934345"/>
  </r>
  <r>
    <s v="CHD8000090P0102"/>
    <s v="储能轴限位套Φ25.5×13"/>
    <s v="VMI"/>
    <n v="212"/>
    <x v="0"/>
    <s v="VEP"/>
    <x v="2"/>
    <s v="MRP"/>
    <s v="VMI"/>
    <n v="1109"/>
    <n v="0"/>
    <n v="1.52"/>
    <n v="0"/>
    <n v="0"/>
    <n v="32072"/>
    <n v="1685.68"/>
    <n v="9.5938825143427291"/>
    <n v="0"/>
    <n v="0"/>
    <n v="0"/>
    <n v="48749.440000000002"/>
    <s v="&lt;15 days"/>
    <n v="2"/>
    <s v="B"/>
    <n v="14"/>
    <n v="0"/>
  </r>
  <r>
    <s v="CHD8000090P0104"/>
    <s v="储能轴限位套Φ25.5×6.5"/>
    <s v="VMI"/>
    <n v="212"/>
    <x v="0"/>
    <s v="VEP"/>
    <x v="2"/>
    <s v="MRP"/>
    <s v="VMI"/>
    <n v="419"/>
    <n v="0"/>
    <n v="1.44"/>
    <n v="0"/>
    <n v="0"/>
    <n v="16036"/>
    <n v="603.36"/>
    <n v="25.2422673983537"/>
    <n v="0"/>
    <n v="0"/>
    <n v="0"/>
    <n v="23091.84"/>
    <s v="&lt;30 days"/>
    <n v="2"/>
    <s v="C"/>
    <n v="14"/>
    <n v="177.35604616178958"/>
  </r>
  <r>
    <s v="CHD8000090P0105"/>
    <s v="储能轴限位套Φ25.5×17.1"/>
    <s v="VMI"/>
    <n v="212"/>
    <x v="0"/>
    <s v="VEP"/>
    <x v="2"/>
    <s v="MRP"/>
    <s v="VMI"/>
    <n v="563"/>
    <n v="0"/>
    <n v="1.57"/>
    <n v="0"/>
    <n v="0"/>
    <n v="16036"/>
    <n v="883.91000000000008"/>
    <n v="9.5369792965826896"/>
    <n v="0"/>
    <n v="0"/>
    <n v="0"/>
    <n v="25176.52"/>
    <s v="&lt;15 days"/>
    <n v="2"/>
    <s v="C"/>
    <n v="14"/>
    <n v="0"/>
  </r>
  <r>
    <s v="CHD8000091P0101"/>
    <s v="手动储能轴限位套Φ16.5×31.5"/>
    <s v="VMI"/>
    <n v="212"/>
    <x v="0"/>
    <s v="VEP"/>
    <x v="2"/>
    <s v="MRP"/>
    <s v="VMI"/>
    <n v="537"/>
    <n v="0"/>
    <n v="1.75"/>
    <n v="0"/>
    <n v="0"/>
    <n v="15996"/>
    <n v="939.75"/>
    <n v="12.846649162290573"/>
    <n v="0"/>
    <n v="0"/>
    <n v="0"/>
    <n v="27993"/>
    <s v="&lt;15 days"/>
    <n v="2"/>
    <s v="B"/>
    <n v="14"/>
    <n v="0"/>
  </r>
  <r>
    <s v="CHD8000091P0102"/>
    <s v="手动储能轴限位套Φ16.5×54.5"/>
    <s v="VMI"/>
    <n v="212"/>
    <x v="0"/>
    <s v="VEP"/>
    <x v="2"/>
    <s v="MRP"/>
    <s v="VMI"/>
    <n v="511"/>
    <n v="0"/>
    <n v="2.25"/>
    <n v="0"/>
    <n v="0"/>
    <n v="15996"/>
    <n v="1149.75"/>
    <n v="12.253375843960992"/>
    <n v="0"/>
    <n v="0"/>
    <n v="0"/>
    <n v="35991"/>
    <s v="&lt;15 days"/>
    <n v="2"/>
    <s v="B"/>
    <n v="14"/>
    <n v="0"/>
  </r>
  <r>
    <s v="CHD8000091P0103"/>
    <s v="主轴限位套Φ32.5×141"/>
    <s v="SM"/>
    <n v="212"/>
    <x v="0"/>
    <s v="VEP"/>
    <x v="1"/>
    <s v="kanban"/>
    <n v="2600"/>
    <n v="149"/>
    <n v="300"/>
    <n v="5.27"/>
    <n v="0"/>
    <n v="100"/>
    <n v="2720"/>
    <n v="785.2299999999999"/>
    <n v="68.571691176470594"/>
    <n v="0"/>
    <n v="263.5"/>
    <n v="1580.9999999999998"/>
    <n v="14334.4"/>
    <s v="&lt;90 days"/>
    <n v="2"/>
    <s v="C"/>
    <n v="14"/>
    <n v="412.44246271345469"/>
  </r>
  <r>
    <s v="CHD8000091P0104"/>
    <s v="主轴限位套φ32.5×68"/>
    <s v="SM"/>
    <n v="212"/>
    <x v="0"/>
    <s v="VEP"/>
    <x v="1"/>
    <s v="kanban"/>
    <n v="2600"/>
    <n v="149"/>
    <n v="150"/>
    <n v="2.99"/>
    <n v="0"/>
    <n v="50"/>
    <n v="1828"/>
    <n v="445.51000000000005"/>
    <n v="29.75109409190372"/>
    <n v="0"/>
    <n v="74.75"/>
    <n v="448.50000000000006"/>
    <n v="5465.72"/>
    <s v="&lt;30 days"/>
    <n v="3"/>
    <s v="C"/>
    <n v="21"/>
    <n v="86.488985753424672"/>
  </r>
  <r>
    <s v="CHD8000091P0105"/>
    <s v="主轴限位套Φ32.5×96"/>
    <s v="SM"/>
    <n v="212"/>
    <x v="0"/>
    <s v="VEP"/>
    <x v="1"/>
    <s v="kanban"/>
    <n v="2600"/>
    <n v="297"/>
    <n v="300"/>
    <n v="4.05"/>
    <n v="0"/>
    <n v="100"/>
    <n v="2720"/>
    <n v="1202.8499999999999"/>
    <n v="19.994485294117649"/>
    <n v="0"/>
    <n v="202.5"/>
    <n v="1215"/>
    <n v="11016"/>
    <s v="&lt;30 days"/>
    <n v="2"/>
    <s v="B"/>
    <n v="14"/>
    <n v="238.01102702951189"/>
  </r>
  <r>
    <s v="CHD8000091P0106"/>
    <s v="主轴限位套φ32.5×76"/>
    <s v="SM"/>
    <n v="212"/>
    <x v="0"/>
    <s v="VEP"/>
    <x v="1"/>
    <s v="kanban"/>
    <n v="2600"/>
    <n v="196"/>
    <n v="100"/>
    <n v="3.06"/>
    <n v="0"/>
    <n v="50"/>
    <n v="1828"/>
    <n v="599.76"/>
    <n v="59.302516411378555"/>
    <n v="0"/>
    <n v="76.5"/>
    <n v="306"/>
    <n v="5593.68"/>
    <s v="&lt;90 days"/>
    <n v="3"/>
    <s v="C"/>
    <n v="21"/>
    <n v="255.66755506849313"/>
  </r>
  <r>
    <s v="CHD8000091P0107"/>
    <s v="主轴限位套φ32.5×31"/>
    <s v="SM"/>
    <n v="212"/>
    <x v="0"/>
    <s v="VEP"/>
    <x v="1"/>
    <s v="kanban"/>
    <n v="2600"/>
    <n v="193"/>
    <n v="150"/>
    <n v="1.97"/>
    <n v="0"/>
    <n v="50"/>
    <n v="1828"/>
    <n v="380.21"/>
    <n v="39.135667396061272"/>
    <n v="0"/>
    <n v="49.25"/>
    <n v="295.5"/>
    <n v="3601.16"/>
    <s v="&lt;90 days"/>
    <n v="3"/>
    <s v="C"/>
    <n v="21"/>
    <n v="116.28622403131118"/>
  </r>
  <r>
    <s v="CHD8000091P0111"/>
    <s v="主轴限位套Φ32.5×37"/>
    <s v="SM"/>
    <n v="212"/>
    <x v="0"/>
    <s v="VEP"/>
    <x v="1"/>
    <s v="kanban"/>
    <n v="2600"/>
    <n v="202"/>
    <n v="100"/>
    <n v="2.35"/>
    <n v="0"/>
    <n v="50"/>
    <n v="1828"/>
    <n v="474.70000000000005"/>
    <n v="38.536652078774615"/>
    <n v="0"/>
    <n v="58.75"/>
    <n v="235"/>
    <n v="4295.8"/>
    <s v="&lt;90 days"/>
    <n v="3"/>
    <s v="C"/>
    <n v="21"/>
    <n v="142.57253480019875"/>
  </r>
  <r>
    <s v="CHD8000091P0112"/>
    <s v="主轴限位套Φ32.5×42"/>
    <s v="SM"/>
    <n v="212"/>
    <x v="0"/>
    <s v="VEP"/>
    <x v="1"/>
    <s v="kanban"/>
    <n v="2600"/>
    <n v="341"/>
    <n v="100"/>
    <n v="2.37"/>
    <n v="0"/>
    <n v="100"/>
    <n v="3291"/>
    <n v="808.17000000000007"/>
    <n v="22.403524764509267"/>
    <n v="0"/>
    <n v="118.5"/>
    <n v="237"/>
    <n v="7799.67"/>
    <s v="&lt;30 days"/>
    <n v="3"/>
    <s v="C"/>
    <n v="21"/>
    <n v="33.415686583480301"/>
  </r>
  <r>
    <s v="CHD8000092P0101"/>
    <s v="掣子轴限位套φ14.5×12"/>
    <s v="VMI"/>
    <n v="212"/>
    <x v="0"/>
    <s v="VEP"/>
    <x v="2"/>
    <s v="MRP"/>
    <s v="VMI"/>
    <n v="507"/>
    <n v="0"/>
    <n v="1.46"/>
    <n v="0"/>
    <n v="0"/>
    <n v="15996"/>
    <n v="740.22"/>
    <n v="7.7810077519379846"/>
    <n v="0"/>
    <n v="0"/>
    <n v="0"/>
    <n v="23354.16"/>
    <s v="&lt;15 days"/>
    <n v="2"/>
    <s v="C"/>
    <n v="14"/>
    <n v="0"/>
  </r>
  <r>
    <s v="CHD8000092P0102"/>
    <s v="掣子轴限位套Φ14.5×17"/>
    <s v="VMI"/>
    <n v="212"/>
    <x v="0"/>
    <s v="VEP"/>
    <x v="2"/>
    <s v="MRP"/>
    <s v="VMI"/>
    <n v="663"/>
    <n v="0"/>
    <n v="1.49"/>
    <n v="0"/>
    <n v="0"/>
    <n v="15996"/>
    <n v="987.87"/>
    <n v="11.568829707426856"/>
    <n v="0"/>
    <n v="0"/>
    <n v="0"/>
    <n v="23834.04"/>
    <s v="&lt;15 days"/>
    <n v="2"/>
    <s v="B"/>
    <n v="14"/>
    <n v="0"/>
  </r>
  <r>
    <s v="CHD8000092R0114"/>
    <s v="操作手柄(摇把)"/>
    <s v="VMI"/>
    <n v="212"/>
    <x v="0"/>
    <s v="VEP"/>
    <x v="2"/>
    <s v="MRP"/>
    <s v="VMI"/>
    <n v="65"/>
    <n v="0"/>
    <n v="56.8"/>
    <n v="0"/>
    <n v="0"/>
    <n v="3084"/>
    <n v="3692"/>
    <n v="78.467898832684824"/>
    <n v="0"/>
    <n v="0"/>
    <n v="0"/>
    <n v="175171.19999999998"/>
    <s v="&lt;90 days"/>
    <n v="1"/>
    <s v="B"/>
    <n v="7"/>
    <n v="2219.3439742143432"/>
  </r>
  <r>
    <s v="CHD8000098P0101"/>
    <s v="碟簧Φ16.3×1.7"/>
    <s v="VMI"/>
    <n v="219"/>
    <x v="0"/>
    <s v="VEP"/>
    <x v="2"/>
    <s v="MRP"/>
    <s v="VMI"/>
    <n v="23675"/>
    <n v="0"/>
    <n v="0.91"/>
    <n v="0"/>
    <n v="0"/>
    <n v="727745"/>
    <n v="21544.25"/>
    <n v="3.2600704917244365E-2"/>
    <n v="0"/>
    <n v="0"/>
    <n v="0"/>
    <n v="662247.95000000007"/>
    <s v="&lt;15 days"/>
    <n v="1"/>
    <s v="A"/>
    <n v="7"/>
    <n v="0"/>
  </r>
  <r>
    <s v="CHD8000098P0102"/>
    <s v="碟簧Φ18.3×1.95"/>
    <s v="VMI"/>
    <n v="219"/>
    <x v="0"/>
    <s v="VEP"/>
    <x v="2"/>
    <s v="MRP"/>
    <s v="VMI"/>
    <n v="9453"/>
    <n v="0"/>
    <n v="0.99"/>
    <n v="0"/>
    <n v="0"/>
    <n v="180159"/>
    <n v="9358.4699999999993"/>
    <n v="47.965269567437652"/>
    <n v="0"/>
    <n v="0"/>
    <n v="0"/>
    <n v="178357.41"/>
    <s v="&lt;90 days"/>
    <n v="1"/>
    <s v="A"/>
    <n v="7"/>
    <n v="5275.1852503371747"/>
  </r>
  <r>
    <s v="CHD8000098P0103"/>
    <s v="碟簧Φ20.4×2.25"/>
    <s v="VMI"/>
    <n v="219"/>
    <x v="0"/>
    <s v="VEP"/>
    <x v="2"/>
    <s v="MRP"/>
    <s v="VMI"/>
    <n v="132"/>
    <n v="0"/>
    <n v="1.21"/>
    <n v="0"/>
    <n v="0"/>
    <n v="25652"/>
    <n v="159.72"/>
    <n v="134.5058864805863"/>
    <n v="0"/>
    <n v="0"/>
    <n v="0"/>
    <n v="31038.92"/>
    <s v="&gt;90 days"/>
    <n v="2"/>
    <s v="C"/>
    <n v="14"/>
    <n v="94.443094327784621"/>
  </r>
  <r>
    <s v="CHD8000098P0104"/>
    <s v="碟簧Φ12.2×1.5"/>
    <s v="VMI"/>
    <n v="219"/>
    <x v="0"/>
    <s v="VEP"/>
    <x v="2"/>
    <s v="MRP"/>
    <s v="VMI"/>
    <n v="18676"/>
    <n v="0"/>
    <n v="0.82"/>
    <n v="0"/>
    <n v="0"/>
    <n v="213093"/>
    <n v="15314.32"/>
    <n v="0.22609846405090736"/>
    <n v="0"/>
    <n v="0"/>
    <n v="0"/>
    <n v="174736.25999999998"/>
    <s v="&lt;15 days"/>
    <n v="1"/>
    <s v="A"/>
    <n v="7"/>
    <n v="0"/>
  </r>
  <r>
    <s v="CHD8000101P0101"/>
    <s v="分闸弹簧12-31.5"/>
    <s v="VMI"/>
    <n v="219"/>
    <x v="0"/>
    <s v="VEP"/>
    <x v="2"/>
    <s v="MRP"/>
    <s v="VMI"/>
    <n v="561"/>
    <n v="0"/>
    <n v="5.34"/>
    <n v="0"/>
    <n v="0"/>
    <n v="41614"/>
    <n v="2995.74"/>
    <n v="163.80881434132743"/>
    <n v="0"/>
    <n v="0"/>
    <n v="0"/>
    <n v="222218.75999999998"/>
    <s v="&gt;90 days"/>
    <n v="1"/>
    <s v="B"/>
    <n v="7"/>
    <n v="1892.6977158103141"/>
  </r>
  <r>
    <s v="CHD8000101P0107"/>
    <s v="计数器拉簧"/>
    <s v="VMI"/>
    <n v="219"/>
    <x v="0"/>
    <s v="VEP"/>
    <x v="2"/>
    <s v="MRP"/>
    <s v="VMI"/>
    <n v="640"/>
    <n v="0"/>
    <n v="0.25"/>
    <n v="0"/>
    <n v="0"/>
    <n v="16039"/>
    <n v="160"/>
    <n v="12.766693684144895"/>
    <n v="0"/>
    <n v="0"/>
    <n v="0"/>
    <n v="4009.75"/>
    <s v="&lt;15 days"/>
    <n v="3"/>
    <s v="C"/>
    <n v="21"/>
    <n v="0"/>
  </r>
  <r>
    <s v="CHD8000102P0101"/>
    <s v="分闸按钮拐臂复位簧"/>
    <s v="VMI"/>
    <n v="219"/>
    <x v="0"/>
    <s v="VEP"/>
    <x v="2"/>
    <s v="MRP"/>
    <s v="VMI"/>
    <n v="635"/>
    <n v="0"/>
    <n v="0.34"/>
    <n v="0"/>
    <n v="0"/>
    <n v="15975"/>
    <n v="215.9"/>
    <n v="14.622848200312989"/>
    <n v="0"/>
    <n v="0"/>
    <n v="0"/>
    <n v="5431.5"/>
    <s v="&lt;15 days"/>
    <n v="3"/>
    <s v="C"/>
    <n v="21"/>
    <n v="0"/>
  </r>
  <r>
    <s v="CHD8000104P0101"/>
    <s v="合闸按钮拐臂复位簧"/>
    <s v="VMI"/>
    <n v="219"/>
    <x v="0"/>
    <s v="VEP"/>
    <x v="2"/>
    <s v="MRP"/>
    <s v="VMI"/>
    <n v="587"/>
    <n v="0"/>
    <n v="0.34"/>
    <n v="0"/>
    <n v="0"/>
    <n v="15996"/>
    <n v="199.58"/>
    <n v="14.489559889972492"/>
    <n v="0"/>
    <n v="0"/>
    <n v="0"/>
    <n v="5438.64"/>
    <s v="&lt;15 days"/>
    <n v="3"/>
    <s v="C"/>
    <n v="21"/>
    <n v="0"/>
  </r>
  <r>
    <s v="CHD8000106P0101"/>
    <s v="传动爪复位簧"/>
    <s v="VMI"/>
    <n v="219"/>
    <x v="0"/>
    <s v="VEP"/>
    <x v="2"/>
    <s v="MRP"/>
    <s v="VMI"/>
    <n v="455"/>
    <n v="0"/>
    <n v="0.3"/>
    <n v="0"/>
    <n v="0"/>
    <n v="16036"/>
    <n v="136.5"/>
    <n v="13.36087553005737"/>
    <n v="0"/>
    <n v="0"/>
    <n v="0"/>
    <n v="4810.8"/>
    <s v="&lt;15 days"/>
    <n v="3"/>
    <s v="C"/>
    <n v="21"/>
    <n v="0"/>
  </r>
  <r>
    <s v="CHD8000107P0101"/>
    <s v="手动储能操作块复位簧"/>
    <s v="VMI"/>
    <n v="219"/>
    <x v="0"/>
    <s v="VEP"/>
    <x v="2"/>
    <s v="MRP"/>
    <s v="VMI"/>
    <n v="740"/>
    <n v="0"/>
    <n v="0.43"/>
    <n v="0"/>
    <n v="0"/>
    <n v="16036"/>
    <n v="318.2"/>
    <n v="10.356385632327264"/>
    <n v="0"/>
    <n v="0"/>
    <n v="0"/>
    <n v="6895.48"/>
    <s v="&lt;15 days"/>
    <n v="3"/>
    <s v="C"/>
    <n v="21"/>
    <n v="0"/>
  </r>
  <r>
    <s v="CHD8000108P0102"/>
    <s v="联锁复位拉簧"/>
    <s v="SM"/>
    <n v="219"/>
    <x v="0"/>
    <s v="VEP"/>
    <x v="1"/>
    <s v="kanban"/>
    <n v="2600"/>
    <n v="851"/>
    <n v="1200"/>
    <n v="0.15"/>
    <n v="0"/>
    <n v="300"/>
    <n v="17002"/>
    <n v="127.64999999999999"/>
    <n v="15.886366309845902"/>
    <n v="0"/>
    <n v="22.5"/>
    <n v="180"/>
    <n v="2550.2999999999997"/>
    <s v="&lt;30 days"/>
    <n v="3"/>
    <s v="C"/>
    <n v="21"/>
    <n v="0"/>
  </r>
  <r>
    <s v="CHD8000110P0101"/>
    <s v="扣板复位簧"/>
    <s v="VMI"/>
    <n v="219"/>
    <x v="0"/>
    <s v="VEP"/>
    <x v="2"/>
    <s v="MRP"/>
    <s v="VMI"/>
    <n v="491"/>
    <n v="0"/>
    <n v="0.77"/>
    <n v="0"/>
    <n v="0"/>
    <n v="15895"/>
    <n v="378.07"/>
    <n v="19.541679773513682"/>
    <n v="0"/>
    <n v="0"/>
    <n v="0"/>
    <n v="12239.15"/>
    <s v="&lt;30 days"/>
    <n v="2"/>
    <s v="C"/>
    <n v="14"/>
    <n v="70.761281093958743"/>
  </r>
  <r>
    <s v="CHD8000113P0101"/>
    <s v="航空插弯管盖"/>
    <s v="VMI"/>
    <n v="212"/>
    <x v="0"/>
    <s v="VEP"/>
    <x v="2"/>
    <s v="MRP"/>
    <s v="VMI"/>
    <n v="27"/>
    <n v="0"/>
    <n v="2.79"/>
    <n v="0"/>
    <n v="0"/>
    <n v="795"/>
    <n v="75.33"/>
    <n v="225.42767295597483"/>
    <n v="0"/>
    <n v="0"/>
    <n v="0"/>
    <n v="2218.0500000000002"/>
    <s v="&gt;90 days"/>
    <n v="3"/>
    <s v="C"/>
    <n v="21"/>
    <n v="45.086275456853492"/>
  </r>
  <r>
    <s v="CHD8000115P0102"/>
    <s v="操作绝缘子锁盖40kA"/>
    <s v="VMI"/>
    <n v="212"/>
    <x v="0"/>
    <s v="VEP"/>
    <x v="2"/>
    <s v="MRP"/>
    <s v="VMI"/>
    <n v="7"/>
    <n v="0"/>
    <n v="6.51"/>
    <n v="0"/>
    <n v="0"/>
    <n v="7829"/>
    <n v="45.57"/>
    <n v="1.2587814535700601"/>
    <n v="0"/>
    <n v="0"/>
    <n v="0"/>
    <n v="50966.79"/>
    <s v="&lt;15 days"/>
    <n v="2"/>
    <s v="C"/>
    <n v="14"/>
    <n v="0"/>
  </r>
  <r>
    <s v="CHD8000115P0104"/>
    <s v="碟簧锁盖12-25"/>
    <s v="VMI"/>
    <n v="212"/>
    <x v="0"/>
    <s v="VEP"/>
    <x v="2"/>
    <s v="MRP"/>
    <s v="VMI"/>
    <n v="54"/>
    <n v="0"/>
    <n v="6.12"/>
    <n v="0"/>
    <n v="0"/>
    <n v="7610"/>
    <n v="330.48"/>
    <n v="0.33574244415243099"/>
    <n v="0"/>
    <n v="0"/>
    <n v="0"/>
    <n v="46573.200000000004"/>
    <s v="&lt;15 days"/>
    <n v="2"/>
    <s v="C"/>
    <n v="14"/>
    <n v="0"/>
  </r>
  <r>
    <s v="CHD8000115P0105"/>
    <s v="碟簧锁盖12-31.5"/>
    <s v="VMI"/>
    <n v="212"/>
    <x v="0"/>
    <s v="VEP"/>
    <x v="2"/>
    <s v="MRP"/>
    <s v="VMI"/>
    <n v="201"/>
    <n v="0"/>
    <n v="5"/>
    <n v="0"/>
    <n v="0"/>
    <n v="28462"/>
    <n v="1005"/>
    <n v="0.69250228374675005"/>
    <n v="0"/>
    <n v="0"/>
    <n v="0"/>
    <n v="142310"/>
    <s v="&lt;15 days"/>
    <n v="2"/>
    <s v="B"/>
    <n v="14"/>
    <n v="0"/>
  </r>
  <r>
    <s v="CHD8000119P0102"/>
    <s v="链轮轴承盖板"/>
    <s v="VMI"/>
    <n v="212"/>
    <x v="0"/>
    <s v="VEP"/>
    <x v="2"/>
    <s v="MRP"/>
    <s v="VMI"/>
    <n v="508"/>
    <n v="0"/>
    <n v="0.99"/>
    <n v="0"/>
    <n v="0"/>
    <n v="16036"/>
    <n v="502.92"/>
    <n v="4.5750187079072084"/>
    <n v="0"/>
    <n v="0"/>
    <n v="0"/>
    <n v="15875.64"/>
    <s v="&lt;15 days"/>
    <n v="2"/>
    <s v="C"/>
    <n v="14"/>
    <n v="0"/>
  </r>
  <r>
    <s v="CHD8000123P0105"/>
    <s v="极柱密封垫25"/>
    <s v="VMI"/>
    <n v="202"/>
    <x v="0"/>
    <s v="VEP"/>
    <x v="2"/>
    <s v="MRP"/>
    <s v="VMI"/>
    <n v="52"/>
    <n v="0"/>
    <n v="5.35"/>
    <n v="0"/>
    <n v="0"/>
    <n v="7635"/>
    <n v="278.2"/>
    <n v="24.285527177472165"/>
    <n v="0"/>
    <n v="0"/>
    <n v="0"/>
    <n v="40847.25"/>
    <s v="&lt;30 days"/>
    <n v="2"/>
    <s v="C"/>
    <n v="14"/>
    <n v="77.764266853629593"/>
  </r>
  <r>
    <s v="CHD8000123P0113"/>
    <s v="操作绝缘子密封圈630A 25kA(95kV)"/>
    <s v="VE1"/>
    <n v="202"/>
    <x v="0"/>
    <s v="VEP"/>
    <x v="0"/>
    <s v="Order specific"/>
    <n v="2100"/>
    <n v="64"/>
    <n v="0"/>
    <n v="7.75"/>
    <n v="0"/>
    <n v="0"/>
    <n v="42"/>
    <n v="496"/>
    <n v="451.90476190476193"/>
    <n v="0"/>
    <n v="0"/>
    <n v="0"/>
    <n v="325.5"/>
    <s v="Order specific"/>
    <s v="Order specific"/>
    <s v="C"/>
    <s v=""/>
    <n v="0"/>
  </r>
  <r>
    <s v="CHD8000123P0114"/>
    <s v="操作绝缘子密封圈1250A 31.5kA(95kV)"/>
    <s v="VE1"/>
    <n v="202"/>
    <x v="0"/>
    <s v="VEP"/>
    <x v="0"/>
    <s v="Order specific"/>
    <n v="2100"/>
    <n v="31"/>
    <n v="0"/>
    <n v="8.16"/>
    <n v="0"/>
    <n v="0"/>
    <n v="291"/>
    <n v="252.96"/>
    <n v="80.274914089347078"/>
    <n v="0"/>
    <n v="0"/>
    <n v="0"/>
    <n v="2374.56"/>
    <s v="Order specific"/>
    <s v="Order specific"/>
    <s v="C"/>
    <s v=""/>
    <n v="0"/>
  </r>
  <r>
    <s v="CHD8000123P0115"/>
    <s v="操作绝缘子密封圈3150A 40kA(95kV)"/>
    <s v="VE1"/>
    <n v="202"/>
    <x v="0"/>
    <s v="VEP"/>
    <x v="0"/>
    <s v="Order specific"/>
    <n v="2100"/>
    <n v="6"/>
    <n v="0"/>
    <n v="8.59"/>
    <n v="0"/>
    <n v="0"/>
    <n v="270"/>
    <n v="51.54"/>
    <n v="41.907407407407405"/>
    <n v="0"/>
    <n v="0"/>
    <n v="0"/>
    <n v="2319.3000000000002"/>
    <s v="Order specific"/>
    <s v="Order specific"/>
    <s v="C"/>
    <s v=""/>
    <n v="0"/>
  </r>
  <r>
    <s v="CHD8000125P0103"/>
    <s v="涨圈12-50-3150"/>
    <s v="VMI"/>
    <n v="219"/>
    <x v="0"/>
    <s v="VEP"/>
    <x v="2"/>
    <s v="MRP"/>
    <s v="VMI"/>
    <n v="6"/>
    <n v="0"/>
    <n v="0.65"/>
    <n v="0"/>
    <n v="0"/>
    <n v="1169"/>
    <n v="3.9000000000000004"/>
    <n v="1.8733960650128316"/>
    <n v="0"/>
    <n v="0"/>
    <n v="0"/>
    <n v="759.85"/>
    <s v="&lt;15 days"/>
    <n v="3"/>
    <s v="C"/>
    <n v="21"/>
    <n v="0"/>
  </r>
  <r>
    <s v="CHD8000133P0101"/>
    <s v="航空插弯管"/>
    <s v="VMI"/>
    <n v="212"/>
    <x v="0"/>
    <s v="VEP"/>
    <x v="2"/>
    <s v="MRP"/>
    <s v="VMI"/>
    <n v="26"/>
    <n v="0"/>
    <n v="3.49"/>
    <n v="0"/>
    <n v="0"/>
    <n v="801"/>
    <n v="90.740000000000009"/>
    <n v="2.7340823970037453"/>
    <n v="0"/>
    <n v="0"/>
    <n v="0"/>
    <n v="2795.4900000000002"/>
    <s v="&lt;15 days"/>
    <n v="3"/>
    <s v="C"/>
    <n v="21"/>
    <n v="0"/>
  </r>
  <r>
    <s v="CHD8000134P0102"/>
    <s v="小绝缘罩3150-40"/>
    <s v="VMI"/>
    <n v="212"/>
    <x v="0"/>
    <s v="VEP"/>
    <x v="2"/>
    <s v="MRP"/>
    <s v="VMI"/>
    <n v="14"/>
    <n v="0"/>
    <n v="6.49"/>
    <n v="0"/>
    <n v="0"/>
    <n v="5136"/>
    <n v="90.86"/>
    <n v="1.8477414330218067"/>
    <n v="0"/>
    <n v="0"/>
    <n v="0"/>
    <n v="33332.639999999999"/>
    <s v="&lt;15 days"/>
    <n v="2"/>
    <s v="C"/>
    <n v="14"/>
    <n v="0"/>
  </r>
  <r>
    <s v="CHD8000138P0116"/>
    <s v="VEP标识 (L=315,无logo)"/>
    <s v="VE1"/>
    <n v="105"/>
    <x v="0"/>
    <s v="VEP"/>
    <x v="0"/>
    <s v="Order specific"/>
    <n v="2100"/>
    <n v="50"/>
    <n v="0"/>
    <n v="2.15"/>
    <n v="0"/>
    <n v="0"/>
    <n v="0"/>
    <n v="107.5"/>
    <s v=""/>
    <n v="0"/>
    <n v="0"/>
    <n v="0"/>
    <n v="0"/>
    <s v="Order specific"/>
    <s v="Order specific"/>
    <s v="C"/>
    <s v=""/>
    <n v="0"/>
  </r>
  <r>
    <s v="CHD8000138P0117"/>
    <s v="VEP标识 (L=365,无logo)"/>
    <s v="VE1"/>
    <n v="105"/>
    <x v="0"/>
    <s v="VEP"/>
    <x v="0"/>
    <s v="Order specific"/>
    <n v="2100"/>
    <n v="50"/>
    <n v="0"/>
    <n v="2.65"/>
    <n v="0"/>
    <n v="0"/>
    <n v="0"/>
    <n v="132.5"/>
    <s v=""/>
    <n v="0"/>
    <n v="0"/>
    <n v="0"/>
    <n v="0"/>
    <s v="Order specific"/>
    <s v="Order specific"/>
    <s v="C"/>
    <s v=""/>
    <n v="0"/>
  </r>
  <r>
    <s v="CHD8000138P0118"/>
    <s v="SE标识 (L=315)"/>
    <s v="VE1"/>
    <n v="105"/>
    <x v="0"/>
    <s v="VEP"/>
    <x v="0"/>
    <s v="Order specific"/>
    <n v="2100"/>
    <n v="4"/>
    <n v="0"/>
    <n v="2.15"/>
    <n v="0"/>
    <n v="0"/>
    <n v="0"/>
    <n v="8.6"/>
    <s v=""/>
    <n v="0"/>
    <n v="0"/>
    <n v="0"/>
    <n v="0"/>
    <s v="Order specific"/>
    <s v="Order specific"/>
    <s v="C"/>
    <s v=""/>
    <n v="0"/>
  </r>
  <r>
    <s v="CHD8000139P0109"/>
    <s v="VEP铭牌（GE）"/>
    <s v="VE1"/>
    <n v="219"/>
    <x v="0"/>
    <s v="VEP"/>
    <x v="0"/>
    <s v="Order specific"/>
    <n v="2100"/>
    <n v="14"/>
    <n v="84"/>
    <n v="8.5500000000000007"/>
    <n v="0"/>
    <n v="0"/>
    <n v="630"/>
    <n v="119.70000000000002"/>
    <n v="2.3174603174603177"/>
    <n v="0"/>
    <n v="0"/>
    <n v="718.2"/>
    <n v="5386.5"/>
    <s v="Order specific"/>
    <s v="Order specific"/>
    <s v="C"/>
    <s v=""/>
    <n v="0"/>
  </r>
  <r>
    <s v="CHD8000147P0101"/>
    <s v="极柱内双头螺栓M12×75"/>
    <s v="VMI"/>
    <n v="212"/>
    <x v="0"/>
    <s v="VEP"/>
    <x v="2"/>
    <s v="MRP"/>
    <s v="VMI"/>
    <n v="87"/>
    <n v="0"/>
    <n v="4.3"/>
    <n v="0"/>
    <n v="0"/>
    <n v="1489"/>
    <n v="374.09999999999997"/>
    <n v="3.4318334452652786"/>
    <n v="0"/>
    <n v="0"/>
    <n v="0"/>
    <n v="6402.7"/>
    <s v="&lt;15 days"/>
    <n v="3"/>
    <s v="C"/>
    <n v="21"/>
    <n v="0"/>
  </r>
  <r>
    <s v="CHD8000147P0102"/>
    <s v="极柱内双头螺栓M12X58"/>
    <s v="VE1"/>
    <n v="217"/>
    <x v="0"/>
    <s v="VEP"/>
    <x v="0"/>
    <s v="Order specific"/>
    <n v="2100"/>
    <n v="15"/>
    <n v="0"/>
    <n v="5.74"/>
    <n v="0"/>
    <n v="0"/>
    <n v="0"/>
    <n v="86.100000000000009"/>
    <s v=""/>
    <n v="0"/>
    <n v="0"/>
    <n v="0"/>
    <n v="0"/>
    <s v="Order specific"/>
    <s v="Order specific"/>
    <s v="C"/>
    <s v=""/>
    <n v="0"/>
  </r>
  <r>
    <s v="CHD8000147P0104"/>
    <s v="双头螺杆A"/>
    <s v="VMI"/>
    <n v="212"/>
    <x v="0"/>
    <s v="VEP"/>
    <x v="2"/>
    <s v="MRP"/>
    <s v="VMI"/>
    <n v="123"/>
    <n v="0"/>
    <n v="4.2"/>
    <n v="0"/>
    <n v="0"/>
    <n v="23681"/>
    <n v="516.6"/>
    <n v="0.23119800684092731"/>
    <n v="0"/>
    <n v="0"/>
    <n v="0"/>
    <n v="99460.2"/>
    <s v="&lt;15 days"/>
    <n v="2"/>
    <s v="C"/>
    <n v="14"/>
    <n v="0"/>
  </r>
  <r>
    <s v="CHD8000147P0105"/>
    <s v="极柱内双头螺栓M8X48"/>
    <s v="VMI"/>
    <n v="212"/>
    <x v="0"/>
    <s v="VEP"/>
    <x v="2"/>
    <s v="MRP"/>
    <s v="VMI"/>
    <n v="54"/>
    <n v="0"/>
    <n v="3.5"/>
    <n v="0"/>
    <n v="0"/>
    <n v="7591"/>
    <n v="189"/>
    <n v="5.9142405480173892"/>
    <n v="0"/>
    <n v="0"/>
    <n v="0"/>
    <n v="26568.5"/>
    <s v="&lt;15 days"/>
    <n v="2"/>
    <s v="C"/>
    <n v="14"/>
    <n v="0"/>
  </r>
  <r>
    <s v="CHD8000149P0101"/>
    <s v="主拐臂销轴Φ12×51"/>
    <s v="SM"/>
    <n v="212"/>
    <x v="0"/>
    <s v="VEP"/>
    <x v="1"/>
    <s v="kanban"/>
    <n v="2600"/>
    <n v="2228"/>
    <n v="6000"/>
    <n v="2.2999999999999998"/>
    <n v="0"/>
    <n v="1200"/>
    <n v="44157"/>
    <n v="5124.3999999999996"/>
    <n v="0.44636184523405126"/>
    <n v="0"/>
    <n v="1380"/>
    <n v="13799.999999999998"/>
    <n v="101561.09999999999"/>
    <s v="&lt;15 days"/>
    <n v="2"/>
    <s v="B"/>
    <n v="14"/>
    <n v="0"/>
  </r>
  <r>
    <s v="CHD8000151P0101"/>
    <s v="主拐臂销轴Φ16×38"/>
    <s v="SM"/>
    <n v="212"/>
    <x v="0"/>
    <s v="VEP"/>
    <x v="1"/>
    <s v="kanban"/>
    <n v="2600"/>
    <n v="1049"/>
    <n v="2700"/>
    <n v="2.4"/>
    <n v="0"/>
    <n v="900"/>
    <n v="44625"/>
    <n v="2517.6"/>
    <n v="18.22341736694678"/>
    <n v="0"/>
    <n v="1080"/>
    <n v="6480"/>
    <n v="107100"/>
    <s v="&lt;30 days"/>
    <n v="2"/>
    <s v="B"/>
    <n v="14"/>
    <n v="385.09230899387626"/>
  </r>
  <r>
    <s v="CHD8000152P0101"/>
    <s v="主拐臂挂分闸簧销轴Φ8×24.5"/>
    <s v="SM"/>
    <n v="212"/>
    <x v="0"/>
    <s v="VEP"/>
    <x v="1"/>
    <s v="kanban"/>
    <n v="2600"/>
    <n v="4112"/>
    <n v="1800"/>
    <n v="2.2000000000000002"/>
    <n v="0"/>
    <n v="900"/>
    <n v="44625"/>
    <n v="9046.4000000000015"/>
    <n v="8.5800560224089626"/>
    <n v="0"/>
    <n v="990.00000000000011"/>
    <n v="3960.0000000000005"/>
    <n v="98175.000000000015"/>
    <s v="&lt;15 days"/>
    <n v="2"/>
    <s v="A"/>
    <n v="14"/>
    <n v="0"/>
  </r>
  <r>
    <s v="CHD8000152P0102"/>
    <s v="主传动拐臂销轴Φ12×26.5"/>
    <s v="SM"/>
    <n v="212"/>
    <x v="0"/>
    <s v="VEP"/>
    <x v="1"/>
    <s v="kanban"/>
    <n v="2600"/>
    <n v="2049"/>
    <n v="3600"/>
    <n v="2.2000000000000002"/>
    <n v="0"/>
    <n v="900"/>
    <n v="45066"/>
    <n v="4507.8"/>
    <n v="33.304042959215373"/>
    <n v="0"/>
    <n v="990.00000000000011"/>
    <n v="7920.0000000000009"/>
    <n v="99145.200000000012"/>
    <s v="&lt;90 days"/>
    <n v="2"/>
    <s v="B"/>
    <n v="14"/>
    <n v="1724.4868700282502"/>
  </r>
  <r>
    <s v="CHD8000152P0103"/>
    <s v="主拐臂销轴Φ12×24.5"/>
    <s v="SM"/>
    <n v="212"/>
    <x v="0"/>
    <s v="VEP"/>
    <x v="1"/>
    <s v="kanban"/>
    <n v="2600"/>
    <n v="2154"/>
    <n v="3600"/>
    <n v="2.2000000000000002"/>
    <n v="0"/>
    <n v="900"/>
    <n v="44625"/>
    <n v="4738.8"/>
    <n v="16.759327731092437"/>
    <n v="0"/>
    <n v="990.00000000000011"/>
    <n v="7920.0000000000009"/>
    <n v="98175.000000000015"/>
    <s v="&lt;30 days"/>
    <n v="2"/>
    <s v="B"/>
    <n v="14"/>
    <n v="514.9428201929444"/>
  </r>
  <r>
    <s v="CHD8000155P0101"/>
    <s v="合闸联锁导向销Φ6×2.8"/>
    <s v="VMI"/>
    <n v="212"/>
    <x v="0"/>
    <s v="VEP"/>
    <x v="2"/>
    <s v="MRP"/>
    <s v="VMI"/>
    <n v="951"/>
    <n v="0"/>
    <n v="2.96"/>
    <n v="0"/>
    <n v="0"/>
    <n v="16036"/>
    <n v="2814.96"/>
    <n v="49.027812422050388"/>
    <n v="0"/>
    <n v="0"/>
    <n v="0"/>
    <n v="47466.559999999998"/>
    <s v="&lt;90 days"/>
    <n v="2"/>
    <s v="B"/>
    <n v="14"/>
    <n v="1327.3536947655207"/>
  </r>
  <r>
    <s v="CHD8000156P0101"/>
    <s v="传动爪挡销"/>
    <s v="VMI"/>
    <n v="212"/>
    <x v="0"/>
    <s v="VEP"/>
    <x v="2"/>
    <s v="MRP"/>
    <s v="VMI"/>
    <n v="467"/>
    <n v="0"/>
    <n v="3.5"/>
    <n v="0"/>
    <n v="0"/>
    <n v="16036"/>
    <n v="1634.5"/>
    <n v="21.645984035919184"/>
    <n v="0"/>
    <n v="0"/>
    <n v="0"/>
    <n v="56126"/>
    <s v="&lt;30 days"/>
    <n v="2"/>
    <s v="B"/>
    <n v="14"/>
    <n v="381.05258623222863"/>
  </r>
  <r>
    <s v="CHD8000162P0101"/>
    <s v="操作块限位销"/>
    <s v="VMI"/>
    <n v="212"/>
    <x v="0"/>
    <s v="VEP"/>
    <x v="2"/>
    <s v="MRP"/>
    <s v="VMI"/>
    <n v="352"/>
    <n v="0"/>
    <n v="4.8"/>
    <n v="0"/>
    <n v="0"/>
    <n v="16034"/>
    <n v="1689.6"/>
    <n v="10.63084695023076"/>
    <n v="0"/>
    <n v="0"/>
    <n v="0"/>
    <n v="76963.199999999997"/>
    <s v="&lt;15 days"/>
    <n v="2"/>
    <s v="B"/>
    <n v="14"/>
    <n v="0"/>
  </r>
  <r>
    <s v="CHD8000167P0101"/>
    <s v="掣子复位扭簧限位销"/>
    <s v="VMI"/>
    <n v="212"/>
    <x v="0"/>
    <s v="VEP"/>
    <x v="2"/>
    <s v="MRP"/>
    <s v="VMI"/>
    <n v="377"/>
    <n v="0"/>
    <n v="2.84"/>
    <n v="0"/>
    <n v="0"/>
    <n v="16036"/>
    <n v="1070.6799999999998"/>
    <n v="8.0119730606136201"/>
    <n v="0"/>
    <n v="0"/>
    <n v="0"/>
    <n v="45542.239999999998"/>
    <s v="&lt;15 days"/>
    <n v="2"/>
    <s v="B"/>
    <n v="14"/>
    <n v="0"/>
  </r>
  <r>
    <s v="CHD8000169P0101"/>
    <s v="主输入拐臂销轴"/>
    <s v="SM"/>
    <n v="212"/>
    <x v="0"/>
    <s v="VEP"/>
    <x v="1"/>
    <s v="kanban"/>
    <n v="2600"/>
    <n v="1060"/>
    <n v="900"/>
    <n v="2.2999999999999998"/>
    <n v="0"/>
    <n v="300"/>
    <n v="16029"/>
    <n v="2438"/>
    <n v="8.5847526358475257"/>
    <n v="0"/>
    <n v="345"/>
    <n v="2070"/>
    <n v="36866.699999999997"/>
    <s v="&lt;15 days"/>
    <n v="2"/>
    <s v="B"/>
    <n v="14"/>
    <n v="0"/>
  </r>
  <r>
    <s v="CHD8000174P0102"/>
    <s v="固定螺母M5"/>
    <s v="VMI"/>
    <n v="212"/>
    <x v="0"/>
    <s v="VEP"/>
    <x v="2"/>
    <s v="MRP"/>
    <s v="VMI"/>
    <n v="152"/>
    <n v="0"/>
    <n v="1.64"/>
    <n v="0"/>
    <n v="0"/>
    <n v="708"/>
    <n v="249.27999999999997"/>
    <n v="546.4689265536723"/>
    <n v="0"/>
    <n v="0"/>
    <n v="0"/>
    <n v="1161.1199999999999"/>
    <s v="&gt;90 days"/>
    <n v="3"/>
    <s v="C"/>
    <n v="21"/>
    <n v="158.20235304626519"/>
  </r>
  <r>
    <s v="CHD8000175P0101"/>
    <s v="软连接垫片φ12.5X3"/>
    <s v="VMI"/>
    <n v="212"/>
    <x v="0"/>
    <s v="VEP"/>
    <x v="2"/>
    <s v="MRP"/>
    <s v="VMI"/>
    <n v="226"/>
    <n v="0"/>
    <n v="1.58"/>
    <n v="0"/>
    <n v="0"/>
    <n v="3079"/>
    <n v="357.08000000000004"/>
    <n v="18.018837284832738"/>
    <n v="0"/>
    <n v="0"/>
    <n v="0"/>
    <n v="4864.8200000000006"/>
    <s v="&lt;30 days"/>
    <n v="3"/>
    <s v="C"/>
    <n v="21"/>
    <n v="0"/>
  </r>
  <r>
    <s v="CHD8000179P0103"/>
    <s v="合闸联锁垫片Φ4X5.5"/>
    <s v="SM"/>
    <n v="212"/>
    <x v="0"/>
    <s v="VEP"/>
    <x v="1"/>
    <s v="kanban"/>
    <n v="2600"/>
    <n v="1332"/>
    <n v="2100"/>
    <n v="0.85"/>
    <n v="0"/>
    <n v="700"/>
    <n v="33450"/>
    <n v="1132.2"/>
    <n v="2.4660687593423019"/>
    <n v="0"/>
    <n v="297.5"/>
    <n v="1785"/>
    <n v="28432.5"/>
    <s v="&lt;15 days"/>
    <n v="2"/>
    <s v="B"/>
    <n v="14"/>
    <n v="0"/>
  </r>
  <r>
    <s v="CHD8000182P0106"/>
    <s v="操作绝缘子调隙垫片Φ12×0.2"/>
    <s v="SM"/>
    <n v="212"/>
    <x v="0"/>
    <s v="VEP"/>
    <x v="1"/>
    <s v="kanban"/>
    <n v="2600"/>
    <n v="905"/>
    <n v="1200"/>
    <n v="0.61"/>
    <n v="0"/>
    <n v="200"/>
    <n v="597"/>
    <n v="552.04999999999995"/>
    <n v="814.3718592964824"/>
    <n v="0"/>
    <n v="61"/>
    <n v="732"/>
    <n v="364.17"/>
    <s v="&gt;90 days"/>
    <n v="3"/>
    <s v="C"/>
    <n v="21"/>
    <n v="354.95752186227321"/>
  </r>
  <r>
    <s v="CHD8000182P0107"/>
    <s v="操作绝缘子调隙垫片φ14×0.2"/>
    <s v="SM"/>
    <n v="212"/>
    <x v="0"/>
    <s v="VEP"/>
    <x v="1"/>
    <s v="kanban"/>
    <n v="2600"/>
    <n v="249"/>
    <n v="150"/>
    <n v="0.62"/>
    <n v="0"/>
    <n v="50"/>
    <n v="51"/>
    <n v="154.38"/>
    <n v="6476.9607843137255"/>
    <n v="0"/>
    <n v="15.5"/>
    <n v="93"/>
    <n v="31.62"/>
    <s v="&gt;90 days"/>
    <n v="3"/>
    <s v="C"/>
    <n v="21"/>
    <n v="101.56044339120562"/>
  </r>
  <r>
    <s v="CHD8000183P0101"/>
    <s v="航空插头插针"/>
    <s v="SM"/>
    <n v="212"/>
    <x v="0"/>
    <s v="VEP"/>
    <x v="1"/>
    <s v="kanban"/>
    <n v="2600"/>
    <n v="944"/>
    <n v="60000"/>
    <n v="0.69"/>
    <n v="0"/>
    <n v="12000"/>
    <n v="723288.79"/>
    <n v="651.3599999999999"/>
    <n v="0.12565520336627917"/>
    <n v="0"/>
    <n v="4140"/>
    <n v="41400"/>
    <n v="499069.26509999996"/>
    <s v="&lt;15 days"/>
    <n v="1"/>
    <s v="C"/>
    <n v="7"/>
    <n v="0"/>
  </r>
  <r>
    <s v="CHD8000183P0102"/>
    <s v="航空插头插针 2.5mm2"/>
    <s v="SM"/>
    <n v="212"/>
    <x v="0"/>
    <s v="VEP"/>
    <x v="1"/>
    <s v="kanban"/>
    <n v="2600"/>
    <n v="1566"/>
    <n v="1800"/>
    <n v="0.69"/>
    <n v="0"/>
    <n v="600"/>
    <n v="32550.49"/>
    <n v="1080.54"/>
    <n v="10.585401325755772"/>
    <n v="0"/>
    <n v="206.99999999999997"/>
    <n v="1242"/>
    <n v="22459.838100000001"/>
    <s v="&lt;15 days"/>
    <n v="2"/>
    <s v="B"/>
    <n v="14"/>
    <n v="0"/>
  </r>
  <r>
    <s v="CHD8000183P0106"/>
    <s v="航空插头插针1.5mm"/>
    <s v="SM"/>
    <n v="212"/>
    <x v="0"/>
    <s v="VEP"/>
    <x v="1"/>
    <s v="kanban"/>
    <n v="2600"/>
    <n v="4984.92"/>
    <n v="800"/>
    <n v="0.69"/>
    <n v="0"/>
    <n v="200"/>
    <n v="11749.08"/>
    <n v="3439.5947999999999"/>
    <n v="48.649766620024721"/>
    <n v="0"/>
    <n v="69"/>
    <n v="552"/>
    <n v="8106.8651999999993"/>
    <s v="&lt;90 days"/>
    <n v="3"/>
    <s v="B"/>
    <n v="21"/>
    <n v="1290.2145285087804"/>
  </r>
  <r>
    <s v="CHD8000184P0101"/>
    <s v="活门驱动垫板12"/>
    <s v="VMI"/>
    <n v="212"/>
    <x v="0"/>
    <s v="VEP"/>
    <x v="2"/>
    <s v="MRP"/>
    <s v="VMI"/>
    <n v="42"/>
    <n v="0"/>
    <n v="2.4"/>
    <n v="0"/>
    <n v="0"/>
    <n v="24967"/>
    <n v="100.8"/>
    <n v="72.876028357431807"/>
    <n v="0"/>
    <n v="0"/>
    <n v="0"/>
    <n v="59920.799999999996"/>
    <s v="&lt;90 days"/>
    <n v="2"/>
    <s v="C"/>
    <n v="14"/>
    <n v="53.747501103547485"/>
  </r>
  <r>
    <s v="CHD8000185P0108"/>
    <s v="金属面板12-275"/>
    <s v="VE2"/>
    <n v="212"/>
    <x v="0"/>
    <s v="VEP"/>
    <x v="0"/>
    <s v="Order specific"/>
    <n v="2100"/>
    <n v="4"/>
    <n v="0"/>
    <n v="67.84"/>
    <n v="0"/>
    <n v="0"/>
    <n v="58"/>
    <n v="271.36"/>
    <n v="264.31034482758622"/>
    <n v="0"/>
    <n v="0"/>
    <n v="0"/>
    <n v="3934.7200000000003"/>
    <s v="Order specific"/>
    <s v="Order specific"/>
    <s v="C"/>
    <s v=""/>
    <n v="0"/>
  </r>
  <r>
    <s v="CHD8000185P0109"/>
    <s v="金属面板12-210-40"/>
    <s v="VE2"/>
    <n v="212"/>
    <x v="0"/>
    <s v="VEP"/>
    <x v="0"/>
    <s v="Order specific"/>
    <n v="2100"/>
    <n v="19"/>
    <n v="37"/>
    <n v="60.14"/>
    <n v="0"/>
    <n v="0"/>
    <n v="239"/>
    <n v="1142.6600000000001"/>
    <n v="6.1087866108786608"/>
    <n v="0"/>
    <n v="0"/>
    <n v="2225.1799999999998"/>
    <n v="14373.460000000001"/>
    <s v="Order specific"/>
    <s v="Order specific"/>
    <s v="B"/>
    <s v=""/>
    <n v="0"/>
  </r>
  <r>
    <s v="CHD8000185P0110"/>
    <s v="金属面板12-150"/>
    <s v="VE2"/>
    <n v="212"/>
    <x v="0"/>
    <s v="VEP"/>
    <x v="0"/>
    <s v="Order specific"/>
    <n v="2100"/>
    <n v="5"/>
    <n v="5"/>
    <n v="46.97"/>
    <n v="0"/>
    <n v="0"/>
    <n v="46"/>
    <n v="234.85"/>
    <n v="150.7608695652174"/>
    <n v="0"/>
    <n v="0"/>
    <n v="234.85"/>
    <n v="2160.62"/>
    <s v="Order specific"/>
    <s v="Order specific"/>
    <s v="C"/>
    <s v=""/>
    <n v="0"/>
  </r>
  <r>
    <s v="CHD8000186P0102"/>
    <s v="Y0闭锁连板12-1250"/>
    <s v="SM"/>
    <n v="212"/>
    <x v="0"/>
    <s v="VEP"/>
    <x v="1"/>
    <s v="kanban"/>
    <n v="2600"/>
    <n v="92"/>
    <n v="80"/>
    <n v="3.8"/>
    <n v="0"/>
    <n v="40"/>
    <n v="904"/>
    <n v="349.59999999999997"/>
    <n v="2.0188053097345131"/>
    <n v="0"/>
    <n v="76"/>
    <n v="304"/>
    <n v="3435.2"/>
    <s v="&lt;15 days"/>
    <n v="3"/>
    <s v="C"/>
    <n v="21"/>
    <n v="0"/>
  </r>
  <r>
    <s v="CHD8000186P0108"/>
    <s v="Y0闭锁连板12-3150"/>
    <s v="SM"/>
    <n v="212"/>
    <x v="0"/>
    <s v="VEP"/>
    <x v="1"/>
    <s v="kanban"/>
    <n v="2600"/>
    <n v="52"/>
    <n v="200"/>
    <n v="5.12"/>
    <n v="0"/>
    <n v="40"/>
    <n v="816"/>
    <n v="266.24"/>
    <n v="41.151960784313729"/>
    <n v="0"/>
    <n v="102.4"/>
    <n v="1024"/>
    <n v="4177.92"/>
    <s v="&lt;90 days"/>
    <n v="3"/>
    <s v="C"/>
    <n v="21"/>
    <n v="86.048641143537836"/>
  </r>
  <r>
    <s v="CHD8000186P0111"/>
    <s v="固定式联锁角板"/>
    <s v="VE2"/>
    <n v="212"/>
    <x v="0"/>
    <s v="VEP"/>
    <x v="0"/>
    <s v="Order specific"/>
    <n v="2100"/>
    <n v="19"/>
    <n v="2"/>
    <n v="4.5599999999999996"/>
    <n v="0"/>
    <n v="0"/>
    <n v="75"/>
    <n v="86.639999999999986"/>
    <n v="253.06666666666666"/>
    <n v="0"/>
    <n v="0"/>
    <n v="9.1199999999999992"/>
    <n v="341.99999999999994"/>
    <s v="Order specific"/>
    <s v="Order specific"/>
    <s v="C"/>
    <s v=""/>
    <n v="0"/>
  </r>
  <r>
    <s v="CHD8000186P0115"/>
    <s v="控制盒安装板"/>
    <s v="SM"/>
    <n v="202"/>
    <x v="0"/>
    <s v="VEP"/>
    <x v="1"/>
    <s v="kanban"/>
    <n v="2600"/>
    <n v="29"/>
    <n v="30"/>
    <n v="7"/>
    <n v="0"/>
    <n v="10"/>
    <n v="249"/>
    <n v="203"/>
    <n v="27.851405622489963"/>
    <n v="0"/>
    <n v="35"/>
    <n v="210"/>
    <n v="1743"/>
    <s v="&lt;30 days"/>
    <n v="3"/>
    <s v="C"/>
    <n v="21"/>
    <n v="32.958886806056256"/>
  </r>
  <r>
    <s v="CHD8000186P0116"/>
    <s v="弯板（两锁）"/>
    <s v="VE1"/>
    <n v="212"/>
    <x v="0"/>
    <s v="VEP"/>
    <x v="0"/>
    <s v="Order specific"/>
    <n v="2100"/>
    <n v="1"/>
    <n v="0"/>
    <n v="4.34"/>
    <n v="0"/>
    <n v="0"/>
    <n v="23"/>
    <n v="4.34"/>
    <n v="460.21739130434787"/>
    <n v="0"/>
    <n v="0"/>
    <n v="0"/>
    <n v="99.82"/>
    <s v="Order specific"/>
    <s v="Order specific"/>
    <s v="C"/>
    <s v=""/>
    <n v="0"/>
  </r>
  <r>
    <s v="CHD8000186P0117"/>
    <s v="弯板（三锁）"/>
    <s v="VE1"/>
    <n v="212"/>
    <x v="0"/>
    <s v="VEP"/>
    <x v="0"/>
    <s v="Order specific"/>
    <n v="2100"/>
    <n v="1"/>
    <n v="0"/>
    <n v="4.55"/>
    <n v="0"/>
    <n v="0"/>
    <n v="2"/>
    <n v="4.55"/>
    <n v="182.5"/>
    <n v="0"/>
    <n v="0"/>
    <n v="0"/>
    <n v="9.1"/>
    <s v="Order specific"/>
    <s v="Order specific"/>
    <s v="C"/>
    <s v=""/>
    <n v="0"/>
  </r>
  <r>
    <s v="CHD8000188P0101"/>
    <s v="固定块"/>
    <s v="VMI"/>
    <n v="212"/>
    <x v="0"/>
    <s v="VEP"/>
    <x v="2"/>
    <s v="MRP"/>
    <s v="VMI"/>
    <n v="51"/>
    <n v="0"/>
    <n v="3.07"/>
    <n v="0"/>
    <n v="0"/>
    <n v="6"/>
    <n v="156.57"/>
    <n v="60.833333333333329"/>
    <n v="0"/>
    <n v="0"/>
    <n v="0"/>
    <n v="18.419999999999998"/>
    <s v="&lt;90 days"/>
    <n v="3"/>
    <s v="C"/>
    <n v="21"/>
    <n v="67.66397753424657"/>
  </r>
  <r>
    <s v="CHD8000193P0101"/>
    <s v="左起吊板"/>
    <s v="VMI"/>
    <n v="212"/>
    <x v="0"/>
    <s v="VEP"/>
    <x v="2"/>
    <s v="MRP"/>
    <s v="VMI"/>
    <n v="6"/>
    <n v="0"/>
    <n v="23.17"/>
    <n v="0"/>
    <n v="0"/>
    <n v="4082"/>
    <n v="139.02000000000001"/>
    <n v="4.5602645761881435"/>
    <n v="0"/>
    <n v="0"/>
    <n v="0"/>
    <n v="94579.94"/>
    <s v="&lt;15 days"/>
    <n v="2"/>
    <s v="C"/>
    <n v="14"/>
    <n v="0"/>
  </r>
  <r>
    <s v="CHD8000194P0101"/>
    <s v="右起吊板"/>
    <s v="VMI"/>
    <n v="212"/>
    <x v="0"/>
    <s v="VEP"/>
    <x v="2"/>
    <s v="MRP"/>
    <s v="VMI"/>
    <n v="6"/>
    <n v="0"/>
    <n v="23.17"/>
    <n v="0"/>
    <n v="0"/>
    <n v="4082"/>
    <n v="139.02000000000001"/>
    <n v="0.53650171484566389"/>
    <n v="0"/>
    <n v="0"/>
    <n v="0"/>
    <n v="94579.94"/>
    <s v="&lt;15 days"/>
    <n v="2"/>
    <s v="C"/>
    <n v="14"/>
    <n v="0"/>
  </r>
  <r>
    <s v="CHD8000203P0108"/>
    <s v="锌散热罩"/>
    <s v="VE2"/>
    <n v="212"/>
    <x v="0"/>
    <s v="VEP"/>
    <x v="0"/>
    <s v="Order specific"/>
    <n v="2100"/>
    <n v="38"/>
    <n v="0"/>
    <n v="373.26"/>
    <n v="0"/>
    <n v="0"/>
    <n v="85"/>
    <n v="14183.88"/>
    <n v="25.764705882352942"/>
    <n v="0"/>
    <n v="0"/>
    <n v="0"/>
    <n v="31727.1"/>
    <s v="Order specific"/>
    <s v="Order specific"/>
    <s v="A"/>
    <s v=""/>
    <n v="0"/>
  </r>
  <r>
    <s v="CHD8000204P0110"/>
    <s v="面板标识"/>
    <s v="VE2"/>
    <n v="202"/>
    <x v="0"/>
    <s v="VEP"/>
    <x v="0"/>
    <s v="Order specific"/>
    <n v="2100"/>
    <n v="27"/>
    <n v="0"/>
    <n v="42.68"/>
    <n v="0"/>
    <n v="0"/>
    <n v="107"/>
    <n v="1152.3599999999999"/>
    <n v="129.62616822429905"/>
    <n v="0"/>
    <n v="0"/>
    <n v="0"/>
    <n v="4566.76"/>
    <s v="Order specific"/>
    <s v="Order specific"/>
    <s v="B"/>
    <s v=""/>
    <n v="0"/>
  </r>
  <r>
    <s v="CHD8000208P0106"/>
    <s v="螺杆VG3"/>
    <s v="VMI"/>
    <n v="212"/>
    <x v="0"/>
    <s v="VEP"/>
    <x v="2"/>
    <s v="MRP"/>
    <s v="VMI"/>
    <n v="22"/>
    <n v="0"/>
    <n v="5.55"/>
    <n v="0"/>
    <n v="0"/>
    <n v="0"/>
    <n v="122.1"/>
    <s v=""/>
    <n v="0"/>
    <n v="0"/>
    <n v="0"/>
    <n v="0"/>
    <s v="&gt;90 days"/>
    <n v="4"/>
    <s v="C"/>
    <n v="0"/>
    <n v="80.585999999999999"/>
  </r>
  <r>
    <s v="CHD8000209P0101"/>
    <s v="合闸弹簧固定杆275-40"/>
    <s v="SM"/>
    <n v="212"/>
    <x v="0"/>
    <s v="VEP"/>
    <x v="1"/>
    <s v="kanban"/>
    <n v="2600"/>
    <n v="170"/>
    <n v="0"/>
    <n v="5.98"/>
    <n v="0"/>
    <n v="150"/>
    <n v="7487"/>
    <n v="1016.6"/>
    <n v="1.0725257112328037"/>
    <n v="0"/>
    <n v="448.50000000000006"/>
    <n v="0"/>
    <n v="44772.26"/>
    <s v="&lt;15 days"/>
    <n v="2"/>
    <s v="B"/>
    <n v="14"/>
    <n v="0"/>
  </r>
  <r>
    <s v="CHD8000212P0102"/>
    <s v="触臂垫片Φ22×5"/>
    <s v="VMI"/>
    <n v="212"/>
    <x v="0"/>
    <s v="VEP"/>
    <x v="2"/>
    <s v="MRP"/>
    <s v="VMI"/>
    <n v="12"/>
    <n v="0"/>
    <n v="5.94"/>
    <n v="0"/>
    <n v="0"/>
    <n v="5116"/>
    <n v="71.28"/>
    <n v="12.128616106333073"/>
    <n v="0"/>
    <n v="0"/>
    <n v="0"/>
    <n v="30389.040000000001"/>
    <s v="&lt;15 days"/>
    <n v="2"/>
    <s v="C"/>
    <n v="14"/>
    <n v="0"/>
  </r>
  <r>
    <s v="CHD8000218P0103"/>
    <s v="垫块VG3"/>
    <s v="VMI"/>
    <n v="212"/>
    <x v="0"/>
    <s v="VEP"/>
    <x v="2"/>
    <s v="MRP"/>
    <s v="VMI"/>
    <n v="22"/>
    <n v="0"/>
    <n v="9.8000000000000007"/>
    <n v="0"/>
    <n v="0"/>
    <n v="0"/>
    <n v="215.60000000000002"/>
    <s v=""/>
    <n v="0"/>
    <n v="0"/>
    <n v="0"/>
    <n v="0"/>
    <s v="&gt;90 days"/>
    <n v="4"/>
    <s v="C"/>
    <n v="0"/>
    <n v="142.29600000000002"/>
  </r>
  <r>
    <s v="CHD8000234P0101"/>
    <s v="VG2泡橡胶垫"/>
    <s v="VE1"/>
    <n v="202"/>
    <x v="0"/>
    <s v="VEP"/>
    <x v="0"/>
    <s v="Order specific"/>
    <n v="2100"/>
    <n v="297"/>
    <n v="84"/>
    <n v="2.97"/>
    <n v="0"/>
    <n v="0"/>
    <n v="1710"/>
    <n v="882.09"/>
    <n v="4.6959064327485383"/>
    <n v="0"/>
    <n v="0"/>
    <n v="249.48000000000002"/>
    <n v="5078.7000000000007"/>
    <s v="Order specific"/>
    <s v="Order specific"/>
    <s v="C"/>
    <s v=""/>
    <n v="0"/>
  </r>
  <r>
    <s v="CHD8000236P0114"/>
    <s v="底盘车零件把手"/>
    <s v="SM"/>
    <n v="212"/>
    <x v="0"/>
    <s v="VEP"/>
    <x v="1"/>
    <s v="kanban"/>
    <n v="2600"/>
    <n v="20"/>
    <n v="160"/>
    <n v="5.23"/>
    <n v="0"/>
    <n v="60"/>
    <n v="816"/>
    <n v="104.60000000000001"/>
    <n v="132.84926470588235"/>
    <n v="0"/>
    <n v="156.9"/>
    <n v="836.80000000000007"/>
    <n v="4267.68"/>
    <s v="&gt;90 days"/>
    <n v="3"/>
    <s v="C"/>
    <n v="21"/>
    <n v="58.123210958904117"/>
  </r>
  <r>
    <s v="CHD8010003P0102"/>
    <s v="合闸模块右侧板"/>
    <s v="VE2"/>
    <n v="212"/>
    <x v="0"/>
    <s v="VEP"/>
    <x v="0"/>
    <s v="Order specific"/>
    <n v="2100"/>
    <n v="5"/>
    <n v="0"/>
    <n v="37.200000000000003"/>
    <n v="0"/>
    <n v="0"/>
    <n v="0"/>
    <n v="186"/>
    <s v=""/>
    <n v="0"/>
    <n v="0"/>
    <n v="0"/>
    <n v="0"/>
    <s v="Order specific"/>
    <s v="Order specific"/>
    <s v="C"/>
    <s v=""/>
    <n v="0"/>
  </r>
  <r>
    <s v="CHD8010006P0101"/>
    <s v="铝法兰VEG12-1250"/>
    <s v="VE2"/>
    <n v="212"/>
    <x v="0"/>
    <s v="VEP"/>
    <x v="0"/>
    <s v="Order specific"/>
    <n v="2100"/>
    <n v="1"/>
    <n v="17"/>
    <n v="463.98"/>
    <n v="5"/>
    <n v="0"/>
    <n v="147"/>
    <n v="463.98"/>
    <n v="12.414965986394559"/>
    <n v="2319.9"/>
    <n v="0"/>
    <n v="7887.66"/>
    <n v="68205.06"/>
    <s v="Order specific"/>
    <s v="Order specific"/>
    <s v="C"/>
    <s v=""/>
    <n v="0"/>
  </r>
  <r>
    <s v="CHD8010009P0101"/>
    <s v="联杆"/>
    <s v="SM"/>
    <n v="212"/>
    <x v="0"/>
    <s v="VEP"/>
    <x v="1"/>
    <s v="kanban"/>
    <n v="2600"/>
    <n v="13"/>
    <n v="10"/>
    <n v="4.24"/>
    <n v="0"/>
    <n v="5"/>
    <n v="147"/>
    <n v="55.120000000000005"/>
    <n v="2.4829931972789114"/>
    <n v="0"/>
    <n v="10.600000000000001"/>
    <n v="42.400000000000006"/>
    <n v="623.28000000000009"/>
    <s v="&lt;15 days"/>
    <n v="3"/>
    <s v="C"/>
    <n v="21"/>
    <n v="0"/>
  </r>
  <r>
    <s v="CHD8010011R0102"/>
    <s v="关节轴承L=33"/>
    <s v="VE1"/>
    <n v="212"/>
    <x v="0"/>
    <s v="VEP"/>
    <x v="0"/>
    <s v="Order specific"/>
    <n v="2100"/>
    <n v="40"/>
    <n v="0"/>
    <n v="8.85"/>
    <n v="0"/>
    <n v="0"/>
    <n v="1140"/>
    <n v="354"/>
    <n v="4.1622807017543861"/>
    <n v="0"/>
    <n v="0"/>
    <n v="0"/>
    <n v="10089"/>
    <s v="Order specific"/>
    <s v="Order specific"/>
    <s v="C"/>
    <s v=""/>
    <n v="0"/>
  </r>
  <r>
    <s v="CHD8010012P0102"/>
    <s v="接线端子安装板"/>
    <s v="SM"/>
    <n v="212"/>
    <x v="0"/>
    <s v="VEP"/>
    <x v="1"/>
    <s v="kanban"/>
    <n v="2600"/>
    <n v="10"/>
    <n v="10"/>
    <n v="8.8699999999999992"/>
    <n v="0"/>
    <n v="5"/>
    <n v="147"/>
    <n v="88.699999999999989"/>
    <n v="99.319727891156475"/>
    <n v="0"/>
    <n v="22.174999999999997"/>
    <n v="88.699999999999989"/>
    <n v="1303.8899999999999"/>
    <s v="&gt;90 days"/>
    <n v="3"/>
    <s v="C"/>
    <n v="21"/>
    <n v="46.163975753424658"/>
  </r>
  <r>
    <s v="CHD8010012R0102"/>
    <s v="油缓冲器"/>
    <s v="VE2"/>
    <n v="212"/>
    <x v="0"/>
    <s v="VEP"/>
    <x v="0"/>
    <s v="Order specific"/>
    <n v="2100"/>
    <n v="26"/>
    <n v="0"/>
    <n v="66.88"/>
    <n v="0"/>
    <n v="0"/>
    <n v="0"/>
    <n v="1738.8799999999999"/>
    <s v=""/>
    <n v="0"/>
    <n v="0"/>
    <n v="0"/>
    <n v="0"/>
    <s v="Order specific"/>
    <s v="Order specific"/>
    <s v="B"/>
    <s v=""/>
    <n v="0"/>
  </r>
  <r>
    <s v="CHD8010012R0103"/>
    <s v="VEG40.5油缓冲器"/>
    <s v="VE2"/>
    <n v="212"/>
    <x v="0"/>
    <s v="VEP"/>
    <x v="0"/>
    <s v="Order specific"/>
    <n v="2100"/>
    <n v="10"/>
    <n v="0"/>
    <n v="67.8"/>
    <n v="0"/>
    <n v="0"/>
    <n v="0"/>
    <n v="678"/>
    <s v=""/>
    <n v="0"/>
    <n v="0"/>
    <n v="0"/>
    <n v="0"/>
    <s v="Order specific"/>
    <s v="Order specific"/>
    <s v="C"/>
    <s v=""/>
    <n v="0"/>
  </r>
  <r>
    <s v="CHD8010013P0102"/>
    <s v="主输出拐臂连板"/>
    <s v="SM"/>
    <n v="212"/>
    <x v="0"/>
    <s v="VEP"/>
    <x v="1"/>
    <s v="kanban"/>
    <n v="2600"/>
    <n v="48"/>
    <n v="60"/>
    <n v="5.91"/>
    <n v="0"/>
    <n v="30"/>
    <n v="882"/>
    <n v="283.68"/>
    <n v="4.1383219954648522"/>
    <n v="0"/>
    <n v="88.65"/>
    <n v="354.6"/>
    <n v="5212.62"/>
    <s v="&lt;15 days"/>
    <n v="3"/>
    <s v="C"/>
    <n v="21"/>
    <n v="0"/>
  </r>
  <r>
    <s v="CHD8010013P0103"/>
    <s v="驱动连板"/>
    <s v="SM"/>
    <n v="212"/>
    <x v="0"/>
    <s v="VEP"/>
    <x v="1"/>
    <s v="kanban"/>
    <n v="2600"/>
    <n v="50"/>
    <n v="174"/>
    <n v="11.08"/>
    <n v="0"/>
    <n v="30"/>
    <n v="882"/>
    <n v="554"/>
    <n v="19.863945578231291"/>
    <n v="0"/>
    <n v="166.2"/>
    <n v="1927.92"/>
    <n v="9772.56"/>
    <s v="&lt;30 days"/>
    <n v="3"/>
    <s v="C"/>
    <n v="21"/>
    <n v="0"/>
  </r>
  <r>
    <s v="CHD8010017P0101"/>
    <s v="联锁扣板"/>
    <s v="SM"/>
    <n v="212"/>
    <x v="0"/>
    <s v="VEP"/>
    <x v="1"/>
    <s v="kanban"/>
    <n v="2600"/>
    <n v="8"/>
    <n v="14"/>
    <n v="4.53"/>
    <n v="0"/>
    <n v="5"/>
    <n v="148"/>
    <n v="36.24"/>
    <n v="123.31081081081081"/>
    <n v="0"/>
    <n v="11.325000000000001"/>
    <n v="63.42"/>
    <n v="670.44"/>
    <s v="&gt;90 days"/>
    <n v="3"/>
    <s v="C"/>
    <n v="21"/>
    <n v="19.845063715068495"/>
  </r>
  <r>
    <s v="CHD8010018P0108"/>
    <s v="导向销连接块"/>
    <s v="VE2"/>
    <n v="212"/>
    <x v="0"/>
    <s v="VEP"/>
    <x v="0"/>
    <s v="Order specific"/>
    <n v="2100"/>
    <n v="110"/>
    <n v="0"/>
    <n v="31.95"/>
    <n v="0"/>
    <n v="0"/>
    <n v="0"/>
    <n v="3514.5"/>
    <s v=""/>
    <n v="0"/>
    <n v="0"/>
    <n v="0"/>
    <n v="0"/>
    <s v="Order specific"/>
    <s v="Order specific"/>
    <s v="B"/>
    <s v=""/>
    <n v="0"/>
  </r>
  <r>
    <s v="CHD8010019P0102"/>
    <s v="主轴523"/>
    <s v="VE2"/>
    <n v="212"/>
    <x v="0"/>
    <s v="VEP"/>
    <x v="0"/>
    <s v="Order specific"/>
    <n v="2100"/>
    <n v="2"/>
    <n v="1"/>
    <n v="113.93"/>
    <n v="0"/>
    <n v="0"/>
    <n v="0"/>
    <n v="227.86"/>
    <s v=""/>
    <n v="0"/>
    <n v="0"/>
    <n v="113.93"/>
    <n v="0"/>
    <s v="Order specific"/>
    <s v="Order specific"/>
    <s v="C"/>
    <s v=""/>
    <n v="0"/>
  </r>
  <r>
    <s v="CHD8010019P0103"/>
    <s v="主轴410单"/>
    <s v="VE2"/>
    <n v="212"/>
    <x v="0"/>
    <s v="VEP"/>
    <x v="0"/>
    <s v="Order specific"/>
    <n v="2100"/>
    <n v="1"/>
    <n v="17"/>
    <n v="81.709999999999994"/>
    <n v="0"/>
    <n v="0"/>
    <n v="147"/>
    <n v="81.709999999999994"/>
    <n v="4.9659863945578229"/>
    <n v="0"/>
    <n v="0"/>
    <n v="1389.07"/>
    <n v="12011.369999999999"/>
    <s v="Order specific"/>
    <s v="Order specific"/>
    <s v="C"/>
    <s v=""/>
    <n v="0"/>
  </r>
  <r>
    <s v="CHD8010023P0123"/>
    <s v="导向套VEG40.5-1250-25"/>
    <s v="VE2"/>
    <n v="212"/>
    <x v="0"/>
    <s v="VEP"/>
    <x v="0"/>
    <s v="Order specific"/>
    <n v="2100"/>
    <n v="6"/>
    <n v="0"/>
    <n v="138.83000000000001"/>
    <n v="0"/>
    <n v="0"/>
    <n v="0"/>
    <n v="832.98"/>
    <s v=""/>
    <n v="0"/>
    <n v="0"/>
    <n v="0"/>
    <n v="0"/>
    <s v="Order specific"/>
    <s v="Order specific"/>
    <s v="C"/>
    <s v=""/>
    <n v="0"/>
  </r>
  <r>
    <s v="CHD8010023P0125"/>
    <s v="导向套VEG24-2500-31.5"/>
    <s v="VE2"/>
    <n v="212"/>
    <x v="0"/>
    <s v="VEP"/>
    <x v="0"/>
    <s v="Order specific"/>
    <n v="2100"/>
    <n v="1"/>
    <n v="3"/>
    <n v="112.51"/>
    <n v="0"/>
    <n v="0"/>
    <n v="0"/>
    <n v="112.51"/>
    <s v=""/>
    <n v="0"/>
    <n v="0"/>
    <n v="337.53000000000003"/>
    <n v="0"/>
    <s v="Order specific"/>
    <s v="Order specific"/>
    <s v="C"/>
    <s v=""/>
    <n v="0"/>
  </r>
  <r>
    <s v="CHD8010024P0101"/>
    <s v="联杆装配连接块"/>
    <s v="SM"/>
    <n v="212"/>
    <x v="0"/>
    <s v="VEP"/>
    <x v="1"/>
    <s v="kanban"/>
    <n v="2600"/>
    <n v="16"/>
    <n v="28"/>
    <n v="4.59"/>
    <n v="0"/>
    <n v="10"/>
    <n v="294"/>
    <n v="73.44"/>
    <n v="1.2414965986394557"/>
    <n v="0"/>
    <n v="22.95"/>
    <n v="128.51999999999998"/>
    <n v="1349.46"/>
    <s v="&lt;15 days"/>
    <n v="3"/>
    <s v="C"/>
    <n v="21"/>
    <n v="0"/>
  </r>
  <r>
    <s v="CHD8010028P0104"/>
    <s v="盖板"/>
    <s v="VE1"/>
    <n v="212"/>
    <x v="0"/>
    <s v="VEP"/>
    <x v="0"/>
    <s v="Order specific"/>
    <n v="2100"/>
    <n v="1"/>
    <n v="0"/>
    <n v="34.22"/>
    <n v="0"/>
    <n v="0"/>
    <n v="0"/>
    <n v="34.22"/>
    <s v=""/>
    <n v="0"/>
    <n v="0"/>
    <n v="0"/>
    <n v="0"/>
    <s v="Order specific"/>
    <s v="Order specific"/>
    <s v="C"/>
    <s v=""/>
    <n v="0"/>
  </r>
  <r>
    <s v="CHD8010030P0102"/>
    <s v="密封垫"/>
    <s v="VE1"/>
    <n v="202"/>
    <x v="0"/>
    <s v="VEP"/>
    <x v="0"/>
    <s v="Order specific"/>
    <n v="2100"/>
    <n v="13"/>
    <n v="0"/>
    <n v="11.47"/>
    <n v="0"/>
    <n v="0"/>
    <n v="0"/>
    <n v="149.11000000000001"/>
    <s v=""/>
    <n v="0"/>
    <n v="0"/>
    <n v="0"/>
    <n v="0"/>
    <s v="Order specific"/>
    <s v="Order specific"/>
    <s v="C"/>
    <s v=""/>
    <n v="0"/>
  </r>
  <r>
    <s v="CHD8010033R0101"/>
    <s v="机械式计数器（左出逆时针）"/>
    <s v="VE2"/>
    <n v="202"/>
    <x v="0"/>
    <s v="VEP"/>
    <x v="0"/>
    <s v="Order specific"/>
    <n v="2100"/>
    <n v="24"/>
    <n v="0"/>
    <n v="15.98"/>
    <n v="0"/>
    <n v="0"/>
    <n v="0"/>
    <n v="383.52"/>
    <s v=""/>
    <n v="0"/>
    <n v="0"/>
    <n v="0"/>
    <n v="0"/>
    <s v="Order specific"/>
    <s v="Order specific"/>
    <s v="C"/>
    <s v=""/>
    <n v="0"/>
  </r>
  <r>
    <s v="CHD8010035P0101"/>
    <s v="联锁装配上销套"/>
    <s v="SM"/>
    <n v="212"/>
    <x v="0"/>
    <s v="VEP"/>
    <x v="1"/>
    <s v="kanban"/>
    <n v="2600"/>
    <n v="3"/>
    <n v="24"/>
    <n v="4.7699999999999996"/>
    <n v="0"/>
    <n v="5"/>
    <n v="147"/>
    <n v="14.309999999999999"/>
    <n v="59.591836734693871"/>
    <n v="0"/>
    <n v="11.924999999999999"/>
    <n v="114.47999999999999"/>
    <n v="701.18999999999994"/>
    <s v="&lt;90 days"/>
    <n v="3"/>
    <s v="C"/>
    <n v="21"/>
    <n v="6.1163488356164368"/>
  </r>
  <r>
    <s v="CHD8010035P0102"/>
    <s v="联锁装配下销套"/>
    <s v="SM"/>
    <n v="212"/>
    <x v="0"/>
    <s v="VEP"/>
    <x v="1"/>
    <s v="kanban"/>
    <n v="2600"/>
    <n v="13"/>
    <n v="10"/>
    <n v="5"/>
    <n v="0"/>
    <n v="5"/>
    <n v="147"/>
    <n v="65"/>
    <n v="7.4489795918367339"/>
    <n v="0"/>
    <n v="12.5"/>
    <n v="50"/>
    <n v="735"/>
    <s v="&lt;15 days"/>
    <n v="3"/>
    <s v="C"/>
    <n v="21"/>
    <n v="0"/>
  </r>
  <r>
    <s v="CHD8010036P0101"/>
    <s v="联锁装配销钉"/>
    <s v="SM"/>
    <n v="212"/>
    <x v="0"/>
    <s v="VEP"/>
    <x v="1"/>
    <s v="kanban"/>
    <n v="2600"/>
    <n v="71"/>
    <n v="29"/>
    <n v="4.16"/>
    <n v="0"/>
    <n v="5"/>
    <n v="147"/>
    <n v="295.36"/>
    <n v="32.278911564625851"/>
    <n v="0"/>
    <n v="10.4"/>
    <n v="120.64"/>
    <n v="611.52"/>
    <s v="&lt;90 days"/>
    <n v="3"/>
    <s v="C"/>
    <n v="21"/>
    <n v="68.115182465753435"/>
  </r>
  <r>
    <s v="CHD8010036P0102"/>
    <s v="联锁装配销钉"/>
    <s v="SM"/>
    <n v="212"/>
    <x v="0"/>
    <s v="VEP"/>
    <x v="1"/>
    <s v="kanban"/>
    <n v="2600"/>
    <n v="5"/>
    <n v="10"/>
    <n v="3.24"/>
    <n v="0"/>
    <n v="5"/>
    <n v="147"/>
    <n v="16.200000000000003"/>
    <n v="176.29251700680271"/>
    <n v="0"/>
    <n v="8.1000000000000014"/>
    <n v="32.400000000000006"/>
    <n v="476.28000000000003"/>
    <s v="&gt;90 days"/>
    <n v="3"/>
    <s v="C"/>
    <n v="21"/>
    <n v="9.4183668145861485"/>
  </r>
  <r>
    <s v="CHD8010039P0101"/>
    <s v="分闸簧挂销φ8×43"/>
    <s v="SM"/>
    <n v="212"/>
    <x v="0"/>
    <s v="VEP"/>
    <x v="1"/>
    <s v="kanban"/>
    <n v="2600"/>
    <n v="113"/>
    <n v="400"/>
    <n v="2.1"/>
    <n v="0"/>
    <n v="120"/>
    <n v="3021"/>
    <n v="237.3"/>
    <n v="0.60410460112545517"/>
    <n v="0"/>
    <n v="126"/>
    <n v="840"/>
    <n v="6344.1"/>
    <s v="&lt;15 days"/>
    <n v="3"/>
    <s v="C"/>
    <n v="21"/>
    <n v="0"/>
  </r>
  <r>
    <s v="CHD8010039P0103"/>
    <s v="销轴φ10×25"/>
    <s v="SM"/>
    <n v="212"/>
    <x v="0"/>
    <s v="VEP"/>
    <x v="1"/>
    <s v="kanban"/>
    <n v="2600"/>
    <n v="51"/>
    <n v="120"/>
    <n v="3.26"/>
    <n v="0"/>
    <n v="30"/>
    <n v="882"/>
    <n v="166.26"/>
    <n v="46.763038548752839"/>
    <n v="0"/>
    <n v="48.9"/>
    <n v="391.2"/>
    <n v="2875.3199999999997"/>
    <s v="&lt;90 days"/>
    <n v="3"/>
    <s v="C"/>
    <n v="21"/>
    <n v="60.454143454964246"/>
  </r>
  <r>
    <s v="CHD8010039P0105"/>
    <s v="分闸簧挂销φ8×34"/>
    <s v="SM"/>
    <n v="212"/>
    <x v="0"/>
    <s v="VEP"/>
    <x v="1"/>
    <s v="kanban"/>
    <n v="2600"/>
    <n v="84"/>
    <n v="0"/>
    <n v="3.92"/>
    <n v="0"/>
    <n v="15"/>
    <n v="0"/>
    <n v="329.28"/>
    <s v=""/>
    <n v="0"/>
    <n v="29.4"/>
    <n v="0"/>
    <n v="0"/>
    <s v="&gt;90 days"/>
    <n v="4"/>
    <s v="C"/>
    <n v="0"/>
    <n v="217.32479999999998"/>
  </r>
  <r>
    <s v="CHD8010039P0106"/>
    <s v="分闸簧长挂销"/>
    <s v="SM"/>
    <n v="212"/>
    <x v="0"/>
    <s v="VEP"/>
    <x v="1"/>
    <s v="kanban"/>
    <n v="2600"/>
    <n v="59"/>
    <n v="0"/>
    <n v="3.51"/>
    <n v="0"/>
    <n v="15"/>
    <n v="2"/>
    <n v="207.08999999999997"/>
    <n v="15330"/>
    <n v="0"/>
    <n v="26.324999999999999"/>
    <n v="0"/>
    <n v="7.02"/>
    <s v="&gt;90 days"/>
    <n v="3"/>
    <s v="C"/>
    <n v="21"/>
    <n v="136.49216794520547"/>
  </r>
  <r>
    <s v="CHD8010041P0103"/>
    <s v="操作绝缘子导向件"/>
    <s v="VE2"/>
    <n v="212"/>
    <x v="0"/>
    <s v="VEP"/>
    <x v="0"/>
    <s v="Order specific"/>
    <n v="2100"/>
    <n v="2"/>
    <n v="51"/>
    <n v="100.11"/>
    <n v="0"/>
    <n v="0"/>
    <n v="441"/>
    <n v="200.22"/>
    <n v="48.832199546485263"/>
    <n v="0"/>
    <n v="0"/>
    <n v="5105.6099999999997"/>
    <n v="44148.51"/>
    <s v="Order specific"/>
    <s v="Order specific"/>
    <s v="C"/>
    <s v=""/>
    <n v="0"/>
  </r>
  <r>
    <s v="CHD8010042P0101"/>
    <s v="操作绝缘子销轴φ12×43"/>
    <s v="SM"/>
    <n v="212"/>
    <x v="0"/>
    <s v="VEP"/>
    <x v="1"/>
    <s v="kanban"/>
    <n v="2600"/>
    <n v="30"/>
    <n v="72"/>
    <n v="3.06"/>
    <n v="0"/>
    <n v="15"/>
    <n v="441"/>
    <n v="91.8"/>
    <n v="1.655328798185941"/>
    <n v="0"/>
    <n v="22.95"/>
    <n v="220.32"/>
    <n v="1349.46"/>
    <s v="&lt;15 days"/>
    <n v="3"/>
    <s v="C"/>
    <n v="21"/>
    <n v="0"/>
  </r>
  <r>
    <s v="CHD8010044R0102"/>
    <s v="VEG拉杆40.5-1250-25"/>
    <s v="VE1"/>
    <n v="202"/>
    <x v="0"/>
    <s v="VEP"/>
    <x v="0"/>
    <s v="Order specific"/>
    <n v="2100"/>
    <n v="5"/>
    <n v="3"/>
    <n v="73.09"/>
    <n v="0"/>
    <n v="0"/>
    <n v="1"/>
    <n v="365.45000000000005"/>
    <n v="10950"/>
    <n v="0"/>
    <n v="0"/>
    <n v="219.27"/>
    <n v="73.09"/>
    <s v="Order specific"/>
    <s v="Order specific"/>
    <s v="C"/>
    <s v=""/>
    <n v="0"/>
  </r>
  <r>
    <s v="CHD8010048P0101"/>
    <s v="极柱垫片1250"/>
    <s v="SM"/>
    <n v="202"/>
    <x v="0"/>
    <s v="VEP"/>
    <x v="1"/>
    <s v="kanban"/>
    <n v="2600"/>
    <n v="163"/>
    <n v="300"/>
    <n v="6.26"/>
    <n v="0"/>
    <n v="60"/>
    <n v="1764"/>
    <n v="1020.38"/>
    <n v="1.0345804988662131"/>
    <n v="0"/>
    <n v="187.79999999999998"/>
    <n v="1878"/>
    <n v="11042.64"/>
    <s v="&lt;15 days"/>
    <n v="2"/>
    <s v="B"/>
    <n v="14"/>
    <n v="0"/>
  </r>
  <r>
    <s v="CHD8010048P0102"/>
    <s v="极柱垫片2500"/>
    <s v="SM"/>
    <n v="202"/>
    <x v="0"/>
    <s v="VEP"/>
    <x v="1"/>
    <s v="kanban"/>
    <n v="2600"/>
    <n v="238"/>
    <n v="0"/>
    <n v="6.26"/>
    <n v="0"/>
    <n v="60"/>
    <n v="4"/>
    <n v="1489.8799999999999"/>
    <n v="14873.75"/>
    <n v="0"/>
    <n v="187.79999999999998"/>
    <n v="0"/>
    <n v="25.04"/>
    <s v="&gt;90 days"/>
    <n v="3"/>
    <s v="B"/>
    <n v="21"/>
    <n v="981.93246573325496"/>
  </r>
  <r>
    <s v="CHD8010060P0102"/>
    <s v="拐臂安装板垫块"/>
    <s v="SM"/>
    <n v="212"/>
    <x v="0"/>
    <s v="VEP"/>
    <x v="1"/>
    <s v="kanban"/>
    <n v="2600"/>
    <n v="1199"/>
    <n v="0"/>
    <n v="7.76"/>
    <n v="0"/>
    <n v="30"/>
    <n v="60"/>
    <n v="9304.24"/>
    <n v="1447.8333333333335"/>
    <n v="0"/>
    <n v="116.39999999999999"/>
    <n v="0"/>
    <n v="465.59999999999997"/>
    <s v="&gt;90 days"/>
    <n v="3"/>
    <s v="A"/>
    <n v="21"/>
    <n v="6051.7296077356978"/>
  </r>
  <r>
    <s v="CHD8010062R0101"/>
    <s v="滑板焊接12-2500-40"/>
    <s v="SM"/>
    <n v="202"/>
    <x v="0"/>
    <s v="VEP"/>
    <x v="1"/>
    <s v="kanban"/>
    <n v="2600"/>
    <n v="32"/>
    <n v="0"/>
    <n v="9.9700000000000006"/>
    <n v="0"/>
    <n v="5"/>
    <n v="0"/>
    <n v="319.04000000000002"/>
    <s v=""/>
    <n v="0"/>
    <n v="24.925000000000001"/>
    <n v="0"/>
    <n v="0"/>
    <s v="&gt;90 days"/>
    <n v="4"/>
    <s v="C"/>
    <n v="0"/>
    <n v="210.56640000000002"/>
  </r>
  <r>
    <s v="CHD8010062R0102"/>
    <s v="滑板焊接12-1250-31.5"/>
    <s v="SM"/>
    <n v="202"/>
    <x v="0"/>
    <s v="VEP"/>
    <x v="1"/>
    <s v="kanban"/>
    <n v="2600"/>
    <n v="13"/>
    <n v="0"/>
    <n v="13"/>
    <n v="0"/>
    <n v="5"/>
    <n v="147"/>
    <n v="169"/>
    <n v="79.455782312925166"/>
    <n v="0"/>
    <n v="32.5"/>
    <n v="0"/>
    <n v="1911"/>
    <s v="&lt;90 days"/>
    <n v="3"/>
    <s v="C"/>
    <n v="21"/>
    <n v="82.060207191780833"/>
  </r>
  <r>
    <s v="CHD8010067P0106"/>
    <s v="大拐臂VEG24-2500-31.5"/>
    <s v="VE2"/>
    <n v="212"/>
    <x v="0"/>
    <s v="VEP"/>
    <x v="0"/>
    <s v="Order specific"/>
    <n v="2100"/>
    <n v="12"/>
    <n v="0"/>
    <n v="58.62"/>
    <n v="0"/>
    <n v="0"/>
    <n v="0"/>
    <n v="703.43999999999994"/>
    <s v=""/>
    <n v="0"/>
    <n v="0"/>
    <n v="0"/>
    <n v="0"/>
    <s v="Order specific"/>
    <s v="Order specific"/>
    <s v="C"/>
    <s v=""/>
    <n v="0"/>
  </r>
  <r>
    <s v="CHD8010076P0101"/>
    <s v="面板"/>
    <s v="VE2"/>
    <n v="212"/>
    <x v="0"/>
    <s v="VEP"/>
    <x v="0"/>
    <s v="Order specific"/>
    <n v="2100"/>
    <n v="4"/>
    <n v="0"/>
    <n v="64.239999999999995"/>
    <n v="0"/>
    <n v="0"/>
    <n v="0"/>
    <n v="256.95999999999998"/>
    <s v=""/>
    <n v="0"/>
    <n v="0"/>
    <n v="0"/>
    <n v="0"/>
    <s v="Order specific"/>
    <s v="Order specific"/>
    <s v="C"/>
    <s v=""/>
    <n v="0"/>
  </r>
  <r>
    <s v="CHD8010076P0102"/>
    <s v="面板40.5kV-1250-25"/>
    <s v="VE2"/>
    <n v="212"/>
    <x v="0"/>
    <s v="VEP"/>
    <x v="0"/>
    <s v="Order specific"/>
    <n v="2100"/>
    <n v="2"/>
    <n v="0"/>
    <n v="53.05"/>
    <n v="0"/>
    <n v="0"/>
    <n v="10"/>
    <n v="106.1"/>
    <n v="146"/>
    <n v="0"/>
    <n v="0"/>
    <n v="0"/>
    <n v="530.5"/>
    <s v="Order specific"/>
    <s v="Order specific"/>
    <s v="C"/>
    <s v=""/>
    <n v="0"/>
  </r>
  <r>
    <s v="CHD8010079P0105"/>
    <s v="拉杆连接轴VEG40.5-1250-25"/>
    <s v="VE2"/>
    <n v="212"/>
    <x v="0"/>
    <s v="VEP"/>
    <x v="0"/>
    <s v="Order specific"/>
    <n v="2100"/>
    <n v="3"/>
    <n v="0"/>
    <n v="54.05"/>
    <n v="0"/>
    <n v="0"/>
    <n v="0"/>
    <n v="162.14999999999998"/>
    <s v=""/>
    <n v="0"/>
    <n v="0"/>
    <n v="0"/>
    <n v="0"/>
    <s v="Order specific"/>
    <s v="Order specific"/>
    <s v="C"/>
    <s v=""/>
    <n v="0"/>
  </r>
  <r>
    <s v="CHD8010079P0107"/>
    <s v="拉杆连接轴VEG40.5-2500-31.5"/>
    <s v="VE2"/>
    <n v="212"/>
    <x v="0"/>
    <s v="VEP"/>
    <x v="0"/>
    <s v="Order specific"/>
    <n v="2100"/>
    <n v="1"/>
    <n v="0"/>
    <n v="44.64"/>
    <n v="0"/>
    <n v="0"/>
    <n v="1"/>
    <n v="44.64"/>
    <n v="1095"/>
    <n v="0"/>
    <n v="0"/>
    <n v="0"/>
    <n v="44.64"/>
    <s v="Order specific"/>
    <s v="Order specific"/>
    <s v="C"/>
    <s v=""/>
    <n v="0"/>
  </r>
  <r>
    <s v="CHD8010079P0108"/>
    <s v="拉杆连接轴VEG12-2500-40"/>
    <s v="VE2"/>
    <n v="212"/>
    <x v="0"/>
    <s v="VEP"/>
    <x v="0"/>
    <s v="Order specific"/>
    <n v="2100"/>
    <n v="114"/>
    <n v="0"/>
    <n v="46.33"/>
    <n v="0"/>
    <n v="0"/>
    <n v="0"/>
    <n v="5281.62"/>
    <s v=""/>
    <n v="0"/>
    <n v="0"/>
    <n v="0"/>
    <n v="0"/>
    <s v="Order specific"/>
    <s v="Order specific"/>
    <s v="B"/>
    <s v=""/>
    <n v="0"/>
  </r>
  <r>
    <s v="CHD8010082P0101"/>
    <s v="主传动拐臂"/>
    <s v="SM"/>
    <n v="212"/>
    <x v="0"/>
    <s v="VEP"/>
    <x v="1"/>
    <s v="kanban"/>
    <n v="2600"/>
    <n v="39"/>
    <n v="57"/>
    <n v="20.9"/>
    <n v="0"/>
    <n v="15"/>
    <n v="441"/>
    <n v="815.09999999999991"/>
    <n v="94.353741496598644"/>
    <n v="0"/>
    <n v="156.75"/>
    <n v="1191.3"/>
    <n v="9216.9"/>
    <s v="&gt;90 days"/>
    <n v="3"/>
    <s v="C"/>
    <n v="21"/>
    <n v="418.23268767123284"/>
  </r>
  <r>
    <s v="CHD8010086P0109"/>
    <s v="主轴限位套32.5X47"/>
    <s v="SM"/>
    <n v="212"/>
    <x v="0"/>
    <s v="VEP"/>
    <x v="1"/>
    <s v="kanban"/>
    <n v="2600"/>
    <n v="27"/>
    <n v="0"/>
    <n v="2.5299999999999998"/>
    <n v="0"/>
    <n v="5"/>
    <n v="0"/>
    <n v="68.309999999999988"/>
    <s v=""/>
    <n v="0"/>
    <n v="6.3249999999999993"/>
    <n v="0"/>
    <n v="0"/>
    <s v="&gt;90 days"/>
    <n v="4"/>
    <s v="C"/>
    <n v="0"/>
    <n v="45.084599999999995"/>
  </r>
  <r>
    <s v="CHD8010086P0110"/>
    <s v="主轴限位套φ32.5X82"/>
    <s v="SM"/>
    <n v="212"/>
    <x v="0"/>
    <s v="VEP"/>
    <x v="1"/>
    <s v="kanban"/>
    <n v="2600"/>
    <n v="27"/>
    <n v="0"/>
    <n v="3.92"/>
    <n v="0"/>
    <n v="5"/>
    <n v="0"/>
    <n v="105.84"/>
    <s v=""/>
    <n v="0"/>
    <n v="9.8000000000000007"/>
    <n v="0"/>
    <n v="0"/>
    <s v="&gt;90 days"/>
    <n v="4"/>
    <s v="C"/>
    <n v="0"/>
    <n v="69.854400000000012"/>
  </r>
  <r>
    <s v="CHD8010086P0111"/>
    <s v="主轴限位套φ32.5X4"/>
    <s v="SM"/>
    <n v="212"/>
    <x v="0"/>
    <s v="VEP"/>
    <x v="1"/>
    <s v="kanban"/>
    <n v="2600"/>
    <n v="50"/>
    <n v="0"/>
    <n v="1.58"/>
    <n v="0"/>
    <n v="10"/>
    <n v="0"/>
    <n v="79"/>
    <s v=""/>
    <n v="0"/>
    <n v="7.9"/>
    <n v="0"/>
    <n v="0"/>
    <s v="&gt;90 days"/>
    <n v="4"/>
    <s v="C"/>
    <n v="0"/>
    <n v="52.14"/>
  </r>
  <r>
    <s v="CHD8010087P0101"/>
    <s v="弹簧导向轴"/>
    <s v="SM"/>
    <n v="212"/>
    <x v="0"/>
    <s v="VEP"/>
    <x v="1"/>
    <s v="kanban"/>
    <n v="2600"/>
    <n v="25"/>
    <n v="60"/>
    <n v="12.89"/>
    <n v="0"/>
    <n v="15"/>
    <n v="441"/>
    <n v="322.25"/>
    <n v="41.383219954648531"/>
    <n v="0"/>
    <n v="96.675000000000011"/>
    <n v="773.40000000000009"/>
    <n v="5684.4900000000007"/>
    <s v="&lt;90 days"/>
    <n v="3"/>
    <s v="C"/>
    <n v="21"/>
    <n v="104.75755972602742"/>
  </r>
  <r>
    <s v="CHD8010088P0101"/>
    <s v="分闸压簧"/>
    <s v="SM"/>
    <n v="219"/>
    <x v="0"/>
    <s v="VEP"/>
    <x v="1"/>
    <s v="kanban"/>
    <n v="2600"/>
    <n v="46"/>
    <n v="135"/>
    <n v="2.52"/>
    <n v="0"/>
    <n v="25"/>
    <n v="407"/>
    <n v="115.92"/>
    <n v="22.420147420147419"/>
    <n v="0"/>
    <n v="31.5"/>
    <n v="340.2"/>
    <n v="1025.6400000000001"/>
    <s v="&lt;30 days"/>
    <n v="3"/>
    <s v="C"/>
    <n v="21"/>
    <n v="4.8461546958904167"/>
  </r>
  <r>
    <s v="CHD8010089P0101"/>
    <s v="连板销轴φ12×33"/>
    <s v="SM"/>
    <n v="212"/>
    <x v="0"/>
    <s v="VEP"/>
    <x v="1"/>
    <s v="kanban"/>
    <n v="2600"/>
    <n v="137"/>
    <n v="57"/>
    <n v="4.45"/>
    <n v="0"/>
    <n v="15"/>
    <n v="441"/>
    <n v="609.65"/>
    <n v="38.072562358276642"/>
    <n v="0"/>
    <n v="33.375"/>
    <n v="253.65"/>
    <n v="1962.45"/>
    <s v="&lt;90 days"/>
    <n v="3"/>
    <s v="C"/>
    <n v="21"/>
    <n v="180.43098278737341"/>
  </r>
  <r>
    <s v="CHD8010089P0102"/>
    <s v="拐臂销轴φ12×24.5"/>
    <s v="SM"/>
    <n v="212"/>
    <x v="0"/>
    <s v="VEP"/>
    <x v="1"/>
    <s v="kanban"/>
    <n v="2600"/>
    <n v="104"/>
    <n v="57"/>
    <n v="4.28"/>
    <n v="0"/>
    <n v="15"/>
    <n v="441"/>
    <n v="445.12"/>
    <n v="113.39002267573696"/>
    <n v="0"/>
    <n v="32.1"/>
    <n v="243.96"/>
    <n v="1887.48"/>
    <s v="&gt;90 days"/>
    <n v="3"/>
    <s v="C"/>
    <n v="21"/>
    <n v="239.37085741025902"/>
  </r>
  <r>
    <s v="CHD8010089P0103"/>
    <s v="销轴&lt;MOD-DIAM&gt;12X36"/>
    <s v="SM"/>
    <n v="212"/>
    <x v="0"/>
    <s v="VEP"/>
    <x v="1"/>
    <s v="kanban"/>
    <n v="2600"/>
    <n v="203"/>
    <n v="0"/>
    <n v="4.3099999999999996"/>
    <n v="0"/>
    <n v="15"/>
    <n v="0"/>
    <n v="874.93"/>
    <s v=""/>
    <n v="0"/>
    <n v="32.324999999999996"/>
    <n v="0"/>
    <n v="0"/>
    <s v="&gt;90 days"/>
    <n v="4"/>
    <s v="C"/>
    <n v="0"/>
    <n v="577.4538"/>
  </r>
  <r>
    <s v="CHD8010090P0101"/>
    <s v="限位套φ12.5X6"/>
    <s v="SM"/>
    <n v="212"/>
    <x v="0"/>
    <s v="VEP"/>
    <x v="1"/>
    <s v="kanban"/>
    <n v="2600"/>
    <n v="133"/>
    <n v="120"/>
    <n v="1.93"/>
    <n v="0"/>
    <n v="30"/>
    <n v="882"/>
    <n v="256.69"/>
    <n v="84.007936507936506"/>
    <n v="0"/>
    <n v="28.95"/>
    <n v="231.6"/>
    <n v="1702.26"/>
    <s v="&lt;90 days"/>
    <n v="3"/>
    <s v="C"/>
    <n v="21"/>
    <n v="127.06555130845537"/>
  </r>
  <r>
    <s v="CHD8010090P0102"/>
    <s v="限位套φ12.5X15"/>
    <s v="SM"/>
    <n v="212"/>
    <x v="0"/>
    <s v="VEP"/>
    <x v="1"/>
    <s v="kanban"/>
    <n v="2600"/>
    <n v="30"/>
    <n v="57"/>
    <n v="2.08"/>
    <n v="0"/>
    <n v="15"/>
    <n v="441"/>
    <n v="62.400000000000006"/>
    <n v="110.07936507936508"/>
    <n v="0"/>
    <n v="15.600000000000001"/>
    <n v="118.56"/>
    <n v="917.28000000000009"/>
    <s v="&gt;90 days"/>
    <n v="3"/>
    <s v="C"/>
    <n v="21"/>
    <n v="33.327268637346791"/>
  </r>
  <r>
    <s v="CHD8010094P0101"/>
    <s v="合闸弹簧固定杆"/>
    <s v="VE2"/>
    <n v="212"/>
    <x v="0"/>
    <s v="VEP"/>
    <x v="0"/>
    <s v="Order specific"/>
    <n v="2100"/>
    <n v="8"/>
    <n v="0"/>
    <n v="7.91"/>
    <n v="0"/>
    <n v="0"/>
    <n v="0"/>
    <n v="63.28"/>
    <s v=""/>
    <n v="0"/>
    <n v="0"/>
    <n v="0"/>
    <n v="0"/>
    <s v="Order specific"/>
    <s v="Order specific"/>
    <s v="C"/>
    <s v=""/>
    <n v="0"/>
  </r>
  <r>
    <s v="CHD8010094P0102"/>
    <s v="合闸弹簧固定杆"/>
    <s v="VE2"/>
    <n v="212"/>
    <x v="0"/>
    <s v="VEP"/>
    <x v="0"/>
    <s v="Order specific"/>
    <n v="2100"/>
    <n v="8"/>
    <n v="0"/>
    <n v="6.13"/>
    <n v="0"/>
    <n v="0"/>
    <n v="0"/>
    <n v="49.04"/>
    <s v=""/>
    <n v="0"/>
    <n v="0"/>
    <n v="0"/>
    <n v="0"/>
    <s v="Order specific"/>
    <s v="Order specific"/>
    <s v="C"/>
    <s v=""/>
    <n v="0"/>
  </r>
  <r>
    <s v="CHD8010096P0107"/>
    <s v="轴承座（左）40.5-1250-25"/>
    <s v="SM"/>
    <n v="212"/>
    <x v="0"/>
    <s v="VEP"/>
    <x v="1"/>
    <s v="kanban"/>
    <n v="2600"/>
    <n v="46"/>
    <n v="0"/>
    <n v="11.02"/>
    <n v="0"/>
    <n v="15"/>
    <n v="0"/>
    <n v="506.91999999999996"/>
    <s v=""/>
    <n v="0"/>
    <n v="82.649999999999991"/>
    <n v="0"/>
    <n v="0"/>
    <s v="&gt;90 days"/>
    <n v="4"/>
    <s v="C"/>
    <n v="0"/>
    <n v="334.56720000000001"/>
  </r>
  <r>
    <s v="CHD8010096P0108"/>
    <s v="轴承座（右）40.5-1250-25"/>
    <s v="SM"/>
    <n v="212"/>
    <x v="0"/>
    <s v="VEP"/>
    <x v="1"/>
    <s v="kanban"/>
    <n v="2600"/>
    <n v="46"/>
    <n v="0"/>
    <n v="9.64"/>
    <n v="0"/>
    <n v="15"/>
    <n v="0"/>
    <n v="443.44000000000005"/>
    <s v=""/>
    <n v="0"/>
    <n v="72.300000000000011"/>
    <n v="0"/>
    <n v="0"/>
    <s v="&gt;90 days"/>
    <n v="4"/>
    <s v="C"/>
    <n v="0"/>
    <n v="292.67040000000003"/>
  </r>
  <r>
    <s v="CHD8010101P0101"/>
    <s v="面板标识"/>
    <s v="VE1"/>
    <n v="202"/>
    <x v="0"/>
    <s v="VEP"/>
    <x v="0"/>
    <s v="Order specific"/>
    <n v="2100"/>
    <n v="60"/>
    <n v="0"/>
    <n v="44.19"/>
    <n v="0"/>
    <n v="0"/>
    <n v="0"/>
    <n v="2651.3999999999996"/>
    <s v=""/>
    <n v="0"/>
    <n v="0"/>
    <n v="0"/>
    <n v="0"/>
    <s v="Order specific"/>
    <s v="Order specific"/>
    <s v="B"/>
    <s v=""/>
    <n v="0"/>
  </r>
  <r>
    <s v="CHD8010103P0101"/>
    <s v="面板标识"/>
    <s v="VE1"/>
    <n v="202"/>
    <x v="0"/>
    <s v="VEP"/>
    <x v="0"/>
    <s v="Order specific"/>
    <n v="2100"/>
    <n v="13"/>
    <n v="0"/>
    <n v="44.01"/>
    <n v="0"/>
    <n v="0"/>
    <n v="0"/>
    <n v="572.13"/>
    <s v=""/>
    <n v="0"/>
    <n v="0"/>
    <n v="0"/>
    <n v="0"/>
    <s v="Order specific"/>
    <s v="Order specific"/>
    <s v="C"/>
    <s v=""/>
    <n v="0"/>
  </r>
  <r>
    <s v="CHD8010107P0105"/>
    <s v="导向圆盘"/>
    <s v="VE2"/>
    <n v="212"/>
    <x v="0"/>
    <s v="VEP"/>
    <x v="0"/>
    <s v="Order specific"/>
    <n v="2100"/>
    <n v="48"/>
    <n v="0"/>
    <n v="42.01"/>
    <n v="0"/>
    <n v="0"/>
    <n v="0"/>
    <n v="2016.48"/>
    <s v=""/>
    <n v="0"/>
    <n v="0"/>
    <n v="0"/>
    <n v="0"/>
    <s v="Order specific"/>
    <s v="Order specific"/>
    <s v="B"/>
    <s v=""/>
    <n v="0"/>
  </r>
  <r>
    <s v="CHD8010108P0102"/>
    <s v="拉杆锁盖VEG40.5-1250-25"/>
    <s v="VE2"/>
    <n v="212"/>
    <x v="0"/>
    <s v="VEP"/>
    <x v="0"/>
    <s v="Order specific"/>
    <n v="2100"/>
    <n v="1"/>
    <n v="3"/>
    <n v="6.15"/>
    <n v="0"/>
    <n v="0"/>
    <n v="1"/>
    <n v="6.15"/>
    <n v="17520"/>
    <n v="0"/>
    <n v="0"/>
    <n v="18.450000000000003"/>
    <n v="6.15"/>
    <s v="Order specific"/>
    <s v="Order specific"/>
    <s v="C"/>
    <s v=""/>
    <n v="0"/>
  </r>
  <r>
    <s v="CHD8010116P0101"/>
    <s v="拐臂"/>
    <s v="SM"/>
    <n v="202"/>
    <x v="0"/>
    <s v="VEP"/>
    <x v="1"/>
    <s v="kanban"/>
    <n v="2600"/>
    <n v="15"/>
    <n v="0"/>
    <n v="3.99"/>
    <n v="0"/>
    <n v="5"/>
    <n v="0"/>
    <n v="59.85"/>
    <s v=""/>
    <n v="0"/>
    <n v="9.9750000000000014"/>
    <n v="0"/>
    <n v="0"/>
    <s v="&gt;90 days"/>
    <n v="4"/>
    <s v="C"/>
    <n v="0"/>
    <n v="39.501000000000005"/>
  </r>
  <r>
    <s v="CHD8010116P0102"/>
    <s v="联锁拐臂"/>
    <s v="SM"/>
    <n v="202"/>
    <x v="0"/>
    <s v="VEP"/>
    <x v="1"/>
    <s v="kanban"/>
    <n v="2600"/>
    <n v="47"/>
    <n v="0"/>
    <n v="15.71"/>
    <n v="0"/>
    <n v="5"/>
    <n v="0"/>
    <n v="738.37"/>
    <s v=""/>
    <n v="0"/>
    <n v="39.275000000000006"/>
    <n v="0"/>
    <n v="0"/>
    <s v="&gt;90 days"/>
    <n v="4"/>
    <s v="C"/>
    <n v="0"/>
    <n v="487.32420000000002"/>
  </r>
  <r>
    <s v="CHD8010116P0103"/>
    <s v="联锁拐臂"/>
    <s v="SM"/>
    <n v="202"/>
    <x v="0"/>
    <s v="VEP"/>
    <x v="1"/>
    <s v="kanban"/>
    <n v="2600"/>
    <n v="19"/>
    <n v="0"/>
    <n v="14.67"/>
    <n v="0"/>
    <n v="5"/>
    <n v="141"/>
    <n v="278.73"/>
    <n v="121.66666666666666"/>
    <n v="0"/>
    <n v="36.674999999999997"/>
    <n v="0"/>
    <n v="2068.4699999999998"/>
    <s v="&gt;90 days"/>
    <n v="3"/>
    <s v="C"/>
    <n v="21"/>
    <n v="152.20948931506851"/>
  </r>
  <r>
    <s v="CHD8010116P0104"/>
    <s v="联锁拐臂"/>
    <s v="SM"/>
    <n v="202"/>
    <x v="0"/>
    <s v="VEP"/>
    <x v="1"/>
    <s v="kanban"/>
    <n v="2600"/>
    <n v="23"/>
    <n v="0"/>
    <n v="3.98"/>
    <n v="0"/>
    <n v="5"/>
    <n v="147"/>
    <n v="91.54"/>
    <n v="47.176870748299322"/>
    <n v="0"/>
    <n v="9.9499999999999993"/>
    <n v="0"/>
    <n v="585.05999999999995"/>
    <s v="&lt;90 days"/>
    <n v="3"/>
    <s v="C"/>
    <n v="21"/>
    <n v="33.523043576063451"/>
  </r>
  <r>
    <s v="CHD8010116P0105"/>
    <s v="联锁拐臂"/>
    <s v="SM"/>
    <n v="202"/>
    <x v="0"/>
    <s v="VEP"/>
    <x v="1"/>
    <s v="kanban"/>
    <n v="2600"/>
    <n v="23"/>
    <n v="0"/>
    <n v="11.48"/>
    <n v="0"/>
    <n v="5"/>
    <n v="0"/>
    <n v="264.04000000000002"/>
    <s v=""/>
    <n v="0"/>
    <n v="28.700000000000003"/>
    <n v="0"/>
    <n v="0"/>
    <s v="&gt;90 days"/>
    <n v="4"/>
    <s v="C"/>
    <n v="0"/>
    <n v="174.26640000000003"/>
  </r>
  <r>
    <s v="CHD8010116P0109"/>
    <s v="联锁拐臂（反）"/>
    <s v="SM"/>
    <n v="212"/>
    <x v="0"/>
    <s v="VEP"/>
    <x v="1"/>
    <s v="kanban"/>
    <n v="2600"/>
    <n v="13"/>
    <n v="20"/>
    <n v="9.9700000000000006"/>
    <n v="0"/>
    <n v="5"/>
    <n v="0"/>
    <n v="129.61000000000001"/>
    <s v=""/>
    <n v="0"/>
    <n v="24.925000000000001"/>
    <n v="199.4"/>
    <n v="0"/>
    <s v="&gt;90 days"/>
    <n v="4"/>
    <s v="C"/>
    <n v="0"/>
    <n v="85.542600000000007"/>
  </r>
  <r>
    <s v="CHD8010117P0101"/>
    <s v="轴"/>
    <s v="VE2"/>
    <n v="212"/>
    <x v="0"/>
    <s v="VEP"/>
    <x v="0"/>
    <s v="Order specific"/>
    <n v="2100"/>
    <n v="6"/>
    <n v="0"/>
    <n v="9.93"/>
    <n v="0"/>
    <n v="0"/>
    <n v="0"/>
    <n v="59.58"/>
    <s v=""/>
    <n v="0"/>
    <n v="0"/>
    <n v="0"/>
    <n v="0"/>
    <s v="Order specific"/>
    <s v="Order specific"/>
    <s v="C"/>
    <s v=""/>
    <n v="0"/>
  </r>
  <r>
    <s v="CHD8010117P0103"/>
    <s v="后轴"/>
    <s v="SM"/>
    <n v="212"/>
    <x v="0"/>
    <s v="VEP"/>
    <x v="1"/>
    <s v="kanban"/>
    <n v="2600"/>
    <n v="35"/>
    <n v="0"/>
    <n v="7.09"/>
    <n v="0"/>
    <n v="5"/>
    <n v="0"/>
    <n v="248.15"/>
    <s v=""/>
    <n v="0"/>
    <n v="17.725000000000001"/>
    <n v="0"/>
    <n v="0"/>
    <s v="&gt;90 days"/>
    <n v="4"/>
    <s v="C"/>
    <n v="0"/>
    <n v="163.77900000000002"/>
  </r>
  <r>
    <s v="CHD8010117P0104"/>
    <s v="前轴"/>
    <s v="SM"/>
    <n v="212"/>
    <x v="0"/>
    <s v="VEP"/>
    <x v="1"/>
    <s v="kanban"/>
    <n v="2600"/>
    <n v="11"/>
    <n v="19"/>
    <n v="9.59"/>
    <n v="0"/>
    <n v="5"/>
    <n v="147"/>
    <n v="105.49"/>
    <n v="86.904761904761898"/>
    <n v="0"/>
    <n v="23.975000000000001"/>
    <n v="182.21"/>
    <n v="1409.73"/>
    <s v="&lt;90 days"/>
    <n v="3"/>
    <s v="C"/>
    <n v="21"/>
    <n v="52.799334575342463"/>
  </r>
  <r>
    <s v="CHD8010117P0105"/>
    <s v="后轴"/>
    <s v="SM"/>
    <n v="212"/>
    <x v="0"/>
    <s v="VEP"/>
    <x v="1"/>
    <s v="kanban"/>
    <n v="2600"/>
    <n v="8"/>
    <n v="24"/>
    <n v="7.23"/>
    <n v="0"/>
    <n v="5"/>
    <n v="149"/>
    <n v="57.84"/>
    <n v="26.946308724832218"/>
    <n v="0"/>
    <n v="18.075000000000003"/>
    <n v="173.52"/>
    <n v="1077.27"/>
    <s v="&lt;30 days"/>
    <n v="3"/>
    <s v="C"/>
    <n v="21"/>
    <n v="8.4240394520548012"/>
  </r>
  <r>
    <s v="CHD8010117P0106"/>
    <s v="中轴"/>
    <s v="SM"/>
    <n v="212"/>
    <x v="0"/>
    <s v="VEP"/>
    <x v="1"/>
    <s v="kanban"/>
    <n v="2600"/>
    <n v="30"/>
    <n v="0"/>
    <n v="6.2"/>
    <n v="0"/>
    <n v="5"/>
    <n v="0"/>
    <n v="186"/>
    <s v=""/>
    <n v="0"/>
    <n v="15.5"/>
    <n v="0"/>
    <n v="0"/>
    <s v="&gt;90 days"/>
    <n v="4"/>
    <s v="C"/>
    <n v="0"/>
    <n v="122.76"/>
  </r>
  <r>
    <s v="CHD8010117P0107"/>
    <s v="中轴"/>
    <s v="SM"/>
    <n v="212"/>
    <x v="0"/>
    <s v="VEP"/>
    <x v="1"/>
    <s v="kanban"/>
    <n v="2600"/>
    <n v="33"/>
    <n v="0"/>
    <n v="19.13"/>
    <n v="0"/>
    <n v="5"/>
    <n v="0"/>
    <n v="631.29"/>
    <s v=""/>
    <n v="0"/>
    <n v="47.824999999999996"/>
    <n v="0"/>
    <n v="0"/>
    <s v="&gt;90 days"/>
    <n v="4"/>
    <s v="C"/>
    <n v="0"/>
    <n v="416.65140000000002"/>
  </r>
  <r>
    <s v="CHD8010117P0108"/>
    <s v="中轴"/>
    <s v="SM"/>
    <n v="212"/>
    <x v="0"/>
    <s v="VEP"/>
    <x v="1"/>
    <s v="kanban"/>
    <n v="2600"/>
    <n v="14"/>
    <n v="0"/>
    <n v="21.59"/>
    <n v="0"/>
    <n v="5"/>
    <n v="0"/>
    <n v="302.26"/>
    <s v=""/>
    <n v="0"/>
    <n v="53.975000000000001"/>
    <n v="0"/>
    <n v="0"/>
    <s v="&gt;90 days"/>
    <n v="4"/>
    <s v="C"/>
    <n v="0"/>
    <n v="199.49160000000001"/>
  </r>
  <r>
    <s v="CHD8010117P0109"/>
    <s v="后轴"/>
    <s v="SM"/>
    <n v="212"/>
    <x v="0"/>
    <s v="VEP"/>
    <x v="1"/>
    <s v="kanban"/>
    <n v="2600"/>
    <n v="14"/>
    <n v="0"/>
    <n v="27.13"/>
    <n v="0"/>
    <n v="5"/>
    <n v="0"/>
    <n v="379.82"/>
    <s v=""/>
    <n v="0"/>
    <n v="67.825000000000003"/>
    <n v="0"/>
    <n v="0"/>
    <s v="&gt;90 days"/>
    <n v="4"/>
    <s v="C"/>
    <n v="0"/>
    <n v="250.68120000000002"/>
  </r>
  <r>
    <s v="CHD8010118P0101"/>
    <s v="套"/>
    <s v="SM"/>
    <n v="212"/>
    <x v="0"/>
    <s v="VEP"/>
    <x v="1"/>
    <s v="kanban"/>
    <n v="2600"/>
    <n v="111"/>
    <n v="65"/>
    <n v="5.95"/>
    <n v="0"/>
    <n v="15"/>
    <n v="146"/>
    <n v="660.45"/>
    <n v="35"/>
    <n v="0"/>
    <n v="44.625"/>
    <n v="386.75"/>
    <n v="868.7"/>
    <s v="&lt;90 days"/>
    <n v="3"/>
    <s v="C"/>
    <n v="21"/>
    <n v="174.3588"/>
  </r>
  <r>
    <s v="CHD8010128P0101"/>
    <s v="VEG分闸弹簧40.5"/>
    <s v="VE1"/>
    <n v="217"/>
    <x v="0"/>
    <s v="VEP"/>
    <x v="0"/>
    <s v="Order specific"/>
    <n v="2100"/>
    <n v="20"/>
    <n v="0"/>
    <n v="13.79"/>
    <n v="0"/>
    <n v="0"/>
    <n v="0"/>
    <n v="275.79999999999995"/>
    <s v=""/>
    <n v="0"/>
    <n v="0"/>
    <n v="0"/>
    <n v="0"/>
    <s v="Order specific"/>
    <s v="Order specific"/>
    <s v="C"/>
    <s v=""/>
    <n v="0"/>
  </r>
  <r>
    <s v="CHD8020001P0105"/>
    <s v="机箱左立柱24-210-25-1250"/>
    <s v="VE2"/>
    <n v="212"/>
    <x v="0"/>
    <s v="VEP"/>
    <x v="0"/>
    <s v="Order specific"/>
    <n v="2100"/>
    <n v="8"/>
    <n v="38"/>
    <n v="25.86"/>
    <n v="0"/>
    <n v="0"/>
    <n v="302"/>
    <n v="206.88"/>
    <n v="24.172185430463578"/>
    <n v="0"/>
    <n v="0"/>
    <n v="982.68"/>
    <n v="7809.72"/>
    <s v="Order specific"/>
    <s v="Order specific"/>
    <s v="C"/>
    <s v=""/>
    <n v="0"/>
  </r>
  <r>
    <s v="CHD8020001P0106"/>
    <s v="机箱右立柱24-210-25-1250"/>
    <s v="VE2"/>
    <n v="212"/>
    <x v="0"/>
    <s v="VEP"/>
    <x v="0"/>
    <s v="Order specific"/>
    <n v="2100"/>
    <n v="8"/>
    <n v="38"/>
    <n v="39.19"/>
    <n v="0"/>
    <n v="0"/>
    <n v="302"/>
    <n v="313.52"/>
    <n v="9.668874172185431"/>
    <n v="0"/>
    <n v="0"/>
    <n v="1489.2199999999998"/>
    <n v="11835.38"/>
    <s v="Order specific"/>
    <s v="Order specific"/>
    <s v="C"/>
    <s v=""/>
    <n v="0"/>
  </r>
  <r>
    <s v="CHD8020001P0107"/>
    <s v="机箱左立柱24-275-31.5"/>
    <s v="VE2"/>
    <n v="212"/>
    <x v="0"/>
    <s v="VEP"/>
    <x v="0"/>
    <s v="Order specific"/>
    <n v="2100"/>
    <n v="3"/>
    <n v="0"/>
    <n v="30.14"/>
    <n v="0"/>
    <n v="0"/>
    <n v="81"/>
    <n v="90.42"/>
    <n v="36.049382716049379"/>
    <n v="0"/>
    <n v="0"/>
    <n v="0"/>
    <n v="2441.34"/>
    <s v="Order specific"/>
    <s v="Order specific"/>
    <s v="C"/>
    <s v=""/>
    <n v="0"/>
  </r>
  <r>
    <s v="CHD8020001P0108"/>
    <s v="机箱右立柱24-275-31.5"/>
    <s v="VE2"/>
    <n v="212"/>
    <x v="0"/>
    <s v="VEP"/>
    <x v="0"/>
    <s v="Order specific"/>
    <n v="2100"/>
    <n v="3"/>
    <n v="0"/>
    <n v="41.45"/>
    <n v="0"/>
    <n v="0"/>
    <n v="81"/>
    <n v="124.35000000000001"/>
    <n v="13.518518518518517"/>
    <n v="0"/>
    <n v="0"/>
    <n v="0"/>
    <n v="3357.4500000000003"/>
    <s v="Order specific"/>
    <s v="Order specific"/>
    <s v="C"/>
    <s v=""/>
    <n v="0"/>
  </r>
  <r>
    <s v="CHD8020002R0112"/>
    <s v="关门联锁底盘车24-275 中间接地"/>
    <s v="VE1"/>
    <n v="217"/>
    <x v="0"/>
    <s v="VEP"/>
    <x v="0"/>
    <s v="Order specific"/>
    <n v="2100"/>
    <n v="3"/>
    <n v="0"/>
    <n v="1300"/>
    <n v="0"/>
    <n v="0"/>
    <n v="7"/>
    <n v="3900"/>
    <n v="156.42857142857142"/>
    <n v="0"/>
    <n v="0"/>
    <n v="0"/>
    <n v="9100"/>
    <s v="Order specific"/>
    <s v="Order specific"/>
    <s v="B"/>
    <s v=""/>
    <n v="0"/>
  </r>
  <r>
    <s v="CHD8020002R0127"/>
    <s v="关门联锁电动底盘车24-210 中间接地"/>
    <s v="VE1"/>
    <n v="212"/>
    <x v="0"/>
    <s v="VEP"/>
    <x v="0"/>
    <s v="Order specific"/>
    <n v="2100"/>
    <n v="8"/>
    <n v="7"/>
    <n v="2020"/>
    <n v="0"/>
    <n v="0"/>
    <n v="63"/>
    <n v="16160"/>
    <n v="17.38095238095238"/>
    <n v="0"/>
    <n v="0"/>
    <n v="14140"/>
    <n v="127260"/>
    <s v="Order specific"/>
    <s v="Order specific"/>
    <s v="A"/>
    <s v=""/>
    <n v="0"/>
  </r>
  <r>
    <s v="CHD8020003P0101"/>
    <s v="活门驱动垫板24-800"/>
    <s v="VMI"/>
    <n v="212"/>
    <x v="0"/>
    <s v="VEP"/>
    <x v="2"/>
    <s v="MRP"/>
    <s v="VMI"/>
    <n v="24"/>
    <n v="0"/>
    <n v="4.32"/>
    <n v="0"/>
    <n v="0"/>
    <n v="2324"/>
    <n v="103.68"/>
    <n v="1.2564543889845095"/>
    <n v="0"/>
    <n v="0"/>
    <n v="0"/>
    <n v="10039.68"/>
    <s v="&lt;15 days"/>
    <n v="3"/>
    <s v="C"/>
    <n v="21"/>
    <n v="0"/>
  </r>
  <r>
    <s v="CHD8020003P0104"/>
    <s v="底盘车配重块24"/>
    <s v="VMI"/>
    <n v="212"/>
    <x v="0"/>
    <s v="VEP"/>
    <x v="2"/>
    <s v="MRP"/>
    <s v="VMI"/>
    <n v="2"/>
    <n v="0"/>
    <n v="72.930000000000007"/>
    <n v="0"/>
    <n v="0"/>
    <n v="302"/>
    <n v="145.86000000000001"/>
    <n v="29.006622516556291"/>
    <n v="0"/>
    <n v="0"/>
    <n v="0"/>
    <n v="22024.86"/>
    <s v="&lt;30 days"/>
    <n v="2"/>
    <s v="C"/>
    <n v="14"/>
    <n v="49.804196712328775"/>
  </r>
  <r>
    <s v="CHD8020004R0104"/>
    <s v="触臂装配24-275-25-630"/>
    <s v="VMI"/>
    <n v="212"/>
    <x v="0"/>
    <s v="VEP"/>
    <x v="2"/>
    <s v="MRP"/>
    <s v="VMI"/>
    <n v="2"/>
    <n v="0"/>
    <n v="208.34"/>
    <n v="0"/>
    <n v="0"/>
    <n v="3483"/>
    <n v="416.68"/>
    <n v="0.20958943439563596"/>
    <n v="0"/>
    <n v="0"/>
    <n v="0"/>
    <n v="725648.22"/>
    <s v="&lt;15 days"/>
    <n v="1"/>
    <s v="C"/>
    <n v="7"/>
    <n v="0"/>
  </r>
  <r>
    <s v="CHD8020004R0110"/>
    <s v="触臂装配2000-31.5"/>
    <s v="VE2"/>
    <n v="212"/>
    <x v="0"/>
    <s v="VEP"/>
    <x v="0"/>
    <s v="Order specific"/>
    <n v="2100"/>
    <n v="12"/>
    <n v="0"/>
    <n v="918.05"/>
    <n v="0"/>
    <n v="0"/>
    <n v="179"/>
    <n v="11016.599999999999"/>
    <n v="4.0782122905027931"/>
    <n v="0"/>
    <n v="0"/>
    <n v="0"/>
    <n v="164330.94999999998"/>
    <s v="Order specific"/>
    <s v="Order specific"/>
    <s v="A"/>
    <s v=""/>
    <n v="0"/>
  </r>
  <r>
    <s v="CHD8020005P0103"/>
    <s v="机箱顶板24-25-210"/>
    <s v="VE2"/>
    <n v="212"/>
    <x v="0"/>
    <s v="VEP"/>
    <x v="0"/>
    <s v="Order specific"/>
    <n v="2100"/>
    <n v="8"/>
    <n v="38"/>
    <n v="38.04"/>
    <n v="0"/>
    <n v="0"/>
    <n v="302"/>
    <n v="304.32"/>
    <n v="14.503311258278146"/>
    <n v="0"/>
    <n v="0"/>
    <n v="1445.52"/>
    <n v="11488.08"/>
    <s v="Order specific"/>
    <s v="Order specific"/>
    <s v="C"/>
    <s v=""/>
    <n v="0"/>
  </r>
  <r>
    <s v="CHD8020005P0104"/>
    <s v="机箱顶板24-31.5-275"/>
    <s v="VE2"/>
    <n v="212"/>
    <x v="0"/>
    <s v="VEP"/>
    <x v="0"/>
    <s v="Order specific"/>
    <n v="2100"/>
    <n v="3"/>
    <n v="0"/>
    <n v="56.18"/>
    <n v="0"/>
    <n v="0"/>
    <n v="81"/>
    <n v="168.54"/>
    <n v="36.049382716049379"/>
    <n v="0"/>
    <n v="0"/>
    <n v="0"/>
    <n v="4550.58"/>
    <s v="Order specific"/>
    <s v="Order specific"/>
    <s v="C"/>
    <s v=""/>
    <n v="0"/>
  </r>
  <r>
    <s v="CHD8020009F0105"/>
    <s v="电动机箱24-275-31.5(加固定块)"/>
    <s v="VE2"/>
    <n v="212"/>
    <x v="0"/>
    <s v="VEP"/>
    <x v="0"/>
    <s v="Order specific"/>
    <n v="2100"/>
    <n v="3"/>
    <n v="0"/>
    <n v="1116.1300000000001"/>
    <n v="0"/>
    <n v="0"/>
    <n v="22"/>
    <n v="3348.3900000000003"/>
    <n v="49.772727272727266"/>
    <n v="0"/>
    <n v="0"/>
    <n v="0"/>
    <n v="24554.86"/>
    <s v="Order specific"/>
    <s v="Order specific"/>
    <s v="B"/>
    <s v=""/>
    <n v="0"/>
  </r>
  <r>
    <s v="CHD8020009R0108"/>
    <s v="电动机箱24-210-25"/>
    <s v="VE2"/>
    <n v="212"/>
    <x v="0"/>
    <s v="VEP"/>
    <x v="0"/>
    <s v="Order specific"/>
    <n v="2100"/>
    <n v="8"/>
    <n v="7"/>
    <n v="743.33"/>
    <n v="0"/>
    <n v="0"/>
    <n v="71"/>
    <n v="5946.64"/>
    <n v="15.422535211267606"/>
    <n v="0"/>
    <n v="0"/>
    <n v="5203.3100000000004"/>
    <n v="52776.43"/>
    <s v="Order specific"/>
    <s v="Order specific"/>
    <s v="B"/>
    <s v=""/>
    <n v="0"/>
  </r>
  <r>
    <s v="CHD8020010P0103"/>
    <s v="分闸弹簧24-40"/>
    <s v="VE1"/>
    <n v="219"/>
    <x v="0"/>
    <s v="VEP"/>
    <x v="0"/>
    <s v="Order specific"/>
    <n v="2100"/>
    <n v="39"/>
    <n v="90"/>
    <n v="5.6"/>
    <n v="0"/>
    <n v="0"/>
    <n v="72"/>
    <n v="218.39999999999998"/>
    <n v="40.55555555555555"/>
    <n v="0"/>
    <n v="0"/>
    <n v="503.99999999999994"/>
    <n v="403.2"/>
    <s v="Order specific"/>
    <s v="Order specific"/>
    <s v="C"/>
    <s v=""/>
    <n v="0"/>
  </r>
  <r>
    <s v="CHD8020016R0103"/>
    <s v="缓冲器(24KV) VEG（X）"/>
    <s v="VE2"/>
    <n v="212"/>
    <x v="0"/>
    <s v="VEP"/>
    <x v="0"/>
    <s v="Order specific"/>
    <n v="2100"/>
    <n v="1"/>
    <n v="0"/>
    <n v="65.430000000000007"/>
    <n v="0"/>
    <n v="0"/>
    <n v="1"/>
    <n v="65.430000000000007"/>
    <n v="14235"/>
    <n v="0"/>
    <n v="0"/>
    <n v="0"/>
    <n v="65.430000000000007"/>
    <s v="Order specific"/>
    <s v="Order specific"/>
    <s v="C"/>
    <s v=""/>
    <n v="0"/>
  </r>
  <r>
    <s v="CHD8020020P0101"/>
    <s v="导电杆垫块"/>
    <s v="VMI"/>
    <n v="212"/>
    <x v="0"/>
    <s v="VEP"/>
    <x v="2"/>
    <s v="MRP"/>
    <s v="VMI"/>
    <n v="2"/>
    <n v="0"/>
    <n v="35.33"/>
    <n v="0"/>
    <n v="0"/>
    <n v="3209"/>
    <n v="70.66"/>
    <n v="0.1137425989404799"/>
    <n v="0"/>
    <n v="0"/>
    <n v="0"/>
    <n v="113373.97"/>
    <s v="&lt;15 days"/>
    <n v="2"/>
    <s v="C"/>
    <n v="14"/>
    <n v="0"/>
  </r>
  <r>
    <s v="CHD8020021P0101"/>
    <s v="极柱双头螺栓-VG3"/>
    <s v="VMI"/>
    <n v="212"/>
    <x v="0"/>
    <s v="VEP"/>
    <x v="2"/>
    <s v="MRP"/>
    <s v="VMI"/>
    <n v="1"/>
    <n v="0"/>
    <n v="6.8"/>
    <n v="0"/>
    <n v="0"/>
    <n v="3258"/>
    <n v="6.8"/>
    <n v="0.22406384284837322"/>
    <n v="0"/>
    <n v="0"/>
    <n v="0"/>
    <n v="22154.399999999998"/>
    <s v="&lt;15 days"/>
    <n v="2"/>
    <s v="C"/>
    <n v="14"/>
    <n v="0"/>
  </r>
  <r>
    <s v="CHD8020028P0101"/>
    <s v="电动微动开关驱动板"/>
    <s v="VE1"/>
    <n v="212"/>
    <x v="0"/>
    <s v="VEP"/>
    <x v="0"/>
    <s v="Order specific"/>
    <n v="2100"/>
    <n v="35"/>
    <n v="0"/>
    <n v="9.7899999999999991"/>
    <n v="0"/>
    <n v="0"/>
    <n v="0"/>
    <n v="342.65"/>
    <s v=""/>
    <n v="0"/>
    <n v="0"/>
    <n v="0"/>
    <n v="0"/>
    <s v="Order specific"/>
    <s v="Order specific"/>
    <s v="C"/>
    <s v=""/>
    <n v="0"/>
  </r>
  <r>
    <s v="CHD8030002R0101S"/>
    <s v="底盘车装配40.5-275"/>
    <s v="VMI"/>
    <n v="212"/>
    <x v="0"/>
    <s v="VEP"/>
    <x v="2"/>
    <s v="MRP"/>
    <s v="VMI"/>
    <n v="7"/>
    <n v="8"/>
    <n v="2462.23"/>
    <n v="0"/>
    <n v="0"/>
    <n v="314"/>
    <n v="17235.61"/>
    <n v="40.684713375796179"/>
    <n v="0"/>
    <n v="0"/>
    <n v="19697.84"/>
    <n v="773140.22"/>
    <s v="&lt;90 days"/>
    <n v="1"/>
    <s v="A"/>
    <n v="7"/>
    <n v="9418.2928375890424"/>
  </r>
  <r>
    <s v="CHD8030002R0102"/>
    <s v="功能车用底盘车装配"/>
    <s v="VE1"/>
    <n v="212"/>
    <x v="0"/>
    <s v="VEP"/>
    <x v="0"/>
    <s v="Order specific"/>
    <n v="2100"/>
    <n v="4"/>
    <n v="0"/>
    <n v="2378.63"/>
    <n v="0"/>
    <n v="0"/>
    <n v="39"/>
    <n v="9514.52"/>
    <n v="65.512820512820511"/>
    <n v="0"/>
    <n v="0"/>
    <n v="0"/>
    <n v="92766.57"/>
    <s v="Order specific"/>
    <s v="Order specific"/>
    <s v="A"/>
    <s v=""/>
    <n v="0"/>
  </r>
  <r>
    <s v="CHD8030003P0101"/>
    <s v="机箱左立柱40.5"/>
    <s v="VMI"/>
    <n v="212"/>
    <x v="0"/>
    <s v="VEP"/>
    <x v="2"/>
    <s v="MRP"/>
    <s v="VMI"/>
    <n v="2"/>
    <n v="0"/>
    <n v="36.979999999999997"/>
    <n v="0"/>
    <n v="0"/>
    <n v="324"/>
    <n v="73.959999999999994"/>
    <n v="4.5061728395061724"/>
    <n v="0"/>
    <n v="0"/>
    <n v="0"/>
    <n v="11981.519999999999"/>
    <s v="&lt;15 days"/>
    <n v="2"/>
    <s v="C"/>
    <n v="14"/>
    <n v="0"/>
  </r>
  <r>
    <s v="CHD8030003P0102"/>
    <s v="机箱右立柱40.5"/>
    <s v="VMI"/>
    <n v="212"/>
    <x v="0"/>
    <s v="VEP"/>
    <x v="2"/>
    <s v="MRP"/>
    <s v="VMI"/>
    <n v="2"/>
    <n v="0"/>
    <n v="42.99"/>
    <n v="0"/>
    <n v="0"/>
    <n v="324"/>
    <n v="85.98"/>
    <n v="2.2530864197530862"/>
    <n v="0"/>
    <n v="0"/>
    <n v="0"/>
    <n v="13928.76"/>
    <s v="&lt;15 days"/>
    <n v="2"/>
    <s v="C"/>
    <n v="14"/>
    <n v="0"/>
  </r>
  <r>
    <s v="CHD8030003P0114"/>
    <s v="机箱左立柱40.5(GE专用)"/>
    <s v="VE2"/>
    <n v="212"/>
    <x v="0"/>
    <s v="VEP"/>
    <x v="0"/>
    <s v="Order specific"/>
    <n v="2100"/>
    <n v="10"/>
    <n v="0"/>
    <n v="36.979999999999997"/>
    <n v="0"/>
    <n v="0"/>
    <n v="30"/>
    <n v="369.79999999999995"/>
    <n v="24.333333333333332"/>
    <n v="0"/>
    <n v="0"/>
    <n v="0"/>
    <n v="1109.3999999999999"/>
    <s v="Order specific"/>
    <s v="Order specific"/>
    <s v="C"/>
    <s v=""/>
    <n v="0"/>
  </r>
  <r>
    <s v="CHD8030003P0115"/>
    <s v="机箱右立柱40.5(GE专用)"/>
    <s v="VE2"/>
    <n v="212"/>
    <x v="0"/>
    <s v="VEP"/>
    <x v="0"/>
    <s v="Order specific"/>
    <n v="2100"/>
    <n v="16"/>
    <n v="0"/>
    <n v="43.49"/>
    <n v="0"/>
    <n v="0"/>
    <n v="36"/>
    <n v="695.84"/>
    <n v="101.3888888888889"/>
    <n v="0"/>
    <n v="0"/>
    <n v="0"/>
    <n v="1565.64"/>
    <s v="Order specific"/>
    <s v="Order specific"/>
    <s v="C"/>
    <s v=""/>
    <n v="0"/>
  </r>
  <r>
    <s v="CHD8030003P0122"/>
    <s v="机箱左立柱"/>
    <s v="VE2"/>
    <n v="212"/>
    <x v="0"/>
    <s v="VEP"/>
    <x v="0"/>
    <s v="Order specific"/>
    <n v="2100"/>
    <n v="5"/>
    <n v="2"/>
    <n v="33.159999999999997"/>
    <n v="0"/>
    <n v="0"/>
    <n v="67"/>
    <n v="165.79999999999998"/>
    <n v="87.164179104477611"/>
    <n v="0"/>
    <n v="0"/>
    <n v="66.319999999999993"/>
    <n v="2221.7199999999998"/>
    <s v="Order specific"/>
    <s v="Order specific"/>
    <s v="C"/>
    <s v=""/>
    <n v="0"/>
  </r>
  <r>
    <s v="CHD8030003P0123"/>
    <s v="机箱右立柱"/>
    <s v="VE2"/>
    <n v="212"/>
    <x v="0"/>
    <s v="VEP"/>
    <x v="0"/>
    <s v="Order specific"/>
    <n v="2100"/>
    <n v="5"/>
    <n v="2"/>
    <n v="48.78"/>
    <n v="0"/>
    <n v="0"/>
    <n v="67"/>
    <n v="243.9"/>
    <n v="27.238805970149251"/>
    <n v="0"/>
    <n v="0"/>
    <n v="97.56"/>
    <n v="3268.26"/>
    <s v="Order specific"/>
    <s v="Order specific"/>
    <s v="C"/>
    <s v=""/>
    <n v="0"/>
  </r>
  <r>
    <s v="CHD8030003P0155"/>
    <s v="机箱左立柱（落地式极间距400）"/>
    <s v="VE2"/>
    <n v="212"/>
    <x v="0"/>
    <s v="VEP"/>
    <x v="0"/>
    <s v="Order specific"/>
    <n v="2100"/>
    <n v="6"/>
    <n v="0"/>
    <n v="48.8"/>
    <n v="0"/>
    <n v="0"/>
    <n v="161"/>
    <n v="292.79999999999995"/>
    <n v="11.335403726708075"/>
    <n v="0"/>
    <n v="0"/>
    <n v="0"/>
    <n v="7856.7999999999993"/>
    <s v="Order specific"/>
    <s v="Order specific"/>
    <s v="C"/>
    <s v=""/>
    <n v="0"/>
  </r>
  <r>
    <s v="CHD8030003P0156"/>
    <s v="机箱右立柱（落地式极间距400）"/>
    <s v="VE2"/>
    <n v="212"/>
    <x v="0"/>
    <s v="VEP"/>
    <x v="0"/>
    <s v="Order specific"/>
    <n v="2100"/>
    <n v="6"/>
    <n v="0"/>
    <n v="59.22"/>
    <n v="0"/>
    <n v="0"/>
    <n v="161"/>
    <n v="355.32"/>
    <n v="13.60248447204969"/>
    <n v="0"/>
    <n v="0"/>
    <n v="0"/>
    <n v="9534.42"/>
    <s v="Order specific"/>
    <s v="Order specific"/>
    <s v="C"/>
    <s v=""/>
    <n v="0"/>
  </r>
  <r>
    <s v="CHD8030003P0192"/>
    <s v="机箱左立柱40.5(GE/程序锁)"/>
    <s v="VE1"/>
    <n v="217"/>
    <x v="0"/>
    <s v="VEP"/>
    <x v="0"/>
    <s v="Order specific"/>
    <n v="2100"/>
    <n v="6"/>
    <n v="0"/>
    <n v="42.04"/>
    <n v="0"/>
    <n v="0"/>
    <n v="6"/>
    <n v="252.24"/>
    <n v="365"/>
    <n v="0"/>
    <n v="0"/>
    <n v="0"/>
    <n v="252.24"/>
    <s v="Order specific"/>
    <s v="Order specific"/>
    <s v="C"/>
    <s v=""/>
    <n v="0"/>
  </r>
  <r>
    <s v="CHD8030005P0101"/>
    <s v="机箱顶板40.5"/>
    <s v="VMI"/>
    <n v="212"/>
    <x v="0"/>
    <s v="VEP"/>
    <x v="2"/>
    <s v="MRP"/>
    <s v="VMI"/>
    <n v="2"/>
    <n v="0"/>
    <n v="80.91"/>
    <n v="0"/>
    <n v="0"/>
    <n v="323"/>
    <n v="161.82"/>
    <n v="6.780185758513932"/>
    <n v="0"/>
    <n v="0"/>
    <n v="0"/>
    <n v="26133.93"/>
    <s v="&lt;15 days"/>
    <n v="2"/>
    <s v="C"/>
    <n v="14"/>
    <n v="0"/>
  </r>
  <r>
    <s v="CHD8030005P0104"/>
    <s v="机箱顶板(GE)"/>
    <s v="VE2"/>
    <n v="212"/>
    <x v="0"/>
    <s v="VEP"/>
    <x v="0"/>
    <s v="Order specific"/>
    <n v="2100"/>
    <n v="14"/>
    <n v="0"/>
    <n v="81.260000000000005"/>
    <n v="0"/>
    <n v="0"/>
    <n v="34"/>
    <n v="1137.6400000000001"/>
    <n v="21.470588235294116"/>
    <n v="0"/>
    <n v="0"/>
    <n v="0"/>
    <n v="2762.84"/>
    <s v="Order specific"/>
    <s v="Order specific"/>
    <s v="B"/>
    <s v=""/>
    <n v="0"/>
  </r>
  <r>
    <s v="CHD8030005P0107"/>
    <s v="机箱顶板(GE隔离车)"/>
    <s v="VE2"/>
    <n v="212"/>
    <x v="0"/>
    <s v="VEP"/>
    <x v="0"/>
    <s v="Order specific"/>
    <n v="2100"/>
    <n v="2"/>
    <n v="0"/>
    <n v="81.260000000000005"/>
    <n v="0"/>
    <n v="0"/>
    <n v="2"/>
    <n v="162.52000000000001"/>
    <n v="2555"/>
    <n v="0"/>
    <n v="0"/>
    <n v="0"/>
    <n v="162.52000000000001"/>
    <s v="Order specific"/>
    <s v="Order specific"/>
    <s v="C"/>
    <s v=""/>
    <n v="0"/>
  </r>
  <r>
    <s v="CHD8030005P0111"/>
    <s v="机箱顶板"/>
    <s v="VE2"/>
    <n v="212"/>
    <x v="0"/>
    <s v="VEP"/>
    <x v="0"/>
    <s v="Order specific"/>
    <n v="2100"/>
    <n v="5"/>
    <n v="0"/>
    <n v="89.75"/>
    <n v="0"/>
    <n v="0"/>
    <n v="60"/>
    <n v="448.75"/>
    <n v="12.166666666666666"/>
    <n v="0"/>
    <n v="0"/>
    <n v="0"/>
    <n v="5385"/>
    <s v="Order specific"/>
    <s v="Order specific"/>
    <s v="C"/>
    <s v=""/>
    <n v="0"/>
  </r>
  <r>
    <s v="CHD8030005P0134"/>
    <s v="机箱顶板（极间距400）"/>
    <s v="VE2"/>
    <n v="212"/>
    <x v="0"/>
    <s v="VEP"/>
    <x v="0"/>
    <s v="Order specific"/>
    <n v="2100"/>
    <n v="6"/>
    <n v="0"/>
    <n v="107.75"/>
    <n v="0"/>
    <n v="0"/>
    <n v="161"/>
    <n v="646.5"/>
    <n v="11.335403726708075"/>
    <n v="0"/>
    <n v="0"/>
    <n v="0"/>
    <n v="17347.75"/>
    <s v="Order specific"/>
    <s v="Order specific"/>
    <s v="C"/>
    <s v=""/>
    <n v="0"/>
  </r>
  <r>
    <s v="CHD8030006P0103"/>
    <s v="面板40.5(GE专用)"/>
    <s v="VE2"/>
    <n v="212"/>
    <x v="0"/>
    <s v="VEP"/>
    <x v="0"/>
    <s v="Order specific"/>
    <n v="2100"/>
    <n v="3"/>
    <n v="0"/>
    <n v="81.69"/>
    <n v="0"/>
    <n v="0"/>
    <n v="23"/>
    <n v="245.07"/>
    <n v="95.217391304347828"/>
    <n v="0"/>
    <n v="0"/>
    <n v="0"/>
    <n v="1878.87"/>
    <s v="Order specific"/>
    <s v="Order specific"/>
    <s v="C"/>
    <s v=""/>
    <n v="0"/>
  </r>
  <r>
    <s v="CHD8030006P0110"/>
    <s v="面板40.5-275(带Y10-GE)"/>
    <s v="VE2"/>
    <n v="212"/>
    <x v="0"/>
    <s v="VEP"/>
    <x v="0"/>
    <s v="Order specific"/>
    <n v="2100"/>
    <n v="11"/>
    <n v="0"/>
    <n v="85.72"/>
    <n v="0"/>
    <n v="0"/>
    <n v="27"/>
    <n v="942.92"/>
    <n v="40.55555555555555"/>
    <n v="0"/>
    <n v="0"/>
    <n v="0"/>
    <n v="2314.44"/>
    <s v="Order specific"/>
    <s v="Order specific"/>
    <s v="B"/>
    <s v=""/>
    <n v="0"/>
  </r>
  <r>
    <s v="CHD8030007F0101"/>
    <s v="面板装配组件40.5-275"/>
    <s v="VMI"/>
    <n v="212"/>
    <x v="0"/>
    <s v="VEP"/>
    <x v="2"/>
    <s v="MRP"/>
    <s v="VMI"/>
    <n v="5"/>
    <n v="0"/>
    <n v="120"/>
    <n v="0"/>
    <n v="0"/>
    <n v="375"/>
    <n v="600"/>
    <n v="10.706666666666667"/>
    <n v="0"/>
    <n v="0"/>
    <n v="0"/>
    <n v="45000"/>
    <s v="&lt;15 days"/>
    <n v="2"/>
    <s v="C"/>
    <n v="14"/>
    <n v="0"/>
  </r>
  <r>
    <s v="CHD8030007F0102"/>
    <s v="面板装配组件40.5-300"/>
    <s v="VMI"/>
    <n v="212"/>
    <x v="0"/>
    <s v="VEP"/>
    <x v="2"/>
    <s v="MRP"/>
    <s v="VMI"/>
    <n v="2"/>
    <n v="0"/>
    <n v="124.5"/>
    <n v="0"/>
    <n v="0"/>
    <n v="556"/>
    <n v="249"/>
    <n v="3.2823741007194243"/>
    <n v="0"/>
    <n v="0"/>
    <n v="0"/>
    <n v="69222"/>
    <s v="&lt;15 days"/>
    <n v="2"/>
    <s v="C"/>
    <n v="14"/>
    <n v="0"/>
  </r>
  <r>
    <s v="CHD8030007P0101"/>
    <s v="紧急脱扣弯板"/>
    <s v="SM"/>
    <n v="212"/>
    <x v="0"/>
    <s v="VEP"/>
    <x v="1"/>
    <s v="kanban"/>
    <n v="2600"/>
    <n v="106"/>
    <n v="161"/>
    <n v="8.48"/>
    <n v="0"/>
    <n v="40"/>
    <n v="977"/>
    <n v="898.88"/>
    <n v="0.74718526100307059"/>
    <n v="0"/>
    <n v="169.60000000000002"/>
    <n v="1365.28"/>
    <n v="8284.9600000000009"/>
    <s v="&lt;15 days"/>
    <n v="3"/>
    <s v="C"/>
    <n v="21"/>
    <n v="0"/>
  </r>
  <r>
    <s v="CHD8030008P0103"/>
    <s v="分闸模块右侧板40.5(GE专用)"/>
    <s v="VE2"/>
    <n v="212"/>
    <x v="0"/>
    <s v="VEP"/>
    <x v="0"/>
    <s v="Order specific"/>
    <n v="2100"/>
    <n v="14"/>
    <n v="0"/>
    <n v="28.4"/>
    <n v="0"/>
    <n v="0"/>
    <n v="34"/>
    <n v="397.59999999999997"/>
    <n v="1137.9411764705883"/>
    <n v="0"/>
    <n v="0"/>
    <n v="0"/>
    <n v="965.59999999999991"/>
    <s v="Order specific"/>
    <s v="Order specific"/>
    <s v="C"/>
    <s v=""/>
    <n v="0"/>
  </r>
  <r>
    <s v="CHD8030008R0103"/>
    <s v="触臂VEP-40.5-1250"/>
    <s v="VMI"/>
    <n v="212"/>
    <x v="0"/>
    <s v="VEP"/>
    <x v="2"/>
    <s v="MRP"/>
    <s v="VMI"/>
    <n v="78"/>
    <n v="0"/>
    <n v="196.48"/>
    <n v="0"/>
    <n v="0"/>
    <n v="2330"/>
    <n v="15325.439999999999"/>
    <n v="2.1931330472103006"/>
    <n v="0"/>
    <n v="0"/>
    <n v="0"/>
    <n v="457798.39999999997"/>
    <s v="&lt;15 days"/>
    <n v="1"/>
    <s v="A"/>
    <n v="7"/>
    <n v="0"/>
  </r>
  <r>
    <s v="CHD8030008R0104"/>
    <s v="触臂VEP-40.5-2000"/>
    <s v="VE2"/>
    <n v="212"/>
    <x v="0"/>
    <s v="VEP"/>
    <x v="0"/>
    <s v="Order specific"/>
    <n v="2100"/>
    <n v="13"/>
    <n v="6"/>
    <n v="666.37"/>
    <n v="0"/>
    <n v="0"/>
    <n v="97"/>
    <n v="8662.81"/>
    <n v="293.50515463917526"/>
    <n v="0"/>
    <n v="0"/>
    <n v="3998.2200000000003"/>
    <n v="64637.89"/>
    <s v="Order specific"/>
    <s v="Order specific"/>
    <s v="A"/>
    <s v=""/>
    <n v="0"/>
  </r>
  <r>
    <s v="CHD8030008R0110"/>
    <s v="触臂-2500（GE专用）"/>
    <s v="VE2"/>
    <n v="212"/>
    <x v="0"/>
    <s v="VEP"/>
    <x v="0"/>
    <s v="Order specific"/>
    <n v="2100"/>
    <n v="12"/>
    <n v="0"/>
    <n v="707.6"/>
    <n v="0"/>
    <n v="0"/>
    <n v="0"/>
    <n v="8491.2000000000007"/>
    <s v=""/>
    <n v="0"/>
    <n v="0"/>
    <n v="0"/>
    <n v="0"/>
    <s v="Order specific"/>
    <s v="Order specific"/>
    <s v="A"/>
    <s v=""/>
    <n v="0"/>
  </r>
  <r>
    <s v="CHD8030008R0111"/>
    <s v="触臂组件40.5-1250"/>
    <s v="VMI"/>
    <n v="212"/>
    <x v="0"/>
    <s v="VEP"/>
    <x v="2"/>
    <s v="MRP"/>
    <s v="VMI"/>
    <n v="30"/>
    <n v="0"/>
    <n v="175.42"/>
    <n v="0"/>
    <n v="0"/>
    <n v="283"/>
    <n v="5262.5999999999995"/>
    <n v="15.477031802120143"/>
    <n v="0"/>
    <n v="0"/>
    <n v="0"/>
    <n v="49643.859999999993"/>
    <s v="&lt;30 days"/>
    <n v="2"/>
    <s v="B"/>
    <n v="14"/>
    <n v="331.47170958904155"/>
  </r>
  <r>
    <s v="CHD8030010R0101"/>
    <s v="箱体VEP-40.5"/>
    <s v="VMI"/>
    <n v="212"/>
    <x v="0"/>
    <s v="VEP"/>
    <x v="2"/>
    <s v="MRP"/>
    <s v="VMI"/>
    <n v="5"/>
    <n v="0"/>
    <n v="1030.33"/>
    <n v="0"/>
    <n v="0"/>
    <n v="301"/>
    <n v="5151.6499999999996"/>
    <n v="36.378737541528238"/>
    <n v="0"/>
    <n v="0"/>
    <n v="0"/>
    <n v="310129.32999999996"/>
    <s v="&lt;90 days"/>
    <n v="1"/>
    <s v="B"/>
    <n v="7"/>
    <n v="2745.8435641095889"/>
  </r>
  <r>
    <s v="CHD8030010R0105"/>
    <s v="箱体VEP-40.5(GE专用)"/>
    <s v="VE2"/>
    <n v="212"/>
    <x v="0"/>
    <s v="VEP"/>
    <x v="0"/>
    <s v="Order specific"/>
    <n v="2100"/>
    <n v="14"/>
    <n v="0"/>
    <n v="1050.05"/>
    <n v="0"/>
    <n v="0"/>
    <n v="50"/>
    <n v="14700.699999999999"/>
    <n v="36.5"/>
    <n v="0"/>
    <n v="0"/>
    <n v="0"/>
    <n v="52502.5"/>
    <s v="Order specific"/>
    <s v="Order specific"/>
    <s v="A"/>
    <s v=""/>
    <n v="0"/>
  </r>
  <r>
    <s v="CHD8030010R0115"/>
    <s v="P30机箱（隔板）"/>
    <s v="VE2"/>
    <n v="212"/>
    <x v="0"/>
    <s v="VEP"/>
    <x v="0"/>
    <s v="Order specific"/>
    <n v="2100"/>
    <n v="2"/>
    <n v="0"/>
    <n v="1256.33"/>
    <n v="0"/>
    <n v="0"/>
    <n v="202"/>
    <n v="2512.66"/>
    <n v="25.297029702970299"/>
    <n v="0"/>
    <n v="0"/>
    <n v="0"/>
    <n v="253778.65999999997"/>
    <s v="Order specific"/>
    <s v="Order specific"/>
    <s v="B"/>
    <s v=""/>
    <n v="0"/>
  </r>
  <r>
    <s v="CHD8030015R0101"/>
    <s v="油缓冲器40-2500-31.5"/>
    <s v="VMI"/>
    <n v="212"/>
    <x v="0"/>
    <s v="VEP"/>
    <x v="2"/>
    <s v="MRP"/>
    <s v="VMI"/>
    <n v="26"/>
    <n v="0"/>
    <n v="63.61"/>
    <n v="0"/>
    <n v="0"/>
    <n v="969"/>
    <n v="1653.86"/>
    <n v="0.75335397316821462"/>
    <n v="0"/>
    <n v="0"/>
    <n v="0"/>
    <n v="61638.09"/>
    <s v="&lt;15 days"/>
    <n v="2"/>
    <s v="B"/>
    <n v="14"/>
    <n v="0"/>
  </r>
  <r>
    <s v="CHD8030015R0103"/>
    <s v="油缓冲器40-2500-31.5"/>
    <s v="VE1"/>
    <n v="105"/>
    <x v="0"/>
    <s v="VEP"/>
    <x v="0"/>
    <s v="Order specific"/>
    <n v="2100"/>
    <n v="35"/>
    <n v="0"/>
    <n v="65"/>
    <n v="0"/>
    <n v="0"/>
    <n v="40"/>
    <n v="2275"/>
    <n v="237.25"/>
    <n v="0"/>
    <n v="0"/>
    <n v="0"/>
    <n v="2600"/>
    <s v="Order specific"/>
    <s v="Order specific"/>
    <s v="B"/>
    <s v=""/>
    <n v="0"/>
  </r>
  <r>
    <s v="CHD8030020P0104"/>
    <s v="软管定位卡"/>
    <s v="SM"/>
    <n v="212"/>
    <x v="0"/>
    <s v="VEP"/>
    <x v="1"/>
    <s v="kanban"/>
    <n v="2600"/>
    <n v="106"/>
    <n v="120"/>
    <n v="5.25"/>
    <n v="0"/>
    <n v="40"/>
    <n v="866"/>
    <n v="556.5"/>
    <n v="14.751732101616629"/>
    <n v="0"/>
    <n v="105"/>
    <n v="630"/>
    <n v="4546.5"/>
    <s v="&lt;15 days"/>
    <n v="3"/>
    <s v="C"/>
    <n v="21"/>
    <n v="0"/>
  </r>
  <r>
    <s v="CHD8030020R0101"/>
    <s v="绝缘拉杆"/>
    <s v="VMI"/>
    <n v="202"/>
    <x v="0"/>
    <s v="VEP"/>
    <x v="2"/>
    <s v="MRP"/>
    <s v="VMI"/>
    <n v="53"/>
    <n v="0"/>
    <n v="83.1"/>
    <n v="0"/>
    <n v="0"/>
    <n v="3026"/>
    <n v="4404.2999999999993"/>
    <n v="12.785855915399868"/>
    <n v="0"/>
    <n v="0"/>
    <n v="0"/>
    <n v="251460.59999999998"/>
    <s v="&lt;15 days"/>
    <n v="1"/>
    <s v="B"/>
    <n v="7"/>
    <n v="1315.4024219178079"/>
  </r>
  <r>
    <s v="CHD8030021P0102"/>
    <s v="主传动连板"/>
    <s v="VMI"/>
    <n v="212"/>
    <x v="0"/>
    <s v="VEP"/>
    <x v="2"/>
    <s v="MRP"/>
    <s v="VMI"/>
    <n v="54"/>
    <n v="0"/>
    <n v="15"/>
    <n v="0"/>
    <n v="0"/>
    <n v="3021"/>
    <n v="810"/>
    <n v="6.4035087719298245"/>
    <n v="0"/>
    <n v="0"/>
    <n v="0"/>
    <n v="45315"/>
    <s v="&lt;15 days"/>
    <n v="2"/>
    <s v="C"/>
    <n v="14"/>
    <n v="0"/>
  </r>
  <r>
    <s v="CHD8030026P0101"/>
    <s v="导向杆40.5"/>
    <s v="VMI"/>
    <n v="212"/>
    <x v="0"/>
    <s v="VEP"/>
    <x v="2"/>
    <s v="MRP"/>
    <s v="VMI"/>
    <n v="54"/>
    <n v="0"/>
    <n v="8.51"/>
    <n v="0"/>
    <n v="0"/>
    <n v="3014"/>
    <n v="459.53999999999996"/>
    <n v="6.5394824153948248"/>
    <n v="0"/>
    <n v="0"/>
    <n v="0"/>
    <n v="25649.14"/>
    <s v="&lt;15 days"/>
    <n v="2"/>
    <s v="C"/>
    <n v="14"/>
    <n v="0"/>
  </r>
  <r>
    <s v="CHD8030027P0101"/>
    <s v="拉杆接头"/>
    <s v="VMI"/>
    <n v="212"/>
    <x v="0"/>
    <s v="VEP"/>
    <x v="2"/>
    <s v="MRP"/>
    <s v="VMI"/>
    <n v="6"/>
    <n v="0"/>
    <n v="8.86"/>
    <n v="0"/>
    <n v="0"/>
    <n v="1417"/>
    <n v="53.16"/>
    <n v="13.909668313338038"/>
    <n v="0"/>
    <n v="0"/>
    <n v="0"/>
    <n v="12554.619999999999"/>
    <s v="&lt;15 days"/>
    <n v="2"/>
    <s v="C"/>
    <n v="14"/>
    <n v="0"/>
  </r>
  <r>
    <s v="CHD8030027P0104"/>
    <s v="拉杆接头（软连接）"/>
    <s v="VMI"/>
    <n v="212"/>
    <x v="0"/>
    <s v="VEP"/>
    <x v="2"/>
    <s v="MRP"/>
    <s v="VMI"/>
    <n v="21"/>
    <n v="0"/>
    <n v="10.050000000000001"/>
    <n v="0"/>
    <n v="0"/>
    <n v="444"/>
    <n v="211.05"/>
    <n v="4.9324324324324325"/>
    <n v="0"/>
    <n v="0"/>
    <n v="0"/>
    <n v="4462.2000000000007"/>
    <s v="&lt;15 days"/>
    <n v="3"/>
    <s v="C"/>
    <n v="21"/>
    <n v="0"/>
  </r>
  <r>
    <s v="CHD8030028P0101"/>
    <s v="脱扣半轴40.5"/>
    <s v="VMI"/>
    <n v="212"/>
    <x v="0"/>
    <s v="VEP"/>
    <x v="2"/>
    <s v="MRP"/>
    <s v="VMI"/>
    <n v="6"/>
    <n v="0"/>
    <n v="23.69"/>
    <n v="0"/>
    <n v="0"/>
    <n v="979"/>
    <n v="142.14000000000001"/>
    <n v="7.8294177732379984"/>
    <n v="0"/>
    <n v="0"/>
    <n v="0"/>
    <n v="23192.510000000002"/>
    <s v="&lt;15 days"/>
    <n v="2"/>
    <s v="C"/>
    <n v="14"/>
    <n v="0"/>
  </r>
  <r>
    <s v="CHD8030028P0105"/>
    <s v="脱扣半轴40.5（Y4、Y10）"/>
    <s v="VE2"/>
    <n v="212"/>
    <x v="0"/>
    <s v="VEP"/>
    <x v="0"/>
    <s v="Order specific"/>
    <n v="2100"/>
    <n v="1"/>
    <n v="0"/>
    <n v="42.35"/>
    <n v="0"/>
    <n v="0"/>
    <n v="4"/>
    <n v="42.35"/>
    <n v="547.5"/>
    <n v="0"/>
    <n v="0"/>
    <n v="0"/>
    <n v="169.4"/>
    <s v="Order specific"/>
    <s v="Order specific"/>
    <s v="C"/>
    <s v=""/>
    <n v="0"/>
  </r>
  <r>
    <s v="CHD8030028P0106"/>
    <s v="脱扣半轴40.5（Y10）"/>
    <s v="VE2"/>
    <n v="212"/>
    <x v="0"/>
    <s v="VEP"/>
    <x v="0"/>
    <s v="Order specific"/>
    <n v="2100"/>
    <n v="11"/>
    <n v="0"/>
    <n v="29.85"/>
    <n v="0"/>
    <n v="0"/>
    <n v="53"/>
    <n v="328.35"/>
    <n v="6.8867924528301883"/>
    <n v="0"/>
    <n v="0"/>
    <n v="0"/>
    <n v="1582.0500000000002"/>
    <s v="Order specific"/>
    <s v="Order specific"/>
    <s v="C"/>
    <s v=""/>
    <n v="0"/>
  </r>
  <r>
    <s v="CHD8030029P0101"/>
    <s v="紧急脱扣连杆"/>
    <s v="VMI"/>
    <n v="212"/>
    <x v="0"/>
    <s v="VEP"/>
    <x v="2"/>
    <s v="MRP"/>
    <s v="VMI"/>
    <n v="3"/>
    <n v="0"/>
    <n v="4.1900000000000004"/>
    <n v="0"/>
    <n v="0"/>
    <n v="387"/>
    <n v="12.57"/>
    <n v="10.374677002583979"/>
    <n v="0"/>
    <n v="0"/>
    <n v="0"/>
    <n v="1621.5300000000002"/>
    <s v="&lt;15 days"/>
    <n v="3"/>
    <s v="C"/>
    <n v="21"/>
    <n v="0"/>
  </r>
  <r>
    <s v="CHD8030029P0102"/>
    <s v="吊钩连杆"/>
    <s v="VMI"/>
    <n v="212"/>
    <x v="0"/>
    <s v="VEP"/>
    <x v="2"/>
    <s v="MRP"/>
    <s v="VMI"/>
    <n v="20"/>
    <n v="0"/>
    <n v="27.73"/>
    <n v="0"/>
    <n v="0"/>
    <n v="476"/>
    <n v="554.6"/>
    <n v="2.3004201680672272"/>
    <n v="0"/>
    <n v="0"/>
    <n v="0"/>
    <n v="13199.48"/>
    <s v="&lt;15 days"/>
    <n v="2"/>
    <s v="C"/>
    <n v="14"/>
    <n v="0"/>
  </r>
  <r>
    <s v="CHD8030029P0104"/>
    <s v="长吊钩连杆"/>
    <s v="VMI"/>
    <n v="212"/>
    <x v="0"/>
    <s v="VEP"/>
    <x v="2"/>
    <s v="MRP"/>
    <s v="VMI"/>
    <n v="3"/>
    <n v="0"/>
    <n v="28.77"/>
    <n v="0"/>
    <n v="0"/>
    <n v="595"/>
    <n v="86.31"/>
    <n v="12.268907563025209"/>
    <n v="0"/>
    <n v="0"/>
    <n v="0"/>
    <n v="17118.150000000001"/>
    <s v="&lt;15 days"/>
    <n v="2"/>
    <s v="C"/>
    <n v="14"/>
    <n v="0"/>
  </r>
  <r>
    <s v="CHD8030029R0104"/>
    <s v="链轮焊接(415B)"/>
    <s v="VMI"/>
    <n v="212"/>
    <x v="0"/>
    <s v="VEP"/>
    <x v="2"/>
    <s v="MRP"/>
    <s v="VMI"/>
    <n v="18"/>
    <n v="0"/>
    <n v="45"/>
    <n v="0"/>
    <n v="0"/>
    <n v="1007"/>
    <n v="810"/>
    <n v="1.0873882820258194"/>
    <n v="0"/>
    <n v="0"/>
    <n v="0"/>
    <n v="45315"/>
    <s v="&lt;15 days"/>
    <n v="2"/>
    <s v="C"/>
    <n v="14"/>
    <n v="0"/>
  </r>
  <r>
    <s v="CHD8030030P0101"/>
    <s v="连杆接头"/>
    <s v="VMI"/>
    <n v="212"/>
    <x v="0"/>
    <s v="VEP"/>
    <x v="2"/>
    <s v="MRP"/>
    <s v="VMI"/>
    <n v="3"/>
    <n v="0"/>
    <n v="4.95"/>
    <n v="0"/>
    <n v="0"/>
    <n v="387"/>
    <n v="14.850000000000001"/>
    <n v="16.97674418604651"/>
    <n v="0"/>
    <n v="0"/>
    <n v="0"/>
    <n v="1915.65"/>
    <s v="&lt;30 days"/>
    <n v="3"/>
    <s v="C"/>
    <n v="21"/>
    <n v="0"/>
  </r>
  <r>
    <s v="CHD8030031P0102"/>
    <s v="拐臂"/>
    <s v="VMI"/>
    <n v="212"/>
    <x v="0"/>
    <s v="VEP"/>
    <x v="2"/>
    <s v="MRP"/>
    <s v="VMI"/>
    <n v="54"/>
    <n v="0"/>
    <n v="35"/>
    <n v="0"/>
    <n v="0"/>
    <n v="3015"/>
    <n v="1890"/>
    <n v="0.36318407960199001"/>
    <n v="0"/>
    <n v="0"/>
    <n v="0"/>
    <n v="105525"/>
    <s v="&lt;15 days"/>
    <n v="2"/>
    <s v="B"/>
    <n v="14"/>
    <n v="0"/>
  </r>
  <r>
    <s v="CHD8030032P0102"/>
    <s v="整体拐臂"/>
    <s v="VMI"/>
    <n v="212"/>
    <x v="0"/>
    <s v="VEP"/>
    <x v="2"/>
    <s v="MRP"/>
    <s v="VMI"/>
    <n v="54"/>
    <n v="0"/>
    <n v="159"/>
    <n v="0"/>
    <n v="0"/>
    <n v="3022"/>
    <n v="8586"/>
    <n v="6.5221707478491062"/>
    <n v="0"/>
    <n v="0"/>
    <n v="0"/>
    <n v="480498"/>
    <s v="&lt;15 days"/>
    <n v="1"/>
    <s v="A"/>
    <n v="7"/>
    <n v="0"/>
  </r>
  <r>
    <s v="CHD8030033P0101"/>
    <s v="紧急脱扣拐臂"/>
    <s v="VMI"/>
    <n v="212"/>
    <x v="0"/>
    <s v="VEP"/>
    <x v="2"/>
    <s v="MRP"/>
    <s v="VMI"/>
    <n v="7"/>
    <n v="0"/>
    <n v="5.27"/>
    <n v="0"/>
    <n v="0"/>
    <n v="950"/>
    <n v="36.89"/>
    <n v="20.747368421052631"/>
    <n v="0"/>
    <n v="0"/>
    <n v="0"/>
    <n v="5006.5"/>
    <s v="&lt;30 days"/>
    <n v="3"/>
    <s v="C"/>
    <n v="21"/>
    <n v="0"/>
  </r>
  <r>
    <s v="CHD8030033P0106"/>
    <s v="紧急脱扣拐臂(Y4、Y10)"/>
    <s v="VE2"/>
    <n v="212"/>
    <x v="0"/>
    <s v="VEP"/>
    <x v="0"/>
    <s v="Order specific"/>
    <n v="2100"/>
    <n v="11"/>
    <n v="0"/>
    <n v="12.59"/>
    <n v="0"/>
    <n v="0"/>
    <n v="57"/>
    <n v="138.49"/>
    <n v="44.824561403508767"/>
    <n v="0"/>
    <n v="0"/>
    <n v="0"/>
    <n v="717.63"/>
    <s v="Order specific"/>
    <s v="Order specific"/>
    <s v="C"/>
    <s v=""/>
    <n v="0"/>
  </r>
  <r>
    <s v="CHD8030035P0102"/>
    <s v="主轴限位套Φ32.5×9"/>
    <s v="SM"/>
    <n v="212"/>
    <x v="0"/>
    <s v="VEP"/>
    <x v="1"/>
    <s v="kanban"/>
    <n v="2600"/>
    <n v="237"/>
    <n v="500"/>
    <n v="1.51"/>
    <n v="0"/>
    <n v="100"/>
    <n v="1879"/>
    <n v="357.87"/>
    <n v="2.1367748802554547"/>
    <n v="0"/>
    <n v="75.5"/>
    <n v="755"/>
    <n v="2837.29"/>
    <s v="&lt;15 days"/>
    <n v="3"/>
    <s v="C"/>
    <n v="21"/>
    <n v="0"/>
  </r>
  <r>
    <s v="CHD8030035P0107"/>
    <s v="主轴限位套Φ32.5×156"/>
    <s v="SM"/>
    <n v="212"/>
    <x v="0"/>
    <s v="VEP"/>
    <x v="1"/>
    <s v="kanban"/>
    <n v="2600"/>
    <n v="62"/>
    <n v="120"/>
    <n v="6.57"/>
    <n v="0"/>
    <n v="40"/>
    <n v="571"/>
    <n v="407.34000000000003"/>
    <n v="151.49737302977232"/>
    <n v="0"/>
    <n v="131.4"/>
    <n v="788.40000000000009"/>
    <n v="3751.4700000000003"/>
    <s v="&gt;90 days"/>
    <n v="3"/>
    <s v="C"/>
    <n v="21"/>
    <n v="231.57819341772154"/>
  </r>
  <r>
    <s v="CHD8030035P0110"/>
    <s v="主轴限位套Φ32.5×111"/>
    <s v="SM"/>
    <n v="212"/>
    <x v="0"/>
    <s v="VEP"/>
    <x v="1"/>
    <s v="kanban"/>
    <n v="2600"/>
    <n v="112"/>
    <n v="120"/>
    <n v="5.12"/>
    <n v="0"/>
    <n v="40"/>
    <n v="571"/>
    <n v="573.44000000000005"/>
    <n v="39.632224168126093"/>
    <n v="0"/>
    <n v="102.4"/>
    <n v="614.4"/>
    <n v="2923.52"/>
    <s v="&lt;90 days"/>
    <n v="3"/>
    <s v="C"/>
    <n v="21"/>
    <n v="177.92958840477246"/>
  </r>
  <r>
    <s v="CHD8030035P0116"/>
    <s v="主轴限位套φ32.5X17"/>
    <s v="SM"/>
    <n v="212"/>
    <x v="0"/>
    <s v="VEP"/>
    <x v="1"/>
    <s v="kanban"/>
    <n v="2600"/>
    <n v="106"/>
    <n v="120"/>
    <n v="1.64"/>
    <n v="0"/>
    <n v="40"/>
    <n v="1007"/>
    <n v="173.84"/>
    <n v="40.595829195630586"/>
    <n v="0"/>
    <n v="32.799999999999997"/>
    <n v="196.79999999999998"/>
    <n v="1651.4799999999998"/>
    <s v="&lt;90 days"/>
    <n v="3"/>
    <s v="C"/>
    <n v="21"/>
    <n v="55.382923561643842"/>
  </r>
  <r>
    <s v="CHD8030036P0101"/>
    <s v="分闸弹簧40.5"/>
    <s v="VMI"/>
    <n v="219"/>
    <x v="0"/>
    <s v="VEP"/>
    <x v="2"/>
    <s v="MRP"/>
    <s v="VMI"/>
    <n v="18"/>
    <n v="0"/>
    <n v="10.119999999999999"/>
    <n v="0"/>
    <n v="0"/>
    <n v="2917"/>
    <n v="182.16"/>
    <n v="13.263627014055537"/>
    <n v="0"/>
    <n v="0"/>
    <n v="0"/>
    <n v="29520.039999999997"/>
    <s v="&lt;15 days"/>
    <n v="2"/>
    <s v="C"/>
    <n v="14"/>
    <n v="0"/>
  </r>
  <r>
    <s v="CHD8030036P0103"/>
    <s v="分闸弹簧40.5"/>
    <s v="VE2"/>
    <n v="212"/>
    <x v="0"/>
    <s v="VEP"/>
    <x v="0"/>
    <s v="Order specific"/>
    <n v="2100"/>
    <n v="105"/>
    <n v="0"/>
    <n v="10.47"/>
    <n v="0"/>
    <n v="0"/>
    <n v="18"/>
    <n v="1099.3500000000001"/>
    <n v="365"/>
    <n v="0"/>
    <n v="0"/>
    <n v="0"/>
    <n v="188.46"/>
    <s v="Order specific"/>
    <s v="Order specific"/>
    <s v="B"/>
    <s v=""/>
    <n v="0"/>
  </r>
  <r>
    <s v="CHD8030036P0104"/>
    <s v="分闸弹簧40.5-31.5（短）"/>
    <s v="VE1"/>
    <n v="217"/>
    <x v="0"/>
    <s v="VEP"/>
    <x v="0"/>
    <s v="Order specific"/>
    <n v="2100"/>
    <n v="161"/>
    <n v="0"/>
    <n v="10.119999999999999"/>
    <n v="0"/>
    <n v="0"/>
    <n v="132"/>
    <n v="1629.32"/>
    <n v="290.34090909090907"/>
    <n v="0"/>
    <n v="0"/>
    <n v="0"/>
    <n v="1335.84"/>
    <s v="Order specific"/>
    <s v="Order specific"/>
    <s v="B"/>
    <s v=""/>
    <n v="0"/>
  </r>
  <r>
    <s v="CHD8030038R0101"/>
    <s v="分、合闸脱扣器DC220V VEP-40.5"/>
    <s v="VMI"/>
    <n v="219"/>
    <x v="0"/>
    <s v="VEP"/>
    <x v="2"/>
    <s v="MRP"/>
    <s v="VMI"/>
    <n v="12"/>
    <n v="0"/>
    <n v="47.86"/>
    <n v="0"/>
    <n v="0"/>
    <n v="2441"/>
    <n v="574.31999999999994"/>
    <n v="24.074149938549773"/>
    <n v="0"/>
    <n v="0"/>
    <n v="0"/>
    <n v="116826.26"/>
    <s v="&lt;30 days"/>
    <n v="2"/>
    <s v="C"/>
    <n v="14"/>
    <n v="158.61904295413936"/>
  </r>
  <r>
    <s v="CHD8030038R0103"/>
    <s v="分合闸脱扣器48V"/>
    <s v="VE1"/>
    <n v="217"/>
    <x v="0"/>
    <s v="VEP"/>
    <x v="0"/>
    <s v="Order specific"/>
    <n v="2100"/>
    <n v="4"/>
    <n v="0"/>
    <n v="47.42"/>
    <n v="0"/>
    <n v="0"/>
    <n v="8"/>
    <n v="189.68"/>
    <n v="547.5"/>
    <n v="0"/>
    <n v="0"/>
    <n v="0"/>
    <n v="379.36"/>
    <s v="Order specific"/>
    <s v="Order specific"/>
    <s v="C"/>
    <s v=""/>
    <n v="0"/>
  </r>
  <r>
    <s v="CHD8030038R0104"/>
    <s v="分合闸脱扣器30V"/>
    <s v="VE1"/>
    <n v="219"/>
    <x v="0"/>
    <s v="VEP"/>
    <x v="0"/>
    <s v="Order specific"/>
    <n v="2100"/>
    <n v="8"/>
    <n v="0"/>
    <n v="47.86"/>
    <n v="0"/>
    <n v="0"/>
    <n v="40"/>
    <n v="382.88"/>
    <n v="36.5"/>
    <n v="0"/>
    <n v="0"/>
    <n v="0"/>
    <n v="1914.4"/>
    <s v="Order specific"/>
    <s v="Order specific"/>
    <s v="C"/>
    <s v=""/>
    <n v="0"/>
  </r>
  <r>
    <s v="CHD8030038R0105"/>
    <s v="合分闸线圈125V-40.5KV"/>
    <s v="VE2"/>
    <n v="219"/>
    <x v="0"/>
    <s v="VEP"/>
    <x v="0"/>
    <s v="Order specific"/>
    <n v="2100"/>
    <n v="43"/>
    <n v="3"/>
    <n v="47.86"/>
    <n v="0"/>
    <n v="0"/>
    <n v="61"/>
    <n v="2057.98"/>
    <n v="47.868852459016395"/>
    <n v="0"/>
    <n v="0"/>
    <n v="143.57999999999998"/>
    <n v="2919.46"/>
    <s v="Order specific"/>
    <s v="Order specific"/>
    <s v="B"/>
    <s v=""/>
    <n v="0"/>
  </r>
  <r>
    <s v="CHD8030038R0108"/>
    <s v="40.5自保持欠压脱扣器DC/AC110V"/>
    <s v="VE1"/>
    <n v="202"/>
    <x v="0"/>
    <s v="VEP"/>
    <x v="0"/>
    <s v="Order specific"/>
    <n v="2100"/>
    <n v="30"/>
    <n v="36"/>
    <n v="296"/>
    <n v="0"/>
    <n v="0"/>
    <n v="20"/>
    <n v="8880"/>
    <n v="784.75"/>
    <n v="0"/>
    <n v="0"/>
    <n v="10656"/>
    <n v="5920"/>
    <s v="Order specific"/>
    <s v="Order specific"/>
    <s v="A"/>
    <s v=""/>
    <n v="0"/>
  </r>
  <r>
    <s v="CHD8030038R0109"/>
    <s v="40.5自保持欠压脱扣器220V"/>
    <s v="VE1"/>
    <n v="202"/>
    <x v="0"/>
    <s v="VEP"/>
    <x v="0"/>
    <s v="Order specific"/>
    <n v="2100"/>
    <n v="40"/>
    <n v="0"/>
    <n v="296"/>
    <n v="0"/>
    <n v="0"/>
    <n v="24"/>
    <n v="11840"/>
    <n v="456.25"/>
    <n v="0"/>
    <n v="0"/>
    <n v="0"/>
    <n v="7104"/>
    <s v="Order specific"/>
    <s v="Order specific"/>
    <s v="A"/>
    <s v=""/>
    <n v="0"/>
  </r>
  <r>
    <s v="CHD8030038R0110"/>
    <s v="40.5自保持欠压脱扣器48V"/>
    <s v="VE1"/>
    <n v="202"/>
    <x v="0"/>
    <s v="VEP"/>
    <x v="0"/>
    <s v="Order specific"/>
    <n v="2100"/>
    <n v="4"/>
    <n v="5"/>
    <n v="296"/>
    <n v="0"/>
    <n v="0"/>
    <n v="44"/>
    <n v="1184"/>
    <n v="331.81818181818181"/>
    <n v="0"/>
    <n v="0"/>
    <n v="1480"/>
    <n v="13024"/>
    <s v="Order specific"/>
    <s v="Order specific"/>
    <s v="B"/>
    <s v=""/>
    <n v="0"/>
  </r>
  <r>
    <s v="CHD8030038R0112"/>
    <s v="40.5合分闸电磁铁 DC230V"/>
    <s v="VE1"/>
    <n v="217"/>
    <x v="0"/>
    <s v="VEP"/>
    <x v="0"/>
    <s v="Order specific"/>
    <n v="2100"/>
    <n v="3"/>
    <n v="0"/>
    <n v="47.86"/>
    <n v="0"/>
    <n v="0"/>
    <n v="0"/>
    <n v="143.57999999999998"/>
    <s v=""/>
    <n v="0"/>
    <n v="0"/>
    <n v="0"/>
    <n v="0"/>
    <s v="Order specific"/>
    <s v="Order specific"/>
    <s v="C"/>
    <s v=""/>
    <n v="0"/>
  </r>
  <r>
    <s v="CHD8030040P0101"/>
    <s v="蝶簧锁盖40.5-31.5"/>
    <s v="VMI"/>
    <n v="212"/>
    <x v="0"/>
    <s v="VEP"/>
    <x v="2"/>
    <s v="MRP"/>
    <s v="VMI"/>
    <n v="54"/>
    <n v="0"/>
    <n v="6.21"/>
    <n v="0"/>
    <n v="0"/>
    <n v="3014"/>
    <n v="335.34"/>
    <n v="0.36330457863304583"/>
    <n v="0"/>
    <n v="0"/>
    <n v="0"/>
    <n v="18716.939999999999"/>
    <s v="&lt;15 days"/>
    <n v="2"/>
    <s v="C"/>
    <n v="14"/>
    <n v="0"/>
  </r>
  <r>
    <s v="CHD8030047P0101"/>
    <s v="主拐臂销轴φ16×66"/>
    <s v="VMI"/>
    <n v="212"/>
    <x v="0"/>
    <s v="VEP"/>
    <x v="2"/>
    <s v="MRP"/>
    <s v="VMI"/>
    <n v="54"/>
    <n v="0"/>
    <n v="4.41"/>
    <n v="0"/>
    <n v="0"/>
    <n v="3021"/>
    <n v="238.14000000000001"/>
    <n v="6.5243296921549163"/>
    <n v="0"/>
    <n v="0"/>
    <n v="0"/>
    <n v="13322.61"/>
    <s v="&lt;15 days"/>
    <n v="2"/>
    <s v="C"/>
    <n v="14"/>
    <n v="0"/>
  </r>
  <r>
    <s v="CHD8030048P0102"/>
    <s v="主拐臂销轴"/>
    <s v="VMI"/>
    <n v="212"/>
    <x v="0"/>
    <s v="VEP"/>
    <x v="2"/>
    <s v="MRP"/>
    <s v="VMI"/>
    <n v="108"/>
    <n v="0"/>
    <n v="4.72"/>
    <n v="0"/>
    <n v="0"/>
    <n v="6042"/>
    <n v="509.76"/>
    <n v="3.2621648460774582"/>
    <n v="0"/>
    <n v="0"/>
    <n v="0"/>
    <n v="28518.239999999998"/>
    <s v="&lt;15 days"/>
    <n v="2"/>
    <s v="C"/>
    <n v="14"/>
    <n v="0"/>
  </r>
  <r>
    <s v="CHD8030049P0101"/>
    <s v="主拐臂销轴φ12×97"/>
    <s v="SM"/>
    <n v="212"/>
    <x v="0"/>
    <s v="VEP"/>
    <x v="1"/>
    <s v="kanban"/>
    <n v="2600"/>
    <n v="179"/>
    <n v="360"/>
    <n v="4.7699999999999996"/>
    <n v="0"/>
    <n v="120"/>
    <n v="3021"/>
    <n v="853.82999999999993"/>
    <n v="13.048659384309833"/>
    <n v="0"/>
    <n v="286.2"/>
    <n v="1717.1999999999998"/>
    <n v="14410.169999999998"/>
    <s v="&lt;15 days"/>
    <n v="2"/>
    <s v="C"/>
    <n v="14"/>
    <n v="0"/>
  </r>
  <r>
    <s v="CHD8030050P0101"/>
    <s v="紧急脱扣拐臂销"/>
    <s v="VMI"/>
    <n v="212"/>
    <x v="0"/>
    <s v="VEP"/>
    <x v="2"/>
    <s v="MRP"/>
    <s v="VMI"/>
    <n v="7"/>
    <n v="0"/>
    <n v="1.3"/>
    <n v="0"/>
    <n v="0"/>
    <n v="950"/>
    <n v="9.1"/>
    <n v="68.773684210526312"/>
    <n v="0"/>
    <n v="0"/>
    <n v="0"/>
    <n v="1235"/>
    <s v="&lt;90 days"/>
    <n v="3"/>
    <s v="C"/>
    <n v="21"/>
    <n v="4.1720717838830641"/>
  </r>
  <r>
    <s v="CHD8030050P0102"/>
    <s v="紧急脱扣拐臂销(Y4、Y10)"/>
    <s v="VE2"/>
    <n v="212"/>
    <x v="0"/>
    <s v="VEP"/>
    <x v="0"/>
    <s v="Order specific"/>
    <n v="2100"/>
    <n v="11"/>
    <n v="0"/>
    <n v="2.79"/>
    <n v="0"/>
    <n v="0"/>
    <n v="56"/>
    <n v="30.69"/>
    <n v="45.625"/>
    <n v="0"/>
    <n v="0"/>
    <n v="0"/>
    <n v="156.24"/>
    <s v="Order specific"/>
    <s v="Order specific"/>
    <s v="C"/>
    <s v=""/>
    <n v="0"/>
  </r>
  <r>
    <s v="CHD8030061R0107"/>
    <s v="软连接40.5(VG5-A)"/>
    <s v="VMI"/>
    <n v="202"/>
    <x v="0"/>
    <s v="VEP"/>
    <x v="2"/>
    <s v="MRP"/>
    <s v="VMI"/>
    <n v="48"/>
    <n v="0"/>
    <n v="58.5"/>
    <n v="0"/>
    <n v="0"/>
    <n v="1594"/>
    <n v="2808"/>
    <n v="2.5188205771643664"/>
    <n v="0"/>
    <n v="0"/>
    <n v="0"/>
    <n v="93249"/>
    <s v="&lt;15 days"/>
    <n v="2"/>
    <s v="B"/>
    <n v="14"/>
    <n v="0"/>
  </r>
  <r>
    <s v="CHD8030064R0101"/>
    <s v="推进手车摇把"/>
    <s v="VMI"/>
    <n v="212"/>
    <x v="0"/>
    <s v="VEP"/>
    <x v="2"/>
    <s v="MRP"/>
    <s v="VMI"/>
    <n v="9"/>
    <n v="0"/>
    <n v="75.52"/>
    <n v="0"/>
    <n v="0"/>
    <n v="215"/>
    <n v="679.68"/>
    <n v="81.488372093023258"/>
    <n v="0"/>
    <n v="0"/>
    <n v="0"/>
    <n v="16236.8"/>
    <s v="&lt;90 days"/>
    <n v="2"/>
    <s v="C"/>
    <n v="14"/>
    <n v="371.51960547945203"/>
  </r>
  <r>
    <s v="CHD8030065R0102"/>
    <s v="推进机构组装"/>
    <s v="VE1"/>
    <n v="212"/>
    <x v="0"/>
    <s v="VEP"/>
    <x v="0"/>
    <s v="Order specific"/>
    <n v="2100"/>
    <n v="5"/>
    <n v="2"/>
    <n v="3581.49"/>
    <n v="0"/>
    <n v="0"/>
    <n v="62"/>
    <n v="17907.449999999997"/>
    <n v="52.983870967741936"/>
    <n v="0"/>
    <n v="0"/>
    <n v="7162.98"/>
    <n v="222052.37999999998"/>
    <s v="Order specific"/>
    <s v="Order specific"/>
    <s v="A"/>
    <s v=""/>
    <n v="0"/>
  </r>
  <r>
    <s v="CHD8030065R0155"/>
    <s v="推进机构组装1400(610/314/φ22/590)"/>
    <s v="VE1"/>
    <n v="217"/>
    <x v="0"/>
    <s v="VEP"/>
    <x v="0"/>
    <s v="Order specific"/>
    <n v="2100"/>
    <n v="6"/>
    <n v="0"/>
    <n v="4524.3900000000003"/>
    <n v="0"/>
    <n v="0"/>
    <n v="6"/>
    <n v="27146.340000000004"/>
    <n v="304.16666666666669"/>
    <n v="0"/>
    <n v="0"/>
    <n v="0"/>
    <n v="27146.340000000004"/>
    <s v="Order specific"/>
    <s v="Order specific"/>
    <s v="A"/>
    <s v=""/>
    <n v="0"/>
  </r>
  <r>
    <s v="CHD8030085P0101"/>
    <s v="小链轮(415B)"/>
    <s v="VMI"/>
    <n v="212"/>
    <x v="0"/>
    <s v="VEP"/>
    <x v="2"/>
    <s v="MRP"/>
    <s v="VMI"/>
    <n v="18"/>
    <n v="0"/>
    <n v="27.35"/>
    <n v="0"/>
    <n v="0"/>
    <n v="1007"/>
    <n v="492.3"/>
    <n v="2.1747765640516388"/>
    <n v="0"/>
    <n v="0"/>
    <n v="0"/>
    <n v="27541.45"/>
    <s v="&lt;15 days"/>
    <n v="2"/>
    <s v="C"/>
    <n v="14"/>
    <n v="0"/>
  </r>
  <r>
    <s v="CHD8030087P0101"/>
    <s v="紧急脱扣拐臂销"/>
    <s v="VMI"/>
    <n v="212"/>
    <x v="0"/>
    <s v="VEP"/>
    <x v="2"/>
    <s v="MRP"/>
    <s v="VMI"/>
    <n v="1"/>
    <n v="0"/>
    <n v="1.57"/>
    <n v="0"/>
    <n v="0"/>
    <n v="385"/>
    <n v="1.57"/>
    <n v="17.064935064935067"/>
    <n v="0"/>
    <n v="0"/>
    <n v="0"/>
    <n v="604.45000000000005"/>
    <s v="&lt;30 days"/>
    <n v="3"/>
    <s v="C"/>
    <n v="21"/>
    <n v="0"/>
  </r>
  <r>
    <s v="CHD8030088P0101"/>
    <s v="调节螺母M12×8"/>
    <s v="VMI"/>
    <n v="212"/>
    <x v="0"/>
    <s v="VEP"/>
    <x v="2"/>
    <s v="MRP"/>
    <s v="VMI"/>
    <n v="54"/>
    <n v="0"/>
    <n v="2.92"/>
    <n v="0"/>
    <n v="0"/>
    <n v="3023"/>
    <n v="157.68"/>
    <n v="0.1207409857757195"/>
    <n v="0"/>
    <n v="0"/>
    <n v="0"/>
    <n v="8827.16"/>
    <s v="&lt;15 days"/>
    <n v="3"/>
    <s v="C"/>
    <n v="21"/>
    <n v="0"/>
  </r>
  <r>
    <s v="CHD8030089P0101"/>
    <s v="吊钩板"/>
    <s v="VMI"/>
    <n v="212"/>
    <x v="0"/>
    <s v="VEP"/>
    <x v="2"/>
    <s v="MRP"/>
    <s v="VMI"/>
    <n v="42"/>
    <n v="0"/>
    <n v="60.21"/>
    <n v="0"/>
    <n v="0"/>
    <n v="1425"/>
    <n v="2528.8200000000002"/>
    <n v="13.831578947368422"/>
    <n v="0"/>
    <n v="0"/>
    <n v="0"/>
    <n v="85799.25"/>
    <s v="&lt;15 days"/>
    <n v="2"/>
    <s v="B"/>
    <n v="14"/>
    <n v="0"/>
  </r>
  <r>
    <s v="CHD8030089P0106"/>
    <s v="吊钩板"/>
    <s v="VE1"/>
    <n v="212"/>
    <x v="0"/>
    <s v="VEP"/>
    <x v="0"/>
    <s v="Order specific"/>
    <n v="2100"/>
    <n v="18"/>
    <n v="28"/>
    <n v="64.739999999999995"/>
    <n v="0"/>
    <n v="0"/>
    <n v="722"/>
    <n v="1165.32"/>
    <n v="21.232686980609419"/>
    <n v="0"/>
    <n v="0"/>
    <n v="1812.7199999999998"/>
    <n v="46742.28"/>
    <s v="Order specific"/>
    <s v="Order specific"/>
    <s v="B"/>
    <s v=""/>
    <n v="0"/>
  </r>
  <r>
    <s v="CHD8030092P0104"/>
    <s v="分闸簧挂销φ8×48"/>
    <s v="SM"/>
    <n v="212"/>
    <x v="0"/>
    <s v="VEP"/>
    <x v="1"/>
    <s v="kanban"/>
    <n v="2600"/>
    <n v="280"/>
    <n v="240"/>
    <n v="1.99"/>
    <n v="0"/>
    <n v="120"/>
    <n v="3021"/>
    <n v="557.20000000000005"/>
    <n v="2.1747765640516388"/>
    <n v="0"/>
    <n v="119.4"/>
    <n v="477.6"/>
    <n v="6011.79"/>
    <s v="&lt;15 days"/>
    <n v="3"/>
    <s v="C"/>
    <n v="21"/>
    <n v="0"/>
  </r>
  <r>
    <s v="CHD8030100P0103"/>
    <s v="固定式绝缘罩I"/>
    <s v="VMI"/>
    <n v="202"/>
    <x v="0"/>
    <s v="VEP"/>
    <x v="2"/>
    <s v="MRP"/>
    <s v="VMI"/>
    <n v="1"/>
    <n v="0"/>
    <n v="24.86"/>
    <n v="0"/>
    <n v="0"/>
    <n v="1082"/>
    <n v="24.86"/>
    <n v="94.454713493530505"/>
    <n v="0"/>
    <n v="0"/>
    <n v="0"/>
    <n v="26898.52"/>
    <s v="&gt;90 days"/>
    <n v="2"/>
    <s v="C"/>
    <n v="14"/>
    <n v="13.975679013698629"/>
  </r>
  <r>
    <s v="CHD8030100P0104"/>
    <s v="固定式绝缘罩II"/>
    <s v="VMI"/>
    <n v="202"/>
    <x v="0"/>
    <s v="VEP"/>
    <x v="2"/>
    <s v="MRP"/>
    <s v="VMI"/>
    <n v="11"/>
    <n v="0"/>
    <n v="24.61"/>
    <n v="0"/>
    <n v="0"/>
    <n v="215"/>
    <n v="270.70999999999998"/>
    <n v="1.6976744186046511"/>
    <n v="0"/>
    <n v="0"/>
    <n v="0"/>
    <n v="5291.15"/>
    <s v="&lt;15 days"/>
    <n v="3"/>
    <s v="C"/>
    <n v="21"/>
    <n v="0"/>
  </r>
  <r>
    <s v="CHD8030100P0105"/>
    <s v="极柱绝缘垫40.5"/>
    <s v="VE1"/>
    <n v="202"/>
    <x v="0"/>
    <s v="VEP"/>
    <x v="0"/>
    <s v="Order specific"/>
    <n v="2100"/>
    <n v="197"/>
    <n v="42"/>
    <n v="14.46"/>
    <n v="0"/>
    <n v="0"/>
    <n v="811"/>
    <n v="2848.6200000000003"/>
    <n v="4.9506781750924782"/>
    <n v="0"/>
    <n v="0"/>
    <n v="607.32000000000005"/>
    <n v="11727.060000000001"/>
    <s v="Order specific"/>
    <s v="Order specific"/>
    <s v="B"/>
    <s v=""/>
    <n v="0"/>
  </r>
  <r>
    <s v="CHD8030115P0101"/>
    <s v="安装板左（固定式40.5-2000)"/>
    <s v="VE1"/>
    <n v="212"/>
    <x v="0"/>
    <s v="VEP"/>
    <x v="0"/>
    <s v="Order specific"/>
    <n v="2100"/>
    <n v="4"/>
    <n v="0"/>
    <n v="5.61"/>
    <n v="0"/>
    <n v="0"/>
    <n v="302"/>
    <n v="22.44"/>
    <n v="238.09602649006624"/>
    <n v="0"/>
    <n v="0"/>
    <n v="0"/>
    <n v="1694.22"/>
    <s v="Order specific"/>
    <s v="Order specific"/>
    <s v="C"/>
    <s v=""/>
    <n v="0"/>
  </r>
  <r>
    <s v="CHD8030115P0102"/>
    <s v="安装板右（固定式40.5-2000)"/>
    <s v="VE1"/>
    <n v="212"/>
    <x v="0"/>
    <s v="VEP"/>
    <x v="0"/>
    <s v="Order specific"/>
    <n v="2100"/>
    <n v="4"/>
    <n v="0"/>
    <n v="5.61"/>
    <n v="0"/>
    <n v="0"/>
    <n v="302"/>
    <n v="22.44"/>
    <n v="4.8344370860927155"/>
    <n v="0"/>
    <n v="0"/>
    <n v="0"/>
    <n v="1694.22"/>
    <s v="Order specific"/>
    <s v="Order specific"/>
    <s v="C"/>
    <s v=""/>
    <n v="0"/>
  </r>
  <r>
    <s v="CHD8030115P0105"/>
    <s v="安装板（P300）"/>
    <s v="VE1"/>
    <n v="212"/>
    <x v="0"/>
    <s v="VEP"/>
    <x v="0"/>
    <s v="Order specific"/>
    <n v="2100"/>
    <n v="24"/>
    <n v="0"/>
    <n v="5"/>
    <n v="0"/>
    <n v="0"/>
    <n v="556"/>
    <n v="120"/>
    <n v="2.6258992805755397"/>
    <n v="0"/>
    <n v="0"/>
    <n v="0"/>
    <n v="2780"/>
    <s v="Order specific"/>
    <s v="Order specific"/>
    <s v="C"/>
    <s v=""/>
    <n v="0"/>
  </r>
  <r>
    <s v="CHD8030115P0106"/>
    <s v="相间隔板（极间距400）"/>
    <s v="VE2"/>
    <n v="212"/>
    <x v="0"/>
    <s v="VEP"/>
    <x v="0"/>
    <s v="Order specific"/>
    <n v="2100"/>
    <n v="4"/>
    <n v="6"/>
    <n v="150.24"/>
    <n v="0"/>
    <n v="0"/>
    <n v="214"/>
    <n v="600.96"/>
    <n v="40.934579439252339"/>
    <n v="0"/>
    <n v="0"/>
    <n v="901.44"/>
    <n v="32151.360000000001"/>
    <s v="Order specific"/>
    <s v="Order specific"/>
    <s v="C"/>
    <s v=""/>
    <n v="0"/>
  </r>
  <r>
    <s v="CHD8030116P0102"/>
    <s v="联接杆（P300)"/>
    <s v="VE2"/>
    <n v="212"/>
    <x v="0"/>
    <s v="VEP"/>
    <x v="0"/>
    <s v="Order specific"/>
    <n v="2100"/>
    <n v="4"/>
    <n v="0"/>
    <n v="20.77"/>
    <n v="0"/>
    <n v="0"/>
    <n v="279"/>
    <n v="83.08"/>
    <n v="5.2329749103942653"/>
    <n v="0"/>
    <n v="0"/>
    <n v="0"/>
    <n v="5794.83"/>
    <s v="Order specific"/>
    <s v="Order specific"/>
    <s v="C"/>
    <s v=""/>
    <n v="0"/>
  </r>
  <r>
    <s v="CHD8030125P0243"/>
    <s v="螺套"/>
    <s v="VMI"/>
    <n v="212"/>
    <x v="0"/>
    <s v="VEP"/>
    <x v="2"/>
    <s v="MRP"/>
    <s v="VMI"/>
    <n v="5"/>
    <n v="0"/>
    <n v="5.3"/>
    <n v="0"/>
    <n v="0"/>
    <n v="406"/>
    <n v="26.5"/>
    <n v="3.5960591133004924"/>
    <n v="0"/>
    <n v="0"/>
    <n v="0"/>
    <n v="2151.7999999999997"/>
    <s v="&lt;15 days"/>
    <n v="3"/>
    <s v="C"/>
    <n v="21"/>
    <n v="0"/>
  </r>
  <r>
    <s v="CHD8030126P0101"/>
    <s v="主轴300"/>
    <s v="VMI"/>
    <n v="212"/>
    <x v="0"/>
    <s v="VEP"/>
    <x v="2"/>
    <s v="MRP"/>
    <s v="VMI"/>
    <n v="2"/>
    <n v="0"/>
    <n v="239.91"/>
    <n v="0"/>
    <n v="0"/>
    <n v="571"/>
    <n v="479.82"/>
    <n v="3.1961471103327495"/>
    <n v="0"/>
    <n v="0"/>
    <n v="0"/>
    <n v="136988.60999999999"/>
    <s v="&lt;15 days"/>
    <n v="2"/>
    <s v="C"/>
    <n v="14"/>
    <n v="0"/>
  </r>
  <r>
    <s v="CHD8030134P0103"/>
    <s v="双头螺杆M12(VG5-A)"/>
    <s v="VMI"/>
    <n v="212"/>
    <x v="0"/>
    <s v="VEP"/>
    <x v="2"/>
    <s v="MRP"/>
    <s v="VMI"/>
    <n v="48"/>
    <n v="0"/>
    <n v="7.67"/>
    <n v="0"/>
    <n v="0"/>
    <n v="1569"/>
    <n v="368.15999999999997"/>
    <n v="0.46526449968132566"/>
    <n v="0"/>
    <n v="0"/>
    <n v="0"/>
    <n v="12034.23"/>
    <s v="&lt;15 days"/>
    <n v="2"/>
    <s v="C"/>
    <n v="14"/>
    <n v="0"/>
  </r>
  <r>
    <s v="CHD8030202P0101"/>
    <s v="脱扣安装板（Y4、Y10）"/>
    <s v="VE1"/>
    <n v="202"/>
    <x v="0"/>
    <s v="VEP"/>
    <x v="0"/>
    <s v="Order specific"/>
    <n v="2100"/>
    <n v="5"/>
    <n v="0"/>
    <n v="18.14"/>
    <n v="0"/>
    <n v="0"/>
    <n v="20"/>
    <n v="90.7"/>
    <n v="876"/>
    <n v="0"/>
    <n v="0"/>
    <n v="0"/>
    <n v="362.8"/>
    <s v="Order specific"/>
    <s v="Order specific"/>
    <s v="C"/>
    <s v=""/>
    <n v="0"/>
  </r>
  <r>
    <s v="CHD8030202P0104"/>
    <s v="脱扣安装板(双过流)"/>
    <s v="VE1"/>
    <n v="105"/>
    <x v="0"/>
    <s v="VEP"/>
    <x v="0"/>
    <s v="Order specific"/>
    <n v="2100"/>
    <n v="2"/>
    <n v="0"/>
    <n v="15.88"/>
    <n v="0"/>
    <n v="0"/>
    <n v="0"/>
    <n v="31.76"/>
    <s v=""/>
    <n v="0"/>
    <n v="0"/>
    <n v="0"/>
    <n v="0"/>
    <s v="Order specific"/>
    <s v="Order specific"/>
    <s v="C"/>
    <s v=""/>
    <n v="0"/>
  </r>
  <r>
    <s v="CHD8100012R0110"/>
    <s v="航空插头装配"/>
    <s v="VMI"/>
    <n v="212"/>
    <x v="0"/>
    <s v="VEP"/>
    <x v="2"/>
    <s v="MRP"/>
    <s v="VMI"/>
    <n v="71"/>
    <n v="0"/>
    <n v="50.29"/>
    <n v="0"/>
    <n v="0"/>
    <n v="15447"/>
    <n v="3570.59"/>
    <n v="4.7258367320515311E-2"/>
    <n v="0"/>
    <n v="0"/>
    <n v="0"/>
    <n v="776829.63"/>
    <s v="&lt;15 days"/>
    <n v="1"/>
    <s v="B"/>
    <n v="7"/>
    <n v="0"/>
  </r>
  <r>
    <s v="CHD8100012R0111"/>
    <s v="航空插座装配"/>
    <s v="VMI"/>
    <n v="212"/>
    <x v="0"/>
    <s v="VEP"/>
    <x v="2"/>
    <s v="MRP"/>
    <s v="VMI"/>
    <n v="353"/>
    <n v="0"/>
    <n v="50.29"/>
    <n v="0"/>
    <n v="0"/>
    <n v="12352"/>
    <n v="17752.37"/>
    <n v="2.098040803108808"/>
    <n v="0"/>
    <n v="0"/>
    <n v="0"/>
    <n v="621182.07999999996"/>
    <s v="&lt;15 days"/>
    <n v="1"/>
    <s v="A"/>
    <n v="7"/>
    <n v="0"/>
  </r>
  <r>
    <s v="CHD8100086R0101"/>
    <s v="插孔"/>
    <s v="VMI"/>
    <n v="212"/>
    <x v="0"/>
    <s v="VEP"/>
    <x v="2"/>
    <s v="MRP"/>
    <s v="VMI"/>
    <n v="23402"/>
    <n v="0"/>
    <n v="0.85"/>
    <n v="0"/>
    <n v="0"/>
    <n v="683494.9"/>
    <n v="19891.7"/>
    <n v="0.18850908763181701"/>
    <n v="0"/>
    <n v="0"/>
    <n v="0"/>
    <n v="580970.66500000004"/>
    <s v="&lt;15 days"/>
    <n v="1"/>
    <s v="A"/>
    <n v="7"/>
    <n v="0"/>
  </r>
  <r>
    <s v="CHD8100086R0102"/>
    <s v="2.5插孔"/>
    <s v="VMI"/>
    <n v="212"/>
    <x v="0"/>
    <s v="VEP"/>
    <x v="2"/>
    <s v="MRP"/>
    <s v="VMI"/>
    <n v="7778"/>
    <n v="0"/>
    <n v="0.85"/>
    <n v="0"/>
    <n v="0"/>
    <n v="34776"/>
    <n v="6611.3"/>
    <n v="245.62140556705774"/>
    <n v="0"/>
    <n v="0"/>
    <n v="0"/>
    <n v="29559.599999999999"/>
    <s v="&gt;90 days"/>
    <n v="2"/>
    <s v="B"/>
    <n v="14"/>
    <n v="4114.7483573735071"/>
  </r>
  <r>
    <s v="CHD8100240P0104"/>
    <s v="二次插头编码销"/>
    <s v="VE2"/>
    <n v="212"/>
    <x v="0"/>
    <s v="VEP"/>
    <x v="0"/>
    <s v="Order specific"/>
    <n v="2100"/>
    <n v="200"/>
    <n v="0"/>
    <n v="3.74"/>
    <n v="0"/>
    <n v="0"/>
    <n v="200"/>
    <n v="748"/>
    <n v="14194.85"/>
    <n v="0"/>
    <n v="0"/>
    <n v="0"/>
    <n v="748"/>
    <s v="Order specific"/>
    <s v="Order specific"/>
    <s v="C"/>
    <s v=""/>
    <n v="0"/>
  </r>
  <r>
    <s v="CHD8320003F0103"/>
    <s v="机箱3150(加固定块)"/>
    <s v="DIT"/>
    <n v="212"/>
    <x v="0"/>
    <s v="VEP"/>
    <x v="0"/>
    <s v="Order specific"/>
    <n v="2100"/>
    <n v="5"/>
    <n v="10"/>
    <n v="673.43"/>
    <n v="0"/>
    <n v="0"/>
    <n v="59"/>
    <n v="3367.1499999999996"/>
    <n v="1237.2881355932202"/>
    <n v="0"/>
    <n v="0"/>
    <n v="6734.2999999999993"/>
    <n v="39732.369999999995"/>
    <s v="Order specific"/>
    <s v="Order specific"/>
    <s v="B"/>
    <s v=""/>
    <n v="0"/>
  </r>
  <r>
    <s v="CHD8320003R0103"/>
    <s v="机箱3150"/>
    <s v="DIT"/>
    <n v="212"/>
    <x v="0"/>
    <s v="VEP"/>
    <x v="0"/>
    <s v="Order specific"/>
    <n v="2100"/>
    <n v="1"/>
    <n v="0"/>
    <n v="542.84"/>
    <n v="0"/>
    <n v="0"/>
    <n v="1"/>
    <n v="542.84"/>
    <n v="1825"/>
    <n v="0"/>
    <n v="0"/>
    <n v="0"/>
    <n v="542.84"/>
    <s v="Order specific"/>
    <s v="Order specific"/>
    <s v="C"/>
    <s v=""/>
    <n v="0"/>
  </r>
  <r>
    <s v="CHD8320003R0107"/>
    <s v="箱体(隔离手车40.5)"/>
    <s v="DIT"/>
    <n v="212"/>
    <x v="0"/>
    <s v="VEP"/>
    <x v="0"/>
    <s v="Order specific"/>
    <n v="2100"/>
    <n v="2"/>
    <n v="0"/>
    <n v="886"/>
    <n v="0"/>
    <n v="0"/>
    <n v="29"/>
    <n v="1772"/>
    <n v="12.586206896551724"/>
    <n v="0"/>
    <n v="0"/>
    <n v="0"/>
    <n v="25694"/>
    <s v="Order specific"/>
    <s v="Order specific"/>
    <s v="B"/>
    <s v=""/>
    <n v="0"/>
  </r>
  <r>
    <s v="CHD8320003R0133"/>
    <s v="箱体(隔离手车40.5)(GE专用)"/>
    <s v="DIT"/>
    <n v="212"/>
    <x v="0"/>
    <s v="VEP"/>
    <x v="0"/>
    <s v="Order specific"/>
    <n v="2100"/>
    <n v="2"/>
    <n v="0"/>
    <n v="950"/>
    <n v="0"/>
    <n v="0"/>
    <n v="2"/>
    <n v="1900"/>
    <n v="365"/>
    <n v="0"/>
    <n v="0"/>
    <n v="0"/>
    <n v="1900"/>
    <s v="Order specific"/>
    <s v="Order specific"/>
    <s v="B"/>
    <s v=""/>
    <n v="0"/>
  </r>
  <r>
    <s v="CHD8320004P0107"/>
    <s v="涨芯"/>
    <s v="SM"/>
    <n v="212"/>
    <x v="0"/>
    <s v="VEP"/>
    <x v="1"/>
    <s v="kanban"/>
    <n v="2600"/>
    <n v="168"/>
    <n v="60"/>
    <n v="13.88"/>
    <n v="0"/>
    <n v="30"/>
    <n v="252"/>
    <n v="2331.84"/>
    <n v="2.8968253968253967"/>
    <n v="0"/>
    <n v="208.20000000000002"/>
    <n v="832.80000000000007"/>
    <n v="3497.76"/>
    <s v="&lt;15 days"/>
    <n v="3"/>
    <s v="B"/>
    <n v="21"/>
    <n v="0"/>
  </r>
  <r>
    <s v="CHD8320007P0102"/>
    <s v="隔离车面板3150"/>
    <s v="DIT"/>
    <n v="212"/>
    <x v="0"/>
    <s v="VEP"/>
    <x v="0"/>
    <s v="Order specific"/>
    <n v="2100"/>
    <n v="6"/>
    <n v="19"/>
    <n v="52.74"/>
    <n v="0"/>
    <n v="0"/>
    <n v="72"/>
    <n v="316.44"/>
    <n v="851.66666666666674"/>
    <n v="0"/>
    <n v="0"/>
    <n v="1002.0600000000001"/>
    <n v="3797.28"/>
    <s v="Order specific"/>
    <s v="Order specific"/>
    <s v="C"/>
    <s v=""/>
    <n v="0"/>
  </r>
  <r>
    <s v="CHD8320007P0103"/>
    <s v="面板40.5-275"/>
    <s v="DIT"/>
    <n v="212"/>
    <x v="0"/>
    <s v="VEP"/>
    <x v="0"/>
    <s v="Order specific"/>
    <n v="2100"/>
    <n v="2"/>
    <n v="0"/>
    <n v="77.53"/>
    <n v="0"/>
    <n v="0"/>
    <n v="36"/>
    <n v="155.06"/>
    <n v="60.833333333333329"/>
    <n v="0"/>
    <n v="0"/>
    <n v="0"/>
    <n v="2791.08"/>
    <s v="Order specific"/>
    <s v="Order specific"/>
    <s v="C"/>
    <s v=""/>
    <n v="0"/>
  </r>
  <r>
    <s v="CHD8320007P0123"/>
    <s v="面板(隔离车40.5)(GE专用)"/>
    <s v="DIT"/>
    <n v="212"/>
    <x v="0"/>
    <s v="VEP"/>
    <x v="0"/>
    <s v="Order specific"/>
    <n v="2100"/>
    <n v="2"/>
    <n v="0"/>
    <n v="79.81"/>
    <n v="0"/>
    <n v="0"/>
    <n v="2"/>
    <n v="159.62"/>
    <n v="365"/>
    <n v="0"/>
    <n v="0"/>
    <n v="0"/>
    <n v="159.62"/>
    <s v="Order specific"/>
    <s v="Order specific"/>
    <s v="C"/>
    <s v=""/>
    <n v="0"/>
  </r>
  <r>
    <s v="CHD8320009R0101"/>
    <s v="联锁板焊接"/>
    <s v="VMI"/>
    <n v="212"/>
    <x v="0"/>
    <s v="VEP"/>
    <x v="2"/>
    <s v="MRP"/>
    <s v="VMI"/>
    <n v="9"/>
    <n v="0"/>
    <n v="11.1"/>
    <n v="0"/>
    <n v="0"/>
    <n v="199"/>
    <n v="99.899999999999991"/>
    <n v="3.6683417085427137"/>
    <n v="0"/>
    <n v="0"/>
    <n v="0"/>
    <n v="2208.9"/>
    <s v="&lt;15 days"/>
    <n v="3"/>
    <s v="C"/>
    <n v="21"/>
    <n v="0"/>
  </r>
  <r>
    <s v="CHD8320010P0101"/>
    <s v="导向板"/>
    <s v="VMI"/>
    <n v="212"/>
    <x v="0"/>
    <s v="VEP"/>
    <x v="2"/>
    <s v="MRP"/>
    <s v="VMI"/>
    <n v="12"/>
    <n v="0"/>
    <n v="6.99"/>
    <n v="0"/>
    <n v="0"/>
    <n v="197"/>
    <n v="83.88"/>
    <n v="16.675126903553299"/>
    <n v="0"/>
    <n v="0"/>
    <n v="0"/>
    <n v="1377.03"/>
    <s v="&lt;30 days"/>
    <n v="3"/>
    <s v="C"/>
    <n v="21"/>
    <n v="0"/>
  </r>
  <r>
    <s v="CHD8320025P0107"/>
    <s v="PT车面板T650(手车室，无空开)"/>
    <s v="VE1"/>
    <n v="212"/>
    <x v="0"/>
    <s v="VEP"/>
    <x v="0"/>
    <s v="Order specific"/>
    <n v="2100"/>
    <n v="2"/>
    <n v="0"/>
    <n v="39.64"/>
    <n v="0"/>
    <n v="0"/>
    <n v="0"/>
    <n v="79.28"/>
    <s v=""/>
    <n v="0"/>
    <n v="0"/>
    <n v="0"/>
    <n v="0"/>
    <s v="Order specific"/>
    <s v="Order specific"/>
    <s v="C"/>
    <s v=""/>
    <n v="0"/>
  </r>
  <r>
    <s v="CHD8320039P0101"/>
    <s v="配重块"/>
    <s v="VMI"/>
    <n v="212"/>
    <x v="0"/>
    <s v="VEP"/>
    <x v="2"/>
    <s v="MRP"/>
    <s v="VMI"/>
    <n v="10"/>
    <n v="0"/>
    <n v="89.74"/>
    <n v="0"/>
    <n v="0"/>
    <n v="450"/>
    <n v="897.4"/>
    <n v="1.6222222222222222"/>
    <n v="0"/>
    <n v="0"/>
    <n v="0"/>
    <n v="40383"/>
    <s v="&lt;15 days"/>
    <n v="2"/>
    <s v="C"/>
    <n v="14"/>
    <n v="0"/>
  </r>
  <r>
    <s v="CHD8320059P0101"/>
    <s v="连板"/>
    <s v="SM"/>
    <n v="212"/>
    <x v="0"/>
    <s v="VEP"/>
    <x v="1"/>
    <s v="kanban"/>
    <n v="2600"/>
    <n v="111"/>
    <n v="0"/>
    <n v="4.8"/>
    <n v="0"/>
    <n v="25"/>
    <n v="58"/>
    <n v="532.79999999999995"/>
    <n v="62.931034482758626"/>
    <n v="0"/>
    <n v="60"/>
    <n v="0"/>
    <n v="278.39999999999998"/>
    <s v="&lt;90 days"/>
    <n v="3"/>
    <s v="C"/>
    <n v="21"/>
    <n v="234.30354410958904"/>
  </r>
  <r>
    <s v="CHD8330052P0114"/>
    <s v="VEC面膜(机械)(GELPAG)"/>
    <s v="VEC"/>
    <n v="202"/>
    <x v="0"/>
    <s v="VEP"/>
    <x v="0"/>
    <s v="Order specific"/>
    <n v="2100"/>
    <n v="9"/>
    <n v="0"/>
    <n v="82"/>
    <n v="0"/>
    <n v="0"/>
    <n v="0"/>
    <n v="738"/>
    <s v=""/>
    <n v="0"/>
    <n v="0"/>
    <n v="0"/>
    <n v="0"/>
    <s v="Order specific"/>
    <s v="Order specific"/>
    <s v="C"/>
    <s v=""/>
    <n v="0"/>
  </r>
  <r>
    <s v="CHD8330052P0115"/>
    <s v="VEC面膜(电气)(GELPAG)"/>
    <s v="VEC"/>
    <n v="213"/>
    <x v="0"/>
    <s v="VEP"/>
    <x v="0"/>
    <s v="Order specific"/>
    <n v="2100"/>
    <n v="12"/>
    <n v="9"/>
    <n v="49"/>
    <n v="0"/>
    <n v="0"/>
    <n v="12"/>
    <n v="588"/>
    <n v="273.75"/>
    <n v="0"/>
    <n v="0"/>
    <n v="441"/>
    <n v="588"/>
    <s v="Order specific"/>
    <s v="Order specific"/>
    <s v="C"/>
    <s v=""/>
    <n v="0"/>
  </r>
  <r>
    <s v="CHD8330052P0116"/>
    <s v="VEC面膜(机械)(GELPAG)(澳用)"/>
    <s v="VEC"/>
    <n v="202"/>
    <x v="0"/>
    <s v="VEP"/>
    <x v="0"/>
    <s v="Order specific"/>
    <n v="2100"/>
    <n v="33"/>
    <n v="0"/>
    <n v="57.85"/>
    <n v="0"/>
    <n v="0"/>
    <n v="0"/>
    <n v="1909.05"/>
    <s v=""/>
    <n v="0"/>
    <n v="0"/>
    <n v="0"/>
    <n v="0"/>
    <s v="Order specific"/>
    <s v="Order specific"/>
    <s v="B"/>
    <s v=""/>
    <n v="0"/>
  </r>
  <r>
    <s v="CHD8330052P0117"/>
    <s v="VEC面膜(电气)(GELPAG)(澳用)"/>
    <s v="VEC"/>
    <n v="202"/>
    <x v="0"/>
    <s v="VEP"/>
    <x v="0"/>
    <s v="Order specific"/>
    <n v="2100"/>
    <n v="10"/>
    <n v="0"/>
    <n v="54.44"/>
    <n v="0"/>
    <n v="0"/>
    <n v="19"/>
    <n v="544.4"/>
    <n v="633.9473684210526"/>
    <n v="0"/>
    <n v="0"/>
    <n v="0"/>
    <n v="1034.3599999999999"/>
    <s v="Order specific"/>
    <s v="Order specific"/>
    <s v="C"/>
    <s v=""/>
    <n v="0"/>
  </r>
  <r>
    <s v="CHD8330054P0141"/>
    <s v="二次盖板"/>
    <s v="VEC"/>
    <n v="202"/>
    <x v="0"/>
    <s v="VEP"/>
    <x v="0"/>
    <s v="Order specific"/>
    <n v="2100"/>
    <n v="1"/>
    <n v="0"/>
    <n v="47.86"/>
    <n v="0"/>
    <n v="0"/>
    <n v="0"/>
    <n v="47.86"/>
    <s v=""/>
    <n v="0"/>
    <n v="0"/>
    <n v="0"/>
    <n v="0"/>
    <s v="Order specific"/>
    <s v="Order specific"/>
    <s v="C"/>
    <s v=""/>
    <n v="0"/>
  </r>
  <r>
    <s v="CHD8350009P0101"/>
    <s v="上触臂盖"/>
    <s v="VE1"/>
    <n v="202"/>
    <x v="0"/>
    <s v="VEP"/>
    <x v="0"/>
    <s v="Order specific"/>
    <n v="2100"/>
    <n v="9"/>
    <n v="0"/>
    <n v="34.96"/>
    <n v="0"/>
    <n v="0"/>
    <n v="0"/>
    <n v="314.64"/>
    <s v=""/>
    <n v="0"/>
    <n v="0"/>
    <n v="0"/>
    <n v="0"/>
    <s v="Order specific"/>
    <s v="Order specific"/>
    <s v="C"/>
    <s v=""/>
    <n v="0"/>
  </r>
  <r>
    <s v="CHD8350011F0102"/>
    <s v="下触臂"/>
    <s v="VE1"/>
    <n v="212"/>
    <x v="0"/>
    <s v="VEP"/>
    <x v="0"/>
    <s v="Order specific"/>
    <n v="2100"/>
    <n v="3"/>
    <n v="0"/>
    <n v="96.15"/>
    <n v="0"/>
    <n v="0"/>
    <n v="0"/>
    <n v="288.45000000000005"/>
    <s v=""/>
    <n v="0"/>
    <n v="0"/>
    <n v="0"/>
    <n v="0"/>
    <s v="Order specific"/>
    <s v="Order specific"/>
    <s v="C"/>
    <s v=""/>
    <n v="0"/>
  </r>
  <r>
    <s v="CHD8350013R0101"/>
    <s v="上触臂"/>
    <s v="VE1"/>
    <n v="212"/>
    <x v="0"/>
    <s v="VEP"/>
    <x v="0"/>
    <s v="Order specific"/>
    <n v="2100"/>
    <n v="1"/>
    <n v="0"/>
    <n v="290.87"/>
    <n v="0"/>
    <n v="0"/>
    <n v="0"/>
    <n v="290.87"/>
    <s v=""/>
    <n v="0"/>
    <n v="0"/>
    <n v="0"/>
    <n v="0"/>
    <s v="Order specific"/>
    <s v="Order specific"/>
    <s v="C"/>
    <s v=""/>
    <n v="0"/>
  </r>
  <r>
    <s v="CHD9000001P0049"/>
    <s v="内六角圆柱头螺钉M16×80 GB/T70.1-2000"/>
    <s v="VE1"/>
    <n v="219"/>
    <x v="0"/>
    <s v="VEP"/>
    <x v="0"/>
    <s v="Order specific"/>
    <n v="2100"/>
    <n v="111"/>
    <n v="0"/>
    <n v="1.62"/>
    <n v="0"/>
    <n v="0"/>
    <n v="18"/>
    <n v="179.82000000000002"/>
    <n v="20.277777777777775"/>
    <n v="0"/>
    <n v="0"/>
    <n v="0"/>
    <n v="29.160000000000004"/>
    <s v="Order specific"/>
    <s v="Order specific"/>
    <s v="C"/>
    <s v=""/>
    <n v="0"/>
  </r>
  <r>
    <s v="CHD9000044P0004"/>
    <s v="滚针轴承8×12×8 GB2764-91"/>
    <s v="VE2"/>
    <n v="212"/>
    <x v="0"/>
    <s v="VEP"/>
    <x v="0"/>
    <s v="Order specific"/>
    <n v="2100"/>
    <n v="79"/>
    <n v="0"/>
    <n v="1.1599999999999999"/>
    <n v="0"/>
    <n v="0"/>
    <n v="83"/>
    <n v="91.64"/>
    <n v="488.13253012048193"/>
    <n v="0"/>
    <n v="0"/>
    <n v="0"/>
    <n v="96.279999999999987"/>
    <s v="Order specific"/>
    <s v="Order specific"/>
    <s v="C"/>
    <s v=""/>
    <n v="0"/>
  </r>
  <r>
    <s v="CHD9000044P0005"/>
    <s v="滚轮滚针轴承14×18×10 GB2764-91"/>
    <s v="VMI"/>
    <n v="219"/>
    <x v="0"/>
    <s v="VEP"/>
    <x v="2"/>
    <s v="MRP"/>
    <s v="VMI"/>
    <n v="410"/>
    <n v="0"/>
    <n v="1.18"/>
    <n v="0"/>
    <n v="0"/>
    <n v="97577"/>
    <n v="483.79999999999995"/>
    <n v="0.29551021244760545"/>
    <n v="0"/>
    <n v="0"/>
    <n v="0"/>
    <n v="115140.86"/>
    <s v="&lt;15 days"/>
    <n v="2"/>
    <s v="C"/>
    <n v="14"/>
    <n v="0"/>
  </r>
  <r>
    <s v="CHD9000044P0006"/>
    <s v="滚针轴承16×22×20 GB2764-91"/>
    <s v="VMI"/>
    <n v="219"/>
    <x v="0"/>
    <s v="VEP"/>
    <x v="2"/>
    <s v="MRP"/>
    <s v="VMI"/>
    <n v="320"/>
    <n v="0"/>
    <n v="1.69"/>
    <n v="0"/>
    <n v="0"/>
    <n v="16015"/>
    <n v="540.79999999999995"/>
    <n v="9.3443646581330011"/>
    <n v="0"/>
    <n v="0"/>
    <n v="0"/>
    <n v="27065.35"/>
    <s v="&lt;15 days"/>
    <n v="2"/>
    <s v="C"/>
    <n v="14"/>
    <n v="0"/>
  </r>
  <r>
    <s v="CHD9000046P0001"/>
    <s v="链条081-1×40 GB1243-97-081-1×40"/>
    <s v="VMI"/>
    <n v="219"/>
    <x v="0"/>
    <s v="VEP"/>
    <x v="2"/>
    <s v="MRP"/>
    <s v="VMI"/>
    <n v="88"/>
    <n v="0"/>
    <n v="4.7"/>
    <n v="0"/>
    <n v="0"/>
    <n v="15009"/>
    <n v="413.6"/>
    <n v="7.7819974681857556"/>
    <n v="0"/>
    <n v="0"/>
    <n v="0"/>
    <n v="70542.3"/>
    <s v="&lt;15 days"/>
    <n v="2"/>
    <s v="C"/>
    <n v="14"/>
    <n v="0"/>
  </r>
  <r>
    <s v="CHD9000046P0003"/>
    <s v="链条415B-1×40 GB1243-97-415B-1×40"/>
    <s v="VMI"/>
    <n v="219"/>
    <x v="0"/>
    <s v="VEP"/>
    <x v="2"/>
    <s v="MRP"/>
    <s v="VMI"/>
    <n v="19"/>
    <n v="0"/>
    <n v="6"/>
    <n v="0"/>
    <n v="0"/>
    <n v="1006"/>
    <n v="114"/>
    <n v="31.928429423459246"/>
    <n v="0"/>
    <n v="0"/>
    <n v="0"/>
    <n v="6036"/>
    <s v="&lt;90 days"/>
    <n v="3"/>
    <s v="C"/>
    <n v="21"/>
    <n v="25.753068493150693"/>
  </r>
  <r>
    <s v="CHD9000047P0001"/>
    <s v="300/500V，RV-105 1平，105℃，多股黑色软导线"/>
    <s v="VMI"/>
    <n v="219"/>
    <x v="0"/>
    <s v="VEP"/>
    <x v="2"/>
    <s v="MRP"/>
    <s v="VMI"/>
    <n v="50458.25"/>
    <n v="0"/>
    <n v="0.95"/>
    <n v="0"/>
    <n v="0"/>
    <n v="1370084.85"/>
    <n v="47935.337499999994"/>
    <n v="5.0617303008642124E-3"/>
    <n v="0"/>
    <n v="0"/>
    <n v="0"/>
    <n v="1301580.6074999999"/>
    <s v="&lt;15 days"/>
    <n v="1"/>
    <s v="A"/>
    <n v="7"/>
    <n v="0"/>
  </r>
  <r>
    <s v="CHD9000052P0001"/>
    <s v="轴承61905 GB276-94"/>
    <s v="VMI"/>
    <n v="212"/>
    <x v="0"/>
    <s v="VEP"/>
    <x v="2"/>
    <s v="MRP"/>
    <s v="VMI"/>
    <n v="1063"/>
    <n v="0"/>
    <n v="14.19"/>
    <n v="0"/>
    <n v="0"/>
    <n v="32066"/>
    <n v="15083.97"/>
    <n v="574.35480727250047"/>
    <n v="0"/>
    <n v="0"/>
    <n v="0"/>
    <n v="455016.54"/>
    <s v="&gt;90 days"/>
    <n v="1"/>
    <s v="A"/>
    <n v="7"/>
    <n v="9834.0876360210641"/>
  </r>
  <r>
    <s v="CHD9000052P0007"/>
    <s v="轴承6005 GB2764-94"/>
    <s v="VMI"/>
    <n v="212"/>
    <x v="0"/>
    <s v="VEP"/>
    <x v="2"/>
    <s v="MRP"/>
    <s v="VMI"/>
    <n v="595"/>
    <n v="0"/>
    <n v="12.94"/>
    <n v="0"/>
    <n v="0"/>
    <n v="16087"/>
    <n v="7699.2999999999993"/>
    <n v="24.118542922856964"/>
    <n v="0"/>
    <n v="0"/>
    <n v="0"/>
    <n v="208165.78"/>
    <s v="&lt;30 days"/>
    <n v="1"/>
    <s v="A"/>
    <n v="7"/>
    <n v="3606.7073639299474"/>
  </r>
  <r>
    <s v="CHD9000053P0015"/>
    <s v="弹性圆柱销5×20 GB/T879.1-2000"/>
    <s v="VE1"/>
    <n v="217"/>
    <x v="0"/>
    <s v="VEP"/>
    <x v="0"/>
    <s v="Order specific"/>
    <n v="2100"/>
    <n v="100"/>
    <n v="0"/>
    <n v="0.16"/>
    <n v="0"/>
    <n v="0"/>
    <n v="0"/>
    <n v="16"/>
    <s v=""/>
    <n v="0"/>
    <n v="0"/>
    <n v="0"/>
    <n v="0"/>
    <s v="Order specific"/>
    <s v="Order specific"/>
    <s v="C"/>
    <s v=""/>
    <n v="0"/>
  </r>
  <r>
    <s v="CHD9000056P0001"/>
    <s v="滚针轴承25×12×14 KVZ"/>
    <s v="VMI"/>
    <n v="219"/>
    <x v="0"/>
    <s v="VEP"/>
    <x v="2"/>
    <s v="MRP"/>
    <s v="VMI"/>
    <n v="144"/>
    <n v="0"/>
    <n v="9.1199999999999992"/>
    <n v="0"/>
    <n v="0"/>
    <n v="16029"/>
    <n v="1313.28"/>
    <n v="2.2771227150789195"/>
    <n v="0"/>
    <n v="0"/>
    <n v="0"/>
    <n v="146184.47999999998"/>
    <s v="&lt;15 days"/>
    <n v="2"/>
    <s v="B"/>
    <n v="14"/>
    <n v="0"/>
  </r>
  <r>
    <s v="CHD9000057P0001"/>
    <s v="单向轴承 FZ16"/>
    <s v="VMI"/>
    <n v="212"/>
    <x v="0"/>
    <s v="VEP"/>
    <x v="2"/>
    <s v="MRP"/>
    <s v="VMI"/>
    <n v="1073"/>
    <n v="0"/>
    <n v="16.850000000000001"/>
    <n v="0"/>
    <n v="0"/>
    <n v="31869"/>
    <n v="18080.050000000003"/>
    <n v="1.649251623835075"/>
    <n v="0"/>
    <n v="0"/>
    <n v="0"/>
    <n v="536992.65"/>
    <s v="&lt;15 days"/>
    <n v="1"/>
    <s v="A"/>
    <n v="7"/>
    <n v="0"/>
  </r>
  <r>
    <s v="CHD9000057P0002"/>
    <s v="单向轴承 FZ20"/>
    <s v="VMI"/>
    <n v="212"/>
    <x v="0"/>
    <s v="VEP"/>
    <x v="2"/>
    <s v="MRP"/>
    <s v="VMI"/>
    <n v="2016"/>
    <n v="0"/>
    <n v="17.96"/>
    <n v="0"/>
    <n v="0"/>
    <n v="31067"/>
    <n v="36207.360000000001"/>
    <n v="12.606463449962982"/>
    <n v="0"/>
    <n v="0"/>
    <n v="0"/>
    <n v="557963.32000000007"/>
    <s v="&lt;15 days"/>
    <n v="1"/>
    <s v="A"/>
    <n v="7"/>
    <n v="10627.632343927791"/>
  </r>
  <r>
    <s v="CHD9000128P0002"/>
    <s v="GB/T 879.3-2000弹性圆柱销 卷制 5×26"/>
    <s v="VE1"/>
    <n v="219"/>
    <x v="0"/>
    <s v="VEP"/>
    <x v="0"/>
    <s v="Order specific"/>
    <n v="2100"/>
    <n v="1723"/>
    <n v="0"/>
    <n v="0.65"/>
    <n v="0"/>
    <n v="0"/>
    <n v="14"/>
    <n v="1119.95"/>
    <n v="52560"/>
    <n v="0"/>
    <n v="0"/>
    <n v="0"/>
    <n v="9.1"/>
    <s v="Order specific"/>
    <s v="Order specific"/>
    <s v="B"/>
    <s v=""/>
    <n v="0"/>
  </r>
  <r>
    <s v="CPX2-03-N11AZZ"/>
    <s v="接触器"/>
    <s v="TRA"/>
    <n v="213"/>
    <x v="1"/>
    <s v="HVX"/>
    <x v="0"/>
    <s v="Order specific"/>
    <n v="2100"/>
    <n v="71"/>
    <n v="291"/>
    <n v="10174.76"/>
    <n v="0"/>
    <n v="0"/>
    <n v="537"/>
    <n v="722407.96"/>
    <n v="1171.1266294227187"/>
    <n v="0"/>
    <n v="0"/>
    <n v="2960855.16"/>
    <n v="5463846.1200000001"/>
    <s v="Order specific"/>
    <s v="Order specific"/>
    <s v="A"/>
    <s v=""/>
    <n v="0"/>
  </r>
  <r>
    <s v="DRC000450-01"/>
    <s v="SPACER"/>
    <s v="SM"/>
    <n v="212"/>
    <x v="1"/>
    <s v="HVX"/>
    <x v="1"/>
    <s v="kanban"/>
    <n v="2600"/>
    <n v="139"/>
    <n v="90"/>
    <n v="1.6"/>
    <n v="0"/>
    <n v="30"/>
    <n v="866"/>
    <n v="222.4"/>
    <n v="29.924942263279444"/>
    <n v="0"/>
    <n v="24"/>
    <n v="144"/>
    <n v="1385.6000000000001"/>
    <s v="&lt;30 days"/>
    <n v="3"/>
    <s v="C"/>
    <n v="21"/>
    <n v="43.777485471734508"/>
  </r>
  <r>
    <s v="DRC001061-02"/>
    <s v="DAMPER"/>
    <s v="SM"/>
    <n v="202"/>
    <x v="1"/>
    <s v="HVX"/>
    <x v="1"/>
    <s v="kanban"/>
    <n v="2600"/>
    <n v="546"/>
    <n v="704"/>
    <n v="1"/>
    <n v="0"/>
    <n v="176"/>
    <n v="2116"/>
    <n v="546"/>
    <n v="23.976843100189036"/>
    <n v="0"/>
    <n v="88"/>
    <n v="704"/>
    <n v="2116"/>
    <s v="&lt;30 days"/>
    <n v="3"/>
    <s v="C"/>
    <n v="21"/>
    <n v="44.740467921553211"/>
  </r>
  <r>
    <s v="DRC001528-02"/>
    <s v="CALIBRE"/>
    <s v="SM"/>
    <n v="202"/>
    <x v="1"/>
    <s v="HVX"/>
    <x v="1"/>
    <s v="kanban"/>
    <n v="2600"/>
    <n v="261"/>
    <n v="96"/>
    <n v="4"/>
    <n v="0"/>
    <n v="24"/>
    <n v="7"/>
    <n v="1044"/>
    <n v="28470"/>
    <n v="0"/>
    <n v="48"/>
    <n v="384"/>
    <n v="28"/>
    <s v="&gt;90 days"/>
    <n v="3"/>
    <s v="B"/>
    <n v="21"/>
    <n v="688.53175131717603"/>
  </r>
  <r>
    <s v="DRC001560-01"/>
    <s v="BEARING"/>
    <s v="SM"/>
    <n v="202"/>
    <x v="1"/>
    <s v="HVX"/>
    <x v="1"/>
    <s v="kanban"/>
    <n v="2600"/>
    <n v="291"/>
    <n v="352"/>
    <n v="2.8"/>
    <n v="0"/>
    <n v="88"/>
    <n v="1058"/>
    <n v="814.8"/>
    <n v="90.042533081285441"/>
    <n v="0"/>
    <n v="123.19999999999999"/>
    <n v="985.59999999999991"/>
    <n v="2962.3999999999996"/>
    <s v="&gt;90 days"/>
    <n v="3"/>
    <s v="C"/>
    <n v="21"/>
    <n v="412.34807217760982"/>
  </r>
  <r>
    <s v="DRC001561-01"/>
    <s v="RING"/>
    <s v="SM"/>
    <n v="202"/>
    <x v="1"/>
    <s v="HVX"/>
    <x v="1"/>
    <s v="kanban"/>
    <n v="2600"/>
    <n v="252"/>
    <n v="360"/>
    <n v="0.85"/>
    <n v="0"/>
    <n v="90"/>
    <n v="1584"/>
    <n v="214.2"/>
    <n v="67.054924242424249"/>
    <n v="0"/>
    <n v="38.25"/>
    <n v="306"/>
    <n v="1346.3999999999999"/>
    <s v="&lt;90 days"/>
    <n v="3"/>
    <s v="C"/>
    <n v="21"/>
    <n v="97.097667674057334"/>
  </r>
  <r>
    <s v="DRC001567-01"/>
    <s v="WASHER"/>
    <s v="SM"/>
    <n v="202"/>
    <x v="1"/>
    <s v="HVX"/>
    <x v="1"/>
    <s v="kanban"/>
    <n v="2600"/>
    <n v="294"/>
    <n v="360"/>
    <n v="0.53"/>
    <n v="0"/>
    <n v="90"/>
    <n v="1584"/>
    <n v="155.82000000000002"/>
    <n v="58.06818181818182"/>
    <n v="0"/>
    <n v="23.85"/>
    <n v="190.8"/>
    <n v="839.5200000000001"/>
    <s v="&lt;90 days"/>
    <n v="3"/>
    <s v="C"/>
    <n v="21"/>
    <n v="65.649313972602755"/>
  </r>
  <r>
    <s v="DRC001580-01"/>
    <s v="GASKET"/>
    <s v="SM"/>
    <n v="202"/>
    <x v="1"/>
    <s v="HVX"/>
    <x v="1"/>
    <s v="kanban"/>
    <n v="2600"/>
    <n v="268"/>
    <n v="352"/>
    <n v="0.2"/>
    <n v="0"/>
    <n v="88"/>
    <n v="1058"/>
    <n v="53.6"/>
    <n v="101.42722117202268"/>
    <n v="0"/>
    <n v="8.8000000000000007"/>
    <n v="70.400000000000006"/>
    <n v="211.60000000000002"/>
    <s v="&gt;90 days"/>
    <n v="3"/>
    <s v="C"/>
    <n v="21"/>
    <n v="28.051575733855184"/>
  </r>
  <r>
    <s v="DRC001663-01"/>
    <s v="WASHER"/>
    <s v="CVX"/>
    <n v="213"/>
    <x v="1"/>
    <s v="HVX"/>
    <x v="0"/>
    <s v="Order specific"/>
    <n v="2100"/>
    <n v="683"/>
    <n v="510"/>
    <n v="2.73"/>
    <n v="200"/>
    <n v="0"/>
    <n v="237"/>
    <n v="1864.59"/>
    <n v="412.74261603375527"/>
    <n v="546"/>
    <n v="0"/>
    <n v="1392.3"/>
    <n v="647.01"/>
    <s v="Order specific"/>
    <s v="Order specific"/>
    <s v="B"/>
    <s v=""/>
    <n v="0"/>
  </r>
  <r>
    <s v="DRC001670-01"/>
    <s v="POINTER"/>
    <s v="SM"/>
    <n v="212"/>
    <x v="1"/>
    <s v="HVX"/>
    <x v="1"/>
    <s v="kanban"/>
    <n v="2600"/>
    <n v="263"/>
    <n v="264"/>
    <n v="3.71"/>
    <n v="0"/>
    <n v="88"/>
    <n v="1058"/>
    <n v="975.73"/>
    <n v="235.62854442344045"/>
    <n v="0"/>
    <n v="163.24"/>
    <n v="979.43999999999994"/>
    <n v="3925.18"/>
    <s v="&gt;90 days"/>
    <n v="3"/>
    <s v="B"/>
    <n v="21"/>
    <n v="586.58799895144307"/>
  </r>
  <r>
    <s v="DRC001671-01"/>
    <s v="STOP"/>
    <s v="SM"/>
    <n v="202"/>
    <x v="1"/>
    <s v="HVX"/>
    <x v="1"/>
    <s v="kanban"/>
    <n v="2600"/>
    <n v="155"/>
    <n v="176"/>
    <n v="3.46"/>
    <n v="0"/>
    <n v="44"/>
    <n v="529"/>
    <n v="536.29999999999995"/>
    <n v="181.46502835538752"/>
    <n v="0"/>
    <n v="76.12"/>
    <n v="608.96"/>
    <n v="1830.34"/>
    <s v="&gt;90 days"/>
    <n v="3"/>
    <s v="C"/>
    <n v="21"/>
    <n v="312.99628926506585"/>
  </r>
  <r>
    <s v="DRC001675-01"/>
    <s v="SUPPORT"/>
    <s v="SM"/>
    <n v="202"/>
    <x v="1"/>
    <s v="HVX"/>
    <x v="1"/>
    <s v="kanban"/>
    <n v="2600"/>
    <n v="261"/>
    <n v="440"/>
    <n v="8.4499999999999993"/>
    <n v="0"/>
    <n v="88"/>
    <n v="1058"/>
    <n v="2205.4499999999998"/>
    <n v="53.473534971644618"/>
    <n v="0"/>
    <n v="371.79999999999995"/>
    <n v="3717.9999999999995"/>
    <n v="8940.0999999999985"/>
    <s v="&lt;90 days"/>
    <n v="3"/>
    <s v="B"/>
    <n v="21"/>
    <n v="883.9583937958464"/>
  </r>
  <r>
    <s v="DRC001677-01"/>
    <s v="SUPPORT"/>
    <s v="SM"/>
    <n v="202"/>
    <x v="1"/>
    <s v="HVX"/>
    <x v="1"/>
    <s v="kanban"/>
    <n v="2600"/>
    <n v="80"/>
    <n v="120"/>
    <n v="14.1"/>
    <n v="0"/>
    <n v="30"/>
    <n v="237"/>
    <n v="1128"/>
    <n v="401.96202531645571"/>
    <n v="0"/>
    <n v="211.5"/>
    <n v="1692"/>
    <n v="3341.7"/>
    <s v="&gt;90 days"/>
    <n v="3"/>
    <s v="B"/>
    <n v="21"/>
    <n v="705.58557959376481"/>
  </r>
  <r>
    <s v="DRC001679-01"/>
    <s v="CBX框架壳上"/>
    <s v="VMI"/>
    <n v="202"/>
    <x v="1"/>
    <s v="HVX"/>
    <x v="2"/>
    <s v="MRP"/>
    <s v="VMI"/>
    <n v="27"/>
    <n v="0"/>
    <n v="76.92"/>
    <n v="0"/>
    <n v="0"/>
    <n v="1226"/>
    <n v="2076.84"/>
    <n v="23.817292006525282"/>
    <n v="0"/>
    <n v="0"/>
    <n v="0"/>
    <n v="94303.92"/>
    <s v="&lt;30 days"/>
    <n v="2"/>
    <s v="B"/>
    <n v="14"/>
    <n v="564.99720953424651"/>
  </r>
  <r>
    <s v="DRC001682-01"/>
    <s v="SUPPORT"/>
    <s v="SM"/>
    <n v="202"/>
    <x v="1"/>
    <s v="HVX"/>
    <x v="1"/>
    <s v="kanban"/>
    <n v="2600"/>
    <n v="139"/>
    <n v="90"/>
    <n v="16.2"/>
    <n v="0"/>
    <n v="30"/>
    <n v="237"/>
    <n v="2251.7999999999997"/>
    <n v="41.582278481012658"/>
    <n v="0"/>
    <n v="243"/>
    <n v="1458"/>
    <n v="3839.3999999999996"/>
    <s v="&lt;90 days"/>
    <n v="3"/>
    <s v="B"/>
    <n v="21"/>
    <n v="735.62912876712323"/>
  </r>
  <r>
    <s v="DRC001686-01"/>
    <s v="机械闭锁安装件（黑色）"/>
    <s v="VMI"/>
    <n v="202"/>
    <x v="1"/>
    <s v="HVX"/>
    <x v="2"/>
    <s v="MRP"/>
    <s v="VMI"/>
    <n v="5"/>
    <n v="0"/>
    <n v="39.119999999999997"/>
    <n v="0"/>
    <n v="0"/>
    <n v="237"/>
    <n v="195.6"/>
    <n v="214.07172995780593"/>
    <n v="0"/>
    <n v="0"/>
    <n v="0"/>
    <n v="9271.4399999999987"/>
    <s v="&gt;90 days"/>
    <n v="3"/>
    <s v="C"/>
    <n v="21"/>
    <n v="116.43194575736671"/>
  </r>
  <r>
    <s v="DRC001688-01"/>
    <s v="接触器分闸弹簧安装板"/>
    <s v="VMI"/>
    <n v="202"/>
    <x v="1"/>
    <s v="HVX"/>
    <x v="2"/>
    <s v="MRP"/>
    <s v="VMI"/>
    <n v="27"/>
    <n v="0"/>
    <n v="51.21"/>
    <n v="0"/>
    <n v="0"/>
    <n v="529"/>
    <n v="1382.67"/>
    <n v="3.4499054820415878"/>
    <n v="0"/>
    <n v="0"/>
    <n v="0"/>
    <n v="27090.09"/>
    <s v="&lt;15 days"/>
    <n v="2"/>
    <s v="B"/>
    <n v="14"/>
    <n v="0"/>
  </r>
  <r>
    <s v="DRC001689-01"/>
    <s v="灭弧室 连接铜片"/>
    <s v="CVX"/>
    <n v="212"/>
    <x v="1"/>
    <s v="HVX"/>
    <x v="0"/>
    <s v="Order specific"/>
    <n v="2100"/>
    <n v="36"/>
    <n v="0"/>
    <n v="49.39"/>
    <n v="0"/>
    <n v="0"/>
    <n v="144"/>
    <n v="1778.04"/>
    <n v="68.4375"/>
    <n v="0"/>
    <n v="0"/>
    <n v="0"/>
    <n v="7112.16"/>
    <s v="Order specific"/>
    <s v="Order specific"/>
    <s v="B"/>
    <s v=""/>
    <n v="0"/>
  </r>
  <r>
    <s v="DRC001690-01"/>
    <s v="接触器合闸电磁铁安装板"/>
    <s v="VMI"/>
    <n v="202"/>
    <x v="1"/>
    <s v="HVX"/>
    <x v="2"/>
    <s v="MRP"/>
    <s v="VMI"/>
    <n v="27"/>
    <n v="0"/>
    <n v="52.14"/>
    <n v="0"/>
    <n v="0"/>
    <n v="529"/>
    <n v="1407.78"/>
    <n v="24.839319470699433"/>
    <n v="0"/>
    <n v="0"/>
    <n v="0"/>
    <n v="27582.06"/>
    <s v="&lt;30 days"/>
    <n v="2"/>
    <s v="B"/>
    <n v="14"/>
    <n v="405.45349643835618"/>
  </r>
  <r>
    <s v="DRC001691-01"/>
    <s v="FORK"/>
    <s v="SM"/>
    <n v="202"/>
    <x v="1"/>
    <s v="HVX"/>
    <x v="1"/>
    <s v="kanban"/>
    <n v="2600"/>
    <n v="101"/>
    <n v="90"/>
    <n v="23"/>
    <n v="0"/>
    <n v="30"/>
    <n v="554"/>
    <n v="2323"/>
    <n v="17.788808664259928"/>
    <n v="0"/>
    <n v="345"/>
    <n v="2070"/>
    <n v="12742"/>
    <s v="&lt;30 days"/>
    <n v="2"/>
    <s v="B"/>
    <n v="14"/>
    <n v="326.54944901065443"/>
  </r>
  <r>
    <s v="DRC001692-01"/>
    <s v="RING"/>
    <s v="SM"/>
    <n v="212"/>
    <x v="1"/>
    <s v="HVX"/>
    <x v="1"/>
    <s v="kanban"/>
    <n v="2600"/>
    <n v="292"/>
    <n v="240"/>
    <n v="1.32"/>
    <n v="0"/>
    <n v="60"/>
    <n v="237"/>
    <n v="385.44"/>
    <n v="155.54852320675107"/>
    <n v="0"/>
    <n v="39.6"/>
    <n v="316.8"/>
    <n v="312.84000000000003"/>
    <s v="&gt;90 days"/>
    <n v="3"/>
    <s v="C"/>
    <n v="21"/>
    <n v="220.04614336633665"/>
  </r>
  <r>
    <s v="DRC001693-01"/>
    <s v="PLATE"/>
    <s v="SM"/>
    <n v="202"/>
    <x v="1"/>
    <s v="HVX"/>
    <x v="1"/>
    <s v="kanban"/>
    <n v="2600"/>
    <n v="261"/>
    <n v="360"/>
    <n v="9.5"/>
    <n v="0"/>
    <n v="90"/>
    <n v="1214"/>
    <n v="2479.5"/>
    <n v="87.792421746293243"/>
    <n v="0"/>
    <n v="427.5"/>
    <n v="3420"/>
    <n v="11533"/>
    <s v="&lt;90 days"/>
    <n v="2"/>
    <s v="B"/>
    <n v="14"/>
    <n v="1375.5069288797147"/>
  </r>
  <r>
    <s v="DRC001694-01"/>
    <s v="PIN"/>
    <s v="SM"/>
    <n v="202"/>
    <x v="1"/>
    <s v="HVX"/>
    <x v="1"/>
    <s v="kanban"/>
    <n v="2600"/>
    <n v="161"/>
    <n v="60"/>
    <n v="16.510000000000002"/>
    <n v="0"/>
    <n v="30"/>
    <n v="237"/>
    <n v="2658.11"/>
    <n v="401.96202531645571"/>
    <n v="0"/>
    <n v="247.65000000000003"/>
    <n v="990.60000000000014"/>
    <n v="3912.8700000000003"/>
    <s v="&gt;90 days"/>
    <n v="3"/>
    <s v="B"/>
    <n v="21"/>
    <n v="1662.6986568918283"/>
  </r>
  <r>
    <s v="DRC001698-01"/>
    <s v="接触器合闸电磁铁铁芯"/>
    <s v="VMI"/>
    <n v="202"/>
    <x v="1"/>
    <s v="HVX"/>
    <x v="2"/>
    <s v="MRP"/>
    <s v="VMI"/>
    <n v="54"/>
    <n v="0"/>
    <n v="27.2"/>
    <n v="0"/>
    <n v="0"/>
    <n v="1058"/>
    <n v="1468.8"/>
    <n v="55.54347826086957"/>
    <n v="0"/>
    <n v="0"/>
    <n v="0"/>
    <n v="28777.599999999999"/>
    <s v="&lt;90 days"/>
    <n v="2"/>
    <s v="B"/>
    <n v="14"/>
    <n v="725.06406575342476"/>
  </r>
  <r>
    <s v="DRC001699-01"/>
    <s v="LEVER"/>
    <s v="SM"/>
    <n v="202"/>
    <x v="1"/>
    <s v="HVX"/>
    <x v="1"/>
    <s v="kanban"/>
    <n v="2600"/>
    <n v="89"/>
    <n v="120"/>
    <n v="1.02"/>
    <n v="0"/>
    <n v="30"/>
    <n v="237"/>
    <n v="90.78"/>
    <n v="83.164556962025316"/>
    <n v="0"/>
    <n v="15.3"/>
    <n v="122.4"/>
    <n v="241.74"/>
    <s v="&lt;90 days"/>
    <n v="3"/>
    <s v="C"/>
    <n v="21"/>
    <n v="44.785629041095895"/>
  </r>
  <r>
    <s v="DRC001700-01"/>
    <s v="SUPPORT"/>
    <s v="SM"/>
    <n v="202"/>
    <x v="1"/>
    <s v="HVX"/>
    <x v="1"/>
    <s v="kanban"/>
    <n v="2600"/>
    <n v="101"/>
    <n v="90"/>
    <n v="0.91"/>
    <n v="0"/>
    <n v="30"/>
    <n v="237"/>
    <n v="91.91"/>
    <n v="137.06751054852322"/>
    <n v="0"/>
    <n v="13.65"/>
    <n v="81.900000000000006"/>
    <n v="215.67000000000002"/>
    <s v="&gt;90 days"/>
    <n v="3"/>
    <s v="C"/>
    <n v="21"/>
    <n v="51.366839612128672"/>
  </r>
  <r>
    <s v="DRC001702-01"/>
    <s v="PLATE"/>
    <s v="SM"/>
    <n v="202"/>
    <x v="1"/>
    <s v="HVX"/>
    <x v="1"/>
    <s v="kanban"/>
    <n v="2600"/>
    <n v="112"/>
    <n v="90"/>
    <n v="0.91"/>
    <n v="0"/>
    <n v="30"/>
    <n v="237"/>
    <n v="101.92"/>
    <n v="155.54852320675107"/>
    <n v="0"/>
    <n v="13.65"/>
    <n v="81.900000000000006"/>
    <n v="215.67000000000002"/>
    <s v="&gt;90 days"/>
    <n v="3"/>
    <s v="C"/>
    <n v="21"/>
    <n v="58.185717444730784"/>
  </r>
  <r>
    <s v="DRC001705-01"/>
    <s v="SUPPORT"/>
    <s v="SM"/>
    <n v="202"/>
    <x v="1"/>
    <s v="HVX"/>
    <x v="1"/>
    <s v="kanban"/>
    <n v="2600"/>
    <n v="109"/>
    <n v="90"/>
    <n v="1.43"/>
    <n v="0"/>
    <n v="30"/>
    <n v="237"/>
    <n v="155.87"/>
    <n v="172.48945147679325"/>
    <n v="0"/>
    <n v="21.45"/>
    <n v="128.69999999999999"/>
    <n v="338.90999999999997"/>
    <s v="&gt;90 days"/>
    <n v="3"/>
    <s v="C"/>
    <n v="21"/>
    <n v="90.349618458904118"/>
  </r>
  <r>
    <s v="DRC001706-01"/>
    <s v="LEVER"/>
    <s v="SM"/>
    <n v="202"/>
    <x v="1"/>
    <s v="HVX"/>
    <x v="1"/>
    <s v="kanban"/>
    <n v="2600"/>
    <n v="87"/>
    <n v="150"/>
    <n v="1.34"/>
    <n v="0"/>
    <n v="30"/>
    <n v="237"/>
    <n v="116.58000000000001"/>
    <n v="167.86919831223628"/>
    <n v="0"/>
    <n v="20.100000000000001"/>
    <n v="201"/>
    <n v="317.58000000000004"/>
    <s v="&gt;90 days"/>
    <n v="3"/>
    <s v="C"/>
    <n v="21"/>
    <n v="67.31745588538395"/>
  </r>
  <r>
    <s v="DRC001707-01"/>
    <s v="LEVER"/>
    <s v="SM"/>
    <n v="202"/>
    <x v="1"/>
    <s v="HVX"/>
    <x v="1"/>
    <s v="kanban"/>
    <n v="2600"/>
    <n v="126"/>
    <n v="90"/>
    <n v="14.33"/>
    <n v="0"/>
    <n v="30"/>
    <n v="237"/>
    <n v="1805.58"/>
    <n v="133.98734177215189"/>
    <n v="0"/>
    <n v="214.95"/>
    <n v="1289.7"/>
    <n v="3396.21"/>
    <s v="&gt;90 days"/>
    <n v="3"/>
    <s v="B"/>
    <n v="21"/>
    <n v="1004.9088968162495"/>
  </r>
  <r>
    <s v="DRC001710-01"/>
    <s v="SPACER"/>
    <s v="SM"/>
    <n v="202"/>
    <x v="1"/>
    <s v="HVX"/>
    <x v="1"/>
    <s v="kanban"/>
    <n v="2600"/>
    <n v="352"/>
    <n v="352"/>
    <n v="2.2000000000000002"/>
    <n v="0"/>
    <n v="88"/>
    <n v="1058"/>
    <n v="774.40000000000009"/>
    <n v="43.46880907372401"/>
    <n v="0"/>
    <n v="96.800000000000011"/>
    <n v="774.40000000000009"/>
    <n v="2327.6000000000004"/>
    <s v="&lt;90 days"/>
    <n v="3"/>
    <s v="C"/>
    <n v="21"/>
    <n v="264.18709041095894"/>
  </r>
  <r>
    <s v="DRC001713-01"/>
    <s v="SPACER"/>
    <s v="SM"/>
    <n v="202"/>
    <x v="1"/>
    <s v="HVX"/>
    <x v="1"/>
    <s v="kanban"/>
    <n v="2600"/>
    <n v="289"/>
    <n v="180"/>
    <n v="13.65"/>
    <n v="0"/>
    <n v="90"/>
    <n v="1585"/>
    <n v="3944.85"/>
    <n v="81.059936908517358"/>
    <n v="0"/>
    <n v="614.25"/>
    <n v="2457"/>
    <n v="21635.25"/>
    <s v="&lt;90 days"/>
    <n v="2"/>
    <s v="B"/>
    <n v="14"/>
    <n v="2153.928629280822"/>
  </r>
  <r>
    <s v="DRC001716-01"/>
    <s v="ROLLER"/>
    <s v="SM"/>
    <n v="202"/>
    <x v="1"/>
    <s v="HVX"/>
    <x v="1"/>
    <s v="kanban"/>
    <n v="2600"/>
    <n v="155"/>
    <n v="150"/>
    <n v="4.2"/>
    <n v="0"/>
    <n v="30"/>
    <n v="237"/>
    <n v="651"/>
    <n v="445.08438818565401"/>
    <n v="0"/>
    <n v="63"/>
    <n v="630"/>
    <n v="995.40000000000009"/>
    <s v="&gt;90 days"/>
    <n v="3"/>
    <s v="C"/>
    <n v="21"/>
    <n v="409.38775446745984"/>
  </r>
  <r>
    <s v="DRC001718-01"/>
    <s v="AXLE"/>
    <s v="SM"/>
    <n v="202"/>
    <x v="1"/>
    <s v="HVX"/>
    <x v="1"/>
    <s v="kanban"/>
    <n v="2600"/>
    <n v="151"/>
    <n v="120"/>
    <n v="21.23"/>
    <n v="0"/>
    <n v="30"/>
    <n v="237"/>
    <n v="3205.73"/>
    <n v="238.71308016877637"/>
    <n v="0"/>
    <n v="318.45"/>
    <n v="2547.6"/>
    <n v="5031.51"/>
    <s v="&gt;90 days"/>
    <n v="3"/>
    <s v="B"/>
    <n v="21"/>
    <n v="1929.6528381157755"/>
  </r>
  <r>
    <s v="DRC001720-01"/>
    <s v="PIN"/>
    <s v="SM"/>
    <n v="202"/>
    <x v="1"/>
    <s v="HVX"/>
    <x v="1"/>
    <s v="kanban"/>
    <n v="2600"/>
    <n v="210"/>
    <n v="180"/>
    <n v="8.75"/>
    <n v="0"/>
    <n v="90"/>
    <n v="1584"/>
    <n v="1837.5"/>
    <n v="34.794823232323232"/>
    <n v="0"/>
    <n v="393.75"/>
    <n v="1575"/>
    <n v="13860"/>
    <s v="&lt;90 days"/>
    <n v="2"/>
    <s v="B"/>
    <n v="14"/>
    <n v="724.78948108500413"/>
  </r>
  <r>
    <s v="DRC001722-01"/>
    <s v="WASHER"/>
    <s v="SM"/>
    <n v="212"/>
    <x v="1"/>
    <s v="HVX"/>
    <x v="1"/>
    <s v="kanban"/>
    <n v="2600"/>
    <n v="330"/>
    <n v="479"/>
    <n v="0.7"/>
    <n v="0"/>
    <n v="88"/>
    <n v="1058"/>
    <n v="230.99999999999997"/>
    <n v="72.448015122873343"/>
    <n v="0"/>
    <n v="30.799999999999997"/>
    <n v="335.29999999999995"/>
    <n v="740.59999999999991"/>
    <s v="&lt;90 days"/>
    <n v="3"/>
    <s v="C"/>
    <n v="21"/>
    <n v="108.26748493150684"/>
  </r>
  <r>
    <s v="DRC001723-01"/>
    <s v="COMPRESSION SPRING"/>
    <s v="SM"/>
    <n v="219"/>
    <x v="1"/>
    <s v="HVX"/>
    <x v="1"/>
    <s v="kanban"/>
    <n v="2600"/>
    <n v="27"/>
    <n v="660"/>
    <n v="2.96"/>
    <n v="0"/>
    <n v="132"/>
    <n v="1058"/>
    <n v="79.92"/>
    <n v="113.84688090737239"/>
    <n v="0"/>
    <n v="195.35999999999999"/>
    <n v="1953.6"/>
    <n v="3131.68"/>
    <s v="&gt;90 days"/>
    <n v="3"/>
    <s v="C"/>
    <n v="21"/>
    <n v="43.0175421369863"/>
  </r>
  <r>
    <s v="DRC001727-01"/>
    <s v="SPECIAL SCREW"/>
    <s v="SM"/>
    <n v="202"/>
    <x v="1"/>
    <s v="HVX"/>
    <x v="1"/>
    <s v="kanban"/>
    <n v="2600"/>
    <n v="136"/>
    <n v="88"/>
    <n v="13.29"/>
    <n v="0"/>
    <n v="44"/>
    <n v="529"/>
    <n v="1807.4399999999998"/>
    <n v="18.629489603024574"/>
    <n v="0"/>
    <n v="292.38"/>
    <n v="1169.52"/>
    <n v="7030.41"/>
    <s v="&lt;30 days"/>
    <n v="3"/>
    <s v="B"/>
    <n v="21"/>
    <n v="0"/>
  </r>
  <r>
    <s v="DRC001729-01"/>
    <s v="NUT"/>
    <s v="SM"/>
    <n v="212"/>
    <x v="1"/>
    <s v="HVX"/>
    <x v="1"/>
    <s v="kanban"/>
    <n v="2600"/>
    <n v="198"/>
    <n v="352"/>
    <n v="5.8"/>
    <n v="0"/>
    <n v="88"/>
    <n v="1058"/>
    <n v="1148.3999999999999"/>
    <n v="46.918714555765597"/>
    <n v="0"/>
    <n v="255.2"/>
    <n v="2041.6"/>
    <n v="6136.4"/>
    <s v="&lt;90 days"/>
    <n v="3"/>
    <s v="B"/>
    <n v="21"/>
    <n v="418.70145785656729"/>
  </r>
  <r>
    <s v="DRC001730-01"/>
    <s v="NUT"/>
    <s v="SM"/>
    <n v="212"/>
    <x v="1"/>
    <s v="HVX"/>
    <x v="1"/>
    <s v="kanban"/>
    <n v="2600"/>
    <n v="315"/>
    <n v="440"/>
    <n v="3.1"/>
    <n v="0"/>
    <n v="88"/>
    <n v="1058"/>
    <n v="976.5"/>
    <n v="68.30812854442344"/>
    <n v="0"/>
    <n v="136.4"/>
    <n v="1364"/>
    <n v="3279.8"/>
    <s v="&lt;90 days"/>
    <n v="3"/>
    <s v="B"/>
    <n v="21"/>
    <n v="446.3541369863014"/>
  </r>
  <r>
    <s v="DRC001732-01"/>
    <s v="SUPPORT"/>
    <s v="SM"/>
    <n v="202"/>
    <x v="1"/>
    <s v="HVX"/>
    <x v="1"/>
    <s v="kanban"/>
    <n v="2600"/>
    <n v="93"/>
    <n v="90"/>
    <n v="16.45"/>
    <n v="0"/>
    <n v="30"/>
    <n v="237"/>
    <n v="1529.85"/>
    <n v="485.12658227848101"/>
    <n v="0"/>
    <n v="246.75"/>
    <n v="1480.5"/>
    <n v="3898.6499999999996"/>
    <s v="&gt;90 days"/>
    <n v="3"/>
    <s v="B"/>
    <n v="21"/>
    <n v="965.9933950684931"/>
  </r>
  <r>
    <s v="DRC001733-01"/>
    <s v="SUPPORT"/>
    <s v="SM"/>
    <n v="202"/>
    <x v="1"/>
    <s v="HVX"/>
    <x v="1"/>
    <s v="kanban"/>
    <n v="2600"/>
    <n v="130"/>
    <n v="90"/>
    <n v="0.91"/>
    <n v="0"/>
    <n v="30"/>
    <n v="237"/>
    <n v="118.3"/>
    <n v="143.22784810126581"/>
    <n v="0"/>
    <n v="13.65"/>
    <n v="81.900000000000006"/>
    <n v="215.67000000000002"/>
    <s v="&gt;90 days"/>
    <n v="3"/>
    <s v="C"/>
    <n v="21"/>
    <n v="66.630240212107822"/>
  </r>
  <r>
    <s v="DRC001745-01"/>
    <s v="CBX框架壳下"/>
    <s v="VMI"/>
    <n v="202"/>
    <x v="1"/>
    <s v="HVX"/>
    <x v="2"/>
    <s v="MRP"/>
    <s v="VMI"/>
    <n v="27"/>
    <n v="0"/>
    <n v="186.18"/>
    <n v="0"/>
    <n v="0"/>
    <n v="1227"/>
    <n v="5026.8600000000006"/>
    <n v="38.671556642216792"/>
    <n v="0"/>
    <n v="0"/>
    <n v="0"/>
    <n v="228442.86000000002"/>
    <s v="&lt;90 days"/>
    <n v="1"/>
    <s v="B"/>
    <n v="7"/>
    <n v="2717.1804481264494"/>
  </r>
  <r>
    <s v="DRC001746-01"/>
    <s v="CBX框架软连接支撑横杆"/>
    <s v="VMI"/>
    <n v="202"/>
    <x v="1"/>
    <s v="HVX"/>
    <x v="2"/>
    <s v="MRP"/>
    <s v="VMI"/>
    <n v="27"/>
    <n v="0"/>
    <n v="14.36"/>
    <n v="0"/>
    <n v="0"/>
    <n v="1226"/>
    <n v="387.71999999999997"/>
    <n v="8.0383360522022844"/>
    <n v="0"/>
    <n v="0"/>
    <n v="0"/>
    <n v="17605.36"/>
    <s v="&lt;15 days"/>
    <n v="2"/>
    <s v="C"/>
    <n v="14"/>
    <n v="0"/>
  </r>
  <r>
    <s v="DRC001749-01"/>
    <s v="分闸电磁铁 110~250VDC"/>
    <s v="VMI"/>
    <n v="202"/>
    <x v="1"/>
    <s v="HVX"/>
    <x v="2"/>
    <s v="MRP"/>
    <s v="VMI"/>
    <n v="28"/>
    <n v="0"/>
    <n v="75"/>
    <n v="0"/>
    <n v="0"/>
    <n v="409"/>
    <n v="2100"/>
    <n v="24.095354523227382"/>
    <n v="0"/>
    <n v="0"/>
    <n v="0"/>
    <n v="30675"/>
    <s v="&lt;30 days"/>
    <n v="2"/>
    <s v="B"/>
    <n v="14"/>
    <n v="580.69954337899537"/>
  </r>
  <r>
    <s v="DRC001749-02"/>
    <s v="接触器用分闸电磁铁"/>
    <s v="CVX"/>
    <n v="202"/>
    <x v="1"/>
    <s v="HVX"/>
    <x v="0"/>
    <s v="Order specific"/>
    <n v="2100"/>
    <n v="5"/>
    <n v="0"/>
    <n v="260.99"/>
    <n v="0"/>
    <n v="0"/>
    <n v="0"/>
    <n v="1304.95"/>
    <s v=""/>
    <n v="0"/>
    <n v="0"/>
    <n v="0"/>
    <n v="0"/>
    <s v="Order specific"/>
    <s v="Order specific"/>
    <s v="B"/>
    <s v=""/>
    <n v="0"/>
  </r>
  <r>
    <s v="DRC001749-03"/>
    <s v="接触器用分闸电磁铁"/>
    <s v="CVX"/>
    <n v="202"/>
    <x v="1"/>
    <s v="HVX"/>
    <x v="0"/>
    <s v="Order specific"/>
    <n v="2100"/>
    <n v="11"/>
    <n v="0"/>
    <n v="260.99"/>
    <n v="0"/>
    <n v="0"/>
    <n v="0"/>
    <n v="2870.8900000000003"/>
    <s v=""/>
    <n v="0"/>
    <n v="0"/>
    <n v="0"/>
    <n v="0"/>
    <s v="Order specific"/>
    <s v="Order specific"/>
    <s v="B"/>
    <s v=""/>
    <n v="0"/>
  </r>
  <r>
    <s v="DRC001831-01"/>
    <s v="灭弧室动端连接头"/>
    <s v="O12"/>
    <n v="202"/>
    <x v="1"/>
    <s v="HVX"/>
    <x v="0"/>
    <s v="Order specific"/>
    <n v="2100"/>
    <n v="207"/>
    <n v="0"/>
    <n v="14.24"/>
    <n v="0"/>
    <n v="0"/>
    <n v="760"/>
    <n v="2947.68"/>
    <n v="5.2828947368421053"/>
    <n v="0"/>
    <n v="0"/>
    <n v="0"/>
    <n v="10822.4"/>
    <s v="Order specific"/>
    <s v="Order specific"/>
    <s v="B"/>
    <s v=""/>
    <n v="0"/>
  </r>
  <r>
    <s v="DRC001831-02"/>
    <s v="灭弧室动端连接头"/>
    <s v="O12"/>
    <n v="202"/>
    <x v="1"/>
    <s v="HVX"/>
    <x v="0"/>
    <s v="Order specific"/>
    <n v="2100"/>
    <n v="20"/>
    <n v="0"/>
    <n v="14.24"/>
    <n v="0"/>
    <n v="0"/>
    <n v="36"/>
    <n v="284.8"/>
    <n v="2098.75"/>
    <n v="0"/>
    <n v="0"/>
    <n v="0"/>
    <n v="512.64"/>
    <s v="Order specific"/>
    <s v="Order specific"/>
    <s v="C"/>
    <s v=""/>
    <n v="0"/>
  </r>
  <r>
    <s v="DRC001836-01"/>
    <s v="灭弧室动端连接头插销"/>
    <s v="O12"/>
    <n v="202"/>
    <x v="1"/>
    <s v="HVX"/>
    <x v="0"/>
    <s v="Order specific"/>
    <n v="2100"/>
    <n v="207"/>
    <n v="0"/>
    <n v="2.64"/>
    <n v="0"/>
    <n v="0"/>
    <n v="796"/>
    <n v="546.48"/>
    <n v="9.1708542713567844"/>
    <n v="0"/>
    <n v="0"/>
    <n v="0"/>
    <n v="2101.44"/>
    <s v="Order specific"/>
    <s v="Order specific"/>
    <s v="C"/>
    <s v=""/>
    <n v="0"/>
  </r>
  <r>
    <s v="DRC001966-01"/>
    <s v="合闸电磁铁"/>
    <s v="CVX"/>
    <n v="202"/>
    <x v="1"/>
    <s v="HVX"/>
    <x v="0"/>
    <s v="Order specific"/>
    <n v="2100"/>
    <n v="6"/>
    <n v="64"/>
    <n v="117.82"/>
    <n v="0"/>
    <n v="0"/>
    <n v="12"/>
    <n v="706.92"/>
    <n v="6296.25"/>
    <n v="0"/>
    <n v="0"/>
    <n v="7540.48"/>
    <n v="1413.84"/>
    <s v="Order specific"/>
    <s v="Order specific"/>
    <s v="C"/>
    <s v=""/>
    <n v="0"/>
  </r>
  <r>
    <s v="DRC001966-04"/>
    <s v="合闸电磁铁 110~250VDC"/>
    <s v="VMI"/>
    <n v="202"/>
    <x v="1"/>
    <s v="HVX"/>
    <x v="2"/>
    <s v="MRP"/>
    <s v="VMI"/>
    <n v="48"/>
    <n v="0"/>
    <n v="110"/>
    <n v="0"/>
    <n v="0"/>
    <n v="1046"/>
    <n v="5280"/>
    <n v="2.0936902485659656"/>
    <n v="0"/>
    <n v="0"/>
    <n v="0"/>
    <n v="115060"/>
    <s v="&lt;15 days"/>
    <n v="2"/>
    <s v="B"/>
    <n v="14"/>
    <n v="0"/>
  </r>
  <r>
    <s v="DRC002124-01"/>
    <s v="THREADED ROD"/>
    <s v="SM"/>
    <n v="202"/>
    <x v="1"/>
    <s v="HVX"/>
    <x v="1"/>
    <s v="kanban"/>
    <n v="2600"/>
    <n v="88"/>
    <n v="90"/>
    <n v="1.8"/>
    <n v="0"/>
    <n v="30"/>
    <n v="237"/>
    <n v="158.4"/>
    <n v="73.924050632911388"/>
    <n v="0"/>
    <n v="27"/>
    <n v="162"/>
    <n v="426.6"/>
    <s v="&lt;90 days"/>
    <n v="3"/>
    <s v="C"/>
    <n v="21"/>
    <n v="74.845627397260273"/>
  </r>
  <r>
    <s v="DRC002617-01"/>
    <s v="接触器用计数器"/>
    <s v="CVX"/>
    <n v="213"/>
    <x v="1"/>
    <s v="HVX"/>
    <x v="0"/>
    <s v="Order specific"/>
    <n v="2100"/>
    <n v="18"/>
    <n v="300"/>
    <n v="183.29"/>
    <n v="60"/>
    <n v="0"/>
    <n v="827"/>
    <n v="3299.22"/>
    <n v="38.839177750906892"/>
    <n v="10997.4"/>
    <n v="0"/>
    <n v="54987"/>
    <n v="151580.82999999999"/>
    <s v="Order specific"/>
    <s v="Order specific"/>
    <s v="B"/>
    <s v=""/>
    <n v="0"/>
  </r>
  <r>
    <s v="DRC002714-01"/>
    <s v="SUPPORT"/>
    <s v="SM"/>
    <n v="202"/>
    <x v="1"/>
    <s v="HVX"/>
    <x v="1"/>
    <s v="kanban"/>
    <n v="2600"/>
    <n v="95"/>
    <n v="124"/>
    <n v="2.5499999999999998"/>
    <n v="0"/>
    <n v="42"/>
    <n v="529"/>
    <n v="242.24999999999997"/>
    <n v="12.419659735349716"/>
    <n v="0"/>
    <n v="53.55"/>
    <n v="316.2"/>
    <n v="1348.9499999999998"/>
    <s v="&lt;15 days"/>
    <n v="3"/>
    <s v="C"/>
    <n v="21"/>
    <n v="0"/>
  </r>
  <r>
    <s v="DRC002715-01"/>
    <s v="PLATE"/>
    <s v="SM"/>
    <n v="202"/>
    <x v="1"/>
    <s v="HVX"/>
    <x v="1"/>
    <s v="kanban"/>
    <n v="2600"/>
    <n v="122"/>
    <n v="210"/>
    <n v="1.31"/>
    <n v="0"/>
    <n v="42"/>
    <n v="529"/>
    <n v="159.82"/>
    <n v="65.54820415879017"/>
    <n v="0"/>
    <n v="27.51"/>
    <n v="275.10000000000002"/>
    <n v="692.99"/>
    <s v="&lt;90 days"/>
    <n v="3"/>
    <s v="C"/>
    <n v="21"/>
    <n v="71.687670056236485"/>
  </r>
  <r>
    <s v="DRC002716-01"/>
    <s v="接触器辅开安装支架"/>
    <s v="VMI"/>
    <n v="202"/>
    <x v="1"/>
    <s v="HVX"/>
    <x v="2"/>
    <s v="MRP"/>
    <s v="VMI"/>
    <n v="46"/>
    <n v="0"/>
    <n v="4.7699999999999996"/>
    <n v="0"/>
    <n v="0"/>
    <n v="22"/>
    <n v="219.42"/>
    <n v="2024.0909090909092"/>
    <n v="0"/>
    <n v="0"/>
    <n v="0"/>
    <n v="104.94"/>
    <s v="&gt;90 days"/>
    <n v="3"/>
    <s v="C"/>
    <n v="21"/>
    <n v="143.31471748484168"/>
  </r>
  <r>
    <s v="DRC002717-01"/>
    <s v="THREADED ROD"/>
    <s v="SM"/>
    <n v="202"/>
    <x v="1"/>
    <s v="HVX"/>
    <x v="1"/>
    <s v="kanban"/>
    <n v="2600"/>
    <n v="491"/>
    <n v="840"/>
    <n v="0.67"/>
    <n v="0"/>
    <n v="168"/>
    <n v="2116"/>
    <n v="328.97"/>
    <n v="7.9347826086956523"/>
    <n v="0"/>
    <n v="56.28"/>
    <n v="562.80000000000007"/>
    <n v="1417.72"/>
    <s v="&lt;15 days"/>
    <n v="3"/>
    <s v="C"/>
    <n v="21"/>
    <n v="0"/>
  </r>
  <r>
    <s v="DRC002744-01"/>
    <s v="兀型板顶板"/>
    <s v="GHA"/>
    <n v="202"/>
    <x v="1"/>
    <s v="HVX"/>
    <x v="0"/>
    <s v="Order specific"/>
    <n v="2100"/>
    <n v="1"/>
    <n v="0"/>
    <n v="42.97"/>
    <n v="0"/>
    <n v="0"/>
    <n v="0"/>
    <n v="42.97"/>
    <s v=""/>
    <n v="0"/>
    <n v="0"/>
    <n v="0"/>
    <n v="0"/>
    <s v="Order specific"/>
    <s v="Order specific"/>
    <s v="C"/>
    <s v=""/>
    <n v="0"/>
  </r>
  <r>
    <s v="DRC002745-01"/>
    <s v="兀型板侧板"/>
    <s v="GHA"/>
    <n v="202"/>
    <x v="1"/>
    <s v="HVX"/>
    <x v="0"/>
    <s v="Order specific"/>
    <n v="2100"/>
    <n v="1"/>
    <n v="0"/>
    <n v="63.66"/>
    <n v="0"/>
    <n v="0"/>
    <n v="0"/>
    <n v="63.66"/>
    <s v=""/>
    <n v="0"/>
    <n v="0"/>
    <n v="0"/>
    <n v="0"/>
    <s v="Order specific"/>
    <s v="Order specific"/>
    <s v="C"/>
    <s v=""/>
    <n v="0"/>
  </r>
  <r>
    <s v="DRC002745-02"/>
    <s v="机构左侧板"/>
    <s v="VMI"/>
    <n v="202"/>
    <x v="1"/>
    <s v="HVX"/>
    <x v="2"/>
    <s v="MRP"/>
    <s v="VMI"/>
    <n v="1"/>
    <n v="0"/>
    <n v="63.66"/>
    <n v="0"/>
    <n v="0"/>
    <n v="866"/>
    <n v="63.66"/>
    <n v="0.42147806004618937"/>
    <n v="0"/>
    <n v="0"/>
    <n v="0"/>
    <n v="55129.56"/>
    <s v="&lt;15 days"/>
    <n v="2"/>
    <s v="C"/>
    <n v="14"/>
    <n v="0"/>
  </r>
  <r>
    <s v="DRC002746-01"/>
    <s v="兀型板侧板"/>
    <s v="GHA"/>
    <n v="202"/>
    <x v="1"/>
    <s v="HVX"/>
    <x v="0"/>
    <s v="Order specific"/>
    <n v="2100"/>
    <n v="1"/>
    <n v="0"/>
    <n v="63.66"/>
    <n v="0"/>
    <n v="0"/>
    <n v="0"/>
    <n v="63.66"/>
    <s v=""/>
    <n v="0"/>
    <n v="0"/>
    <n v="0"/>
    <n v="0"/>
    <s v="Order specific"/>
    <s v="Order specific"/>
    <s v="C"/>
    <s v=""/>
    <n v="0"/>
  </r>
  <r>
    <s v="DRC002746-02"/>
    <s v="M5SR机构右侧板"/>
    <s v="VMI"/>
    <n v="202"/>
    <x v="1"/>
    <s v="HVX"/>
    <x v="2"/>
    <s v="MRP"/>
    <s v="VMI"/>
    <n v="1"/>
    <n v="0"/>
    <n v="63.66"/>
    <n v="0"/>
    <n v="0"/>
    <n v="866"/>
    <n v="63.66"/>
    <n v="0.42147806004618937"/>
    <n v="0"/>
    <n v="0"/>
    <n v="0"/>
    <n v="55129.56"/>
    <s v="&lt;15 days"/>
    <n v="2"/>
    <s v="C"/>
    <n v="14"/>
    <n v="0"/>
  </r>
  <r>
    <s v="DRC002750-01"/>
    <s v="铭牌支架"/>
    <s v="GHA"/>
    <n v="202"/>
    <x v="1"/>
    <s v="HVX"/>
    <x v="0"/>
    <s v="Order specific"/>
    <n v="2100"/>
    <n v="1"/>
    <n v="0"/>
    <n v="3.45"/>
    <n v="0"/>
    <n v="0"/>
    <n v="0"/>
    <n v="3.45"/>
    <s v=""/>
    <n v="0"/>
    <n v="0"/>
    <n v="0"/>
    <n v="0"/>
    <s v="Order specific"/>
    <s v="Order specific"/>
    <s v="C"/>
    <s v=""/>
    <n v="0"/>
  </r>
  <r>
    <s v="DRC002753-01"/>
    <s v="主轴辅开传动凸轮"/>
    <s v="VMI"/>
    <n v="202"/>
    <x v="1"/>
    <s v="HVX"/>
    <x v="2"/>
    <s v="MRP"/>
    <s v="VMI"/>
    <n v="1"/>
    <n v="0"/>
    <n v="80.430000000000007"/>
    <n v="0"/>
    <n v="0"/>
    <n v="906"/>
    <n v="80.430000000000007"/>
    <n v="0.40286975717439294"/>
    <n v="0"/>
    <n v="0"/>
    <n v="0"/>
    <n v="72869.58"/>
    <s v="&lt;15 days"/>
    <n v="2"/>
    <s v="C"/>
    <n v="14"/>
    <n v="0"/>
  </r>
  <r>
    <s v="DRC002754-01"/>
    <s v="机构底板"/>
    <s v="VMI"/>
    <n v="202"/>
    <x v="1"/>
    <s v="HVX"/>
    <x v="2"/>
    <s v="MRP"/>
    <s v="VMI"/>
    <n v="1"/>
    <n v="0"/>
    <n v="32.72"/>
    <n v="0"/>
    <n v="0"/>
    <n v="866"/>
    <n v="32.72"/>
    <n v="0.42147806004618937"/>
    <n v="0"/>
    <n v="0"/>
    <n v="0"/>
    <n v="28335.52"/>
    <s v="&lt;15 days"/>
    <n v="2"/>
    <s v="C"/>
    <n v="14"/>
    <n v="0"/>
  </r>
  <r>
    <s v="DRC002758-01"/>
    <s v="主轴支撑架"/>
    <s v="VMI"/>
    <n v="212"/>
    <x v="1"/>
    <s v="HVX"/>
    <x v="2"/>
    <s v="MRP"/>
    <s v="VMI"/>
    <n v="1"/>
    <n v="0"/>
    <n v="79.400000000000006"/>
    <n v="0"/>
    <n v="0"/>
    <n v="866"/>
    <n v="79.400000000000006"/>
    <n v="0.42147806004618937"/>
    <n v="0"/>
    <n v="0"/>
    <n v="0"/>
    <n v="68760.400000000009"/>
    <s v="&lt;15 days"/>
    <n v="2"/>
    <s v="C"/>
    <n v="14"/>
    <n v="0"/>
  </r>
  <r>
    <s v="DRC002759-01"/>
    <s v="机构插销定位块"/>
    <s v="VMI"/>
    <n v="202"/>
    <x v="1"/>
    <s v="HVX"/>
    <x v="2"/>
    <s v="MRP"/>
    <s v="VMI"/>
    <n v="2"/>
    <n v="0"/>
    <n v="46.61"/>
    <n v="0"/>
    <n v="0"/>
    <n v="1732"/>
    <n v="93.22"/>
    <n v="0.21073903002309469"/>
    <n v="0"/>
    <n v="0"/>
    <n v="0"/>
    <n v="80728.52"/>
    <s v="&lt;15 days"/>
    <n v="2"/>
    <s v="C"/>
    <n v="14"/>
    <n v="0"/>
  </r>
  <r>
    <s v="DRC002760-01"/>
    <s v="连接拐臂"/>
    <s v="GHA"/>
    <n v="202"/>
    <x v="1"/>
    <s v="HVX"/>
    <x v="0"/>
    <s v="Order specific"/>
    <n v="2100"/>
    <n v="1"/>
    <n v="0"/>
    <n v="181.58"/>
    <n v="0"/>
    <n v="0"/>
    <n v="57"/>
    <n v="181.58"/>
    <n v="12.807017543859649"/>
    <n v="0"/>
    <n v="0"/>
    <n v="0"/>
    <n v="10350.060000000001"/>
    <s v="Order specific"/>
    <s v="Order specific"/>
    <s v="C"/>
    <s v=""/>
    <n v="0"/>
  </r>
  <r>
    <s v="DRC002760-03"/>
    <s v="主轴连接拐臂"/>
    <s v="VMI"/>
    <n v="202"/>
    <x v="1"/>
    <s v="HVX"/>
    <x v="2"/>
    <s v="MRP"/>
    <s v="VMI"/>
    <n v="1"/>
    <n v="0"/>
    <n v="181.63"/>
    <n v="0"/>
    <n v="0"/>
    <n v="809"/>
    <n v="181.63"/>
    <n v="0.45117428924598263"/>
    <n v="0"/>
    <n v="0"/>
    <n v="0"/>
    <n v="146938.66999999998"/>
    <s v="&lt;15 days"/>
    <n v="2"/>
    <s v="C"/>
    <n v="14"/>
    <n v="0"/>
  </r>
  <r>
    <s v="DRC002761-01"/>
    <s v="SHOULDER PIN"/>
    <s v="SM"/>
    <n v="202"/>
    <x v="1"/>
    <s v="HVX"/>
    <x v="1"/>
    <s v="kanban"/>
    <n v="2600"/>
    <n v="109"/>
    <n v="60"/>
    <n v="2.89"/>
    <n v="0"/>
    <n v="30"/>
    <n v="866"/>
    <n v="315.01"/>
    <n v="0.42147806004618937"/>
    <n v="0"/>
    <n v="43.35"/>
    <n v="173.4"/>
    <n v="2502.7400000000002"/>
    <s v="&lt;15 days"/>
    <n v="3"/>
    <s v="C"/>
    <n v="21"/>
    <n v="0"/>
  </r>
  <r>
    <s v="DRC002764-01"/>
    <s v="SHOULDER PIN"/>
    <s v="SM"/>
    <n v="202"/>
    <x v="1"/>
    <s v="HVX"/>
    <x v="1"/>
    <s v="kanban"/>
    <n v="2600"/>
    <n v="246"/>
    <n v="120"/>
    <n v="0.56000000000000005"/>
    <n v="0"/>
    <n v="30"/>
    <n v="866"/>
    <n v="137.76000000000002"/>
    <n v="45.941108545034645"/>
    <n v="0"/>
    <n v="8.4"/>
    <n v="67.2"/>
    <n v="484.96000000000004"/>
    <s v="&lt;90 days"/>
    <n v="3"/>
    <s v="C"/>
    <n v="21"/>
    <n v="49.360704748020623"/>
  </r>
  <r>
    <s v="DRC002766-02"/>
    <s v="PIN"/>
    <s v="SM"/>
    <n v="212"/>
    <x v="1"/>
    <s v="HVX"/>
    <x v="1"/>
    <s v="kanban"/>
    <n v="2600"/>
    <n v="135"/>
    <n v="60"/>
    <n v="5.34"/>
    <n v="0"/>
    <n v="30"/>
    <n v="1381"/>
    <n v="720.9"/>
    <n v="65.018102824040554"/>
    <n v="0"/>
    <n v="80.099999999999994"/>
    <n v="320.39999999999998"/>
    <n v="7374.54"/>
    <s v="&lt;90 days"/>
    <n v="3"/>
    <s v="C"/>
    <n v="21"/>
    <n v="322.11873778817244"/>
  </r>
  <r>
    <s v="DRC002768-01"/>
    <s v="SHOULDER PIN"/>
    <s v="SM"/>
    <n v="202"/>
    <x v="1"/>
    <s v="HVX"/>
    <x v="1"/>
    <s v="kanban"/>
    <n v="2600"/>
    <n v="1196"/>
    <n v="600"/>
    <n v="7.95"/>
    <n v="0"/>
    <n v="300"/>
    <n v="16760"/>
    <n v="9508.2000000000007"/>
    <n v="2.9400357995226734"/>
    <n v="0"/>
    <n v="1192.5"/>
    <n v="4770"/>
    <n v="133242"/>
    <s v="&lt;15 days"/>
    <n v="2"/>
    <s v="A"/>
    <n v="14"/>
    <n v="0"/>
  </r>
  <r>
    <s v="DRC002769-01"/>
    <s v="SHOULDER PIN"/>
    <s v="SM"/>
    <n v="202"/>
    <x v="1"/>
    <s v="HVX"/>
    <x v="1"/>
    <s v="kanban"/>
    <n v="2600"/>
    <n v="318"/>
    <n v="200"/>
    <n v="0.92"/>
    <n v="0"/>
    <n v="50"/>
    <n v="1257"/>
    <n v="292.56"/>
    <n v="347.28719172633254"/>
    <n v="0"/>
    <n v="23"/>
    <n v="184"/>
    <n v="1156.44"/>
    <s v="&gt;90 days"/>
    <n v="3"/>
    <s v="C"/>
    <n v="21"/>
    <n v="181.41372569020024"/>
  </r>
  <r>
    <s v="DRC002770-01"/>
    <s v="LEVER"/>
    <s v="SM"/>
    <n v="202"/>
    <x v="1"/>
    <s v="HVX"/>
    <x v="1"/>
    <s v="kanban"/>
    <n v="2600"/>
    <n v="154"/>
    <n v="120"/>
    <n v="1.61"/>
    <n v="0"/>
    <n v="30"/>
    <n v="866"/>
    <n v="247.94000000000003"/>
    <n v="134.0300230946882"/>
    <n v="0"/>
    <n v="24.150000000000002"/>
    <n v="193.20000000000002"/>
    <n v="1394.26"/>
    <s v="&gt;90 days"/>
    <n v="3"/>
    <s v="C"/>
    <n v="21"/>
    <n v="138.00100726802793"/>
  </r>
  <r>
    <s v="DRC002775-01"/>
    <s v="FLANGED BEARING"/>
    <s v="SM"/>
    <n v="202"/>
    <x v="1"/>
    <s v="HVX"/>
    <x v="1"/>
    <s v="kanban"/>
    <n v="2600"/>
    <n v="155"/>
    <n v="120"/>
    <n v="5.54"/>
    <n v="0"/>
    <n v="30"/>
    <n v="1049"/>
    <n v="858.7"/>
    <n v="53.584366062917063"/>
    <n v="0"/>
    <n v="83.1"/>
    <n v="664.8"/>
    <n v="5811.46"/>
    <s v="&lt;90 days"/>
    <n v="3"/>
    <s v="C"/>
    <n v="21"/>
    <n v="344.63277534246583"/>
  </r>
  <r>
    <s v="DRC002776-01"/>
    <s v="电机支架"/>
    <s v="VMI"/>
    <n v="202"/>
    <x v="1"/>
    <s v="HVX"/>
    <x v="2"/>
    <s v="MRP"/>
    <s v="VMI"/>
    <n v="1"/>
    <n v="0"/>
    <n v="8.57"/>
    <n v="0"/>
    <n v="0"/>
    <n v="887"/>
    <n v="8.57"/>
    <n v="63.78241262683202"/>
    <n v="0"/>
    <n v="0"/>
    <n v="0"/>
    <n v="7601.59"/>
    <s v="&lt;90 days"/>
    <n v="3"/>
    <s v="C"/>
    <n v="21"/>
    <n v="3.7939280176756518"/>
  </r>
  <r>
    <s v="DRC002783-01"/>
    <s v="SHOULDER PIN"/>
    <s v="SM"/>
    <n v="202"/>
    <x v="1"/>
    <s v="HVX"/>
    <x v="1"/>
    <s v="kanban"/>
    <n v="2600"/>
    <n v="186"/>
    <n v="120"/>
    <n v="0.84"/>
    <n v="0"/>
    <n v="30"/>
    <n v="876"/>
    <n v="156.23999999999998"/>
    <n v="0.41666666666666663"/>
    <n v="0"/>
    <n v="12.6"/>
    <n v="100.8"/>
    <n v="735.83999999999992"/>
    <s v="&lt;15 days"/>
    <n v="3"/>
    <s v="C"/>
    <n v="21"/>
    <n v="0"/>
  </r>
  <r>
    <s v="DRC002784-01"/>
    <s v="SHOULDER PIN"/>
    <s v="SM"/>
    <n v="202"/>
    <x v="1"/>
    <s v="HVX"/>
    <x v="1"/>
    <s v="kanban"/>
    <n v="2600"/>
    <n v="149"/>
    <n v="120"/>
    <n v="1.1599999999999999"/>
    <n v="0"/>
    <n v="30"/>
    <n v="876"/>
    <n v="172.83999999999997"/>
    <n v="77.5"/>
    <n v="0"/>
    <n v="17.399999999999999"/>
    <n v="139.19999999999999"/>
    <n v="1016.16"/>
    <s v="&lt;90 days"/>
    <n v="3"/>
    <s v="C"/>
    <n v="21"/>
    <n v="83.163917419354831"/>
  </r>
  <r>
    <s v="DRC002785-01"/>
    <s v="SPACER"/>
    <s v="SM"/>
    <n v="202"/>
    <x v="1"/>
    <s v="HVX"/>
    <x v="1"/>
    <s v="kanban"/>
    <n v="2600"/>
    <n v="210"/>
    <n v="60"/>
    <n v="0.4"/>
    <n v="0"/>
    <n v="30"/>
    <n v="876"/>
    <n v="84"/>
    <n v="62.083333333333336"/>
    <n v="0"/>
    <n v="6"/>
    <n v="24"/>
    <n v="350.40000000000003"/>
    <s v="&lt;90 days"/>
    <n v="3"/>
    <s v="C"/>
    <n v="21"/>
    <n v="36.68714093959732"/>
  </r>
  <r>
    <s v="DRC002786-01"/>
    <s v="AXLE"/>
    <s v="SM"/>
    <n v="202"/>
    <x v="1"/>
    <s v="HVX"/>
    <x v="1"/>
    <s v="kanban"/>
    <n v="2600"/>
    <n v="104"/>
    <n v="120"/>
    <n v="0.28000000000000003"/>
    <n v="0"/>
    <n v="30"/>
    <n v="866"/>
    <n v="29.120000000000005"/>
    <n v="88.510392609699764"/>
    <n v="0"/>
    <n v="4.2"/>
    <n v="33.6"/>
    <n v="242.48000000000002"/>
    <s v="&lt;90 days"/>
    <n v="3"/>
    <s v="C"/>
    <n v="21"/>
    <n v="14.659247342465756"/>
  </r>
  <r>
    <s v="DRC002787-01"/>
    <s v="FLANGED BEARING"/>
    <s v="SM"/>
    <n v="202"/>
    <x v="1"/>
    <s v="HVX"/>
    <x v="1"/>
    <s v="kanban"/>
    <n v="2600"/>
    <n v="110"/>
    <n v="150"/>
    <n v="2.88"/>
    <n v="0"/>
    <n v="30"/>
    <n v="866"/>
    <n v="316.8"/>
    <n v="43.833718244803698"/>
    <n v="0"/>
    <n v="43.199999999999996"/>
    <n v="432"/>
    <n v="2494.08"/>
    <s v="&lt;90 days"/>
    <n v="3"/>
    <s v="C"/>
    <n v="21"/>
    <n v="108.91744236037937"/>
  </r>
  <r>
    <s v="DRC002788-01"/>
    <s v="CONNECTING ROD"/>
    <s v="SM"/>
    <n v="212"/>
    <x v="1"/>
    <s v="HVX"/>
    <x v="1"/>
    <s v="kanban"/>
    <n v="2600"/>
    <n v="127"/>
    <n v="120"/>
    <n v="4"/>
    <n v="0"/>
    <n v="30"/>
    <n v="871"/>
    <n v="508"/>
    <n v="46.096440872560272"/>
    <n v="0"/>
    <n v="60"/>
    <n v="480"/>
    <n v="3484"/>
    <s v="&lt;90 days"/>
    <n v="3"/>
    <s v="C"/>
    <n v="21"/>
    <n v="182.5376219178082"/>
  </r>
  <r>
    <s v="DRC002806-02"/>
    <s v="机构联接片"/>
    <s v="VMI"/>
    <n v="212"/>
    <x v="1"/>
    <s v="HVX"/>
    <x v="2"/>
    <s v="MRP"/>
    <s v="VMI"/>
    <n v="1"/>
    <n v="0"/>
    <n v="7.2"/>
    <n v="0"/>
    <n v="0"/>
    <n v="866"/>
    <n v="7.2"/>
    <n v="53.527713625866049"/>
    <n v="0"/>
    <n v="0"/>
    <n v="0"/>
    <n v="6235.2"/>
    <s v="&lt;90 days"/>
    <n v="3"/>
    <s v="C"/>
    <n v="21"/>
    <n v="2.8876947039154355"/>
  </r>
  <r>
    <s v="DRC002853-01"/>
    <s v="BOLDED PLATE"/>
    <s v="SM"/>
    <n v="202"/>
    <x v="1"/>
    <s v="HVX"/>
    <x v="1"/>
    <s v="kanban"/>
    <n v="2600"/>
    <n v="1209"/>
    <n v="2400"/>
    <n v="5"/>
    <n v="0"/>
    <n v="600"/>
    <n v="32730"/>
    <n v="6045"/>
    <n v="1.1151848457073022E-2"/>
    <n v="0"/>
    <n v="1500"/>
    <n v="12000"/>
    <n v="163650"/>
    <s v="&lt;15 days"/>
    <n v="2"/>
    <s v="B"/>
    <n v="14"/>
    <n v="0"/>
  </r>
  <r>
    <s v="DRC002871-01"/>
    <s v="半轴固定片"/>
    <s v="VMI"/>
    <n v="212"/>
    <x v="1"/>
    <s v="HVX"/>
    <x v="2"/>
    <s v="MRP"/>
    <s v="VMI"/>
    <n v="15"/>
    <n v="0"/>
    <n v="9.0299999999999994"/>
    <n v="0"/>
    <n v="0"/>
    <n v="1731"/>
    <n v="135.44999999999999"/>
    <n v="254.93067590987869"/>
    <n v="0"/>
    <n v="0"/>
    <n v="0"/>
    <n v="15630.929999999998"/>
    <s v="&gt;90 days"/>
    <n v="2"/>
    <s v="C"/>
    <n v="14"/>
    <n v="84.48759474489276"/>
  </r>
  <r>
    <s v="DRC002872-02"/>
    <s v="PIN"/>
    <s v="SM"/>
    <n v="212"/>
    <x v="1"/>
    <s v="HVX"/>
    <x v="1"/>
    <s v="kanban"/>
    <n v="2600"/>
    <n v="228"/>
    <n v="60"/>
    <n v="0.94"/>
    <n v="0"/>
    <n v="30"/>
    <n v="866"/>
    <n v="214.32"/>
    <n v="6.3221709006928402"/>
    <n v="0"/>
    <n v="14.1"/>
    <n v="56.4"/>
    <n v="814.04"/>
    <s v="&lt;15 days"/>
    <n v="3"/>
    <s v="C"/>
    <n v="21"/>
    <n v="0"/>
  </r>
  <r>
    <s v="DRC002873-01"/>
    <s v="ROD"/>
    <s v="SM"/>
    <n v="202"/>
    <x v="1"/>
    <s v="HVX"/>
    <x v="1"/>
    <s v="kanban"/>
    <n v="2600"/>
    <n v="101"/>
    <n v="60"/>
    <n v="4.8499999999999996"/>
    <n v="0"/>
    <n v="30"/>
    <n v="866"/>
    <n v="489.84999999999997"/>
    <n v="96.096997690531182"/>
    <n v="0"/>
    <n v="72.75"/>
    <n v="291"/>
    <n v="4200.0999999999995"/>
    <s v="&gt;90 days"/>
    <n v="3"/>
    <s v="C"/>
    <n v="21"/>
    <n v="252.65029120403747"/>
  </r>
  <r>
    <s v="DRC002874-01"/>
    <s v="主轴"/>
    <s v="VMI"/>
    <n v="202"/>
    <x v="1"/>
    <s v="HVX"/>
    <x v="2"/>
    <s v="MRP"/>
    <s v="VMI"/>
    <n v="1"/>
    <n v="0"/>
    <n v="37.33"/>
    <n v="0"/>
    <n v="0"/>
    <n v="874"/>
    <n v="37.33"/>
    <n v="42.179633867276891"/>
    <n v="0"/>
    <n v="0"/>
    <n v="0"/>
    <n v="32626.42"/>
    <s v="&lt;90 days"/>
    <n v="2"/>
    <s v="C"/>
    <n v="14"/>
    <n v="16.460175673402958"/>
  </r>
  <r>
    <s v="DRC002877-01"/>
    <s v="PIN"/>
    <s v="SM"/>
    <n v="202"/>
    <x v="1"/>
    <s v="HVX"/>
    <x v="1"/>
    <s v="kanban"/>
    <n v="2600"/>
    <n v="1212"/>
    <n v="1000"/>
    <n v="3"/>
    <n v="0"/>
    <n v="500"/>
    <n v="16358"/>
    <n v="3636"/>
    <n v="2.2313241227533927E-2"/>
    <n v="0"/>
    <n v="750"/>
    <n v="3000"/>
    <n v="49074"/>
    <s v="&lt;15 days"/>
    <n v="2"/>
    <s v="B"/>
    <n v="14"/>
    <n v="0"/>
  </r>
  <r>
    <s v="DRC002879-01"/>
    <s v="电机齿轮传动杆"/>
    <s v="VMI"/>
    <n v="212"/>
    <x v="1"/>
    <s v="HVX"/>
    <x v="2"/>
    <s v="MRP"/>
    <s v="VMI"/>
    <n v="1"/>
    <n v="0"/>
    <n v="6.31"/>
    <n v="0"/>
    <n v="0"/>
    <n v="866"/>
    <n v="6.31"/>
    <n v="510.83140877598152"/>
    <n v="0"/>
    <n v="0"/>
    <n v="0"/>
    <n v="5464.46"/>
    <s v="&gt;90 days"/>
    <n v="3"/>
    <s v="C"/>
    <n v="21"/>
    <n v="3.9933955703241555"/>
  </r>
  <r>
    <s v="DRC002884-01"/>
    <s v="PIN"/>
    <s v="SM"/>
    <n v="202"/>
    <x v="1"/>
    <s v="HVX"/>
    <x v="1"/>
    <s v="kanban"/>
    <n v="2600"/>
    <n v="858"/>
    <n v="600"/>
    <n v="8.36"/>
    <n v="0"/>
    <n v="300"/>
    <n v="16760"/>
    <n v="7172.8799999999992"/>
    <n v="2.1778042959427209E-2"/>
    <n v="0"/>
    <n v="1254"/>
    <n v="5016"/>
    <n v="140113.59999999998"/>
    <s v="&lt;15 days"/>
    <n v="2"/>
    <s v="B"/>
    <n v="14"/>
    <n v="0"/>
  </r>
  <r>
    <s v="DRC002885-01"/>
    <s v="TORSION SPRING"/>
    <s v="SM"/>
    <n v="219"/>
    <x v="1"/>
    <s v="HVX"/>
    <x v="1"/>
    <s v="kanban"/>
    <n v="2600"/>
    <n v="687"/>
    <n v="1200"/>
    <n v="0.93"/>
    <n v="0"/>
    <n v="400"/>
    <n v="16703"/>
    <n v="638.91000000000008"/>
    <n v="18.74932646829911"/>
    <n v="0"/>
    <n v="186"/>
    <n v="1116"/>
    <n v="15533.79"/>
    <s v="&lt;30 days"/>
    <n v="2"/>
    <s v="C"/>
    <n v="14"/>
    <n v="106.81444147523713"/>
  </r>
  <r>
    <s v="DRC003026-01"/>
    <s v="FISHPLATE"/>
    <s v="SM"/>
    <n v="202"/>
    <x v="1"/>
    <s v="HVX"/>
    <x v="1"/>
    <s v="kanban"/>
    <n v="2600"/>
    <n v="205"/>
    <n v="90"/>
    <n v="2.2999999999999998"/>
    <n v="0"/>
    <n v="30"/>
    <n v="819"/>
    <n v="471.49999999999994"/>
    <n v="306.17216117216117"/>
    <n v="0"/>
    <n v="34.5"/>
    <n v="206.99999999999997"/>
    <n v="1883.6999999999998"/>
    <s v="&gt;90 days"/>
    <n v="3"/>
    <s v="C"/>
    <n v="21"/>
    <n v="289.84583214691634"/>
  </r>
  <r>
    <s v="DRC003679-01"/>
    <s v="软连接"/>
    <s v="VMI"/>
    <n v="202"/>
    <x v="1"/>
    <s v="HVX"/>
    <x v="2"/>
    <s v="MRP"/>
    <s v="VMI"/>
    <n v="84"/>
    <n v="0"/>
    <n v="40.21"/>
    <n v="0"/>
    <n v="0"/>
    <n v="1518"/>
    <n v="3377.64"/>
    <n v="49.29183135704875"/>
    <n v="0"/>
    <n v="0"/>
    <n v="0"/>
    <n v="61038.78"/>
    <s v="&lt;90 days"/>
    <n v="2"/>
    <s v="B"/>
    <n v="14"/>
    <n v="1596.0869107276978"/>
  </r>
  <r>
    <s v="DRC003703-01"/>
    <s v="电路板支架定位件"/>
    <s v="VMI"/>
    <n v="202"/>
    <x v="1"/>
    <s v="HVX"/>
    <x v="2"/>
    <s v="MRP"/>
    <s v="VMI"/>
    <n v="4"/>
    <n v="0"/>
    <n v="3.05"/>
    <n v="0"/>
    <n v="0"/>
    <n v="75"/>
    <n v="12.2"/>
    <n v="408.8"/>
    <n v="0"/>
    <n v="0"/>
    <n v="0"/>
    <n v="228.75"/>
    <s v="&gt;90 days"/>
    <n v="3"/>
    <s v="C"/>
    <n v="21"/>
    <n v="7.6383698630136987"/>
  </r>
  <r>
    <s v="DRC003817-01"/>
    <s v="24~60V电路板"/>
    <s v="CVX"/>
    <n v="202"/>
    <x v="1"/>
    <s v="HVX"/>
    <x v="0"/>
    <s v="Order specific"/>
    <n v="2100"/>
    <n v="5"/>
    <n v="80"/>
    <n v="798.93"/>
    <n v="0"/>
    <n v="0"/>
    <n v="6"/>
    <n v="3994.6499999999996"/>
    <n v="243.33333333333331"/>
    <n v="0"/>
    <n v="0"/>
    <n v="63914.399999999994"/>
    <n v="4793.58"/>
    <s v="Order specific"/>
    <s v="Order specific"/>
    <s v="B"/>
    <s v=""/>
    <n v="0"/>
  </r>
  <r>
    <s v="DRC003817-02"/>
    <s v="接触器电路板100~240V"/>
    <s v="VMI"/>
    <n v="202"/>
    <x v="1"/>
    <s v="HVX"/>
    <x v="2"/>
    <s v="MRP"/>
    <s v="VMI"/>
    <n v="56"/>
    <n v="60"/>
    <n v="525"/>
    <n v="0"/>
    <n v="0"/>
    <n v="535"/>
    <n v="29400"/>
    <n v="3.4112149532710276"/>
    <n v="0"/>
    <n v="0"/>
    <n v="31500"/>
    <n v="280875"/>
    <s v="&lt;15 days"/>
    <n v="1"/>
    <s v="A"/>
    <n v="7"/>
    <n v="0"/>
  </r>
  <r>
    <s v="DRC003860-01"/>
    <s v="CABLE"/>
    <s v="SM"/>
    <n v="202"/>
    <x v="1"/>
    <s v="HVX"/>
    <x v="1"/>
    <s v="kanban"/>
    <n v="2600"/>
    <n v="134"/>
    <n v="176"/>
    <n v="1.54"/>
    <n v="0"/>
    <n v="44"/>
    <n v="483"/>
    <n v="206.36"/>
    <n v="42.318840579710148"/>
    <n v="0"/>
    <n v="33.880000000000003"/>
    <n v="271.04000000000002"/>
    <n v="743.82"/>
    <s v="&lt;90 days"/>
    <n v="3"/>
    <s v="C"/>
    <n v="21"/>
    <n v="68.611873150684943"/>
  </r>
  <r>
    <s v="DRC004034-01"/>
    <s v="兀型板顶板"/>
    <s v="VMI"/>
    <n v="202"/>
    <x v="1"/>
    <s v="HVX"/>
    <x v="2"/>
    <s v="MRP"/>
    <s v="VMI"/>
    <n v="1"/>
    <n v="0"/>
    <n v="30.24"/>
    <n v="0"/>
    <n v="0"/>
    <n v="866"/>
    <n v="30.24"/>
    <n v="56.478060046189377"/>
    <n v="0"/>
    <n v="0"/>
    <n v="0"/>
    <n v="26187.84"/>
    <s v="&lt;90 days"/>
    <n v="2"/>
    <s v="C"/>
    <n v="14"/>
    <n v="15.011034602330813"/>
  </r>
  <r>
    <s v="DRC004320-01"/>
    <s v="INSULATNG GASKET"/>
    <s v="SM"/>
    <n v="202"/>
    <x v="1"/>
    <s v="HVX"/>
    <x v="1"/>
    <s v="kanban"/>
    <n v="2600"/>
    <n v="263"/>
    <n v="360"/>
    <n v="8.6"/>
    <n v="0"/>
    <n v="90"/>
    <n v="927"/>
    <n v="2261.7999999999997"/>
    <n v="0.39374325782092767"/>
    <n v="0"/>
    <n v="387"/>
    <n v="3096"/>
    <n v="7972.2"/>
    <s v="&lt;15 days"/>
    <n v="3"/>
    <s v="B"/>
    <n v="21"/>
    <n v="0"/>
  </r>
  <r>
    <s v="DRC004339-01"/>
    <s v="凸轮片"/>
    <s v="VMI"/>
    <n v="202"/>
    <x v="1"/>
    <s v="HVX"/>
    <x v="2"/>
    <s v="MRP"/>
    <s v="VMI"/>
    <n v="1"/>
    <n v="0"/>
    <n v="182.4"/>
    <n v="0"/>
    <n v="0"/>
    <n v="821"/>
    <n v="182.4"/>
    <n v="116.92448233861144"/>
    <n v="0"/>
    <n v="0"/>
    <n v="0"/>
    <n v="149750.39999999999"/>
    <s v="&gt;90 days"/>
    <n v="2"/>
    <s v="C"/>
    <n v="14"/>
    <n v="105.96977325902392"/>
  </r>
  <r>
    <s v="DRC004340-01"/>
    <s v="主轴摆臂轴承"/>
    <s v="VMI"/>
    <n v="202"/>
    <x v="1"/>
    <s v="HVX"/>
    <x v="2"/>
    <s v="MRP"/>
    <s v="VMI"/>
    <n v="1"/>
    <n v="0"/>
    <n v="3.9"/>
    <n v="0"/>
    <n v="0"/>
    <n v="820"/>
    <n v="3.9"/>
    <n v="0.4451219512195122"/>
    <n v="0"/>
    <n v="0"/>
    <n v="0"/>
    <n v="3198"/>
    <s v="&lt;15 days"/>
    <n v="3"/>
    <s v="C"/>
    <n v="21"/>
    <n v="0"/>
  </r>
  <r>
    <s v="DRC004473-01"/>
    <s v="密封圈"/>
    <s v="O12"/>
    <n v="202"/>
    <x v="1"/>
    <s v="HVX"/>
    <x v="0"/>
    <s v="Order specific"/>
    <n v="2100"/>
    <n v="177"/>
    <n v="0"/>
    <n v="2"/>
    <n v="0"/>
    <n v="0"/>
    <n v="793"/>
    <n v="354"/>
    <n v="0.46027742749054223"/>
    <n v="0"/>
    <n v="0"/>
    <n v="0"/>
    <n v="1586"/>
    <s v="Order specific"/>
    <s v="Order specific"/>
    <s v="C"/>
    <s v=""/>
    <n v="0"/>
  </r>
  <r>
    <s v="DRC004477-01"/>
    <s v="导电弹簧圈CONTACT SPRING X225699"/>
    <s v="O12"/>
    <n v="213"/>
    <x v="1"/>
    <s v="HVX"/>
    <x v="0"/>
    <s v="Order specific"/>
    <n v="2100"/>
    <n v="545"/>
    <n v="0"/>
    <n v="122.77"/>
    <n v="0"/>
    <n v="0"/>
    <n v="1608"/>
    <n v="66909.649999999994"/>
    <n v="40.177238805970148"/>
    <n v="0"/>
    <n v="0"/>
    <n v="0"/>
    <n v="197414.16"/>
    <s v="Order specific"/>
    <s v="Order specific"/>
    <s v="A"/>
    <s v=""/>
    <n v="0"/>
  </r>
  <r>
    <s v="DRC004477-02"/>
    <s v="导电弹簧圈CONTACT SPRING X546993"/>
    <s v="X40"/>
    <n v="213"/>
    <x v="1"/>
    <s v="HVX"/>
    <x v="0"/>
    <s v="Order specific"/>
    <n v="2100"/>
    <n v="1139"/>
    <n v="0"/>
    <n v="104.65"/>
    <n v="0"/>
    <n v="0"/>
    <n v="2584"/>
    <n v="119196.35"/>
    <n v="76.983359133126939"/>
    <n v="0"/>
    <n v="0"/>
    <n v="0"/>
    <n v="270415.60000000003"/>
    <s v="Order specific"/>
    <s v="Order specific"/>
    <s v="A"/>
    <s v=""/>
    <n v="0"/>
  </r>
  <r>
    <s v="DRC004478-08"/>
    <s v="CONTACT SLEEVE"/>
    <s v="O12"/>
    <n v="202"/>
    <x v="1"/>
    <s v="HVX"/>
    <x v="0"/>
    <s v="Order specific"/>
    <n v="2100"/>
    <n v="207"/>
    <n v="0"/>
    <n v="183.48"/>
    <n v="0"/>
    <n v="0"/>
    <n v="783.28599999999994"/>
    <n v="37980.36"/>
    <n v="530.75760322538645"/>
    <n v="0"/>
    <n v="0"/>
    <n v="0"/>
    <n v="143717.31527999998"/>
    <s v="Order specific"/>
    <s v="Order specific"/>
    <s v="A"/>
    <s v=""/>
    <n v="0"/>
  </r>
  <r>
    <s v="DRC004479-01"/>
    <s v="拉杆连动螺杆销"/>
    <s v="O12"/>
    <n v="202"/>
    <x v="1"/>
    <s v="HVX"/>
    <x v="0"/>
    <s v="Order specific"/>
    <n v="2100"/>
    <n v="207"/>
    <n v="0"/>
    <n v="4.8600000000000003"/>
    <n v="0"/>
    <n v="0"/>
    <n v="796"/>
    <n v="1006.0200000000001"/>
    <n v="94.918341708542712"/>
    <n v="0"/>
    <n v="0"/>
    <n v="0"/>
    <n v="3868.5600000000004"/>
    <s v="Order specific"/>
    <s v="Order specific"/>
    <s v="B"/>
    <s v=""/>
    <n v="0"/>
  </r>
  <r>
    <s v="DRC004598-01"/>
    <s v="航插与手车联锁拨杆"/>
    <s v="VMI"/>
    <n v="202"/>
    <x v="1"/>
    <s v="HVX"/>
    <x v="2"/>
    <s v="MRP"/>
    <s v="VMI"/>
    <n v="2"/>
    <n v="0"/>
    <n v="6.27"/>
    <n v="0"/>
    <n v="0"/>
    <n v="22"/>
    <n v="12.54"/>
    <n v="3434.3181818181815"/>
    <n v="0"/>
    <n v="0"/>
    <n v="0"/>
    <n v="137.94"/>
    <s v="&gt;90 days"/>
    <n v="3"/>
    <s v="C"/>
    <n v="21"/>
    <n v="8.2257918761167357"/>
  </r>
  <r>
    <s v="DRC004603-01Z"/>
    <s v="面板"/>
    <s v="VMI"/>
    <n v="202"/>
    <x v="1"/>
    <s v="HVX"/>
    <x v="2"/>
    <s v="MRP"/>
    <s v="VMI"/>
    <n v="2"/>
    <n v="0"/>
    <n v="60"/>
    <n v="0"/>
    <n v="0"/>
    <n v="0"/>
    <n v="120"/>
    <s v=""/>
    <n v="0"/>
    <n v="0"/>
    <n v="0"/>
    <n v="0"/>
    <s v="&gt;90 days"/>
    <n v="4"/>
    <s v="C"/>
    <n v="0"/>
    <n v="79.2"/>
  </r>
  <r>
    <s v="DRC004622-01"/>
    <s v="GUIDE"/>
    <s v="SM"/>
    <n v="202"/>
    <x v="1"/>
    <s v="HVX"/>
    <x v="1"/>
    <s v="kanban"/>
    <n v="2600"/>
    <n v="547"/>
    <n v="576"/>
    <n v="1.8"/>
    <n v="0"/>
    <n v="144"/>
    <n v="264"/>
    <n v="984.6"/>
    <n v="2.7651515151515151"/>
    <n v="0"/>
    <n v="129.6"/>
    <n v="1036.8"/>
    <n v="475.2"/>
    <s v="&lt;15 days"/>
    <n v="3"/>
    <s v="B"/>
    <n v="21"/>
    <n v="0"/>
  </r>
  <r>
    <s v="DRC004658-01"/>
    <s v="THREADED ROD"/>
    <s v="SM"/>
    <n v="202"/>
    <x v="1"/>
    <s v="HVX"/>
    <x v="1"/>
    <s v="kanban"/>
    <n v="2600"/>
    <n v="41"/>
    <n v="0"/>
    <n v="1.83"/>
    <n v="0"/>
    <n v="12"/>
    <n v="22"/>
    <n v="75.03"/>
    <n v="9075.2272727272721"/>
    <n v="0"/>
    <n v="10.98"/>
    <n v="0"/>
    <n v="40.260000000000005"/>
    <s v="&gt;90 days"/>
    <n v="3"/>
    <s v="C"/>
    <n v="21"/>
    <n v="49.405211597004836"/>
  </r>
  <r>
    <s v="DRC004659-01"/>
    <s v="CAM"/>
    <s v="SM"/>
    <n v="212"/>
    <x v="1"/>
    <s v="HVX"/>
    <x v="1"/>
    <s v="kanban"/>
    <n v="2600"/>
    <n v="175"/>
    <n v="160"/>
    <n v="1.25"/>
    <n v="0"/>
    <n v="80"/>
    <n v="384"/>
    <n v="218.75"/>
    <n v="38.971354166666664"/>
    <n v="0"/>
    <n v="50"/>
    <n v="200"/>
    <n v="480"/>
    <s v="&lt;90 days"/>
    <n v="3"/>
    <s v="C"/>
    <n v="21"/>
    <n v="66.577472435683262"/>
  </r>
  <r>
    <s v="DRC004672-01"/>
    <s v="主轴承重块"/>
    <s v="VMI"/>
    <n v="202"/>
    <x v="1"/>
    <s v="HVX"/>
    <x v="2"/>
    <s v="MRP"/>
    <s v="VMI"/>
    <n v="1"/>
    <n v="0"/>
    <n v="119.4"/>
    <n v="0"/>
    <n v="0"/>
    <n v="693"/>
    <n v="119.4"/>
    <n v="92.171717171717177"/>
    <n v="0"/>
    <n v="0"/>
    <n v="0"/>
    <n v="82744.2"/>
    <s v="&gt;90 days"/>
    <n v="2"/>
    <s v="C"/>
    <n v="14"/>
    <n v="66.834428054794529"/>
  </r>
  <r>
    <s v="DRC004672-02"/>
    <s v="主轴承重块"/>
    <s v="VMI"/>
    <n v="202"/>
    <x v="1"/>
    <s v="HVX"/>
    <x v="2"/>
    <s v="MRP"/>
    <s v="VMI"/>
    <n v="1"/>
    <n v="0"/>
    <n v="113.3"/>
    <n v="0"/>
    <n v="0"/>
    <n v="695"/>
    <n v="113.3"/>
    <n v="0.52517985611510798"/>
    <n v="0"/>
    <n v="0"/>
    <n v="0"/>
    <n v="78743.5"/>
    <s v="&lt;15 days"/>
    <n v="2"/>
    <s v="C"/>
    <n v="14"/>
    <n v="0"/>
  </r>
  <r>
    <s v="DRC004674-01"/>
    <s v="WEDGE"/>
    <s v="SM"/>
    <n v="212"/>
    <x v="1"/>
    <s v="HVX"/>
    <x v="1"/>
    <s v="kanban"/>
    <n v="2600"/>
    <n v="328"/>
    <n v="180"/>
    <n v="0.75"/>
    <n v="0"/>
    <n v="90"/>
    <n v="1440"/>
    <n v="246"/>
    <n v="0.25347222222222221"/>
    <n v="0"/>
    <n v="33.75"/>
    <n v="135"/>
    <n v="1080"/>
    <s v="&lt;15 days"/>
    <n v="3"/>
    <s v="C"/>
    <n v="21"/>
    <n v="0"/>
  </r>
  <r>
    <s v="DRC004682-01"/>
    <s v="合分指示安装件"/>
    <s v="VMI"/>
    <n v="202"/>
    <x v="1"/>
    <s v="HVX"/>
    <x v="2"/>
    <s v="MRP"/>
    <s v="VMI"/>
    <n v="7"/>
    <n v="0"/>
    <n v="24.6"/>
    <n v="0"/>
    <n v="0"/>
    <n v="28"/>
    <n v="172.20000000000002"/>
    <n v="4275.7142857142853"/>
    <n v="0"/>
    <n v="0"/>
    <n v="0"/>
    <n v="688.80000000000007"/>
    <s v="&gt;90 days"/>
    <n v="3"/>
    <s v="C"/>
    <n v="21"/>
    <n v="113.09380273972603"/>
  </r>
  <r>
    <s v="DRC004683-01"/>
    <s v="合分指示安装件"/>
    <s v="VMI"/>
    <n v="202"/>
    <x v="1"/>
    <s v="HVX"/>
    <x v="2"/>
    <s v="MRP"/>
    <s v="VMI"/>
    <n v="23"/>
    <n v="0"/>
    <n v="3.2"/>
    <n v="0"/>
    <n v="0"/>
    <n v="482"/>
    <n v="73.600000000000009"/>
    <n v="5.300829875518672"/>
    <n v="0"/>
    <n v="0"/>
    <n v="0"/>
    <n v="1542.4"/>
    <s v="&lt;15 days"/>
    <n v="3"/>
    <s v="C"/>
    <n v="21"/>
    <n v="0"/>
  </r>
  <r>
    <s v="DRC004684-02"/>
    <s v="CVX合分指示连接件"/>
    <s v="VMI"/>
    <n v="202"/>
    <x v="1"/>
    <s v="HVX"/>
    <x v="2"/>
    <s v="MRP"/>
    <s v="VMI"/>
    <n v="80"/>
    <n v="0"/>
    <n v="8.8000000000000007"/>
    <n v="0"/>
    <n v="0"/>
    <n v="18"/>
    <n v="704"/>
    <n v="466.38888888888886"/>
    <n v="0"/>
    <n v="0"/>
    <n v="0"/>
    <n v="158.4"/>
    <s v="&gt;90 days"/>
    <n v="3"/>
    <s v="C"/>
    <n v="21"/>
    <n v="443.7187468731388"/>
  </r>
  <r>
    <s v="DRC004687-01"/>
    <s v="合分指示安装件"/>
    <s v="VMI"/>
    <n v="202"/>
    <x v="1"/>
    <s v="HVX"/>
    <x v="2"/>
    <s v="MRP"/>
    <s v="VMI"/>
    <n v="46"/>
    <n v="0"/>
    <n v="7.2"/>
    <n v="0"/>
    <n v="0"/>
    <n v="964"/>
    <n v="331.2"/>
    <n v="30.290456431535269"/>
    <n v="0"/>
    <n v="0"/>
    <n v="0"/>
    <n v="6940.8"/>
    <s v="&lt;90 days"/>
    <n v="3"/>
    <s v="C"/>
    <n v="21"/>
    <n v="67.044861369863"/>
  </r>
  <r>
    <s v="DRC004688-01"/>
    <s v="合分指示安装件"/>
    <s v="VMI"/>
    <n v="202"/>
    <x v="1"/>
    <s v="HVX"/>
    <x v="2"/>
    <s v="MRP"/>
    <s v="VMI"/>
    <n v="23"/>
    <n v="0"/>
    <n v="5.8"/>
    <n v="0"/>
    <n v="0"/>
    <n v="482"/>
    <n v="133.4"/>
    <n v="34.834024896265561"/>
    <n v="0"/>
    <n v="0"/>
    <n v="0"/>
    <n v="2795.6"/>
    <s v="&lt;90 days"/>
    <n v="3"/>
    <s v="C"/>
    <n v="21"/>
    <n v="34.965895890410955"/>
  </r>
  <r>
    <s v="DRC004689-01"/>
    <s v="合分指示安装件"/>
    <s v="VMI"/>
    <n v="202"/>
    <x v="1"/>
    <s v="HVX"/>
    <x v="2"/>
    <s v="MRP"/>
    <s v="VMI"/>
    <n v="23"/>
    <n v="0"/>
    <n v="8.5"/>
    <n v="0"/>
    <n v="0"/>
    <n v="482"/>
    <n v="195.5"/>
    <n v="17.41701244813278"/>
    <n v="0"/>
    <n v="0"/>
    <n v="0"/>
    <n v="4097"/>
    <s v="&lt;30 days"/>
    <n v="3"/>
    <s v="C"/>
    <n v="21"/>
    <n v="0"/>
  </r>
  <r>
    <s v="DRC004690-01"/>
    <s v="SPACER"/>
    <s v="SM"/>
    <n v="202"/>
    <x v="1"/>
    <s v="HVX"/>
    <x v="1"/>
    <s v="kanban"/>
    <n v="2600"/>
    <n v="966"/>
    <n v="1560"/>
    <n v="2.12"/>
    <n v="0"/>
    <n v="312"/>
    <n v="2956"/>
    <n v="2047.92"/>
    <n v="2.8399864682002707"/>
    <n v="0"/>
    <n v="330.72"/>
    <n v="3307.2000000000003"/>
    <n v="6266.72"/>
    <s v="&lt;15 days"/>
    <n v="3"/>
    <s v="B"/>
    <n v="21"/>
    <n v="0"/>
  </r>
  <r>
    <s v="DRC004691-01"/>
    <s v="SPACER"/>
    <s v="SM"/>
    <n v="202"/>
    <x v="1"/>
    <s v="HVX"/>
    <x v="1"/>
    <s v="kanban"/>
    <n v="2600"/>
    <n v="177"/>
    <n v="352"/>
    <n v="1.4"/>
    <n v="0"/>
    <n v="88"/>
    <n v="964"/>
    <n v="247.79999999999998"/>
    <n v="365.75726141078837"/>
    <n v="0"/>
    <n v="61.599999999999994"/>
    <n v="492.79999999999995"/>
    <n v="1349.6"/>
    <s v="&gt;90 days"/>
    <n v="3"/>
    <s v="C"/>
    <n v="21"/>
    <n v="154.15787063728408"/>
  </r>
  <r>
    <s v="DRC004691-02"/>
    <s v="SPACER"/>
    <s v="SM"/>
    <n v="202"/>
    <x v="1"/>
    <s v="HVX"/>
    <x v="1"/>
    <s v="kanban"/>
    <n v="2600"/>
    <n v="148"/>
    <n v="572"/>
    <n v="1.5"/>
    <n v="0"/>
    <n v="44"/>
    <n v="482"/>
    <n v="222"/>
    <n v="134.03526970954357"/>
    <n v="0"/>
    <n v="33"/>
    <n v="858"/>
    <n v="723"/>
    <s v="&gt;90 days"/>
    <n v="3"/>
    <s v="C"/>
    <n v="21"/>
    <n v="123.56395263524495"/>
  </r>
  <r>
    <s v="DRC004691-03"/>
    <s v="合分指示间隔套"/>
    <s v="VMI"/>
    <n v="202"/>
    <x v="1"/>
    <s v="HVX"/>
    <x v="2"/>
    <s v="MRP"/>
    <s v="VMI"/>
    <n v="50"/>
    <n v="0"/>
    <n v="2.5"/>
    <n v="0"/>
    <n v="0"/>
    <n v="995"/>
    <n v="125"/>
    <n v="54.291457286432156"/>
    <n v="0"/>
    <n v="0"/>
    <n v="0"/>
    <n v="2487.5"/>
    <s v="&lt;90 days"/>
    <n v="3"/>
    <s v="C"/>
    <n v="21"/>
    <n v="50.588902258422806"/>
  </r>
  <r>
    <s v="DRC004722-01"/>
    <s v="AXLE"/>
    <s v="SM"/>
    <n v="212"/>
    <x v="1"/>
    <s v="HVX"/>
    <x v="1"/>
    <s v="kanban"/>
    <n v="2600"/>
    <n v="62"/>
    <n v="0"/>
    <n v="1.7"/>
    <n v="0"/>
    <n v="24"/>
    <n v="42"/>
    <n v="105.39999999999999"/>
    <n v="434.52380952380952"/>
    <n v="0"/>
    <n v="20.399999999999999"/>
    <n v="0"/>
    <n v="71.399999999999991"/>
    <s v="&gt;90 days"/>
    <n v="3"/>
    <s v="C"/>
    <n v="21"/>
    <n v="66.202057643835616"/>
  </r>
  <r>
    <s v="DRC004723-01"/>
    <s v="微动开关安装架"/>
    <s v="CVX"/>
    <n v="202"/>
    <x v="1"/>
    <s v="HVX"/>
    <x v="0"/>
    <s v="Order specific"/>
    <n v="2100"/>
    <n v="4"/>
    <n v="0"/>
    <n v="1.6"/>
    <n v="0"/>
    <n v="0"/>
    <n v="0"/>
    <n v="6.4"/>
    <s v=""/>
    <n v="0"/>
    <n v="0"/>
    <n v="0"/>
    <n v="0"/>
    <s v="Order specific"/>
    <s v="Order specific"/>
    <s v="C"/>
    <s v=""/>
    <n v="0"/>
  </r>
  <r>
    <s v="DRC004724-01"/>
    <s v="间隔圏"/>
    <s v="CVX"/>
    <n v="212"/>
    <x v="1"/>
    <s v="HVX"/>
    <x v="0"/>
    <s v="Order specific"/>
    <n v="2100"/>
    <n v="6"/>
    <n v="0"/>
    <n v="0.91"/>
    <n v="0"/>
    <n v="0"/>
    <n v="18"/>
    <n v="5.46"/>
    <n v="81.1111111111111"/>
    <n v="0"/>
    <n v="0"/>
    <n v="0"/>
    <n v="16.38"/>
    <s v="Order specific"/>
    <s v="Order specific"/>
    <s v="C"/>
    <s v=""/>
    <n v="0"/>
  </r>
  <r>
    <s v="DRC004733-01"/>
    <s v="SUPPORTING BRACKET"/>
    <s v="SM"/>
    <n v="202"/>
    <x v="1"/>
    <s v="HVX"/>
    <x v="1"/>
    <s v="kanban"/>
    <n v="2600"/>
    <n v="58"/>
    <n v="96"/>
    <n v="3.44"/>
    <n v="0"/>
    <n v="24"/>
    <n v="22"/>
    <n v="199.52"/>
    <n v="99.545454545454533"/>
    <n v="0"/>
    <n v="41.28"/>
    <n v="330.24"/>
    <n v="75.679999999999993"/>
    <s v="&gt;90 days"/>
    <n v="3"/>
    <s v="C"/>
    <n v="21"/>
    <n v="103.90345643835617"/>
  </r>
  <r>
    <s v="DRC004734-01"/>
    <s v="SUPPORTING BRACKET"/>
    <s v="SM"/>
    <n v="202"/>
    <x v="1"/>
    <s v="HVX"/>
    <x v="1"/>
    <s v="kanban"/>
    <n v="2600"/>
    <n v="52"/>
    <n v="96"/>
    <n v="1.21"/>
    <n v="0"/>
    <n v="24"/>
    <n v="42"/>
    <n v="62.92"/>
    <n v="504.04761904761904"/>
    <n v="0"/>
    <n v="14.52"/>
    <n v="116.16"/>
    <n v="50.82"/>
    <s v="&gt;90 days"/>
    <n v="3"/>
    <s v="C"/>
    <n v="21"/>
    <n v="39.797063467170524"/>
  </r>
  <r>
    <s v="DRC004738-01"/>
    <s v="COMPRESSION SPRING"/>
    <s v="SM"/>
    <n v="219"/>
    <x v="1"/>
    <s v="HVX"/>
    <x v="1"/>
    <s v="kanban"/>
    <n v="2600"/>
    <n v="427"/>
    <n v="576"/>
    <n v="0.5"/>
    <n v="0"/>
    <n v="144"/>
    <n v="264"/>
    <n v="213.5"/>
    <n v="71.893939393939391"/>
    <n v="0"/>
    <n v="36"/>
    <n v="288"/>
    <n v="132"/>
    <s v="&lt;90 days"/>
    <n v="3"/>
    <s v="C"/>
    <n v="21"/>
    <n v="99.750619599578499"/>
  </r>
  <r>
    <s v="DRC004767-01"/>
    <s v="面板"/>
    <s v="CVX"/>
    <n v="202"/>
    <x v="1"/>
    <s v="HVX"/>
    <x v="0"/>
    <s v="Order specific"/>
    <n v="2100"/>
    <n v="4"/>
    <n v="0"/>
    <n v="60.63"/>
    <n v="0"/>
    <n v="0"/>
    <n v="0"/>
    <n v="242.52"/>
    <s v=""/>
    <n v="0"/>
    <n v="0"/>
    <n v="0"/>
    <n v="0"/>
    <s v="Order specific"/>
    <s v="Order specific"/>
    <s v="C"/>
    <s v=""/>
    <n v="0"/>
  </r>
  <r>
    <s v="DRC004769-01"/>
    <s v="熔丝撞击调节螺杆"/>
    <s v="VMI"/>
    <n v="212"/>
    <x v="1"/>
    <s v="HVX"/>
    <x v="2"/>
    <s v="MRP"/>
    <s v="VMI"/>
    <n v="15"/>
    <n v="0"/>
    <n v="13.2"/>
    <n v="0"/>
    <n v="0"/>
    <n v="8"/>
    <n v="198"/>
    <n v="182.5"/>
    <n v="0"/>
    <n v="0"/>
    <n v="0"/>
    <n v="105.6"/>
    <s v="&gt;90 days"/>
    <n v="3"/>
    <s v="C"/>
    <n v="21"/>
    <n v="115.6428493150685"/>
  </r>
  <r>
    <s v="DRC004771-01"/>
    <s v="熔丝撞击止挡圈"/>
    <s v="VMI"/>
    <n v="212"/>
    <x v="1"/>
    <s v="HVX"/>
    <x v="2"/>
    <s v="MRP"/>
    <s v="VMI"/>
    <n v="23"/>
    <n v="0"/>
    <n v="2.7"/>
    <n v="0"/>
    <n v="0"/>
    <n v="384"/>
    <n v="62.1"/>
    <n v="14.2578125"/>
    <n v="0"/>
    <n v="0"/>
    <n v="0"/>
    <n v="1036.8000000000002"/>
    <s v="&lt;15 days"/>
    <n v="3"/>
    <s v="C"/>
    <n v="21"/>
    <n v="0"/>
  </r>
  <r>
    <s v="DRC004782-01"/>
    <s v="航空插支架"/>
    <s v="VMI"/>
    <n v="202"/>
    <x v="1"/>
    <s v="HVX"/>
    <x v="2"/>
    <s v="MRP"/>
    <s v="VMI"/>
    <n v="21"/>
    <n v="0"/>
    <n v="15.61"/>
    <n v="0"/>
    <n v="0"/>
    <n v="23"/>
    <n v="327.81"/>
    <n v="365"/>
    <n v="0"/>
    <n v="0"/>
    <n v="0"/>
    <n v="359.03"/>
    <s v="&gt;90 days"/>
    <n v="3"/>
    <s v="C"/>
    <n v="21"/>
    <n v="203.90680109589042"/>
  </r>
  <r>
    <s v="DRC004784-01"/>
    <s v="撞击指示挂弹簧轴"/>
    <s v="VMI"/>
    <n v="212"/>
    <x v="1"/>
    <s v="HVX"/>
    <x v="2"/>
    <s v="MRP"/>
    <s v="VMI"/>
    <n v="4"/>
    <n v="0"/>
    <n v="5.95"/>
    <n v="0"/>
    <n v="0"/>
    <n v="190"/>
    <n v="23.8"/>
    <n v="40.34210526315789"/>
    <n v="0"/>
    <n v="0"/>
    <n v="0"/>
    <n v="1130.5"/>
    <s v="&lt;90 days"/>
    <n v="3"/>
    <s v="C"/>
    <n v="21"/>
    <n v="7.5312328767123287"/>
  </r>
  <r>
    <s v="DRC004785-01"/>
    <s v="SUPPORTING BRACKET"/>
    <s v="SM"/>
    <n v="202"/>
    <x v="1"/>
    <s v="HVX"/>
    <x v="1"/>
    <s v="kanban"/>
    <n v="2600"/>
    <n v="80"/>
    <n v="96"/>
    <n v="1.6"/>
    <n v="0"/>
    <n v="24"/>
    <n v="31"/>
    <n v="128"/>
    <n v="47.096774193548384"/>
    <n v="0"/>
    <n v="19.200000000000003"/>
    <n v="153.60000000000002"/>
    <n v="49.6"/>
    <s v="&lt;90 days"/>
    <n v="3"/>
    <s v="C"/>
    <n v="21"/>
    <n v="46.81117808219178"/>
  </r>
  <r>
    <s v="DRC004787-01"/>
    <s v="熔丝撞击杆（竖）"/>
    <s v="VMI"/>
    <n v="202"/>
    <x v="1"/>
    <s v="HVX"/>
    <x v="2"/>
    <s v="MRP"/>
    <s v="VMI"/>
    <n v="1"/>
    <n v="0"/>
    <n v="32.56"/>
    <n v="0"/>
    <n v="0"/>
    <n v="22"/>
    <n v="32.56"/>
    <n v="1327.2727272727273"/>
    <n v="0"/>
    <n v="0"/>
    <n v="0"/>
    <n v="716.32"/>
    <s v="&gt;90 days"/>
    <n v="3"/>
    <s v="C"/>
    <n v="21"/>
    <n v="21.149593315068493"/>
  </r>
  <r>
    <s v="DRC004799-01"/>
    <s v="合闸手车联锁护盖"/>
    <s v="VMI"/>
    <n v="202"/>
    <x v="1"/>
    <s v="HVX"/>
    <x v="2"/>
    <s v="MRP"/>
    <s v="VMI"/>
    <n v="3"/>
    <n v="0"/>
    <n v="4.33"/>
    <n v="0"/>
    <n v="0"/>
    <n v="8"/>
    <n v="12.99"/>
    <n v="45.625"/>
    <n v="0"/>
    <n v="0"/>
    <n v="0"/>
    <n v="34.64"/>
    <s v="&lt;90 days"/>
    <n v="3"/>
    <s v="C"/>
    <n v="21"/>
    <n v="4.6272871232876716"/>
  </r>
  <r>
    <s v="DRC004802-01"/>
    <s v="SPACER"/>
    <s v="SM"/>
    <n v="202"/>
    <x v="1"/>
    <s v="HVX"/>
    <x v="1"/>
    <s v="kanban"/>
    <n v="2600"/>
    <n v="68"/>
    <n v="96"/>
    <n v="1.71"/>
    <n v="0"/>
    <n v="24"/>
    <n v="16"/>
    <n v="116.28"/>
    <n v="68.4375"/>
    <n v="0"/>
    <n v="20.52"/>
    <n v="164.16"/>
    <n v="27.36"/>
    <s v="&lt;90 days"/>
    <n v="3"/>
    <s v="C"/>
    <n v="21"/>
    <n v="53.195710684931505"/>
  </r>
  <r>
    <s v="DRC004802-02"/>
    <s v="SPACER"/>
    <s v="SM"/>
    <n v="202"/>
    <x v="1"/>
    <s v="HVX"/>
    <x v="1"/>
    <s v="kanban"/>
    <n v="2600"/>
    <n v="63"/>
    <n v="72"/>
    <n v="1.55"/>
    <n v="0"/>
    <n v="18"/>
    <n v="8"/>
    <n v="97.65"/>
    <n v="3102.5"/>
    <n v="0"/>
    <n v="13.950000000000001"/>
    <n v="111.60000000000001"/>
    <n v="12.4"/>
    <s v="&gt;90 days"/>
    <n v="3"/>
    <s v="C"/>
    <n v="21"/>
    <n v="64.012761804995975"/>
  </r>
  <r>
    <s v="DRC004841-01"/>
    <s v="PIN"/>
    <s v="SM"/>
    <n v="202"/>
    <x v="1"/>
    <s v="HVX"/>
    <x v="1"/>
    <s v="kanban"/>
    <n v="2600"/>
    <n v="1591"/>
    <n v="1400"/>
    <n v="0.89"/>
    <n v="0"/>
    <n v="750"/>
    <n v="13533"/>
    <n v="1415.99"/>
    <n v="1.6991797827532698"/>
    <n v="0"/>
    <n v="333.75"/>
    <n v="1246"/>
    <n v="12044.37"/>
    <s v="&lt;15 days"/>
    <n v="2"/>
    <s v="B"/>
    <n v="14"/>
    <n v="0"/>
  </r>
  <r>
    <s v="DRC004853-01"/>
    <s v="GASKET"/>
    <s v="O12"/>
    <n v="202"/>
    <x v="1"/>
    <s v="HVX"/>
    <x v="0"/>
    <s v="Order specific"/>
    <n v="2100"/>
    <n v="210"/>
    <n v="0"/>
    <n v="7.79"/>
    <n v="0"/>
    <n v="0"/>
    <n v="4312"/>
    <n v="1635.9"/>
    <n v="134.67416512059367"/>
    <n v="0"/>
    <n v="0"/>
    <n v="0"/>
    <n v="33590.480000000003"/>
    <s v="Order specific"/>
    <s v="Order specific"/>
    <s v="B"/>
    <s v=""/>
    <n v="0"/>
  </r>
  <r>
    <s v="DRC004855-01"/>
    <s v="GASKET"/>
    <s v="O12"/>
    <n v="202"/>
    <x v="1"/>
    <s v="HVX"/>
    <x v="0"/>
    <s v="Order specific"/>
    <n v="2100"/>
    <n v="188"/>
    <n v="0"/>
    <n v="49.96"/>
    <n v="0"/>
    <n v="0"/>
    <n v="2370"/>
    <n v="9392.48"/>
    <n v="32.341772151898738"/>
    <n v="0"/>
    <n v="0"/>
    <n v="0"/>
    <n v="118405.2"/>
    <s v="Order specific"/>
    <s v="Order specific"/>
    <s v="A"/>
    <s v=""/>
    <n v="0"/>
  </r>
  <r>
    <s v="DRC004855-06"/>
    <s v="灭弧室定位圈"/>
    <s v="O12"/>
    <n v="202"/>
    <x v="1"/>
    <s v="HVX"/>
    <x v="0"/>
    <s v="Order specific"/>
    <n v="2100"/>
    <n v="11"/>
    <n v="0"/>
    <n v="58.61"/>
    <n v="0"/>
    <n v="0"/>
    <n v="36"/>
    <n v="644.71"/>
    <n v="1906.1111111111111"/>
    <n v="0"/>
    <n v="0"/>
    <n v="0"/>
    <n v="2109.96"/>
    <s v="Order specific"/>
    <s v="Order specific"/>
    <s v="C"/>
    <s v=""/>
    <n v="0"/>
  </r>
  <r>
    <s v="DRC004873-01"/>
    <s v="SPACER"/>
    <s v="SM"/>
    <n v="212"/>
    <x v="1"/>
    <s v="HVX"/>
    <x v="1"/>
    <s v="kanban"/>
    <n v="2600"/>
    <n v="381"/>
    <n v="384"/>
    <n v="1.8"/>
    <n v="0"/>
    <n v="96"/>
    <n v="120"/>
    <n v="685.80000000000007"/>
    <n v="33.458333333333329"/>
    <n v="0"/>
    <n v="86.4"/>
    <n v="691.2"/>
    <n v="216"/>
    <s v="&lt;90 days"/>
    <n v="3"/>
    <s v="C"/>
    <n v="21"/>
    <n v="168.53769863013696"/>
  </r>
  <r>
    <s v="DRC004874-01Z"/>
    <s v="手车附件安装板"/>
    <s v="VMI"/>
    <n v="202"/>
    <x v="1"/>
    <s v="HVX"/>
    <x v="2"/>
    <s v="MRP"/>
    <s v="VMI"/>
    <n v="106"/>
    <n v="0"/>
    <n v="44.84"/>
    <n v="0"/>
    <n v="0"/>
    <n v="61"/>
    <n v="4753.04"/>
    <n v="2279.7540983606555"/>
    <n v="0"/>
    <n v="0"/>
    <n v="0"/>
    <n v="2735.2400000000002"/>
    <s v="&gt;90 days"/>
    <n v="3"/>
    <s v="B"/>
    <n v="21"/>
    <n v="3108.1098034559377"/>
  </r>
  <r>
    <s v="DRC004901-01"/>
    <s v="SPACER"/>
    <s v="SM"/>
    <n v="212"/>
    <x v="1"/>
    <s v="HVX"/>
    <x v="1"/>
    <s v="kanban"/>
    <n v="2600"/>
    <n v="53"/>
    <n v="48"/>
    <n v="1.3"/>
    <n v="0"/>
    <n v="12"/>
    <n v="13"/>
    <n v="68.900000000000006"/>
    <n v="2976.1538461538457"/>
    <n v="0"/>
    <n v="7.8000000000000007"/>
    <n v="62.400000000000006"/>
    <n v="16.900000000000002"/>
    <s v="&gt;90 days"/>
    <n v="3"/>
    <s v="C"/>
    <n v="21"/>
    <n v="45.15313150684932"/>
  </r>
  <r>
    <s v="DRC004935-01"/>
    <s v="SPACER"/>
    <s v="SM"/>
    <n v="202"/>
    <x v="1"/>
    <s v="HVX"/>
    <x v="1"/>
    <s v="kanban"/>
    <n v="2600"/>
    <n v="134"/>
    <n v="144"/>
    <n v="0.62"/>
    <n v="0"/>
    <n v="24"/>
    <n v="30"/>
    <n v="83.08"/>
    <n v="644.83333333333326"/>
    <n v="0"/>
    <n v="7.4399999999999995"/>
    <n v="89.28"/>
    <n v="18.600000000000001"/>
    <s v="&gt;90 days"/>
    <n v="3"/>
    <s v="C"/>
    <n v="21"/>
    <n v="53.047084621349185"/>
  </r>
  <r>
    <s v="DRC004940-01"/>
    <s v="熔丝拆卸工具配件（配客户）"/>
    <s v="VMI"/>
    <n v="202"/>
    <x v="1"/>
    <s v="HVX"/>
    <x v="2"/>
    <s v="MRP"/>
    <s v="VMI"/>
    <n v="2"/>
    <n v="0"/>
    <n v="2.66"/>
    <n v="0"/>
    <n v="0"/>
    <n v="6"/>
    <n v="5.32"/>
    <n v="8151.6666666666661"/>
    <n v="0"/>
    <n v="0"/>
    <n v="0"/>
    <n v="15.96"/>
    <s v="&gt;90 days"/>
    <n v="3"/>
    <s v="C"/>
    <n v="21"/>
    <n v="3.5021545859742389"/>
  </r>
  <r>
    <s v="DRC004941-01"/>
    <s v="TENSION SPRING"/>
    <s v="SM"/>
    <n v="219"/>
    <x v="1"/>
    <s v="HVX"/>
    <x v="1"/>
    <s v="kanban"/>
    <n v="2600"/>
    <n v="520"/>
    <n v="288"/>
    <n v="0.2"/>
    <n v="0"/>
    <n v="72"/>
    <n v="60"/>
    <n v="104"/>
    <n v="12.166666666666666"/>
    <n v="0"/>
    <n v="7.2"/>
    <n v="57.6"/>
    <n v="12"/>
    <s v="&lt;15 days"/>
    <n v="3"/>
    <s v="C"/>
    <n v="21"/>
    <n v="0"/>
  </r>
  <r>
    <s v="DRC004950-01"/>
    <s v="灭弧室定位圏"/>
    <s v="O12"/>
    <n v="202"/>
    <x v="1"/>
    <s v="HVX"/>
    <x v="0"/>
    <s v="Order specific"/>
    <n v="2100"/>
    <n v="213"/>
    <n v="0"/>
    <n v="40.79"/>
    <n v="0"/>
    <n v="0"/>
    <n v="766"/>
    <n v="8688.27"/>
    <n v="247.78067885117491"/>
    <n v="0"/>
    <n v="0"/>
    <n v="0"/>
    <n v="31245.14"/>
    <s v="Order specific"/>
    <s v="Order specific"/>
    <s v="A"/>
    <s v=""/>
    <n v="0"/>
  </r>
  <r>
    <s v="DRC004950-02"/>
    <s v="GASKET"/>
    <s v="O12"/>
    <n v="202"/>
    <x v="1"/>
    <s v="HVX"/>
    <x v="0"/>
    <s v="Order specific"/>
    <n v="2100"/>
    <n v="250"/>
    <n v="0"/>
    <n v="32.229999999999997"/>
    <n v="0"/>
    <n v="0"/>
    <n v="807"/>
    <n v="8057.4999999999991"/>
    <n v="96.338289962825286"/>
    <n v="0"/>
    <n v="0"/>
    <n v="0"/>
    <n v="26009.609999999997"/>
    <s v="Order specific"/>
    <s v="Order specific"/>
    <s v="A"/>
    <s v=""/>
    <n v="0"/>
  </r>
  <r>
    <s v="DRC004989-01"/>
    <s v="CONNECTION"/>
    <s v="O12"/>
    <n v="202"/>
    <x v="1"/>
    <s v="HVX"/>
    <x v="0"/>
    <s v="Order specific"/>
    <n v="2100"/>
    <n v="207"/>
    <n v="0"/>
    <n v="997.93"/>
    <n v="0"/>
    <n v="0"/>
    <n v="732"/>
    <n v="206571.50999999998"/>
    <n v="124.65846994535519"/>
    <n v="0"/>
    <n v="0"/>
    <n v="0"/>
    <n v="730484.76"/>
    <s v="Order specific"/>
    <s v="Order specific"/>
    <s v="A"/>
    <s v=""/>
    <n v="0"/>
  </r>
  <r>
    <s v="DRC004991-02"/>
    <s v="熔丝头夹"/>
    <s v="VMI"/>
    <n v="202"/>
    <x v="1"/>
    <s v="HVX"/>
    <x v="2"/>
    <s v="MRP"/>
    <s v="VMI"/>
    <n v="69"/>
    <n v="0"/>
    <n v="37.869999999999997"/>
    <n v="0"/>
    <n v="0"/>
    <n v="1479"/>
    <n v="2613.0299999999997"/>
    <n v="51.085192697768768"/>
    <n v="0"/>
    <n v="0"/>
    <n v="0"/>
    <n v="56009.729999999996"/>
    <s v="&lt;90 days"/>
    <n v="2"/>
    <s v="B"/>
    <n v="14"/>
    <n v="1251.9697495890412"/>
  </r>
  <r>
    <s v="DRC004994-01"/>
    <s v="手动分闸按钮架"/>
    <s v="VMI"/>
    <n v="202"/>
    <x v="1"/>
    <s v="HVX"/>
    <x v="2"/>
    <s v="MRP"/>
    <s v="VMI"/>
    <n v="9"/>
    <n v="0"/>
    <n v="11.28"/>
    <n v="0"/>
    <n v="0"/>
    <n v="8"/>
    <n v="101.52"/>
    <n v="3148.125"/>
    <n v="0"/>
    <n v="0"/>
    <n v="0"/>
    <n v="90.24"/>
    <s v="&gt;90 days"/>
    <n v="3"/>
    <s v="C"/>
    <n v="21"/>
    <n v="66.556245955926144"/>
  </r>
  <r>
    <s v="DRC005013-01"/>
    <s v="PIN"/>
    <s v="SM"/>
    <n v="202"/>
    <x v="1"/>
    <s v="HVX"/>
    <x v="1"/>
    <s v="kanban"/>
    <n v="2600"/>
    <n v="442"/>
    <n v="400"/>
    <n v="1.2"/>
    <n v="0"/>
    <n v="100"/>
    <n v="2730"/>
    <n v="530.4"/>
    <n v="1.2032967032967032"/>
    <n v="0"/>
    <n v="60"/>
    <n v="480"/>
    <n v="3276"/>
    <s v="&lt;15 days"/>
    <n v="3"/>
    <s v="C"/>
    <n v="21"/>
    <n v="0"/>
  </r>
  <r>
    <s v="DRC005016-04"/>
    <s v="柱塞固定销"/>
    <s v="O12"/>
    <n v="202"/>
    <x v="1"/>
    <s v="HVX"/>
    <x v="0"/>
    <s v="Order specific"/>
    <n v="2100"/>
    <n v="3"/>
    <n v="0"/>
    <n v="0.66"/>
    <n v="0"/>
    <n v="0"/>
    <n v="339"/>
    <n v="1.98"/>
    <n v="475.89970501474926"/>
    <n v="0"/>
    <n v="0"/>
    <n v="0"/>
    <n v="223.74"/>
    <s v="Order specific"/>
    <s v="Order specific"/>
    <s v="C"/>
    <s v=""/>
    <n v="0"/>
  </r>
  <r>
    <s v="DRC005022-03"/>
    <s v="大电流超程调节螺杆"/>
    <s v="VMI"/>
    <n v="202"/>
    <x v="1"/>
    <s v="HVX"/>
    <x v="2"/>
    <s v="MRP"/>
    <s v="VMI"/>
    <n v="6"/>
    <n v="0"/>
    <n v="36.409999999999997"/>
    <n v="0"/>
    <n v="0"/>
    <n v="960"/>
    <n v="218.45999999999998"/>
    <n v="1.140625"/>
    <n v="0"/>
    <n v="0"/>
    <n v="0"/>
    <n v="34953.599999999999"/>
    <s v="&lt;15 days"/>
    <n v="2"/>
    <s v="C"/>
    <n v="14"/>
    <n v="0"/>
  </r>
  <r>
    <s v="DRC005023-01"/>
    <s v="超程调节杆"/>
    <s v="O12"/>
    <n v="202"/>
    <x v="1"/>
    <s v="HVX"/>
    <x v="0"/>
    <s v="Order specific"/>
    <n v="2100"/>
    <n v="210"/>
    <n v="0"/>
    <n v="17.55"/>
    <n v="0"/>
    <n v="0"/>
    <n v="1388"/>
    <n v="3685.5"/>
    <n v="1.5778097982708934"/>
    <n v="0"/>
    <n v="0"/>
    <n v="0"/>
    <n v="24359.4"/>
    <s v="Order specific"/>
    <s v="Order specific"/>
    <s v="B"/>
    <s v=""/>
    <n v="0"/>
  </r>
  <r>
    <s v="DRC005024-01"/>
    <s v="机构支撑耳朵（左）"/>
    <s v="SM"/>
    <n v="202"/>
    <x v="1"/>
    <s v="HVX"/>
    <x v="1"/>
    <s v="kanban"/>
    <n v="2600"/>
    <n v="131"/>
    <n v="150"/>
    <n v="12.96"/>
    <n v="0"/>
    <n v="50"/>
    <n v="3992"/>
    <n v="1697.7600000000002"/>
    <n v="19.200901803607213"/>
    <n v="0"/>
    <n v="324"/>
    <n v="1944.0000000000002"/>
    <n v="51736.320000000007"/>
    <s v="&lt;30 days"/>
    <n v="2"/>
    <s v="B"/>
    <n v="14"/>
    <n v="303.51297402739726"/>
  </r>
  <r>
    <s v="DRC005024-12"/>
    <s v="左右耳朵支撑"/>
    <s v="GHA"/>
    <n v="202"/>
    <x v="1"/>
    <s v="HVX"/>
    <x v="0"/>
    <s v="Order specific"/>
    <n v="2100"/>
    <n v="14"/>
    <n v="0"/>
    <n v="27.04"/>
    <n v="0"/>
    <n v="0"/>
    <n v="2"/>
    <n v="378.56"/>
    <n v="23907.5"/>
    <n v="0"/>
    <n v="0"/>
    <n v="0"/>
    <n v="54.08"/>
    <s v="Order specific"/>
    <s v="Order specific"/>
    <s v="C"/>
    <s v=""/>
    <n v="0"/>
  </r>
  <r>
    <s v="DRC005025-01"/>
    <s v="机构支撑耳朵（右）"/>
    <s v="SM"/>
    <n v="202"/>
    <x v="1"/>
    <s v="HVX"/>
    <x v="1"/>
    <s v="kanban"/>
    <n v="2600"/>
    <n v="101"/>
    <n v="150"/>
    <n v="12.96"/>
    <n v="0"/>
    <n v="50"/>
    <n v="3990"/>
    <n v="1308.96"/>
    <n v="1.2807017543859649"/>
    <n v="0"/>
    <n v="324"/>
    <n v="1944.0000000000002"/>
    <n v="51710.400000000001"/>
    <s v="&lt;15 days"/>
    <n v="2"/>
    <s v="B"/>
    <n v="14"/>
    <n v="0"/>
  </r>
  <r>
    <s v="DRC005025-12"/>
    <s v="左右耳朵支撑"/>
    <s v="GHA"/>
    <n v="202"/>
    <x v="1"/>
    <s v="HVX"/>
    <x v="0"/>
    <s v="Order specific"/>
    <n v="2100"/>
    <n v="13"/>
    <n v="0"/>
    <n v="27.04"/>
    <n v="0"/>
    <n v="0"/>
    <n v="2"/>
    <n v="351.52"/>
    <n v="18432.5"/>
    <n v="0"/>
    <n v="0"/>
    <n v="0"/>
    <n v="54.08"/>
    <s v="Order specific"/>
    <s v="Order specific"/>
    <s v="C"/>
    <s v=""/>
    <n v="0"/>
  </r>
  <r>
    <s v="DRC005027-01"/>
    <s v="24KV挂板"/>
    <s v="VMI"/>
    <n v="202"/>
    <x v="1"/>
    <s v="HVX"/>
    <x v="2"/>
    <s v="MRP"/>
    <s v="VMI"/>
    <n v="140"/>
    <n v="0"/>
    <n v="27.73"/>
    <n v="0"/>
    <n v="0"/>
    <n v="6132"/>
    <n v="3882.2000000000003"/>
    <n v="0.77380952380952372"/>
    <n v="0"/>
    <n v="0"/>
    <n v="0"/>
    <n v="170040.36000000002"/>
    <s v="&lt;15 days"/>
    <n v="2"/>
    <s v="B"/>
    <n v="14"/>
    <n v="0"/>
  </r>
  <r>
    <s v="DRC005027-02"/>
    <s v="12KV大电流挂板"/>
    <s v="VMI"/>
    <n v="202"/>
    <x v="1"/>
    <s v="HVX"/>
    <x v="2"/>
    <s v="MRP"/>
    <s v="VMI"/>
    <n v="4"/>
    <n v="0"/>
    <n v="55.03"/>
    <n v="0"/>
    <n v="0"/>
    <n v="1242"/>
    <n v="220.12"/>
    <n v="41.143317230273752"/>
    <n v="0"/>
    <n v="0"/>
    <n v="0"/>
    <n v="68347.259999999995"/>
    <s v="&lt;90 days"/>
    <n v="2"/>
    <s v="C"/>
    <n v="14"/>
    <n v="95.844469479452073"/>
  </r>
  <r>
    <s v="DRC005028-01"/>
    <s v="螺纹盘POLE B"/>
    <s v="O12"/>
    <n v="202"/>
    <x v="1"/>
    <s v="HVX"/>
    <x v="0"/>
    <s v="Order specific"/>
    <n v="2100"/>
    <n v="414"/>
    <n v="0"/>
    <n v="18.93"/>
    <n v="0"/>
    <n v="0"/>
    <n v="1583"/>
    <n v="7837.0199999999995"/>
    <n v="0.92229943145925453"/>
    <n v="0"/>
    <n v="0"/>
    <n v="0"/>
    <n v="29966.19"/>
    <s v="Order specific"/>
    <s v="Order specific"/>
    <s v="A"/>
    <s v=""/>
    <n v="0"/>
  </r>
  <r>
    <s v="DRC005092-06"/>
    <s v="PIN"/>
    <s v="O12"/>
    <n v="202"/>
    <x v="1"/>
    <s v="HVX"/>
    <x v="0"/>
    <s v="Order specific"/>
    <n v="2100"/>
    <n v="107"/>
    <n v="0"/>
    <n v="9.7799999999999994"/>
    <n v="0"/>
    <n v="0"/>
    <n v="339"/>
    <n v="1046.46"/>
    <n v="445.75221238938047"/>
    <n v="0"/>
    <n v="0"/>
    <n v="0"/>
    <n v="3315.4199999999996"/>
    <s v="Order specific"/>
    <s v="Order specific"/>
    <s v="B"/>
    <s v=""/>
    <n v="0"/>
  </r>
  <r>
    <s v="DRC005105-01"/>
    <s v="中间相拨叉销"/>
    <s v="VMI"/>
    <n v="202"/>
    <x v="1"/>
    <s v="HVX"/>
    <x v="2"/>
    <s v="MRP"/>
    <s v="VMI"/>
    <n v="73"/>
    <n v="0"/>
    <n v="13.31"/>
    <n v="0"/>
    <n v="0"/>
    <n v="3838"/>
    <n v="971.63"/>
    <n v="10.175872850442939"/>
    <n v="0"/>
    <n v="0"/>
    <n v="0"/>
    <n v="51083.78"/>
    <s v="&lt;15 days"/>
    <n v="2"/>
    <s v="B"/>
    <n v="14"/>
    <n v="0"/>
  </r>
  <r>
    <s v="DRC005106-03"/>
    <s v="AXLE"/>
    <s v="O12"/>
    <n v="202"/>
    <x v="1"/>
    <s v="HVX"/>
    <x v="0"/>
    <s v="Order specific"/>
    <n v="2100"/>
    <n v="124"/>
    <n v="2"/>
    <n v="20.49"/>
    <n v="0"/>
    <n v="0"/>
    <n v="2580"/>
    <n v="2540.7599999999998"/>
    <n v="10.327519379844961"/>
    <n v="0"/>
    <n v="0"/>
    <n v="40.98"/>
    <n v="52864.2"/>
    <s v="Order specific"/>
    <s v="Order specific"/>
    <s v="B"/>
    <s v=""/>
    <n v="0"/>
  </r>
  <r>
    <s v="DRC005106-04"/>
    <s v="AXLE"/>
    <s v="O12"/>
    <n v="202"/>
    <x v="1"/>
    <s v="HVX"/>
    <x v="0"/>
    <s v="Order specific"/>
    <n v="2100"/>
    <n v="16"/>
    <n v="4"/>
    <n v="26.13"/>
    <n v="0"/>
    <n v="0"/>
    <n v="488"/>
    <n v="418.08"/>
    <n v="92.745901639344268"/>
    <n v="0"/>
    <n v="0"/>
    <n v="104.52"/>
    <n v="12751.439999999999"/>
    <s v="Order specific"/>
    <s v="Order specific"/>
    <s v="C"/>
    <s v=""/>
    <n v="0"/>
  </r>
  <r>
    <s v="DRC005128-01"/>
    <s v="INSULATING GASKET"/>
    <s v="O12"/>
    <n v="202"/>
    <x v="1"/>
    <s v="HVX"/>
    <x v="0"/>
    <s v="Order specific"/>
    <n v="2100"/>
    <n v="771"/>
    <n v="0"/>
    <n v="67.569999999999993"/>
    <n v="0"/>
    <n v="0"/>
    <n v="339"/>
    <n v="52096.469999999994"/>
    <n v="17.227138643067846"/>
    <n v="0"/>
    <n v="0"/>
    <n v="0"/>
    <n v="22906.229999999996"/>
    <s v="Order specific"/>
    <s v="Order specific"/>
    <s v="A"/>
    <s v=""/>
    <n v="0"/>
  </r>
  <r>
    <s v="DRC005129-01"/>
    <s v="灭弧室固定圈"/>
    <s v="X40"/>
    <n v="202"/>
    <x v="1"/>
    <s v="HVX"/>
    <x v="0"/>
    <s v="Order specific"/>
    <n v="2100"/>
    <n v="1"/>
    <n v="0"/>
    <n v="75.81"/>
    <n v="0"/>
    <n v="0"/>
    <n v="260"/>
    <n v="75.81"/>
    <n v="1082.3653846153848"/>
    <n v="0"/>
    <n v="0"/>
    <n v="0"/>
    <n v="19710.600000000002"/>
    <s v="Order specific"/>
    <s v="Order specific"/>
    <s v="C"/>
    <s v=""/>
    <n v="0"/>
  </r>
  <r>
    <s v="DRC005163-01"/>
    <s v="IP板上装配航空插联锁件"/>
    <s v="SM"/>
    <n v="202"/>
    <x v="1"/>
    <s v="HVX"/>
    <x v="1"/>
    <s v="kanban"/>
    <n v="2600"/>
    <n v="243"/>
    <n v="420"/>
    <n v="6.3"/>
    <n v="0"/>
    <n v="150"/>
    <n v="3599"/>
    <n v="1530.8999999999999"/>
    <n v="0.10141706029452625"/>
    <n v="0"/>
    <n v="472.5"/>
    <n v="2646"/>
    <n v="22673.7"/>
    <s v="&lt;15 days"/>
    <n v="2"/>
    <s v="B"/>
    <n v="14"/>
    <n v="0"/>
  </r>
  <r>
    <s v="DRC005166-01"/>
    <s v="SEALING END CENTRE"/>
    <s v="HVX"/>
    <n v="202"/>
    <x v="1"/>
    <s v="HVX"/>
    <x v="0"/>
    <s v="Order specific"/>
    <n v="2100"/>
    <n v="1"/>
    <n v="0"/>
    <n v="30.04"/>
    <n v="0"/>
    <n v="0"/>
    <n v="1"/>
    <n v="30.04"/>
    <n v="88695"/>
    <n v="0"/>
    <n v="0"/>
    <n v="0"/>
    <n v="30.04"/>
    <s v="Order specific"/>
    <s v="Order specific"/>
    <s v="C"/>
    <s v=""/>
    <n v="0"/>
  </r>
  <r>
    <s v="DRC005167-01"/>
    <s v="SEALING END"/>
    <s v="VMI"/>
    <n v="202"/>
    <x v="1"/>
    <s v="HVX"/>
    <x v="2"/>
    <s v="MRP"/>
    <s v="VMI"/>
    <n v="49"/>
    <n v="0"/>
    <n v="20.59"/>
    <n v="0"/>
    <n v="0"/>
    <n v="2355"/>
    <n v="1008.91"/>
    <n v="0.15498938428874734"/>
    <n v="0"/>
    <n v="0"/>
    <n v="0"/>
    <n v="48489.45"/>
    <s v="&lt;15 days"/>
    <n v="2"/>
    <s v="B"/>
    <n v="14"/>
    <n v="0"/>
  </r>
  <r>
    <s v="DRC005168-01"/>
    <s v="SEALING END"/>
    <s v="VMI"/>
    <n v="202"/>
    <x v="1"/>
    <s v="HVX"/>
    <x v="2"/>
    <s v="MRP"/>
    <s v="VMI"/>
    <n v="49"/>
    <n v="0"/>
    <n v="20.59"/>
    <n v="0"/>
    <n v="0"/>
    <n v="2355"/>
    <n v="1008.91"/>
    <n v="7.5944798301486198"/>
    <n v="0"/>
    <n v="0"/>
    <n v="0"/>
    <n v="48489.45"/>
    <s v="&lt;15 days"/>
    <n v="2"/>
    <s v="B"/>
    <n v="14"/>
    <n v="0"/>
  </r>
  <r>
    <s v="DRC005170-01"/>
    <s v="IP板左"/>
    <s v="VMI"/>
    <n v="202"/>
    <x v="1"/>
    <s v="HVX"/>
    <x v="2"/>
    <s v="MRP"/>
    <s v="VMI"/>
    <n v="20"/>
    <n v="0"/>
    <n v="21.73"/>
    <n v="0"/>
    <n v="0"/>
    <n v="303"/>
    <n v="434.6"/>
    <n v="59.026402640264024"/>
    <n v="0"/>
    <n v="0"/>
    <n v="0"/>
    <n v="6584.1900000000005"/>
    <s v="&lt;90 days"/>
    <n v="3"/>
    <s v="C"/>
    <n v="21"/>
    <n v="184.78749745596869"/>
  </r>
  <r>
    <s v="DRC005171-01"/>
    <s v="IP板右"/>
    <s v="VMI"/>
    <n v="202"/>
    <x v="1"/>
    <s v="HVX"/>
    <x v="2"/>
    <s v="MRP"/>
    <s v="VMI"/>
    <n v="20"/>
    <n v="0"/>
    <n v="21.73"/>
    <n v="0"/>
    <n v="0"/>
    <n v="303"/>
    <n v="434.6"/>
    <n v="24.092409240924091"/>
    <n v="0"/>
    <n v="0"/>
    <n v="0"/>
    <n v="6584.1900000000005"/>
    <s v="&lt;30 days"/>
    <n v="3"/>
    <s v="C"/>
    <n v="21"/>
    <n v="36.81716876712327"/>
  </r>
  <r>
    <s v="DRC005172-01"/>
    <s v="IP板左"/>
    <s v="VMI"/>
    <n v="202"/>
    <x v="1"/>
    <s v="HVX"/>
    <x v="2"/>
    <s v="MRP"/>
    <s v="VMI"/>
    <n v="20"/>
    <n v="0"/>
    <n v="41.88"/>
    <n v="0"/>
    <n v="0"/>
    <n v="303"/>
    <n v="837.6"/>
    <n v="24.092409240924091"/>
    <n v="0"/>
    <n v="0"/>
    <n v="0"/>
    <n v="12689.640000000001"/>
    <s v="&lt;30 days"/>
    <n v="2"/>
    <s v="C"/>
    <n v="14"/>
    <n v="231.57689424657539"/>
  </r>
  <r>
    <s v="DRC005173-01"/>
    <s v="大电流活门"/>
    <s v="O12"/>
    <n v="212"/>
    <x v="1"/>
    <s v="HVX"/>
    <x v="0"/>
    <s v="Order specific"/>
    <n v="2100"/>
    <n v="162"/>
    <n v="0"/>
    <n v="18"/>
    <n v="0"/>
    <n v="0"/>
    <n v="1256"/>
    <n v="2916"/>
    <n v="5.8121019108280256"/>
    <n v="0"/>
    <n v="0"/>
    <n v="0"/>
    <n v="22608"/>
    <s v="Order specific"/>
    <s v="Order specific"/>
    <s v="B"/>
    <s v=""/>
    <n v="0"/>
  </r>
  <r>
    <s v="DRC005174-01"/>
    <s v="IP板右"/>
    <s v="VMI"/>
    <n v="202"/>
    <x v="1"/>
    <s v="HVX"/>
    <x v="2"/>
    <s v="MRP"/>
    <s v="VMI"/>
    <n v="4"/>
    <n v="0"/>
    <n v="30.85"/>
    <n v="0"/>
    <n v="0"/>
    <n v="383"/>
    <n v="123.4"/>
    <n v="154.38642297650131"/>
    <n v="0"/>
    <n v="0"/>
    <n v="0"/>
    <n v="11815.550000000001"/>
    <s v="&gt;90 days"/>
    <n v="2"/>
    <s v="C"/>
    <n v="14"/>
    <n v="74.058531912734651"/>
  </r>
  <r>
    <s v="DRC005175-01"/>
    <s v="IP板左"/>
    <s v="VMI"/>
    <n v="202"/>
    <x v="1"/>
    <s v="HVX"/>
    <x v="2"/>
    <s v="MRP"/>
    <s v="VMI"/>
    <n v="4"/>
    <n v="0"/>
    <n v="31.85"/>
    <n v="0"/>
    <n v="0"/>
    <n v="383"/>
    <n v="127.4"/>
    <n v="3.8120104438642297"/>
    <n v="0"/>
    <n v="0"/>
    <n v="0"/>
    <n v="12198.550000000001"/>
    <s v="&lt;15 days"/>
    <n v="2"/>
    <s v="C"/>
    <n v="14"/>
    <n v="0"/>
  </r>
  <r>
    <s v="DRC005176-01"/>
    <s v="IP板右"/>
    <s v="VMI"/>
    <n v="202"/>
    <x v="1"/>
    <s v="HVX"/>
    <x v="2"/>
    <s v="MRP"/>
    <s v="VMI"/>
    <n v="4"/>
    <n v="0"/>
    <n v="56.4"/>
    <n v="0"/>
    <n v="0"/>
    <n v="383"/>
    <n v="225.6"/>
    <n v="3.8120104438642297"/>
    <n v="0"/>
    <n v="0"/>
    <n v="0"/>
    <n v="21601.200000000001"/>
    <s v="&lt;15 days"/>
    <n v="2"/>
    <s v="C"/>
    <n v="14"/>
    <n v="0"/>
  </r>
  <r>
    <s v="DRC005177-01"/>
    <s v="SPACER"/>
    <s v="SM"/>
    <n v="212"/>
    <x v="1"/>
    <s v="HVX"/>
    <x v="1"/>
    <s v="kanban"/>
    <n v="2600"/>
    <n v="336"/>
    <n v="415"/>
    <n v="1.5"/>
    <n v="0"/>
    <n v="112"/>
    <n v="734"/>
    <n v="504"/>
    <n v="1.9891008174386919"/>
    <n v="0"/>
    <n v="84"/>
    <n v="622.5"/>
    <n v="1101"/>
    <s v="&lt;15 days"/>
    <n v="3"/>
    <s v="C"/>
    <n v="21"/>
    <n v="0"/>
  </r>
  <r>
    <s v="DRC005185-01"/>
    <s v="GUIDE ROD"/>
    <s v="SM"/>
    <n v="202"/>
    <x v="1"/>
    <s v="HVX"/>
    <x v="1"/>
    <s v="kanban"/>
    <n v="2600"/>
    <n v="546"/>
    <n v="1000"/>
    <n v="1.95"/>
    <n v="0"/>
    <n v="200"/>
    <n v="4990"/>
    <n v="1064.7"/>
    <n v="24.577154308617231"/>
    <n v="0"/>
    <n v="195"/>
    <n v="1950"/>
    <n v="9730.5"/>
    <s v="&lt;30 days"/>
    <n v="3"/>
    <s v="B"/>
    <n v="21"/>
    <n v="102.27683219178071"/>
  </r>
  <r>
    <s v="DRC005186-01"/>
    <s v="AXLE"/>
    <s v="SM"/>
    <n v="202"/>
    <x v="1"/>
    <s v="HVX"/>
    <x v="1"/>
    <s v="kanban"/>
    <n v="2600"/>
    <n v="175"/>
    <n v="2000"/>
    <n v="0.93"/>
    <n v="0"/>
    <n v="400"/>
    <n v="8634"/>
    <n v="162.75"/>
    <n v="23.082001389854067"/>
    <n v="0"/>
    <n v="186"/>
    <n v="1860"/>
    <n v="8029.6200000000008"/>
    <s v="&lt;30 days"/>
    <n v="3"/>
    <s v="C"/>
    <n v="21"/>
    <n v="9.6888556375131873"/>
  </r>
  <r>
    <s v="DRC005188-01"/>
    <s v="拨叉销"/>
    <s v="O12"/>
    <n v="202"/>
    <x v="1"/>
    <s v="HVX"/>
    <x v="0"/>
    <s v="Order specific"/>
    <n v="2100"/>
    <n v="33"/>
    <n v="18"/>
    <n v="13.15"/>
    <n v="0"/>
    <n v="0"/>
    <n v="213"/>
    <n v="433.95"/>
    <n v="299.88262910798119"/>
    <n v="0"/>
    <n v="0"/>
    <n v="236.70000000000002"/>
    <n v="2800.9500000000003"/>
    <s v="Order specific"/>
    <s v="Order specific"/>
    <s v="C"/>
    <s v=""/>
    <n v="0"/>
  </r>
  <r>
    <s v="DRC005204-01"/>
    <s v="PIN"/>
    <s v="SM"/>
    <n v="202"/>
    <x v="1"/>
    <s v="HVX"/>
    <x v="1"/>
    <s v="kanban"/>
    <n v="2600"/>
    <n v="718"/>
    <n v="600"/>
    <n v="0.61"/>
    <n v="0"/>
    <n v="200"/>
    <n v="3561"/>
    <n v="437.98"/>
    <n v="3.3824768323504633"/>
    <n v="0"/>
    <n v="61"/>
    <n v="366"/>
    <n v="2172.21"/>
    <s v="&lt;15 days"/>
    <n v="3"/>
    <s v="C"/>
    <n v="21"/>
    <n v="0"/>
  </r>
  <r>
    <s v="DRC005281-01"/>
    <s v="SPACER"/>
    <s v="SM"/>
    <n v="212"/>
    <x v="1"/>
    <s v="HVX"/>
    <x v="1"/>
    <s v="kanban"/>
    <n v="2600"/>
    <n v="309"/>
    <n v="500"/>
    <n v="2"/>
    <n v="0"/>
    <n v="100"/>
    <n v="1464"/>
    <n v="618"/>
    <n v="179.00956284153006"/>
    <n v="0"/>
    <n v="100"/>
    <n v="1000"/>
    <n v="2928"/>
    <s v="&gt;90 days"/>
    <n v="3"/>
    <s v="C"/>
    <n v="21"/>
    <n v="360.03071271034457"/>
  </r>
  <r>
    <s v="DRC005281-02"/>
    <s v="SPACER"/>
    <s v="VMI"/>
    <n v="212"/>
    <x v="1"/>
    <s v="HVX"/>
    <x v="2"/>
    <s v="MRP"/>
    <s v="VMI"/>
    <n v="196"/>
    <n v="0"/>
    <n v="2.57"/>
    <n v="0"/>
    <n v="0"/>
    <n v="9355"/>
    <n v="503.71999999999997"/>
    <n v="12.056119722073756"/>
    <n v="0"/>
    <n v="0"/>
    <n v="0"/>
    <n v="24042.35"/>
    <s v="&lt;15 days"/>
    <n v="2"/>
    <s v="C"/>
    <n v="14"/>
    <n v="0"/>
  </r>
  <r>
    <s v="DRC005281-03"/>
    <s v="SPACER"/>
    <s v="SM"/>
    <n v="212"/>
    <x v="1"/>
    <s v="HVX"/>
    <x v="1"/>
    <s v="kanban"/>
    <n v="2600"/>
    <n v="893"/>
    <n v="400"/>
    <n v="1.5"/>
    <n v="0"/>
    <n v="100"/>
    <n v="1361"/>
    <n v="1339.5"/>
    <n v="52.564290962527551"/>
    <n v="0"/>
    <n v="75"/>
    <n v="600"/>
    <n v="2041.5"/>
    <s v="&lt;90 days"/>
    <n v="3"/>
    <s v="B"/>
    <n v="21"/>
    <n v="530.87451956947166"/>
  </r>
  <r>
    <s v="DRC005304-04"/>
    <s v="CONTACT SLEEVE"/>
    <s v="O12"/>
    <n v="202"/>
    <x v="1"/>
    <s v="HVX"/>
    <x v="0"/>
    <s v="Order specific"/>
    <n v="2100"/>
    <n v="3"/>
    <n v="6"/>
    <n v="293"/>
    <n v="0"/>
    <n v="0"/>
    <n v="667"/>
    <n v="879"/>
    <n v="488.67316341829087"/>
    <n v="0"/>
    <n v="0"/>
    <n v="1758"/>
    <n v="195431"/>
    <s v="Order specific"/>
    <s v="Order specific"/>
    <s v="C"/>
    <s v=""/>
    <n v="0"/>
  </r>
  <r>
    <s v="DRC005305-01"/>
    <s v="GASKET"/>
    <s v="O12"/>
    <n v="202"/>
    <x v="1"/>
    <s v="HVX"/>
    <x v="0"/>
    <s v="Order specific"/>
    <n v="2100"/>
    <n v="41"/>
    <n v="0"/>
    <n v="2"/>
    <n v="0"/>
    <n v="0"/>
    <n v="666"/>
    <n v="82"/>
    <n v="1.6441441441441442"/>
    <n v="0"/>
    <n v="0"/>
    <n v="0"/>
    <n v="1332"/>
    <s v="Order specific"/>
    <s v="Order specific"/>
    <s v="C"/>
    <s v=""/>
    <n v="0"/>
  </r>
  <r>
    <s v="DRC005312-01"/>
    <s v="GUIDE ROD"/>
    <s v="SM"/>
    <n v="212"/>
    <x v="1"/>
    <s v="HVX"/>
    <x v="1"/>
    <s v="kanban"/>
    <n v="2600"/>
    <n v="228"/>
    <n v="200"/>
    <n v="3.7"/>
    <n v="0"/>
    <n v="100"/>
    <n v="854"/>
    <n v="843.6"/>
    <n v="17.523419203747071"/>
    <n v="0"/>
    <n v="185"/>
    <n v="740"/>
    <n v="3159.8"/>
    <s v="&lt;30 days"/>
    <n v="3"/>
    <s v="C"/>
    <n v="21"/>
    <n v="0"/>
  </r>
  <r>
    <s v="DRC005312-12"/>
    <s v="合分指示安装片"/>
    <s v="GHA"/>
    <n v="212"/>
    <x v="1"/>
    <s v="HVX"/>
    <x v="0"/>
    <s v="Order specific"/>
    <n v="2100"/>
    <n v="35"/>
    <n v="0"/>
    <n v="15.12"/>
    <n v="0"/>
    <n v="0"/>
    <n v="8"/>
    <n v="529.19999999999993"/>
    <n v="10402.5"/>
    <n v="0"/>
    <n v="0"/>
    <n v="0"/>
    <n v="120.96"/>
    <s v="Order specific"/>
    <s v="Order specific"/>
    <s v="C"/>
    <s v=""/>
    <n v="0"/>
  </r>
  <r>
    <s v="DRC005314-02"/>
    <s v="大电流合分闸指示牌"/>
    <s v="VMI"/>
    <n v="202"/>
    <x v="1"/>
    <s v="HVX"/>
    <x v="2"/>
    <s v="MRP"/>
    <s v="VMI"/>
    <n v="2"/>
    <n v="0"/>
    <n v="6.65"/>
    <n v="0"/>
    <n v="0"/>
    <n v="320"/>
    <n v="13.3"/>
    <n v="39.921875"/>
    <n v="0"/>
    <n v="0"/>
    <n v="0"/>
    <n v="2128"/>
    <s v="&lt;90 days"/>
    <n v="3"/>
    <s v="C"/>
    <n v="21"/>
    <n v="4.1605315068493152"/>
  </r>
  <r>
    <s v="DRC005315-01"/>
    <s v="GUIDE ROD"/>
    <s v="SM"/>
    <n v="212"/>
    <x v="1"/>
    <s v="HVX"/>
    <x v="1"/>
    <s v="kanban"/>
    <n v="2600"/>
    <n v="304"/>
    <n v="400"/>
    <n v="4.53"/>
    <n v="0"/>
    <n v="100"/>
    <n v="1166"/>
    <n v="1377.1200000000001"/>
    <n v="0.62607204116638082"/>
    <n v="0"/>
    <n v="226.5"/>
    <n v="1812"/>
    <n v="5281.9800000000005"/>
    <s v="&lt;15 days"/>
    <n v="3"/>
    <s v="B"/>
    <n v="21"/>
    <n v="0"/>
  </r>
  <r>
    <s v="DRC005332-01"/>
    <s v="CONTACT SPRING"/>
    <s v="SM"/>
    <n v="219"/>
    <x v="1"/>
    <s v="HVX"/>
    <x v="1"/>
    <s v="kanban"/>
    <n v="2600"/>
    <n v="281"/>
    <n v="180"/>
    <n v="3.9"/>
    <n v="0"/>
    <n v="90"/>
    <n v="1479"/>
    <n v="1095.8999999999999"/>
    <n v="75.023664638269096"/>
    <n v="0"/>
    <n v="175.5"/>
    <n v="702"/>
    <n v="5768.0999999999995"/>
    <s v="&lt;90 days"/>
    <n v="3"/>
    <s v="B"/>
    <n v="21"/>
    <n v="520.83556140951691"/>
  </r>
  <r>
    <s v="DRC005333-01"/>
    <s v="大电流分闸弹簧"/>
    <s v="VMI"/>
    <n v="219"/>
    <x v="1"/>
    <s v="HVX"/>
    <x v="2"/>
    <s v="MRP"/>
    <s v="VMI"/>
    <n v="6"/>
    <n v="0"/>
    <n v="11.16"/>
    <n v="0"/>
    <n v="0"/>
    <n v="960"/>
    <n v="66.960000000000008"/>
    <n v="106.83854166666667"/>
    <n v="0"/>
    <n v="0"/>
    <n v="0"/>
    <n v="10713.6"/>
    <s v="&gt;90 days"/>
    <n v="2"/>
    <s v="C"/>
    <n v="14"/>
    <n v="38.402521327938388"/>
  </r>
  <r>
    <s v="DRC005367-01"/>
    <s v="灭弧室定位圈"/>
    <s v="O12"/>
    <n v="202"/>
    <x v="1"/>
    <s v="HVX"/>
    <x v="0"/>
    <s v="Order specific"/>
    <n v="2100"/>
    <n v="44"/>
    <n v="0"/>
    <n v="53.87"/>
    <n v="0"/>
    <n v="0"/>
    <n v="327"/>
    <n v="2370.2799999999997"/>
    <n v="6.6972477064220186"/>
    <n v="0"/>
    <n v="0"/>
    <n v="0"/>
    <n v="17615.489999999998"/>
    <s v="Order specific"/>
    <s v="Order specific"/>
    <s v="B"/>
    <s v=""/>
    <n v="0"/>
  </r>
  <r>
    <s v="DRC005394-01"/>
    <s v="LEVER"/>
    <s v="SM"/>
    <n v="202"/>
    <x v="1"/>
    <s v="HVX"/>
    <x v="1"/>
    <s v="kanban"/>
    <n v="2600"/>
    <n v="281"/>
    <n v="200"/>
    <n v="3"/>
    <n v="0"/>
    <n v="200"/>
    <n v="3700"/>
    <n v="843"/>
    <n v="4.3405405405405402"/>
    <n v="0"/>
    <n v="300"/>
    <n v="600"/>
    <n v="11100"/>
    <s v="&lt;15 days"/>
    <n v="2"/>
    <s v="C"/>
    <n v="14"/>
    <n v="0"/>
  </r>
  <r>
    <s v="DRC005395-01"/>
    <s v="PIN"/>
    <s v="SM"/>
    <n v="202"/>
    <x v="1"/>
    <s v="HVX"/>
    <x v="1"/>
    <s v="kanban"/>
    <n v="2600"/>
    <n v="1123"/>
    <n v="1400"/>
    <n v="1"/>
    <n v="0"/>
    <n v="350"/>
    <n v="6598"/>
    <n v="1123"/>
    <n v="15.544862079418007"/>
    <n v="0"/>
    <n v="175"/>
    <n v="1400"/>
    <n v="6598"/>
    <s v="&lt;30 days"/>
    <n v="3"/>
    <s v="B"/>
    <n v="21"/>
    <n v="0"/>
  </r>
  <r>
    <s v="DRC005439-01"/>
    <s v="LEVER"/>
    <s v="SM"/>
    <n v="202"/>
    <x v="1"/>
    <s v="HVX"/>
    <x v="1"/>
    <s v="kanban"/>
    <n v="2600"/>
    <n v="735"/>
    <n v="900"/>
    <n v="3.68"/>
    <n v="0"/>
    <n v="300"/>
    <n v="6332"/>
    <n v="2704.8"/>
    <n v="64.733891345546425"/>
    <n v="0"/>
    <n v="552"/>
    <n v="3312"/>
    <n v="23301.760000000002"/>
    <s v="&lt;90 days"/>
    <n v="2"/>
    <s v="B"/>
    <n v="14"/>
    <n v="1399.0896802742168"/>
  </r>
  <r>
    <s v="DRC005452-01"/>
    <s v="间隙铜圈"/>
    <s v="O12"/>
    <n v="212"/>
    <x v="1"/>
    <s v="HVX"/>
    <x v="0"/>
    <s v="Order specific"/>
    <n v="2100"/>
    <n v="3"/>
    <n v="0"/>
    <n v="5.59"/>
    <n v="0"/>
    <n v="0"/>
    <n v="339"/>
    <n v="16.77"/>
    <n v="791.37168141592917"/>
    <n v="0"/>
    <n v="0"/>
    <n v="0"/>
    <n v="1895.01"/>
    <s v="Order specific"/>
    <s v="Order specific"/>
    <s v="C"/>
    <s v=""/>
    <n v="0"/>
  </r>
  <r>
    <s v="DRC005457-01"/>
    <s v="密封圈"/>
    <s v="O12"/>
    <n v="202"/>
    <x v="1"/>
    <s v="HVX"/>
    <x v="0"/>
    <s v="Order specific"/>
    <n v="2100"/>
    <n v="210"/>
    <n v="12"/>
    <n v="0.5"/>
    <n v="0"/>
    <n v="0"/>
    <n v="1423"/>
    <n v="105"/>
    <n v="0.76950105411103298"/>
    <n v="0"/>
    <n v="0"/>
    <n v="6"/>
    <n v="711.5"/>
    <s v="Order specific"/>
    <s v="Order specific"/>
    <s v="C"/>
    <s v=""/>
    <n v="0"/>
  </r>
  <r>
    <s v="DRC005462-01"/>
    <s v="拉杆连接头"/>
    <s v="O12"/>
    <n v="202"/>
    <x v="1"/>
    <s v="HVX"/>
    <x v="0"/>
    <s v="Order specific"/>
    <n v="2100"/>
    <n v="3"/>
    <n v="0"/>
    <n v="12.25"/>
    <n v="0"/>
    <n v="0"/>
    <n v="339"/>
    <n v="36.75"/>
    <n v="226.10619469026548"/>
    <n v="0"/>
    <n v="0"/>
    <n v="0"/>
    <n v="4152.75"/>
    <s v="Order specific"/>
    <s v="Order specific"/>
    <s v="C"/>
    <s v=""/>
    <n v="0"/>
  </r>
  <r>
    <s v="DRC005532-01"/>
    <s v="间隙铜圈"/>
    <s v="O12"/>
    <n v="212"/>
    <x v="1"/>
    <s v="HVX"/>
    <x v="0"/>
    <s v="Order specific"/>
    <n v="2100"/>
    <n v="524"/>
    <n v="0"/>
    <n v="25"/>
    <n v="0"/>
    <n v="0"/>
    <n v="36"/>
    <n v="13100"/>
    <n v="30.416666666666664"/>
    <n v="0"/>
    <n v="0"/>
    <n v="0"/>
    <n v="900"/>
    <s v="Order specific"/>
    <s v="Order specific"/>
    <s v="A"/>
    <s v=""/>
    <n v="0"/>
  </r>
  <r>
    <s v="DRC005556-01"/>
    <s v="大电流分闸弹簧垫圈"/>
    <s v="VMI"/>
    <n v="202"/>
    <x v="1"/>
    <s v="HVX"/>
    <x v="2"/>
    <s v="MRP"/>
    <s v="VMI"/>
    <n v="6"/>
    <n v="0"/>
    <n v="6.02"/>
    <n v="0"/>
    <n v="0"/>
    <n v="961"/>
    <n v="36.119999999999997"/>
    <n v="199.02185223725289"/>
    <n v="0"/>
    <n v="0"/>
    <n v="0"/>
    <n v="5785.2199999999993"/>
    <s v="&gt;90 days"/>
    <n v="3"/>
    <s v="C"/>
    <n v="21"/>
    <n v="21.323781746313919"/>
  </r>
  <r>
    <s v="DRC005577-01"/>
    <s v="GASKET"/>
    <s v="O12"/>
    <n v="202"/>
    <x v="1"/>
    <s v="HVX"/>
    <x v="0"/>
    <s v="Order specific"/>
    <n v="2100"/>
    <n v="420"/>
    <n v="24"/>
    <n v="5.85"/>
    <n v="0"/>
    <n v="0"/>
    <n v="2490"/>
    <n v="2457"/>
    <n v="0.87951807228915668"/>
    <n v="0"/>
    <n v="0"/>
    <n v="140.39999999999998"/>
    <n v="14566.5"/>
    <s v="Order specific"/>
    <s v="Order specific"/>
    <s v="B"/>
    <s v=""/>
    <n v="0"/>
  </r>
  <r>
    <s v="DRC005611-01"/>
    <s v="INDICATOR"/>
    <s v="SM"/>
    <n v="202"/>
    <x v="1"/>
    <s v="HVX"/>
    <x v="1"/>
    <s v="kanban"/>
    <n v="2600"/>
    <n v="277"/>
    <n v="300"/>
    <n v="6.1"/>
    <n v="0"/>
    <n v="100"/>
    <n v="3611"/>
    <n v="1689.6999999999998"/>
    <n v="42.453613957352538"/>
    <n v="0"/>
    <n v="305"/>
    <n v="1830"/>
    <n v="22027.1"/>
    <s v="&lt;90 days"/>
    <n v="2"/>
    <s v="B"/>
    <n v="14"/>
    <n v="747.43995232876728"/>
  </r>
  <r>
    <s v="DRC005676-01"/>
    <s v="PIN"/>
    <s v="SM"/>
    <n v="202"/>
    <x v="1"/>
    <s v="HVX"/>
    <x v="1"/>
    <s v="kanban"/>
    <n v="2600"/>
    <n v="3440"/>
    <n v="1800"/>
    <n v="1.74"/>
    <n v="0"/>
    <n v="450"/>
    <n v="3959"/>
    <n v="5985.6"/>
    <n v="25.538014650164182"/>
    <n v="0"/>
    <n v="391.5"/>
    <n v="3132"/>
    <n v="6888.66"/>
    <s v="&lt;30 days"/>
    <n v="3"/>
    <s v="B"/>
    <n v="21"/>
    <n v="701.98913145739573"/>
  </r>
  <r>
    <s v="DRC005803-01"/>
    <s v="SIDE"/>
    <s v="CVX"/>
    <n v="202"/>
    <x v="1"/>
    <s v="HVX"/>
    <x v="0"/>
    <s v="Order specific"/>
    <n v="2100"/>
    <n v="1"/>
    <n v="0"/>
    <n v="77.53"/>
    <n v="0"/>
    <n v="0"/>
    <n v="1"/>
    <n v="77.53"/>
    <n v="1255600"/>
    <n v="0"/>
    <n v="0"/>
    <n v="0"/>
    <n v="77.53"/>
    <s v="Order specific"/>
    <s v="Order specific"/>
    <s v="C"/>
    <s v=""/>
    <n v="0"/>
  </r>
  <r>
    <s v="DRC005804-01"/>
    <s v="SIDE"/>
    <s v="CVX"/>
    <n v="202"/>
    <x v="1"/>
    <s v="HVX"/>
    <x v="0"/>
    <s v="Order specific"/>
    <n v="2100"/>
    <n v="1"/>
    <n v="0"/>
    <n v="77.62"/>
    <n v="0"/>
    <n v="0"/>
    <n v="1"/>
    <n v="77.62"/>
    <n v="365"/>
    <n v="0"/>
    <n v="0"/>
    <n v="0"/>
    <n v="77.62"/>
    <s v="Order specific"/>
    <s v="Order specific"/>
    <s v="C"/>
    <s v=""/>
    <n v="0"/>
  </r>
  <r>
    <s v="DRC005891-01"/>
    <s v="绝缘盖Pole B"/>
    <s v="O12"/>
    <n v="202"/>
    <x v="1"/>
    <s v="HVX"/>
    <x v="0"/>
    <s v="Order specific"/>
    <n v="2100"/>
    <n v="207"/>
    <n v="0"/>
    <n v="15.38"/>
    <n v="0"/>
    <n v="0"/>
    <n v="730"/>
    <n v="3183.6600000000003"/>
    <n v="0.5"/>
    <n v="0"/>
    <n v="0"/>
    <n v="0"/>
    <n v="11227.400000000001"/>
    <s v="Order specific"/>
    <s v="Order specific"/>
    <s v="B"/>
    <s v=""/>
    <n v="0"/>
  </r>
  <r>
    <s v="DRC005975-01"/>
    <s v="扭簧"/>
    <s v="SM"/>
    <n v="219"/>
    <x v="1"/>
    <s v="HVX"/>
    <x v="1"/>
    <s v="kanban"/>
    <n v="2600"/>
    <n v="382"/>
    <n v="400"/>
    <n v="1"/>
    <n v="0"/>
    <n v="100"/>
    <n v="511"/>
    <n v="382"/>
    <n v="147.85714285714286"/>
    <n v="0"/>
    <n v="50"/>
    <n v="400"/>
    <n v="511"/>
    <s v="&gt;90 days"/>
    <n v="3"/>
    <s v="C"/>
    <n v="21"/>
    <n v="216.31165217391307"/>
  </r>
  <r>
    <s v="DRC006165-01"/>
    <s v="摇把复位轴"/>
    <s v="VMI"/>
    <n v="202"/>
    <x v="1"/>
    <s v="HVX"/>
    <x v="2"/>
    <s v="MRP"/>
    <s v="VMI"/>
    <n v="1"/>
    <n v="0"/>
    <n v="15.2"/>
    <n v="0"/>
    <n v="0"/>
    <n v="2849"/>
    <n v="15.2"/>
    <n v="48.939978939978936"/>
    <n v="0"/>
    <n v="0"/>
    <n v="0"/>
    <n v="43304.799999999996"/>
    <s v="&lt;90 days"/>
    <n v="2"/>
    <s v="C"/>
    <n v="14"/>
    <n v="7.1621990102560424"/>
  </r>
  <r>
    <s v="DRC006585-01"/>
    <s v="手动分闸手动按钮件"/>
    <s v="VMI"/>
    <n v="202"/>
    <x v="1"/>
    <s v="HVX"/>
    <x v="2"/>
    <s v="MRP"/>
    <s v="VMI"/>
    <n v="48"/>
    <n v="0"/>
    <n v="13.25"/>
    <n v="0"/>
    <n v="0"/>
    <n v="30"/>
    <n v="636"/>
    <n v="12.166666666666666"/>
    <n v="0"/>
    <n v="0"/>
    <n v="0"/>
    <n v="397.5"/>
    <s v="&lt;15 days"/>
    <n v="3"/>
    <s v="C"/>
    <n v="21"/>
    <n v="0"/>
  </r>
  <r>
    <s v="DRC007354-02"/>
    <s v="FIXING PLATE"/>
    <s v="HVX"/>
    <n v="105"/>
    <x v="1"/>
    <s v="HVX"/>
    <x v="0"/>
    <s v="Order specific"/>
    <n v="2100"/>
    <n v="6"/>
    <n v="0"/>
    <n v="14.91"/>
    <n v="0"/>
    <n v="0"/>
    <n v="6"/>
    <n v="89.460000000000008"/>
    <n v="2920"/>
    <n v="0"/>
    <n v="0"/>
    <n v="0"/>
    <n v="89.460000000000008"/>
    <s v="Order specific"/>
    <s v="Order specific"/>
    <s v="C"/>
    <s v=""/>
    <n v="0"/>
  </r>
  <r>
    <s v="DRC311549-01"/>
    <s v="WASHER"/>
    <s v="SM"/>
    <n v="202"/>
    <x v="1"/>
    <s v="HVX"/>
    <x v="1"/>
    <s v="kanban"/>
    <n v="2600"/>
    <n v="1907"/>
    <n v="5000"/>
    <n v="1.5"/>
    <n v="0"/>
    <n v="1000"/>
    <n v="13204"/>
    <n v="2860.5"/>
    <n v="0.16585883065737655"/>
    <n v="0"/>
    <n v="750"/>
    <n v="7500"/>
    <n v="19806"/>
    <s v="&lt;15 days"/>
    <n v="2"/>
    <s v="B"/>
    <n v="14"/>
    <n v="0"/>
  </r>
  <r>
    <s v="DRC341030-01"/>
    <s v="绝缘侧板（GHA极柱，不生产了 ?)"/>
    <s v="GHA"/>
    <n v="202"/>
    <x v="1"/>
    <s v="HVX"/>
    <x v="0"/>
    <s v="Order specific"/>
    <n v="2100"/>
    <n v="200"/>
    <n v="0"/>
    <n v="51.3"/>
    <n v="0"/>
    <n v="0"/>
    <n v="1600"/>
    <n v="10260"/>
    <n v="435.03437500000001"/>
    <n v="0"/>
    <n v="0"/>
    <n v="0"/>
    <n v="82080"/>
    <s v="Order specific"/>
    <s v="Order specific"/>
    <s v="A"/>
    <s v=""/>
    <n v="0"/>
  </r>
  <r>
    <s v="DRCC26586-01"/>
    <s v="DOWEL"/>
    <s v="SM"/>
    <n v="202"/>
    <x v="1"/>
    <s v="HVX"/>
    <x v="1"/>
    <s v="kanban"/>
    <n v="2600"/>
    <n v="118"/>
    <n v="0"/>
    <n v="0.65"/>
    <n v="0"/>
    <n v="72"/>
    <n v="72"/>
    <n v="76.7"/>
    <n v="1013.8888888888888"/>
    <n v="0"/>
    <n v="23.400000000000002"/>
    <n v="0"/>
    <n v="46.800000000000004"/>
    <s v="&gt;90 days"/>
    <n v="3"/>
    <s v="C"/>
    <n v="21"/>
    <n v="49.573500493150689"/>
  </r>
  <r>
    <s v="DRCD69147-01"/>
    <s v="ROLLER"/>
    <s v="SM"/>
    <n v="212"/>
    <x v="1"/>
    <s v="HVX"/>
    <x v="1"/>
    <s v="kanban"/>
    <n v="2600"/>
    <n v="542"/>
    <n v="240"/>
    <n v="2.75"/>
    <n v="0"/>
    <n v="240"/>
    <n v="1152"/>
    <n v="1490.5"/>
    <n v="37.387152777777779"/>
    <n v="0"/>
    <n v="330"/>
    <n v="660"/>
    <n v="3168"/>
    <s v="&lt;90 days"/>
    <n v="3"/>
    <s v="B"/>
    <n v="21"/>
    <n v="431.1784290689576"/>
  </r>
  <r>
    <s v="DRCN01433-01"/>
    <s v="固定板"/>
    <s v="VMI"/>
    <n v="202"/>
    <x v="1"/>
    <s v="HVX"/>
    <x v="2"/>
    <s v="MRP"/>
    <s v="VMI"/>
    <n v="4"/>
    <n v="0"/>
    <n v="27.39"/>
    <n v="0"/>
    <n v="0"/>
    <n v="514"/>
    <n v="109.56"/>
    <n v="384.88326848249028"/>
    <n v="0"/>
    <n v="0"/>
    <n v="0"/>
    <n v="14078.460000000001"/>
    <s v="&gt;90 days"/>
    <n v="2"/>
    <s v="C"/>
    <n v="14"/>
    <n v="69.679362515290919"/>
  </r>
  <r>
    <s v="DRCN01765-01"/>
    <s v="凸轮辅开连接片"/>
    <s v="VMI"/>
    <n v="212"/>
    <x v="1"/>
    <s v="HVX"/>
    <x v="2"/>
    <s v="MRP"/>
    <s v="VMI"/>
    <n v="2"/>
    <n v="0"/>
    <n v="7.65"/>
    <n v="0"/>
    <n v="0"/>
    <n v="1752"/>
    <n v="15.3"/>
    <n v="0.83333333333333326"/>
    <n v="0"/>
    <n v="0"/>
    <n v="0"/>
    <n v="13402.800000000001"/>
    <s v="&lt;15 days"/>
    <n v="2"/>
    <s v="C"/>
    <n v="14"/>
    <n v="0"/>
  </r>
  <r>
    <s v="DRCN01766-02"/>
    <s v="机构后封板"/>
    <s v="VMI"/>
    <n v="202"/>
    <x v="1"/>
    <s v="HVX"/>
    <x v="2"/>
    <s v="MRP"/>
    <s v="VMI"/>
    <n v="1"/>
    <n v="0"/>
    <n v="230.13"/>
    <n v="0"/>
    <n v="0"/>
    <n v="867"/>
    <n v="230.13"/>
    <n v="0.84198385236447526"/>
    <n v="0"/>
    <n v="0"/>
    <n v="0"/>
    <n v="199522.71"/>
    <s v="&lt;15 days"/>
    <n v="1"/>
    <s v="C"/>
    <n v="7"/>
    <n v="0"/>
  </r>
  <r>
    <s v="DRCN01767-01"/>
    <s v="烟斗"/>
    <s v="VMI"/>
    <n v="202"/>
    <x v="1"/>
    <s v="HVX"/>
    <x v="2"/>
    <s v="MRP"/>
    <s v="VMI"/>
    <n v="1"/>
    <n v="0"/>
    <n v="38.700000000000003"/>
    <n v="0"/>
    <n v="0"/>
    <n v="866"/>
    <n v="38.700000000000003"/>
    <n v="0.42147806004618937"/>
    <n v="0"/>
    <n v="0"/>
    <n v="0"/>
    <n v="33514.200000000004"/>
    <s v="&lt;15 days"/>
    <n v="2"/>
    <s v="C"/>
    <n v="14"/>
    <n v="0"/>
  </r>
  <r>
    <s v="DRCN01773-02"/>
    <s v="凸轮连接片"/>
    <s v="VMI"/>
    <n v="212"/>
    <x v="1"/>
    <s v="HVX"/>
    <x v="2"/>
    <s v="MRP"/>
    <s v="VMI"/>
    <n v="1"/>
    <n v="0"/>
    <n v="9.6"/>
    <n v="0"/>
    <n v="0"/>
    <n v="866"/>
    <n v="9.6"/>
    <n v="0.42147806004618937"/>
    <n v="0"/>
    <n v="0"/>
    <n v="0"/>
    <n v="8313.6"/>
    <s v="&lt;15 days"/>
    <n v="3"/>
    <s v="C"/>
    <n v="21"/>
    <n v="0"/>
  </r>
  <r>
    <s v="DRCN01774-01"/>
    <s v="凸轮连接片"/>
    <s v="VMI"/>
    <n v="212"/>
    <x v="1"/>
    <s v="HVX"/>
    <x v="2"/>
    <s v="MRP"/>
    <s v="VMI"/>
    <n v="1"/>
    <n v="0"/>
    <n v="6.3"/>
    <n v="0"/>
    <n v="0"/>
    <n v="864"/>
    <n v="6.3"/>
    <n v="0.42245370370370366"/>
    <n v="0"/>
    <n v="0"/>
    <n v="0"/>
    <n v="5443.2"/>
    <s v="&lt;15 days"/>
    <n v="3"/>
    <s v="C"/>
    <n v="21"/>
    <n v="0"/>
  </r>
  <r>
    <s v="DRCN01775-01"/>
    <s v="间隔套"/>
    <s v="O12"/>
    <n v="202"/>
    <x v="1"/>
    <s v="HVX"/>
    <x v="0"/>
    <s v="Order specific"/>
    <n v="2100"/>
    <n v="1"/>
    <n v="0"/>
    <n v="8.5"/>
    <n v="0"/>
    <n v="0"/>
    <n v="17"/>
    <n v="8.5"/>
    <n v="21.470588235294116"/>
    <n v="0"/>
    <n v="0"/>
    <n v="0"/>
    <n v="144.5"/>
    <s v="Order specific"/>
    <s v="Order specific"/>
    <s v="C"/>
    <s v=""/>
    <n v="0"/>
  </r>
  <r>
    <s v="DRCN01787-01"/>
    <s v="分闸半轴"/>
    <s v="VMI"/>
    <n v="202"/>
    <x v="1"/>
    <s v="HVX"/>
    <x v="2"/>
    <s v="MRP"/>
    <s v="VMI"/>
    <n v="1"/>
    <n v="0"/>
    <n v="29"/>
    <n v="0"/>
    <n v="0"/>
    <n v="865"/>
    <n v="29"/>
    <n v="0.42196531791907516"/>
    <n v="0"/>
    <n v="0"/>
    <n v="0"/>
    <n v="25085"/>
    <s v="&lt;15 days"/>
    <n v="2"/>
    <s v="C"/>
    <n v="14"/>
    <n v="0"/>
  </r>
  <r>
    <s v="DRCN01787-02"/>
    <s v="合闸半轴"/>
    <s v="VMI"/>
    <n v="202"/>
    <x v="1"/>
    <s v="HVX"/>
    <x v="2"/>
    <s v="MRP"/>
    <s v="VMI"/>
    <n v="1"/>
    <n v="0"/>
    <n v="29"/>
    <n v="0"/>
    <n v="0"/>
    <n v="866"/>
    <n v="29"/>
    <n v="0.42147806004618937"/>
    <n v="0"/>
    <n v="0"/>
    <n v="0"/>
    <n v="25114"/>
    <s v="&lt;15 days"/>
    <n v="2"/>
    <s v="C"/>
    <n v="14"/>
    <n v="0"/>
  </r>
  <r>
    <s v="DRCN01789-01"/>
    <s v="合分止动块"/>
    <s v="O12"/>
    <n v="202"/>
    <x v="1"/>
    <s v="HVX"/>
    <x v="0"/>
    <s v="Order specific"/>
    <n v="2100"/>
    <n v="2078"/>
    <n v="5728"/>
    <n v="167.1"/>
    <n v="900"/>
    <n v="0"/>
    <n v="16366"/>
    <n v="347233.8"/>
    <n v="2.2302334107295613E-2"/>
    <n v="150390"/>
    <n v="0"/>
    <n v="957148.79999999993"/>
    <n v="2734758.6"/>
    <s v="Order specific"/>
    <s v="Order specific"/>
    <s v="A"/>
    <s v=""/>
    <n v="0"/>
  </r>
  <r>
    <s v="DRCN01790-01"/>
    <s v="卷簧传动大齿轮"/>
    <s v="O12"/>
    <n v="202"/>
    <x v="1"/>
    <s v="HVX"/>
    <x v="0"/>
    <s v="Order specific"/>
    <n v="2100"/>
    <n v="1"/>
    <n v="0"/>
    <n v="65"/>
    <n v="0"/>
    <n v="0"/>
    <n v="0"/>
    <n v="65"/>
    <s v=""/>
    <n v="0"/>
    <n v="0"/>
    <n v="0"/>
    <n v="0"/>
    <s v="Order specific"/>
    <s v="Order specific"/>
    <s v="C"/>
    <s v=""/>
    <n v="0"/>
  </r>
  <r>
    <s v="DRCN01790-02"/>
    <s v="圈簧盒传动大齿轮"/>
    <s v="VMI"/>
    <n v="202"/>
    <x v="1"/>
    <s v="HVX"/>
    <x v="2"/>
    <s v="MRP"/>
    <s v="VMI"/>
    <n v="1"/>
    <n v="0"/>
    <n v="70"/>
    <n v="0"/>
    <n v="0"/>
    <n v="866"/>
    <n v="70"/>
    <n v="0.42147806004618937"/>
    <n v="0"/>
    <n v="0"/>
    <n v="0"/>
    <n v="60620"/>
    <s v="&lt;15 days"/>
    <n v="2"/>
    <s v="C"/>
    <n v="14"/>
    <n v="0"/>
  </r>
  <r>
    <s v="DRCN01796-01"/>
    <s v="圈簧盒传动小齿轮"/>
    <s v="VMI"/>
    <n v="202"/>
    <x v="1"/>
    <s v="HVX"/>
    <x v="2"/>
    <s v="MRP"/>
    <s v="VMI"/>
    <n v="1"/>
    <n v="0"/>
    <n v="48.34"/>
    <n v="0"/>
    <n v="0"/>
    <n v="928"/>
    <n v="48.34"/>
    <n v="0.39331896551724138"/>
    <n v="0"/>
    <n v="0"/>
    <n v="0"/>
    <n v="44859.520000000004"/>
    <s v="&lt;15 days"/>
    <n v="2"/>
    <s v="C"/>
    <n v="14"/>
    <n v="0"/>
  </r>
  <r>
    <s v="DRCN01797-01"/>
    <s v="小鸟件"/>
    <s v="VMI"/>
    <n v="202"/>
    <x v="1"/>
    <s v="HVX"/>
    <x v="2"/>
    <s v="MRP"/>
    <s v="VMI"/>
    <n v="472"/>
    <n v="0"/>
    <n v="35.81"/>
    <n v="0"/>
    <n v="0"/>
    <n v="16831"/>
    <n v="16902.32"/>
    <n v="2.1686174321193036E-2"/>
    <n v="0"/>
    <n v="0"/>
    <n v="0"/>
    <n v="602718.11"/>
    <s v="&lt;15 days"/>
    <n v="1"/>
    <s v="A"/>
    <n v="7"/>
    <n v="0"/>
  </r>
  <r>
    <s v="DRCN02165-01"/>
    <s v="电路板安装盖"/>
    <s v="CVX"/>
    <n v="202"/>
    <x v="1"/>
    <s v="HVX"/>
    <x v="0"/>
    <s v="Order specific"/>
    <n v="2100"/>
    <n v="16"/>
    <n v="0"/>
    <n v="30.94"/>
    <n v="0"/>
    <n v="0"/>
    <n v="48"/>
    <n v="495.04"/>
    <n v="3589.166666666667"/>
    <n v="0"/>
    <n v="0"/>
    <n v="0"/>
    <n v="1485.1200000000001"/>
    <s v="Order specific"/>
    <s v="Order specific"/>
    <s v="C"/>
    <s v=""/>
    <n v="0"/>
  </r>
  <r>
    <s v="DRCN02165-02"/>
    <s v="电路板盖子"/>
    <s v="VMI"/>
    <n v="202"/>
    <x v="1"/>
    <s v="HVX"/>
    <x v="2"/>
    <s v="MRP"/>
    <s v="VMI"/>
    <n v="23"/>
    <n v="0"/>
    <n v="30.94"/>
    <n v="0"/>
    <n v="0"/>
    <n v="480"/>
    <n v="711.62"/>
    <n v="12.166666666666666"/>
    <n v="0"/>
    <n v="0"/>
    <n v="0"/>
    <n v="14851.2"/>
    <s v="&lt;15 days"/>
    <n v="2"/>
    <s v="C"/>
    <n v="14"/>
    <n v="0"/>
  </r>
  <r>
    <s v="DRCN02166-01"/>
    <s v="电路板安装架"/>
    <s v="VMI"/>
    <n v="202"/>
    <x v="1"/>
    <s v="HVX"/>
    <x v="2"/>
    <s v="MRP"/>
    <s v="VMI"/>
    <n v="8"/>
    <n v="0"/>
    <n v="12.5"/>
    <n v="0"/>
    <n v="0"/>
    <n v="77"/>
    <n v="100"/>
    <n v="109.02597402597402"/>
    <n v="0"/>
    <n v="0"/>
    <n v="0"/>
    <n v="962.5"/>
    <s v="&gt;90 days"/>
    <n v="3"/>
    <s v="C"/>
    <n v="21"/>
    <n v="53.287432995830848"/>
  </r>
  <r>
    <s v="DRCN02375-01"/>
    <s v="白色凸轮盘"/>
    <s v="VMI"/>
    <n v="202"/>
    <x v="1"/>
    <s v="HVX"/>
    <x v="2"/>
    <s v="MRP"/>
    <s v="VMI"/>
    <n v="1"/>
    <n v="0"/>
    <n v="200"/>
    <n v="0"/>
    <n v="0"/>
    <n v="848"/>
    <n v="200"/>
    <n v="3.4433962264150941"/>
    <n v="0"/>
    <n v="0"/>
    <n v="0"/>
    <n v="169600"/>
    <s v="&lt;15 days"/>
    <n v="2"/>
    <s v="C"/>
    <n v="14"/>
    <n v="0"/>
  </r>
  <r>
    <s v="DRCN02414-02"/>
    <s v="POLE"/>
    <s v="O12"/>
    <n v="202"/>
    <x v="1"/>
    <s v="HVX"/>
    <x v="0"/>
    <s v="Order specific"/>
    <n v="2100"/>
    <n v="207"/>
    <n v="0"/>
    <n v="1602"/>
    <n v="0"/>
    <n v="0"/>
    <n v="796"/>
    <n v="331614"/>
    <n v="0.45854271356783921"/>
    <n v="0"/>
    <n v="0"/>
    <n v="0"/>
    <n v="1275192"/>
    <s v="Order specific"/>
    <s v="Order specific"/>
    <s v="A"/>
    <s v=""/>
    <n v="0"/>
  </r>
  <r>
    <s v="DRCN02416-01"/>
    <s v="INSULATING ROD"/>
    <s v="O12"/>
    <n v="212"/>
    <x v="1"/>
    <s v="HVX"/>
    <x v="0"/>
    <s v="Order specific"/>
    <n v="2100"/>
    <n v="1"/>
    <n v="2"/>
    <n v="41"/>
    <n v="0"/>
    <n v="0"/>
    <n v="3399"/>
    <n v="41"/>
    <n v="22.228596646072372"/>
    <n v="0"/>
    <n v="0"/>
    <n v="82"/>
    <n v="139359"/>
    <s v="Order specific"/>
    <s v="Order specific"/>
    <s v="C"/>
    <s v=""/>
    <n v="0"/>
  </r>
  <r>
    <s v="DRCN02425-01"/>
    <s v="TRANSMISSION"/>
    <s v="O12"/>
    <n v="202"/>
    <x v="1"/>
    <s v="HVX"/>
    <x v="0"/>
    <s v="Order specific"/>
    <n v="2100"/>
    <n v="70"/>
    <n v="1"/>
    <n v="59.99"/>
    <n v="0"/>
    <n v="0"/>
    <n v="1436"/>
    <n v="4199.3"/>
    <n v="0.25417827298050139"/>
    <n v="0"/>
    <n v="0"/>
    <n v="59.99"/>
    <n v="86145.64"/>
    <s v="Order specific"/>
    <s v="Order specific"/>
    <s v="B"/>
    <s v=""/>
    <n v="0"/>
  </r>
  <r>
    <s v="DRCN02425-03"/>
    <s v="TRANSMISSION"/>
    <s v="O12"/>
    <n v="202"/>
    <x v="1"/>
    <s v="HVX"/>
    <x v="0"/>
    <s v="Order specific"/>
    <n v="2100"/>
    <n v="124"/>
    <n v="2"/>
    <n v="52.66"/>
    <n v="0"/>
    <n v="0"/>
    <n v="2444"/>
    <n v="6529.8399999999992"/>
    <n v="10.454173486088379"/>
    <n v="0"/>
    <n v="0"/>
    <n v="105.32"/>
    <n v="128701.04"/>
    <s v="Order specific"/>
    <s v="Order specific"/>
    <s v="B"/>
    <s v=""/>
    <n v="0"/>
  </r>
  <r>
    <s v="DRCN02425-04"/>
    <s v="TRANSMISSION"/>
    <s v="O12"/>
    <n v="202"/>
    <x v="1"/>
    <s v="HVX"/>
    <x v="0"/>
    <s v="Order specific"/>
    <n v="2100"/>
    <n v="16"/>
    <n v="0"/>
    <n v="51.41"/>
    <n v="0"/>
    <n v="0"/>
    <n v="408"/>
    <n v="822.56"/>
    <n v="110.9313725490196"/>
    <n v="0"/>
    <n v="0"/>
    <n v="0"/>
    <n v="20975.279999999999"/>
    <s v="Order specific"/>
    <s v="Order specific"/>
    <s v="C"/>
    <s v=""/>
    <n v="0"/>
  </r>
  <r>
    <s v="DRCN02460-01"/>
    <s v="SLEEVE"/>
    <s v="SM"/>
    <n v="202"/>
    <x v="1"/>
    <s v="HVX"/>
    <x v="1"/>
    <s v="kanban"/>
    <n v="2600"/>
    <n v="67"/>
    <n v="60"/>
    <n v="4.4000000000000004"/>
    <n v="0"/>
    <n v="30"/>
    <n v="809"/>
    <n v="294.8"/>
    <n v="7.2187886279357221"/>
    <n v="0"/>
    <n v="66"/>
    <n v="264"/>
    <n v="3559.6000000000004"/>
    <s v="&lt;15 days"/>
    <n v="3"/>
    <s v="C"/>
    <n v="21"/>
    <n v="0"/>
  </r>
  <r>
    <s v="DRCN02519-01"/>
    <s v="接触器B相上连接触臂"/>
    <s v="VMI"/>
    <n v="212"/>
    <x v="1"/>
    <s v="HVX"/>
    <x v="2"/>
    <s v="MRP"/>
    <s v="VMI"/>
    <n v="13"/>
    <n v="0"/>
    <n v="122.41"/>
    <n v="0"/>
    <n v="0"/>
    <n v="9"/>
    <n v="1591.33"/>
    <n v="2717.2222222222222"/>
    <n v="0"/>
    <n v="0"/>
    <n v="0"/>
    <n v="1101.69"/>
    <s v="&gt;90 days"/>
    <n v="3"/>
    <s v="B"/>
    <n v="21"/>
    <n v="1042.1607481005929"/>
  </r>
  <r>
    <s v="DRCN02550-02"/>
    <s v="CONNECTION"/>
    <s v="O12"/>
    <n v="202"/>
    <x v="1"/>
    <s v="HVX"/>
    <x v="0"/>
    <s v="Order specific"/>
    <n v="2100"/>
    <n v="42"/>
    <n v="0"/>
    <n v="745.22"/>
    <n v="0"/>
    <n v="0"/>
    <n v="1150"/>
    <n v="31299.24"/>
    <n v="4.1260869565217391"/>
    <n v="0"/>
    <n v="0"/>
    <n v="0"/>
    <n v="857003"/>
    <s v="Order specific"/>
    <s v="Order specific"/>
    <s v="A"/>
    <s v=""/>
    <n v="0"/>
  </r>
  <r>
    <s v="DRCN02550-12"/>
    <s v="POLE B触臂1250A/1600A"/>
    <s v="O12"/>
    <n v="212"/>
    <x v="1"/>
    <s v="HVX"/>
    <x v="0"/>
    <s v="Order specific"/>
    <n v="2100"/>
    <n v="372"/>
    <n v="0"/>
    <n v="167.27"/>
    <n v="0"/>
    <n v="0"/>
    <n v="438"/>
    <n v="62224.44"/>
    <n v="35"/>
    <n v="0"/>
    <n v="0"/>
    <n v="0"/>
    <n v="73264.260000000009"/>
    <s v="Order specific"/>
    <s v="Order specific"/>
    <s v="A"/>
    <s v=""/>
    <n v="0"/>
  </r>
  <r>
    <s v="DRCN02551-03"/>
    <s v="CONNECTION"/>
    <s v="O12"/>
    <n v="202"/>
    <x v="1"/>
    <s v="HVX"/>
    <x v="0"/>
    <s v="Order specific"/>
    <n v="2100"/>
    <n v="6"/>
    <n v="12"/>
    <n v="1437.68"/>
    <n v="0"/>
    <n v="0"/>
    <n v="954"/>
    <n v="8626.08"/>
    <n v="142.32704402515725"/>
    <n v="0"/>
    <n v="0"/>
    <n v="17252.16"/>
    <n v="1371546.72"/>
    <s v="Order specific"/>
    <s v="Order specific"/>
    <s v="A"/>
    <s v=""/>
    <n v="0"/>
  </r>
  <r>
    <s v="DRCN02583-01"/>
    <s v="航空插下联锁件"/>
    <s v="VMI"/>
    <n v="202"/>
    <x v="1"/>
    <s v="HVX"/>
    <x v="2"/>
    <s v="MRP"/>
    <s v="VMI"/>
    <n v="44"/>
    <n v="0"/>
    <n v="3.4"/>
    <n v="0"/>
    <n v="0"/>
    <n v="8"/>
    <n v="149.6"/>
    <n v="273.75"/>
    <n v="0"/>
    <n v="0"/>
    <n v="0"/>
    <n v="27.2"/>
    <s v="&gt;90 days"/>
    <n v="3"/>
    <s v="C"/>
    <n v="21"/>
    <n v="91.161731506849321"/>
  </r>
  <r>
    <s v="DRCN02692-03"/>
    <s v="SUPPORT"/>
    <s v="O12"/>
    <n v="202"/>
    <x v="1"/>
    <s v="HVX"/>
    <x v="0"/>
    <s v="Order specific"/>
    <n v="2100"/>
    <n v="2"/>
    <n v="0"/>
    <n v="546.4"/>
    <n v="0"/>
    <n v="0"/>
    <n v="135"/>
    <n v="1092.8"/>
    <n v="118.96296296296298"/>
    <n v="0"/>
    <n v="0"/>
    <n v="0"/>
    <n v="73764"/>
    <s v="Order specific"/>
    <s v="Order specific"/>
    <s v="B"/>
    <s v=""/>
    <n v="0"/>
  </r>
  <r>
    <s v="DRCN02726-01"/>
    <s v="HEAT SINK"/>
    <s v="O12"/>
    <n v="202"/>
    <x v="1"/>
    <s v="HVX"/>
    <x v="0"/>
    <s v="Order specific"/>
    <n v="2100"/>
    <n v="3"/>
    <n v="6"/>
    <n v="451.76"/>
    <n v="0"/>
    <n v="0"/>
    <n v="477"/>
    <n v="1355.28"/>
    <n v="1.5303983228511531"/>
    <n v="0"/>
    <n v="0"/>
    <n v="2710.56"/>
    <n v="215489.52"/>
    <s v="Order specific"/>
    <s v="Order specific"/>
    <s v="B"/>
    <s v=""/>
    <n v="0"/>
  </r>
  <r>
    <s v="DRCN02745-01"/>
    <s v="主轴摆臂"/>
    <s v="VMI"/>
    <n v="202"/>
    <x v="1"/>
    <s v="HVX"/>
    <x v="2"/>
    <s v="MRP"/>
    <s v="VMI"/>
    <n v="237"/>
    <n v="0"/>
    <n v="27.73"/>
    <n v="0"/>
    <n v="0"/>
    <n v="10823"/>
    <n v="6572.01"/>
    <n v="0.10117342696110136"/>
    <n v="0"/>
    <n v="0"/>
    <n v="0"/>
    <n v="300121.78999999998"/>
    <s v="&lt;15 days"/>
    <n v="1"/>
    <s v="B"/>
    <n v="7"/>
    <n v="0"/>
  </r>
  <r>
    <s v="DRCN02755-01"/>
    <s v="POLE"/>
    <s v="O12"/>
    <n v="202"/>
    <x v="1"/>
    <s v="HVX"/>
    <x v="0"/>
    <s v="Order specific"/>
    <n v="2100"/>
    <n v="3"/>
    <n v="6"/>
    <n v="1661.41"/>
    <n v="0"/>
    <n v="0"/>
    <n v="666"/>
    <n v="4984.2300000000005"/>
    <n v="129.88738738738738"/>
    <n v="0"/>
    <n v="0"/>
    <n v="9968.4600000000009"/>
    <n v="1106499.06"/>
    <s v="Order specific"/>
    <s v="Order specific"/>
    <s v="B"/>
    <s v=""/>
    <n v="0"/>
  </r>
  <r>
    <s v="DRCN02768-07"/>
    <s v="COVER"/>
    <s v="O12"/>
    <n v="202"/>
    <x v="1"/>
    <s v="HVX"/>
    <x v="0"/>
    <s v="Order specific"/>
    <n v="2100"/>
    <n v="3"/>
    <n v="0"/>
    <n v="1047.0999999999999"/>
    <n v="0"/>
    <n v="0"/>
    <n v="570"/>
    <n v="3141.2999999999997"/>
    <n v="1.9210526315789473"/>
    <n v="0"/>
    <n v="0"/>
    <n v="0"/>
    <n v="596847"/>
    <s v="Order specific"/>
    <s v="Order specific"/>
    <s v="B"/>
    <s v=""/>
    <n v="0"/>
  </r>
  <r>
    <s v="DRCN02796-01"/>
    <s v="大电流主轴摆臂"/>
    <s v="VMI"/>
    <n v="202"/>
    <x v="1"/>
    <s v="HVX"/>
    <x v="2"/>
    <s v="MRP"/>
    <s v="VMI"/>
    <n v="6"/>
    <n v="0"/>
    <n v="52.98"/>
    <n v="0"/>
    <n v="0"/>
    <n v="954"/>
    <n v="317.88"/>
    <n v="1.1477987421383649"/>
    <n v="0"/>
    <n v="0"/>
    <n v="0"/>
    <n v="50542.92"/>
    <s v="&lt;15 days"/>
    <n v="2"/>
    <s v="C"/>
    <n v="14"/>
    <n v="0"/>
  </r>
  <r>
    <s v="DRCN02864-01"/>
    <s v="拨叉50KA"/>
    <s v="O12"/>
    <n v="202"/>
    <x v="1"/>
    <s v="HVX"/>
    <x v="0"/>
    <s v="Order specific"/>
    <n v="2100"/>
    <n v="7"/>
    <n v="0"/>
    <n v="257"/>
    <n v="0"/>
    <n v="0"/>
    <n v="111"/>
    <n v="1799"/>
    <n v="19.72972972972973"/>
    <n v="0"/>
    <n v="0"/>
    <n v="0"/>
    <n v="28527"/>
    <s v="Order specific"/>
    <s v="Order specific"/>
    <s v="B"/>
    <s v=""/>
    <n v="0"/>
  </r>
  <r>
    <s v="DRCN02866-01"/>
    <s v="拨叉50KA"/>
    <s v="O12"/>
    <n v="202"/>
    <x v="1"/>
    <s v="HVX"/>
    <x v="0"/>
    <s v="Order specific"/>
    <n v="2100"/>
    <n v="14"/>
    <n v="0"/>
    <n v="256"/>
    <n v="0"/>
    <n v="0"/>
    <n v="80"/>
    <n v="3584"/>
    <n v="31.937499999999996"/>
    <n v="0"/>
    <n v="0"/>
    <n v="0"/>
    <n v="20480"/>
    <s v="Order specific"/>
    <s v="Order specific"/>
    <s v="B"/>
    <s v=""/>
    <n v="0"/>
  </r>
  <r>
    <s v="DRCN02973-01"/>
    <s v="手车翻板联锁件"/>
    <s v="SM"/>
    <n v="202"/>
    <x v="1"/>
    <s v="HVX"/>
    <x v="1"/>
    <s v="kanban"/>
    <n v="2600"/>
    <n v="191"/>
    <n v="300"/>
    <n v="8.2200000000000006"/>
    <n v="0"/>
    <n v="100"/>
    <n v="3760"/>
    <n v="1570.0200000000002"/>
    <n v="1.3590425531914894"/>
    <n v="0"/>
    <n v="411.00000000000006"/>
    <n v="2466"/>
    <n v="30907.200000000001"/>
    <s v="&lt;15 days"/>
    <n v="2"/>
    <s v="B"/>
    <n v="14"/>
    <n v="0"/>
  </r>
  <r>
    <s v="DRCN02974-01"/>
    <s v="PIVOT BRACKET"/>
    <s v="SM"/>
    <n v="202"/>
    <x v="1"/>
    <s v="HVX"/>
    <x v="1"/>
    <s v="kanban"/>
    <n v="2600"/>
    <n v="420"/>
    <n v="300"/>
    <n v="4.09"/>
    <n v="0"/>
    <n v="150"/>
    <n v="3387"/>
    <n v="1717.8"/>
    <n v="20.583111898435195"/>
    <n v="0"/>
    <n v="306.75"/>
    <n v="1227"/>
    <n v="13852.83"/>
    <s v="&lt;30 days"/>
    <n v="2"/>
    <s v="B"/>
    <n v="14"/>
    <n v="362.60746117765183"/>
  </r>
  <r>
    <s v="DRCVS3C01-01"/>
    <s v="接触器灭弧室"/>
    <s v="CVX"/>
    <n v="213"/>
    <x v="1"/>
    <s v="HVX"/>
    <x v="0"/>
    <s v="Order specific"/>
    <n v="2100"/>
    <n v="103"/>
    <n v="660"/>
    <n v="835.95"/>
    <n v="90"/>
    <n v="0"/>
    <n v="1624"/>
    <n v="86102.85"/>
    <n v="94.396551724137936"/>
    <n v="75235.5"/>
    <n v="0"/>
    <n v="551727"/>
    <n v="1357582.8"/>
    <s v="Order specific"/>
    <s v="Order specific"/>
    <s v="A"/>
    <s v=""/>
    <n v="0"/>
  </r>
  <r>
    <s v="FEP401225P0039911S"/>
    <s v="FEP本体（P-000399）"/>
    <s v="VE1"/>
    <n v="105"/>
    <x v="0"/>
    <s v="VEP"/>
    <x v="0"/>
    <s v="Order specific"/>
    <n v="2100"/>
    <n v="5"/>
    <n v="0"/>
    <n v="49835.9"/>
    <n v="0"/>
    <n v="0"/>
    <n v="5"/>
    <n v="249179.5"/>
    <n v="7519.0000000000009"/>
    <n v="0"/>
    <n v="0"/>
    <n v="0"/>
    <n v="249179.5"/>
    <s v="Order specific"/>
    <s v="Order specific"/>
    <s v="A"/>
    <s v=""/>
    <n v="0"/>
  </r>
  <r>
    <s v="FPX12-31-12"/>
    <s v="SF6 CIRCUIT BREAKER"/>
    <s v="FPX"/>
    <n v="213"/>
    <x v="1"/>
    <s v="HVX"/>
    <x v="0"/>
    <s v="Order specific"/>
    <n v="2100"/>
    <n v="15"/>
    <n v="0"/>
    <n v="48438.17"/>
    <n v="0"/>
    <n v="0"/>
    <n v="0"/>
    <n v="726572.54999999993"/>
    <s v=""/>
    <n v="0"/>
    <n v="0"/>
    <n v="0"/>
    <n v="0"/>
    <s v="Order specific"/>
    <s v="Order specific"/>
    <s v="A"/>
    <s v=""/>
    <n v="0"/>
  </r>
  <r>
    <s v="KSGA5.253.042"/>
    <s v="FEP手动储能杆"/>
    <s v="FEP"/>
    <n v="105"/>
    <x v="1"/>
    <s v="HVX"/>
    <x v="0"/>
    <s v="Order specific"/>
    <n v="2100"/>
    <n v="11"/>
    <n v="0"/>
    <n v="0"/>
    <n v="0"/>
    <n v="0"/>
    <n v="11"/>
    <n v="0"/>
    <n v="497.72727272727269"/>
    <n v="0"/>
    <n v="0"/>
    <n v="0"/>
    <n v="0"/>
    <s v="Order specific"/>
    <s v="Order specific"/>
    <s v="D"/>
    <s v=""/>
    <n v="0"/>
  </r>
  <r>
    <s v="M10214/302"/>
    <s v="spring charging handle"/>
    <s v="HVX"/>
    <n v="213"/>
    <x v="1"/>
    <s v="HVX"/>
    <x v="0"/>
    <s v="Order specific"/>
    <n v="2100"/>
    <n v="3"/>
    <n v="0"/>
    <n v="257.76"/>
    <n v="0"/>
    <n v="0"/>
    <n v="0"/>
    <n v="773.28"/>
    <s v=""/>
    <n v="0"/>
    <n v="0"/>
    <n v="0"/>
    <n v="0"/>
    <s v="Order specific"/>
    <s v="Order specific"/>
    <s v="C"/>
    <s v=""/>
    <n v="0"/>
  </r>
  <r>
    <s v="MVIA00008-01"/>
    <s v="拨叉间隔套"/>
    <s v="X40"/>
    <n v="202"/>
    <x v="1"/>
    <s v="HVX"/>
    <x v="0"/>
    <s v="Order specific"/>
    <n v="2100"/>
    <n v="11"/>
    <n v="0"/>
    <n v="2.52"/>
    <n v="0"/>
    <n v="0"/>
    <n v="258"/>
    <n v="27.72"/>
    <n v="4.2441860465116275"/>
    <n v="0"/>
    <n v="0"/>
    <n v="0"/>
    <n v="650.16"/>
    <s v="Order specific"/>
    <s v="Order specific"/>
    <s v="C"/>
    <s v=""/>
    <n v="0"/>
  </r>
  <r>
    <s v="RL-TRC-10-A1"/>
    <s v="电动手车电机控制器 220VDC 2A(配客户）"/>
    <s v="VE2"/>
    <n v="212"/>
    <x v="0"/>
    <s v="VEP"/>
    <x v="0"/>
    <s v="Order specific"/>
    <n v="2100"/>
    <n v="29"/>
    <n v="0"/>
    <n v="505"/>
    <n v="0"/>
    <n v="0"/>
    <n v="162"/>
    <n v="14645"/>
    <n v="24.783950617283949"/>
    <n v="0"/>
    <n v="0"/>
    <n v="0"/>
    <n v="81810"/>
    <s v="Order specific"/>
    <s v="Order specific"/>
    <s v="A"/>
    <s v=""/>
    <n v="0"/>
  </r>
  <r>
    <s v="RL-TRC-10-A1-E"/>
    <s v="TRC-10-A1-E,220VDC,适用650,800,1000mm,2.5A"/>
    <s v="VE2"/>
    <n v="212"/>
    <x v="0"/>
    <s v="VEP"/>
    <x v="0"/>
    <s v="Order specific"/>
    <n v="2100"/>
    <n v="1"/>
    <n v="0"/>
    <n v="515"/>
    <n v="0"/>
    <n v="0"/>
    <n v="1"/>
    <n v="515"/>
    <n v="10585"/>
    <n v="0"/>
    <n v="0"/>
    <n v="0"/>
    <n v="515"/>
    <s v="Order specific"/>
    <s v="Order specific"/>
    <s v="C"/>
    <s v=""/>
    <n v="0"/>
  </r>
  <r>
    <s v="RL-TRC-10-B1-E"/>
    <s v="TRC-10-B1-E,110VDC,适用于650,800mm柜子,2.5A"/>
    <s v="VE2"/>
    <n v="212"/>
    <x v="0"/>
    <s v="VEP"/>
    <x v="0"/>
    <s v="Order specific"/>
    <n v="2100"/>
    <n v="2"/>
    <n v="0"/>
    <n v="515"/>
    <n v="0"/>
    <n v="0"/>
    <n v="10"/>
    <n v="1030"/>
    <n v="36.5"/>
    <n v="0"/>
    <n v="0"/>
    <n v="0"/>
    <n v="5150"/>
    <s v="Order specific"/>
    <s v="Order specific"/>
    <s v="B"/>
    <s v=""/>
    <n v="0"/>
  </r>
  <r>
    <s v="RL-TRC-10-C1"/>
    <s v="TRC-10-C1,48VDC,适用于650,800mm柜子,保护整定值3.9A"/>
    <s v="VE2"/>
    <n v="212"/>
    <x v="0"/>
    <s v="VEP"/>
    <x v="0"/>
    <s v="Order specific"/>
    <n v="2100"/>
    <n v="2"/>
    <n v="0"/>
    <n v="580.75"/>
    <n v="0"/>
    <n v="0"/>
    <n v="0"/>
    <n v="1161.5"/>
    <s v=""/>
    <n v="0"/>
    <n v="0"/>
    <n v="0"/>
    <n v="0"/>
    <s v="Order specific"/>
    <s v="Order specific"/>
    <s v="B"/>
    <s v=""/>
    <n v="0"/>
  </r>
  <r>
    <s v="RL-TRC-10-C1-E"/>
    <s v="TRC-10-C1-E,48VDC,适用于650mm,800mm柜子,4.2A"/>
    <s v="VE2"/>
    <n v="212"/>
    <x v="0"/>
    <s v="VEP"/>
    <x v="0"/>
    <s v="Order specific"/>
    <n v="2100"/>
    <n v="1"/>
    <n v="35"/>
    <n v="590.75"/>
    <n v="0"/>
    <n v="0"/>
    <n v="84"/>
    <n v="590.75"/>
    <n v="8.6904761904761898"/>
    <n v="0"/>
    <n v="0"/>
    <n v="20676.25"/>
    <n v="49623"/>
    <s v="Order specific"/>
    <s v="Order specific"/>
    <s v="C"/>
    <s v=""/>
    <n v="0"/>
  </r>
  <r>
    <s v="SASP00001-01"/>
    <s v="分闸线圈(DC220V)开断31.5KA"/>
    <s v="FEP"/>
    <n v="217"/>
    <x v="0"/>
    <s v="VEP"/>
    <x v="0"/>
    <s v="Order specific"/>
    <n v="2100"/>
    <n v="13"/>
    <n v="0"/>
    <n v="9.8800000000000008"/>
    <n v="0"/>
    <n v="0"/>
    <n v="9"/>
    <n v="128.44"/>
    <n v="40.55555555555555"/>
    <n v="0"/>
    <n v="0"/>
    <n v="0"/>
    <n v="88.92"/>
    <s v="Order specific"/>
    <s v="Order specific"/>
    <s v="C"/>
    <s v=""/>
    <n v="0"/>
  </r>
  <r>
    <s v="SASP50026-02"/>
    <s v="面板(275MM)"/>
    <s v="FEP"/>
    <n v="212"/>
    <x v="0"/>
    <s v="VEP"/>
    <x v="0"/>
    <s v="Order specific"/>
    <n v="2100"/>
    <n v="5"/>
    <n v="3"/>
    <n v="92.48"/>
    <n v="0"/>
    <n v="0"/>
    <n v="33"/>
    <n v="462.40000000000003"/>
    <n v="143.78787878787878"/>
    <n v="0"/>
    <n v="0"/>
    <n v="277.44"/>
    <n v="3051.84"/>
    <s v="Order specific"/>
    <s v="Order specific"/>
    <s v="C"/>
    <s v=""/>
    <n v="0"/>
  </r>
  <r>
    <s v="SASP50027-02"/>
    <s v="面板贴纸"/>
    <s v="FEP"/>
    <n v="202"/>
    <x v="0"/>
    <s v="VEP"/>
    <x v="0"/>
    <s v="Order specific"/>
    <n v="2100"/>
    <n v="8"/>
    <n v="6"/>
    <n v="38"/>
    <n v="0"/>
    <n v="0"/>
    <n v="88"/>
    <n v="304"/>
    <n v="20.738636363636363"/>
    <n v="0"/>
    <n v="0"/>
    <n v="228"/>
    <n v="3344"/>
    <s v="Order specific"/>
    <s v="Order specific"/>
    <s v="C"/>
    <s v=""/>
    <n v="0"/>
  </r>
  <r>
    <s v="SEM101146-01"/>
    <s v="插销杆"/>
    <s v="PMX"/>
    <n v="202"/>
    <x v="1"/>
    <s v="HVX"/>
    <x v="0"/>
    <s v="Order specific"/>
    <n v="2100"/>
    <n v="1"/>
    <n v="0"/>
    <n v="2.44"/>
    <n v="0"/>
    <n v="0"/>
    <n v="0"/>
    <n v="2.44"/>
    <s v=""/>
    <n v="0"/>
    <n v="0"/>
    <n v="0"/>
    <n v="0"/>
    <s v="Order specific"/>
    <s v="Order specific"/>
    <s v="C"/>
    <s v=""/>
    <n v="0"/>
  </r>
  <r>
    <s v="SEM101147-01"/>
    <s v="压簧"/>
    <s v="PMX"/>
    <n v="219"/>
    <x v="1"/>
    <s v="HVX"/>
    <x v="0"/>
    <s v="Order specific"/>
    <n v="2100"/>
    <n v="1"/>
    <n v="0"/>
    <n v="2.04"/>
    <n v="0"/>
    <n v="0"/>
    <n v="1900"/>
    <n v="2.04"/>
    <n v="0.19210526315789472"/>
    <n v="0"/>
    <n v="0"/>
    <n v="0"/>
    <n v="3876"/>
    <s v="Order specific"/>
    <s v="Order specific"/>
    <s v="C"/>
    <s v=""/>
    <n v="0"/>
  </r>
  <r>
    <s v="SEM101148-01"/>
    <s v="微动开关安装盖"/>
    <s v="PMX"/>
    <n v="202"/>
    <x v="1"/>
    <s v="HVX"/>
    <x v="0"/>
    <s v="Order specific"/>
    <n v="2100"/>
    <n v="1"/>
    <n v="0"/>
    <n v="14.82"/>
    <n v="0"/>
    <n v="0"/>
    <n v="0"/>
    <n v="14.82"/>
    <s v=""/>
    <n v="0"/>
    <n v="0"/>
    <n v="0"/>
    <n v="0"/>
    <s v="Order specific"/>
    <s v="Order specific"/>
    <s v="C"/>
    <s v=""/>
    <n v="0"/>
  </r>
  <r>
    <s v="SEM101149-01"/>
    <s v="微动开关安装盒"/>
    <s v="PMX"/>
    <n v="202"/>
    <x v="1"/>
    <s v="HVX"/>
    <x v="0"/>
    <s v="Order specific"/>
    <n v="2100"/>
    <n v="1"/>
    <n v="0"/>
    <n v="21.29"/>
    <n v="0"/>
    <n v="0"/>
    <n v="0"/>
    <n v="21.29"/>
    <s v=""/>
    <n v="0"/>
    <n v="0"/>
    <n v="0"/>
    <n v="0"/>
    <s v="Order specific"/>
    <s v="Order specific"/>
    <s v="C"/>
    <s v=""/>
    <n v="0"/>
  </r>
  <r>
    <s v="SEM101150-01"/>
    <s v="微动开关安装盒贴纸"/>
    <s v="PMX"/>
    <n v="202"/>
    <x v="1"/>
    <s v="HVX"/>
    <x v="0"/>
    <s v="Order specific"/>
    <n v="2100"/>
    <n v="200"/>
    <n v="0"/>
    <n v="0.56000000000000005"/>
    <n v="0"/>
    <n v="0"/>
    <n v="0"/>
    <n v="112.00000000000001"/>
    <s v=""/>
    <n v="0"/>
    <n v="0"/>
    <n v="0"/>
    <n v="0"/>
    <s v="Order specific"/>
    <s v="Order specific"/>
    <s v="C"/>
    <s v=""/>
    <n v="0"/>
  </r>
  <r>
    <s v="ST267-308-261"/>
    <s v="INSULATED WIRE HO5V-K 1.0 BLAC"/>
    <s v="SM"/>
    <n v="202"/>
    <x v="1"/>
    <s v="HVX"/>
    <x v="1"/>
    <s v="kanban"/>
    <n v="2600"/>
    <n v="1500"/>
    <n v="2000"/>
    <n v="1.28"/>
    <n v="0"/>
    <n v="500"/>
    <n v="1172.8"/>
    <n v="1920"/>
    <n v="62.244201909959074"/>
    <n v="0"/>
    <n v="320"/>
    <n v="2560"/>
    <n v="1501.184"/>
    <s v="&lt;90 days"/>
    <n v="3"/>
    <s v="B"/>
    <n v="21"/>
    <n v="839.67102246575337"/>
  </r>
  <r>
    <s v="ST412-112-322"/>
    <s v="screw"/>
    <s v="VXA"/>
    <n v="219"/>
    <x v="1"/>
    <s v="HVX"/>
    <x v="0"/>
    <s v="Order specific"/>
    <n v="2100"/>
    <n v="48"/>
    <n v="0"/>
    <n v="1.1499999999999999"/>
    <n v="0"/>
    <n v="0"/>
    <n v="11"/>
    <n v="55.199999999999996"/>
    <n v="49772.727272727279"/>
    <n v="0"/>
    <n v="0"/>
    <n v="0"/>
    <n v="12.649999999999999"/>
    <s v="Order specific"/>
    <s v="Order specific"/>
    <s v="C"/>
    <s v=""/>
    <n v="0"/>
  </r>
  <r>
    <s v="ST417-111-108"/>
    <s v="鸭嘴触子垫片"/>
    <s v="XA"/>
    <n v="213"/>
    <x v="1"/>
    <s v="HVX"/>
    <x v="0"/>
    <s v="Order specific"/>
    <n v="2100"/>
    <n v="84198"/>
    <n v="50000"/>
    <n v="0.14000000000000001"/>
    <n v="32000"/>
    <n v="0"/>
    <n v="249189"/>
    <n v="11787.720000000001"/>
    <n v="7.0308079409604762E-2"/>
    <n v="4480"/>
    <n v="0"/>
    <n v="7000.0000000000009"/>
    <n v="34886.460000000006"/>
    <s v="Order specific"/>
    <s v="Order specific"/>
    <s v="A"/>
    <s v=""/>
    <n v="0"/>
  </r>
  <r>
    <s v="ST417-111-208"/>
    <s v="鸭嘴触子垫片"/>
    <s v="XA"/>
    <n v="213"/>
    <x v="1"/>
    <s v="HVX"/>
    <x v="0"/>
    <s v="Order specific"/>
    <n v="2100"/>
    <n v="7230"/>
    <n v="0"/>
    <n v="0.46"/>
    <n v="2000"/>
    <n v="0"/>
    <n v="2900"/>
    <n v="3325.8"/>
    <n v="10597.334482758621"/>
    <n v="920"/>
    <n v="0"/>
    <n v="0"/>
    <n v="1334"/>
    <s v="Order specific"/>
    <s v="Order specific"/>
    <s v="B"/>
    <s v=""/>
    <n v="0"/>
  </r>
  <r>
    <s v="ST419-050-164"/>
    <s v="CBHC SCREW M4X16  10.9"/>
    <s v="FEP"/>
    <n v="105"/>
    <x v="0"/>
    <s v="VEP"/>
    <x v="0"/>
    <s v="Order specific"/>
    <n v="2100"/>
    <n v="91"/>
    <n v="6"/>
    <n v="0.21"/>
    <n v="0"/>
    <n v="0"/>
    <n v="144"/>
    <n v="19.11"/>
    <n v="18326.041666666668"/>
    <n v="0"/>
    <n v="0"/>
    <n v="1.26"/>
    <n v="30.24"/>
    <s v="Order specific"/>
    <s v="Order specific"/>
    <s v="C"/>
    <s v=""/>
    <n v="0"/>
  </r>
  <r>
    <s v="ST419-050-256"/>
    <s v="CBHC SCREW M6X20  10.9"/>
    <s v="FEP"/>
    <n v="219"/>
    <x v="0"/>
    <s v="VEP"/>
    <x v="0"/>
    <s v="Order specific"/>
    <n v="2100"/>
    <n v="20"/>
    <n v="12"/>
    <n v="0.23"/>
    <n v="0"/>
    <n v="0"/>
    <n v="192"/>
    <n v="4.6000000000000005"/>
    <n v="172.99479166666666"/>
    <n v="0"/>
    <n v="0"/>
    <n v="2.7600000000000002"/>
    <n v="44.160000000000004"/>
    <s v="Order specific"/>
    <s v="Order specific"/>
    <s v="C"/>
    <s v=""/>
    <n v="0"/>
  </r>
  <r>
    <s v="ST421-080-047"/>
    <s v="铆钉6.5X10.8"/>
    <s v="XA"/>
    <n v="219"/>
    <x v="1"/>
    <s v="HVX"/>
    <x v="0"/>
    <s v="Order specific"/>
    <n v="2100"/>
    <n v="1000"/>
    <n v="0"/>
    <n v="2.2599999999999998"/>
    <n v="0"/>
    <n v="0"/>
    <n v="0"/>
    <n v="2260"/>
    <s v=""/>
    <n v="0"/>
    <n v="0"/>
    <n v="0"/>
    <n v="0"/>
    <s v="Order specific"/>
    <s v="Order specific"/>
    <s v="B"/>
    <s v=""/>
    <n v="0"/>
  </r>
  <r>
    <s v="ST421-248-103"/>
    <s v="STRAIGHT PIN 2X8 STEEL"/>
    <s v="XB"/>
    <n v="202"/>
    <x v="1"/>
    <s v="HVX"/>
    <x v="0"/>
    <s v="Order specific"/>
    <n v="2100"/>
    <n v="4"/>
    <n v="0"/>
    <n v="0.1"/>
    <n v="0"/>
    <n v="0"/>
    <n v="52"/>
    <n v="0.4"/>
    <n v="7019.2307692307686"/>
    <n v="0"/>
    <n v="0"/>
    <n v="0"/>
    <n v="5.2"/>
    <s v="Order specific"/>
    <s v="Order specific"/>
    <s v="C"/>
    <s v=""/>
    <n v="0"/>
  </r>
  <r>
    <s v="ST423-001-325"/>
    <s v="BALL BEARING 6005-2ZNR"/>
    <s v="SM"/>
    <n v="212"/>
    <x v="1"/>
    <s v="HVX"/>
    <x v="1"/>
    <s v="kanban"/>
    <n v="2600"/>
    <n v="813"/>
    <n v="250"/>
    <n v="16.07"/>
    <n v="0"/>
    <n v="250"/>
    <n v="6838"/>
    <n v="13064.91"/>
    <n v="0.21351272301842644"/>
    <n v="0"/>
    <n v="2008.75"/>
    <n v="4017.5"/>
    <n v="109886.66"/>
    <s v="&lt;15 days"/>
    <n v="2"/>
    <s v="A"/>
    <n v="14"/>
    <n v="0"/>
  </r>
  <r>
    <s v="ST423-001-720"/>
    <s v="BALL BEARING 6000-2Z"/>
    <s v="SM"/>
    <n v="219"/>
    <x v="1"/>
    <s v="HVX"/>
    <x v="1"/>
    <s v="kanban"/>
    <n v="2600"/>
    <n v="1056"/>
    <n v="2000"/>
    <n v="4.12"/>
    <n v="0"/>
    <n v="500"/>
    <n v="1098"/>
    <n v="4350.72"/>
    <n v="270.25956284153006"/>
    <n v="0"/>
    <n v="1030"/>
    <n v="8240"/>
    <n v="4523.76"/>
    <s v="&gt;90 days"/>
    <n v="3"/>
    <s v="B"/>
    <n v="21"/>
    <n v="2648.3527374088867"/>
  </r>
  <r>
    <s v="ST423-001-792"/>
    <s v="电动手车轴承"/>
    <s v="VMI"/>
    <n v="219"/>
    <x v="1"/>
    <s v="HVX"/>
    <x v="2"/>
    <s v="MRP"/>
    <s v="VMI"/>
    <n v="2217"/>
    <n v="0"/>
    <n v="5.33"/>
    <n v="0"/>
    <n v="0"/>
    <n v="1464"/>
    <n v="11816.61"/>
    <n v="263.27868852459017"/>
    <n v="0"/>
    <n v="0"/>
    <n v="0"/>
    <n v="7803.12"/>
    <s v="&gt;90 days"/>
    <n v="3"/>
    <s v="A"/>
    <n v="21"/>
    <n v="7176.8909256164388"/>
  </r>
  <r>
    <s v="ST423-020-035"/>
    <s v="主轴拐臂轴承"/>
    <s v="VMI"/>
    <n v="219"/>
    <x v="1"/>
    <s v="HVX"/>
    <x v="2"/>
    <s v="MRP"/>
    <s v="VMI"/>
    <n v="1"/>
    <n v="0"/>
    <n v="20.68"/>
    <n v="0"/>
    <n v="0"/>
    <n v="866"/>
    <n v="20.68"/>
    <n v="934.41685912240177"/>
    <n v="0"/>
    <n v="0"/>
    <n v="0"/>
    <n v="17908.88"/>
    <s v="&gt;90 days"/>
    <n v="2"/>
    <s v="C"/>
    <n v="14"/>
    <n v="13.444305401968599"/>
  </r>
  <r>
    <s v="ST423-074-042"/>
    <s v="CYLINDRICAL ROLL 16X24"/>
    <s v="SM"/>
    <n v="202"/>
    <x v="1"/>
    <s v="HVX"/>
    <x v="1"/>
    <s v="kanban"/>
    <n v="2600"/>
    <n v="946"/>
    <n v="600"/>
    <n v="2.89"/>
    <n v="0"/>
    <n v="300"/>
    <n v="22593"/>
    <n v="2733.94"/>
    <n v="1.6155446377196476E-2"/>
    <n v="0"/>
    <n v="433.5"/>
    <n v="1734"/>
    <n v="65293.770000000004"/>
    <s v="&lt;15 days"/>
    <n v="2"/>
    <s v="B"/>
    <n v="14"/>
    <n v="0"/>
  </r>
  <r>
    <s v="ST423-130-003"/>
    <s v="活门轴承"/>
    <s v="XB"/>
    <n v="213"/>
    <x v="1"/>
    <s v="HVX"/>
    <x v="0"/>
    <s v="Order specific"/>
    <n v="2100"/>
    <n v="258"/>
    <n v="0"/>
    <n v="35.67"/>
    <n v="0"/>
    <n v="0"/>
    <n v="1152"/>
    <n v="9202.86"/>
    <n v="299.73090277777777"/>
    <n v="0"/>
    <n v="0"/>
    <n v="0"/>
    <n v="41091.840000000004"/>
    <s v="Order specific"/>
    <s v="Order specific"/>
    <s v="A"/>
    <s v=""/>
    <n v="0"/>
  </r>
  <r>
    <s v="ST423-130-104"/>
    <s v="止子轴承"/>
    <s v="VMI"/>
    <n v="202"/>
    <x v="1"/>
    <s v="HVX"/>
    <x v="2"/>
    <s v="MRP"/>
    <s v="VMI"/>
    <n v="4366"/>
    <n v="9415"/>
    <n v="65.67"/>
    <n v="0"/>
    <n v="0"/>
    <n v="16360"/>
    <n v="286715.22000000003"/>
    <n v="5.7561124694376531"/>
    <n v="0"/>
    <n v="0"/>
    <n v="618283.05000000005"/>
    <n v="1074361.2"/>
    <s v="&lt;15 days"/>
    <n v="1"/>
    <s v="A"/>
    <n v="7"/>
    <n v="0"/>
  </r>
  <r>
    <s v="ST423-140-005"/>
    <s v="轴承 8"/>
    <s v="XA"/>
    <n v="219"/>
    <x v="1"/>
    <s v="HVX"/>
    <x v="0"/>
    <s v="Order specific"/>
    <n v="2100"/>
    <n v="137"/>
    <n v="0"/>
    <n v="16.239999999999998"/>
    <n v="0"/>
    <n v="0"/>
    <n v="96"/>
    <n v="2224.8799999999997"/>
    <n v="16599.895833333332"/>
    <n v="0"/>
    <n v="0"/>
    <n v="0"/>
    <n v="1559.04"/>
    <s v="Order specific"/>
    <s v="Order specific"/>
    <s v="B"/>
    <s v=""/>
    <n v="0"/>
  </r>
  <r>
    <s v="ST423-150-004"/>
    <s v="CAM ROLLER KR 19PP SK"/>
    <s v="SM"/>
    <n v="219"/>
    <x v="1"/>
    <s v="HVX"/>
    <x v="1"/>
    <s v="kanban"/>
    <n v="2600"/>
    <n v="513"/>
    <n v="0"/>
    <n v="27.52"/>
    <n v="0"/>
    <n v="300"/>
    <n v="728"/>
    <n v="14117.76"/>
    <n v="68.688186813186817"/>
    <n v="0"/>
    <n v="4128"/>
    <n v="0"/>
    <n v="20034.560000000001"/>
    <s v="&lt;90 days"/>
    <n v="2"/>
    <s v="A"/>
    <n v="14"/>
    <n v="7418.5871425017503"/>
  </r>
  <r>
    <s v="ST423-240-050"/>
    <s v="轴承K16X20X17"/>
    <s v="XA"/>
    <n v="219"/>
    <x v="1"/>
    <s v="HVX"/>
    <x v="0"/>
    <s v="Order specific"/>
    <n v="2100"/>
    <n v="224"/>
    <n v="0"/>
    <n v="3.02"/>
    <n v="0"/>
    <n v="0"/>
    <n v="392"/>
    <n v="676.48"/>
    <n v="477.6658163265306"/>
    <n v="0"/>
    <n v="0"/>
    <n v="0"/>
    <n v="1183.8399999999999"/>
    <s v="Order specific"/>
    <s v="Order specific"/>
    <s v="C"/>
    <s v=""/>
    <n v="0"/>
  </r>
  <r>
    <s v="ST423-250-005"/>
    <s v="轴承HK 0609"/>
    <s v="XA"/>
    <n v="219"/>
    <x v="1"/>
    <s v="HVX"/>
    <x v="0"/>
    <s v="Order specific"/>
    <n v="2100"/>
    <n v="140"/>
    <n v="0"/>
    <n v="2.74"/>
    <n v="0"/>
    <n v="0"/>
    <n v="96"/>
    <n v="383.6"/>
    <n v="851.66666666666674"/>
    <n v="0"/>
    <n v="0"/>
    <n v="0"/>
    <n v="263.04000000000002"/>
    <s v="Order specific"/>
    <s v="Order specific"/>
    <s v="C"/>
    <s v=""/>
    <n v="0"/>
  </r>
  <r>
    <s v="ST423-250-011"/>
    <s v="烟斗轴承（双向）"/>
    <s v="SM"/>
    <n v="219"/>
    <x v="1"/>
    <s v="HVX"/>
    <x v="1"/>
    <s v="kanban"/>
    <n v="2600"/>
    <n v="2645"/>
    <n v="1600"/>
    <n v="3.5"/>
    <n v="0"/>
    <n v="800"/>
    <n v="18842"/>
    <n v="9257.5"/>
    <n v="2.7120263241694089"/>
    <n v="0"/>
    <n v="1400"/>
    <n v="5600"/>
    <n v="65947"/>
    <s v="&lt;15 days"/>
    <n v="2"/>
    <s v="A"/>
    <n v="14"/>
    <n v="0"/>
  </r>
  <r>
    <s v="ST423-250-021"/>
    <s v="主轴摆臂轴承"/>
    <s v="XA"/>
    <n v="213"/>
    <x v="1"/>
    <s v="HVX"/>
    <x v="0"/>
    <s v="Order specific"/>
    <n v="2100"/>
    <n v="9370"/>
    <n v="0"/>
    <n v="6.36"/>
    <n v="1500"/>
    <n v="0"/>
    <n v="27952"/>
    <n v="59593.200000000004"/>
    <n v="34.538673440183167"/>
    <n v="9540"/>
    <n v="0"/>
    <n v="0"/>
    <n v="177774.72"/>
    <s v="Order specific"/>
    <s v="Order specific"/>
    <s v="A"/>
    <s v=""/>
    <n v="0"/>
  </r>
  <r>
    <s v="ST423-250-036"/>
    <s v="M5S&amp;M5SR连接拐臂轴承"/>
    <s v="GHA"/>
    <n v="219"/>
    <x v="1"/>
    <s v="HVX"/>
    <x v="0"/>
    <s v="Order specific"/>
    <n v="2100"/>
    <n v="90"/>
    <n v="0"/>
    <n v="16.07"/>
    <n v="0"/>
    <n v="0"/>
    <n v="257"/>
    <n v="1446.3"/>
    <n v="13307.587548638132"/>
    <n v="0"/>
    <n v="0"/>
    <n v="0"/>
    <n v="4129.99"/>
    <s v="Order specific"/>
    <s v="Order specific"/>
    <s v="B"/>
    <s v=""/>
    <n v="0"/>
  </r>
  <r>
    <s v="ST423-250-043"/>
    <s v="主轴卷簧轴承"/>
    <s v="GHA"/>
    <n v="219"/>
    <x v="1"/>
    <s v="HVX"/>
    <x v="0"/>
    <s v="Order specific"/>
    <n v="2100"/>
    <n v="168"/>
    <n v="0"/>
    <n v="8.44"/>
    <n v="0"/>
    <n v="0"/>
    <n v="265"/>
    <n v="1417.9199999999998"/>
    <n v="123.96226415094338"/>
    <n v="0"/>
    <n v="0"/>
    <n v="0"/>
    <n v="2236.6"/>
    <s v="Order specific"/>
    <s v="Order specific"/>
    <s v="B"/>
    <s v=""/>
    <n v="0"/>
  </r>
  <r>
    <s v="ST423-260-104"/>
    <s v="烟斗轴承（单向）"/>
    <s v="SM"/>
    <n v="219"/>
    <x v="1"/>
    <s v="HVX"/>
    <x v="1"/>
    <s v="kanban"/>
    <n v="2600"/>
    <n v="1667"/>
    <n v="2700"/>
    <n v="14.96"/>
    <n v="0"/>
    <n v="600"/>
    <n v="12714"/>
    <n v="24938.32"/>
    <n v="4.8230297310051906"/>
    <n v="0"/>
    <n v="4488"/>
    <n v="40392"/>
    <n v="190201.44"/>
    <s v="&lt;15 days"/>
    <n v="1"/>
    <s v="A"/>
    <n v="7"/>
    <n v="0"/>
  </r>
  <r>
    <s v="ST423-280-010"/>
    <s v="AXIAL BEARING WASHER AS 2542"/>
    <s v="SM"/>
    <n v="219"/>
    <x v="1"/>
    <s v="HVX"/>
    <x v="1"/>
    <s v="kanban"/>
    <n v="2600"/>
    <n v="1992"/>
    <n v="900"/>
    <n v="1.03"/>
    <n v="0"/>
    <n v="300"/>
    <n v="16756"/>
    <n v="2051.7600000000002"/>
    <n v="36.312664120315112"/>
    <n v="0"/>
    <n v="154.5"/>
    <n v="927"/>
    <n v="17258.68"/>
    <s v="&lt;90 days"/>
    <n v="2"/>
    <s v="B"/>
    <n v="14"/>
    <n v="832.07755964467401"/>
  </r>
  <r>
    <s v="ST423-285-015"/>
    <s v="主轴拐臂轴承"/>
    <s v="VMI"/>
    <n v="219"/>
    <x v="1"/>
    <s v="HVX"/>
    <x v="2"/>
    <s v="MRP"/>
    <s v="VMI"/>
    <n v="1"/>
    <n v="0"/>
    <n v="6.92"/>
    <n v="0"/>
    <n v="0"/>
    <n v="868"/>
    <n v="6.92"/>
    <n v="837.64976958525347"/>
    <n v="0"/>
    <n v="0"/>
    <n v="0"/>
    <n v="6006.5599999999995"/>
    <s v="&gt;90 days"/>
    <n v="3"/>
    <s v="C"/>
    <n v="21"/>
    <n v="4.4526996402046546"/>
  </r>
  <r>
    <s v="ST423-285-021"/>
    <s v="主轴卷簧内轴承"/>
    <s v="SM"/>
    <n v="219"/>
    <x v="1"/>
    <s v="HVX"/>
    <x v="1"/>
    <s v="kanban"/>
    <n v="2600"/>
    <n v="975"/>
    <n v="1000"/>
    <n v="7.23"/>
    <n v="0"/>
    <n v="500"/>
    <n v="7122"/>
    <n v="7049.25"/>
    <n v="5.1249648975007021E-2"/>
    <n v="0"/>
    <n v="1807.5"/>
    <n v="7230"/>
    <n v="51492.060000000005"/>
    <s v="&lt;15 days"/>
    <n v="2"/>
    <s v="B"/>
    <n v="14"/>
    <n v="0"/>
  </r>
  <r>
    <s v="ST423-290-005"/>
    <s v="SCREW"/>
    <s v="XB"/>
    <n v="202"/>
    <x v="1"/>
    <s v="HVX"/>
    <x v="0"/>
    <s v="Order specific"/>
    <n v="2100"/>
    <n v="5"/>
    <n v="0"/>
    <n v="15"/>
    <n v="0"/>
    <n v="0"/>
    <n v="52"/>
    <n v="75"/>
    <n v="6843.75"/>
    <n v="0"/>
    <n v="0"/>
    <n v="0"/>
    <n v="780"/>
    <s v="Order specific"/>
    <s v="Order specific"/>
    <s v="C"/>
    <s v=""/>
    <n v="0"/>
  </r>
  <r>
    <s v="ST423-301-136"/>
    <s v="小鸟件磨擦套"/>
    <s v="SM"/>
    <n v="219"/>
    <x v="1"/>
    <s v="HVX"/>
    <x v="1"/>
    <s v="kanban"/>
    <n v="2600"/>
    <n v="1573"/>
    <n v="1500"/>
    <n v="2.15"/>
    <n v="0"/>
    <n v="500"/>
    <n v="8926"/>
    <n v="3381.95"/>
    <n v="0.20445888415863767"/>
    <n v="0"/>
    <n v="537.5"/>
    <n v="3225"/>
    <n v="19190.899999999998"/>
    <s v="&lt;15 days"/>
    <n v="2"/>
    <s v="B"/>
    <n v="14"/>
    <n v="0"/>
  </r>
  <r>
    <s v="ST423-305-048"/>
    <s v="PLAST. SHOUL. BEARING 10X12X05"/>
    <s v="SM"/>
    <n v="202"/>
    <x v="1"/>
    <s v="HVX"/>
    <x v="1"/>
    <s v="kanban"/>
    <n v="2600"/>
    <n v="804"/>
    <n v="675"/>
    <n v="0.9"/>
    <n v="0"/>
    <n v="135"/>
    <n v="2598"/>
    <n v="723.6"/>
    <n v="220.9949961508853"/>
    <n v="0"/>
    <n v="60.75"/>
    <n v="607.5"/>
    <n v="2338.2000000000003"/>
    <s v="&gt;90 days"/>
    <n v="3"/>
    <s v="C"/>
    <n v="21"/>
    <n v="432.19444759076544"/>
  </r>
  <r>
    <s v="ST423-305-227"/>
    <s v="PLAST. SHOUL. BEARING 09X14X10"/>
    <s v="SM"/>
    <n v="202"/>
    <x v="1"/>
    <s v="HVX"/>
    <x v="1"/>
    <s v="kanban"/>
    <n v="2600"/>
    <n v="294"/>
    <n v="225"/>
    <n v="1"/>
    <n v="0"/>
    <n v="45"/>
    <n v="866"/>
    <n v="294"/>
    <n v="338.86836027713628"/>
    <n v="0"/>
    <n v="22.5"/>
    <n v="225"/>
    <n v="866"/>
    <s v="&gt;90 days"/>
    <n v="3"/>
    <s v="C"/>
    <n v="21"/>
    <n v="182.01515354733183"/>
  </r>
  <r>
    <s v="ST423-310-010"/>
    <s v="THERMOPLAST. CLIP BEARING 10X3"/>
    <s v="SM"/>
    <n v="202"/>
    <x v="1"/>
    <s v="HVX"/>
    <x v="1"/>
    <s v="kanban"/>
    <n v="2600"/>
    <n v="1223"/>
    <n v="2075"/>
    <n v="0.83"/>
    <n v="0"/>
    <n v="500"/>
    <n v="7323"/>
    <n v="1015.0899999999999"/>
    <n v="14.653830397378124"/>
    <n v="0"/>
    <n v="207.5"/>
    <n v="1722.25"/>
    <n v="6078.09"/>
    <s v="&lt;15 days"/>
    <n v="3"/>
    <s v="B"/>
    <n v="21"/>
    <n v="0"/>
  </r>
  <r>
    <s v="ST423-311-055"/>
    <s v="SHOULD. BUSH STEEL 8/10X5.5"/>
    <s v="SM"/>
    <n v="219"/>
    <x v="1"/>
    <s v="HVX"/>
    <x v="1"/>
    <s v="kanban"/>
    <n v="2600"/>
    <n v="168"/>
    <n v="660"/>
    <n v="1.61"/>
    <n v="0"/>
    <n v="176"/>
    <n v="3866"/>
    <n v="270.48"/>
    <n v="115.46689084324883"/>
    <n v="0"/>
    <n v="141.68"/>
    <n v="1062.6000000000001"/>
    <n v="6224.26"/>
    <s v="&gt;90 days"/>
    <n v="3"/>
    <s v="C"/>
    <n v="21"/>
    <n v="146.04989305704592"/>
  </r>
  <r>
    <s v="ST423-311-203"/>
    <s v="轴承25/28X11.5"/>
    <s v="X40"/>
    <n v="219"/>
    <x v="1"/>
    <s v="HVX"/>
    <x v="0"/>
    <s v="Order specific"/>
    <n v="2100"/>
    <n v="12"/>
    <n v="0"/>
    <n v="3.42"/>
    <n v="0"/>
    <n v="0"/>
    <n v="68"/>
    <n v="41.04"/>
    <n v="901.76470588235293"/>
    <n v="0"/>
    <n v="0"/>
    <n v="0"/>
    <n v="232.56"/>
    <s v="Order specific"/>
    <s v="Order specific"/>
    <s v="C"/>
    <s v=""/>
    <n v="0"/>
  </r>
  <r>
    <s v="ST423-311-236"/>
    <s v="轴承14/16X12"/>
    <s v="XA"/>
    <n v="219"/>
    <x v="1"/>
    <s v="HVX"/>
    <x v="0"/>
    <s v="Order specific"/>
    <n v="2100"/>
    <n v="58"/>
    <n v="0"/>
    <n v="1.54"/>
    <n v="0"/>
    <n v="0"/>
    <n v="88"/>
    <n v="89.320000000000007"/>
    <n v="49.772727272727266"/>
    <n v="0"/>
    <n v="0"/>
    <n v="0"/>
    <n v="135.52000000000001"/>
    <s v="Order specific"/>
    <s v="Order specific"/>
    <s v="C"/>
    <s v=""/>
    <n v="0"/>
  </r>
  <r>
    <s v="ST423-350-081"/>
    <s v="SELF LUBRICAT BEARING 06/10X06"/>
    <s v="SM"/>
    <n v="219"/>
    <x v="1"/>
    <s v="HVX"/>
    <x v="1"/>
    <s v="kanban"/>
    <n v="2600"/>
    <n v="69"/>
    <n v="45"/>
    <n v="1.4"/>
    <n v="0"/>
    <n v="15"/>
    <n v="237"/>
    <n v="96.6"/>
    <n v="89.324894514767934"/>
    <n v="0"/>
    <n v="10.5"/>
    <n v="62.999999999999993"/>
    <n v="331.79999999999995"/>
    <s v="&lt;90 days"/>
    <n v="3"/>
    <s v="C"/>
    <n v="21"/>
    <n v="48.767166178554554"/>
  </r>
  <r>
    <s v="ST423-501-001"/>
    <s v="ARTICULATED JOINT 6/R"/>
    <s v="SM"/>
    <n v="219"/>
    <x v="1"/>
    <s v="HVX"/>
    <x v="1"/>
    <s v="kanban"/>
    <n v="2600"/>
    <n v="44"/>
    <n v="30"/>
    <n v="21.54"/>
    <n v="0"/>
    <n v="15"/>
    <n v="237"/>
    <n v="947.76"/>
    <n v="106.26582278481013"/>
    <n v="0"/>
    <n v="161.54999999999998"/>
    <n v="646.19999999999993"/>
    <n v="5104.9799999999996"/>
    <s v="&gt;90 days"/>
    <n v="3"/>
    <s v="B"/>
    <n v="21"/>
    <n v="501.90750418106018"/>
  </r>
  <r>
    <s v="ST423-511-020"/>
    <s v="主轴拐臂轴承"/>
    <s v="XA"/>
    <n v="219"/>
    <x v="1"/>
    <s v="HVX"/>
    <x v="0"/>
    <s v="Order specific"/>
    <n v="2100"/>
    <n v="178"/>
    <n v="0"/>
    <n v="29.11"/>
    <n v="0"/>
    <n v="0"/>
    <n v="266"/>
    <n v="5181.58"/>
    <n v="60.375939849624054"/>
    <n v="0"/>
    <n v="0"/>
    <n v="0"/>
    <n v="7743.26"/>
    <s v="Order specific"/>
    <s v="Order specific"/>
    <s v="B"/>
    <s v=""/>
    <n v="0"/>
  </r>
  <r>
    <s v="ST424-501-343"/>
    <s v="CHAIN LINKS"/>
    <s v="XB"/>
    <n v="105"/>
    <x v="1"/>
    <s v="HVX"/>
    <x v="0"/>
    <s v="Order specific"/>
    <n v="2100"/>
    <n v="15"/>
    <n v="50"/>
    <n v="9.82"/>
    <n v="0"/>
    <n v="0"/>
    <n v="0"/>
    <n v="147.30000000000001"/>
    <s v=""/>
    <n v="0"/>
    <n v="0"/>
    <n v="491"/>
    <n v="0"/>
    <s v="Order specific"/>
    <s v="Order specific"/>
    <s v="C"/>
    <s v=""/>
    <n v="0"/>
  </r>
  <r>
    <s v="ST431-101-137"/>
    <s v="整流桥"/>
    <s v="XA"/>
    <n v="213"/>
    <x v="1"/>
    <s v="HVX"/>
    <x v="0"/>
    <s v="Order specific"/>
    <n v="2100"/>
    <n v="585"/>
    <n v="0"/>
    <n v="15.17"/>
    <n v="60"/>
    <n v="0"/>
    <n v="597"/>
    <n v="8874.4500000000007"/>
    <n v="9.1708542713567844"/>
    <n v="910.2"/>
    <n v="0"/>
    <n v="0"/>
    <n v="9056.49"/>
    <s v="Order specific"/>
    <s v="Order specific"/>
    <s v="A"/>
    <s v=""/>
    <n v="0"/>
  </r>
  <r>
    <s v="ST434-101-064"/>
    <s v="64针航空插（公）"/>
    <s v="VMI"/>
    <n v="219"/>
    <x v="1"/>
    <s v="HVX"/>
    <x v="2"/>
    <s v="MRP"/>
    <s v="VMI"/>
    <n v="7"/>
    <n v="0"/>
    <n v="45.3"/>
    <n v="0"/>
    <n v="0"/>
    <n v="3294"/>
    <n v="317.09999999999997"/>
    <n v="64.822404371584696"/>
    <n v="0"/>
    <n v="0"/>
    <n v="0"/>
    <n v="149218.19999999998"/>
    <s v="&lt;90 days"/>
    <n v="2"/>
    <s v="C"/>
    <n v="14"/>
    <n v="164.08551679662801"/>
  </r>
  <r>
    <s v="ST434-101-164"/>
    <s v="64针航空插（母）配客户"/>
    <s v="VMI"/>
    <n v="219"/>
    <x v="1"/>
    <s v="HVX"/>
    <x v="2"/>
    <s v="MRP"/>
    <s v="VMI"/>
    <n v="428"/>
    <n v="0"/>
    <n v="45.3"/>
    <n v="0"/>
    <n v="0"/>
    <n v="1112"/>
    <n v="19388.399999999998"/>
    <n v="2.2976618705035969"/>
    <n v="0"/>
    <n v="0"/>
    <n v="0"/>
    <n v="50373.599999999999"/>
    <s v="&lt;15 days"/>
    <n v="2"/>
    <s v="A"/>
    <n v="14"/>
    <n v="0"/>
  </r>
  <r>
    <s v="ST434-101-565"/>
    <s v="Socket pin"/>
    <s v="SM"/>
    <n v="219"/>
    <x v="1"/>
    <s v="HVX"/>
    <x v="1"/>
    <s v="kanban"/>
    <n v="2600"/>
    <n v="448"/>
    <n v="0"/>
    <n v="0.73"/>
    <n v="0"/>
    <n v="2000"/>
    <n v="1812"/>
    <n v="327.03999999999996"/>
    <n v="86.214128035320087"/>
    <n v="0"/>
    <n v="730"/>
    <n v="0"/>
    <n v="1322.76"/>
    <s v="&lt;90 days"/>
    <n v="3"/>
    <s v="C"/>
    <n v="21"/>
    <n v="163.27062728971961"/>
  </r>
  <r>
    <s v="ST434-101-566"/>
    <s v="Female contact crimping 10A"/>
    <s v="SM"/>
    <n v="219"/>
    <x v="1"/>
    <s v="HVX"/>
    <x v="1"/>
    <s v="kanban"/>
    <n v="2600"/>
    <n v="1750"/>
    <n v="8000"/>
    <n v="0.8"/>
    <n v="0"/>
    <n v="4000"/>
    <n v="74989"/>
    <n v="1400"/>
    <n v="2.1805864860179494"/>
    <n v="0"/>
    <n v="1600"/>
    <n v="6400"/>
    <n v="59991.200000000004"/>
    <s v="&lt;15 days"/>
    <n v="2"/>
    <s v="B"/>
    <n v="14"/>
    <n v="0"/>
  </r>
  <r>
    <s v="ST435-520-012"/>
    <s v="MICROSWITCH 16A 6.3X0.8"/>
    <s v="SM"/>
    <n v="202"/>
    <x v="1"/>
    <s v="HVX"/>
    <x v="1"/>
    <s v="kanban"/>
    <n v="2600"/>
    <n v="919"/>
    <n v="1256"/>
    <n v="18.149999999999999"/>
    <n v="0"/>
    <n v="314"/>
    <n v="6159"/>
    <n v="16679.849999999999"/>
    <n v="103.71001786004221"/>
    <n v="0"/>
    <n v="2849.5499999999997"/>
    <n v="22796.399999999998"/>
    <n v="111785.84999999999"/>
    <s v="&gt;90 days"/>
    <n v="2"/>
    <s v="A"/>
    <n v="14"/>
    <n v="9522.6168474739716"/>
  </r>
  <r>
    <s v="ST435-520-102"/>
    <s v="S6微动开关"/>
    <s v="VMI"/>
    <n v="202"/>
    <x v="1"/>
    <s v="HVX"/>
    <x v="2"/>
    <s v="MRP"/>
    <s v="VMI"/>
    <n v="545"/>
    <n v="0"/>
    <n v="3.2"/>
    <n v="0"/>
    <n v="0"/>
    <n v="5684"/>
    <n v="1744"/>
    <n v="59.013898662913441"/>
    <n v="0"/>
    <n v="0"/>
    <n v="0"/>
    <n v="18188.8"/>
    <s v="&lt;90 days"/>
    <n v="2"/>
    <s v="B"/>
    <n v="14"/>
    <n v="877.97619020078412"/>
  </r>
  <r>
    <s v="ST435-530-002"/>
    <s v="S41,43微动开关（常闭）"/>
    <s v="VMI"/>
    <n v="202"/>
    <x v="1"/>
    <s v="HVX"/>
    <x v="2"/>
    <s v="MRP"/>
    <s v="VMI"/>
    <n v="914"/>
    <n v="0"/>
    <n v="17"/>
    <n v="0"/>
    <n v="0"/>
    <n v="6236"/>
    <n v="15538"/>
    <n v="31.899454778704296"/>
    <n v="0"/>
    <n v="0"/>
    <n v="0"/>
    <n v="106012"/>
    <s v="&lt;90 days"/>
    <n v="2"/>
    <s v="A"/>
    <n v="14"/>
    <n v="5754.3410063089104"/>
  </r>
  <r>
    <s v="ST435-530-003"/>
    <s v="S41,43微动开关（常开）"/>
    <s v="VMI"/>
    <n v="202"/>
    <x v="1"/>
    <s v="HVX"/>
    <x v="2"/>
    <s v="MRP"/>
    <s v="VMI"/>
    <n v="117"/>
    <n v="0"/>
    <n v="16.78"/>
    <n v="0"/>
    <n v="0"/>
    <n v="199"/>
    <n v="1963.2600000000002"/>
    <n v="1676.4321608040202"/>
    <n v="0"/>
    <n v="0"/>
    <n v="0"/>
    <n v="3339.2200000000003"/>
    <s v="&gt;90 days"/>
    <n v="3"/>
    <s v="B"/>
    <n v="21"/>
    <n v="1279.520234224394"/>
  </r>
  <r>
    <s v="ST436-101-048"/>
    <s v="合闸闭锁电磁铁Y1(旧进口)110VACDC"/>
    <s v="VMI"/>
    <n v="202"/>
    <x v="1"/>
    <s v="HVX"/>
    <x v="2"/>
    <s v="MRP"/>
    <s v="VMI"/>
    <n v="16"/>
    <n v="0"/>
    <n v="128.21"/>
    <n v="0"/>
    <n v="0"/>
    <n v="29"/>
    <n v="2051.36"/>
    <n v="1472.5862068965516"/>
    <n v="0"/>
    <n v="0"/>
    <n v="0"/>
    <n v="3718.09"/>
    <s v="&gt;90 days"/>
    <n v="3"/>
    <s v="B"/>
    <n v="21"/>
    <n v="1334.5901737407801"/>
  </r>
  <r>
    <s v="ST436-101-230"/>
    <s v="24VDC Y1(进口）"/>
    <s v="XA"/>
    <n v="202"/>
    <x v="1"/>
    <s v="HVX"/>
    <x v="0"/>
    <s v="Order specific"/>
    <n v="2100"/>
    <n v="109"/>
    <n v="0"/>
    <n v="123.91"/>
    <n v="10"/>
    <n v="0"/>
    <n v="0"/>
    <n v="13506.19"/>
    <s v=""/>
    <n v="1239.0999999999999"/>
    <n v="0"/>
    <n v="0"/>
    <n v="0"/>
    <s v="Order specific"/>
    <s v="Order specific"/>
    <s v="A"/>
    <s v=""/>
    <n v="0"/>
  </r>
  <r>
    <s v="ST436-101-238"/>
    <s v="48VDC Y1(进口）"/>
    <s v="XA"/>
    <n v="202"/>
    <x v="1"/>
    <s v="HVX"/>
    <x v="0"/>
    <s v="Order specific"/>
    <n v="2100"/>
    <n v="114"/>
    <n v="0"/>
    <n v="78"/>
    <n v="10"/>
    <n v="0"/>
    <n v="0"/>
    <n v="8892"/>
    <s v=""/>
    <n v="780"/>
    <n v="0"/>
    <n v="0"/>
    <n v="0"/>
    <s v="Order specific"/>
    <s v="Order specific"/>
    <s v="A"/>
    <s v=""/>
    <n v="0"/>
  </r>
  <r>
    <s v="ST436-101-248"/>
    <s v="BLOCKING MAGNET 110V"/>
    <s v="VMI"/>
    <n v="202"/>
    <x v="1"/>
    <s v="HVX"/>
    <x v="2"/>
    <s v="MRP"/>
    <s v="VMI"/>
    <n v="63"/>
    <n v="0"/>
    <n v="78.31"/>
    <n v="0"/>
    <n v="0"/>
    <n v="230"/>
    <n v="4933.53"/>
    <n v="180.91304347826087"/>
    <n v="0"/>
    <n v="0"/>
    <n v="0"/>
    <n v="18011.3"/>
    <s v="&gt;90 days"/>
    <n v="2"/>
    <s v="B"/>
    <n v="14"/>
    <n v="3004.1534011535691"/>
  </r>
  <r>
    <s v="ST436-101-251"/>
    <s v="手车闭锁电磁铁 125VACDC(国内）"/>
    <s v="VMI"/>
    <n v="202"/>
    <x v="1"/>
    <s v="HVX"/>
    <x v="2"/>
    <s v="MRP"/>
    <s v="VMI"/>
    <n v="8"/>
    <n v="0"/>
    <n v="78"/>
    <n v="0"/>
    <n v="0"/>
    <n v="252"/>
    <n v="624"/>
    <n v="91.25"/>
    <n v="0"/>
    <n v="0"/>
    <n v="0"/>
    <n v="19656"/>
    <s v="&gt;90 days"/>
    <n v="2"/>
    <s v="C"/>
    <n v="14"/>
    <n v="348.65358904109593"/>
  </r>
  <r>
    <s v="ST436-101-359"/>
    <s v="合闸闭锁电磁铁Y1(旧国产)220VACDC"/>
    <s v="VMI"/>
    <n v="202"/>
    <x v="1"/>
    <s v="HVX"/>
    <x v="2"/>
    <s v="MRP"/>
    <s v="VMI"/>
    <n v="16"/>
    <n v="0"/>
    <n v="78"/>
    <n v="0"/>
    <n v="0"/>
    <n v="199"/>
    <n v="1248"/>
    <n v="14.673366834170855"/>
    <n v="0"/>
    <n v="0"/>
    <n v="0"/>
    <n v="15522"/>
    <s v="&lt;15 days"/>
    <n v="2"/>
    <s v="B"/>
    <n v="14"/>
    <n v="37.799013698630233"/>
  </r>
  <r>
    <s v="ST436-102-030"/>
    <s v="24VDC F4&amp;Y0(进口）"/>
    <s v="XA"/>
    <n v="202"/>
    <x v="1"/>
    <s v="HVX"/>
    <x v="0"/>
    <s v="Order specific"/>
    <n v="2100"/>
    <n v="10"/>
    <n v="6"/>
    <n v="79"/>
    <n v="10"/>
    <n v="0"/>
    <n v="7"/>
    <n v="790"/>
    <n v="834.28571428571422"/>
    <n v="790"/>
    <n v="0"/>
    <n v="474"/>
    <n v="553"/>
    <s v="Order specific"/>
    <s v="Order specific"/>
    <s v="C"/>
    <s v=""/>
    <n v="0"/>
  </r>
  <r>
    <s v="ST436-102-038"/>
    <s v="48VDC F4&amp;Y0(进口）"/>
    <s v="XA"/>
    <n v="202"/>
    <x v="1"/>
    <s v="HVX"/>
    <x v="0"/>
    <s v="Order specific"/>
    <n v="2100"/>
    <n v="34"/>
    <n v="0"/>
    <n v="388.18"/>
    <n v="20"/>
    <n v="0"/>
    <n v="7"/>
    <n v="13198.12"/>
    <n v="521.42857142857144"/>
    <n v="7763.6"/>
    <n v="0"/>
    <n v="0"/>
    <n v="2717.26"/>
    <s v="Order specific"/>
    <s v="Order specific"/>
    <s v="A"/>
    <s v=""/>
    <n v="0"/>
  </r>
  <r>
    <s v="ST436-102-048"/>
    <s v="110VDC F4&amp;Y0(进口）"/>
    <s v="XA"/>
    <n v="202"/>
    <x v="1"/>
    <s v="HVX"/>
    <x v="0"/>
    <s v="Order specific"/>
    <n v="2100"/>
    <n v="54"/>
    <n v="0"/>
    <n v="79.88"/>
    <n v="30"/>
    <n v="0"/>
    <n v="135"/>
    <n v="4313.5199999999995"/>
    <n v="91.925925925925924"/>
    <n v="2396.3999999999996"/>
    <n v="0"/>
    <n v="0"/>
    <n v="10783.8"/>
    <s v="Order specific"/>
    <s v="Order specific"/>
    <s v="B"/>
    <s v=""/>
    <n v="0"/>
  </r>
  <r>
    <s v="ST436-102-051"/>
    <s v="F4&amp;手车闭锁电磁铁 125VDC（进口）"/>
    <s v="VMI"/>
    <n v="202"/>
    <x v="1"/>
    <s v="HVX"/>
    <x v="2"/>
    <s v="MRP"/>
    <s v="VMI"/>
    <n v="30"/>
    <n v="0"/>
    <n v="102.04"/>
    <n v="0"/>
    <n v="0"/>
    <n v="26"/>
    <n v="3061.2000000000003"/>
    <n v="758.07692307692309"/>
    <n v="0"/>
    <n v="0"/>
    <n v="0"/>
    <n v="2653.04"/>
    <s v="&gt;90 days"/>
    <n v="3"/>
    <s v="B"/>
    <n v="21"/>
    <n v="1964.4237589041099"/>
  </r>
  <r>
    <s v="ST436-102-058"/>
    <s v="F4&amp;手车闭锁电磁铁 220VDC（进口）"/>
    <s v="VMI"/>
    <n v="202"/>
    <x v="1"/>
    <s v="HVX"/>
    <x v="2"/>
    <s v="MRP"/>
    <s v="VMI"/>
    <n v="3"/>
    <n v="0"/>
    <n v="79"/>
    <n v="0"/>
    <n v="0"/>
    <n v="132"/>
    <n v="237"/>
    <n v="82.954545454545453"/>
    <n v="0"/>
    <n v="0"/>
    <n v="0"/>
    <n v="10428"/>
    <s v="&lt;90 days"/>
    <n v="2"/>
    <s v="C"/>
    <n v="14"/>
    <n v="130.02144657534248"/>
  </r>
  <r>
    <s v="ST437-201-106"/>
    <s v="蛇皮管"/>
    <s v="XA"/>
    <n v="202"/>
    <x v="1"/>
    <s v="HVX"/>
    <x v="0"/>
    <s v="Order specific"/>
    <n v="2100"/>
    <n v="55"/>
    <n v="0"/>
    <n v="8.1999999999999993"/>
    <n v="0"/>
    <n v="0"/>
    <n v="75.599999999999994"/>
    <n v="450.99999999999994"/>
    <n v="14.484126984126986"/>
    <n v="0"/>
    <n v="0"/>
    <n v="0"/>
    <n v="619.91999999999985"/>
    <s v="Order specific"/>
    <s v="Order specific"/>
    <s v="C"/>
    <s v=""/>
    <n v="0"/>
  </r>
  <r>
    <s v="ST440-110-009"/>
    <s v="护线橡胶圈"/>
    <s v="MTX"/>
    <n v="202"/>
    <x v="1"/>
    <s v="HVX"/>
    <x v="0"/>
    <s v="Order specific"/>
    <n v="2100"/>
    <n v="288"/>
    <n v="0"/>
    <n v="0.4"/>
    <n v="0"/>
    <n v="0"/>
    <n v="21"/>
    <n v="115.2"/>
    <n v="955.95238095238096"/>
    <n v="0"/>
    <n v="0"/>
    <n v="0"/>
    <n v="8.4"/>
    <s v="Order specific"/>
    <s v="Order specific"/>
    <s v="C"/>
    <s v=""/>
    <n v="0"/>
  </r>
  <r>
    <s v="ST440-110-010"/>
    <s v="固定式端子排"/>
    <s v="VMI"/>
    <n v="202"/>
    <x v="1"/>
    <s v="HVX"/>
    <x v="2"/>
    <s v="MRP"/>
    <s v="VMI"/>
    <n v="911"/>
    <n v="0"/>
    <n v="1.22"/>
    <n v="0"/>
    <n v="0"/>
    <n v="264"/>
    <n v="1111.42"/>
    <n v="398.18181818181813"/>
    <n v="0"/>
    <n v="0"/>
    <n v="0"/>
    <n v="322.08"/>
    <s v="&gt;90 days"/>
    <n v="3"/>
    <s v="B"/>
    <n v="21"/>
    <n v="694.85064904109595"/>
  </r>
  <r>
    <s v="ST440-120-021"/>
    <s v="WIRE SLEEVE 6X10X3"/>
    <s v="SM"/>
    <n v="202"/>
    <x v="1"/>
    <s v="HVX"/>
    <x v="1"/>
    <s v="kanban"/>
    <n v="2600"/>
    <n v="160"/>
    <n v="640"/>
    <n v="0.13"/>
    <n v="0"/>
    <n v="160"/>
    <n v="759"/>
    <n v="20.8"/>
    <n v="438.09617918313575"/>
    <n v="0"/>
    <n v="10.4"/>
    <n v="83.2"/>
    <n v="98.67"/>
    <s v="&gt;90 days"/>
    <n v="3"/>
    <s v="C"/>
    <n v="21"/>
    <n v="13.069952717922501"/>
  </r>
  <r>
    <s v="ST440-201-722"/>
    <s v="END STOP E/U"/>
    <s v="SM"/>
    <n v="219"/>
    <x v="1"/>
    <s v="HVX"/>
    <x v="1"/>
    <s v="kanban"/>
    <n v="2600"/>
    <n v="500"/>
    <n v="1440"/>
    <n v="1.1299999999999999"/>
    <n v="0"/>
    <n v="360"/>
    <n v="7040"/>
    <n v="565"/>
    <n v="8.295454545454545"/>
    <n v="0"/>
    <n v="203.39999999999998"/>
    <n v="1627.1999999999998"/>
    <n v="7955.1999999999989"/>
    <s v="&lt;15 days"/>
    <n v="3"/>
    <s v="C"/>
    <n v="21"/>
    <n v="0"/>
  </r>
  <r>
    <s v="ST443-002-101"/>
    <s v="AUX SWITCH"/>
    <s v="O12"/>
    <n v="219"/>
    <x v="1"/>
    <s v="HVX"/>
    <x v="0"/>
    <s v="Order specific"/>
    <n v="2100"/>
    <n v="65"/>
    <n v="0"/>
    <n v="109.26"/>
    <n v="0"/>
    <n v="0"/>
    <n v="501"/>
    <n v="7101.9000000000005"/>
    <n v="364.27145708582833"/>
    <n v="0"/>
    <n v="0"/>
    <n v="0"/>
    <n v="54739.26"/>
    <s v="Order specific"/>
    <s v="Order specific"/>
    <s v="B"/>
    <s v=""/>
    <n v="0"/>
  </r>
  <r>
    <s v="ST443-002-104"/>
    <s v="02辅开"/>
    <s v="VMI"/>
    <n v="219"/>
    <x v="1"/>
    <s v="HVX"/>
    <x v="2"/>
    <s v="MRP"/>
    <s v="VMI"/>
    <n v="149"/>
    <n v="0"/>
    <n v="107.98"/>
    <n v="0"/>
    <n v="0"/>
    <n v="2305"/>
    <n v="16089.02"/>
    <n v="10.292841648590022"/>
    <n v="0"/>
    <n v="0"/>
    <n v="0"/>
    <n v="248893.90000000002"/>
    <s v="&lt;15 days"/>
    <n v="1"/>
    <s v="A"/>
    <n v="7"/>
    <n v="3397.1058709378299"/>
  </r>
  <r>
    <s v="ST443-002-109"/>
    <s v="01辅开"/>
    <s v="VMI"/>
    <n v="219"/>
    <x v="1"/>
    <s v="HVX"/>
    <x v="2"/>
    <s v="MRP"/>
    <s v="VMI"/>
    <n v="2"/>
    <n v="0"/>
    <n v="109.26"/>
    <n v="0"/>
    <n v="0"/>
    <n v="20251"/>
    <n v="218.52"/>
    <n v="2.6855463927707275"/>
    <n v="0"/>
    <n v="0"/>
    <n v="0"/>
    <n v="2212624.2600000002"/>
    <s v="&lt;15 days"/>
    <n v="1"/>
    <s v="C"/>
    <n v="7"/>
    <n v="0"/>
  </r>
  <r>
    <s v="ST443-002-111"/>
    <s v="Aux. switch CR90"/>
    <s v="XA"/>
    <n v="202"/>
    <x v="1"/>
    <s v="HVX"/>
    <x v="0"/>
    <s v="Order specific"/>
    <n v="2100"/>
    <n v="2"/>
    <n v="0"/>
    <n v="80"/>
    <n v="0"/>
    <n v="0"/>
    <n v="8"/>
    <n v="160"/>
    <n v="91.25"/>
    <n v="0"/>
    <n v="0"/>
    <n v="0"/>
    <n v="640"/>
    <s v="Order specific"/>
    <s v="Order specific"/>
    <s v="C"/>
    <s v=""/>
    <n v="0"/>
  </r>
  <r>
    <s v="VAH12-63-50"/>
    <s v="VAH CIRCUIT BREAKER"/>
    <s v="VAH"/>
    <n v="213"/>
    <x v="1"/>
    <s v="HVX"/>
    <x v="0"/>
    <s v="Order specific"/>
    <n v="2100"/>
    <n v="3"/>
    <n v="0"/>
    <n v="261211.7"/>
    <n v="0"/>
    <n v="0"/>
    <n v="0"/>
    <n v="783635.10000000009"/>
    <s v=""/>
    <n v="0"/>
    <n v="0"/>
    <n v="0"/>
    <n v="0"/>
    <s v="Order specific"/>
    <s v="Order specific"/>
    <s v="A"/>
    <s v=""/>
    <n v="0"/>
  </r>
  <r>
    <s v="WIRING-BHVX"/>
    <s v="WIRING"/>
    <s v="SM"/>
    <n v="202"/>
    <x v="1"/>
    <s v="HVX"/>
    <x v="2"/>
    <s v="MRP"/>
    <n v="2600"/>
    <n v="221"/>
    <n v="82"/>
    <n v="111.4"/>
    <n v="0"/>
    <n v="30"/>
    <n v="3165"/>
    <n v="24619.4"/>
    <n v="0.34597156398104267"/>
    <n v="0"/>
    <n v="1671"/>
    <n v="9134.8000000000011"/>
    <n v="352581"/>
    <s v="&lt;15 days"/>
    <n v="1"/>
    <s v="A"/>
    <n v="7"/>
    <n v="0"/>
  </r>
  <r>
    <m/>
    <m/>
    <m/>
    <m/>
    <x v="2"/>
    <m/>
    <x v="3"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895">
  <r>
    <s v="283316/022ST"/>
    <s v="合闸线圈(DC220V)"/>
    <s v="FEP"/>
    <n v="212"/>
    <x v="0"/>
    <s v="VEP"/>
    <x v="0"/>
    <s v="Order specific"/>
    <n v="2100"/>
    <n v="8"/>
    <n v="0"/>
    <n v="48.86"/>
    <n v="0"/>
    <n v="0"/>
    <n v="0"/>
    <n v="390.88"/>
    <s v=""/>
    <n v="0"/>
    <n v="0"/>
    <n v="0"/>
    <n v="0"/>
    <s v="Order specific"/>
    <s v="Order specific"/>
    <s v="C"/>
    <s v=""/>
    <n v="0"/>
  </r>
  <r>
    <s v="468133/001"/>
    <s v="FEP手动储能杆"/>
    <s v="FEP"/>
    <n v="212"/>
    <x v="0"/>
    <s v="VEP"/>
    <x v="0"/>
    <s v="Order specific"/>
    <n v="2100"/>
    <n v="1"/>
    <n v="0"/>
    <n v="0"/>
    <n v="0"/>
    <n v="0"/>
    <n v="0"/>
    <n v="0"/>
    <s v=""/>
    <n v="0"/>
    <n v="0"/>
    <n v="0"/>
    <n v="0"/>
    <s v="Order specific"/>
    <s v="Order specific"/>
    <s v="D"/>
    <s v=""/>
    <n v="0"/>
  </r>
  <r>
    <s v="AGS000440-01"/>
    <s v="BEARING"/>
    <s v="XA"/>
    <n v="202"/>
    <x v="1"/>
    <s v="HVX"/>
    <x v="0"/>
    <s v="Order specific"/>
    <n v="2100"/>
    <n v="10"/>
    <n v="0"/>
    <n v="238"/>
    <n v="0"/>
    <n v="0"/>
    <n v="100"/>
    <n v="2380"/>
    <n v="36.5"/>
    <n v="0"/>
    <n v="0"/>
    <n v="0"/>
    <n v="23800"/>
    <s v="Order specific"/>
    <s v="Order specific"/>
    <s v="B"/>
    <s v=""/>
    <n v="0"/>
  </r>
  <r>
    <s v="AGS000777-01"/>
    <s v="COMPLETE LEVER"/>
    <s v="SM"/>
    <n v="212"/>
    <x v="1"/>
    <s v="HVX"/>
    <x v="1"/>
    <s v="kanban"/>
    <n v="2600"/>
    <n v="116"/>
    <n v="250"/>
    <n v="18"/>
    <n v="0"/>
    <n v="50"/>
    <n v="1259"/>
    <n v="2088"/>
    <n v="33.62986497220016"/>
    <n v="0"/>
    <n v="450"/>
    <n v="4500"/>
    <n v="22662"/>
    <s v="&lt;90 days"/>
    <n v="2"/>
    <s v="B"/>
    <n v="14"/>
    <n v="804.38991780821925"/>
  </r>
  <r>
    <s v="AGS001184-01"/>
    <s v="DISK"/>
    <s v="SM"/>
    <n v="202"/>
    <x v="1"/>
    <s v="HVX"/>
    <x v="1"/>
    <s v="kanban"/>
    <n v="2600"/>
    <n v="155"/>
    <n v="60"/>
    <n v="4.51"/>
    <n v="0"/>
    <n v="30"/>
    <n v="875"/>
    <n v="699.05"/>
    <n v="64.657142857142858"/>
    <n v="0"/>
    <n v="67.649999999999991"/>
    <n v="270.59999999999997"/>
    <n v="3946.25"/>
    <s v="&lt;90 days"/>
    <n v="3"/>
    <s v="C"/>
    <n v="21"/>
    <n v="311.52361643835616"/>
  </r>
  <r>
    <s v="AGS001658-01"/>
    <s v="合分电磁铁缓冲垫"/>
    <s v="SM"/>
    <n v="202"/>
    <x v="1"/>
    <s v="HVX"/>
    <x v="1"/>
    <s v="kanban"/>
    <n v="2600"/>
    <n v="311"/>
    <n v="800"/>
    <n v="2.5"/>
    <n v="0"/>
    <n v="400"/>
    <n v="16287"/>
    <n v="777.5"/>
    <n v="6.9696690612144661"/>
    <n v="0"/>
    <n v="500"/>
    <n v="2000"/>
    <n v="40717.5"/>
    <s v="&lt;15 days"/>
    <n v="2"/>
    <s v="C"/>
    <n v="14"/>
    <n v="0"/>
  </r>
  <r>
    <s v="AGS001665-01"/>
    <s v="SPACER"/>
    <s v="XA"/>
    <n v="212"/>
    <x v="1"/>
    <s v="HVX"/>
    <x v="0"/>
    <s v="Order specific"/>
    <n v="2100"/>
    <n v="20"/>
    <n v="0"/>
    <n v="1.1399999999999999"/>
    <n v="0"/>
    <n v="0"/>
    <n v="123"/>
    <n v="22.799999999999997"/>
    <n v="59.349593495934961"/>
    <n v="0"/>
    <n v="0"/>
    <n v="0"/>
    <n v="140.22"/>
    <s v="Order specific"/>
    <s v="Order specific"/>
    <s v="C"/>
    <s v=""/>
    <n v="0"/>
  </r>
  <r>
    <s v="AGS001780-01"/>
    <s v="合分闸指示安装件"/>
    <s v="VMI"/>
    <n v="202"/>
    <x v="1"/>
    <s v="HVX"/>
    <x v="2"/>
    <s v="MRP"/>
    <s v="VMI"/>
    <n v="1"/>
    <n v="0"/>
    <n v="20"/>
    <n v="0"/>
    <n v="0"/>
    <n v="866"/>
    <n v="20"/>
    <n v="0.42147806004618937"/>
    <n v="0"/>
    <n v="0"/>
    <n v="0"/>
    <n v="17320"/>
    <s v="&lt;15 days"/>
    <n v="2"/>
    <s v="C"/>
    <n v="14"/>
    <n v="0"/>
  </r>
  <r>
    <s v="AGS002432-01"/>
    <s v="AXLE"/>
    <s v="SM"/>
    <n v="202"/>
    <x v="1"/>
    <s v="HVX"/>
    <x v="1"/>
    <s v="kanban"/>
    <n v="2600"/>
    <n v="2460"/>
    <n v="3000"/>
    <n v="0.7"/>
    <n v="0"/>
    <n v="300"/>
    <n v="1515"/>
    <n v="1722"/>
    <n v="592.67326732673268"/>
    <n v="0"/>
    <n v="105"/>
    <n v="2100"/>
    <n v="1060.5"/>
    <s v="&gt;90 days"/>
    <n v="3"/>
    <s v="B"/>
    <n v="21"/>
    <n v="1096.2500547945206"/>
  </r>
  <r>
    <s v="AGS002438-01"/>
    <s v="F4装配连接件"/>
    <s v="VMI"/>
    <n v="202"/>
    <x v="1"/>
    <s v="HVX"/>
    <x v="2"/>
    <s v="MRP"/>
    <s v="VMI"/>
    <n v="10"/>
    <n v="0"/>
    <n v="5.54"/>
    <n v="0"/>
    <n v="0"/>
    <n v="605"/>
    <n v="55.4"/>
    <n v="6.0330578512396693"/>
    <n v="0"/>
    <n v="0"/>
    <n v="0"/>
    <n v="3351.7"/>
    <s v="&lt;15 days"/>
    <n v="3"/>
    <s v="C"/>
    <n v="21"/>
    <n v="0"/>
  </r>
  <r>
    <s v="AGS002439-01"/>
    <s v="FISHPLATE"/>
    <s v="SM"/>
    <n v="202"/>
    <x v="1"/>
    <s v="HVX"/>
    <x v="1"/>
    <s v="kanban"/>
    <n v="2600"/>
    <n v="229"/>
    <n v="380"/>
    <n v="1.17"/>
    <n v="0"/>
    <n v="120"/>
    <n v="606"/>
    <n v="267.93"/>
    <n v="137.92904290429044"/>
    <n v="0"/>
    <n v="70.199999999999989"/>
    <n v="444.59999999999997"/>
    <n v="709.02"/>
    <s v="&gt;90 days"/>
    <n v="3"/>
    <s v="C"/>
    <n v="21"/>
    <n v="149.91046520547948"/>
  </r>
  <r>
    <s v="AGS002751-01"/>
    <s v="卷簧（大电流）"/>
    <s v="O12"/>
    <n v="213"/>
    <x v="1"/>
    <s v="HVX"/>
    <x v="0"/>
    <s v="Order specific"/>
    <n v="2100"/>
    <n v="264"/>
    <n v="810"/>
    <n v="201.66"/>
    <n v="162"/>
    <n v="0"/>
    <n v="1761"/>
    <n v="53238.239999999998"/>
    <n v="54.718909710391827"/>
    <n v="32668.92"/>
    <n v="0"/>
    <n v="163344.6"/>
    <n v="355123.26"/>
    <s v="Order specific"/>
    <s v="Order specific"/>
    <s v="A"/>
    <s v=""/>
    <n v="0"/>
  </r>
  <r>
    <s v="AGS448718-01"/>
    <s v="特殊F4用弹簧&amp;合分按钮弹簧"/>
    <s v="XA"/>
    <n v="219"/>
    <x v="1"/>
    <s v="HVX"/>
    <x v="0"/>
    <s v="Order specific"/>
    <n v="2100"/>
    <n v="640"/>
    <n v="0"/>
    <n v="0.2"/>
    <n v="0"/>
    <n v="0"/>
    <n v="0"/>
    <n v="128"/>
    <s v=""/>
    <n v="0"/>
    <n v="0"/>
    <n v="0"/>
    <n v="0"/>
    <s v="Order specific"/>
    <s v="Order specific"/>
    <s v="C"/>
    <s v=""/>
    <n v="0"/>
  </r>
  <r>
    <s v="AGS457456-01"/>
    <s v="CAP"/>
    <s v="SM"/>
    <n v="202"/>
    <x v="1"/>
    <s v="HVX"/>
    <x v="1"/>
    <s v="kanban"/>
    <n v="2600"/>
    <n v="452"/>
    <n v="600"/>
    <n v="0.87"/>
    <n v="0"/>
    <n v="150"/>
    <n v="331"/>
    <n v="393.24"/>
    <n v="498.42900302114799"/>
    <n v="0"/>
    <n v="65.25"/>
    <n v="522"/>
    <n v="287.96999999999997"/>
    <s v="&gt;90 days"/>
    <n v="3"/>
    <s v="C"/>
    <n v="21"/>
    <n v="248.6034295890411"/>
  </r>
  <r>
    <s v="AGS600887-01"/>
    <s v="GEAR"/>
    <s v="XB"/>
    <n v="202"/>
    <x v="1"/>
    <s v="HVX"/>
    <x v="0"/>
    <s v="Order specific"/>
    <n v="2100"/>
    <n v="4"/>
    <n v="0"/>
    <n v="188.03"/>
    <n v="0"/>
    <n v="0"/>
    <n v="52"/>
    <n v="752.12"/>
    <n v="28.07692307692308"/>
    <n v="0"/>
    <n v="0"/>
    <n v="0"/>
    <n v="9777.56"/>
    <s v="Order specific"/>
    <s v="Order specific"/>
    <s v="C"/>
    <s v=""/>
    <n v="0"/>
  </r>
  <r>
    <s v="AGS637817-01"/>
    <s v="绝缘子"/>
    <s v="MTX"/>
    <n v="212"/>
    <x v="1"/>
    <s v="HVX"/>
    <x v="0"/>
    <s v="Order specific"/>
    <n v="2100"/>
    <n v="9"/>
    <n v="21"/>
    <n v="84.48"/>
    <n v="0"/>
    <n v="0"/>
    <n v="132"/>
    <n v="760.32"/>
    <n v="24.886363636363633"/>
    <n v="0"/>
    <n v="0"/>
    <n v="1774.0800000000002"/>
    <n v="11151.36"/>
    <s v="Order specific"/>
    <s v="Order specific"/>
    <s v="C"/>
    <s v=""/>
    <n v="0"/>
  </r>
  <r>
    <s v="AGS637822-01"/>
    <s v="绝缘子"/>
    <s v="MTX"/>
    <n v="213"/>
    <x v="1"/>
    <s v="HVX"/>
    <x v="0"/>
    <s v="Order specific"/>
    <n v="2100"/>
    <n v="120"/>
    <n v="0"/>
    <n v="173.58"/>
    <n v="96"/>
    <n v="0"/>
    <n v="271"/>
    <n v="20829.600000000002"/>
    <n v="161.62361623616235"/>
    <n v="16663.68"/>
    <n v="0"/>
    <n v="0"/>
    <n v="47040.18"/>
    <s v="Order specific"/>
    <s v="Order specific"/>
    <s v="A"/>
    <s v=""/>
    <n v="0"/>
  </r>
  <r>
    <s v="AGS637827-01"/>
    <s v="绝缘子"/>
    <s v="MTX"/>
    <n v="213"/>
    <x v="1"/>
    <s v="HVX"/>
    <x v="0"/>
    <s v="Order specific"/>
    <n v="2100"/>
    <n v="36"/>
    <n v="0"/>
    <n v="201.2"/>
    <n v="18"/>
    <n v="0"/>
    <n v="21"/>
    <n v="7243.2"/>
    <n v="625.71428571428567"/>
    <n v="3621.6"/>
    <n v="0"/>
    <n v="0"/>
    <n v="4225.2"/>
    <s v="Order specific"/>
    <s v="Order specific"/>
    <s v="A"/>
    <s v=""/>
    <n v="0"/>
  </r>
  <r>
    <s v="AGS637876-01"/>
    <s v="绝缘子"/>
    <s v="MTX"/>
    <n v="213"/>
    <x v="1"/>
    <s v="HVX"/>
    <x v="0"/>
    <s v="Order specific"/>
    <n v="2100"/>
    <n v="18"/>
    <n v="0"/>
    <n v="181.37"/>
    <n v="18"/>
    <n v="0"/>
    <n v="0"/>
    <n v="3264.66"/>
    <s v=""/>
    <n v="3264.66"/>
    <n v="0"/>
    <n v="0"/>
    <n v="0"/>
    <s v="Order specific"/>
    <s v="Order specific"/>
    <s v="B"/>
    <s v=""/>
    <n v="0"/>
  </r>
  <r>
    <s v="AGS637876-02"/>
    <s v="绝缘子"/>
    <s v="XA"/>
    <n v="213"/>
    <x v="1"/>
    <s v="HVX"/>
    <x v="0"/>
    <s v="Order specific"/>
    <n v="2100"/>
    <n v="48"/>
    <n v="0"/>
    <n v="243.83"/>
    <n v="18"/>
    <n v="0"/>
    <n v="48"/>
    <n v="11703.84"/>
    <n v="365"/>
    <n v="4388.9400000000005"/>
    <n v="0"/>
    <n v="0"/>
    <n v="11703.84"/>
    <s v="Order specific"/>
    <s v="Order specific"/>
    <s v="A"/>
    <s v=""/>
    <n v="0"/>
  </r>
  <r>
    <s v="AGS646005-01"/>
    <s v="垫片"/>
    <s v="XA"/>
    <n v="212"/>
    <x v="1"/>
    <s v="HVX"/>
    <x v="0"/>
    <s v="Order specific"/>
    <n v="2100"/>
    <n v="112"/>
    <n v="2"/>
    <n v="0.7"/>
    <n v="0"/>
    <n v="0"/>
    <n v="192"/>
    <n v="78.399999999999991"/>
    <n v="212.91666666666669"/>
    <n v="0"/>
    <n v="0"/>
    <n v="1.4"/>
    <n v="134.39999999999998"/>
    <s v="Order specific"/>
    <s v="Order specific"/>
    <s v="C"/>
    <s v=""/>
    <n v="0"/>
  </r>
  <r>
    <s v="AGS650081-01"/>
    <s v="COMPRESSION SPRING"/>
    <s v="SM"/>
    <n v="219"/>
    <x v="1"/>
    <s v="HVX"/>
    <x v="1"/>
    <s v="kanban"/>
    <n v="2600"/>
    <n v="139"/>
    <n v="240"/>
    <n v="0.3"/>
    <n v="0"/>
    <n v="60"/>
    <n v="403"/>
    <n v="41.699999999999996"/>
    <n v="125.89330024813896"/>
    <n v="0"/>
    <n v="9"/>
    <n v="72"/>
    <n v="120.89999999999999"/>
    <s v="&gt;90 days"/>
    <n v="3"/>
    <s v="C"/>
    <n v="21"/>
    <n v="22.931112328767121"/>
  </r>
  <r>
    <s v="AGS650146-01"/>
    <s v="弹簧"/>
    <s v="MTX"/>
    <n v="219"/>
    <x v="1"/>
    <s v="HVX"/>
    <x v="0"/>
    <s v="Order specific"/>
    <n v="2100"/>
    <n v="30"/>
    <n v="9"/>
    <n v="0.97"/>
    <n v="0"/>
    <n v="0"/>
    <n v="69"/>
    <n v="29.099999999999998"/>
    <n v="158.69565217391303"/>
    <n v="0"/>
    <n v="0"/>
    <n v="8.73"/>
    <n v="66.929999999999993"/>
    <s v="Order specific"/>
    <s v="Order specific"/>
    <s v="C"/>
    <s v=""/>
    <n v="0"/>
  </r>
  <r>
    <s v="AGS650147-01"/>
    <s v="弹簧"/>
    <s v="XA"/>
    <n v="219"/>
    <x v="1"/>
    <s v="HVX"/>
    <x v="0"/>
    <s v="Order specific"/>
    <n v="2100"/>
    <n v="112"/>
    <n v="0"/>
    <n v="0.32"/>
    <n v="0"/>
    <n v="0"/>
    <n v="208"/>
    <n v="35.840000000000003"/>
    <n v="196.53846153846152"/>
    <n v="0"/>
    <n v="0"/>
    <n v="0"/>
    <n v="66.56"/>
    <s v="Order specific"/>
    <s v="Order specific"/>
    <s v="C"/>
    <s v=""/>
    <n v="0"/>
  </r>
  <r>
    <s v="AGS650230-01"/>
    <s v="弹簧"/>
    <s v="XA"/>
    <n v="219"/>
    <x v="1"/>
    <s v="HVX"/>
    <x v="0"/>
    <s v="Order specific"/>
    <n v="2100"/>
    <n v="107"/>
    <n v="0"/>
    <n v="0.27"/>
    <n v="0"/>
    <n v="0"/>
    <n v="179"/>
    <n v="28.89"/>
    <n v="218.18435754189943"/>
    <n v="0"/>
    <n v="0"/>
    <n v="0"/>
    <n v="48.330000000000005"/>
    <s v="Order specific"/>
    <s v="Order specific"/>
    <s v="C"/>
    <s v=""/>
    <n v="0"/>
  </r>
  <r>
    <s v="AGS660416-01"/>
    <s v="GEAR WHEEL"/>
    <s v="XB"/>
    <n v="202"/>
    <x v="1"/>
    <s v="HVX"/>
    <x v="0"/>
    <s v="Order specific"/>
    <n v="2100"/>
    <n v="4"/>
    <n v="0"/>
    <n v="59.83"/>
    <n v="0"/>
    <n v="0"/>
    <n v="52"/>
    <n v="239.32"/>
    <n v="28.07692307692308"/>
    <n v="0"/>
    <n v="0"/>
    <n v="0"/>
    <n v="3111.16"/>
    <s v="Order specific"/>
    <s v="Order specific"/>
    <s v="C"/>
    <s v=""/>
    <n v="0"/>
  </r>
  <r>
    <s v="AGS667429-01"/>
    <s v="合闸电磁铁110VDC"/>
    <s v="VXA"/>
    <n v="213"/>
    <x v="1"/>
    <s v="HVX"/>
    <x v="0"/>
    <s v="Order specific"/>
    <n v="2100"/>
    <n v="7"/>
    <n v="0"/>
    <n v="799.98"/>
    <n v="0"/>
    <n v="0"/>
    <n v="0"/>
    <n v="5599.8600000000006"/>
    <s v=""/>
    <n v="0"/>
    <n v="0"/>
    <n v="0"/>
    <n v="0"/>
    <s v="Order specific"/>
    <s v="Order specific"/>
    <s v="B"/>
    <s v=""/>
    <n v="0"/>
  </r>
  <r>
    <s v="AGS667430-01"/>
    <s v="合闸电磁铁220VDC"/>
    <s v="VXA"/>
    <n v="213"/>
    <x v="1"/>
    <s v="HVX"/>
    <x v="0"/>
    <s v="Order specific"/>
    <n v="2100"/>
    <n v="2"/>
    <n v="0"/>
    <n v="950.42"/>
    <n v="0"/>
    <n v="0"/>
    <n v="7"/>
    <n v="1900.84"/>
    <n v="104.28571428571428"/>
    <n v="0"/>
    <n v="0"/>
    <n v="0"/>
    <n v="6652.94"/>
    <s v="Order specific"/>
    <s v="Order specific"/>
    <s v="B"/>
    <s v=""/>
    <n v="0"/>
  </r>
  <r>
    <s v="AGS669455-01"/>
    <s v="铁道断路器分闸电磁铁AC220V"/>
    <s v="TRA"/>
    <n v="213"/>
    <x v="1"/>
    <s v="HVX"/>
    <x v="0"/>
    <s v="Order specific"/>
    <n v="2100"/>
    <n v="10"/>
    <n v="0"/>
    <n v="319.92"/>
    <n v="0"/>
    <n v="0"/>
    <n v="0"/>
    <n v="3199.2000000000003"/>
    <s v=""/>
    <n v="0"/>
    <n v="0"/>
    <n v="0"/>
    <n v="0"/>
    <s v="Order specific"/>
    <s v="Order specific"/>
    <s v="B"/>
    <s v=""/>
    <n v="0"/>
  </r>
  <r>
    <s v="AGS670380-01"/>
    <s v="垫块"/>
    <s v="MTX"/>
    <n v="202"/>
    <x v="1"/>
    <s v="HVX"/>
    <x v="0"/>
    <s v="Order specific"/>
    <n v="2100"/>
    <n v="6"/>
    <n v="0"/>
    <n v="4.9000000000000004"/>
    <n v="0"/>
    <n v="0"/>
    <n v="48"/>
    <n v="29.400000000000002"/>
    <n v="45.625"/>
    <n v="0"/>
    <n v="0"/>
    <n v="0"/>
    <n v="235.20000000000002"/>
    <s v="Order specific"/>
    <s v="Order specific"/>
    <s v="C"/>
    <s v=""/>
    <n v="0"/>
  </r>
  <r>
    <s v="AGS693389-01"/>
    <s v=" Break release F11(220V DC)"/>
    <s v="TRA"/>
    <n v="213"/>
    <x v="1"/>
    <s v="HVX"/>
    <x v="0"/>
    <s v="Order specific"/>
    <n v="2100"/>
    <n v="1"/>
    <n v="0"/>
    <n v="647.48"/>
    <n v="0"/>
    <n v="0"/>
    <n v="1"/>
    <n v="647.48"/>
    <n v="365"/>
    <n v="0"/>
    <n v="0"/>
    <n v="0"/>
    <n v="647.48"/>
    <s v="Order specific"/>
    <s v="Order specific"/>
    <s v="C"/>
    <s v=""/>
    <n v="0"/>
  </r>
  <r>
    <s v="AGS693707-01"/>
    <s v="电动手车闭锁电磁铁DC110V"/>
    <s v="XA"/>
    <n v="202"/>
    <x v="1"/>
    <s v="HVX"/>
    <x v="0"/>
    <s v="Order specific"/>
    <n v="2100"/>
    <n v="20"/>
    <n v="30"/>
    <n v="79.42"/>
    <n v="20"/>
    <n v="0"/>
    <n v="142"/>
    <n v="1588.4"/>
    <n v="51.408450704225352"/>
    <n v="1588.4"/>
    <n v="0"/>
    <n v="2382.6"/>
    <n v="11277.64"/>
    <s v="Order specific"/>
    <s v="Order specific"/>
    <s v="B"/>
    <s v=""/>
    <n v="0"/>
  </r>
  <r>
    <s v="AGS693708-01"/>
    <s v="电动手车闭锁电磁铁DC220V"/>
    <s v="XA"/>
    <n v="213"/>
    <x v="1"/>
    <s v="HVX"/>
    <x v="0"/>
    <s v="Order specific"/>
    <n v="2100"/>
    <n v="42"/>
    <n v="4"/>
    <n v="165.94"/>
    <n v="20"/>
    <n v="0"/>
    <n v="42"/>
    <n v="6969.48"/>
    <n v="365"/>
    <n v="3318.8"/>
    <n v="0"/>
    <n v="663.76"/>
    <n v="6969.48"/>
    <s v="Order specific"/>
    <s v="Order specific"/>
    <s v="B"/>
    <s v=""/>
    <n v="0"/>
  </r>
  <r>
    <s v="AGS693709-01"/>
    <s v="电动手车闭锁电磁铁DC125V"/>
    <s v="XA"/>
    <n v="202"/>
    <x v="1"/>
    <s v="HVX"/>
    <x v="0"/>
    <s v="Order specific"/>
    <n v="2100"/>
    <n v="69"/>
    <n v="0"/>
    <n v="104.7"/>
    <n v="0"/>
    <n v="0"/>
    <n v="15"/>
    <n v="7224.3"/>
    <n v="1678.9999999999998"/>
    <n v="0"/>
    <n v="0"/>
    <n v="0"/>
    <n v="1570.5"/>
    <s v="Order specific"/>
    <s v="Order specific"/>
    <s v="A"/>
    <s v=""/>
    <n v="0"/>
  </r>
  <r>
    <s v="AGS699220-01"/>
    <s v="铁道断路器电机DC220V"/>
    <s v="VXA"/>
    <n v="213"/>
    <x v="1"/>
    <s v="HVX"/>
    <x v="0"/>
    <s v="Order specific"/>
    <n v="2100"/>
    <n v="7"/>
    <n v="0"/>
    <n v="1199.96"/>
    <n v="0"/>
    <n v="0"/>
    <n v="0"/>
    <n v="8399.7200000000012"/>
    <s v=""/>
    <n v="0"/>
    <n v="0"/>
    <n v="0"/>
    <n v="0"/>
    <s v="Order specific"/>
    <s v="Order specific"/>
    <s v="A"/>
    <s v=""/>
    <n v="0"/>
  </r>
  <r>
    <s v="AGSC10152-01"/>
    <s v="鸭嘴触子片16mm"/>
    <s v="VMI"/>
    <n v="202"/>
    <x v="1"/>
    <s v="HVX"/>
    <x v="2"/>
    <s v="MRP"/>
    <s v="VMI"/>
    <n v="631"/>
    <n v="0"/>
    <n v="20.66"/>
    <n v="0"/>
    <n v="0"/>
    <n v="50240"/>
    <n v="13036.460000000001"/>
    <n v="4.5842953821656049"/>
    <n v="0"/>
    <n v="0"/>
    <n v="0"/>
    <n v="1037958.4"/>
    <s v="&lt;15 days"/>
    <n v="1"/>
    <s v="A"/>
    <n v="7"/>
    <n v="0"/>
  </r>
  <r>
    <s v="AGSC11246-01"/>
    <s v="BUTTON"/>
    <s v="VXA"/>
    <n v="213"/>
    <x v="1"/>
    <s v="HVX"/>
    <x v="0"/>
    <s v="Order specific"/>
    <n v="2100"/>
    <n v="22"/>
    <n v="0"/>
    <n v="3.63"/>
    <n v="0"/>
    <n v="0"/>
    <n v="0"/>
    <n v="79.86"/>
    <s v=""/>
    <n v="0"/>
    <n v="0"/>
    <n v="0"/>
    <n v="0"/>
    <s v="Order specific"/>
    <s v="Order specific"/>
    <s v="C"/>
    <s v=""/>
    <n v="0"/>
  </r>
  <r>
    <s v="AGSC11247-01"/>
    <s v="BUTTON"/>
    <s v="VXA"/>
    <n v="213"/>
    <x v="1"/>
    <s v="HVX"/>
    <x v="0"/>
    <s v="Order specific"/>
    <n v="2100"/>
    <n v="30"/>
    <n v="4"/>
    <n v="3.63"/>
    <n v="0"/>
    <n v="0"/>
    <n v="89"/>
    <n v="108.89999999999999"/>
    <n v="123.03370786516854"/>
    <n v="0"/>
    <n v="0"/>
    <n v="14.52"/>
    <n v="323.07"/>
    <s v="Order specific"/>
    <s v="Order specific"/>
    <s v="C"/>
    <s v=""/>
    <n v="0"/>
  </r>
  <r>
    <s v="AGSC11412-01"/>
    <s v="64针航空插支架"/>
    <s v="VMI"/>
    <n v="219"/>
    <x v="1"/>
    <s v="HVX"/>
    <x v="2"/>
    <s v="MRP"/>
    <s v="VMI"/>
    <n v="7"/>
    <n v="0"/>
    <n v="47.86"/>
    <n v="0"/>
    <n v="0"/>
    <n v="3388"/>
    <n v="335.02"/>
    <n v="0.75413223140495866"/>
    <n v="0"/>
    <n v="0"/>
    <n v="0"/>
    <n v="162149.68"/>
    <s v="&lt;15 days"/>
    <n v="2"/>
    <s v="C"/>
    <n v="14"/>
    <n v="0"/>
  </r>
  <r>
    <s v="AGSC11923-01"/>
    <s v="触子间隔套"/>
    <s v="XA"/>
    <n v="202"/>
    <x v="1"/>
    <s v="HVX"/>
    <x v="0"/>
    <s v="Order specific"/>
    <n v="2100"/>
    <n v="834"/>
    <n v="384"/>
    <n v="0.5"/>
    <n v="0"/>
    <n v="0"/>
    <n v="1947"/>
    <n v="417"/>
    <n v="156.34822804314328"/>
    <n v="0"/>
    <n v="0"/>
    <n v="192"/>
    <n v="973.5"/>
    <s v="Order specific"/>
    <s v="Order specific"/>
    <s v="C"/>
    <s v=""/>
    <n v="0"/>
  </r>
  <r>
    <s v="AGSC13404-01"/>
    <s v="DICK"/>
    <s v="XB"/>
    <n v="202"/>
    <x v="1"/>
    <s v="HVX"/>
    <x v="0"/>
    <s v="Order specific"/>
    <n v="2100"/>
    <n v="109"/>
    <n v="0"/>
    <n v="1"/>
    <n v="0"/>
    <n v="0"/>
    <n v="104"/>
    <n v="109"/>
    <n v="382.54807692307696"/>
    <n v="0"/>
    <n v="0"/>
    <n v="0"/>
    <n v="104"/>
    <s v="Order specific"/>
    <s v="Order specific"/>
    <s v="C"/>
    <s v=""/>
    <n v="0"/>
  </r>
  <r>
    <s v="AGSC13625-01"/>
    <s v="FEMALE CONNECTOR"/>
    <s v="SM"/>
    <n v="219"/>
    <x v="1"/>
    <s v="HVX"/>
    <x v="1"/>
    <s v="kanban"/>
    <n v="2600"/>
    <n v="1132"/>
    <n v="1612"/>
    <n v="1.29"/>
    <n v="0"/>
    <n v="352"/>
    <n v="4808"/>
    <n v="1460.28"/>
    <n v="85.935940099833616"/>
    <n v="0"/>
    <n v="227.04000000000002"/>
    <n v="2079.48"/>
    <n v="6202.3200000000006"/>
    <s v="&lt;90 days"/>
    <n v="3"/>
    <s v="B"/>
    <n v="21"/>
    <n v="728.26656657534249"/>
  </r>
  <r>
    <s v="AGSC26575-01"/>
    <s v="销子"/>
    <s v="XA"/>
    <n v="202"/>
    <x v="1"/>
    <s v="HVX"/>
    <x v="0"/>
    <s v="Order specific"/>
    <n v="2100"/>
    <n v="17"/>
    <n v="0"/>
    <n v="5.24"/>
    <n v="0"/>
    <n v="0"/>
    <n v="98"/>
    <n v="89.08"/>
    <n v="63.316326530612244"/>
    <n v="0"/>
    <n v="0"/>
    <n v="0"/>
    <n v="513.52"/>
    <s v="Order specific"/>
    <s v="Order specific"/>
    <s v="C"/>
    <s v=""/>
    <n v="0"/>
  </r>
  <r>
    <s v="AGSC27127-01"/>
    <s v="类似F4电磁铁DC12V"/>
    <s v="XA"/>
    <n v="213"/>
    <x v="1"/>
    <s v="HVX"/>
    <x v="0"/>
    <s v="Order specific"/>
    <n v="2100"/>
    <n v="20"/>
    <n v="0"/>
    <n v="1609.18"/>
    <n v="20"/>
    <n v="0"/>
    <n v="0"/>
    <n v="32183.600000000002"/>
    <s v=""/>
    <n v="32183.600000000002"/>
    <n v="0"/>
    <n v="0"/>
    <n v="0"/>
    <s v="Order specific"/>
    <s v="Order specific"/>
    <s v="A"/>
    <s v=""/>
    <n v="0"/>
  </r>
  <r>
    <s v="AGSC35165-01"/>
    <s v="VXA脱扣线圈220VDC"/>
    <s v="VXA"/>
    <n v="213"/>
    <x v="1"/>
    <s v="HVX"/>
    <x v="0"/>
    <s v="Order specific"/>
    <n v="2100"/>
    <n v="8"/>
    <n v="0"/>
    <n v="668.25"/>
    <n v="0"/>
    <n v="0"/>
    <n v="7"/>
    <n v="5346"/>
    <n v="417.14285714285711"/>
    <n v="0"/>
    <n v="0"/>
    <n v="0"/>
    <n v="4677.75"/>
    <s v="Order specific"/>
    <s v="Order specific"/>
    <s v="B"/>
    <s v=""/>
    <n v="0"/>
  </r>
  <r>
    <s v="AGSC35226-01"/>
    <s v="Make release F2(220V DC)"/>
    <s v="TRA"/>
    <n v="213"/>
    <x v="1"/>
    <s v="HVX"/>
    <x v="0"/>
    <s v="Order specific"/>
    <n v="2100"/>
    <n v="1"/>
    <n v="0"/>
    <n v="647.48"/>
    <n v="0"/>
    <n v="0"/>
    <n v="1"/>
    <n v="647.48"/>
    <n v="365"/>
    <n v="0"/>
    <n v="0"/>
    <n v="0"/>
    <n v="647.48"/>
    <s v="Order specific"/>
    <s v="Order specific"/>
    <s v="C"/>
    <s v=""/>
    <n v="0"/>
  </r>
  <r>
    <s v="AGSC36833-01"/>
    <s v="固定式端子排导轨"/>
    <s v="VMI"/>
    <n v="219"/>
    <x v="1"/>
    <s v="HVX"/>
    <x v="2"/>
    <s v="MRP"/>
    <s v="VMI"/>
    <n v="6"/>
    <n v="0"/>
    <n v="5.5"/>
    <n v="0"/>
    <n v="0"/>
    <n v="144"/>
    <n v="33"/>
    <n v="15.208333333333332"/>
    <n v="0"/>
    <n v="0"/>
    <n v="0"/>
    <n v="792"/>
    <s v="&lt;30 days"/>
    <n v="3"/>
    <s v="C"/>
    <n v="21"/>
    <n v="0"/>
  </r>
  <r>
    <s v="AGSC38756-01"/>
    <s v="大圆盘手车电动手车电机220VDC"/>
    <s v="XB"/>
    <n v="202"/>
    <x v="1"/>
    <s v="HVX"/>
    <x v="0"/>
    <s v="Order specific"/>
    <n v="2100"/>
    <n v="4"/>
    <n v="0"/>
    <n v="166.67"/>
    <n v="0"/>
    <n v="0"/>
    <n v="52"/>
    <n v="666.68"/>
    <n v="28.07692307692308"/>
    <n v="0"/>
    <n v="0"/>
    <n v="0"/>
    <n v="8666.84"/>
    <s v="Order specific"/>
    <s v="Order specific"/>
    <s v="C"/>
    <s v=""/>
    <n v="0"/>
  </r>
  <r>
    <s v="AGSC38766-01"/>
    <s v="VXA电机220VDC"/>
    <s v="VXA"/>
    <n v="213"/>
    <x v="1"/>
    <s v="HVX"/>
    <x v="0"/>
    <s v="Order specific"/>
    <n v="2100"/>
    <n v="6"/>
    <n v="0"/>
    <n v="1280.79"/>
    <n v="0"/>
    <n v="0"/>
    <n v="6"/>
    <n v="7684.74"/>
    <n v="365"/>
    <n v="0"/>
    <n v="0"/>
    <n v="0"/>
    <n v="7684.74"/>
    <s v="Order specific"/>
    <s v="Order specific"/>
    <s v="A"/>
    <s v=""/>
    <n v="0"/>
  </r>
  <r>
    <s v="AGSC38942-01"/>
    <s v="8极辅开"/>
    <s v="XA"/>
    <n v="202"/>
    <x v="1"/>
    <s v="HVX"/>
    <x v="0"/>
    <s v="Order specific"/>
    <n v="2100"/>
    <n v="6"/>
    <n v="0"/>
    <n v="190"/>
    <n v="0"/>
    <n v="0"/>
    <n v="1"/>
    <n v="1140"/>
    <n v="2190"/>
    <n v="0"/>
    <n v="0"/>
    <n v="0"/>
    <n v="190"/>
    <s v="Order specific"/>
    <s v="Order specific"/>
    <s v="B"/>
    <s v=""/>
    <n v="0"/>
  </r>
  <r>
    <s v="AGSC38943-01"/>
    <s v="10极辅开"/>
    <s v="XA"/>
    <n v="202"/>
    <x v="1"/>
    <s v="HVX"/>
    <x v="0"/>
    <s v="Order specific"/>
    <n v="2100"/>
    <n v="41"/>
    <n v="40"/>
    <n v="230"/>
    <n v="0"/>
    <n v="0"/>
    <n v="95"/>
    <n v="9430"/>
    <n v="157.5263157894737"/>
    <n v="0"/>
    <n v="0"/>
    <n v="9200"/>
    <n v="21850"/>
    <s v="Order specific"/>
    <s v="Order specific"/>
    <s v="A"/>
    <s v=""/>
    <n v="0"/>
  </r>
  <r>
    <s v="AGSC65858-01"/>
    <s v="分闸按钮"/>
    <s v="XA"/>
    <n v="212"/>
    <x v="1"/>
    <s v="HVX"/>
    <x v="0"/>
    <s v="Order specific"/>
    <n v="2100"/>
    <n v="228"/>
    <n v="0"/>
    <n v="10.6"/>
    <n v="0"/>
    <n v="0"/>
    <n v="392"/>
    <n v="2416.7999999999997"/>
    <n v="212.29591836734693"/>
    <n v="0"/>
    <n v="0"/>
    <n v="0"/>
    <n v="4155.2"/>
    <s v="Order specific"/>
    <s v="Order specific"/>
    <s v="B"/>
    <s v=""/>
    <n v="0"/>
  </r>
  <r>
    <s v="AGSC66138-01"/>
    <s v="手车横梁扳手"/>
    <s v="XA"/>
    <n v="202"/>
    <x v="1"/>
    <s v="HVX"/>
    <x v="0"/>
    <s v="Order specific"/>
    <n v="2100"/>
    <n v="40"/>
    <n v="0"/>
    <n v="49.67"/>
    <n v="0"/>
    <n v="0"/>
    <n v="98"/>
    <n v="1986.8000000000002"/>
    <n v="148.9795918367347"/>
    <n v="0"/>
    <n v="0"/>
    <n v="0"/>
    <n v="4867.66"/>
    <s v="Order specific"/>
    <s v="Order specific"/>
    <s v="B"/>
    <s v=""/>
    <n v="0"/>
  </r>
  <r>
    <s v="AGSC67398-01"/>
    <s v="手车横梁标签"/>
    <s v="XA"/>
    <n v="202"/>
    <x v="1"/>
    <s v="HVX"/>
    <x v="0"/>
    <s v="Order specific"/>
    <n v="2100"/>
    <n v="149"/>
    <n v="0"/>
    <n v="0.13"/>
    <n v="0"/>
    <n v="0"/>
    <n v="188"/>
    <n v="19.37"/>
    <n v="289.281914893617"/>
    <n v="0"/>
    <n v="0"/>
    <n v="0"/>
    <n v="24.44"/>
    <s v="Order specific"/>
    <s v="Order specific"/>
    <s v="C"/>
    <s v=""/>
    <n v="0"/>
  </r>
  <r>
    <s v="AGSC68201-01"/>
    <s v="大圆盘手车电机线保护条"/>
    <s v="XA"/>
    <n v="212"/>
    <x v="1"/>
    <s v="HVX"/>
    <x v="0"/>
    <s v="Order specific"/>
    <n v="2100"/>
    <n v="2"/>
    <n v="0"/>
    <n v="70"/>
    <n v="0"/>
    <n v="0"/>
    <n v="52"/>
    <n v="140"/>
    <n v="14.03846153846154"/>
    <n v="0"/>
    <n v="0"/>
    <n v="0"/>
    <n v="3640"/>
    <s v="Order specific"/>
    <s v="Order specific"/>
    <s v="C"/>
    <s v=""/>
    <n v="0"/>
  </r>
  <r>
    <s v="AGSC69266-02"/>
    <s v="大圆盘手车弹簧罩"/>
    <s v="MTX"/>
    <n v="212"/>
    <x v="1"/>
    <s v="HVX"/>
    <x v="0"/>
    <s v="Order specific"/>
    <n v="2100"/>
    <n v="15"/>
    <n v="0"/>
    <n v="40"/>
    <n v="0"/>
    <n v="0"/>
    <n v="12"/>
    <n v="600"/>
    <n v="456.25"/>
    <n v="0"/>
    <n v="0"/>
    <n v="0"/>
    <n v="480"/>
    <s v="Order specific"/>
    <s v="Order specific"/>
    <s v="C"/>
    <s v=""/>
    <n v="0"/>
  </r>
  <r>
    <s v="AGSC71107-01"/>
    <s v="大电流触头"/>
    <s v="XA"/>
    <n v="202"/>
    <x v="1"/>
    <s v="HVX"/>
    <x v="0"/>
    <s v="Order specific"/>
    <n v="2100"/>
    <n v="1"/>
    <n v="23"/>
    <n v="967.89"/>
    <n v="0"/>
    <n v="0"/>
    <n v="48"/>
    <n v="967.89"/>
    <n v="7.6041666666666661"/>
    <n v="0"/>
    <n v="0"/>
    <n v="22261.47"/>
    <n v="46458.720000000001"/>
    <s v="Order specific"/>
    <s v="Order specific"/>
    <s v="B"/>
    <s v=""/>
    <n v="0"/>
  </r>
  <r>
    <s v="AGSC71115-01"/>
    <s v="大圆盘手车联锁销"/>
    <s v="XA"/>
    <n v="212"/>
    <x v="1"/>
    <s v="HVX"/>
    <x v="0"/>
    <s v="Order specific"/>
    <n v="2100"/>
    <n v="56"/>
    <n v="1"/>
    <n v="1.6"/>
    <n v="0"/>
    <n v="0"/>
    <n v="96"/>
    <n v="89.600000000000009"/>
    <n v="212.91666666666669"/>
    <n v="0"/>
    <n v="0"/>
    <n v="1.6"/>
    <n v="153.60000000000002"/>
    <s v="Order specific"/>
    <s v="Order specific"/>
    <s v="C"/>
    <s v=""/>
    <n v="0"/>
  </r>
  <r>
    <s v="AGSC71139-01"/>
    <s v="大圆盘手车接地铜排"/>
    <s v="XA"/>
    <n v="212"/>
    <x v="1"/>
    <s v="HVX"/>
    <x v="0"/>
    <s v="Order specific"/>
    <n v="2100"/>
    <n v="50"/>
    <n v="0"/>
    <n v="141.32"/>
    <n v="0"/>
    <n v="0"/>
    <n v="88"/>
    <n v="7066"/>
    <n v="207.38636363636365"/>
    <n v="0"/>
    <n v="0"/>
    <n v="0"/>
    <n v="12436.16"/>
    <s v="Order specific"/>
    <s v="Order specific"/>
    <s v="B"/>
    <s v=""/>
    <n v="0"/>
  </r>
  <r>
    <s v="AGSC71140-01"/>
    <s v="大圆盘手车接地铜排"/>
    <s v="MTX"/>
    <n v="212"/>
    <x v="1"/>
    <s v="HVX"/>
    <x v="0"/>
    <s v="Order specific"/>
    <n v="2100"/>
    <n v="3"/>
    <n v="0"/>
    <n v="153.75"/>
    <n v="0"/>
    <n v="0"/>
    <n v="6"/>
    <n v="461.25"/>
    <n v="182.5"/>
    <n v="0"/>
    <n v="0"/>
    <n v="0"/>
    <n v="922.5"/>
    <s v="Order specific"/>
    <s v="Order specific"/>
    <s v="C"/>
    <s v=""/>
    <n v="0"/>
  </r>
  <r>
    <s v="AGSC71141-01"/>
    <s v="大圆盘手车接地铜片"/>
    <s v="XA"/>
    <n v="212"/>
    <x v="1"/>
    <s v="HVX"/>
    <x v="0"/>
    <s v="Order specific"/>
    <n v="2100"/>
    <n v="50"/>
    <n v="0"/>
    <n v="41.57"/>
    <n v="0"/>
    <n v="0"/>
    <n v="84"/>
    <n v="2078.5"/>
    <n v="217.26190476190476"/>
    <n v="0"/>
    <n v="0"/>
    <n v="0"/>
    <n v="3491.88"/>
    <s v="Order specific"/>
    <s v="Order specific"/>
    <s v="B"/>
    <s v=""/>
    <n v="0"/>
  </r>
  <r>
    <s v="AGSC71142-02"/>
    <s v="大圆盘手车接地铜片"/>
    <s v="XA"/>
    <n v="212"/>
    <x v="1"/>
    <s v="HVX"/>
    <x v="0"/>
    <s v="Order specific"/>
    <n v="2100"/>
    <n v="1"/>
    <n v="0"/>
    <n v="41.3"/>
    <n v="0"/>
    <n v="0"/>
    <n v="0"/>
    <n v="41.3"/>
    <s v=""/>
    <n v="0"/>
    <n v="0"/>
    <n v="0"/>
    <n v="0"/>
    <s v="Order specific"/>
    <s v="Order specific"/>
    <s v="C"/>
    <s v=""/>
    <n v="0"/>
  </r>
  <r>
    <s v="AGSC71143-01"/>
    <s v="大圆盘手车接地铜排"/>
    <s v="MTX"/>
    <n v="202"/>
    <x v="1"/>
    <s v="HVX"/>
    <x v="0"/>
    <s v="Order specific"/>
    <n v="2100"/>
    <n v="3"/>
    <n v="0"/>
    <n v="79.61"/>
    <n v="0"/>
    <n v="0"/>
    <n v="6"/>
    <n v="238.82999999999998"/>
    <n v="182.5"/>
    <n v="0"/>
    <n v="0"/>
    <n v="0"/>
    <n v="477.65999999999997"/>
    <s v="Order specific"/>
    <s v="Order specific"/>
    <s v="C"/>
    <s v=""/>
    <n v="0"/>
  </r>
  <r>
    <s v="AGSC71144-01"/>
    <s v="大圆盘手车接地铜片"/>
    <s v="XA"/>
    <n v="202"/>
    <x v="1"/>
    <s v="HVX"/>
    <x v="0"/>
    <s v="Order specific"/>
    <n v="2100"/>
    <n v="55"/>
    <n v="1"/>
    <n v="6.59"/>
    <n v="0"/>
    <n v="0"/>
    <n v="94"/>
    <n v="362.45"/>
    <n v="213.56382978723406"/>
    <n v="0"/>
    <n v="0"/>
    <n v="6.59"/>
    <n v="619.46"/>
    <s v="Order specific"/>
    <s v="Order specific"/>
    <s v="C"/>
    <s v=""/>
    <n v="0"/>
  </r>
  <r>
    <s v="AGSC71148-01"/>
    <s v="大圆盘手车垫圈"/>
    <s v="XA"/>
    <n v="212"/>
    <x v="1"/>
    <s v="HVX"/>
    <x v="0"/>
    <s v="Order specific"/>
    <n v="2100"/>
    <n v="112"/>
    <n v="0"/>
    <n v="1"/>
    <n v="0"/>
    <n v="0"/>
    <n v="196"/>
    <n v="112"/>
    <n v="208.57142857142856"/>
    <n v="0"/>
    <n v="0"/>
    <n v="0"/>
    <n v="196"/>
    <s v="Order specific"/>
    <s v="Order specific"/>
    <s v="C"/>
    <s v=""/>
    <n v="0"/>
  </r>
  <r>
    <s v="AGSC71149-01"/>
    <s v="大圆盘手车拉簧"/>
    <s v="XA"/>
    <n v="219"/>
    <x v="1"/>
    <s v="HVX"/>
    <x v="0"/>
    <s v="Order specific"/>
    <n v="2100"/>
    <n v="56"/>
    <n v="0"/>
    <n v="0.2"/>
    <n v="0"/>
    <n v="0"/>
    <n v="96"/>
    <n v="11.200000000000001"/>
    <n v="212.91666666666669"/>
    <n v="0"/>
    <n v="0"/>
    <n v="0"/>
    <n v="19.200000000000003"/>
    <s v="Order specific"/>
    <s v="Order specific"/>
    <s v="C"/>
    <s v=""/>
    <n v="0"/>
  </r>
  <r>
    <s v="AGSC71155-01"/>
    <s v="大圆盘手车定位块"/>
    <s v="XA"/>
    <n v="202"/>
    <x v="1"/>
    <s v="HVX"/>
    <x v="0"/>
    <s v="Order specific"/>
    <n v="2100"/>
    <n v="56"/>
    <n v="0"/>
    <n v="1.87"/>
    <n v="0"/>
    <n v="0"/>
    <n v="98"/>
    <n v="104.72"/>
    <n v="208.57142857142856"/>
    <n v="0"/>
    <n v="0"/>
    <n v="0"/>
    <n v="183.26000000000002"/>
    <s v="Order specific"/>
    <s v="Order specific"/>
    <s v="C"/>
    <s v=""/>
    <n v="0"/>
  </r>
  <r>
    <s v="AGSC71156-01"/>
    <s v="大圆盘手车定位罩"/>
    <s v="XA"/>
    <n v="202"/>
    <x v="1"/>
    <s v="HVX"/>
    <x v="0"/>
    <s v="Order specific"/>
    <n v="2100"/>
    <n v="39"/>
    <n v="1"/>
    <n v="4.33"/>
    <n v="0"/>
    <n v="0"/>
    <n v="98"/>
    <n v="168.87"/>
    <n v="145.25510204081633"/>
    <n v="0"/>
    <n v="0"/>
    <n v="4.33"/>
    <n v="424.34000000000003"/>
    <s v="Order specific"/>
    <s v="Order specific"/>
    <s v="C"/>
    <s v=""/>
    <n v="0"/>
  </r>
  <r>
    <s v="AGSC71157-01"/>
    <s v="大圆盘手车底板"/>
    <s v="XA"/>
    <n v="202"/>
    <x v="1"/>
    <s v="HVX"/>
    <x v="0"/>
    <s v="Order specific"/>
    <n v="2100"/>
    <n v="40"/>
    <n v="0"/>
    <n v="118.59"/>
    <n v="0"/>
    <n v="0"/>
    <n v="98"/>
    <n v="4743.6000000000004"/>
    <n v="148.9795918367347"/>
    <n v="0"/>
    <n v="0"/>
    <n v="0"/>
    <n v="11621.82"/>
    <s v="Order specific"/>
    <s v="Order specific"/>
    <s v="B"/>
    <s v=""/>
    <n v="0"/>
  </r>
  <r>
    <s v="AGSC71162-01"/>
    <s v="大圆盘手车门闭锁件"/>
    <s v="XA"/>
    <n v="202"/>
    <x v="1"/>
    <s v="HVX"/>
    <x v="0"/>
    <s v="Order specific"/>
    <n v="2100"/>
    <n v="50"/>
    <n v="0"/>
    <n v="12.24"/>
    <n v="0"/>
    <n v="0"/>
    <n v="84"/>
    <n v="612"/>
    <n v="217.26190476190476"/>
    <n v="0"/>
    <n v="0"/>
    <n v="0"/>
    <n v="1028.1600000000001"/>
    <s v="Order specific"/>
    <s v="Order specific"/>
    <s v="C"/>
    <s v=""/>
    <n v="0"/>
  </r>
  <r>
    <s v="AGSC71162-02"/>
    <s v="大圆盘手车门闭锁件"/>
    <s v="XA"/>
    <n v="202"/>
    <x v="1"/>
    <s v="HVX"/>
    <x v="0"/>
    <s v="Order specific"/>
    <n v="2100"/>
    <n v="2"/>
    <n v="1"/>
    <n v="6.64"/>
    <n v="0"/>
    <n v="0"/>
    <n v="4"/>
    <n v="13.28"/>
    <m/>
    <m/>
    <m/>
    <m/>
    <m/>
    <m/>
    <m/>
    <m/>
    <m/>
    <m/>
  </r>
  <r>
    <s v="AGSC71163-01"/>
    <s v="大圆盘手车门闭锁垫块"/>
    <s v="XA"/>
    <n v="202"/>
    <x v="1"/>
    <s v="HVX"/>
    <x v="0"/>
    <s v="Order specific"/>
    <n v="2100"/>
    <n v="50"/>
    <n v="0"/>
    <n v="3.48"/>
    <n v="0"/>
    <n v="0"/>
    <n v="88"/>
    <n v="174"/>
    <m/>
    <m/>
    <m/>
    <m/>
    <m/>
    <m/>
    <m/>
    <m/>
    <m/>
    <m/>
  </r>
  <r>
    <s v="AGSC71164-01"/>
    <s v="大圆盘手车门闭锁件"/>
    <s v="XA"/>
    <n v="202"/>
    <x v="1"/>
    <s v="HVX"/>
    <x v="0"/>
    <s v="Order specific"/>
    <n v="2100"/>
    <n v="50"/>
    <n v="0"/>
    <n v="3.15"/>
    <n v="0"/>
    <n v="0"/>
    <n v="88"/>
    <n v="157.5"/>
    <n v="207.38636363636365"/>
    <n v="0"/>
    <n v="0"/>
    <n v="0"/>
    <n v="277.2"/>
    <s v="Order specific"/>
    <s v="Order specific"/>
    <s v="C"/>
    <s v=""/>
    <n v="0"/>
  </r>
  <r>
    <s v="AGSC71165-01"/>
    <s v="大圆盘手车门闭锁件"/>
    <s v="XA"/>
    <n v="202"/>
    <x v="1"/>
    <s v="HVX"/>
    <x v="0"/>
    <s v="Order specific"/>
    <n v="2100"/>
    <n v="50"/>
    <n v="0"/>
    <n v="5.03"/>
    <n v="0"/>
    <n v="0"/>
    <n v="88"/>
    <n v="251.5"/>
    <n v="207.38636363636365"/>
    <n v="0"/>
    <n v="0"/>
    <n v="0"/>
    <n v="442.64000000000004"/>
    <s v="Order specific"/>
    <s v="Order specific"/>
    <s v="C"/>
    <s v=""/>
    <n v="0"/>
  </r>
  <r>
    <s v="AGSC71200-01"/>
    <s v="大圆盘手车S6联锁件"/>
    <s v="XA"/>
    <n v="202"/>
    <x v="1"/>
    <s v="HVX"/>
    <x v="0"/>
    <s v="Order specific"/>
    <n v="2100"/>
    <n v="56"/>
    <n v="1"/>
    <n v="4.88"/>
    <n v="0"/>
    <n v="0"/>
    <n v="96"/>
    <n v="273.27999999999997"/>
    <n v="190.10416666666669"/>
    <n v="0"/>
    <n v="0"/>
    <n v="4.88"/>
    <n v="468.48"/>
    <s v="Order specific"/>
    <s v="Order specific"/>
    <s v="C"/>
    <s v=""/>
    <n v="0"/>
  </r>
  <r>
    <s v="AGSC71201-01"/>
    <s v="大圆盘手车滑动联锁件"/>
    <s v="XA"/>
    <n v="202"/>
    <x v="1"/>
    <s v="HVX"/>
    <x v="0"/>
    <s v="Order specific"/>
    <n v="2100"/>
    <n v="56"/>
    <n v="1"/>
    <n v="27.46"/>
    <n v="0"/>
    <n v="0"/>
    <n v="95"/>
    <n v="1537.76"/>
    <n v="215.15789473684208"/>
    <n v="0"/>
    <n v="0"/>
    <n v="27.46"/>
    <n v="2608.7000000000003"/>
    <s v="Order specific"/>
    <s v="Order specific"/>
    <s v="B"/>
    <s v=""/>
    <n v="0"/>
  </r>
  <r>
    <s v="AGSC71212-01"/>
    <s v="大圆盘手车联锁轴"/>
    <s v="MTX"/>
    <n v="212"/>
    <x v="1"/>
    <s v="HVX"/>
    <x v="0"/>
    <s v="Order specific"/>
    <n v="2100"/>
    <n v="2"/>
    <n v="0"/>
    <n v="8.06"/>
    <n v="0"/>
    <n v="0"/>
    <n v="7"/>
    <n v="16.12"/>
    <n v="2920"/>
    <n v="0"/>
    <n v="0"/>
    <n v="0"/>
    <n v="56.42"/>
    <s v="Order specific"/>
    <s v="Order specific"/>
    <s v="C"/>
    <s v=""/>
    <n v="0"/>
  </r>
  <r>
    <s v="AGSC71214-01"/>
    <s v="大圆盘手车联锁片"/>
    <s v="MTX"/>
    <n v="202"/>
    <x v="1"/>
    <s v="HVX"/>
    <x v="0"/>
    <s v="Order specific"/>
    <n v="2100"/>
    <n v="12"/>
    <n v="0"/>
    <n v="10.029999999999999"/>
    <n v="0"/>
    <n v="0"/>
    <n v="9"/>
    <n v="120.35999999999999"/>
    <n v="81.1111111111111"/>
    <n v="0"/>
    <n v="0"/>
    <n v="0"/>
    <n v="90.27"/>
    <s v="Order specific"/>
    <s v="Order specific"/>
    <s v="C"/>
    <s v=""/>
    <n v="0"/>
  </r>
  <r>
    <s v="AGSC71218-01"/>
    <s v="大圆盘手车S7装配件"/>
    <s v="XA"/>
    <n v="212"/>
    <x v="1"/>
    <s v="HVX"/>
    <x v="0"/>
    <s v="Order specific"/>
    <n v="2100"/>
    <n v="2"/>
    <n v="0"/>
    <n v="6.5"/>
    <n v="0"/>
    <n v="0"/>
    <n v="52"/>
    <n v="13"/>
    <n v="84.230769230769241"/>
    <n v="0"/>
    <n v="0"/>
    <n v="0"/>
    <n v="338"/>
    <s v="Order specific"/>
    <s v="Order specific"/>
    <s v="C"/>
    <s v=""/>
    <n v="0"/>
  </r>
  <r>
    <s v="AGSC71230-01"/>
    <s v="DIVER DISK"/>
    <s v="XB"/>
    <n v="212"/>
    <x v="1"/>
    <s v="HVX"/>
    <x v="0"/>
    <s v="Order specific"/>
    <n v="2100"/>
    <n v="3"/>
    <n v="0"/>
    <n v="18.91"/>
    <n v="0"/>
    <n v="0"/>
    <n v="52"/>
    <n v="56.730000000000004"/>
    <n v="14.03846153846154"/>
    <n v="0"/>
    <n v="0"/>
    <n v="0"/>
    <n v="983.32"/>
    <s v="Order specific"/>
    <s v="Order specific"/>
    <s v="C"/>
    <s v=""/>
    <n v="0"/>
  </r>
  <r>
    <s v="AGSC71231-01"/>
    <s v="GEAR WHEEL"/>
    <s v="XB"/>
    <n v="212"/>
    <x v="1"/>
    <s v="HVX"/>
    <x v="0"/>
    <s v="Order specific"/>
    <n v="2100"/>
    <n v="3"/>
    <n v="0"/>
    <n v="24.86"/>
    <n v="0"/>
    <n v="0"/>
    <n v="52"/>
    <n v="74.58"/>
    <n v="21.05769230769231"/>
    <n v="0"/>
    <n v="0"/>
    <n v="0"/>
    <n v="1292.72"/>
    <s v="Order specific"/>
    <s v="Order specific"/>
    <s v="C"/>
    <s v=""/>
    <n v="0"/>
  </r>
  <r>
    <s v="AGSC71232-01"/>
    <s v="CENTERING RING"/>
    <s v="XB"/>
    <n v="212"/>
    <x v="1"/>
    <s v="HVX"/>
    <x v="0"/>
    <s v="Order specific"/>
    <n v="2100"/>
    <n v="3"/>
    <n v="0"/>
    <n v="3.01"/>
    <n v="0"/>
    <n v="0"/>
    <n v="52"/>
    <n v="9.0299999999999994"/>
    <n v="21.05769230769231"/>
    <n v="0"/>
    <n v="0"/>
    <n v="0"/>
    <n v="156.51999999999998"/>
    <s v="Order specific"/>
    <s v="Order specific"/>
    <s v="C"/>
    <s v=""/>
    <n v="0"/>
  </r>
  <r>
    <s v="AGSC71233-01"/>
    <s v="CLAMPING PIECE"/>
    <s v="XB"/>
    <n v="212"/>
    <x v="1"/>
    <s v="HVX"/>
    <x v="0"/>
    <s v="Order specific"/>
    <n v="2100"/>
    <n v="1"/>
    <n v="0"/>
    <n v="3.17"/>
    <n v="0"/>
    <n v="0"/>
    <n v="52"/>
    <n v="3.17"/>
    <n v="21.05769230769231"/>
    <n v="0"/>
    <n v="0"/>
    <n v="0"/>
    <n v="164.84"/>
    <s v="Order specific"/>
    <s v="Order specific"/>
    <s v="C"/>
    <s v=""/>
    <n v="0"/>
  </r>
  <r>
    <s v="AGSC71234-01"/>
    <s v="FRICTION DISC"/>
    <s v="XA"/>
    <n v="213"/>
    <x v="1"/>
    <s v="HVX"/>
    <x v="0"/>
    <s v="Order specific"/>
    <n v="2100"/>
    <n v="29"/>
    <n v="0"/>
    <n v="193.8"/>
    <n v="0"/>
    <n v="0"/>
    <n v="51"/>
    <n v="5620.2000000000007"/>
    <n v="7.1568627450980395"/>
    <n v="0"/>
    <n v="0"/>
    <n v="0"/>
    <n v="9883.8000000000011"/>
    <s v="Order specific"/>
    <s v="Order specific"/>
    <s v="B"/>
    <s v=""/>
    <n v="0"/>
  </r>
  <r>
    <s v="AGSC71239-01"/>
    <s v="大圆盘电动手车电机支撑片"/>
    <s v="XA"/>
    <n v="202"/>
    <x v="1"/>
    <s v="HVX"/>
    <x v="0"/>
    <s v="Order specific"/>
    <n v="2100"/>
    <n v="1"/>
    <n v="0"/>
    <n v="1.51"/>
    <n v="0"/>
    <n v="0"/>
    <n v="52"/>
    <n v="1.51"/>
    <n v="203.55769230769232"/>
    <n v="0"/>
    <n v="0"/>
    <n v="0"/>
    <n v="78.52"/>
    <s v="Order specific"/>
    <s v="Order specific"/>
    <s v="C"/>
    <s v=""/>
    <n v="0"/>
  </r>
  <r>
    <s v="AGSC71245-01"/>
    <s v="大圆盘电动手车电机支撑片"/>
    <s v="XA"/>
    <n v="202"/>
    <x v="1"/>
    <s v="HVX"/>
    <x v="0"/>
    <s v="Order specific"/>
    <n v="2100"/>
    <n v="5"/>
    <n v="0"/>
    <n v="3.07"/>
    <n v="0"/>
    <n v="0"/>
    <n v="0"/>
    <n v="15.35"/>
    <s v=""/>
    <n v="0"/>
    <n v="0"/>
    <n v="0"/>
    <n v="0"/>
    <s v="Order specific"/>
    <s v="Order specific"/>
    <s v="C"/>
    <s v=""/>
    <n v="0"/>
  </r>
  <r>
    <s v="AGSC71250-01"/>
    <s v="LABEL"/>
    <s v="CVX"/>
    <n v="105"/>
    <x v="1"/>
    <s v="HVX"/>
    <x v="0"/>
    <s v="Order specific"/>
    <n v="2100"/>
    <n v="86"/>
    <n v="0"/>
    <n v="0.35"/>
    <n v="0"/>
    <n v="0"/>
    <n v="82"/>
    <n v="30.099999999999998"/>
    <n v="22.256097560975608"/>
    <n v="0"/>
    <n v="0"/>
    <n v="0"/>
    <n v="28.7"/>
    <s v="Order specific"/>
    <s v="Order specific"/>
    <s v="C"/>
    <s v=""/>
    <n v="0"/>
  </r>
  <r>
    <s v="AGSC71500-01"/>
    <s v="大圆盘手车与壳体固定销"/>
    <s v="XA"/>
    <n v="212"/>
    <x v="1"/>
    <s v="HVX"/>
    <x v="0"/>
    <s v="Order specific"/>
    <n v="2100"/>
    <n v="112"/>
    <n v="0"/>
    <n v="1"/>
    <n v="0"/>
    <n v="0"/>
    <n v="196"/>
    <n v="112"/>
    <n v="160.15306122448979"/>
    <n v="0"/>
    <n v="0"/>
    <n v="0"/>
    <n v="196"/>
    <s v="Order specific"/>
    <s v="Order specific"/>
    <s v="C"/>
    <s v=""/>
    <n v="0"/>
  </r>
  <r>
    <s v="AGSC71564-01"/>
    <s v="大圆盘手车销盖"/>
    <s v="XA"/>
    <n v="212"/>
    <x v="1"/>
    <s v="HVX"/>
    <x v="0"/>
    <s v="Order specific"/>
    <n v="2100"/>
    <n v="112"/>
    <n v="0"/>
    <n v="1"/>
    <n v="0"/>
    <n v="0"/>
    <n v="192"/>
    <n v="112"/>
    <n v="212.91666666666669"/>
    <n v="0"/>
    <n v="0"/>
    <n v="0"/>
    <n v="192"/>
    <s v="Order specific"/>
    <s v="Order specific"/>
    <s v="C"/>
    <s v=""/>
    <n v="0"/>
  </r>
  <r>
    <s v="AGSC71565-01"/>
    <s v="大圆盘手车定位盖"/>
    <s v="XA"/>
    <n v="202"/>
    <x v="1"/>
    <s v="HVX"/>
    <x v="0"/>
    <s v="Order specific"/>
    <n v="2100"/>
    <n v="40"/>
    <n v="0"/>
    <n v="7.7"/>
    <n v="0"/>
    <n v="0"/>
    <n v="96"/>
    <n v="308"/>
    <n v="425.83333333333337"/>
    <n v="0"/>
    <n v="0"/>
    <n v="0"/>
    <n v="739.2"/>
    <s v="Order specific"/>
    <s v="Order specific"/>
    <s v="C"/>
    <s v=""/>
    <n v="0"/>
  </r>
  <r>
    <s v="AGSC71566-01"/>
    <s v="大圆盘手车定位板"/>
    <s v="XA"/>
    <n v="202"/>
    <x v="1"/>
    <s v="HVX"/>
    <x v="0"/>
    <s v="Order specific"/>
    <n v="2100"/>
    <n v="40"/>
    <n v="0"/>
    <n v="3.19"/>
    <n v="0"/>
    <n v="0"/>
    <n v="96"/>
    <n v="127.6"/>
    <n v="152.08333333333334"/>
    <n v="0"/>
    <n v="0"/>
    <n v="0"/>
    <n v="306.24"/>
    <s v="Order specific"/>
    <s v="Order specific"/>
    <s v="C"/>
    <s v=""/>
    <n v="0"/>
  </r>
  <r>
    <s v="AGSC71567-01"/>
    <s v="大圆盘手车定位销"/>
    <s v="XA"/>
    <n v="202"/>
    <x v="1"/>
    <s v="HVX"/>
    <x v="0"/>
    <s v="Order specific"/>
    <n v="2100"/>
    <n v="40"/>
    <n v="0"/>
    <n v="2.59"/>
    <n v="0"/>
    <n v="0"/>
    <n v="96"/>
    <n v="103.6"/>
    <n v="152.08333333333334"/>
    <n v="0"/>
    <n v="0"/>
    <n v="0"/>
    <n v="248.64"/>
    <s v="Order specific"/>
    <s v="Order specific"/>
    <s v="C"/>
    <s v=""/>
    <n v="0"/>
  </r>
  <r>
    <s v="AGSC71571-01"/>
    <s v="大圆盘手车右定位板"/>
    <s v="XA"/>
    <n v="202"/>
    <x v="1"/>
    <s v="HVX"/>
    <x v="0"/>
    <s v="Order specific"/>
    <n v="2100"/>
    <n v="34"/>
    <n v="0"/>
    <n v="32.82"/>
    <n v="0"/>
    <n v="0"/>
    <n v="85"/>
    <n v="1115.8800000000001"/>
    <n v="171.76470588235293"/>
    <n v="0"/>
    <n v="0"/>
    <n v="0"/>
    <n v="2789.7"/>
    <s v="Order specific"/>
    <s v="Order specific"/>
    <s v="B"/>
    <s v=""/>
    <n v="0"/>
  </r>
  <r>
    <s v="AGSC71572-01"/>
    <s v="大圆盘手车左定位板"/>
    <s v="XA"/>
    <n v="202"/>
    <x v="1"/>
    <s v="HVX"/>
    <x v="0"/>
    <s v="Order specific"/>
    <n v="2100"/>
    <n v="34"/>
    <n v="0"/>
    <n v="32.82"/>
    <n v="0"/>
    <n v="0"/>
    <n v="79"/>
    <n v="1115.8800000000001"/>
    <n v="157.08860759493672"/>
    <n v="0"/>
    <n v="0"/>
    <n v="0"/>
    <n v="2592.7800000000002"/>
    <s v="Order specific"/>
    <s v="Order specific"/>
    <s v="B"/>
    <s v=""/>
    <n v="0"/>
  </r>
  <r>
    <s v="AGSC71573-01"/>
    <s v="大圆盘手车后定位板"/>
    <s v="XA"/>
    <n v="202"/>
    <x v="1"/>
    <s v="HVX"/>
    <x v="0"/>
    <s v="Order specific"/>
    <n v="2100"/>
    <n v="38"/>
    <n v="0"/>
    <n v="41.27"/>
    <n v="0"/>
    <n v="0"/>
    <n v="79"/>
    <n v="1568.2600000000002"/>
    <n v="157.08860759493672"/>
    <n v="0"/>
    <n v="0"/>
    <n v="0"/>
    <n v="3260.3300000000004"/>
    <s v="Order specific"/>
    <s v="Order specific"/>
    <s v="B"/>
    <s v=""/>
    <n v="0"/>
  </r>
  <r>
    <s v="AGSC71574-01"/>
    <s v="大圆盘手车舌片"/>
    <s v="XA"/>
    <n v="202"/>
    <x v="1"/>
    <s v="HVX"/>
    <x v="0"/>
    <s v="Order specific"/>
    <n v="2100"/>
    <n v="41"/>
    <n v="0"/>
    <n v="16.5"/>
    <n v="0"/>
    <n v="0"/>
    <n v="91"/>
    <n v="676.5"/>
    <n v="152.41758241758242"/>
    <n v="0"/>
    <n v="0"/>
    <n v="0"/>
    <n v="1501.5"/>
    <s v="Order specific"/>
    <s v="Order specific"/>
    <s v="C"/>
    <s v=""/>
    <n v="0"/>
  </r>
  <r>
    <s v="AGSC71575-01"/>
    <s v="大圆盘手车舌片"/>
    <s v="XA"/>
    <n v="202"/>
    <x v="1"/>
    <s v="HVX"/>
    <x v="0"/>
    <s v="Order specific"/>
    <n v="2100"/>
    <n v="40"/>
    <n v="0"/>
    <n v="10"/>
    <n v="0"/>
    <n v="0"/>
    <n v="92"/>
    <n v="400"/>
    <n v="162.66304347826087"/>
    <n v="0"/>
    <n v="0"/>
    <n v="0"/>
    <n v="920"/>
    <s v="Order specific"/>
    <s v="Order specific"/>
    <s v="C"/>
    <s v=""/>
    <n v="0"/>
  </r>
  <r>
    <s v="AGSC71579-01"/>
    <s v="大圆盘手车舌片连接片"/>
    <s v="XA"/>
    <n v="202"/>
    <x v="1"/>
    <s v="HVX"/>
    <x v="0"/>
    <s v="Order specific"/>
    <n v="2100"/>
    <n v="56"/>
    <n v="0"/>
    <n v="2.86"/>
    <n v="0"/>
    <n v="0"/>
    <n v="98"/>
    <n v="160.16"/>
    <n v="148.9795918367347"/>
    <n v="0"/>
    <n v="0"/>
    <n v="0"/>
    <n v="280.27999999999997"/>
    <s v="Order specific"/>
    <s v="Order specific"/>
    <s v="C"/>
    <s v=""/>
    <n v="0"/>
  </r>
  <r>
    <s v="AGSC71580-01"/>
    <s v="大圆盘手车位置指联锁件"/>
    <s v="XA"/>
    <n v="202"/>
    <x v="1"/>
    <s v="HVX"/>
    <x v="0"/>
    <s v="Order specific"/>
    <n v="2100"/>
    <n v="41"/>
    <n v="1"/>
    <n v="35.630000000000003"/>
    <n v="0"/>
    <n v="0"/>
    <n v="96"/>
    <n v="1460.8300000000002"/>
    <n v="212.91666666666669"/>
    <n v="0"/>
    <n v="0"/>
    <n v="35.630000000000003"/>
    <n v="3420.4800000000005"/>
    <s v="Order specific"/>
    <s v="Order specific"/>
    <s v="B"/>
    <s v=""/>
    <n v="0"/>
  </r>
  <r>
    <s v="AGSC71586-01"/>
    <s v="大圆盘手车后封梁210"/>
    <s v="XA"/>
    <n v="202"/>
    <x v="1"/>
    <s v="HVX"/>
    <x v="0"/>
    <s v="Order specific"/>
    <n v="2100"/>
    <n v="40"/>
    <n v="1"/>
    <n v="23.24"/>
    <n v="0"/>
    <n v="0"/>
    <n v="91"/>
    <n v="929.59999999999991"/>
    <n v="164.45054945054946"/>
    <n v="0"/>
    <n v="0"/>
    <n v="23.24"/>
    <n v="2114.8399999999997"/>
    <s v="Order specific"/>
    <s v="Order specific"/>
    <s v="B"/>
    <s v=""/>
    <n v="0"/>
  </r>
  <r>
    <s v="AGSC71590-01"/>
    <s v="大圆盘手车活门联锁片210"/>
    <s v="XA"/>
    <n v="202"/>
    <x v="1"/>
    <s v="HVX"/>
    <x v="0"/>
    <s v="Order specific"/>
    <n v="2100"/>
    <n v="41"/>
    <n v="0"/>
    <n v="10.93"/>
    <n v="0"/>
    <n v="0"/>
    <n v="96"/>
    <n v="448.13"/>
    <n v="152.08333333333334"/>
    <n v="0"/>
    <n v="0"/>
    <n v="0"/>
    <n v="1049.28"/>
    <s v="Order specific"/>
    <s v="Order specific"/>
    <s v="C"/>
    <s v=""/>
    <n v="0"/>
  </r>
  <r>
    <s v="AGSC71591-01"/>
    <s v="大圆盘手车活门联锁片254"/>
    <s v="XA"/>
    <n v="202"/>
    <x v="1"/>
    <s v="HVX"/>
    <x v="0"/>
    <s v="Order specific"/>
    <n v="2100"/>
    <n v="40"/>
    <n v="0"/>
    <n v="5.58"/>
    <n v="0"/>
    <n v="0"/>
    <n v="91"/>
    <n v="223.2"/>
    <n v="164.45054945054946"/>
    <n v="0"/>
    <n v="0"/>
    <n v="0"/>
    <n v="507.78000000000003"/>
    <s v="Order specific"/>
    <s v="Order specific"/>
    <s v="C"/>
    <s v=""/>
    <n v="0"/>
  </r>
  <r>
    <s v="AGSC71594-01"/>
    <s v="大圆盘手车摇把口挡件"/>
    <s v="XA"/>
    <n v="202"/>
    <x v="1"/>
    <s v="HVX"/>
    <x v="0"/>
    <s v="Order specific"/>
    <n v="2100"/>
    <n v="40"/>
    <n v="0"/>
    <n v="6.13"/>
    <n v="0"/>
    <n v="0"/>
    <n v="96"/>
    <n v="245.2"/>
    <n v="152.08333333333334"/>
    <n v="0"/>
    <n v="0"/>
    <n v="0"/>
    <n v="588.48"/>
    <s v="Order specific"/>
    <s v="Order specific"/>
    <s v="C"/>
    <s v=""/>
    <n v="0"/>
  </r>
  <r>
    <s v="AGSC71595-01"/>
    <s v="大圆盘手车顶盖"/>
    <s v="XA"/>
    <n v="202"/>
    <x v="1"/>
    <s v="HVX"/>
    <x v="0"/>
    <s v="Order specific"/>
    <n v="2100"/>
    <n v="41"/>
    <n v="0"/>
    <n v="26.35"/>
    <n v="0"/>
    <n v="0"/>
    <n v="96"/>
    <n v="1080.3500000000001"/>
    <n v="152.08333333333334"/>
    <n v="0"/>
    <n v="0"/>
    <n v="0"/>
    <n v="2529.6000000000004"/>
    <s v="Order specific"/>
    <s v="Order specific"/>
    <s v="B"/>
    <s v=""/>
    <n v="0"/>
  </r>
  <r>
    <s v="AGSC71598-01"/>
    <s v="大圆盘手车复位轴"/>
    <s v="XA"/>
    <n v="212"/>
    <x v="1"/>
    <s v="HVX"/>
    <x v="0"/>
    <s v="Order specific"/>
    <n v="2100"/>
    <n v="56"/>
    <n v="0"/>
    <n v="4.7"/>
    <n v="0"/>
    <n v="0"/>
    <n v="96"/>
    <n v="263.2"/>
    <n v="155.88541666666666"/>
    <n v="0"/>
    <n v="0"/>
    <n v="0"/>
    <n v="451.20000000000005"/>
    <s v="Order specific"/>
    <s v="Order specific"/>
    <s v="C"/>
    <s v=""/>
    <n v="0"/>
  </r>
  <r>
    <s v="AGSC71600-01"/>
    <s v="大圆盘手车轴固定件"/>
    <s v="XA"/>
    <n v="202"/>
    <x v="1"/>
    <s v="HVX"/>
    <x v="0"/>
    <s v="Order specific"/>
    <n v="2100"/>
    <n v="56"/>
    <n v="0"/>
    <n v="5.7"/>
    <n v="0"/>
    <n v="0"/>
    <n v="96"/>
    <n v="319.2"/>
    <n v="212.91666666666669"/>
    <n v="0"/>
    <n v="0"/>
    <n v="0"/>
    <n v="547.20000000000005"/>
    <s v="Order specific"/>
    <s v="Order specific"/>
    <s v="C"/>
    <s v=""/>
    <n v="0"/>
  </r>
  <r>
    <s v="AGSC71644-01"/>
    <s v="大圆盘手车滑动件"/>
    <s v="XA"/>
    <n v="202"/>
    <x v="1"/>
    <s v="HVX"/>
    <x v="0"/>
    <s v="Order specific"/>
    <n v="2100"/>
    <n v="40"/>
    <n v="1"/>
    <n v="17.28"/>
    <n v="0"/>
    <n v="0"/>
    <n v="96"/>
    <n v="691.2"/>
    <n v="212.91666666666669"/>
    <n v="0"/>
    <n v="0"/>
    <n v="17.28"/>
    <n v="1658.88"/>
    <s v="Order specific"/>
    <s v="Order specific"/>
    <s v="C"/>
    <s v=""/>
    <n v="0"/>
  </r>
  <r>
    <s v="AGSC71647-01"/>
    <s v="大圆盘手车航空插杆固定件"/>
    <s v="XA"/>
    <n v="202"/>
    <x v="1"/>
    <s v="HVX"/>
    <x v="0"/>
    <s v="Order specific"/>
    <n v="2100"/>
    <n v="56"/>
    <n v="1"/>
    <n v="4.6500000000000004"/>
    <n v="0"/>
    <n v="0"/>
    <n v="96"/>
    <n v="260.40000000000003"/>
    <n v="152.08333333333334"/>
    <n v="0"/>
    <n v="0"/>
    <n v="4.6500000000000004"/>
    <n v="446.40000000000003"/>
    <s v="Order specific"/>
    <s v="Order specific"/>
    <s v="C"/>
    <s v=""/>
    <n v="0"/>
  </r>
  <r>
    <s v="AGSC71651-01"/>
    <s v="大圆盘手车限位圈"/>
    <s v="XA"/>
    <n v="212"/>
    <x v="1"/>
    <s v="HVX"/>
    <x v="0"/>
    <s v="Order specific"/>
    <n v="2100"/>
    <n v="112"/>
    <n v="2"/>
    <n v="1.7"/>
    <n v="0"/>
    <n v="0"/>
    <n v="192"/>
    <n v="190.4"/>
    <n v="106.45833333333334"/>
    <n v="0"/>
    <n v="0"/>
    <n v="3.4"/>
    <n v="326.39999999999998"/>
    <s v="Order specific"/>
    <s v="Order specific"/>
    <s v="C"/>
    <s v=""/>
    <n v="0"/>
  </r>
  <r>
    <s v="AGSC71653-01"/>
    <s v="大圆盘手车轴固定件"/>
    <s v="XA"/>
    <n v="202"/>
    <x v="1"/>
    <s v="HVX"/>
    <x v="0"/>
    <s v="Order specific"/>
    <n v="2100"/>
    <n v="56"/>
    <n v="1"/>
    <n v="22.28"/>
    <n v="0"/>
    <n v="0"/>
    <n v="98"/>
    <n v="1247.68"/>
    <n v="417.14285714285711"/>
    <n v="0"/>
    <n v="0"/>
    <n v="22.28"/>
    <n v="2183.44"/>
    <s v="Order specific"/>
    <s v="Order specific"/>
    <s v="B"/>
    <s v=""/>
    <n v="0"/>
  </r>
  <r>
    <s v="AGSC71697-01"/>
    <s v="大圆盘手车轮盘传动轴"/>
    <s v="XA"/>
    <n v="202"/>
    <x v="1"/>
    <s v="HVX"/>
    <x v="0"/>
    <s v="Order specific"/>
    <n v="2100"/>
    <n v="40"/>
    <n v="0"/>
    <n v="50.9"/>
    <n v="0"/>
    <n v="0"/>
    <n v="96"/>
    <n v="2036"/>
    <n v="212.91666666666669"/>
    <n v="0"/>
    <n v="0"/>
    <n v="0"/>
    <n v="4886.3999999999996"/>
    <s v="Order specific"/>
    <s v="Order specific"/>
    <s v="B"/>
    <s v=""/>
    <n v="0"/>
  </r>
  <r>
    <s v="AGSC71698-01"/>
    <s v="大圆盘手车舌片换位圈"/>
    <s v="XA"/>
    <n v="202"/>
    <x v="1"/>
    <s v="HVX"/>
    <x v="0"/>
    <s v="Order specific"/>
    <n v="2100"/>
    <n v="56"/>
    <n v="0"/>
    <n v="5.0999999999999996"/>
    <n v="0"/>
    <n v="0"/>
    <n v="98"/>
    <n v="285.59999999999997"/>
    <n v="148.9795918367347"/>
    <n v="0"/>
    <n v="0"/>
    <n v="0"/>
    <n v="499.79999999999995"/>
    <s v="Order specific"/>
    <s v="Order specific"/>
    <s v="C"/>
    <s v=""/>
    <n v="0"/>
  </r>
  <r>
    <s v="AGSC71701-01"/>
    <s v="大圆盘手车防磨套"/>
    <s v="XA"/>
    <n v="202"/>
    <x v="1"/>
    <s v="HVX"/>
    <x v="0"/>
    <s v="Order specific"/>
    <n v="2100"/>
    <n v="40"/>
    <n v="0"/>
    <n v="9.56"/>
    <n v="0"/>
    <n v="0"/>
    <n v="96"/>
    <n v="382.40000000000003"/>
    <n v="212.91666666666669"/>
    <n v="0"/>
    <n v="0"/>
    <n v="0"/>
    <n v="917.76"/>
    <s v="Order specific"/>
    <s v="Order specific"/>
    <s v="C"/>
    <s v=""/>
    <n v="0"/>
  </r>
  <r>
    <s v="AGSC71703-01"/>
    <s v="大圆盘手车传动圆盘"/>
    <s v="XA"/>
    <n v="212"/>
    <x v="1"/>
    <s v="HVX"/>
    <x v="0"/>
    <s v="Order specific"/>
    <n v="2100"/>
    <n v="56"/>
    <n v="0"/>
    <n v="260.31"/>
    <n v="0"/>
    <n v="0"/>
    <n v="98"/>
    <n v="14577.36"/>
    <n v="148.9795918367347"/>
    <n v="0"/>
    <n v="0"/>
    <n v="0"/>
    <n v="25510.38"/>
    <s v="Order specific"/>
    <s v="Order specific"/>
    <s v="A"/>
    <s v=""/>
    <n v="0"/>
  </r>
  <r>
    <s v="AGSC71718-01"/>
    <s v="面板上部"/>
    <s v="MTX"/>
    <n v="202"/>
    <x v="1"/>
    <s v="HVX"/>
    <x v="0"/>
    <s v="Order specific"/>
    <n v="2100"/>
    <n v="1"/>
    <n v="0"/>
    <n v="41.23"/>
    <n v="0"/>
    <n v="0"/>
    <n v="1"/>
    <n v="41.23"/>
    <n v="20440"/>
    <n v="0"/>
    <n v="0"/>
    <n v="0"/>
    <n v="41.23"/>
    <s v="Order specific"/>
    <s v="Order specific"/>
    <s v="C"/>
    <s v=""/>
    <n v="0"/>
  </r>
  <r>
    <s v="AGSC71721-01"/>
    <s v="面板上部"/>
    <s v="XA"/>
    <n v="202"/>
    <x v="1"/>
    <s v="HVX"/>
    <x v="0"/>
    <s v="Order specific"/>
    <n v="2100"/>
    <n v="34"/>
    <n v="1"/>
    <n v="23.87"/>
    <n v="0"/>
    <n v="0"/>
    <n v="84"/>
    <n v="811.58"/>
    <n v="4.3452380952380949"/>
    <n v="0"/>
    <n v="0"/>
    <n v="23.87"/>
    <n v="2005.0800000000002"/>
    <s v="Order specific"/>
    <s v="Order specific"/>
    <s v="C"/>
    <s v=""/>
    <n v="0"/>
  </r>
  <r>
    <s v="AGSC71723-01Z"/>
    <s v="面板"/>
    <s v="XA"/>
    <n v="202"/>
    <x v="1"/>
    <s v="HVX"/>
    <x v="0"/>
    <s v="Order specific"/>
    <n v="2100"/>
    <n v="50"/>
    <n v="0"/>
    <n v="133.26"/>
    <n v="0"/>
    <n v="0"/>
    <n v="84"/>
    <n v="6663"/>
    <n v="147.73809523809524"/>
    <n v="0"/>
    <n v="0"/>
    <n v="0"/>
    <n v="11193.84"/>
    <s v="Order specific"/>
    <s v="Order specific"/>
    <s v="B"/>
    <s v=""/>
    <n v="0"/>
  </r>
  <r>
    <s v="AGSC71765-01"/>
    <s v="大圆盘手车转换轴定位块"/>
    <s v="XA"/>
    <n v="202"/>
    <x v="1"/>
    <s v="HVX"/>
    <x v="0"/>
    <s v="Order specific"/>
    <n v="2100"/>
    <n v="41"/>
    <n v="0"/>
    <n v="2.35"/>
    <n v="0"/>
    <n v="0"/>
    <n v="96"/>
    <n v="96.350000000000009"/>
    <n v="190.10416666666669"/>
    <n v="0"/>
    <n v="0"/>
    <n v="0"/>
    <n v="225.60000000000002"/>
    <s v="Order specific"/>
    <s v="Order specific"/>
    <s v="C"/>
    <s v=""/>
    <n v="0"/>
  </r>
  <r>
    <s v="AGSC71766-01"/>
    <s v="大圆盘手车转换轴弹簧限位"/>
    <s v="XA"/>
    <n v="202"/>
    <x v="1"/>
    <s v="HVX"/>
    <x v="0"/>
    <s v="Order specific"/>
    <n v="2100"/>
    <n v="40"/>
    <n v="0"/>
    <n v="0.74"/>
    <n v="0"/>
    <n v="0"/>
    <n v="99"/>
    <n v="29.6"/>
    <n v="151.16161616161617"/>
    <n v="0"/>
    <n v="0"/>
    <n v="0"/>
    <n v="73.260000000000005"/>
    <s v="Order specific"/>
    <s v="Order specific"/>
    <s v="C"/>
    <s v=""/>
    <n v="0"/>
  </r>
  <r>
    <s v="AGSC71801-01"/>
    <s v="大圆盘手车轮子定位轴"/>
    <s v="XA"/>
    <n v="212"/>
    <x v="1"/>
    <s v="HVX"/>
    <x v="0"/>
    <s v="Order specific"/>
    <n v="2100"/>
    <n v="224"/>
    <n v="0"/>
    <n v="5.5"/>
    <n v="0"/>
    <n v="0"/>
    <n v="392"/>
    <n v="1232"/>
    <n v="37.244897959183675"/>
    <n v="0"/>
    <n v="0"/>
    <n v="0"/>
    <n v="2156"/>
    <s v="Order specific"/>
    <s v="Order specific"/>
    <s v="B"/>
    <s v=""/>
    <n v="0"/>
  </r>
  <r>
    <s v="AGSC71807-01"/>
    <s v="大电流触子片"/>
    <s v="XA"/>
    <n v="202"/>
    <x v="1"/>
    <s v="HVX"/>
    <x v="0"/>
    <s v="Order specific"/>
    <n v="2100"/>
    <n v="5"/>
    <n v="91"/>
    <n v="27.07"/>
    <n v="0"/>
    <n v="0"/>
    <n v="840"/>
    <n v="135.35"/>
    <n v="97.333333333333329"/>
    <n v="0"/>
    <n v="0"/>
    <n v="2463.37"/>
    <n v="22738.799999999999"/>
    <s v="Order specific"/>
    <s v="Order specific"/>
    <s v="C"/>
    <s v=""/>
    <n v="0"/>
  </r>
  <r>
    <s v="AGSC71813-01"/>
    <s v="大圆盘手车转换架"/>
    <s v="XA"/>
    <n v="202"/>
    <x v="1"/>
    <s v="HVX"/>
    <x v="0"/>
    <s v="Order specific"/>
    <n v="2100"/>
    <n v="40"/>
    <n v="1"/>
    <n v="9.86"/>
    <n v="0"/>
    <n v="0"/>
    <n v="96"/>
    <n v="394.4"/>
    <n v="19.010416666666668"/>
    <n v="0"/>
    <n v="0"/>
    <n v="9.86"/>
    <n v="946.56"/>
    <s v="Order specific"/>
    <s v="Order specific"/>
    <s v="C"/>
    <s v=""/>
    <n v="0"/>
  </r>
  <r>
    <s v="AGSC71814-01"/>
    <s v="大圆盘手车活门推动架"/>
    <s v="XA"/>
    <n v="202"/>
    <x v="1"/>
    <s v="HVX"/>
    <x v="0"/>
    <s v="Order specific"/>
    <n v="2100"/>
    <n v="40"/>
    <n v="0"/>
    <n v="26.69"/>
    <n v="0"/>
    <n v="0"/>
    <n v="96"/>
    <n v="1067.6000000000001"/>
    <n v="152.08333333333334"/>
    <n v="0"/>
    <n v="0"/>
    <n v="0"/>
    <n v="2562.2400000000002"/>
    <s v="Order specific"/>
    <s v="Order specific"/>
    <s v="B"/>
    <s v=""/>
    <n v="0"/>
  </r>
  <r>
    <s v="AGSC71820-01"/>
    <s v="大圆盘手车剪刀"/>
    <s v="XA"/>
    <n v="202"/>
    <x v="1"/>
    <s v="HVX"/>
    <x v="0"/>
    <s v="Order specific"/>
    <n v="2100"/>
    <n v="24"/>
    <n v="0"/>
    <n v="56.4"/>
    <n v="0"/>
    <n v="0"/>
    <n v="198"/>
    <n v="1353.6"/>
    <n v="73.73737373737373"/>
    <n v="0"/>
    <n v="0"/>
    <n v="0"/>
    <n v="11167.199999999999"/>
    <s v="Order specific"/>
    <s v="Order specific"/>
    <s v="B"/>
    <s v=""/>
    <n v="0"/>
  </r>
  <r>
    <s v="AGSC71821-01"/>
    <s v="大圆盘手车横梁"/>
    <s v="XA"/>
    <n v="202"/>
    <x v="1"/>
    <s v="HVX"/>
    <x v="0"/>
    <s v="Order specific"/>
    <n v="2100"/>
    <n v="48"/>
    <n v="0"/>
    <n v="42.85"/>
    <n v="0"/>
    <n v="0"/>
    <n v="91"/>
    <n v="2056.8000000000002"/>
    <n v="96.263736263736263"/>
    <n v="0"/>
    <n v="0"/>
    <n v="0"/>
    <n v="3899.35"/>
    <s v="Order specific"/>
    <s v="Order specific"/>
    <s v="B"/>
    <s v=""/>
    <n v="0"/>
  </r>
  <r>
    <s v="AGSC71947-01"/>
    <s v="大电流触臂绝缘套"/>
    <s v="MTX"/>
    <n v="202"/>
    <x v="1"/>
    <s v="HVX"/>
    <x v="0"/>
    <s v="Order specific"/>
    <n v="2100"/>
    <n v="25"/>
    <n v="0"/>
    <n v="45.56"/>
    <n v="0"/>
    <n v="0"/>
    <n v="6"/>
    <n v="1139"/>
    <n v="2920"/>
    <n v="0"/>
    <n v="0"/>
    <n v="0"/>
    <n v="273.36"/>
    <s v="Order specific"/>
    <s v="Order specific"/>
    <s v="B"/>
    <s v=""/>
    <n v="0"/>
  </r>
  <r>
    <s v="AGSC71947-03"/>
    <s v="大电流触臂绝缘套"/>
    <s v="XA"/>
    <n v="202"/>
    <x v="1"/>
    <s v="HVX"/>
    <x v="0"/>
    <s v="Order specific"/>
    <n v="2100"/>
    <n v="300"/>
    <n v="6"/>
    <n v="22.97"/>
    <n v="0"/>
    <n v="0"/>
    <n v="528"/>
    <n v="6891"/>
    <n v="17.282196969696969"/>
    <n v="0"/>
    <n v="0"/>
    <n v="137.82"/>
    <n v="12128.16"/>
    <s v="Order specific"/>
    <s v="Order specific"/>
    <s v="B"/>
    <s v=""/>
    <n v="0"/>
  </r>
  <r>
    <s v="AGSC71947-04"/>
    <s v="大电流触臂绝缘套"/>
    <s v="XA"/>
    <n v="202"/>
    <x v="1"/>
    <s v="HVX"/>
    <x v="0"/>
    <s v="Order specific"/>
    <n v="2100"/>
    <n v="24"/>
    <n v="0"/>
    <n v="19"/>
    <n v="0"/>
    <n v="0"/>
    <n v="216"/>
    <n v="456"/>
    <n v="506.9444444444444"/>
    <n v="0"/>
    <n v="0"/>
    <n v="0"/>
    <n v="4104"/>
    <s v="Order specific"/>
    <s v="Order specific"/>
    <s v="C"/>
    <s v=""/>
    <n v="0"/>
  </r>
  <r>
    <s v="AGSC71949-01"/>
    <s v="大圆盘手车导向杆"/>
    <s v="XA"/>
    <n v="202"/>
    <x v="1"/>
    <s v="HVX"/>
    <x v="0"/>
    <s v="Order specific"/>
    <n v="2100"/>
    <n v="40"/>
    <n v="0"/>
    <n v="6.18"/>
    <n v="0"/>
    <n v="0"/>
    <n v="96"/>
    <n v="247.2"/>
    <n v="91.25"/>
    <n v="0"/>
    <n v="0"/>
    <n v="0"/>
    <n v="593.28"/>
    <s v="Order specific"/>
    <s v="Order specific"/>
    <s v="C"/>
    <s v=""/>
    <n v="0"/>
  </r>
  <r>
    <s v="AGSC72564-01"/>
    <s v="壳体连接板"/>
    <s v="MTX"/>
    <n v="202"/>
    <x v="1"/>
    <s v="HVX"/>
    <x v="0"/>
    <s v="Order specific"/>
    <n v="2100"/>
    <n v="6"/>
    <n v="0"/>
    <n v="137.63"/>
    <n v="0"/>
    <n v="0"/>
    <n v="6"/>
    <n v="825.78"/>
    <n v="2433.3333333333335"/>
    <n v="0"/>
    <n v="0"/>
    <n v="0"/>
    <n v="825.78"/>
    <s v="Order specific"/>
    <s v="Order specific"/>
    <s v="C"/>
    <s v=""/>
    <n v="0"/>
  </r>
  <r>
    <s v="AGSC72565-01"/>
    <s v="壳体连接板"/>
    <s v="MTX"/>
    <n v="202"/>
    <x v="1"/>
    <s v="HVX"/>
    <x v="0"/>
    <s v="Order specific"/>
    <n v="2100"/>
    <n v="6"/>
    <n v="0"/>
    <n v="122.36"/>
    <n v="0"/>
    <n v="0"/>
    <n v="6"/>
    <n v="734.16"/>
    <n v="365"/>
    <n v="0"/>
    <n v="0"/>
    <n v="0"/>
    <n v="734.16"/>
    <s v="Order specific"/>
    <s v="Order specific"/>
    <s v="C"/>
    <s v=""/>
    <n v="0"/>
  </r>
  <r>
    <s v="AGSC72566-01Z"/>
    <s v="面板"/>
    <s v="MTX"/>
    <n v="202"/>
    <x v="1"/>
    <s v="HVX"/>
    <x v="0"/>
    <s v="Order specific"/>
    <n v="2100"/>
    <n v="6"/>
    <n v="0"/>
    <n v="142.36000000000001"/>
    <n v="0"/>
    <n v="0"/>
    <n v="6"/>
    <n v="854.16000000000008"/>
    <n v="365"/>
    <n v="0"/>
    <n v="0"/>
    <n v="0"/>
    <n v="854.16000000000008"/>
    <s v="Order specific"/>
    <s v="Order specific"/>
    <s v="C"/>
    <s v=""/>
    <n v="0"/>
  </r>
  <r>
    <s v="AGSC72568-01"/>
    <s v="大圆盘手车滑动片"/>
    <s v="XA"/>
    <n v="202"/>
    <x v="1"/>
    <s v="HVX"/>
    <x v="0"/>
    <s v="Order specific"/>
    <n v="2100"/>
    <n v="40"/>
    <n v="1"/>
    <n v="21.92"/>
    <n v="0"/>
    <n v="0"/>
    <n v="96"/>
    <n v="876.80000000000007"/>
    <n v="22.8125"/>
    <n v="0"/>
    <n v="0"/>
    <n v="21.92"/>
    <n v="2104.3200000000002"/>
    <s v="Order specific"/>
    <s v="Order specific"/>
    <s v="C"/>
    <s v=""/>
    <n v="0"/>
  </r>
  <r>
    <s v="AGSC72569-01"/>
    <s v="大圆盘手车定位片"/>
    <s v="XA"/>
    <n v="202"/>
    <x v="1"/>
    <s v="HVX"/>
    <x v="0"/>
    <s v="Order specific"/>
    <n v="2100"/>
    <n v="56"/>
    <n v="1"/>
    <n v="6.52"/>
    <n v="0"/>
    <n v="0"/>
    <n v="96"/>
    <n v="365.12"/>
    <n v="152.08333333333334"/>
    <n v="0"/>
    <n v="0"/>
    <n v="6.52"/>
    <n v="625.91999999999996"/>
    <s v="Order specific"/>
    <s v="Order specific"/>
    <s v="C"/>
    <s v=""/>
    <n v="0"/>
  </r>
  <r>
    <s v="AGSC72572-01"/>
    <s v="大圆盘手车S6联锁传动件"/>
    <s v="XA"/>
    <n v="202"/>
    <x v="1"/>
    <s v="HVX"/>
    <x v="0"/>
    <s v="Order specific"/>
    <n v="2100"/>
    <n v="50"/>
    <n v="1"/>
    <n v="9.4600000000000009"/>
    <n v="0"/>
    <n v="0"/>
    <n v="80"/>
    <n v="473.00000000000006"/>
    <n v="255.49999999999997"/>
    <n v="0"/>
    <n v="0"/>
    <n v="9.4600000000000009"/>
    <n v="756.80000000000007"/>
    <s v="Order specific"/>
    <s v="Order specific"/>
    <s v="C"/>
    <s v=""/>
    <n v="0"/>
  </r>
  <r>
    <s v="AGSC72574-01"/>
    <s v="大圆盘手车定位钣金件"/>
    <s v="XA"/>
    <n v="202"/>
    <x v="1"/>
    <s v="HVX"/>
    <x v="0"/>
    <s v="Order specific"/>
    <n v="2100"/>
    <n v="1"/>
    <n v="0"/>
    <n v="1.6"/>
    <n v="0"/>
    <n v="0"/>
    <n v="52"/>
    <n v="1.6"/>
    <n v="350.96153846153845"/>
    <n v="0"/>
    <n v="0"/>
    <n v="0"/>
    <n v="83.2"/>
    <s v="Order specific"/>
    <s v="Order specific"/>
    <s v="C"/>
    <s v=""/>
    <n v="0"/>
  </r>
  <r>
    <s v="AGSC72577-01"/>
    <s v="大电流熔丝支撑座"/>
    <s v="MTX"/>
    <n v="212"/>
    <x v="1"/>
    <s v="HVX"/>
    <x v="0"/>
    <s v="Order specific"/>
    <n v="2100"/>
    <n v="9"/>
    <n v="0"/>
    <n v="37.18"/>
    <n v="0"/>
    <n v="0"/>
    <n v="18"/>
    <n v="334.62"/>
    <n v="20.277777777777775"/>
    <n v="0"/>
    <n v="0"/>
    <n v="0"/>
    <n v="669.24"/>
    <s v="Order specific"/>
    <s v="Order specific"/>
    <s v="C"/>
    <s v=""/>
    <n v="0"/>
  </r>
  <r>
    <s v="AGSC72581-01"/>
    <s v="触臂"/>
    <s v="MTX"/>
    <n v="212"/>
    <x v="1"/>
    <s v="HVX"/>
    <x v="0"/>
    <s v="Order specific"/>
    <n v="2100"/>
    <n v="6"/>
    <n v="0"/>
    <n v="344.07"/>
    <n v="0"/>
    <n v="0"/>
    <n v="21"/>
    <n v="2064.42"/>
    <n v="156.42857142857142"/>
    <n v="0"/>
    <n v="0"/>
    <n v="0"/>
    <n v="7225.47"/>
    <s v="Order specific"/>
    <s v="Order specific"/>
    <s v="B"/>
    <s v=""/>
    <n v="0"/>
  </r>
  <r>
    <s v="AGSC72733-01"/>
    <s v="面板上部"/>
    <s v="MTX"/>
    <n v="202"/>
    <x v="1"/>
    <s v="HVX"/>
    <x v="0"/>
    <s v="Order specific"/>
    <n v="2100"/>
    <n v="6"/>
    <n v="0"/>
    <n v="41.6"/>
    <n v="0"/>
    <n v="0"/>
    <n v="6"/>
    <n v="249.60000000000002"/>
    <n v="365"/>
    <n v="0"/>
    <n v="0"/>
    <n v="0"/>
    <n v="249.60000000000002"/>
    <s v="Order specific"/>
    <s v="Order specific"/>
    <s v="C"/>
    <s v=""/>
    <n v="0"/>
  </r>
  <r>
    <s v="AGSC72737-01"/>
    <s v="壳体210mm"/>
    <s v="MTX"/>
    <n v="202"/>
    <x v="1"/>
    <s v="HVX"/>
    <x v="0"/>
    <s v="Order specific"/>
    <n v="2100"/>
    <n v="6"/>
    <n v="0"/>
    <n v="300.51"/>
    <n v="0"/>
    <n v="0"/>
    <n v="6"/>
    <n v="1803.06"/>
    <n v="365"/>
    <n v="0"/>
    <n v="0"/>
    <n v="0"/>
    <n v="1803.06"/>
    <s v="Order specific"/>
    <s v="Order specific"/>
    <s v="B"/>
    <s v=""/>
    <n v="0"/>
  </r>
  <r>
    <s v="AGSH30203-01"/>
    <s v="兀型板顶板"/>
    <s v="VMI"/>
    <n v="202"/>
    <x v="1"/>
    <s v="HVX"/>
    <x v="2"/>
    <s v="MRP"/>
    <s v="VMI"/>
    <n v="6"/>
    <n v="0"/>
    <n v="112"/>
    <n v="0"/>
    <n v="0"/>
    <n v="200"/>
    <n v="672"/>
    <n v="10.95"/>
    <n v="0"/>
    <n v="0"/>
    <n v="0"/>
    <n v="22400"/>
    <s v="&lt;15 days"/>
    <n v="2"/>
    <s v="C"/>
    <n v="14"/>
    <n v="0"/>
  </r>
  <r>
    <s v="AGSH30205-01"/>
    <s v="固定支架"/>
    <s v="VMI"/>
    <n v="202"/>
    <x v="1"/>
    <s v="HVX"/>
    <x v="2"/>
    <s v="MRP"/>
    <s v="VMI"/>
    <n v="12"/>
    <n v="0"/>
    <n v="8.0500000000000007"/>
    <n v="0"/>
    <n v="0"/>
    <n v="396"/>
    <n v="96.600000000000009"/>
    <n v="5.5303030303030303"/>
    <n v="0"/>
    <n v="0"/>
    <n v="0"/>
    <n v="3187.8"/>
    <s v="&lt;15 days"/>
    <n v="3"/>
    <s v="C"/>
    <n v="21"/>
    <n v="0"/>
  </r>
  <r>
    <s v="AGSH30213-01"/>
    <s v="INDICATOR"/>
    <s v="SM"/>
    <n v="202"/>
    <x v="1"/>
    <s v="HVX"/>
    <x v="1"/>
    <s v="kanban"/>
    <n v="2600"/>
    <n v="365"/>
    <n v="300"/>
    <n v="4.7"/>
    <n v="0"/>
    <n v="100"/>
    <n v="3192"/>
    <n v="1715.5"/>
    <n v="1.3721804511278195"/>
    <n v="0"/>
    <n v="235"/>
    <n v="1410"/>
    <n v="15002.400000000001"/>
    <s v="&lt;15 days"/>
    <n v="2"/>
    <s v="B"/>
    <n v="14"/>
    <n v="0"/>
  </r>
  <r>
    <s v="AGSH30215-01"/>
    <s v="GUIDE ROD"/>
    <s v="SM"/>
    <n v="212"/>
    <x v="1"/>
    <s v="HVX"/>
    <x v="1"/>
    <s v="kanban"/>
    <n v="2600"/>
    <n v="246"/>
    <n v="800"/>
    <n v="1.2"/>
    <n v="0"/>
    <n v="200"/>
    <n v="13944"/>
    <n v="295.2"/>
    <n v="9.5542885829030411"/>
    <n v="0"/>
    <n v="120"/>
    <n v="960"/>
    <n v="16732.8"/>
    <s v="&lt;15 days"/>
    <n v="2"/>
    <s v="C"/>
    <n v="14"/>
    <n v="0"/>
  </r>
  <r>
    <s v="AGSH30217-01"/>
    <s v="GUIDE ROD"/>
    <s v="SM"/>
    <n v="212"/>
    <x v="1"/>
    <s v="HVX"/>
    <x v="1"/>
    <s v="kanban"/>
    <n v="2600"/>
    <n v="1311"/>
    <n v="67"/>
    <n v="1.6"/>
    <n v="0"/>
    <n v="400"/>
    <n v="28395"/>
    <n v="2097.6"/>
    <n v="3.1621764395139991"/>
    <n v="0"/>
    <n v="320"/>
    <n v="107.2"/>
    <n v="45432"/>
    <s v="&lt;15 days"/>
    <n v="2"/>
    <s v="B"/>
    <n v="14"/>
    <n v="0"/>
  </r>
  <r>
    <s v="AGSH30223-01"/>
    <s v="AXLE"/>
    <s v="SM"/>
    <n v="202"/>
    <x v="1"/>
    <s v="HVX"/>
    <x v="1"/>
    <s v="kanban"/>
    <n v="2600"/>
    <n v="1466"/>
    <n v="772"/>
    <n v="1.62"/>
    <n v="0"/>
    <n v="500"/>
    <n v="22749"/>
    <n v="2374.92"/>
    <n v="21.034550969273376"/>
    <n v="0"/>
    <n v="405"/>
    <n v="1250.6400000000001"/>
    <n v="36853.380000000005"/>
    <s v="&lt;30 days"/>
    <n v="2"/>
    <s v="B"/>
    <n v="14"/>
    <n v="524.19884009654879"/>
  </r>
  <r>
    <s v="AGSH30235-01"/>
    <s v="SLEEVE"/>
    <s v="SM"/>
    <n v="202"/>
    <x v="1"/>
    <s v="HVX"/>
    <x v="1"/>
    <s v="kanban"/>
    <n v="2600"/>
    <n v="927"/>
    <n v="400"/>
    <n v="1.2"/>
    <n v="0"/>
    <n v="200"/>
    <n v="7715"/>
    <n v="1112.3999999999999"/>
    <n v="69.357096565132863"/>
    <n v="0"/>
    <n v="120"/>
    <n v="480"/>
    <n v="9258"/>
    <s v="&lt;90 days"/>
    <n v="3"/>
    <s v="B"/>
    <n v="21"/>
    <n v="511.88715132033866"/>
  </r>
  <r>
    <s v="AGSH30254-01"/>
    <s v="主轴摆臂"/>
    <s v="VMI"/>
    <n v="202"/>
    <x v="1"/>
    <s v="HVX"/>
    <x v="2"/>
    <s v="MRP"/>
    <s v="VMI"/>
    <n v="15"/>
    <n v="0"/>
    <n v="28.07"/>
    <n v="0"/>
    <n v="0"/>
    <n v="573"/>
    <n v="421.05"/>
    <n v="590.49738219895289"/>
    <n v="0"/>
    <n v="0"/>
    <n v="0"/>
    <n v="16084.11"/>
    <s v="&gt;90 days"/>
    <n v="2"/>
    <s v="C"/>
    <n v="14"/>
    <n v="271.30448306955714"/>
  </r>
  <r>
    <s v="AGSH30270-02"/>
    <s v="小电流卷簧盒"/>
    <s v="VMI"/>
    <n v="202"/>
    <x v="1"/>
    <s v="HVX"/>
    <x v="2"/>
    <s v="MRP"/>
    <s v="VMI"/>
    <n v="71"/>
    <n v="0"/>
    <n v="157.29"/>
    <n v="0"/>
    <n v="0"/>
    <n v="6647"/>
    <n v="11167.59"/>
    <n v="0.82367985557394308"/>
    <n v="0"/>
    <n v="0"/>
    <n v="0"/>
    <n v="1045506.63"/>
    <s v="&lt;15 days"/>
    <n v="1"/>
    <s v="A"/>
    <n v="7"/>
    <n v="0"/>
  </r>
  <r>
    <s v="AGSH30276-01"/>
    <s v="凸轮片"/>
    <s v="VMI"/>
    <n v="202"/>
    <x v="1"/>
    <s v="HVX"/>
    <x v="2"/>
    <s v="MRP"/>
    <s v="VMI"/>
    <n v="252"/>
    <n v="0"/>
    <n v="55.66"/>
    <n v="0"/>
    <n v="0"/>
    <n v="22642"/>
    <n v="14026.32"/>
    <n v="1.1445543679886936"/>
    <n v="0"/>
    <n v="0"/>
    <n v="0"/>
    <n v="1260253.72"/>
    <s v="&lt;15 days"/>
    <n v="1"/>
    <s v="A"/>
    <n v="7"/>
    <n v="0"/>
  </r>
  <r>
    <s v="AGSH30277-01"/>
    <s v="凸轮片"/>
    <s v="VMI"/>
    <n v="202"/>
    <x v="1"/>
    <s v="HVX"/>
    <x v="2"/>
    <s v="MRP"/>
    <s v="VMI"/>
    <n v="168"/>
    <n v="0"/>
    <n v="55.66"/>
    <n v="0"/>
    <n v="0"/>
    <n v="15010"/>
    <n v="9350.8799999999992"/>
    <n v="6.1279147235176543"/>
    <n v="0"/>
    <n v="0"/>
    <n v="0"/>
    <n v="835456.6"/>
    <s v="&lt;15 days"/>
    <n v="1"/>
    <s v="A"/>
    <n v="7"/>
    <n v="0"/>
  </r>
  <r>
    <s v="AGSH30283-01"/>
    <s v="卷簧（小电流）"/>
    <s v="O12"/>
    <n v="213"/>
    <x v="1"/>
    <s v="HVX"/>
    <x v="0"/>
    <s v="Order specific"/>
    <n v="2100"/>
    <n v="245"/>
    <n v="5200"/>
    <n v="133.38999999999999"/>
    <n v="416"/>
    <n v="0"/>
    <n v="6651"/>
    <n v="32680.549999999996"/>
    <n v="9.2196662156066758"/>
    <n v="55490.239999999991"/>
    <n v="0"/>
    <n v="693627.99999999988"/>
    <n v="887176.8899999999"/>
    <s v="Order specific"/>
    <s v="Order specific"/>
    <s v="A"/>
    <s v=""/>
    <n v="0"/>
  </r>
  <r>
    <s v="AGSH30285-01"/>
    <s v="主轴（长）"/>
    <s v="VMI"/>
    <n v="202"/>
    <x v="1"/>
    <s v="HVX"/>
    <x v="2"/>
    <s v="MRP"/>
    <s v="VMI"/>
    <n v="5"/>
    <n v="0"/>
    <n v="37.909999999999997"/>
    <n v="0"/>
    <n v="0"/>
    <n v="242"/>
    <n v="189.54999999999998"/>
    <n v="369.52479338842977"/>
    <n v="0"/>
    <n v="0"/>
    <n v="0"/>
    <n v="9174.2199999999993"/>
    <s v="&gt;90 days"/>
    <n v="3"/>
    <s v="C"/>
    <n v="21"/>
    <n v="117.9934283365949"/>
  </r>
  <r>
    <s v="AGSH30287-01"/>
    <s v="SLEEVE"/>
    <s v="SM"/>
    <n v="202"/>
    <x v="1"/>
    <s v="HVX"/>
    <x v="1"/>
    <s v="kanban"/>
    <n v="2600"/>
    <n v="1814"/>
    <n v="500"/>
    <n v="1.4"/>
    <n v="0"/>
    <n v="500"/>
    <n v="30230"/>
    <n v="2539.6"/>
    <n v="6.0370492887859749E-2"/>
    <n v="0"/>
    <n v="350"/>
    <n v="700"/>
    <n v="42322"/>
    <s v="&lt;15 days"/>
    <n v="2"/>
    <s v="B"/>
    <n v="14"/>
    <n v="0"/>
  </r>
  <r>
    <s v="AGSH30288-01"/>
    <s v="SLEEVE"/>
    <s v="SM"/>
    <n v="202"/>
    <x v="1"/>
    <s v="HVX"/>
    <x v="1"/>
    <s v="kanban"/>
    <n v="2600"/>
    <n v="1000"/>
    <n v="300"/>
    <n v="2.2000000000000002"/>
    <n v="0"/>
    <n v="300"/>
    <n v="15753"/>
    <n v="2200"/>
    <n v="42.030724306481304"/>
    <n v="0"/>
    <n v="330"/>
    <n v="660"/>
    <n v="34656.600000000006"/>
    <s v="&lt;90 days"/>
    <n v="2"/>
    <s v="B"/>
    <n v="14"/>
    <n v="968.35380223829873"/>
  </r>
  <r>
    <s v="AGSH30289-01"/>
    <s v="SLEEVE"/>
    <s v="SM"/>
    <n v="202"/>
    <x v="1"/>
    <s v="HVX"/>
    <x v="1"/>
    <s v="kanban"/>
    <n v="2600"/>
    <n v="1006"/>
    <n v="708"/>
    <n v="2"/>
    <n v="0"/>
    <n v="300"/>
    <n v="23465"/>
    <n v="2012"/>
    <n v="15.555082037076495"/>
    <n v="0"/>
    <n v="300"/>
    <n v="1416"/>
    <n v="46930"/>
    <s v="&lt;30 days"/>
    <n v="2"/>
    <s v="B"/>
    <n v="14"/>
    <n v="132.75561863013704"/>
  </r>
  <r>
    <s v="AGSH30290-01"/>
    <s v="SLEEVE"/>
    <s v="SM"/>
    <n v="202"/>
    <x v="1"/>
    <s v="HVX"/>
    <x v="1"/>
    <s v="kanban"/>
    <n v="2600"/>
    <n v="85"/>
    <n v="72"/>
    <n v="2.8"/>
    <n v="0"/>
    <n v="24"/>
    <n v="484"/>
    <n v="237.99999999999997"/>
    <n v="758.65702479338836"/>
    <n v="0"/>
    <n v="33.599999999999994"/>
    <n v="201.6"/>
    <n v="1355.1999999999998"/>
    <s v="&gt;90 days"/>
    <n v="3"/>
    <s v="C"/>
    <n v="21"/>
    <n v="152.73194825567145"/>
  </r>
  <r>
    <s v="AGSH30291-01"/>
    <s v="主轴间隔套12.5mm"/>
    <s v="XA"/>
    <n v="202"/>
    <x v="1"/>
    <s v="HVX"/>
    <x v="0"/>
    <s v="Order specific"/>
    <n v="2100"/>
    <n v="53"/>
    <n v="0"/>
    <n v="2.2000000000000002"/>
    <n v="0"/>
    <n v="0"/>
    <n v="2"/>
    <n v="116.60000000000001"/>
    <n v="15512.5"/>
    <n v="0"/>
    <n v="0"/>
    <n v="0"/>
    <n v="4.4000000000000004"/>
    <s v="Order specific"/>
    <s v="Order specific"/>
    <s v="C"/>
    <s v=""/>
    <n v="0"/>
  </r>
  <r>
    <s v="AGSH30292-01"/>
    <s v="SLEEVE"/>
    <s v="SM"/>
    <n v="202"/>
    <x v="1"/>
    <s v="HVX"/>
    <x v="1"/>
    <s v="kanban"/>
    <n v="2600"/>
    <n v="528"/>
    <n v="450"/>
    <n v="2.9"/>
    <n v="0"/>
    <n v="150"/>
    <n v="7814"/>
    <n v="1531.2"/>
    <n v="2.4756846685436398"/>
    <n v="0"/>
    <n v="217.5"/>
    <n v="1305"/>
    <n v="22660.6"/>
    <s v="&lt;15 days"/>
    <n v="2"/>
    <s v="B"/>
    <n v="14"/>
    <n v="0"/>
  </r>
  <r>
    <s v="AGSH30293-01"/>
    <s v="主轴间隔套58.4mm"/>
    <s v="XA"/>
    <n v="202"/>
    <x v="1"/>
    <s v="HVX"/>
    <x v="0"/>
    <s v="Order specific"/>
    <n v="2100"/>
    <n v="454"/>
    <n v="0"/>
    <n v="4.4000000000000004"/>
    <n v="0"/>
    <n v="0"/>
    <n v="603"/>
    <n v="1997.6000000000001"/>
    <n v="319.60199004975124"/>
    <n v="0"/>
    <n v="0"/>
    <n v="0"/>
    <n v="2653.2000000000003"/>
    <s v="Order specific"/>
    <s v="Order specific"/>
    <s v="B"/>
    <s v=""/>
    <n v="0"/>
  </r>
  <r>
    <s v="AGSH30293-02"/>
    <s v="SLEEVE"/>
    <s v="SM"/>
    <n v="202"/>
    <x v="1"/>
    <s v="HVX"/>
    <x v="1"/>
    <s v="kanban"/>
    <n v="2600"/>
    <n v="539"/>
    <n v="640"/>
    <n v="8"/>
    <n v="0"/>
    <n v="160"/>
    <n v="7804"/>
    <n v="4312"/>
    <n v="21.233982573039466"/>
    <n v="0"/>
    <n v="640"/>
    <n v="5120"/>
    <n v="62432"/>
    <s v="&lt;30 days"/>
    <n v="2"/>
    <s v="B"/>
    <n v="14"/>
    <n v="969.54660358457534"/>
  </r>
  <r>
    <s v="AGSH30293-03"/>
    <s v="SLEEVE"/>
    <s v="SM"/>
    <n v="202"/>
    <x v="1"/>
    <s v="HVX"/>
    <x v="1"/>
    <s v="kanban"/>
    <n v="2600"/>
    <n v="402"/>
    <n v="150"/>
    <n v="8"/>
    <n v="0"/>
    <n v="150"/>
    <n v="7814"/>
    <n v="3216"/>
    <n v="25.177245968773995"/>
    <n v="0"/>
    <n v="600"/>
    <n v="1200"/>
    <n v="62512"/>
    <s v="&lt;30 days"/>
    <n v="2"/>
    <s v="B"/>
    <n v="14"/>
    <n v="942.29429354207434"/>
  </r>
  <r>
    <s v="AGSH30294-01"/>
    <s v="SLEEVE"/>
    <s v="SM"/>
    <n v="202"/>
    <x v="1"/>
    <s v="HVX"/>
    <x v="1"/>
    <s v="kanban"/>
    <n v="2600"/>
    <n v="569"/>
    <n v="720"/>
    <n v="7.7"/>
    <n v="0"/>
    <n v="120"/>
    <n v="584"/>
    <n v="4381.3"/>
    <n v="251.25"/>
    <n v="0"/>
    <n v="462"/>
    <n v="5544"/>
    <n v="4496.8"/>
    <s v="&gt;90 days"/>
    <n v="3"/>
    <s v="B"/>
    <n v="21"/>
    <n v="2649.9671820895524"/>
  </r>
  <r>
    <s v="AGSH30295-01"/>
    <s v="SLEEVE"/>
    <s v="SM"/>
    <n v="202"/>
    <x v="1"/>
    <s v="HVX"/>
    <x v="1"/>
    <s v="kanban"/>
    <n v="2600"/>
    <n v="111"/>
    <n v="160"/>
    <n v="7.7"/>
    <n v="0"/>
    <n v="32"/>
    <n v="948"/>
    <n v="854.7"/>
    <n v="219.0770042194093"/>
    <n v="0"/>
    <n v="123.2"/>
    <n v="1232"/>
    <n v="7299.6"/>
    <s v="&gt;90 days"/>
    <n v="3"/>
    <s v="C"/>
    <n v="21"/>
    <n v="510.02904039290274"/>
  </r>
  <r>
    <s v="AGSH30297-01"/>
    <s v="HUB"/>
    <s v="SM"/>
    <n v="202"/>
    <x v="1"/>
    <s v="HVX"/>
    <x v="1"/>
    <s v="kanban"/>
    <n v="2600"/>
    <n v="303"/>
    <n v="0"/>
    <n v="3.9"/>
    <n v="0"/>
    <n v="120"/>
    <n v="6632"/>
    <n v="1181.7"/>
    <n v="6.1090168878166464"/>
    <n v="0"/>
    <n v="234"/>
    <n v="0"/>
    <n v="25864.799999999999"/>
    <s v="&lt;15 days"/>
    <n v="2"/>
    <s v="B"/>
    <n v="14"/>
    <n v="0"/>
  </r>
  <r>
    <s v="AGSH30298-01"/>
    <s v="HUB"/>
    <s v="SM"/>
    <n v="202"/>
    <x v="1"/>
    <s v="HVX"/>
    <x v="1"/>
    <s v="kanban"/>
    <n v="2600"/>
    <n v="173"/>
    <n v="248"/>
    <n v="10.7"/>
    <n v="0"/>
    <n v="62"/>
    <n v="1757"/>
    <n v="1851.1"/>
    <n v="62.945361411496869"/>
    <n v="0"/>
    <n v="331.7"/>
    <n v="2653.6"/>
    <n v="18799.899999999998"/>
    <s v="&lt;90 days"/>
    <n v="2"/>
    <s v="B"/>
    <n v="14"/>
    <n v="949.99566727248055"/>
  </r>
  <r>
    <s v="AGSH30303-01"/>
    <s v="DISK"/>
    <s v="SM"/>
    <n v="212"/>
    <x v="1"/>
    <s v="HVX"/>
    <x v="1"/>
    <s v="kanban"/>
    <n v="2600"/>
    <n v="675"/>
    <n v="600"/>
    <n v="1.2"/>
    <n v="0"/>
    <n v="300"/>
    <n v="16760"/>
    <n v="810"/>
    <n v="3.7676014319809066"/>
    <n v="0"/>
    <n v="180"/>
    <n v="720"/>
    <n v="20112"/>
    <s v="&lt;15 days"/>
    <n v="2"/>
    <s v="C"/>
    <n v="14"/>
    <n v="0"/>
  </r>
  <r>
    <s v="AGSH30305-01"/>
    <s v="白色凸轮盘"/>
    <s v="VMI"/>
    <n v="202"/>
    <x v="1"/>
    <s v="HVX"/>
    <x v="2"/>
    <s v="MRP"/>
    <s v="VMI"/>
    <n v="88"/>
    <n v="0"/>
    <n v="67.5"/>
    <n v="0"/>
    <n v="0"/>
    <n v="7701"/>
    <n v="5940"/>
    <n v="31.992598363848849"/>
    <n v="0"/>
    <n v="0"/>
    <n v="0"/>
    <n v="519817.5"/>
    <s v="&lt;90 days"/>
    <n v="1"/>
    <s v="B"/>
    <n v="7"/>
    <n v="3062.6140931506852"/>
  </r>
  <r>
    <s v="AGSH30308-01"/>
    <s v="DISK"/>
    <s v="SM"/>
    <n v="212"/>
    <x v="1"/>
    <s v="HVX"/>
    <x v="1"/>
    <s v="kanban"/>
    <n v="2600"/>
    <n v="468"/>
    <n v="200"/>
    <n v="8.4499999999999993"/>
    <n v="0"/>
    <n v="200"/>
    <n v="8393"/>
    <n v="3954.5999999999995"/>
    <n v="3.8269986893840104"/>
    <n v="0"/>
    <n v="844.99999999999989"/>
    <n v="1689.9999999999998"/>
    <n v="70920.849999999991"/>
    <s v="&lt;15 days"/>
    <n v="2"/>
    <s v="B"/>
    <n v="14"/>
    <n v="0"/>
  </r>
  <r>
    <s v="AGSH30310-01"/>
    <s v="RING"/>
    <s v="SM"/>
    <n v="202"/>
    <x v="1"/>
    <s v="HVX"/>
    <x v="1"/>
    <s v="kanban"/>
    <n v="2600"/>
    <n v="831"/>
    <n v="300"/>
    <n v="3.1"/>
    <n v="0"/>
    <n v="300"/>
    <n v="16762"/>
    <n v="2576.1"/>
    <n v="10.190908006204511"/>
    <n v="0"/>
    <n v="465"/>
    <n v="930"/>
    <n v="51962.200000000004"/>
    <s v="&lt;15 days"/>
    <n v="2"/>
    <s v="B"/>
    <n v="14"/>
    <n v="0"/>
  </r>
  <r>
    <s v="AGSH30314-01"/>
    <s v="卷簧盒轴承"/>
    <s v="X40"/>
    <n v="219"/>
    <x v="1"/>
    <s v="HVX"/>
    <x v="0"/>
    <s v="Order specific"/>
    <n v="2100"/>
    <n v="647"/>
    <n v="0"/>
    <n v="8.44"/>
    <n v="0"/>
    <n v="0"/>
    <n v="1303"/>
    <n v="5460.6799999999994"/>
    <n v="232.78204144282424"/>
    <n v="0"/>
    <n v="0"/>
    <n v="0"/>
    <n v="10997.32"/>
    <s v="Order specific"/>
    <s v="Order specific"/>
    <s v="B"/>
    <s v=""/>
    <n v="0"/>
  </r>
  <r>
    <s v="AGSH30320-01"/>
    <s v="DISK"/>
    <s v="SM"/>
    <n v="202"/>
    <x v="1"/>
    <s v="HVX"/>
    <x v="1"/>
    <s v="kanban"/>
    <n v="2600"/>
    <n v="662"/>
    <n v="682"/>
    <n v="2.59"/>
    <n v="0"/>
    <n v="200"/>
    <n v="7694"/>
    <n v="1714.58"/>
    <n v="30.693397452560436"/>
    <n v="0"/>
    <n v="259"/>
    <n v="1766.3799999999999"/>
    <n v="19927.46"/>
    <s v="&lt;90 days"/>
    <n v="2"/>
    <s v="B"/>
    <n v="14"/>
    <n v="615.46230572801767"/>
  </r>
  <r>
    <s v="AGSH30323-01"/>
    <s v="AXLE"/>
    <s v="SM"/>
    <n v="202"/>
    <x v="1"/>
    <s v="HVX"/>
    <x v="1"/>
    <s v="kanban"/>
    <n v="2600"/>
    <n v="85"/>
    <n v="120"/>
    <n v="2.62"/>
    <n v="0"/>
    <n v="24"/>
    <n v="398"/>
    <n v="222.70000000000002"/>
    <n v="607.1105527638191"/>
    <n v="0"/>
    <n v="31.44"/>
    <n v="314.40000000000003"/>
    <n v="1042.76"/>
    <s v="&gt;90 days"/>
    <n v="3"/>
    <s v="C"/>
    <n v="21"/>
    <n v="141.89788148822581"/>
  </r>
  <r>
    <s v="AGSH30328-01"/>
    <s v="DISK"/>
    <s v="SM"/>
    <n v="202"/>
    <x v="1"/>
    <s v="HVX"/>
    <x v="1"/>
    <s v="kanban"/>
    <n v="2600"/>
    <n v="805"/>
    <n v="400"/>
    <n v="4.1900000000000004"/>
    <n v="0"/>
    <n v="200"/>
    <n v="7453"/>
    <n v="3372.9500000000003"/>
    <n v="4.1627532537233325"/>
    <n v="0"/>
    <n v="419.00000000000006"/>
    <n v="1676.0000000000002"/>
    <n v="31228.070000000003"/>
    <s v="&lt;15 days"/>
    <n v="2"/>
    <s v="B"/>
    <n v="14"/>
    <n v="0"/>
  </r>
  <r>
    <s v="AGSH30343-01"/>
    <s v="SHAFT"/>
    <s v="SM"/>
    <n v="202"/>
    <x v="1"/>
    <s v="HVX"/>
    <x v="1"/>
    <s v="kanban"/>
    <n v="2600"/>
    <n v="393"/>
    <n v="350"/>
    <n v="26.8"/>
    <n v="0"/>
    <n v="120"/>
    <n v="7613"/>
    <n v="10532.4"/>
    <n v="38.59516616314199"/>
    <n v="0"/>
    <n v="1608"/>
    <n v="9380"/>
    <n v="204028.4"/>
    <s v="&lt;90 days"/>
    <n v="1"/>
    <s v="A"/>
    <n v="7"/>
    <n v="5690.6124361643833"/>
  </r>
  <r>
    <s v="AGSH30344-01"/>
    <s v="SHAFT"/>
    <s v="SM"/>
    <n v="202"/>
    <x v="1"/>
    <s v="HVX"/>
    <x v="1"/>
    <s v="kanban"/>
    <n v="2600"/>
    <n v="315"/>
    <n v="360"/>
    <n v="28.13"/>
    <n v="0"/>
    <n v="120"/>
    <n v="7608"/>
    <n v="8860.9499999999989"/>
    <n v="18.854495268138802"/>
    <n v="0"/>
    <n v="1687.8"/>
    <n v="10126.799999999999"/>
    <n v="214013.03999999998"/>
    <s v="&lt;30 days"/>
    <n v="1"/>
    <s v="A"/>
    <n v="7"/>
    <n v="3676.9894029279512"/>
  </r>
  <r>
    <s v="AGSH30358-01"/>
    <s v="LEVER"/>
    <s v="SM"/>
    <n v="212"/>
    <x v="1"/>
    <s v="HVX"/>
    <x v="1"/>
    <s v="kanban"/>
    <n v="2600"/>
    <n v="788"/>
    <n v="800"/>
    <n v="3.8"/>
    <n v="0"/>
    <n v="200"/>
    <n v="9499"/>
    <n v="2994.3999999999996"/>
    <n v="12.103905674281503"/>
    <n v="0"/>
    <n v="380"/>
    <n v="3040"/>
    <n v="36096.199999999997"/>
    <s v="&lt;15 days"/>
    <n v="2"/>
    <s v="B"/>
    <n v="14"/>
    <n v="0"/>
  </r>
  <r>
    <s v="AGSH30364-01"/>
    <s v="SPRING"/>
    <s v="SM"/>
    <n v="219"/>
    <x v="1"/>
    <s v="HVX"/>
    <x v="1"/>
    <s v="kanban"/>
    <n v="2600"/>
    <n v="283"/>
    <n v="180"/>
    <n v="0.13"/>
    <n v="0"/>
    <n v="45"/>
    <n v="866"/>
    <n v="36.79"/>
    <n v="332.12471131639722"/>
    <n v="0"/>
    <n v="2.9250000000000003"/>
    <n v="23.400000000000002"/>
    <n v="112.58"/>
    <s v="&gt;90 days"/>
    <n v="3"/>
    <s v="C"/>
    <n v="21"/>
    <n v="22.746105026076076"/>
  </r>
  <r>
    <s v="AGSH30365-01"/>
    <s v="SPRING"/>
    <s v="SM"/>
    <n v="219"/>
    <x v="1"/>
    <s v="HVX"/>
    <x v="1"/>
    <s v="kanban"/>
    <n v="2600"/>
    <n v="276"/>
    <n v="90"/>
    <n v="0.13"/>
    <n v="0"/>
    <n v="45"/>
    <n v="866"/>
    <n v="35.880000000000003"/>
    <n v="119.27829099307159"/>
    <n v="0"/>
    <n v="2.9250000000000003"/>
    <n v="11.700000000000001"/>
    <n v="112.58"/>
    <s v="&gt;90 days"/>
    <n v="3"/>
    <s v="C"/>
    <n v="21"/>
    <n v="19.511585335204998"/>
  </r>
  <r>
    <s v="AGSH30371-01"/>
    <s v="LEVER"/>
    <s v="SM"/>
    <n v="202"/>
    <x v="1"/>
    <s v="HVX"/>
    <x v="1"/>
    <s v="kanban"/>
    <n v="2600"/>
    <n v="674"/>
    <n v="200"/>
    <n v="2.9"/>
    <n v="0"/>
    <n v="200"/>
    <n v="9010"/>
    <n v="1954.6"/>
    <n v="11.180910099889012"/>
    <n v="0"/>
    <n v="290"/>
    <n v="580"/>
    <n v="26129"/>
    <s v="&lt;15 days"/>
    <n v="2"/>
    <s v="B"/>
    <n v="14"/>
    <n v="0"/>
  </r>
  <r>
    <s v="AGSH30378-01"/>
    <s v="AXLE"/>
    <s v="SM"/>
    <n v="212"/>
    <x v="1"/>
    <s v="HVX"/>
    <x v="1"/>
    <s v="kanban"/>
    <n v="2600"/>
    <n v="1227"/>
    <n v="600"/>
    <n v="2.4500000000000002"/>
    <n v="0"/>
    <n v="200"/>
    <n v="8379"/>
    <n v="3006.15"/>
    <n v="29.36030552571906"/>
    <n v="0"/>
    <n v="245.00000000000003"/>
    <n v="1470"/>
    <n v="20528.550000000003"/>
    <s v="&lt;30 days"/>
    <n v="2"/>
    <s v="B"/>
    <n v="14"/>
    <n v="1037.9916651193041"/>
  </r>
  <r>
    <s v="AGSH30380-01"/>
    <s v="PACKER"/>
    <s v="SM"/>
    <n v="212"/>
    <x v="1"/>
    <s v="HVX"/>
    <x v="1"/>
    <s v="kanban"/>
    <n v="2600"/>
    <n v="2090"/>
    <n v="618"/>
    <n v="3.25"/>
    <n v="0"/>
    <n v="200"/>
    <n v="3450"/>
    <n v="6792.5"/>
    <n v="129.81304347826088"/>
    <n v="0"/>
    <n v="325"/>
    <n v="2008.5"/>
    <n v="11212.5"/>
    <s v="&gt;90 days"/>
    <n v="2"/>
    <s v="B"/>
    <n v="14"/>
    <n v="3999.5646866731418"/>
  </r>
  <r>
    <s v="AGSH30400-01"/>
    <s v="BAR"/>
    <s v="SM"/>
    <n v="212"/>
    <x v="1"/>
    <s v="HVX"/>
    <x v="1"/>
    <s v="kanban"/>
    <n v="2600"/>
    <n v="824"/>
    <n v="600"/>
    <n v="1.86"/>
    <n v="0"/>
    <n v="300"/>
    <n v="8401"/>
    <n v="1532.64"/>
    <n v="90.804666111177241"/>
    <n v="0"/>
    <n v="279"/>
    <n v="1116"/>
    <n v="15625.86"/>
    <s v="&gt;90 days"/>
    <n v="2"/>
    <s v="B"/>
    <n v="14"/>
    <n v="855.58572721557323"/>
  </r>
  <r>
    <s v="AGSH30402-01"/>
    <s v="ROD"/>
    <s v="SM"/>
    <n v="202"/>
    <x v="1"/>
    <s v="HVX"/>
    <x v="1"/>
    <s v="kanban"/>
    <n v="2600"/>
    <n v="25"/>
    <n v="36"/>
    <n v="4.2"/>
    <n v="0"/>
    <n v="12"/>
    <n v="260"/>
    <n v="105"/>
    <n v="1156.7692307692307"/>
    <n v="0"/>
    <n v="25.200000000000003"/>
    <n v="151.20000000000002"/>
    <n v="1092"/>
    <s v="&gt;90 days"/>
    <n v="3"/>
    <s v="C"/>
    <n v="21"/>
    <n v="68.041927117967816"/>
  </r>
  <r>
    <s v="AGSH30402-02"/>
    <s v="ROD"/>
    <s v="SM"/>
    <n v="202"/>
    <x v="1"/>
    <s v="HVX"/>
    <x v="1"/>
    <s v="kanban"/>
    <n v="2600"/>
    <n v="557"/>
    <n v="300"/>
    <n v="3.83"/>
    <n v="0"/>
    <n v="150"/>
    <n v="7498"/>
    <n v="2133.31"/>
    <n v="1.2169911976527072"/>
    <n v="0"/>
    <n v="287.25"/>
    <n v="1149"/>
    <n v="28717.34"/>
    <s v="&lt;15 days"/>
    <n v="2"/>
    <s v="B"/>
    <n v="14"/>
    <n v="0"/>
  </r>
  <r>
    <s v="AGSH30404-01"/>
    <s v="合分按钮复位弹簧夹"/>
    <s v="O12"/>
    <n v="213"/>
    <x v="1"/>
    <s v="HVX"/>
    <x v="0"/>
    <s v="Order specific"/>
    <n v="2100"/>
    <n v="906"/>
    <n v="5950"/>
    <n v="18.02"/>
    <n v="1000"/>
    <n v="0"/>
    <n v="8379"/>
    <n v="16326.119999999999"/>
    <n v="24.263635278672872"/>
    <n v="18020"/>
    <n v="0"/>
    <n v="107219"/>
    <n v="150989.57999999999"/>
    <s v="Order specific"/>
    <s v="Order specific"/>
    <s v="A"/>
    <s v=""/>
    <n v="0"/>
  </r>
  <r>
    <s v="AGSH30415-01"/>
    <s v="BEVEL GEAR"/>
    <s v="SM"/>
    <n v="202"/>
    <x v="1"/>
    <s v="HVX"/>
    <x v="1"/>
    <s v="kanban"/>
    <n v="2600"/>
    <n v="531"/>
    <n v="144"/>
    <n v="37.299999999999997"/>
    <n v="0"/>
    <n v="144"/>
    <n v="9128"/>
    <n v="19806.3"/>
    <n v="36.228089395267311"/>
    <n v="0"/>
    <n v="2685.6"/>
    <n v="5371.2"/>
    <n v="340474.39999999997"/>
    <s v="&lt;90 days"/>
    <n v="1"/>
    <s v="A"/>
    <n v="7"/>
    <n v="10546.352539998185"/>
  </r>
  <r>
    <s v="AGSH30433-01"/>
    <s v="RING"/>
    <s v="SM"/>
    <n v="202"/>
    <x v="1"/>
    <s v="HVX"/>
    <x v="1"/>
    <s v="kanban"/>
    <n v="2600"/>
    <n v="1005"/>
    <n v="1600"/>
    <n v="0.68"/>
    <n v="0"/>
    <n v="400"/>
    <n v="18252"/>
    <n v="683.40000000000009"/>
    <n v="10.618836291913215"/>
    <n v="0"/>
    <n v="136"/>
    <n v="1088"/>
    <n v="12411.36"/>
    <s v="&lt;15 days"/>
    <n v="2"/>
    <s v="C"/>
    <n v="14"/>
    <n v="0"/>
  </r>
  <r>
    <s v="AGSH30437-01"/>
    <s v="LOCKING LEVER"/>
    <s v="SM"/>
    <n v="202"/>
    <x v="1"/>
    <s v="HVX"/>
    <x v="1"/>
    <s v="kanban"/>
    <n v="2600"/>
    <n v="527"/>
    <n v="363"/>
    <n v="7"/>
    <n v="0"/>
    <n v="200"/>
    <n v="9128"/>
    <n v="3689"/>
    <n v="40.186787905346186"/>
    <n v="0"/>
    <n v="700"/>
    <n v="2541"/>
    <n v="63896"/>
    <s v="&lt;90 days"/>
    <n v="2"/>
    <s v="B"/>
    <n v="14"/>
    <n v="1586.541828992026"/>
  </r>
  <r>
    <s v="AGSH30439-01"/>
    <s v="AXLE"/>
    <s v="SM"/>
    <n v="202"/>
    <x v="1"/>
    <s v="HVX"/>
    <x v="1"/>
    <s v="kanban"/>
    <n v="2600"/>
    <n v="2928"/>
    <n v="600"/>
    <n v="0.44"/>
    <n v="0"/>
    <n v="200"/>
    <n v="1570"/>
    <n v="1288.32"/>
    <n v="122.51910828025477"/>
    <n v="0"/>
    <n v="44"/>
    <n v="264"/>
    <n v="690.8"/>
    <s v="&gt;90 days"/>
    <n v="3"/>
    <s v="B"/>
    <n v="21"/>
    <n v="704.54972790933425"/>
  </r>
  <r>
    <s v="AGSH30457-01"/>
    <s v="FOIL"/>
    <s v="SM"/>
    <n v="202"/>
    <x v="1"/>
    <s v="HVX"/>
    <x v="1"/>
    <s v="kanban"/>
    <n v="2600"/>
    <n v="1"/>
    <n v="800"/>
    <n v="0.2"/>
    <n v="0"/>
    <n v="200"/>
    <n v="6999"/>
    <n v="0.2"/>
    <n v="152.69609944277755"/>
    <n v="0"/>
    <n v="20"/>
    <n v="160"/>
    <n v="1399.8000000000002"/>
    <s v="&gt;90 days"/>
    <n v="3"/>
    <s v="C"/>
    <n v="21"/>
    <n v="0.1138462946328318"/>
  </r>
  <r>
    <s v="AGSH30461-01"/>
    <s v="FISHPLATE"/>
    <s v="SM"/>
    <n v="212"/>
    <x v="1"/>
    <s v="HVX"/>
    <x v="1"/>
    <s v="kanban"/>
    <n v="2600"/>
    <n v="644"/>
    <n v="400"/>
    <n v="6"/>
    <n v="0"/>
    <n v="200"/>
    <n v="8423"/>
    <n v="3864"/>
    <n v="4.3333729075151373E-2"/>
    <n v="0"/>
    <n v="600"/>
    <n v="2400"/>
    <n v="50538"/>
    <s v="&lt;15 days"/>
    <n v="2"/>
    <s v="B"/>
    <n v="14"/>
    <n v="0"/>
  </r>
  <r>
    <s v="AGSH30469-01"/>
    <s v="储能滑块"/>
    <s v="O12"/>
    <n v="213"/>
    <x v="1"/>
    <s v="HVX"/>
    <x v="0"/>
    <s v="Order specific"/>
    <n v="2100"/>
    <n v="1418"/>
    <n v="1400"/>
    <n v="10.57"/>
    <n v="1000"/>
    <n v="0"/>
    <n v="8917"/>
    <n v="14988.26"/>
    <n v="26.360883705282045"/>
    <n v="10570"/>
    <n v="0"/>
    <n v="14798"/>
    <n v="94252.69"/>
    <s v="Order specific"/>
    <s v="Order specific"/>
    <s v="A"/>
    <s v=""/>
    <n v="0"/>
  </r>
  <r>
    <s v="AGSH30471-01"/>
    <s v="RAMP HOOK"/>
    <s v="SM"/>
    <n v="212"/>
    <x v="1"/>
    <s v="HVX"/>
    <x v="1"/>
    <s v="kanban"/>
    <n v="2600"/>
    <n v="1429"/>
    <n v="1300"/>
    <n v="3.66"/>
    <n v="0"/>
    <n v="400"/>
    <n v="16035"/>
    <n v="5230.1400000000003"/>
    <n v="32.277517929529154"/>
    <n v="0"/>
    <n v="732"/>
    <n v="4758"/>
    <n v="58688.100000000006"/>
    <s v="&lt;90 days"/>
    <n v="2"/>
    <s v="B"/>
    <n v="14"/>
    <n v="1954.6740046602392"/>
  </r>
  <r>
    <s v="AGSH30473-01"/>
    <s v="FISHPLATE"/>
    <s v="SM"/>
    <n v="212"/>
    <x v="1"/>
    <s v="HVX"/>
    <x v="1"/>
    <s v="kanban"/>
    <n v="2600"/>
    <n v="1031"/>
    <n v="600"/>
    <n v="1.8"/>
    <n v="0"/>
    <n v="300"/>
    <n v="8381"/>
    <n v="1855.8"/>
    <n v="62.234220260112153"/>
    <n v="0"/>
    <n v="270"/>
    <n v="1080"/>
    <n v="15085.800000000001"/>
    <s v="&lt;90 days"/>
    <n v="2"/>
    <s v="B"/>
    <n v="14"/>
    <n v="949.29482985131847"/>
  </r>
  <r>
    <s v="AGSH30475-01"/>
    <s v="FORK"/>
    <s v="SM"/>
    <n v="212"/>
    <x v="1"/>
    <s v="HVX"/>
    <x v="1"/>
    <s v="kanban"/>
    <n v="2600"/>
    <n v="1106"/>
    <n v="0"/>
    <n v="2.95"/>
    <n v="0"/>
    <n v="300"/>
    <n v="22257"/>
    <n v="3262.7000000000003"/>
    <n v="16.907714426921867"/>
    <n v="0"/>
    <n v="442.5"/>
    <n v="0"/>
    <n v="65658.150000000009"/>
    <s v="&lt;30 days"/>
    <n v="2"/>
    <s v="B"/>
    <n v="14"/>
    <n v="370.32917341588836"/>
  </r>
  <r>
    <s v="AGSH30477-01"/>
    <s v="BRACKET"/>
    <s v="SM"/>
    <n v="202"/>
    <x v="1"/>
    <s v="HVX"/>
    <x v="1"/>
    <s v="kanban"/>
    <n v="2600"/>
    <n v="1262"/>
    <n v="1200"/>
    <n v="0.46"/>
    <n v="0"/>
    <n v="600"/>
    <n v="35576"/>
    <n v="580.52"/>
    <n v="11.347256577467956"/>
    <n v="0"/>
    <n v="138"/>
    <n v="552"/>
    <n v="16364.960000000001"/>
    <s v="&lt;15 days"/>
    <n v="2"/>
    <s v="C"/>
    <n v="14"/>
    <n v="0"/>
  </r>
  <r>
    <s v="AGSH30486-01"/>
    <s v="FIXING"/>
    <s v="SM"/>
    <n v="202"/>
    <x v="1"/>
    <s v="HVX"/>
    <x v="1"/>
    <s v="kanban"/>
    <n v="2600"/>
    <n v="1210"/>
    <n v="300"/>
    <n v="35.47"/>
    <n v="0"/>
    <n v="300"/>
    <n v="15129"/>
    <n v="42918.7"/>
    <n v="30.446823980434928"/>
    <n v="0"/>
    <n v="5320.5"/>
    <n v="10641"/>
    <n v="536625.63"/>
    <s v="&lt;90 days"/>
    <n v="1"/>
    <s v="A"/>
    <n v="7"/>
    <n v="21813.859971417405"/>
  </r>
  <r>
    <s v="AGSH30488-01"/>
    <s v="卷簧盒传动大齿轮"/>
    <s v="VMI"/>
    <n v="202"/>
    <x v="1"/>
    <s v="HVX"/>
    <x v="2"/>
    <s v="MRP"/>
    <s v="VMI"/>
    <n v="77"/>
    <n v="0"/>
    <n v="79.900000000000006"/>
    <n v="0"/>
    <n v="0"/>
    <n v="7675"/>
    <n v="6152.3"/>
    <n v="57.543973941368073"/>
    <n v="0"/>
    <n v="0"/>
    <n v="0"/>
    <n v="613232.5"/>
    <s v="&lt;90 days"/>
    <n v="1"/>
    <s v="B"/>
    <n v="7"/>
    <n v="3566.5718219178084"/>
  </r>
  <r>
    <s v="AGSH30494-01"/>
    <s v="GEAR WHEEL"/>
    <s v="SM"/>
    <n v="202"/>
    <x v="1"/>
    <s v="HVX"/>
    <x v="1"/>
    <s v="kanban"/>
    <n v="2600"/>
    <n v="245"/>
    <n v="360"/>
    <n v="57.15"/>
    <n v="0"/>
    <n v="120"/>
    <n v="7655"/>
    <n v="14001.75"/>
    <n v="3.6714565643370345"/>
    <n v="0"/>
    <n v="3429"/>
    <n v="20574"/>
    <n v="437483.25"/>
    <s v="&lt;15 days"/>
    <n v="1"/>
    <s v="A"/>
    <n v="7"/>
    <n v="0"/>
  </r>
  <r>
    <s v="AGSH30498-01"/>
    <s v="CRANK"/>
    <s v="VMI"/>
    <n v="202"/>
    <x v="1"/>
    <s v="HVX"/>
    <x v="2"/>
    <s v="MRP"/>
    <s v="VMI"/>
    <n v="5"/>
    <n v="0"/>
    <n v="64"/>
    <n v="0"/>
    <n v="0"/>
    <n v="1273"/>
    <n v="320"/>
    <n v="70.247446975648074"/>
    <n v="0"/>
    <n v="0"/>
    <n v="0"/>
    <n v="81472"/>
    <s v="&lt;90 days"/>
    <n v="2"/>
    <s v="C"/>
    <n v="14"/>
    <n v="169.10879060665363"/>
  </r>
  <r>
    <s v="AGSH30529-01"/>
    <s v="CONNECTING ROD"/>
    <s v="SM"/>
    <n v="202"/>
    <x v="1"/>
    <s v="HVX"/>
    <x v="1"/>
    <s v="kanban"/>
    <n v="2600"/>
    <n v="105"/>
    <n v="0"/>
    <n v="2.68"/>
    <n v="0"/>
    <n v="10"/>
    <n v="0"/>
    <n v="281.40000000000003"/>
    <s v=""/>
    <n v="0"/>
    <n v="13.4"/>
    <n v="0"/>
    <n v="0"/>
    <s v="&gt;90 days"/>
    <n v="4"/>
    <s v="C"/>
    <n v="0"/>
    <n v="185.72400000000002"/>
  </r>
  <r>
    <s v="AGSH30545-01"/>
    <s v="LEVER"/>
    <s v="SM"/>
    <n v="202"/>
    <x v="1"/>
    <s v="HVX"/>
    <x v="1"/>
    <s v="kanban"/>
    <n v="2600"/>
    <n v="83"/>
    <n v="60"/>
    <n v="1.91"/>
    <n v="0"/>
    <n v="20"/>
    <n v="370"/>
    <n v="158.53"/>
    <n v="103.58108108108108"/>
    <n v="0"/>
    <n v="19.099999999999998"/>
    <n v="114.6"/>
    <n v="706.69999999999993"/>
    <s v="&gt;90 days"/>
    <n v="3"/>
    <s v="C"/>
    <n v="21"/>
    <n v="83.417183013698633"/>
  </r>
  <r>
    <s v="AGSH30547-01"/>
    <s v="TOGGLE LINK"/>
    <s v="SM"/>
    <n v="202"/>
    <x v="1"/>
    <s v="HVX"/>
    <x v="1"/>
    <s v="kanban"/>
    <n v="2600"/>
    <n v="79"/>
    <n v="60"/>
    <n v="1.0900000000000001"/>
    <n v="0"/>
    <n v="20"/>
    <n v="370"/>
    <n v="86.11"/>
    <n v="81.878378378378386"/>
    <n v="0"/>
    <n v="10.9"/>
    <n v="65.400000000000006"/>
    <n v="403.3"/>
    <s v="&lt;90 days"/>
    <n v="3"/>
    <s v="C"/>
    <n v="21"/>
    <n v="42.256290311932666"/>
  </r>
  <r>
    <s v="AGSH30557-01"/>
    <s v="AXLE"/>
    <s v="SM"/>
    <n v="202"/>
    <x v="1"/>
    <s v="HVX"/>
    <x v="1"/>
    <s v="kanban"/>
    <n v="2600"/>
    <n v="108"/>
    <n v="100"/>
    <n v="1.08"/>
    <n v="0"/>
    <n v="20"/>
    <n v="370"/>
    <n v="116.64000000000001"/>
    <n v="77.932432432432435"/>
    <n v="0"/>
    <n v="10.8"/>
    <n v="108"/>
    <n v="399.6"/>
    <s v="&lt;90 days"/>
    <n v="3"/>
    <s v="C"/>
    <n v="21"/>
    <n v="56.2383997225594"/>
  </r>
  <r>
    <s v="AGSH30576-01"/>
    <s v="SPRING BLADE"/>
    <s v="SM"/>
    <n v="202"/>
    <x v="1"/>
    <s v="HVX"/>
    <x v="1"/>
    <s v="kanban"/>
    <n v="2600"/>
    <n v="72"/>
    <n v="80"/>
    <n v="2.33"/>
    <n v="0"/>
    <n v="20"/>
    <n v="370"/>
    <n v="167.76"/>
    <n v="106.54054054054055"/>
    <n v="0"/>
    <n v="23.3"/>
    <n v="186.4"/>
    <n v="862.1"/>
    <s v="&gt;90 days"/>
    <n v="3"/>
    <s v="C"/>
    <n v="21"/>
    <n v="88.897479452054796"/>
  </r>
  <r>
    <s v="AGSH30579-01"/>
    <s v="COMPRESSION SPRING"/>
    <s v="SM"/>
    <n v="219"/>
    <x v="1"/>
    <s v="HVX"/>
    <x v="1"/>
    <s v="kanban"/>
    <n v="2600"/>
    <n v="714"/>
    <n v="800"/>
    <n v="0.13"/>
    <n v="0"/>
    <n v="300"/>
    <n v="9126"/>
    <n v="92.820000000000007"/>
    <n v="2.8796844181459567"/>
    <n v="0"/>
    <n v="19.5"/>
    <n v="104"/>
    <n v="1186.3800000000001"/>
    <s v="&lt;15 days"/>
    <n v="3"/>
    <s v="C"/>
    <n v="21"/>
    <n v="0"/>
  </r>
  <r>
    <s v="AGSH30587-01"/>
    <s v="Y0支架（配进口Y0)"/>
    <s v="VMI"/>
    <n v="202"/>
    <x v="1"/>
    <s v="HVX"/>
    <x v="2"/>
    <s v="MRP"/>
    <s v="VMI"/>
    <n v="56"/>
    <n v="0"/>
    <n v="45.7"/>
    <n v="0"/>
    <n v="0"/>
    <n v="0"/>
    <n v="2559.2000000000003"/>
    <s v=""/>
    <n v="0"/>
    <n v="0"/>
    <n v="0"/>
    <n v="0"/>
    <s v="&gt;90 days"/>
    <n v="4"/>
    <s v="B"/>
    <n v="0"/>
    <n v="1689.0720000000003"/>
  </r>
  <r>
    <s v="AGSH30589-01"/>
    <s v="手车丝杆基座"/>
    <s v="VMI"/>
    <n v="202"/>
    <x v="1"/>
    <s v="HVX"/>
    <x v="2"/>
    <s v="MRP"/>
    <s v="VMI"/>
    <n v="2"/>
    <n v="0"/>
    <n v="14.7"/>
    <n v="0"/>
    <n v="0"/>
    <n v="2858"/>
    <n v="29.4"/>
    <n v="7.1518544436668998"/>
    <n v="0"/>
    <n v="0"/>
    <n v="0"/>
    <n v="42012.6"/>
    <s v="&lt;15 days"/>
    <n v="2"/>
    <s v="C"/>
    <n v="14"/>
    <n v="0"/>
  </r>
  <r>
    <s v="AGSH30605-11"/>
    <s v="壳体210mm"/>
    <s v="VMI"/>
    <n v="202"/>
    <x v="1"/>
    <s v="HVX"/>
    <x v="2"/>
    <s v="MRP"/>
    <s v="VMI"/>
    <n v="1"/>
    <n v="0"/>
    <n v="207.51"/>
    <n v="0"/>
    <n v="0"/>
    <n v="2554"/>
    <n v="207.51"/>
    <m/>
    <m/>
    <m/>
    <m/>
    <m/>
    <m/>
    <m/>
    <m/>
    <m/>
    <m/>
  </r>
  <r>
    <s v="AGSH30610-01"/>
    <s v="ANGLE"/>
    <s v="SM"/>
    <n v="202"/>
    <x v="1"/>
    <s v="HVX"/>
    <x v="1"/>
    <s v="kanban"/>
    <n v="2600"/>
    <n v="235"/>
    <n v="200"/>
    <n v="1.4"/>
    <n v="0"/>
    <n v="50"/>
    <n v="86"/>
    <n v="329"/>
    <n v="4.2441860465116275"/>
    <n v="0"/>
    <n v="35"/>
    <n v="280"/>
    <n v="120.39999999999999"/>
    <s v="&lt;15 days"/>
    <n v="3"/>
    <s v="C"/>
    <n v="21"/>
    <n v="0"/>
  </r>
  <r>
    <s v="AGSH30624-01"/>
    <s v="SIDE PANEL"/>
    <s v="SM"/>
    <n v="202"/>
    <x v="1"/>
    <s v="HVX"/>
    <x v="1"/>
    <s v="kanban"/>
    <n v="2600"/>
    <n v="176"/>
    <n v="120"/>
    <n v="15"/>
    <n v="0"/>
    <n v="60"/>
    <n v="3034"/>
    <n v="2640"/>
    <n v="28.27125906394199"/>
    <n v="0"/>
    <n v="450"/>
    <n v="1800"/>
    <n v="45510"/>
    <s v="&lt;30 days"/>
    <n v="2"/>
    <s v="B"/>
    <n v="14"/>
    <n v="879.55905100553775"/>
  </r>
  <r>
    <s v="AGSH30625-01"/>
    <s v="DECORATIVE END PANEL"/>
    <s v="SM"/>
    <n v="202"/>
    <x v="1"/>
    <s v="HVX"/>
    <x v="1"/>
    <s v="kanban"/>
    <n v="2600"/>
    <n v="175"/>
    <n v="120"/>
    <n v="14.99"/>
    <n v="0"/>
    <n v="60"/>
    <n v="3034"/>
    <n v="2623.25"/>
    <n v="21.173368490441661"/>
    <n v="0"/>
    <n v="449.7"/>
    <n v="1798.8"/>
    <n v="45479.66"/>
    <s v="&lt;30 days"/>
    <n v="2"/>
    <s v="B"/>
    <n v="14"/>
    <n v="586.56588698630139"/>
  </r>
  <r>
    <s v="AGSH30632-01"/>
    <s v="兀型板左侧板"/>
    <s v="VMI"/>
    <n v="202"/>
    <x v="1"/>
    <s v="HVX"/>
    <x v="2"/>
    <s v="MRP"/>
    <s v="VMI"/>
    <n v="6"/>
    <n v="0"/>
    <n v="28.5"/>
    <n v="0"/>
    <n v="0"/>
    <n v="198"/>
    <n v="171"/>
    <n v="322.6010101010101"/>
    <n v="0"/>
    <n v="0"/>
    <n v="0"/>
    <n v="5643"/>
    <s v="&gt;90 days"/>
    <n v="3"/>
    <s v="C"/>
    <n v="21"/>
    <n v="105.51327780821917"/>
  </r>
  <r>
    <s v="AGSH30633-01"/>
    <s v="兀型板右侧板"/>
    <s v="VMI"/>
    <n v="202"/>
    <x v="1"/>
    <s v="HVX"/>
    <x v="2"/>
    <s v="MRP"/>
    <s v="VMI"/>
    <n v="6"/>
    <n v="0"/>
    <n v="28.5"/>
    <n v="0"/>
    <n v="0"/>
    <n v="198"/>
    <n v="171"/>
    <n v="11.060606060606061"/>
    <n v="0"/>
    <n v="0"/>
    <n v="0"/>
    <n v="5643"/>
    <s v="&lt;15 days"/>
    <n v="3"/>
    <s v="C"/>
    <n v="21"/>
    <n v="0"/>
  </r>
  <r>
    <s v="AGSH30656-01"/>
    <s v="电动手车传动齿轮"/>
    <s v="XA"/>
    <n v="202"/>
    <x v="1"/>
    <s v="HVX"/>
    <x v="0"/>
    <s v="Order specific"/>
    <n v="2100"/>
    <n v="32"/>
    <n v="68"/>
    <n v="17.04"/>
    <n v="0"/>
    <n v="0"/>
    <n v="366"/>
    <n v="545.28"/>
    <n v="5.9836065573770494"/>
    <n v="0"/>
    <n v="0"/>
    <n v="1158.72"/>
    <n v="6236.6399999999994"/>
    <s v="Order specific"/>
    <s v="Order specific"/>
    <s v="C"/>
    <s v=""/>
    <n v="0"/>
  </r>
  <r>
    <s v="AGSH30673-01"/>
    <s v="电动手车连接片"/>
    <s v="XA"/>
    <n v="202"/>
    <x v="1"/>
    <s v="HVX"/>
    <x v="0"/>
    <s v="Order specific"/>
    <n v="2100"/>
    <n v="18"/>
    <n v="32"/>
    <n v="2.4500000000000002"/>
    <n v="0"/>
    <n v="0"/>
    <n v="183"/>
    <n v="44.1"/>
    <n v="63.825136612021858"/>
    <n v="0"/>
    <n v="0"/>
    <n v="78.400000000000006"/>
    <n v="448.35"/>
    <s v="Order specific"/>
    <s v="Order specific"/>
    <s v="C"/>
    <s v=""/>
    <n v="0"/>
  </r>
  <r>
    <s v="AGSH30675-01"/>
    <s v="电动手车支座"/>
    <s v="XA"/>
    <n v="202"/>
    <x v="1"/>
    <s v="HVX"/>
    <x v="0"/>
    <s v="Order specific"/>
    <n v="2100"/>
    <n v="31"/>
    <n v="19"/>
    <n v="2.36"/>
    <n v="0"/>
    <n v="0"/>
    <n v="183"/>
    <n v="73.16"/>
    <n v="35.901639344262293"/>
    <n v="0"/>
    <n v="0"/>
    <n v="44.839999999999996"/>
    <n v="431.88"/>
    <s v="Order specific"/>
    <s v="Order specific"/>
    <s v="C"/>
    <s v=""/>
    <n v="0"/>
  </r>
  <r>
    <s v="AGSH30677-01"/>
    <s v="RING"/>
    <s v="SM"/>
    <n v="212"/>
    <x v="1"/>
    <s v="HVX"/>
    <x v="1"/>
    <s v="kanban"/>
    <n v="2600"/>
    <n v="1241"/>
    <n v="2500"/>
    <n v="1.3"/>
    <n v="0"/>
    <n v="500"/>
    <n v="11596"/>
    <n v="1613.3"/>
    <n v="0.97576750603656437"/>
    <n v="0"/>
    <n v="325"/>
    <n v="3250"/>
    <n v="15074.800000000001"/>
    <s v="&lt;15 days"/>
    <n v="2"/>
    <s v="B"/>
    <n v="14"/>
    <n v="0"/>
  </r>
  <r>
    <s v="AGSH30698-01"/>
    <s v="手车前框架210mm"/>
    <s v="VMI"/>
    <n v="202"/>
    <x v="1"/>
    <s v="HVX"/>
    <x v="2"/>
    <s v="MRP"/>
    <s v="VMI"/>
    <n v="1"/>
    <n v="0"/>
    <n v="90.19"/>
    <n v="0"/>
    <n v="0"/>
    <n v="2320"/>
    <n v="90.19"/>
    <n v="195.24353448275861"/>
    <n v="0"/>
    <n v="0"/>
    <n v="0"/>
    <n v="209240.8"/>
    <s v="&gt;90 days"/>
    <n v="1"/>
    <s v="C"/>
    <n v="7"/>
    <n v="57.391256090426417"/>
  </r>
  <r>
    <s v="AGSH30705-01"/>
    <s v="手车侧后框架"/>
    <s v="VMI"/>
    <n v="202"/>
    <x v="1"/>
    <s v="HVX"/>
    <x v="2"/>
    <s v="MRP"/>
    <s v="VMI"/>
    <n v="1"/>
    <n v="16"/>
    <n v="100"/>
    <n v="0"/>
    <n v="0"/>
    <n v="2963"/>
    <n v="100"/>
    <n v="0.12318596017549781"/>
    <n v="0"/>
    <n v="0"/>
    <n v="1600"/>
    <n v="296300"/>
    <s v="&lt;15 days"/>
    <n v="1"/>
    <s v="C"/>
    <n v="7"/>
    <n v="0"/>
  </r>
  <r>
    <s v="AGSH30711-01"/>
    <s v="PAD"/>
    <s v="SM"/>
    <n v="202"/>
    <x v="1"/>
    <s v="HVX"/>
    <x v="1"/>
    <s v="kanban"/>
    <n v="2600"/>
    <n v="567"/>
    <n v="400"/>
    <n v="2.1"/>
    <n v="0"/>
    <n v="200"/>
    <n v="5554"/>
    <n v="1190.7"/>
    <n v="6.571840115232265E-2"/>
    <n v="0"/>
    <n v="210"/>
    <n v="840"/>
    <n v="11663.4"/>
    <s v="&lt;15 days"/>
    <n v="2"/>
    <s v="B"/>
    <n v="14"/>
    <n v="0"/>
  </r>
  <r>
    <s v="AGSH30712-01"/>
    <s v="PAD"/>
    <s v="SM"/>
    <n v="202"/>
    <x v="1"/>
    <s v="HVX"/>
    <x v="1"/>
    <s v="kanban"/>
    <n v="2600"/>
    <n v="546"/>
    <n v="600"/>
    <n v="1.8"/>
    <n v="0"/>
    <n v="200"/>
    <n v="5554"/>
    <n v="982.80000000000007"/>
    <n v="37.262333453366942"/>
    <n v="0"/>
    <n v="180"/>
    <n v="1080"/>
    <n v="9997.2000000000007"/>
    <s v="&lt;90 days"/>
    <n v="3"/>
    <s v="B"/>
    <n v="21"/>
    <n v="283.08828493150691"/>
  </r>
  <r>
    <s v="AGSH30714-01"/>
    <s v="AXLE"/>
    <s v="SM"/>
    <n v="212"/>
    <x v="1"/>
    <s v="HVX"/>
    <x v="1"/>
    <s v="kanban"/>
    <n v="2600"/>
    <n v="358"/>
    <n v="600"/>
    <n v="1.92"/>
    <n v="0"/>
    <n v="200"/>
    <n v="2781"/>
    <n v="687.36"/>
    <n v="71.661272923408845"/>
    <n v="0"/>
    <n v="192"/>
    <n v="1152"/>
    <n v="5339.5199999999995"/>
    <s v="&lt;90 days"/>
    <n v="3"/>
    <s v="C"/>
    <n v="21"/>
    <n v="320.71536758693361"/>
  </r>
  <r>
    <s v="AGSH30714-02"/>
    <s v="电动手车合闸闭锁杆"/>
    <s v="XA"/>
    <n v="202"/>
    <x v="1"/>
    <s v="HVX"/>
    <x v="0"/>
    <s v="Order specific"/>
    <n v="2100"/>
    <n v="58"/>
    <n v="0"/>
    <n v="5.03"/>
    <n v="0"/>
    <n v="0"/>
    <n v="0"/>
    <n v="291.74"/>
    <s v=""/>
    <n v="0"/>
    <n v="0"/>
    <n v="0"/>
    <n v="0"/>
    <s v="Order specific"/>
    <s v="Order specific"/>
    <s v="C"/>
    <s v=""/>
    <n v="0"/>
  </r>
  <r>
    <s v="AGSH30722-01"/>
    <s v="手车轮子"/>
    <s v="VMI"/>
    <n v="202"/>
    <x v="1"/>
    <s v="HVX"/>
    <x v="2"/>
    <s v="MRP"/>
    <s v="VMI"/>
    <n v="277"/>
    <n v="0"/>
    <n v="5.5"/>
    <n v="0"/>
    <n v="0"/>
    <n v="11366"/>
    <n v="1523.5"/>
    <n v="1.8625725849023402"/>
    <n v="0"/>
    <n v="0"/>
    <n v="0"/>
    <n v="62513"/>
    <s v="&lt;15 days"/>
    <n v="2"/>
    <s v="B"/>
    <n v="14"/>
    <n v="0"/>
  </r>
  <r>
    <s v="AGSH30724-01"/>
    <s v="FIXING"/>
    <s v="SM"/>
    <n v="202"/>
    <x v="1"/>
    <s v="HVX"/>
    <x v="1"/>
    <s v="kanban"/>
    <n v="2600"/>
    <n v="3005"/>
    <n v="4000"/>
    <n v="1.17"/>
    <n v="0"/>
    <n v="1000"/>
    <n v="22392"/>
    <n v="3515.85"/>
    <n v="4.5152286530903893"/>
    <n v="0"/>
    <n v="585"/>
    <n v="4680"/>
    <n v="26198.639999999999"/>
    <s v="&lt;15 days"/>
    <n v="2"/>
    <s v="B"/>
    <n v="14"/>
    <n v="0"/>
  </r>
  <r>
    <s v="AGSH30730-01"/>
    <s v="AXLE"/>
    <s v="SM"/>
    <n v="202"/>
    <x v="1"/>
    <s v="HVX"/>
    <x v="1"/>
    <s v="kanban"/>
    <n v="2600"/>
    <n v="670"/>
    <n v="1500"/>
    <n v="1.7"/>
    <n v="0"/>
    <n v="300"/>
    <n v="2609"/>
    <n v="1139"/>
    <n v="420.40053660406289"/>
    <n v="0"/>
    <n v="255"/>
    <n v="2550"/>
    <n v="4435.3"/>
    <s v="&gt;90 days"/>
    <n v="3"/>
    <s v="B"/>
    <n v="21"/>
    <n v="714.18881101360751"/>
  </r>
  <r>
    <s v="AGSH30736-01"/>
    <s v="手车丝杆固定铜螺母"/>
    <s v="VMI"/>
    <n v="202"/>
    <x v="1"/>
    <s v="HVX"/>
    <x v="2"/>
    <s v="MRP"/>
    <s v="VMI"/>
    <n v="268"/>
    <n v="0"/>
    <n v="6.3"/>
    <n v="0"/>
    <n v="0"/>
    <n v="2821"/>
    <n v="1688.3999999999999"/>
    <n v="86.68911733427862"/>
    <n v="0"/>
    <n v="0"/>
    <n v="0"/>
    <n v="17772.3"/>
    <s v="&lt;90 days"/>
    <n v="2"/>
    <s v="B"/>
    <n v="14"/>
    <n v="934.38120328767127"/>
  </r>
  <r>
    <s v="AGSH30740-01"/>
    <s v="DISK"/>
    <s v="SM"/>
    <n v="219"/>
    <x v="1"/>
    <s v="HVX"/>
    <x v="1"/>
    <s v="kanban"/>
    <n v="2600"/>
    <n v="383"/>
    <n v="400"/>
    <n v="3.02"/>
    <n v="0"/>
    <n v="100"/>
    <n v="3278"/>
    <n v="1156.6600000000001"/>
    <n v="29.841366687004271"/>
    <n v="0"/>
    <n v="151"/>
    <n v="1208"/>
    <n v="9899.56"/>
    <s v="&lt;30 days"/>
    <n v="3"/>
    <s v="B"/>
    <n v="21"/>
    <n v="226.17799304027812"/>
  </r>
  <r>
    <s v="AGSH30742-01"/>
    <s v="SLIDE PLATE"/>
    <s v="SM"/>
    <n v="202"/>
    <x v="1"/>
    <s v="HVX"/>
    <x v="1"/>
    <s v="kanban"/>
    <n v="2600"/>
    <n v="499"/>
    <n v="400"/>
    <n v="1.5"/>
    <n v="0"/>
    <n v="100"/>
    <n v="2849"/>
    <n v="748.5"/>
    <n v="49.068094068094069"/>
    <n v="0"/>
    <n v="75"/>
    <n v="600"/>
    <n v="4273.5"/>
    <s v="&lt;90 days"/>
    <n v="3"/>
    <s v="C"/>
    <n v="21"/>
    <n v="282.58524024464401"/>
  </r>
  <r>
    <s v="AGSH30746-01"/>
    <s v="手车翻板左侧板"/>
    <s v="VMI"/>
    <n v="202"/>
    <x v="1"/>
    <s v="HVX"/>
    <x v="2"/>
    <s v="MRP"/>
    <s v="VMI"/>
    <n v="1"/>
    <n v="0"/>
    <n v="9.8000000000000007"/>
    <n v="0"/>
    <n v="0"/>
    <n v="3072"/>
    <n v="9.8000000000000007"/>
    <n v="59.288736979166671"/>
    <n v="0"/>
    <n v="0"/>
    <n v="0"/>
    <n v="30105.600000000002"/>
    <s v="&lt;90 days"/>
    <n v="2"/>
    <s v="C"/>
    <n v="14"/>
    <n v="4.9406947374200465"/>
  </r>
  <r>
    <s v="AGSH30751-01"/>
    <s v="电动手车传动轴套"/>
    <s v="XA"/>
    <n v="202"/>
    <x v="1"/>
    <s v="HVX"/>
    <x v="0"/>
    <s v="Order specific"/>
    <n v="2100"/>
    <n v="16"/>
    <n v="34"/>
    <n v="7.3"/>
    <n v="0"/>
    <n v="0"/>
    <n v="184"/>
    <n v="116.8"/>
    <n v="1.9836956521739131"/>
    <n v="0"/>
    <n v="0"/>
    <n v="248.2"/>
    <n v="1343.2"/>
    <s v="Order specific"/>
    <s v="Order specific"/>
    <s v="C"/>
    <s v=""/>
    <n v="0"/>
  </r>
  <r>
    <s v="AGSH30753-01"/>
    <s v="电动手车传动齿轮轴套盖"/>
    <s v="XA"/>
    <n v="202"/>
    <x v="1"/>
    <s v="HVX"/>
    <x v="0"/>
    <s v="Order specific"/>
    <n v="2100"/>
    <n v="6"/>
    <n v="34"/>
    <n v="37.6"/>
    <n v="0"/>
    <n v="0"/>
    <n v="184"/>
    <n v="225.60000000000002"/>
    <n v="31.739130434782609"/>
    <n v="0"/>
    <n v="0"/>
    <n v="1278.4000000000001"/>
    <n v="6918.4000000000005"/>
    <s v="Order specific"/>
    <s v="Order specific"/>
    <s v="C"/>
    <s v=""/>
    <n v="0"/>
  </r>
  <r>
    <s v="AGSH30755-01"/>
    <s v="电动手车传动齿轮圆盖"/>
    <s v="XA"/>
    <n v="202"/>
    <x v="1"/>
    <s v="HVX"/>
    <x v="0"/>
    <s v="Order specific"/>
    <n v="2100"/>
    <n v="9"/>
    <n v="34"/>
    <n v="7.6"/>
    <n v="0"/>
    <n v="0"/>
    <n v="184"/>
    <n v="68.399999999999991"/>
    <n v="11.902173913043478"/>
    <n v="0"/>
    <n v="0"/>
    <n v="258.39999999999998"/>
    <n v="1398.3999999999999"/>
    <s v="Order specific"/>
    <s v="Order specific"/>
    <s v="C"/>
    <s v=""/>
    <n v="0"/>
  </r>
  <r>
    <s v="AGSH30757-01"/>
    <s v="电动手车垫片"/>
    <s v="XA"/>
    <n v="213"/>
    <x v="1"/>
    <s v="HVX"/>
    <x v="0"/>
    <s v="Order specific"/>
    <n v="2100"/>
    <n v="265"/>
    <n v="0"/>
    <n v="87.08"/>
    <n v="200"/>
    <n v="0"/>
    <n v="194"/>
    <n v="23076.2"/>
    <n v="16.932989690721651"/>
    <n v="17416"/>
    <n v="0"/>
    <n v="0"/>
    <n v="16893.52"/>
    <s v="Order specific"/>
    <s v="Order specific"/>
    <s v="A"/>
    <s v=""/>
    <n v="0"/>
  </r>
  <r>
    <s v="AGSH30761-01"/>
    <s v="电动手车传动齿轮弹簧"/>
    <s v="XA"/>
    <n v="219"/>
    <x v="1"/>
    <s v="HVX"/>
    <x v="0"/>
    <s v="Order specific"/>
    <n v="2100"/>
    <n v="28"/>
    <n v="32"/>
    <n v="2.0699999999999998"/>
    <n v="0"/>
    <n v="0"/>
    <n v="194"/>
    <n v="57.959999999999994"/>
    <n v="498.58247422680415"/>
    <n v="0"/>
    <n v="0"/>
    <n v="66.239999999999995"/>
    <n v="401.58"/>
    <s v="Order specific"/>
    <s v="Order specific"/>
    <s v="C"/>
    <s v=""/>
    <n v="0"/>
  </r>
  <r>
    <s v="AGSH30763-01"/>
    <s v="电动手车传动齿轮止动片"/>
    <s v="XA"/>
    <n v="202"/>
    <x v="1"/>
    <s v="HVX"/>
    <x v="0"/>
    <s v="Order specific"/>
    <n v="2100"/>
    <n v="180"/>
    <n v="0"/>
    <n v="0.6"/>
    <n v="0"/>
    <n v="0"/>
    <n v="183"/>
    <n v="108"/>
    <n v="55.84699453551913"/>
    <n v="0"/>
    <n v="0"/>
    <n v="0"/>
    <n v="109.8"/>
    <s v="Order specific"/>
    <s v="Order specific"/>
    <s v="C"/>
    <s v=""/>
    <n v="0"/>
  </r>
  <r>
    <s v="AGSH30765-01"/>
    <s v="电动手车传动齿轮（白色）"/>
    <s v="XA"/>
    <n v="202"/>
    <x v="1"/>
    <s v="HVX"/>
    <x v="0"/>
    <s v="Order specific"/>
    <n v="2100"/>
    <n v="281"/>
    <n v="20"/>
    <n v="23.99"/>
    <n v="0"/>
    <n v="0"/>
    <n v="175"/>
    <n v="6741.19"/>
    <n v="375.42857142857139"/>
    <n v="0"/>
    <n v="0"/>
    <n v="479.79999999999995"/>
    <n v="4198.25"/>
    <s v="Order specific"/>
    <s v="Order specific"/>
    <s v="B"/>
    <s v=""/>
    <n v="0"/>
  </r>
  <r>
    <s v="AGSH30767-01"/>
    <s v="电动手车传动齿轮套管"/>
    <s v="XA"/>
    <n v="219"/>
    <x v="1"/>
    <s v="HVX"/>
    <x v="0"/>
    <s v="Order specific"/>
    <n v="2100"/>
    <n v="16"/>
    <n v="34"/>
    <n v="1.54"/>
    <n v="0"/>
    <n v="0"/>
    <n v="183"/>
    <n v="24.64"/>
    <n v="560.46448087431691"/>
    <n v="0"/>
    <n v="0"/>
    <n v="52.36"/>
    <n v="281.82"/>
    <s v="Order specific"/>
    <s v="Order specific"/>
    <s v="C"/>
    <s v=""/>
    <n v="0"/>
  </r>
  <r>
    <s v="AGSH30769-01"/>
    <s v="电动手车传动齿轮轴承"/>
    <s v="XA"/>
    <n v="202"/>
    <x v="1"/>
    <s v="HVX"/>
    <x v="0"/>
    <s v="Order specific"/>
    <n v="2100"/>
    <n v="276"/>
    <n v="0"/>
    <n v="0.95"/>
    <n v="0"/>
    <n v="0"/>
    <n v="184"/>
    <n v="262.2"/>
    <n v="31.739130434782609"/>
    <n v="0"/>
    <n v="0"/>
    <n v="0"/>
    <n v="174.79999999999998"/>
    <s v="Order specific"/>
    <s v="Order specific"/>
    <s v="C"/>
    <s v=""/>
    <n v="0"/>
  </r>
  <r>
    <s v="AGSH30773-02"/>
    <s v="电动手车传动齿轮（主轮）"/>
    <s v="XA"/>
    <n v="202"/>
    <x v="1"/>
    <s v="HVX"/>
    <x v="0"/>
    <s v="Order specific"/>
    <n v="2100"/>
    <n v="16"/>
    <n v="34"/>
    <n v="48.06"/>
    <n v="0"/>
    <n v="0"/>
    <n v="183"/>
    <n v="768.96"/>
    <n v="550.49180327868851"/>
    <n v="0"/>
    <n v="0"/>
    <n v="1634.04"/>
    <n v="8794.98"/>
    <s v="Order specific"/>
    <s v="Order specific"/>
    <s v="C"/>
    <s v=""/>
    <n v="0"/>
  </r>
  <r>
    <s v="AGSH30775-01"/>
    <s v="电动手车传动齿轮（副轮）"/>
    <s v="XA"/>
    <n v="202"/>
    <x v="1"/>
    <s v="HVX"/>
    <x v="0"/>
    <s v="Order specific"/>
    <n v="2100"/>
    <n v="16"/>
    <n v="34"/>
    <n v="8.2100000000000009"/>
    <n v="0"/>
    <n v="0"/>
    <n v="183"/>
    <n v="131.36000000000001"/>
    <n v="31.912568306010929"/>
    <n v="0"/>
    <n v="0"/>
    <n v="279.14000000000004"/>
    <n v="1502.43"/>
    <s v="Order specific"/>
    <s v="Order specific"/>
    <s v="C"/>
    <s v=""/>
    <n v="0"/>
  </r>
  <r>
    <s v="AGSH30778-01"/>
    <s v="电动手车间隔圈"/>
    <s v="XA"/>
    <n v="202"/>
    <x v="1"/>
    <s v="HVX"/>
    <x v="0"/>
    <s v="Order specific"/>
    <n v="2100"/>
    <n v="1"/>
    <n v="102"/>
    <n v="0.75"/>
    <n v="0"/>
    <n v="0"/>
    <n v="556"/>
    <n v="0.75"/>
    <n v="10.503597122302159"/>
    <n v="0"/>
    <n v="0"/>
    <n v="76.5"/>
    <n v="417"/>
    <s v="Order specific"/>
    <s v="Order specific"/>
    <s v="C"/>
    <s v=""/>
    <n v="0"/>
  </r>
  <r>
    <s v="AGSH30780-01"/>
    <s v="电动手车传动齿轮（次轮）"/>
    <s v="XA"/>
    <n v="202"/>
    <x v="1"/>
    <s v="HVX"/>
    <x v="0"/>
    <s v="Order specific"/>
    <n v="2100"/>
    <n v="16"/>
    <n v="34"/>
    <n v="2.56"/>
    <n v="0"/>
    <n v="0"/>
    <n v="185"/>
    <n v="40.96"/>
    <n v="1.972972972972973"/>
    <n v="0"/>
    <n v="0"/>
    <n v="87.04"/>
    <n v="473.6"/>
    <s v="Order specific"/>
    <s v="Order specific"/>
    <s v="C"/>
    <s v=""/>
    <n v="0"/>
  </r>
  <r>
    <s v="AGSH30782-01"/>
    <s v="电动手车定位块"/>
    <s v="XA"/>
    <n v="202"/>
    <x v="1"/>
    <s v="HVX"/>
    <x v="0"/>
    <s v="Order specific"/>
    <n v="2100"/>
    <n v="16"/>
    <n v="34"/>
    <n v="18.45"/>
    <n v="0"/>
    <n v="0"/>
    <n v="183"/>
    <n v="295.2"/>
    <n v="31.912568306010929"/>
    <n v="0"/>
    <n v="0"/>
    <n v="627.29999999999995"/>
    <n v="3376.35"/>
    <s v="Order specific"/>
    <s v="Order specific"/>
    <s v="C"/>
    <s v=""/>
    <n v="0"/>
  </r>
  <r>
    <s v="AGSH30786-01"/>
    <s v="电动手车摇把轴限位块"/>
    <s v="XA"/>
    <n v="202"/>
    <x v="1"/>
    <s v="HVX"/>
    <x v="0"/>
    <s v="Order specific"/>
    <n v="2100"/>
    <n v="34"/>
    <n v="33"/>
    <n v="1.56"/>
    <n v="0"/>
    <n v="0"/>
    <n v="166"/>
    <n v="53.04"/>
    <n v="35.180722891566269"/>
    <n v="0"/>
    <n v="0"/>
    <n v="51.480000000000004"/>
    <n v="258.96000000000004"/>
    <s v="Order specific"/>
    <s v="Order specific"/>
    <s v="C"/>
    <s v=""/>
    <n v="0"/>
  </r>
  <r>
    <s v="AGSH30788-02"/>
    <s v="电动手车传动齿轮（摇把轮六角）"/>
    <s v="XA"/>
    <n v="202"/>
    <x v="1"/>
    <s v="HVX"/>
    <x v="0"/>
    <s v="Order specific"/>
    <n v="2100"/>
    <n v="16"/>
    <n v="34"/>
    <n v="41.83"/>
    <n v="0"/>
    <n v="0"/>
    <n v="170"/>
    <n v="669.28"/>
    <n v="73"/>
    <n v="0"/>
    <n v="0"/>
    <n v="1422.22"/>
    <n v="7111.0999999999995"/>
    <s v="Order specific"/>
    <s v="Order specific"/>
    <s v="C"/>
    <s v=""/>
    <n v="0"/>
  </r>
  <r>
    <s v="AGSH30790-01"/>
    <s v="电动手车传动齿轮（丝杆轮）"/>
    <s v="XA"/>
    <n v="202"/>
    <x v="1"/>
    <s v="HVX"/>
    <x v="0"/>
    <s v="Order specific"/>
    <n v="2100"/>
    <n v="16"/>
    <n v="34"/>
    <n v="22.05"/>
    <n v="0"/>
    <n v="0"/>
    <n v="183"/>
    <n v="352.8"/>
    <n v="31.912568306010929"/>
    <n v="0"/>
    <n v="0"/>
    <n v="749.7"/>
    <n v="4035.15"/>
    <s v="Order specific"/>
    <s v="Order specific"/>
    <s v="C"/>
    <s v=""/>
    <n v="0"/>
  </r>
  <r>
    <s v="AGSH30801-01"/>
    <s v="手车六角丝杆"/>
    <s v="VMI"/>
    <n v="202"/>
    <x v="1"/>
    <s v="HVX"/>
    <x v="2"/>
    <s v="MRP"/>
    <s v="VMI"/>
    <n v="57"/>
    <n v="0"/>
    <n v="172.43"/>
    <n v="0"/>
    <n v="0"/>
    <n v="2830"/>
    <n v="9828.51"/>
    <n v="2.0636042402826855"/>
    <n v="0"/>
    <n v="0"/>
    <n v="0"/>
    <n v="487976.9"/>
    <s v="&lt;15 days"/>
    <n v="1"/>
    <s v="A"/>
    <n v="7"/>
    <n v="0"/>
  </r>
  <r>
    <s v="AGSH30805-01"/>
    <s v="手车丝杆螺母"/>
    <s v="VMI"/>
    <n v="202"/>
    <x v="1"/>
    <s v="HVX"/>
    <x v="2"/>
    <s v="MRP"/>
    <s v="VMI"/>
    <n v="51"/>
    <n v="0"/>
    <n v="33.770000000000003"/>
    <n v="0"/>
    <n v="0"/>
    <n v="3019"/>
    <n v="1722.2700000000002"/>
    <n v="6.8913547532295452"/>
    <n v="0"/>
    <n v="0"/>
    <n v="0"/>
    <n v="101951.63"/>
    <s v="&lt;15 days"/>
    <n v="2"/>
    <s v="B"/>
    <n v="14"/>
    <n v="0"/>
  </r>
  <r>
    <s v="AGSH30808-01"/>
    <s v="手车丝杆磨擦片"/>
    <s v="VMI"/>
    <n v="202"/>
    <x v="1"/>
    <s v="HVX"/>
    <x v="2"/>
    <s v="MRP"/>
    <s v="VMI"/>
    <n v="23"/>
    <n v="0"/>
    <n v="6.3"/>
    <n v="0"/>
    <n v="0"/>
    <n v="2932"/>
    <n v="144.9"/>
    <n v="6.3489085948158248"/>
    <n v="0"/>
    <n v="0"/>
    <n v="0"/>
    <n v="18471.599999999999"/>
    <s v="&lt;15 days"/>
    <n v="2"/>
    <s v="C"/>
    <n v="14"/>
    <n v="0"/>
  </r>
  <r>
    <s v="AGSH30834-01"/>
    <s v="INTERLOCK"/>
    <s v="SM"/>
    <n v="202"/>
    <x v="1"/>
    <s v="HVX"/>
    <x v="1"/>
    <s v="kanban"/>
    <n v="2600"/>
    <n v="325"/>
    <n v="400"/>
    <n v="1.5"/>
    <n v="0"/>
    <n v="100"/>
    <n v="2089"/>
    <n v="487.5"/>
    <n v="4.018669219722355"/>
    <n v="0"/>
    <n v="75"/>
    <n v="600"/>
    <n v="3133.5"/>
    <s v="&lt;15 days"/>
    <n v="3"/>
    <s v="C"/>
    <n v="21"/>
    <n v="0"/>
  </r>
  <r>
    <s v="AGSH30853-02"/>
    <s v="电动手车S6联锁件"/>
    <s v="XA"/>
    <n v="202"/>
    <x v="1"/>
    <s v="HVX"/>
    <x v="0"/>
    <s v="Order specific"/>
    <n v="2100"/>
    <n v="16"/>
    <n v="34"/>
    <n v="3.92"/>
    <n v="0"/>
    <n v="0"/>
    <n v="170"/>
    <n v="62.72"/>
    <n v="697.7941176470589"/>
    <n v="0"/>
    <n v="0"/>
    <n v="133.28"/>
    <n v="666.4"/>
    <s v="Order specific"/>
    <s v="Order specific"/>
    <s v="C"/>
    <s v=""/>
    <n v="0"/>
  </r>
  <r>
    <s v="AGSH30853-03"/>
    <s v="CONNECTION"/>
    <s v="SM"/>
    <n v="202"/>
    <x v="1"/>
    <s v="HVX"/>
    <x v="1"/>
    <s v="kanban"/>
    <n v="2600"/>
    <n v="302"/>
    <n v="300"/>
    <n v="3.8"/>
    <n v="0"/>
    <n v="100"/>
    <n v="2609"/>
    <n v="1147.5999999999999"/>
    <n v="2.2384055193560752"/>
    <n v="0"/>
    <n v="190"/>
    <n v="1140"/>
    <n v="9914.1999999999989"/>
    <s v="&lt;15 days"/>
    <n v="3"/>
    <s v="B"/>
    <n v="21"/>
    <n v="0"/>
  </r>
  <r>
    <s v="AGSH30863-01"/>
    <s v="门闭锁连接件"/>
    <s v="VMI"/>
    <n v="202"/>
    <x v="1"/>
    <s v="HVX"/>
    <x v="2"/>
    <s v="MRP"/>
    <s v="VMI"/>
    <n v="131"/>
    <n v="0"/>
    <n v="5.89"/>
    <n v="0"/>
    <n v="0"/>
    <n v="2080"/>
    <n v="771.58999999999992"/>
    <n v="52.995192307692314"/>
    <n v="0"/>
    <n v="0"/>
    <n v="0"/>
    <n v="12251.199999999999"/>
    <s v="&lt;90 days"/>
    <n v="2"/>
    <s v="C"/>
    <n v="14"/>
    <n v="374.71848710877254"/>
  </r>
  <r>
    <s v="AGSH30884-01Z"/>
    <s v="手车面板210mm"/>
    <s v="VMI"/>
    <n v="202"/>
    <x v="1"/>
    <s v="HVX"/>
    <x v="2"/>
    <s v="MRP"/>
    <s v="VMI"/>
    <n v="1"/>
    <n v="0"/>
    <n v="29.05"/>
    <n v="0"/>
    <n v="0"/>
    <n v="2232"/>
    <n v="29.05"/>
    <n v="21.422491039426522"/>
    <n v="0"/>
    <n v="0"/>
    <n v="0"/>
    <n v="64839.6"/>
    <s v="&lt;30 days"/>
    <n v="2"/>
    <s v="C"/>
    <n v="14"/>
    <n v="6.6430846177977614"/>
  </r>
  <r>
    <s v="AGSH30888-01"/>
    <s v="电动手车面板185mm"/>
    <s v="XA"/>
    <n v="202"/>
    <x v="1"/>
    <s v="HVX"/>
    <x v="0"/>
    <s v="Order specific"/>
    <n v="2100"/>
    <n v="16"/>
    <n v="26"/>
    <n v="21.15"/>
    <n v="0"/>
    <n v="0"/>
    <n v="79"/>
    <n v="338.4"/>
    <n v="4.6202531645569618"/>
    <n v="0"/>
    <n v="0"/>
    <n v="549.9"/>
    <n v="1670.85"/>
    <s v="Order specific"/>
    <s v="Order specific"/>
    <s v="C"/>
    <s v=""/>
    <n v="0"/>
  </r>
  <r>
    <s v="AGSH30894-01"/>
    <s v="电动手车面板254mm"/>
    <s v="XA"/>
    <n v="202"/>
    <x v="1"/>
    <s v="HVX"/>
    <x v="0"/>
    <s v="Order specific"/>
    <n v="2100"/>
    <n v="7"/>
    <n v="0"/>
    <n v="29.35"/>
    <n v="0"/>
    <n v="0"/>
    <n v="0"/>
    <n v="205.45000000000002"/>
    <s v=""/>
    <n v="0"/>
    <n v="0"/>
    <n v="0"/>
    <n v="0"/>
    <s v="Order specific"/>
    <s v="Order specific"/>
    <s v="C"/>
    <s v=""/>
    <n v="0"/>
  </r>
  <r>
    <s v="AGSH30903-01"/>
    <s v="ROD"/>
    <s v="SM"/>
    <n v="202"/>
    <x v="1"/>
    <s v="HVX"/>
    <x v="1"/>
    <s v="kanban"/>
    <n v="2600"/>
    <n v="320"/>
    <n v="497"/>
    <n v="3.3"/>
    <n v="0"/>
    <n v="150"/>
    <n v="3046"/>
    <n v="1056"/>
    <n v="0.83880499015101773"/>
    <n v="0"/>
    <n v="247.5"/>
    <n v="1640.1"/>
    <n v="10051.799999999999"/>
    <s v="&lt;15 days"/>
    <n v="2"/>
    <s v="B"/>
    <n v="14"/>
    <n v="0"/>
  </r>
  <r>
    <s v="AGSH30904-01"/>
    <s v="ANGLE"/>
    <s v="SM"/>
    <n v="202"/>
    <x v="1"/>
    <s v="HVX"/>
    <x v="1"/>
    <s v="kanban"/>
    <n v="2600"/>
    <n v="340"/>
    <n v="200"/>
    <n v="2.8"/>
    <n v="0"/>
    <n v="100"/>
    <n v="2809"/>
    <n v="951.99999999999989"/>
    <n v="41.580633677465293"/>
    <n v="0"/>
    <n v="140"/>
    <n v="560"/>
    <n v="7865.2"/>
    <s v="&lt;90 days"/>
    <n v="3"/>
    <s v="B"/>
    <n v="21"/>
    <n v="310.99150273972606"/>
  </r>
  <r>
    <s v="AGSH30910-01"/>
    <s v="ANGLE"/>
    <s v="SM"/>
    <n v="202"/>
    <x v="1"/>
    <s v="HVX"/>
    <x v="1"/>
    <s v="kanban"/>
    <n v="2600"/>
    <n v="320"/>
    <n v="400"/>
    <n v="2.1"/>
    <n v="0"/>
    <n v="100"/>
    <n v="2905"/>
    <n v="672"/>
    <n v="42.719449225473319"/>
    <n v="0"/>
    <n v="105"/>
    <n v="840"/>
    <n v="6100.5"/>
    <s v="&lt;90 days"/>
    <n v="3"/>
    <s v="C"/>
    <n v="21"/>
    <n v="225.49471716357775"/>
  </r>
  <r>
    <s v="AGSH30911-01"/>
    <s v="ANGLE"/>
    <s v="SM"/>
    <n v="202"/>
    <x v="1"/>
    <s v="HVX"/>
    <x v="1"/>
    <s v="kanban"/>
    <n v="2600"/>
    <n v="311"/>
    <n v="300"/>
    <n v="2.2000000000000002"/>
    <n v="0"/>
    <n v="100"/>
    <n v="2524"/>
    <n v="684.2"/>
    <n v="46.275752773375594"/>
    <n v="0"/>
    <n v="110.00000000000001"/>
    <n v="660"/>
    <n v="5552.8"/>
    <s v="&lt;90 days"/>
    <n v="3"/>
    <s v="C"/>
    <n v="21"/>
    <n v="246.64800780821921"/>
  </r>
  <r>
    <s v="AGSH30912-01"/>
    <s v="ANGLE"/>
    <s v="SM"/>
    <n v="202"/>
    <x v="1"/>
    <s v="HVX"/>
    <x v="1"/>
    <s v="kanban"/>
    <n v="2600"/>
    <n v="256"/>
    <n v="500"/>
    <n v="1.3"/>
    <n v="0"/>
    <n v="100"/>
    <n v="2745"/>
    <n v="332.8"/>
    <n v="41.353369763205826"/>
    <n v="0"/>
    <n v="65"/>
    <n v="650"/>
    <n v="3568.5"/>
    <s v="&lt;90 days"/>
    <n v="3"/>
    <s v="C"/>
    <n v="21"/>
    <n v="108.10671505968374"/>
  </r>
  <r>
    <s v="AGSH30913-01"/>
    <s v="航空插联杆"/>
    <s v="VMI"/>
    <n v="202"/>
    <x v="1"/>
    <s v="HVX"/>
    <x v="2"/>
    <s v="MRP"/>
    <s v="VMI"/>
    <n v="1"/>
    <n v="0"/>
    <n v="14"/>
    <n v="0"/>
    <n v="0"/>
    <n v="2751"/>
    <n v="14"/>
    <n v="33.965830607051977"/>
    <n v="0"/>
    <n v="0"/>
    <n v="0"/>
    <n v="38514"/>
    <s v="&lt;90 days"/>
    <n v="2"/>
    <s v="C"/>
    <n v="14"/>
    <n v="5.4314666095890409"/>
  </r>
  <r>
    <s v="AGSH30914-01"/>
    <s v="电动手车手车航空插联锁件"/>
    <s v="XA"/>
    <n v="202"/>
    <x v="1"/>
    <s v="HVX"/>
    <x v="0"/>
    <s v="Order specific"/>
    <n v="2100"/>
    <n v="16"/>
    <n v="34"/>
    <n v="1.93"/>
    <n v="0"/>
    <n v="0"/>
    <n v="170"/>
    <n v="30.88"/>
    <n v="2.1470588235294117"/>
    <n v="0"/>
    <n v="0"/>
    <n v="65.62"/>
    <n v="328.09999999999997"/>
    <s v="Order specific"/>
    <s v="Order specific"/>
    <s v="C"/>
    <s v=""/>
    <n v="0"/>
  </r>
  <r>
    <s v="AGSH30915-01"/>
    <s v="航空插上联锁件"/>
    <s v="VMI"/>
    <n v="202"/>
    <x v="1"/>
    <s v="HVX"/>
    <x v="2"/>
    <s v="MRP"/>
    <s v="VMI"/>
    <n v="171"/>
    <n v="0"/>
    <n v="6.7"/>
    <n v="0"/>
    <n v="0"/>
    <n v="2992"/>
    <n v="1145.7"/>
    <n v="1.9518716577540105"/>
    <n v="0"/>
    <n v="0"/>
    <n v="0"/>
    <n v="20046.400000000001"/>
    <s v="&lt;15 days"/>
    <n v="2"/>
    <s v="B"/>
    <n v="14"/>
    <n v="0"/>
  </r>
  <r>
    <s v="AGSH30916-01"/>
    <s v="航空插下联锁件"/>
    <s v="VMI"/>
    <n v="202"/>
    <x v="1"/>
    <s v="HVX"/>
    <x v="2"/>
    <s v="MRP"/>
    <s v="VMI"/>
    <n v="242"/>
    <n v="0"/>
    <n v="7.2"/>
    <n v="0"/>
    <n v="0"/>
    <n v="3024"/>
    <n v="1742.4"/>
    <n v="20.639880952380953"/>
    <n v="0"/>
    <n v="0"/>
    <n v="0"/>
    <n v="21772.799999999999"/>
    <s v="&lt;30 days"/>
    <n v="2"/>
    <s v="B"/>
    <n v="14"/>
    <n v="369.95159394376356"/>
  </r>
  <r>
    <s v="AGSH30926-01"/>
    <s v="面板把手"/>
    <s v="XA"/>
    <n v="202"/>
    <x v="1"/>
    <s v="HVX"/>
    <x v="0"/>
    <s v="Order specific"/>
    <n v="2100"/>
    <n v="114"/>
    <n v="0"/>
    <n v="8.5"/>
    <n v="0"/>
    <n v="0"/>
    <n v="90"/>
    <n v="969"/>
    <n v="981.44444444444457"/>
    <n v="0"/>
    <n v="0"/>
    <n v="0"/>
    <n v="765"/>
    <s v="Order specific"/>
    <s v="Order specific"/>
    <s v="B"/>
    <s v=""/>
    <n v="0"/>
  </r>
  <r>
    <s v="AGSH30961-01"/>
    <s v="64针航空插座外壳（公要)配客户"/>
    <s v="VMI"/>
    <n v="219"/>
    <x v="1"/>
    <s v="HVX"/>
    <x v="2"/>
    <s v="MRP"/>
    <s v="VMI"/>
    <n v="52"/>
    <n v="0"/>
    <n v="112.82"/>
    <n v="0"/>
    <n v="0"/>
    <n v="1184"/>
    <n v="5866.6399999999994"/>
    <n v="35.143581081081081"/>
    <n v="0"/>
    <n v="0"/>
    <n v="0"/>
    <n v="133578.88"/>
    <s v="&lt;90 days"/>
    <n v="2"/>
    <s v="B"/>
    <n v="14"/>
    <n v="2329.5171209228547"/>
  </r>
  <r>
    <s v="AGSH30973-01"/>
    <s v="GLIDE"/>
    <s v="XA"/>
    <n v="202"/>
    <x v="1"/>
    <s v="HVX"/>
    <x v="0"/>
    <s v="Order specific"/>
    <n v="2100"/>
    <n v="229"/>
    <n v="0"/>
    <n v="1.56"/>
    <n v="0"/>
    <n v="0"/>
    <n v="462"/>
    <n v="357.24"/>
    <n v="41.082251082251084"/>
    <n v="0"/>
    <n v="0"/>
    <n v="0"/>
    <n v="720.72"/>
    <s v="Order specific"/>
    <s v="Order specific"/>
    <s v="C"/>
    <s v=""/>
    <n v="0"/>
  </r>
  <r>
    <s v="AGSH31052-02"/>
    <s v="下触臂连接件"/>
    <s v="VMI"/>
    <n v="202"/>
    <x v="1"/>
    <s v="HVX"/>
    <x v="2"/>
    <s v="MRP"/>
    <s v="VMI"/>
    <n v="3"/>
    <n v="0"/>
    <n v="36.5"/>
    <n v="0"/>
    <n v="0"/>
    <n v="7956"/>
    <n v="109.5"/>
    <n v="10.505907491201608"/>
    <n v="0"/>
    <n v="0"/>
    <n v="0"/>
    <n v="290394"/>
    <s v="&lt;15 days"/>
    <n v="1"/>
    <s v="C"/>
    <n v="7"/>
    <n v="24.117091703056765"/>
  </r>
  <r>
    <s v="AGSH31067-01"/>
    <s v="拉杆"/>
    <s v="VMI"/>
    <n v="202"/>
    <x v="1"/>
    <s v="HVX"/>
    <x v="2"/>
    <s v="MRP"/>
    <s v="VMI"/>
    <n v="3"/>
    <n v="0"/>
    <n v="10.3"/>
    <n v="0"/>
    <n v="0"/>
    <n v="8853"/>
    <n v="30.900000000000002"/>
    <n v="0.12368688580142326"/>
    <n v="0"/>
    <n v="0"/>
    <n v="0"/>
    <n v="91185.900000000009"/>
    <s v="&lt;15 days"/>
    <n v="2"/>
    <s v="C"/>
    <n v="14"/>
    <n v="0"/>
  </r>
  <r>
    <s v="AGSH31074-01"/>
    <s v="COMPRESSION SPRING"/>
    <s v="VMI"/>
    <n v="219"/>
    <x v="1"/>
    <s v="HVX"/>
    <x v="2"/>
    <s v="MRP"/>
    <s v="VMI"/>
    <n v="16"/>
    <n v="0"/>
    <n v="4.18"/>
    <n v="0"/>
    <n v="0"/>
    <n v="16141"/>
    <n v="66.88"/>
    <n v="6.7839662970076209E-2"/>
    <n v="0"/>
    <n v="0"/>
    <n v="0"/>
    <n v="67469.37999999999"/>
    <s v="&lt;15 days"/>
    <n v="2"/>
    <s v="C"/>
    <n v="14"/>
    <n v="0"/>
  </r>
  <r>
    <s v="AGSH31083-01"/>
    <s v="SLEEVE"/>
    <s v="SM"/>
    <n v="202"/>
    <x v="1"/>
    <s v="HVX"/>
    <x v="1"/>
    <s v="kanban"/>
    <n v="2600"/>
    <n v="255"/>
    <n v="630"/>
    <n v="4.96"/>
    <n v="0"/>
    <n v="240"/>
    <n v="4074"/>
    <n v="1264.8"/>
    <n v="1.4334806087383407"/>
    <n v="0"/>
    <n v="595.20000000000005"/>
    <n v="3124.8"/>
    <n v="20207.04"/>
    <s v="&lt;15 days"/>
    <n v="2"/>
    <s v="B"/>
    <n v="14"/>
    <n v="0"/>
  </r>
  <r>
    <s v="AGSH31087-01"/>
    <s v="拨叉板"/>
    <s v="VMI"/>
    <n v="212"/>
    <x v="1"/>
    <s v="HVX"/>
    <x v="2"/>
    <s v="MRP"/>
    <s v="VMI"/>
    <n v="6"/>
    <n v="0"/>
    <n v="19.149999999999999"/>
    <n v="0"/>
    <n v="0"/>
    <n v="17706"/>
    <n v="114.89999999999999"/>
    <n v="5.256692646560488"/>
    <n v="0"/>
    <n v="0"/>
    <n v="0"/>
    <n v="339069.89999999997"/>
    <s v="&lt;15 days"/>
    <n v="1"/>
    <s v="C"/>
    <n v="7"/>
    <n v="0"/>
  </r>
  <r>
    <s v="AGSH31089-01"/>
    <s v="泡筒支撑板"/>
    <s v="VMI"/>
    <n v="202"/>
    <x v="1"/>
    <s v="HVX"/>
    <x v="2"/>
    <s v="MRP"/>
    <s v="VMI"/>
    <n v="5"/>
    <n v="0"/>
    <n v="24.5"/>
    <n v="0"/>
    <n v="0"/>
    <n v="8851"/>
    <n v="122.5"/>
    <n v="0.2474296689639589"/>
    <n v="0"/>
    <n v="0"/>
    <n v="0"/>
    <n v="216849.5"/>
    <s v="&lt;15 days"/>
    <n v="1"/>
    <s v="C"/>
    <n v="7"/>
    <n v="0"/>
  </r>
  <r>
    <s v="AGSH31091-01"/>
    <s v="AXLE"/>
    <s v="SM"/>
    <n v="212"/>
    <x v="1"/>
    <s v="HVX"/>
    <x v="1"/>
    <s v="kanban"/>
    <n v="2600"/>
    <n v="420"/>
    <n v="600"/>
    <n v="4.17"/>
    <n v="0"/>
    <n v="200"/>
    <n v="8851"/>
    <n v="1751.3999999999999"/>
    <n v="0.20619139080329904"/>
    <n v="0"/>
    <n v="417"/>
    <n v="2502"/>
    <n v="36908.67"/>
    <s v="&lt;15 days"/>
    <n v="2"/>
    <s v="B"/>
    <n v="14"/>
    <n v="0"/>
  </r>
  <r>
    <s v="AGSH31093-01"/>
    <s v="AXLE"/>
    <s v="SM"/>
    <n v="212"/>
    <x v="1"/>
    <s v="HVX"/>
    <x v="1"/>
    <s v="kanban"/>
    <n v="2600"/>
    <n v="862"/>
    <n v="1800"/>
    <n v="3.8"/>
    <n v="0"/>
    <n v="400"/>
    <n v="17611"/>
    <n v="3275.6"/>
    <n v="8.7047867809891546"/>
    <n v="0"/>
    <n v="760"/>
    <n v="6840"/>
    <n v="66921.8"/>
    <s v="&lt;15 days"/>
    <n v="2"/>
    <s v="B"/>
    <n v="14"/>
    <n v="0"/>
  </r>
  <r>
    <s v="AGSH31102-01"/>
    <s v="灭弧室定位架VG3及以上"/>
    <s v="VMI"/>
    <n v="202"/>
    <x v="1"/>
    <s v="HVX"/>
    <x v="2"/>
    <s v="MRP"/>
    <s v="VMI"/>
    <n v="3"/>
    <n v="0"/>
    <n v="16.5"/>
    <n v="0"/>
    <n v="0"/>
    <n v="5133"/>
    <n v="49.5"/>
    <n v="61.295538671342293"/>
    <n v="0"/>
    <n v="0"/>
    <n v="0"/>
    <n v="84694.5"/>
    <s v="&lt;90 days"/>
    <n v="2"/>
    <s v="C"/>
    <n v="14"/>
    <n v="25.20811925118393"/>
  </r>
  <r>
    <s v="AGSH31115-01"/>
    <s v="小电流连接罩"/>
    <s v="VMI"/>
    <n v="202"/>
    <x v="1"/>
    <s v="HVX"/>
    <x v="2"/>
    <s v="MRP"/>
    <s v="VMI"/>
    <n v="3"/>
    <n v="0"/>
    <n v="40.26"/>
    <n v="0"/>
    <n v="0"/>
    <n v="3340"/>
    <n v="120.78"/>
    <n v="0.32784431137724551"/>
    <n v="0"/>
    <n v="0"/>
    <n v="0"/>
    <n v="134468.4"/>
    <s v="&lt;15 days"/>
    <n v="2"/>
    <s v="C"/>
    <n v="14"/>
    <n v="0"/>
  </r>
  <r>
    <s v="AGSH31124-01"/>
    <s v="上散热片（带环氧）"/>
    <s v="VMI"/>
    <n v="202"/>
    <x v="1"/>
    <s v="HVX"/>
    <x v="2"/>
    <s v="MRP"/>
    <s v="VMI"/>
    <n v="9"/>
    <n v="0"/>
    <n v="70"/>
    <n v="0"/>
    <n v="0"/>
    <n v="3798"/>
    <n v="630"/>
    <n v="0.28830963665086889"/>
    <n v="0"/>
    <n v="0"/>
    <n v="0"/>
    <n v="265860"/>
    <s v="&lt;15 days"/>
    <n v="1"/>
    <s v="C"/>
    <n v="7"/>
    <n v="0"/>
  </r>
  <r>
    <s v="AGSH31124-02"/>
    <s v="上散热片（不带环氧）"/>
    <s v="VMI"/>
    <n v="202"/>
    <x v="1"/>
    <s v="HVX"/>
    <x v="2"/>
    <s v="MRP"/>
    <s v="VMI"/>
    <n v="3"/>
    <n v="0"/>
    <n v="64"/>
    <n v="0"/>
    <n v="0"/>
    <n v="1815"/>
    <n v="192"/>
    <n v="1.809917355371901"/>
    <n v="0"/>
    <n v="0"/>
    <n v="0"/>
    <n v="116160"/>
    <s v="&lt;15 days"/>
    <n v="2"/>
    <s v="C"/>
    <n v="14"/>
    <n v="0"/>
  </r>
  <r>
    <s v="AGSH31184-03"/>
    <s v="上触臂"/>
    <s v="VMI"/>
    <n v="202"/>
    <x v="1"/>
    <s v="HVX"/>
    <x v="2"/>
    <s v="MRP"/>
    <s v="VMI"/>
    <n v="3"/>
    <n v="0"/>
    <n v="419.39"/>
    <n v="0"/>
    <n v="0"/>
    <n v="2155"/>
    <n v="1258.17"/>
    <n v="0.50812064965197212"/>
    <n v="0"/>
    <n v="0"/>
    <n v="0"/>
    <n v="903785.45"/>
    <s v="&lt;15 days"/>
    <n v="1"/>
    <s v="B"/>
    <n v="7"/>
    <n v="0"/>
  </r>
  <r>
    <s v="AGSH31192-03"/>
    <s v="上触臂"/>
    <s v="VMI"/>
    <n v="202"/>
    <x v="1"/>
    <s v="HVX"/>
    <x v="2"/>
    <s v="MRP"/>
    <s v="VMI"/>
    <n v="3"/>
    <n v="0"/>
    <n v="455.37"/>
    <n v="0"/>
    <n v="0"/>
    <n v="2155"/>
    <n v="1366.1100000000001"/>
    <n v="0.50812064965197212"/>
    <n v="0"/>
    <n v="0"/>
    <n v="0"/>
    <n v="981322.35"/>
    <s v="&lt;15 days"/>
    <n v="1"/>
    <s v="B"/>
    <n v="7"/>
    <n v="0"/>
  </r>
  <r>
    <s v="AGSH31212-01"/>
    <s v="上触臂630A"/>
    <s v="VMI"/>
    <n v="202"/>
    <x v="1"/>
    <s v="HVX"/>
    <x v="2"/>
    <s v="MRP"/>
    <s v="VMI"/>
    <n v="54"/>
    <n v="0"/>
    <n v="236.27"/>
    <n v="0"/>
    <n v="0"/>
    <n v="29"/>
    <n v="12758.58"/>
    <n v="37.758620689655174"/>
    <n v="0"/>
    <n v="0"/>
    <n v="0"/>
    <n v="6851.83"/>
    <s v="&lt;90 days"/>
    <n v="3"/>
    <s v="A"/>
    <n v="21"/>
    <n v="3737.3900646575344"/>
  </r>
  <r>
    <s v="AGSH31218-02"/>
    <s v="上触臂630A"/>
    <s v="VMI"/>
    <n v="202"/>
    <x v="1"/>
    <s v="HVX"/>
    <x v="2"/>
    <s v="MRP"/>
    <s v="VMI"/>
    <n v="54"/>
    <n v="0"/>
    <n v="283.45"/>
    <n v="0"/>
    <n v="0"/>
    <n v="28"/>
    <n v="15306.3"/>
    <n v="703.92857142857144"/>
    <n v="0"/>
    <n v="0"/>
    <n v="0"/>
    <n v="7936.5999999999995"/>
    <s v="&gt;90 days"/>
    <n v="3"/>
    <s v="A"/>
    <n v="21"/>
    <n v="9800.78464109589"/>
  </r>
  <r>
    <s v="AGSH31233-01"/>
    <s v="ADJUSTABLE SPACER"/>
    <s v="SM"/>
    <n v="202"/>
    <x v="1"/>
    <s v="HVX"/>
    <x v="1"/>
    <s v="kanban"/>
    <n v="2600"/>
    <n v="541"/>
    <n v="800"/>
    <n v="3.39"/>
    <n v="0"/>
    <n v="200"/>
    <n v="4071"/>
    <n v="1833.99"/>
    <n v="4.8415622697126013"/>
    <n v="0"/>
    <n v="339"/>
    <n v="2712"/>
    <n v="13800.69"/>
    <s v="&lt;15 days"/>
    <n v="2"/>
    <s v="B"/>
    <n v="14"/>
    <n v="0"/>
  </r>
  <r>
    <s v="AGSH31242-01"/>
    <s v="极柱连杆210mm"/>
    <s v="VMI"/>
    <n v="202"/>
    <x v="1"/>
    <s v="HVX"/>
    <x v="2"/>
    <s v="MRP"/>
    <s v="VMI"/>
    <n v="1"/>
    <n v="0"/>
    <n v="62"/>
    <n v="0"/>
    <n v="0"/>
    <n v="2507"/>
    <n v="62"/>
    <n v="78.765456721180698"/>
    <n v="0"/>
    <n v="0"/>
    <n v="0"/>
    <n v="155434"/>
    <s v="&lt;90 days"/>
    <n v="2"/>
    <s v="C"/>
    <n v="14"/>
    <n v="33.646760894335706"/>
  </r>
  <r>
    <s v="AGSH31247-01"/>
    <s v="THREADED HINGE"/>
    <s v="SM"/>
    <n v="212"/>
    <x v="1"/>
    <s v="HVX"/>
    <x v="1"/>
    <s v="kanban"/>
    <n v="2600"/>
    <n v="684"/>
    <n v="800"/>
    <n v="3.69"/>
    <n v="0"/>
    <n v="200"/>
    <n v="8850"/>
    <n v="2523.96"/>
    <n v="4.1242937853107342E-2"/>
    <n v="0"/>
    <n v="369"/>
    <n v="2952"/>
    <n v="32656.5"/>
    <s v="&lt;15 days"/>
    <n v="2"/>
    <s v="B"/>
    <n v="14"/>
    <n v="0"/>
  </r>
  <r>
    <s v="AGSH31265-01"/>
    <s v="触臂套筒（长）"/>
    <s v="VMI"/>
    <n v="202"/>
    <x v="1"/>
    <s v="HVX"/>
    <x v="2"/>
    <s v="MRP"/>
    <s v="VMI"/>
    <n v="6"/>
    <n v="0"/>
    <n v="16.899999999999999"/>
    <n v="0"/>
    <n v="0"/>
    <n v="10864"/>
    <n v="101.39999999999999"/>
    <n v="22.980486008836525"/>
    <n v="0"/>
    <n v="0"/>
    <n v="0"/>
    <n v="183601.59999999998"/>
    <s v="&lt;30 days"/>
    <n v="1"/>
    <s v="C"/>
    <n v="7"/>
    <n v="46.538530353280457"/>
  </r>
  <r>
    <s v="AGSH31299-01"/>
    <s v="SPACER"/>
    <s v="SM"/>
    <n v="202"/>
    <x v="1"/>
    <s v="HVX"/>
    <x v="1"/>
    <s v="kanban"/>
    <n v="2600"/>
    <n v="242"/>
    <n v="330"/>
    <n v="2.5"/>
    <n v="0"/>
    <n v="90"/>
    <n v="1437"/>
    <n v="605"/>
    <n v="1.5240083507306887"/>
    <n v="0"/>
    <n v="112.5"/>
    <n v="825"/>
    <n v="3592.5"/>
    <s v="&lt;15 days"/>
    <n v="3"/>
    <s v="C"/>
    <n v="21"/>
    <n v="0"/>
  </r>
  <r>
    <s v="AGSH31303-01"/>
    <s v="1600A/2000A鸭嘴触子"/>
    <s v="VMI"/>
    <n v="212"/>
    <x v="1"/>
    <s v="HVX"/>
    <x v="2"/>
    <s v="MRP"/>
    <s v="VMI"/>
    <n v="111"/>
    <n v="0"/>
    <n v="189.2"/>
    <n v="0"/>
    <n v="0"/>
    <n v="3868"/>
    <n v="21001.199999999997"/>
    <n v="22.836091003102378"/>
    <n v="0"/>
    <n v="0"/>
    <n v="0"/>
    <n v="731825.6"/>
    <s v="&lt;30 days"/>
    <n v="1"/>
    <s v="A"/>
    <n v="7"/>
    <n v="9612.0112438356155"/>
  </r>
  <r>
    <s v="AGSH31325-01"/>
    <s v="电动手车连接件"/>
    <s v="XA"/>
    <n v="202"/>
    <x v="1"/>
    <s v="HVX"/>
    <x v="0"/>
    <s v="Order specific"/>
    <n v="2100"/>
    <n v="44"/>
    <n v="6"/>
    <n v="1.1499999999999999"/>
    <n v="0"/>
    <n v="0"/>
    <n v="170"/>
    <n v="50.599999999999994"/>
    <n v="238.32352941176472"/>
    <n v="0"/>
    <n v="0"/>
    <n v="6.8999999999999995"/>
    <n v="195.49999999999997"/>
    <s v="Order specific"/>
    <s v="Order specific"/>
    <s v="C"/>
    <s v=""/>
    <n v="0"/>
  </r>
  <r>
    <s v="AGSH31403-01"/>
    <s v="电动手车丝杆挡板"/>
    <s v="XA"/>
    <n v="202"/>
    <x v="1"/>
    <s v="HVX"/>
    <x v="0"/>
    <s v="Order specific"/>
    <n v="2100"/>
    <n v="16"/>
    <n v="34"/>
    <n v="9.1199999999999992"/>
    <n v="0"/>
    <n v="0"/>
    <n v="184"/>
    <n v="145.91999999999999"/>
    <n v="87.282608695652172"/>
    <n v="0"/>
    <n v="0"/>
    <n v="310.08"/>
    <n v="1678.08"/>
    <s v="Order specific"/>
    <s v="Order specific"/>
    <s v="C"/>
    <s v=""/>
    <n v="0"/>
  </r>
  <r>
    <s v="AGSH31410-01"/>
    <s v="电动手车合闸闭锁件"/>
    <s v="XA"/>
    <n v="202"/>
    <x v="1"/>
    <s v="HVX"/>
    <x v="0"/>
    <s v="Order specific"/>
    <n v="2100"/>
    <n v="16"/>
    <n v="34"/>
    <n v="7.17"/>
    <n v="0"/>
    <n v="0"/>
    <n v="183"/>
    <n v="114.72"/>
    <n v="31.912568306010929"/>
    <n v="0"/>
    <n v="0"/>
    <n v="243.78"/>
    <n v="1312.11"/>
    <s v="Order specific"/>
    <s v="Order specific"/>
    <s v="C"/>
    <s v=""/>
    <n v="0"/>
  </r>
  <r>
    <s v="AGSH31433-01"/>
    <s v="防跳继电器K01 24VDC"/>
    <s v="XA"/>
    <n v="202"/>
    <x v="1"/>
    <s v="HVX"/>
    <x v="0"/>
    <s v="Order specific"/>
    <n v="2100"/>
    <n v="42"/>
    <n v="0"/>
    <n v="68"/>
    <n v="0"/>
    <n v="0"/>
    <n v="0"/>
    <n v="2856"/>
    <s v=""/>
    <n v="0"/>
    <n v="0"/>
    <n v="0"/>
    <n v="0"/>
    <s v="Order specific"/>
    <s v="Order specific"/>
    <s v="B"/>
    <s v=""/>
    <n v="0"/>
  </r>
  <r>
    <s v="AGSH31434-01"/>
    <s v="防跳继电器K01 48VDC"/>
    <s v="VMI"/>
    <n v="202"/>
    <x v="1"/>
    <s v="HVX"/>
    <x v="2"/>
    <s v="MRP"/>
    <s v="VMI"/>
    <n v="19"/>
    <n v="0"/>
    <n v="75.930000000000007"/>
    <n v="0"/>
    <n v="0"/>
    <n v="33"/>
    <n v="1442.67"/>
    <n v="464.54545454545456"/>
    <n v="0"/>
    <n v="0"/>
    <n v="0"/>
    <n v="2505.69"/>
    <s v="&gt;90 days"/>
    <n v="3"/>
    <s v="B"/>
    <n v="21"/>
    <n v="909.11925123287688"/>
  </r>
  <r>
    <s v="AGSH31466-01"/>
    <s v="电磁铁支架附件"/>
    <s v="XA"/>
    <n v="202"/>
    <x v="1"/>
    <s v="HVX"/>
    <x v="0"/>
    <s v="Order specific"/>
    <n v="2100"/>
    <n v="85"/>
    <n v="0"/>
    <n v="3.91"/>
    <n v="0"/>
    <n v="0"/>
    <n v="70"/>
    <n v="332.35"/>
    <n v="99.071428571428569"/>
    <n v="0"/>
    <n v="0"/>
    <n v="0"/>
    <n v="273.7"/>
    <s v="Order specific"/>
    <s v="Order specific"/>
    <s v="C"/>
    <s v=""/>
    <n v="0"/>
  </r>
  <r>
    <s v="AGSH31468-01"/>
    <s v="FIXING"/>
    <s v="SM"/>
    <n v="202"/>
    <x v="1"/>
    <s v="HVX"/>
    <x v="1"/>
    <s v="kanban"/>
    <n v="2600"/>
    <n v="442"/>
    <n v="640"/>
    <n v="7.1"/>
    <n v="0"/>
    <n v="300"/>
    <n v="16265"/>
    <n v="3138.2"/>
    <n v="1.9074700276667693"/>
    <n v="0"/>
    <n v="1065"/>
    <n v="4544"/>
    <n v="115481.5"/>
    <s v="&lt;15 days"/>
    <n v="2"/>
    <s v="B"/>
    <n v="14"/>
    <n v="0"/>
  </r>
  <r>
    <s v="AGSH31481-01"/>
    <s v="合分闸电磁铁220V 135-260V"/>
    <s v="VMI"/>
    <n v="202"/>
    <x v="1"/>
    <s v="HVX"/>
    <x v="2"/>
    <s v="MRP"/>
    <s v="VMI"/>
    <n v="19"/>
    <n v="0"/>
    <n v="45"/>
    <n v="0"/>
    <n v="0"/>
    <n v="9150"/>
    <n v="855"/>
    <n v="17.631693989071039"/>
    <n v="0"/>
    <n v="0"/>
    <n v="0"/>
    <n v="411750"/>
    <s v="&lt;30 days"/>
    <n v="1"/>
    <s v="C"/>
    <n v="7"/>
    <n v="340.26593937891278"/>
  </r>
  <r>
    <s v="AGSH31482-01"/>
    <s v="合分闸电磁铁220V 110V61-134V"/>
    <s v="VMI"/>
    <n v="202"/>
    <x v="1"/>
    <s v="HVX"/>
    <x v="2"/>
    <s v="MRP"/>
    <s v="VMI"/>
    <n v="4"/>
    <n v="0"/>
    <n v="45"/>
    <n v="0"/>
    <n v="0"/>
    <n v="8072"/>
    <n v="180"/>
    <n v="0.85914271555996036"/>
    <n v="0"/>
    <n v="0"/>
    <n v="0"/>
    <n v="363240"/>
    <s v="&lt;15 days"/>
    <n v="1"/>
    <s v="C"/>
    <n v="7"/>
    <n v="0"/>
  </r>
  <r>
    <s v="AGSH31483-01"/>
    <s v="合分闸电磁铁48VDC"/>
    <s v="VMI"/>
    <n v="202"/>
    <x v="1"/>
    <s v="HVX"/>
    <x v="2"/>
    <s v="MRP"/>
    <s v="VMI"/>
    <n v="37"/>
    <n v="0"/>
    <n v="45"/>
    <n v="0"/>
    <n v="0"/>
    <n v="404"/>
    <n v="1665"/>
    <n v="3.613861386138614"/>
    <n v="0"/>
    <n v="0"/>
    <n v="0"/>
    <n v="18180"/>
    <s v="&lt;15 days"/>
    <n v="2"/>
    <s v="B"/>
    <n v="14"/>
    <n v="0"/>
  </r>
  <r>
    <s v="AGSH31484-01"/>
    <s v="合分闸电磁铁（24V)"/>
    <s v="VMI"/>
    <n v="202"/>
    <x v="1"/>
    <s v="HVX"/>
    <x v="2"/>
    <s v="MRP"/>
    <s v="VMI"/>
    <n v="58"/>
    <n v="0"/>
    <n v="44.35"/>
    <n v="0"/>
    <n v="0"/>
    <n v="35"/>
    <n v="2572.3000000000002"/>
    <n v="385.85714285714289"/>
    <n v="0"/>
    <n v="0"/>
    <n v="0"/>
    <n v="1552.25"/>
    <s v="&gt;90 days"/>
    <n v="3"/>
    <s v="B"/>
    <n v="21"/>
    <n v="1605.3209078119216"/>
  </r>
  <r>
    <s v="AGSH31485-01"/>
    <s v="过流脱扣器（5A）"/>
    <s v="VMI"/>
    <n v="202"/>
    <x v="1"/>
    <s v="HVX"/>
    <x v="2"/>
    <s v="MRP"/>
    <s v="VMI"/>
    <n v="81"/>
    <n v="0"/>
    <n v="44.92"/>
    <n v="0"/>
    <n v="0"/>
    <n v="75"/>
    <n v="3638.52"/>
    <n v="282.26666666666665"/>
    <n v="0"/>
    <n v="0"/>
    <n v="0"/>
    <n v="3369"/>
    <s v="&gt;90 days"/>
    <n v="3"/>
    <s v="B"/>
    <n v="21"/>
    <n v="2222.7627588096361"/>
  </r>
  <r>
    <s v="AGSH31495-01"/>
    <s v="SHAFT"/>
    <s v="SM"/>
    <n v="202"/>
    <x v="1"/>
    <s v="HVX"/>
    <x v="1"/>
    <s v="kanban"/>
    <n v="2600"/>
    <n v="220"/>
    <n v="300"/>
    <n v="4.78"/>
    <n v="0"/>
    <n v="100"/>
    <n v="2723"/>
    <n v="1051.6000000000001"/>
    <n v="10.857510099155343"/>
    <n v="0"/>
    <n v="239"/>
    <n v="1434"/>
    <n v="13015.94"/>
    <s v="&lt;15 days"/>
    <n v="2"/>
    <s v="B"/>
    <n v="14"/>
    <n v="0"/>
  </r>
  <r>
    <s v="AGSH31506-04"/>
    <s v="防跳继电器K01 110VDC"/>
    <s v="XA"/>
    <n v="202"/>
    <x v="1"/>
    <s v="HVX"/>
    <x v="0"/>
    <s v="Order specific"/>
    <n v="2100"/>
    <n v="13"/>
    <n v="900"/>
    <n v="58.91"/>
    <n v="400"/>
    <n v="300"/>
    <n v="2526"/>
    <n v="765.82999999999993"/>
    <n v="31.789390340459224"/>
    <n v="23564"/>
    <n v="8836.5"/>
    <n v="53019"/>
    <n v="148806.66"/>
    <s v="Order specific"/>
    <s v="Order specific"/>
    <s v="C"/>
    <s v=""/>
    <n v="0"/>
  </r>
  <r>
    <s v="AGSH31506-05"/>
    <s v="防跳继电器K01 125VDC"/>
    <s v="XA"/>
    <n v="202"/>
    <x v="1"/>
    <s v="HVX"/>
    <x v="0"/>
    <s v="Order specific"/>
    <n v="2100"/>
    <n v="286"/>
    <n v="0"/>
    <n v="110.84"/>
    <n v="0"/>
    <n v="0"/>
    <n v="15"/>
    <n v="31700.240000000002"/>
    <n v="316.33333333333337"/>
    <n v="0"/>
    <n v="0"/>
    <n v="0"/>
    <n v="1662.6000000000001"/>
    <s v="Order specific"/>
    <s v="Order specific"/>
    <s v="A"/>
    <s v=""/>
    <n v="0"/>
  </r>
  <r>
    <s v="AGSH31506-06"/>
    <s v="防跳继电器K01 220VDC"/>
    <s v="XA"/>
    <n v="202"/>
    <x v="1"/>
    <s v="HVX"/>
    <x v="0"/>
    <s v="Order specific"/>
    <n v="2100"/>
    <n v="774"/>
    <n v="0"/>
    <n v="61.9"/>
    <n v="400"/>
    <n v="400"/>
    <n v="2587"/>
    <n v="47910.6"/>
    <n v="40.35175879396985"/>
    <n v="24760"/>
    <n v="12380"/>
    <n v="0"/>
    <n v="160135.29999999999"/>
    <s v="Order specific"/>
    <s v="Order specific"/>
    <s v="A"/>
    <s v=""/>
    <n v="0"/>
  </r>
  <r>
    <s v="AGSH31506-08"/>
    <s v="防跳继电器K01 220VAC"/>
    <s v="XA"/>
    <n v="202"/>
    <x v="1"/>
    <s v="HVX"/>
    <x v="0"/>
    <s v="Order specific"/>
    <n v="2100"/>
    <n v="57"/>
    <n v="0"/>
    <n v="68"/>
    <n v="0"/>
    <n v="0"/>
    <n v="87"/>
    <n v="3876"/>
    <n v="3247.2413793103447"/>
    <n v="0"/>
    <n v="0"/>
    <n v="0"/>
    <n v="5916"/>
    <s v="Order specific"/>
    <s v="Order specific"/>
    <s v="B"/>
    <s v=""/>
    <n v="0"/>
  </r>
  <r>
    <s v="AGSH31558-01"/>
    <s v="FISHPLATE"/>
    <s v="SM"/>
    <n v="212"/>
    <x v="1"/>
    <s v="HVX"/>
    <x v="1"/>
    <s v="kanban"/>
    <n v="2600"/>
    <n v="1212"/>
    <n v="900"/>
    <n v="1.1000000000000001"/>
    <n v="0"/>
    <n v="300"/>
    <n v="8199"/>
    <n v="1333.2"/>
    <n v="2.5375045737285036"/>
    <n v="0"/>
    <n v="165"/>
    <n v="990.00000000000011"/>
    <n v="9018.9000000000015"/>
    <s v="&lt;15 days"/>
    <n v="3"/>
    <s v="B"/>
    <n v="21"/>
    <n v="0"/>
  </r>
  <r>
    <s v="AGSH31576-01"/>
    <s v="BAR"/>
    <s v="SM"/>
    <n v="202"/>
    <x v="1"/>
    <s v="HVX"/>
    <x v="1"/>
    <s v="kanban"/>
    <n v="2600"/>
    <n v="1281"/>
    <n v="1500"/>
    <n v="0.83"/>
    <n v="0"/>
    <n v="500"/>
    <n v="18452"/>
    <n v="1063.23"/>
    <n v="23.974636895729464"/>
    <n v="0"/>
    <n v="207.5"/>
    <n v="1245"/>
    <n v="15315.16"/>
    <s v="&lt;30 days"/>
    <n v="2"/>
    <s v="B"/>
    <n v="14"/>
    <n v="291.95519972331493"/>
  </r>
  <r>
    <s v="AGSH31578-01"/>
    <s v="手车底盘代码条"/>
    <s v="XA"/>
    <n v="202"/>
    <x v="1"/>
    <s v="HVX"/>
    <x v="0"/>
    <s v="Order specific"/>
    <n v="2100"/>
    <n v="166"/>
    <n v="0"/>
    <n v="4.1500000000000004"/>
    <n v="0"/>
    <n v="0"/>
    <n v="14"/>
    <n v="688.90000000000009"/>
    <n v="33397.5"/>
    <n v="0"/>
    <n v="0"/>
    <n v="0"/>
    <n v="58.100000000000009"/>
    <s v="Order specific"/>
    <s v="Order specific"/>
    <s v="C"/>
    <s v=""/>
    <n v="0"/>
  </r>
  <r>
    <s v="AGSH31580-01"/>
    <s v="BAR"/>
    <s v="SM"/>
    <n v="202"/>
    <x v="1"/>
    <s v="HVX"/>
    <x v="1"/>
    <s v="kanban"/>
    <n v="2600"/>
    <n v="114"/>
    <n v="300"/>
    <n v="2.2999999999999998"/>
    <n v="0"/>
    <n v="100"/>
    <n v="2798"/>
    <n v="262.2"/>
    <n v="21.654753395282345"/>
    <n v="0"/>
    <n v="114.99999999999999"/>
    <n v="690"/>
    <n v="6435.4"/>
    <s v="&lt;30 days"/>
    <n v="3"/>
    <s v="C"/>
    <n v="21"/>
    <n v="5.2324024426473237"/>
  </r>
  <r>
    <s v="AGSH31586-01"/>
    <s v="手车底盘代码条"/>
    <s v="XA"/>
    <n v="202"/>
    <x v="1"/>
    <s v="HVX"/>
    <x v="0"/>
    <s v="Order specific"/>
    <n v="2100"/>
    <n v="147"/>
    <n v="0"/>
    <n v="2.44"/>
    <n v="0"/>
    <n v="0"/>
    <n v="4"/>
    <n v="358.68"/>
    <n v="10402.5"/>
    <n v="0"/>
    <n v="0"/>
    <n v="0"/>
    <n v="9.76"/>
    <s v="Order specific"/>
    <s v="Order specific"/>
    <s v="C"/>
    <s v=""/>
    <n v="0"/>
  </r>
  <r>
    <s v="AGSH31588-01"/>
    <s v="BAR"/>
    <s v="SM"/>
    <n v="202"/>
    <x v="1"/>
    <s v="HVX"/>
    <x v="1"/>
    <s v="kanban"/>
    <n v="2600"/>
    <n v="348"/>
    <n v="400"/>
    <n v="2.57"/>
    <n v="0"/>
    <n v="200"/>
    <n v="1593"/>
    <n v="894.3599999999999"/>
    <n v="33.681732580037668"/>
    <n v="0"/>
    <n v="257"/>
    <n v="1028"/>
    <n v="4094.0099999999998"/>
    <s v="&lt;90 days"/>
    <n v="3"/>
    <s v="C"/>
    <n v="21"/>
    <n v="222.24933510763211"/>
  </r>
  <r>
    <s v="AGSH31590-01"/>
    <s v="BAR"/>
    <s v="SM"/>
    <n v="202"/>
    <x v="1"/>
    <s v="HVX"/>
    <x v="1"/>
    <s v="kanban"/>
    <n v="2600"/>
    <n v="430"/>
    <n v="1089"/>
    <n v="2.5"/>
    <n v="0"/>
    <n v="200"/>
    <n v="6204"/>
    <n v="1075"/>
    <n v="20.473887814313347"/>
    <n v="0"/>
    <n v="250"/>
    <n v="2722.5"/>
    <n v="15510"/>
    <s v="&lt;30 days"/>
    <n v="2"/>
    <s v="B"/>
    <n v="14"/>
    <n v="224.34544166273025"/>
  </r>
  <r>
    <s v="AGSH31592-01"/>
    <s v="底板代码条"/>
    <s v="XA"/>
    <n v="213"/>
    <x v="1"/>
    <s v="HVX"/>
    <x v="0"/>
    <s v="Order specific"/>
    <n v="2100"/>
    <n v="1838"/>
    <n v="0"/>
    <n v="10.84"/>
    <n v="800"/>
    <n v="0"/>
    <n v="1202"/>
    <n v="19923.919999999998"/>
    <n v="130.57404326123128"/>
    <n v="8672"/>
    <n v="0"/>
    <n v="0"/>
    <n v="13029.68"/>
    <s v="Order specific"/>
    <s v="Order specific"/>
    <s v="A"/>
    <s v=""/>
    <n v="0"/>
  </r>
  <r>
    <s v="AGSH31594-01"/>
    <s v="BUSH"/>
    <s v="SM"/>
    <n v="202"/>
    <x v="1"/>
    <s v="HVX"/>
    <x v="1"/>
    <s v="kanban"/>
    <n v="2600"/>
    <n v="597"/>
    <n v="800"/>
    <n v="1.73"/>
    <n v="0"/>
    <n v="200"/>
    <n v="2651"/>
    <n v="1032.81"/>
    <n v="253.06299509619009"/>
    <n v="0"/>
    <n v="173"/>
    <n v="1384"/>
    <n v="4586.2299999999996"/>
    <s v="&gt;90 days"/>
    <n v="3"/>
    <s v="B"/>
    <n v="21"/>
    <n v="625.08865840684484"/>
  </r>
  <r>
    <s v="AGSH31601-01"/>
    <s v="手车六角摇把（配客户）"/>
    <s v="VMI"/>
    <n v="202"/>
    <x v="1"/>
    <s v="HVX"/>
    <x v="2"/>
    <s v="MRP"/>
    <s v="VMI"/>
    <n v="7"/>
    <n v="0"/>
    <n v="151.5"/>
    <n v="0"/>
    <n v="0"/>
    <n v="404"/>
    <n v="1060.5"/>
    <n v="539.36881188118809"/>
    <n v="0"/>
    <n v="0"/>
    <n v="0"/>
    <n v="61206"/>
    <s v="&gt;90 days"/>
    <n v="2"/>
    <s v="B"/>
    <n v="14"/>
    <n v="681.76243119708136"/>
  </r>
  <r>
    <s v="AGSH31647-01"/>
    <s v="弹簧内轴（黑色）"/>
    <s v="VMI"/>
    <n v="202"/>
    <x v="1"/>
    <s v="HVX"/>
    <x v="2"/>
    <s v="MRP"/>
    <s v="VMI"/>
    <n v="3"/>
    <n v="0"/>
    <n v="5.4"/>
    <n v="0"/>
    <n v="0"/>
    <n v="945"/>
    <n v="16.200000000000003"/>
    <n v="2.7037037037037037"/>
    <n v="0"/>
    <n v="0"/>
    <n v="0"/>
    <n v="5103"/>
    <s v="&lt;15 days"/>
    <n v="3"/>
    <s v="C"/>
    <n v="21"/>
    <n v="0"/>
  </r>
  <r>
    <s v="AGSH31649-01"/>
    <s v="软连接"/>
    <s v="VMI"/>
    <n v="202"/>
    <x v="1"/>
    <s v="HVX"/>
    <x v="2"/>
    <s v="MRP"/>
    <s v="VMI"/>
    <n v="3"/>
    <n v="0"/>
    <n v="57.51"/>
    <n v="0"/>
    <n v="0"/>
    <n v="945"/>
    <n v="172.53"/>
    <n v="1.1587301587301588"/>
    <n v="0"/>
    <n v="0"/>
    <n v="0"/>
    <n v="54346.95"/>
    <s v="&lt;15 days"/>
    <n v="2"/>
    <s v="C"/>
    <n v="14"/>
    <n v="0"/>
  </r>
  <r>
    <s v="AGSH31674-01"/>
    <s v="电动手车摇把（配客户）"/>
    <s v="VMI"/>
    <n v="202"/>
    <x v="1"/>
    <s v="HVX"/>
    <x v="2"/>
    <s v="MRP"/>
    <s v="VMI"/>
    <n v="64"/>
    <n v="0"/>
    <n v="176.45"/>
    <n v="0"/>
    <n v="0"/>
    <n v="6"/>
    <n v="11292.8"/>
    <n v="182.5"/>
    <n v="0"/>
    <n v="0"/>
    <n v="0"/>
    <n v="1058.6999999999998"/>
    <s v="&gt;90 days"/>
    <n v="3"/>
    <s v="A"/>
    <n v="21"/>
    <n v="6595.6139835616432"/>
  </r>
  <r>
    <s v="AGSH31674-02"/>
    <s v="CRANK"/>
    <s v="XA"/>
    <n v="202"/>
    <x v="1"/>
    <s v="HVX"/>
    <x v="0"/>
    <s v="Order specific"/>
    <n v="2100"/>
    <n v="1"/>
    <n v="0"/>
    <n v="199.1"/>
    <n v="0"/>
    <n v="0"/>
    <n v="1"/>
    <n v="199.1"/>
    <n v="23360"/>
    <n v="0"/>
    <n v="0"/>
    <n v="0"/>
    <n v="199.1"/>
    <s v="Order specific"/>
    <s v="Order specific"/>
    <s v="C"/>
    <s v=""/>
    <n v="0"/>
  </r>
  <r>
    <s v="AGSH31679-01"/>
    <s v="HVX-A小面板"/>
    <s v="VMI"/>
    <n v="202"/>
    <x v="1"/>
    <s v="HVX"/>
    <x v="2"/>
    <s v="MRP"/>
    <s v="VMI"/>
    <n v="7"/>
    <n v="0"/>
    <n v="11"/>
    <n v="0"/>
    <n v="0"/>
    <n v="3778"/>
    <n v="77"/>
    <n v="9.6611964002117523E-2"/>
    <n v="0"/>
    <n v="0"/>
    <n v="0"/>
    <n v="41558"/>
    <s v="&lt;15 days"/>
    <n v="2"/>
    <s v="C"/>
    <n v="14"/>
    <n v="0"/>
  </r>
  <r>
    <s v="AGSH31711-01"/>
    <s v="手车控制板（01#槽）"/>
    <s v="VMI"/>
    <n v="202"/>
    <x v="1"/>
    <s v="HVX"/>
    <x v="2"/>
    <s v="MRP"/>
    <s v="VMI"/>
    <n v="1"/>
    <n v="0"/>
    <n v="31.5"/>
    <n v="0"/>
    <n v="0"/>
    <n v="841"/>
    <n v="31.5"/>
    <n v="3.0380499405469679"/>
    <n v="0"/>
    <n v="0"/>
    <n v="0"/>
    <n v="26491.5"/>
    <s v="&lt;15 days"/>
    <n v="2"/>
    <s v="C"/>
    <n v="14"/>
    <n v="0"/>
  </r>
  <r>
    <s v="AGSH31712-01"/>
    <s v="02#槽控制板"/>
    <s v="XA"/>
    <n v="202"/>
    <x v="1"/>
    <s v="HVX"/>
    <x v="0"/>
    <s v="Order specific"/>
    <n v="2100"/>
    <n v="55"/>
    <n v="0"/>
    <n v="31.5"/>
    <n v="0"/>
    <n v="0"/>
    <n v="4"/>
    <n v="1732.5"/>
    <n v="91.25"/>
    <n v="0"/>
    <n v="0"/>
    <n v="0"/>
    <n v="126"/>
    <s v="Order specific"/>
    <s v="Order specific"/>
    <s v="B"/>
    <s v=""/>
    <n v="0"/>
  </r>
  <r>
    <s v="AGSH31713-01"/>
    <s v="手车控制板（03#槽）"/>
    <s v="VMI"/>
    <n v="202"/>
    <x v="1"/>
    <s v="HVX"/>
    <x v="2"/>
    <s v="MRP"/>
    <s v="VMI"/>
    <n v="51"/>
    <n v="0"/>
    <n v="31.5"/>
    <n v="0"/>
    <n v="0"/>
    <n v="295"/>
    <n v="1606.5"/>
    <n v="68.050847457627114"/>
    <n v="0"/>
    <n v="0"/>
    <n v="0"/>
    <n v="9292.5"/>
    <s v="&lt;90 days"/>
    <n v="3"/>
    <s v="B"/>
    <n v="21"/>
    <n v="733.09216438356168"/>
  </r>
  <r>
    <s v="AGSH31714-01"/>
    <s v="手车控制板（04#槽）"/>
    <s v="VMI"/>
    <n v="202"/>
    <x v="1"/>
    <s v="HVX"/>
    <x v="2"/>
    <s v="MRP"/>
    <s v="VMI"/>
    <n v="2"/>
    <n v="0"/>
    <n v="31.5"/>
    <n v="0"/>
    <n v="0"/>
    <n v="45"/>
    <n v="63"/>
    <n v="413.66666666666663"/>
    <n v="0"/>
    <n v="0"/>
    <n v="0"/>
    <n v="1417.5"/>
    <s v="&gt;90 days"/>
    <n v="3"/>
    <s v="C"/>
    <n v="21"/>
    <n v="39.469170024174055"/>
  </r>
  <r>
    <s v="AGSH31715-01"/>
    <s v="手车控制板（05#槽）"/>
    <s v="VMI"/>
    <n v="202"/>
    <x v="1"/>
    <s v="HVX"/>
    <x v="2"/>
    <s v="MRP"/>
    <s v="VMI"/>
    <n v="3"/>
    <n v="0"/>
    <n v="31.5"/>
    <n v="0"/>
    <n v="0"/>
    <n v="120"/>
    <n v="94.5"/>
    <n v="6.083333333333333"/>
    <n v="0"/>
    <n v="0"/>
    <n v="0"/>
    <n v="3780"/>
    <s v="&lt;15 days"/>
    <n v="3"/>
    <s v="C"/>
    <n v="21"/>
    <n v="0"/>
  </r>
  <r>
    <s v="AGSH31716-01"/>
    <s v="手车控制板（06#槽）"/>
    <s v="VMI"/>
    <n v="202"/>
    <x v="1"/>
    <s v="HVX"/>
    <x v="2"/>
    <s v="MRP"/>
    <s v="VMI"/>
    <n v="53"/>
    <n v="0"/>
    <n v="31.5"/>
    <n v="0"/>
    <n v="0"/>
    <n v="1307"/>
    <n v="1669.5"/>
    <n v="0.83779648048967104"/>
    <n v="0"/>
    <n v="0"/>
    <n v="0"/>
    <n v="41170.5"/>
    <s v="&lt;15 days"/>
    <n v="2"/>
    <s v="B"/>
    <n v="14"/>
    <n v="0"/>
  </r>
  <r>
    <s v="AGSH31718-01"/>
    <s v="手车控制板（08#槽）"/>
    <s v="VMI"/>
    <n v="202"/>
    <x v="1"/>
    <s v="HVX"/>
    <x v="2"/>
    <s v="MRP"/>
    <s v="VMI"/>
    <n v="9"/>
    <n v="0"/>
    <n v="25.41"/>
    <n v="0"/>
    <n v="0"/>
    <n v="8"/>
    <n v="228.69"/>
    <n v="2418.125"/>
    <n v="0"/>
    <n v="0"/>
    <n v="0"/>
    <n v="203.28"/>
    <s v="&gt;90 days"/>
    <n v="3"/>
    <s v="C"/>
    <n v="21"/>
    <n v="149.62461441199278"/>
  </r>
  <r>
    <s v="AGSH31756-01"/>
    <s v="GEAR WHEEL"/>
    <s v="SM"/>
    <n v="202"/>
    <x v="1"/>
    <s v="HVX"/>
    <x v="1"/>
    <s v="kanban"/>
    <n v="2600"/>
    <n v="887"/>
    <n v="450"/>
    <n v="8.24"/>
    <n v="0"/>
    <n v="150"/>
    <n v="8927"/>
    <n v="7308.88"/>
    <n v="0.36798476531869606"/>
    <n v="0"/>
    <n v="618"/>
    <n v="3708"/>
    <n v="73558.48"/>
    <s v="&lt;15 days"/>
    <n v="2"/>
    <s v="A"/>
    <n v="14"/>
    <n v="0"/>
  </r>
  <r>
    <s v="AGSH31758-01"/>
    <s v="CRANK SHAFT"/>
    <s v="SM"/>
    <n v="202"/>
    <x v="1"/>
    <s v="HVX"/>
    <x v="1"/>
    <s v="kanban"/>
    <n v="2600"/>
    <n v="538"/>
    <n v="600"/>
    <n v="14.26"/>
    <n v="0"/>
    <n v="150"/>
    <n v="9126"/>
    <n v="7671.88"/>
    <n v="35.476112206881439"/>
    <n v="0"/>
    <n v="1069.5"/>
    <n v="8556"/>
    <n v="130136.76"/>
    <s v="&lt;90 days"/>
    <n v="2"/>
    <s v="A"/>
    <n v="14"/>
    <n v="3065.2463308143506"/>
  </r>
  <r>
    <s v="AGSH31760-01"/>
    <s v="SHAFT"/>
    <s v="SM"/>
    <n v="212"/>
    <x v="1"/>
    <s v="HVX"/>
    <x v="1"/>
    <s v="kanban"/>
    <n v="2600"/>
    <n v="381"/>
    <n v="522"/>
    <n v="3.72"/>
    <n v="0"/>
    <n v="150"/>
    <n v="9107"/>
    <n v="1417.3200000000002"/>
    <n v="21.562534314263754"/>
    <n v="0"/>
    <n v="279"/>
    <n v="1941.8400000000001"/>
    <n v="33878.04"/>
    <s v="&lt;30 days"/>
    <n v="2"/>
    <s v="B"/>
    <n v="14"/>
    <n v="328.07973522635848"/>
  </r>
  <r>
    <s v="AGSH31762-01"/>
    <s v="GEAR WHEEL"/>
    <s v="SM"/>
    <n v="202"/>
    <x v="1"/>
    <s v="HVX"/>
    <x v="1"/>
    <s v="kanban"/>
    <n v="2600"/>
    <n v="426"/>
    <n v="600"/>
    <n v="16.16"/>
    <n v="0"/>
    <n v="150"/>
    <n v="9126"/>
    <n v="6884.16"/>
    <n v="15.238330046022355"/>
    <n v="0"/>
    <n v="1212"/>
    <n v="9696"/>
    <n v="147476.16"/>
    <s v="&lt;30 days"/>
    <n v="2"/>
    <s v="B"/>
    <n v="14"/>
    <n v="369.22740319706611"/>
  </r>
  <r>
    <s v="AGSH31765-01"/>
    <s v="储能盒黑色外壳"/>
    <s v="VMI"/>
    <n v="202"/>
    <x v="1"/>
    <s v="HVX"/>
    <x v="2"/>
    <s v="MRP"/>
    <s v="VMI"/>
    <n v="114"/>
    <n v="0"/>
    <n v="6.2"/>
    <n v="0"/>
    <n v="0"/>
    <n v="1580"/>
    <n v="706.80000000000007"/>
    <n v="98.411392405063282"/>
    <n v="0"/>
    <n v="0"/>
    <n v="0"/>
    <n v="9796"/>
    <s v="&gt;90 days"/>
    <n v="3"/>
    <s v="C"/>
    <n v="21"/>
    <n v="366.94415898128506"/>
  </r>
  <r>
    <s v="AGSH31765-02"/>
    <s v="BEARING BLOCK"/>
    <s v="VMI"/>
    <n v="202"/>
    <x v="1"/>
    <s v="HVX"/>
    <x v="2"/>
    <s v="MRP"/>
    <s v="VMI"/>
    <n v="143"/>
    <n v="0"/>
    <n v="7.7"/>
    <n v="0"/>
    <n v="0"/>
    <n v="7546"/>
    <n v="1101.1000000000001"/>
    <n v="5.5141796978531668"/>
    <n v="0"/>
    <n v="0"/>
    <n v="0"/>
    <n v="58104.200000000004"/>
    <s v="&lt;15 days"/>
    <n v="2"/>
    <s v="B"/>
    <n v="14"/>
    <n v="0"/>
  </r>
  <r>
    <s v="AGSH31807-01"/>
    <s v="GUIDE ROD"/>
    <s v="SM"/>
    <n v="212"/>
    <x v="1"/>
    <s v="HVX"/>
    <x v="1"/>
    <s v="kanban"/>
    <n v="2600"/>
    <n v="646"/>
    <n v="1000"/>
    <n v="4.75"/>
    <n v="0"/>
    <n v="250"/>
    <n v="3356"/>
    <n v="3068.5"/>
    <n v="15.55274135876043"/>
    <n v="0"/>
    <n v="593.75"/>
    <n v="4750"/>
    <n v="15941"/>
    <s v="&lt;30 days"/>
    <n v="2"/>
    <s v="B"/>
    <n v="14"/>
    <n v="202.19119283456271"/>
  </r>
  <r>
    <s v="AGSH31809-01"/>
    <s v="AXLE"/>
    <s v="SM"/>
    <n v="202"/>
    <x v="1"/>
    <s v="HVX"/>
    <x v="1"/>
    <s v="kanban"/>
    <n v="2600"/>
    <n v="614"/>
    <n v="500"/>
    <n v="1.37"/>
    <n v="0"/>
    <n v="250"/>
    <n v="5268"/>
    <n v="841.18000000000006"/>
    <n v="44.758921791951401"/>
    <n v="0"/>
    <n v="171.25"/>
    <n v="685"/>
    <n v="7217.1600000000008"/>
    <s v="&lt;90 days"/>
    <n v="3"/>
    <s v="C"/>
    <n v="21"/>
    <n v="294.69989806862037"/>
  </r>
  <r>
    <s v="AGSH31813-01"/>
    <s v="AXLE"/>
    <s v="SM"/>
    <n v="212"/>
    <x v="1"/>
    <s v="HVX"/>
    <x v="1"/>
    <s v="kanban"/>
    <n v="2600"/>
    <n v="1126"/>
    <n v="1150"/>
    <n v="1.95"/>
    <n v="0"/>
    <n v="250"/>
    <n v="6646"/>
    <n v="2195.6999999999998"/>
    <n v="33.721035209148361"/>
    <n v="0"/>
    <n v="243.75"/>
    <n v="2242.5"/>
    <n v="12959.699999999999"/>
    <s v="&lt;90 days"/>
    <n v="2"/>
    <s v="B"/>
    <n v="14"/>
    <n v="847.51178747936285"/>
  </r>
  <r>
    <s v="AGSH31815-01"/>
    <s v="计数器"/>
    <s v="O12"/>
    <n v="202"/>
    <x v="1"/>
    <s v="HVX"/>
    <x v="0"/>
    <s v="Order specific"/>
    <n v="2100"/>
    <n v="1079"/>
    <n v="926"/>
    <n v="20.94"/>
    <n v="300"/>
    <n v="0"/>
    <n v="9885"/>
    <n v="22594.260000000002"/>
    <n v="41.577137076378349"/>
    <n v="6282"/>
    <n v="0"/>
    <n v="19390.440000000002"/>
    <n v="206991.90000000002"/>
    <s v="Order specific"/>
    <s v="Order specific"/>
    <s v="A"/>
    <s v=""/>
    <n v="0"/>
  </r>
  <r>
    <s v="AGSH32017-01"/>
    <s v="LEVER"/>
    <s v="XA"/>
    <n v="212"/>
    <x v="1"/>
    <s v="HVX"/>
    <x v="0"/>
    <s v="Order specific"/>
    <n v="2100"/>
    <n v="299"/>
    <n v="0"/>
    <n v="2.5"/>
    <n v="0"/>
    <n v="250"/>
    <n v="2851"/>
    <n v="747.5"/>
    <n v="138.13924938618027"/>
    <n v="0"/>
    <n v="312.5"/>
    <n v="0"/>
    <n v="7127.5"/>
    <s v="Order specific"/>
    <s v="Order specific"/>
    <s v="C"/>
    <s v=""/>
    <n v="0"/>
  </r>
  <r>
    <s v="AGSH32019-01"/>
    <s v="FISHPLATE"/>
    <s v="SM"/>
    <n v="212"/>
    <x v="1"/>
    <s v="HVX"/>
    <x v="1"/>
    <s v="kanban"/>
    <n v="2600"/>
    <n v="836"/>
    <n v="750"/>
    <n v="1.1000000000000001"/>
    <n v="0"/>
    <n v="250"/>
    <n v="8297"/>
    <n v="919.6"/>
    <n v="13.153549475714113"/>
    <n v="0"/>
    <n v="137.5"/>
    <n v="825.00000000000011"/>
    <n v="9126.7000000000007"/>
    <s v="&lt;15 days"/>
    <n v="3"/>
    <s v="B"/>
    <n v="21"/>
    <n v="0"/>
  </r>
  <r>
    <s v="AGSH32029-01"/>
    <s v="OPERATING PART"/>
    <s v="SM"/>
    <n v="212"/>
    <x v="1"/>
    <s v="HVX"/>
    <x v="1"/>
    <s v="kanban"/>
    <n v="2600"/>
    <n v="1190"/>
    <n v="1000"/>
    <n v="1.8"/>
    <n v="0"/>
    <n v="500"/>
    <n v="18005"/>
    <n v="2142"/>
    <n v="16.947514579283531"/>
    <n v="0"/>
    <n v="450"/>
    <n v="1800"/>
    <n v="32409"/>
    <s v="&lt;30 days"/>
    <n v="2"/>
    <s v="B"/>
    <n v="14"/>
    <n v="245.87441961067049"/>
  </r>
  <r>
    <s v="AGSH32247-01"/>
    <s v="GASKET"/>
    <s v="SM"/>
    <n v="202"/>
    <x v="1"/>
    <s v="HVX"/>
    <x v="1"/>
    <s v="kanban"/>
    <n v="2600"/>
    <n v="683"/>
    <n v="700"/>
    <n v="2.5"/>
    <n v="0"/>
    <n v="350"/>
    <n v="15918"/>
    <n v="1707.5"/>
    <n v="27.286719437115217"/>
    <n v="0"/>
    <n v="437.5"/>
    <n v="1750"/>
    <n v="39795"/>
    <s v="&lt;30 days"/>
    <n v="2"/>
    <s v="B"/>
    <n v="14"/>
    <n v="548.74564544722011"/>
  </r>
  <r>
    <s v="AGSH32248-01"/>
    <s v="K01缓冲垫"/>
    <s v="VMI"/>
    <n v="202"/>
    <x v="1"/>
    <s v="HVX"/>
    <x v="2"/>
    <s v="MRP"/>
    <s v="VMI"/>
    <n v="516"/>
    <n v="0"/>
    <n v="5.86"/>
    <n v="0"/>
    <n v="0"/>
    <n v="12997"/>
    <n v="3023.76"/>
    <n v="19.180964838039547"/>
    <n v="0"/>
    <n v="0"/>
    <n v="0"/>
    <n v="76162.42"/>
    <s v="&lt;30 days"/>
    <n v="2"/>
    <s v="B"/>
    <n v="14"/>
    <n v="539.05297699191738"/>
  </r>
  <r>
    <s v="AGSH32368-02Z"/>
    <s v="MTX面板"/>
    <s v="MTX"/>
    <n v="202"/>
    <x v="1"/>
    <s v="HVX"/>
    <x v="0"/>
    <s v="Order specific"/>
    <n v="2100"/>
    <n v="5"/>
    <n v="0"/>
    <n v="149.65"/>
    <n v="0"/>
    <n v="0"/>
    <n v="4"/>
    <n v="748.25"/>
    <n v="47085"/>
    <n v="0"/>
    <n v="0"/>
    <n v="0"/>
    <n v="598.6"/>
    <s v="Order specific"/>
    <s v="Order specific"/>
    <s v="C"/>
    <s v=""/>
    <n v="0"/>
  </r>
  <r>
    <s v="AGSH32369-01"/>
    <s v="ANGLE"/>
    <s v="SM"/>
    <n v="202"/>
    <x v="1"/>
    <s v="HVX"/>
    <x v="1"/>
    <s v="kanban"/>
    <n v="2600"/>
    <n v="18"/>
    <n v="40"/>
    <n v="4.33"/>
    <n v="0"/>
    <n v="8"/>
    <n v="107"/>
    <n v="77.94"/>
    <n v="17.056074766355138"/>
    <n v="0"/>
    <n v="17.32"/>
    <n v="173.2"/>
    <n v="463.31"/>
    <s v="&lt;30 days"/>
    <n v="3"/>
    <s v="C"/>
    <n v="21"/>
    <n v="0"/>
  </r>
  <r>
    <s v="AGSH32377-01"/>
    <s v="MTX S6装配支架"/>
    <s v="MTX"/>
    <n v="202"/>
    <x v="1"/>
    <s v="HVX"/>
    <x v="0"/>
    <s v="Order specific"/>
    <n v="2100"/>
    <n v="19"/>
    <n v="0"/>
    <n v="5.93"/>
    <n v="0"/>
    <n v="0"/>
    <n v="28"/>
    <n v="112.66999999999999"/>
    <n v="234.64285714285717"/>
    <n v="0"/>
    <n v="0"/>
    <n v="0"/>
    <n v="166.04"/>
    <s v="Order specific"/>
    <s v="Order specific"/>
    <s v="C"/>
    <s v=""/>
    <n v="0"/>
  </r>
  <r>
    <s v="AGSH32390-01"/>
    <s v="壳体12KV185mm"/>
    <s v="MTX"/>
    <n v="202"/>
    <x v="1"/>
    <s v="HVX"/>
    <x v="0"/>
    <s v="Order specific"/>
    <n v="2100"/>
    <n v="2"/>
    <n v="3"/>
    <n v="306.42"/>
    <n v="0"/>
    <n v="0"/>
    <n v="11"/>
    <n v="612.84"/>
    <n v="630.4545454545455"/>
    <n v="0"/>
    <n v="0"/>
    <n v="919.26"/>
    <n v="3370.6200000000003"/>
    <s v="Order specific"/>
    <s v="Order specific"/>
    <s v="C"/>
    <s v=""/>
    <n v="0"/>
  </r>
  <r>
    <s v="AGSH32392-01"/>
    <s v="MTX导电块"/>
    <s v="MTX"/>
    <n v="202"/>
    <x v="1"/>
    <s v="HVX"/>
    <x v="0"/>
    <s v="Order specific"/>
    <n v="2100"/>
    <n v="15"/>
    <n v="0"/>
    <n v="96"/>
    <n v="0"/>
    <n v="0"/>
    <n v="0"/>
    <n v="1440"/>
    <s v=""/>
    <n v="0"/>
    <n v="0"/>
    <n v="0"/>
    <n v="0"/>
    <s v="Order specific"/>
    <s v="Order specific"/>
    <s v="B"/>
    <s v=""/>
    <n v="0"/>
  </r>
  <r>
    <s v="AGSH32392-02"/>
    <s v="MTX导电块"/>
    <s v="MTX"/>
    <n v="212"/>
    <x v="1"/>
    <s v="HVX"/>
    <x v="0"/>
    <s v="Order specific"/>
    <n v="2100"/>
    <n v="12"/>
    <n v="6"/>
    <n v="87.9"/>
    <n v="0"/>
    <n v="0"/>
    <n v="48"/>
    <n v="1054.8000000000002"/>
    <n v="114.0625"/>
    <n v="0"/>
    <n v="0"/>
    <n v="527.40000000000009"/>
    <n v="4219.2000000000007"/>
    <s v="Order specific"/>
    <s v="Order specific"/>
    <s v="B"/>
    <s v=""/>
    <n v="0"/>
  </r>
  <r>
    <s v="AGSH32394-01"/>
    <s v="触臂12KV185mm"/>
    <s v="MTX"/>
    <n v="202"/>
    <x v="1"/>
    <s v="HVX"/>
    <x v="0"/>
    <s v="Order specific"/>
    <n v="2100"/>
    <n v="6"/>
    <n v="18"/>
    <n v="364.64"/>
    <n v="0"/>
    <n v="0"/>
    <n v="48"/>
    <n v="2187.84"/>
    <n v="91.25"/>
    <n v="0"/>
    <n v="0"/>
    <n v="6563.5199999999995"/>
    <n v="17502.72"/>
    <s v="Order specific"/>
    <s v="Order specific"/>
    <s v="B"/>
    <s v=""/>
    <n v="0"/>
  </r>
  <r>
    <s v="AGSH32414-01"/>
    <s v="触臂 1250A"/>
    <s v="MTX"/>
    <n v="202"/>
    <x v="1"/>
    <s v="HVX"/>
    <x v="0"/>
    <s v="Order specific"/>
    <n v="2100"/>
    <n v="1"/>
    <n v="0"/>
    <n v="903.79"/>
    <n v="0"/>
    <n v="0"/>
    <n v="43"/>
    <n v="903.79"/>
    <n v="50.930232558139537"/>
    <n v="0"/>
    <n v="0"/>
    <n v="0"/>
    <n v="38862.97"/>
    <s v="Order specific"/>
    <s v="Order specific"/>
    <s v="C"/>
    <s v=""/>
    <n v="0"/>
  </r>
  <r>
    <s v="AGSH32433-01"/>
    <s v="壳体17KV210mm"/>
    <s v="MTX"/>
    <n v="202"/>
    <x v="1"/>
    <s v="HVX"/>
    <x v="0"/>
    <s v="Order specific"/>
    <n v="2100"/>
    <n v="4"/>
    <n v="0"/>
    <n v="386.98"/>
    <n v="0"/>
    <n v="0"/>
    <n v="5"/>
    <n v="1547.92"/>
    <n v="73"/>
    <n v="0"/>
    <n v="0"/>
    <n v="0"/>
    <n v="1934.9"/>
    <s v="Order specific"/>
    <s v="Order specific"/>
    <s v="B"/>
    <s v=""/>
    <n v="0"/>
  </r>
  <r>
    <s v="AGSH32451-01"/>
    <s v="UTX2000A触臂"/>
    <s v="XA"/>
    <n v="202"/>
    <x v="1"/>
    <s v="HVX"/>
    <x v="0"/>
    <s v="Order specific"/>
    <n v="2100"/>
    <n v="1"/>
    <n v="0"/>
    <n v="1821.9"/>
    <n v="0"/>
    <n v="0"/>
    <n v="1"/>
    <n v="1821.9"/>
    <n v="1460"/>
    <n v="0"/>
    <n v="0"/>
    <n v="0"/>
    <n v="1821.9"/>
    <s v="Order specific"/>
    <s v="Order specific"/>
    <s v="B"/>
    <s v=""/>
    <n v="0"/>
  </r>
  <r>
    <s v="AGSH32456-01"/>
    <s v="触臂座185mm"/>
    <s v="MTX"/>
    <n v="202"/>
    <x v="1"/>
    <s v="HVX"/>
    <x v="0"/>
    <s v="Order specific"/>
    <n v="2100"/>
    <n v="2"/>
    <n v="3"/>
    <n v="95.48"/>
    <n v="0"/>
    <n v="0"/>
    <n v="11"/>
    <n v="190.96"/>
    <n v="33.18181818181818"/>
    <n v="0"/>
    <n v="0"/>
    <n v="286.44"/>
    <n v="1050.28"/>
    <s v="Order specific"/>
    <s v="Order specific"/>
    <s v="C"/>
    <s v=""/>
    <n v="0"/>
  </r>
  <r>
    <s v="AGSH32457-01"/>
    <s v="触臂座210mm"/>
    <s v="MTX"/>
    <n v="202"/>
    <x v="1"/>
    <s v="HVX"/>
    <x v="0"/>
    <s v="Order specific"/>
    <n v="2100"/>
    <n v="4"/>
    <n v="0"/>
    <n v="105.02"/>
    <n v="0"/>
    <n v="0"/>
    <n v="5"/>
    <n v="420.08"/>
    <n v="146"/>
    <n v="0"/>
    <n v="0"/>
    <n v="0"/>
    <n v="525.1"/>
    <s v="Order specific"/>
    <s v="Order specific"/>
    <s v="C"/>
    <s v=""/>
    <n v="0"/>
  </r>
  <r>
    <s v="AGSH32484-01"/>
    <s v="LEVER"/>
    <s v="SM"/>
    <n v="212"/>
    <x v="1"/>
    <s v="HVX"/>
    <x v="1"/>
    <s v="kanban"/>
    <n v="2600"/>
    <n v="248"/>
    <n v="360"/>
    <n v="6.3"/>
    <n v="0"/>
    <n v="120"/>
    <n v="3296"/>
    <n v="1562.3999999999999"/>
    <n v="0.44296116504854366"/>
    <n v="0"/>
    <n v="378"/>
    <n v="2268"/>
    <n v="20764.8"/>
    <s v="&lt;15 days"/>
    <n v="2"/>
    <s v="B"/>
    <n v="14"/>
    <n v="0"/>
  </r>
  <r>
    <s v="AGSH32502-01"/>
    <s v="THREADED ROD"/>
    <s v="SM"/>
    <n v="202"/>
    <x v="1"/>
    <s v="HVX"/>
    <x v="1"/>
    <s v="kanban"/>
    <n v="2600"/>
    <n v="84"/>
    <n v="60"/>
    <n v="2"/>
    <n v="0"/>
    <n v="24"/>
    <n v="261"/>
    <n v="168"/>
    <n v="346.81992337164752"/>
    <n v="0"/>
    <n v="24"/>
    <n v="120"/>
    <n v="522"/>
    <s v="&gt;90 days"/>
    <n v="3"/>
    <s v="C"/>
    <n v="21"/>
    <n v="104.16619885108263"/>
  </r>
  <r>
    <s v="AGSH32505-01Z"/>
    <s v="面板185mm"/>
    <s v="MTX"/>
    <n v="202"/>
    <x v="1"/>
    <s v="HVX"/>
    <x v="0"/>
    <s v="Order specific"/>
    <n v="2100"/>
    <n v="2"/>
    <n v="3"/>
    <n v="156.37"/>
    <n v="0"/>
    <n v="0"/>
    <n v="11"/>
    <n v="312.74"/>
    <n v="2787.2727272727275"/>
    <n v="0"/>
    <n v="0"/>
    <n v="469.11"/>
    <n v="1720.0700000000002"/>
    <s v="Order specific"/>
    <s v="Order specific"/>
    <s v="C"/>
    <s v=""/>
    <n v="0"/>
  </r>
  <r>
    <s v="AGSH32506-01Z"/>
    <s v="面板210mm"/>
    <s v="MTX"/>
    <n v="202"/>
    <x v="1"/>
    <s v="HVX"/>
    <x v="0"/>
    <s v="Order specific"/>
    <n v="2100"/>
    <n v="4"/>
    <n v="0"/>
    <n v="165.9"/>
    <n v="0"/>
    <n v="0"/>
    <n v="5"/>
    <n v="663.6"/>
    <n v="146"/>
    <n v="0"/>
    <n v="0"/>
    <n v="0"/>
    <n v="829.5"/>
    <s v="Order specific"/>
    <s v="Order specific"/>
    <s v="C"/>
    <s v=""/>
    <n v="0"/>
  </r>
  <r>
    <s v="AGSH32508-01Z"/>
    <s v="12KV 185mm面板"/>
    <s v="MTX"/>
    <n v="202"/>
    <x v="1"/>
    <s v="HVX"/>
    <x v="0"/>
    <s v="Order specific"/>
    <n v="2100"/>
    <n v="11"/>
    <n v="0"/>
    <n v="159.79"/>
    <n v="0"/>
    <n v="0"/>
    <n v="0"/>
    <n v="1757.6899999999998"/>
    <s v=""/>
    <n v="0"/>
    <n v="0"/>
    <n v="0"/>
    <n v="0"/>
    <s v="Order specific"/>
    <s v="Order specific"/>
    <s v="B"/>
    <s v=""/>
    <n v="0"/>
  </r>
  <r>
    <s v="AGSH32509-01Z"/>
    <s v="隔离车面板（210mm)"/>
    <s v="VMI"/>
    <n v="202"/>
    <x v="1"/>
    <s v="HVX"/>
    <x v="2"/>
    <s v="MRP"/>
    <s v="VMI"/>
    <n v="1"/>
    <n v="0"/>
    <n v="168.83"/>
    <n v="0"/>
    <n v="0"/>
    <n v="24"/>
    <n v="168.83"/>
    <n v="167.29166666666666"/>
    <n v="0"/>
    <n v="0"/>
    <n v="0"/>
    <n v="4051.92"/>
    <s v="&gt;90 days"/>
    <n v="3"/>
    <s v="C"/>
    <n v="21"/>
    <n v="97.440350136986311"/>
  </r>
  <r>
    <s v="AGSH32510-02Z"/>
    <s v="隔离车面板（254mm)"/>
    <s v="VMI"/>
    <n v="202"/>
    <x v="1"/>
    <s v="HVX"/>
    <x v="2"/>
    <s v="MRP"/>
    <s v="VMI"/>
    <n v="1"/>
    <n v="0"/>
    <n v="138.86000000000001"/>
    <n v="0"/>
    <n v="0"/>
    <n v="3"/>
    <n v="138.86000000000001"/>
    <n v="121.66666666666666"/>
    <n v="0"/>
    <n v="0"/>
    <n v="0"/>
    <n v="416.58000000000004"/>
    <s v="&gt;90 days"/>
    <n v="3"/>
    <s v="C"/>
    <n v="21"/>
    <n v="75.828973150684931"/>
  </r>
  <r>
    <s v="AGSH32512-01Z"/>
    <s v="前面板12/24kv 210mm"/>
    <s v="VMI"/>
    <n v="202"/>
    <x v="1"/>
    <s v="HVX"/>
    <x v="2"/>
    <s v="MRP"/>
    <s v="VMI"/>
    <n v="1"/>
    <n v="0"/>
    <n v="166.05"/>
    <n v="0"/>
    <n v="0"/>
    <n v="1286"/>
    <n v="166.05"/>
    <n v="0.28382581648522548"/>
    <n v="0"/>
    <n v="0"/>
    <n v="0"/>
    <n v="213540.30000000002"/>
    <s v="&lt;15 days"/>
    <n v="1"/>
    <s v="C"/>
    <n v="7"/>
    <n v="0"/>
  </r>
  <r>
    <s v="AGSH32513-02Z"/>
    <s v="面板254mm"/>
    <s v="VMI"/>
    <n v="202"/>
    <x v="1"/>
    <s v="HVX"/>
    <x v="2"/>
    <s v="MRP"/>
    <s v="VMI"/>
    <n v="1"/>
    <n v="0"/>
    <n v="177.61"/>
    <n v="0"/>
    <n v="0"/>
    <n v="25"/>
    <n v="177.61"/>
    <n v="14.6"/>
    <n v="0"/>
    <n v="0"/>
    <n v="0"/>
    <n v="4440.25"/>
    <s v="&lt;15 days"/>
    <n v="3"/>
    <s v="C"/>
    <n v="21"/>
    <n v="0"/>
  </r>
  <r>
    <s v="AGSH32532-01"/>
    <s v="摇把四角"/>
    <s v="XA"/>
    <n v="202"/>
    <x v="1"/>
    <s v="HVX"/>
    <x v="0"/>
    <s v="Order specific"/>
    <n v="2100"/>
    <n v="51"/>
    <n v="1"/>
    <n v="122"/>
    <n v="0"/>
    <n v="0"/>
    <n v="39"/>
    <n v="6222"/>
    <n v="9.3589743589743595"/>
    <n v="0"/>
    <n v="0"/>
    <n v="122"/>
    <n v="4758"/>
    <s v="Order specific"/>
    <s v="Order specific"/>
    <s v="B"/>
    <s v=""/>
    <n v="0"/>
  </r>
  <r>
    <s v="AGSH32547-01"/>
    <s v="壳体支撑架254mm"/>
    <s v="MTX"/>
    <n v="202"/>
    <x v="1"/>
    <s v="HVX"/>
    <x v="0"/>
    <s v="Order specific"/>
    <n v="2100"/>
    <n v="1"/>
    <n v="0"/>
    <n v="45.55"/>
    <n v="0"/>
    <n v="0"/>
    <n v="14"/>
    <n v="45.55"/>
    <n v="1329.6428571428571"/>
    <n v="0"/>
    <n v="0"/>
    <n v="0"/>
    <n v="637.69999999999993"/>
    <s v="Order specific"/>
    <s v="Order specific"/>
    <s v="C"/>
    <s v=""/>
    <n v="0"/>
  </r>
  <r>
    <s v="AGSH32549-01"/>
    <s v="手车四角丝杆"/>
    <s v="VMI"/>
    <n v="202"/>
    <x v="1"/>
    <s v="HVX"/>
    <x v="2"/>
    <s v="MRP"/>
    <s v="VMI"/>
    <n v="5"/>
    <n v="0"/>
    <n v="172.43"/>
    <n v="0"/>
    <n v="0"/>
    <n v="219"/>
    <n v="862.15000000000009"/>
    <n v="1.6666666666666665"/>
    <n v="0"/>
    <n v="0"/>
    <n v="0"/>
    <n v="37762.17"/>
    <s v="&lt;15 days"/>
    <n v="2"/>
    <s v="C"/>
    <n v="14"/>
    <n v="0"/>
  </r>
  <r>
    <s v="AGSH33016-01"/>
    <s v="电机24VDC"/>
    <s v="VMI"/>
    <n v="202"/>
    <x v="1"/>
    <s v="HVX"/>
    <x v="2"/>
    <s v="MRP"/>
    <s v="VMI"/>
    <n v="19"/>
    <n v="0"/>
    <n v="138"/>
    <n v="0"/>
    <n v="0"/>
    <n v="0"/>
    <n v="2622"/>
    <s v=""/>
    <n v="0"/>
    <n v="0"/>
    <n v="0"/>
    <n v="0"/>
    <s v="&gt;90 days"/>
    <n v="4"/>
    <s v="B"/>
    <n v="0"/>
    <n v="1730.52"/>
  </r>
  <r>
    <s v="AGSH33017-01"/>
    <s v="电机48VDC"/>
    <s v="VMI"/>
    <n v="202"/>
    <x v="1"/>
    <s v="HVX"/>
    <x v="2"/>
    <s v="MRP"/>
    <s v="VMI"/>
    <n v="55"/>
    <n v="0"/>
    <n v="138"/>
    <n v="0"/>
    <n v="0"/>
    <n v="35"/>
    <n v="7590"/>
    <n v="198.14285714285714"/>
    <n v="0"/>
    <n v="0"/>
    <n v="0"/>
    <n v="4830"/>
    <s v="&gt;90 days"/>
    <n v="3"/>
    <s v="A"/>
    <n v="21"/>
    <n v="4478.4830569574624"/>
  </r>
  <r>
    <s v="AGSH33018-01"/>
    <s v="电机60VDC"/>
    <s v="VMI"/>
    <n v="202"/>
    <x v="1"/>
    <s v="HVX"/>
    <x v="2"/>
    <s v="MRP"/>
    <s v="VMI"/>
    <n v="20"/>
    <n v="0"/>
    <n v="138"/>
    <n v="0"/>
    <n v="0"/>
    <n v="0"/>
    <n v="2760"/>
    <s v=""/>
    <n v="0"/>
    <n v="0"/>
    <n v="0"/>
    <n v="0"/>
    <s v="&gt;90 days"/>
    <n v="4"/>
    <s v="B"/>
    <n v="0"/>
    <n v="1821.6000000000001"/>
  </r>
  <r>
    <s v="AGSH33019-01"/>
    <s v="电机110V AC/DC"/>
    <s v="VMI"/>
    <n v="202"/>
    <x v="1"/>
    <s v="HVX"/>
    <x v="2"/>
    <s v="MRP"/>
    <s v="VMI"/>
    <n v="33"/>
    <n v="0"/>
    <n v="138"/>
    <n v="0"/>
    <n v="0"/>
    <n v="1960"/>
    <n v="4554"/>
    <n v="3.7244897959183669"/>
    <n v="0"/>
    <n v="0"/>
    <n v="0"/>
    <n v="270480"/>
    <s v="&lt;15 days"/>
    <n v="1"/>
    <s v="B"/>
    <n v="7"/>
    <n v="0"/>
  </r>
  <r>
    <s v="AGSH33020-01"/>
    <s v="电机220VDC"/>
    <s v="VMI"/>
    <n v="202"/>
    <x v="1"/>
    <s v="HVX"/>
    <x v="2"/>
    <s v="MRP"/>
    <s v="VMI"/>
    <n v="2"/>
    <n v="0"/>
    <n v="138"/>
    <n v="0"/>
    <n v="0"/>
    <n v="4807"/>
    <n v="276"/>
    <n v="2.5057208237986268"/>
    <n v="0"/>
    <n v="0"/>
    <n v="0"/>
    <n v="663366"/>
    <s v="&lt;15 days"/>
    <n v="1"/>
    <s v="C"/>
    <n v="7"/>
    <n v="0"/>
  </r>
  <r>
    <s v="AGSH33022-01"/>
    <s v="电机230VAC"/>
    <s v="XA"/>
    <n v="202"/>
    <x v="1"/>
    <s v="HVX"/>
    <x v="0"/>
    <s v="Order specific"/>
    <n v="2100"/>
    <n v="2"/>
    <n v="0"/>
    <n v="138"/>
    <n v="0"/>
    <n v="0"/>
    <n v="10"/>
    <n v="276"/>
    <n v="73"/>
    <n v="0"/>
    <n v="0"/>
    <n v="0"/>
    <n v="1380"/>
    <s v="Order specific"/>
    <s v="Order specific"/>
    <s v="C"/>
    <s v=""/>
    <n v="0"/>
  </r>
  <r>
    <s v="AGSH33052-01"/>
    <s v="SPUR GEAR"/>
    <s v="SM"/>
    <n v="202"/>
    <x v="1"/>
    <s v="HVX"/>
    <x v="1"/>
    <s v="kanban"/>
    <n v="2600"/>
    <n v="395"/>
    <n v="900"/>
    <n v="2.5"/>
    <n v="0"/>
    <n v="200"/>
    <n v="5263"/>
    <n v="987.5"/>
    <n v="0.13870416112483375"/>
    <n v="0"/>
    <n v="250"/>
    <n v="2250"/>
    <n v="13157.5"/>
    <s v="&lt;15 days"/>
    <n v="2"/>
    <s v="B"/>
    <n v="14"/>
    <n v="0"/>
  </r>
  <r>
    <s v="AGSH33054-01"/>
    <s v="SHAFT"/>
    <s v="SM"/>
    <n v="212"/>
    <x v="1"/>
    <s v="HVX"/>
    <x v="1"/>
    <s v="kanban"/>
    <n v="2600"/>
    <n v="373"/>
    <n v="517"/>
    <n v="6.31"/>
    <n v="0"/>
    <n v="150"/>
    <n v="4541"/>
    <n v="2353.6299999999997"/>
    <n v="31.749614622329887"/>
    <n v="0"/>
    <n v="473.24999999999994"/>
    <n v="3262.27"/>
    <n v="28653.71"/>
    <s v="&lt;90 days"/>
    <n v="2"/>
    <s v="B"/>
    <n v="14"/>
    <n v="868.42555835477708"/>
  </r>
  <r>
    <s v="AGSH33056-01"/>
    <s v="PIPE"/>
    <s v="SM"/>
    <n v="202"/>
    <x v="1"/>
    <s v="HVX"/>
    <x v="1"/>
    <s v="kanban"/>
    <n v="2600"/>
    <n v="1445"/>
    <n v="1200"/>
    <n v="1.7"/>
    <n v="0"/>
    <n v="300"/>
    <n v="3158"/>
    <n v="2456.5"/>
    <n v="43.111146295123497"/>
    <n v="0"/>
    <n v="255"/>
    <n v="2040"/>
    <n v="5368.5999999999995"/>
    <s v="&lt;90 days"/>
    <n v="3"/>
    <s v="B"/>
    <n v="21"/>
    <n v="831.53855690623971"/>
  </r>
  <r>
    <s v="AGSH33062-01"/>
    <s v="110VDC电动手车电机"/>
    <s v="XA"/>
    <n v="202"/>
    <x v="1"/>
    <s v="HVX"/>
    <x v="0"/>
    <s v="Order specific"/>
    <n v="2100"/>
    <n v="10"/>
    <n v="0"/>
    <n v="186.32"/>
    <n v="10"/>
    <n v="0"/>
    <n v="54"/>
    <n v="1863.1999999999998"/>
    <n v="9767.1296296296296"/>
    <n v="1863.1999999999998"/>
    <n v="0"/>
    <n v="0"/>
    <n v="10061.279999999999"/>
    <s v="Order specific"/>
    <s v="Order specific"/>
    <s v="B"/>
    <s v=""/>
    <n v="0"/>
  </r>
  <r>
    <s v="AGSH33063-01"/>
    <s v="220VDC电动手车电机"/>
    <s v="XA"/>
    <n v="202"/>
    <x v="1"/>
    <s v="HVX"/>
    <x v="0"/>
    <s v="Order specific"/>
    <n v="2100"/>
    <n v="9"/>
    <n v="1"/>
    <n v="186.32"/>
    <n v="10"/>
    <n v="0"/>
    <n v="46"/>
    <n v="1676.8799999999999"/>
    <n v="79.347826086956516"/>
    <n v="1863.1999999999998"/>
    <n v="0"/>
    <n v="186.32"/>
    <n v="8570.7199999999993"/>
    <s v="Order specific"/>
    <s v="Order specific"/>
    <s v="B"/>
    <s v=""/>
    <n v="0"/>
  </r>
  <r>
    <s v="AGSH33187-01"/>
    <s v="爬距增大圈VG3"/>
    <s v="VMI"/>
    <n v="202"/>
    <x v="1"/>
    <s v="HVX"/>
    <x v="2"/>
    <s v="MRP"/>
    <s v="VMI"/>
    <n v="18"/>
    <n v="0"/>
    <n v="8.33"/>
    <n v="0"/>
    <n v="0"/>
    <n v="3328"/>
    <n v="149.94"/>
    <n v="0.98707932692307687"/>
    <n v="0"/>
    <n v="0"/>
    <n v="0"/>
    <n v="27722.240000000002"/>
    <s v="&lt;15 days"/>
    <n v="2"/>
    <s v="C"/>
    <n v="14"/>
    <n v="0"/>
  </r>
  <r>
    <s v="AGSH33193-02"/>
    <s v="爬距增大圈VG5"/>
    <s v="VMI"/>
    <n v="202"/>
    <x v="1"/>
    <s v="HVX"/>
    <x v="2"/>
    <s v="MRP"/>
    <s v="VMI"/>
    <n v="36"/>
    <n v="0"/>
    <n v="11.93"/>
    <n v="0"/>
    <n v="0"/>
    <n v="282"/>
    <n v="429.48"/>
    <n v="23.297872340425531"/>
    <n v="0"/>
    <n v="0"/>
    <n v="0"/>
    <n v="3364.2599999999998"/>
    <s v="&lt;30 days"/>
    <n v="3"/>
    <s v="C"/>
    <n v="21"/>
    <n v="27.957383013698646"/>
  </r>
  <r>
    <s v="AGSH33208-01"/>
    <s v="电动手车电机220VAC"/>
    <s v="XA"/>
    <n v="202"/>
    <x v="1"/>
    <s v="HVX"/>
    <x v="0"/>
    <s v="Order specific"/>
    <n v="2100"/>
    <n v="40"/>
    <n v="24"/>
    <n v="186.32"/>
    <n v="0"/>
    <n v="0"/>
    <n v="83"/>
    <n v="7452.7999999999993"/>
    <n v="158.31325301204819"/>
    <n v="0"/>
    <n v="0"/>
    <n v="4471.68"/>
    <n v="15464.56"/>
    <s v="Order specific"/>
    <s v="Order specific"/>
    <s v="A"/>
    <s v=""/>
    <n v="0"/>
  </r>
  <r>
    <s v="AGSH33216-01Z"/>
    <s v="面板210mm"/>
    <s v="XA"/>
    <n v="202"/>
    <x v="1"/>
    <s v="HVX"/>
    <x v="0"/>
    <s v="Order specific"/>
    <n v="2100"/>
    <n v="3"/>
    <n v="0"/>
    <n v="85.91"/>
    <n v="0"/>
    <n v="0"/>
    <n v="0"/>
    <n v="257.73"/>
    <s v=""/>
    <n v="0"/>
    <n v="0"/>
    <n v="0"/>
    <n v="0"/>
    <s v="Order specific"/>
    <s v="Order specific"/>
    <s v="C"/>
    <s v=""/>
    <n v="0"/>
  </r>
  <r>
    <s v="AGSH33349-01"/>
    <s v="CAP"/>
    <s v="SM"/>
    <n v="212"/>
    <x v="1"/>
    <s v="HVX"/>
    <x v="1"/>
    <s v="kanban"/>
    <n v="2600"/>
    <n v="592"/>
    <n v="850"/>
    <n v="2.4300000000000002"/>
    <n v="0"/>
    <n v="300"/>
    <n v="3834"/>
    <n v="1438.5600000000002"/>
    <n v="0.28560250391236308"/>
    <n v="0"/>
    <n v="364.5"/>
    <n v="2065.5"/>
    <n v="9316.6200000000008"/>
    <s v="&lt;15 days"/>
    <n v="3"/>
    <s v="B"/>
    <n v="21"/>
    <n v="0"/>
  </r>
  <r>
    <s v="AGSH34026-01"/>
    <s v="FISHPLATE"/>
    <s v="SM"/>
    <n v="202"/>
    <x v="1"/>
    <s v="HVX"/>
    <x v="1"/>
    <s v="kanban"/>
    <n v="2600"/>
    <n v="558"/>
    <n v="2000"/>
    <n v="1.1000000000000001"/>
    <n v="0"/>
    <n v="400"/>
    <n v="6206"/>
    <n v="613.80000000000007"/>
    <n v="34.817918143731873"/>
    <n v="0"/>
    <n v="220.00000000000003"/>
    <n v="2200"/>
    <n v="6826.6"/>
    <s v="&lt;90 days"/>
    <n v="3"/>
    <s v="C"/>
    <n v="21"/>
    <n v="160.77208178452429"/>
  </r>
  <r>
    <s v="AGSH34051-01"/>
    <s v="GUIDE ROD"/>
    <s v="SM"/>
    <n v="202"/>
    <x v="1"/>
    <s v="HVX"/>
    <x v="1"/>
    <s v="kanban"/>
    <n v="2600"/>
    <n v="207"/>
    <n v="120"/>
    <n v="1.85"/>
    <n v="0"/>
    <n v="60"/>
    <n v="323"/>
    <n v="382.95000000000005"/>
    <n v="630.55727554179566"/>
    <n v="0"/>
    <n v="55.5"/>
    <n v="222"/>
    <n v="597.55000000000007"/>
    <s v="&gt;90 days"/>
    <n v="3"/>
    <s v="C"/>
    <n v="21"/>
    <n v="244.3295457799382"/>
  </r>
  <r>
    <s v="AGSH34081-01"/>
    <s v="LEVER"/>
    <s v="SM"/>
    <n v="212"/>
    <x v="1"/>
    <s v="HVX"/>
    <x v="1"/>
    <s v="kanban"/>
    <n v="2600"/>
    <n v="831"/>
    <n v="1100"/>
    <n v="1.2"/>
    <n v="0"/>
    <n v="300"/>
    <n v="3103"/>
    <n v="997.19999999999993"/>
    <n v="24.349017080244924"/>
    <n v="0"/>
    <n v="180"/>
    <n v="1320"/>
    <n v="3723.6"/>
    <s v="&lt;30 days"/>
    <n v="3"/>
    <s v="B"/>
    <n v="21"/>
    <n v="90.523665991661744"/>
  </r>
  <r>
    <s v="AGSH34083-01"/>
    <s v="LEVER"/>
    <s v="SM"/>
    <n v="202"/>
    <x v="1"/>
    <s v="HVX"/>
    <x v="1"/>
    <s v="kanban"/>
    <n v="2600"/>
    <n v="591"/>
    <n v="900"/>
    <n v="2.5"/>
    <n v="0"/>
    <n v="300"/>
    <n v="6099"/>
    <n v="1477.5"/>
    <n v="49.731923266109199"/>
    <n v="0"/>
    <n v="375"/>
    <n v="2250"/>
    <n v="15247.5"/>
    <s v="&lt;90 days"/>
    <n v="2"/>
    <s v="B"/>
    <n v="14"/>
    <n v="700.63618465951242"/>
  </r>
  <r>
    <s v="AGSH34085-01"/>
    <s v="SUPPORT"/>
    <s v="SM"/>
    <n v="202"/>
    <x v="1"/>
    <s v="HVX"/>
    <x v="1"/>
    <s v="kanban"/>
    <n v="2600"/>
    <n v="441"/>
    <n v="500"/>
    <n v="4.5"/>
    <n v="0"/>
    <n v="200"/>
    <n v="3969"/>
    <n v="1984.5"/>
    <n v="54.349962207105065"/>
    <n v="0"/>
    <n v="450"/>
    <n v="2250"/>
    <n v="17860.5"/>
    <s v="&lt;90 days"/>
    <n v="2"/>
    <s v="B"/>
    <n v="14"/>
    <n v="972.38650872679227"/>
  </r>
  <r>
    <s v="AGSH34087-01"/>
    <s v="FISHPLATE"/>
    <s v="SM"/>
    <n v="202"/>
    <x v="1"/>
    <s v="HVX"/>
    <x v="1"/>
    <s v="kanban"/>
    <n v="2600"/>
    <n v="771"/>
    <n v="400"/>
    <n v="2.65"/>
    <n v="0"/>
    <n v="400"/>
    <n v="7938"/>
    <n v="2043.1499999999999"/>
    <n v="20.277777777777775"/>
    <n v="0"/>
    <n v="530"/>
    <n v="1060"/>
    <n v="21035.7"/>
    <s v="&lt;30 days"/>
    <n v="2"/>
    <s v="B"/>
    <n v="14"/>
    <n v="417.47432054794513"/>
  </r>
  <r>
    <s v="AGSH34093-01"/>
    <s v="S6与半轴联锁杆"/>
    <s v="VMI"/>
    <n v="212"/>
    <x v="1"/>
    <s v="HVX"/>
    <x v="2"/>
    <s v="MRP"/>
    <s v="VMI"/>
    <n v="153"/>
    <n v="0"/>
    <n v="8.6"/>
    <n v="0"/>
    <n v="0"/>
    <n v="2908"/>
    <n v="1315.8"/>
    <n v="96.772696011004129"/>
    <n v="0"/>
    <n v="0"/>
    <n v="0"/>
    <n v="25008.799999999999"/>
    <s v="&gt;90 days"/>
    <n v="2"/>
    <s v="B"/>
    <n v="14"/>
    <n v="742.79347186184111"/>
  </r>
  <r>
    <s v="AGSH34114-01"/>
    <s v="HVX-A主轴摆臂"/>
    <s v="VMI"/>
    <n v="202"/>
    <x v="1"/>
    <s v="HVX"/>
    <x v="2"/>
    <s v="MRP"/>
    <s v="VMI"/>
    <n v="3"/>
    <n v="0"/>
    <n v="24.67"/>
    <n v="0"/>
    <n v="0"/>
    <n v="8988"/>
    <n v="74.010000000000005"/>
    <n v="6.2132843791722294"/>
    <n v="0"/>
    <n v="0"/>
    <n v="0"/>
    <n v="221733.96000000002"/>
    <s v="&lt;15 days"/>
    <n v="1"/>
    <s v="C"/>
    <n v="7"/>
    <n v="0"/>
  </r>
  <r>
    <s v="AGSH34118-01"/>
    <s v="合分止动块（旧）"/>
    <s v="XA"/>
    <n v="213"/>
    <x v="1"/>
    <s v="HVX"/>
    <x v="0"/>
    <s v="Order specific"/>
    <n v="2100"/>
    <n v="57"/>
    <n v="0"/>
    <n v="144.52000000000001"/>
    <n v="0"/>
    <n v="0"/>
    <n v="382"/>
    <n v="8237.6400000000012"/>
    <n v="2.8664921465968587"/>
    <n v="0"/>
    <n v="0"/>
    <n v="0"/>
    <n v="55206.640000000007"/>
    <s v="Order specific"/>
    <s v="Order specific"/>
    <s v="A"/>
    <s v=""/>
    <n v="0"/>
  </r>
  <r>
    <s v="AGSH34127-01"/>
    <s v="LEVER"/>
    <s v="SM"/>
    <n v="202"/>
    <x v="1"/>
    <s v="HVX"/>
    <x v="1"/>
    <s v="kanban"/>
    <n v="2600"/>
    <n v="650"/>
    <n v="750"/>
    <n v="2.59"/>
    <n v="0"/>
    <n v="250"/>
    <n v="6101"/>
    <n v="1683.5"/>
    <n v="3.4100967054581215"/>
    <n v="0"/>
    <n v="323.75"/>
    <n v="1942.5"/>
    <n v="15801.589999999998"/>
    <s v="&lt;15 days"/>
    <n v="2"/>
    <s v="B"/>
    <n v="14"/>
    <n v="0"/>
  </r>
  <r>
    <s v="AGSH34135-01"/>
    <s v="LOCK ROD GUIDE"/>
    <s v="SM"/>
    <n v="212"/>
    <x v="1"/>
    <s v="HVX"/>
    <x v="1"/>
    <s v="kanban"/>
    <n v="2600"/>
    <n v="251"/>
    <n v="120"/>
    <n v="2.8"/>
    <n v="0"/>
    <n v="60"/>
    <n v="1065"/>
    <n v="702.8"/>
    <n v="222.7699530516432"/>
    <n v="0"/>
    <n v="84"/>
    <n v="336"/>
    <n v="2982"/>
    <s v="&gt;90 days"/>
    <n v="3"/>
    <s v="C"/>
    <n v="21"/>
    <n v="420.12213900948365"/>
  </r>
  <r>
    <s v="AGSH34149-01"/>
    <s v="PIN"/>
    <s v="SM"/>
    <n v="212"/>
    <x v="1"/>
    <s v="HVX"/>
    <x v="1"/>
    <s v="kanban"/>
    <n v="2600"/>
    <n v="671"/>
    <n v="200"/>
    <n v="5.17"/>
    <n v="0"/>
    <n v="200"/>
    <n v="7844"/>
    <n v="3469.07"/>
    <n v="11.679627740948495"/>
    <n v="0"/>
    <n v="517"/>
    <n v="1034"/>
    <n v="40553.479999999996"/>
    <s v="&lt;15 days"/>
    <n v="2"/>
    <s v="B"/>
    <n v="14"/>
    <n v="0"/>
  </r>
  <r>
    <s v="AGSH34268-01"/>
    <s v="极柱铜轴套"/>
    <s v="VMI"/>
    <n v="202"/>
    <x v="1"/>
    <s v="HVX"/>
    <x v="2"/>
    <s v="MRP"/>
    <s v="VMI"/>
    <n v="3"/>
    <n v="0"/>
    <n v="42.73"/>
    <n v="0"/>
    <n v="0"/>
    <n v="945"/>
    <n v="128.19"/>
    <n v="259.16931216931215"/>
    <n v="0"/>
    <n v="0"/>
    <n v="0"/>
    <n v="40379.85"/>
    <s v="&gt;90 days"/>
    <n v="2"/>
    <s v="C"/>
    <n v="14"/>
    <n v="80.035122793622278"/>
  </r>
  <r>
    <s v="AGSH34290-02"/>
    <s v="电动手车S5装配件"/>
    <s v="XA"/>
    <n v="202"/>
    <x v="1"/>
    <s v="HVX"/>
    <x v="0"/>
    <s v="Order specific"/>
    <n v="2100"/>
    <n v="18"/>
    <n v="32"/>
    <n v="3.41"/>
    <n v="0"/>
    <n v="0"/>
    <n v="183"/>
    <n v="61.38"/>
    <n v="5.9836065573770494"/>
    <n v="0"/>
    <n v="0"/>
    <n v="109.12"/>
    <n v="624.03"/>
    <s v="Order specific"/>
    <s v="Order specific"/>
    <s v="C"/>
    <s v=""/>
    <n v="0"/>
  </r>
  <r>
    <s v="AGSH34292-01"/>
    <s v="电动手车丝杆挡板"/>
    <s v="XA"/>
    <n v="202"/>
    <x v="1"/>
    <s v="HVX"/>
    <x v="0"/>
    <s v="Order specific"/>
    <n v="2100"/>
    <n v="20"/>
    <n v="30"/>
    <n v="2"/>
    <n v="0"/>
    <n v="0"/>
    <n v="183"/>
    <n v="40"/>
    <n v="35.901639344262293"/>
    <n v="0"/>
    <n v="0"/>
    <n v="60"/>
    <n v="366"/>
    <s v="Order specific"/>
    <s v="Order specific"/>
    <s v="C"/>
    <s v=""/>
    <n v="0"/>
  </r>
  <r>
    <s v="AGSH34306-01"/>
    <s v="极柱泡套"/>
    <s v="VMI"/>
    <n v="202"/>
    <x v="1"/>
    <s v="HVX"/>
    <x v="2"/>
    <s v="MRP"/>
    <s v="VMI"/>
    <n v="15"/>
    <n v="0"/>
    <n v="96.33"/>
    <n v="0"/>
    <n v="0"/>
    <n v="12046"/>
    <n v="1444.95"/>
    <n v="0.60601029387348493"/>
    <n v="0"/>
    <n v="0"/>
    <n v="0"/>
    <n v="1160391.18"/>
    <s v="&lt;15 days"/>
    <n v="1"/>
    <s v="B"/>
    <n v="7"/>
    <n v="0"/>
  </r>
  <r>
    <s v="AGSH34306-03"/>
    <s v="极柱泡套"/>
    <s v="VMI"/>
    <n v="202"/>
    <x v="1"/>
    <s v="HVX"/>
    <x v="2"/>
    <s v="MRP"/>
    <s v="VMI"/>
    <n v="2"/>
    <n v="0"/>
    <n v="121.33"/>
    <n v="0"/>
    <n v="0"/>
    <n v="6010"/>
    <n v="242.66"/>
    <n v="0.910981697171381"/>
    <n v="0"/>
    <n v="0"/>
    <n v="0"/>
    <n v="729193.3"/>
    <s v="&lt;15 days"/>
    <n v="1"/>
    <s v="C"/>
    <n v="7"/>
    <n v="0"/>
  </r>
  <r>
    <s v="AGSH34323-01"/>
    <s v="航空插支架"/>
    <s v="VMI"/>
    <n v="202"/>
    <x v="1"/>
    <s v="HVX"/>
    <x v="2"/>
    <s v="MRP"/>
    <s v="VMI"/>
    <n v="27"/>
    <n v="0"/>
    <n v="36.54"/>
    <n v="0"/>
    <n v="0"/>
    <n v="3214"/>
    <n v="986.57999999999993"/>
    <n v="0.22713130056004979"/>
    <n v="0"/>
    <n v="0"/>
    <n v="0"/>
    <n v="117439.56"/>
    <s v="&lt;15 days"/>
    <n v="2"/>
    <s v="B"/>
    <n v="14"/>
    <n v="0"/>
  </r>
  <r>
    <s v="AGSH34530-01"/>
    <s v="PUSH BUTTON"/>
    <s v="SM"/>
    <n v="202"/>
    <x v="1"/>
    <s v="HVX"/>
    <x v="1"/>
    <s v="kanban"/>
    <n v="2600"/>
    <n v="213"/>
    <n v="1500"/>
    <n v="4"/>
    <n v="0"/>
    <n v="500"/>
    <n v="7045"/>
    <n v="852"/>
    <n v="1.3988644428672818"/>
    <n v="0"/>
    <n v="1000"/>
    <n v="6000"/>
    <n v="28180"/>
    <s v="&lt;15 days"/>
    <n v="2"/>
    <s v="C"/>
    <n v="14"/>
    <n v="0"/>
  </r>
  <r>
    <s v="AGSH34532-01"/>
    <s v="PUSH BUTTON  BLACK"/>
    <s v="SM"/>
    <n v="202"/>
    <x v="1"/>
    <s v="HVX"/>
    <x v="1"/>
    <s v="kanban"/>
    <n v="2600"/>
    <n v="838"/>
    <n v="1000"/>
    <n v="4"/>
    <n v="0"/>
    <n v="250"/>
    <n v="1490"/>
    <n v="3352"/>
    <n v="52.177852348993291"/>
    <n v="0"/>
    <n v="500"/>
    <n v="4000"/>
    <n v="5960"/>
    <s v="&lt;90 days"/>
    <n v="3"/>
    <s v="B"/>
    <n v="21"/>
    <n v="1321.9284275516111"/>
  </r>
  <r>
    <s v="AGSH34532-02"/>
    <s v="PUSH BUTTON GREEN"/>
    <s v="SM"/>
    <n v="202"/>
    <x v="1"/>
    <s v="HVX"/>
    <x v="1"/>
    <s v="kanban"/>
    <n v="2600"/>
    <n v="316"/>
    <n v="750"/>
    <n v="4"/>
    <n v="0"/>
    <n v="250"/>
    <n v="6102"/>
    <n v="1264"/>
    <n v="50.126188135037694"/>
    <n v="0"/>
    <n v="500"/>
    <n v="3000"/>
    <n v="24408"/>
    <s v="&lt;90 days"/>
    <n v="2"/>
    <s v="B"/>
    <n v="14"/>
    <n v="601.24083460293582"/>
  </r>
  <r>
    <s v="AGSH34538-01"/>
    <s v="SHEET"/>
    <s v="SM"/>
    <n v="202"/>
    <x v="1"/>
    <s v="HVX"/>
    <x v="1"/>
    <s v="kanban"/>
    <n v="2600"/>
    <n v="517"/>
    <n v="600"/>
    <n v="1.1499999999999999"/>
    <n v="0"/>
    <n v="100"/>
    <n v="363"/>
    <n v="594.54999999999995"/>
    <n v="317.74104683195594"/>
    <n v="0"/>
    <n v="57.499999999999993"/>
    <n v="690"/>
    <n v="417.45"/>
    <s v="&gt;90 days"/>
    <n v="3"/>
    <s v="C"/>
    <n v="21"/>
    <n v="366.46847538581579"/>
  </r>
  <r>
    <s v="AGSH34540-02"/>
    <s v="TAPPET"/>
    <s v="SM"/>
    <n v="202"/>
    <x v="1"/>
    <s v="HVX"/>
    <x v="1"/>
    <s v="kanban"/>
    <n v="2600"/>
    <n v="22"/>
    <n v="420"/>
    <n v="4.0999999999999996"/>
    <n v="0"/>
    <n v="60"/>
    <n v="303"/>
    <n v="90.199999999999989"/>
    <n v="622.78877887788781"/>
    <n v="0"/>
    <n v="122.99999999999999"/>
    <n v="1721.9999999999998"/>
    <n v="1242.3"/>
    <s v="&gt;90 days"/>
    <n v="3"/>
    <s v="C"/>
    <n v="21"/>
    <n v="57.524622792188858"/>
  </r>
  <r>
    <s v="AGSH34653-01"/>
    <s v="K01 导轨"/>
    <s v="XA"/>
    <n v="202"/>
    <x v="1"/>
    <s v="HVX"/>
    <x v="0"/>
    <s v="Order specific"/>
    <n v="2100"/>
    <n v="254"/>
    <n v="0"/>
    <n v="1.85"/>
    <n v="0"/>
    <n v="0"/>
    <n v="220"/>
    <n v="469.90000000000003"/>
    <n v="36.5"/>
    <n v="0"/>
    <n v="0"/>
    <n v="0"/>
    <n v="407"/>
    <s v="Order specific"/>
    <s v="Order specific"/>
    <s v="C"/>
    <s v=""/>
    <n v="0"/>
  </r>
  <r>
    <s v="AGSH34805-01"/>
    <s v="隔板固定块"/>
    <s v="XA"/>
    <n v="202"/>
    <x v="1"/>
    <s v="HVX"/>
    <x v="0"/>
    <s v="Order specific"/>
    <n v="2100"/>
    <n v="13"/>
    <n v="0"/>
    <n v="8.98"/>
    <n v="0"/>
    <n v="0"/>
    <n v="36"/>
    <n v="116.74000000000001"/>
    <n v="2575.2777777777778"/>
    <n v="0"/>
    <n v="0"/>
    <n v="0"/>
    <n v="323.28000000000003"/>
    <s v="Order specific"/>
    <s v="Order specific"/>
    <s v="C"/>
    <s v=""/>
    <n v="0"/>
  </r>
  <r>
    <s v="AGSH34805-02"/>
    <s v="隔板固定块"/>
    <s v="XA"/>
    <n v="212"/>
    <x v="1"/>
    <s v="HVX"/>
    <x v="0"/>
    <s v="Order specific"/>
    <n v="2100"/>
    <n v="7"/>
    <n v="0"/>
    <n v="22.8"/>
    <n v="0"/>
    <n v="0"/>
    <n v="12"/>
    <n v="159.6"/>
    <n v="395.41666666666663"/>
    <n v="0"/>
    <n v="0"/>
    <n v="0"/>
    <n v="273.60000000000002"/>
    <s v="Order specific"/>
    <s v="Order specific"/>
    <s v="C"/>
    <s v=""/>
    <n v="0"/>
  </r>
  <r>
    <s v="AGSH34814-01"/>
    <s v="支撑杆"/>
    <s v="VMI"/>
    <n v="202"/>
    <x v="1"/>
    <s v="HVX"/>
    <x v="2"/>
    <s v="MRP"/>
    <s v="VMI"/>
    <n v="36"/>
    <n v="0"/>
    <n v="7.2"/>
    <n v="0"/>
    <n v="0"/>
    <n v="1187"/>
    <n v="259.2"/>
    <n v="2.1524852569502948"/>
    <n v="0"/>
    <n v="0"/>
    <n v="0"/>
    <n v="8546.4"/>
    <s v="&lt;15 days"/>
    <n v="3"/>
    <s v="C"/>
    <n v="21"/>
    <n v="0"/>
  </r>
  <r>
    <s v="AGSH34836-01"/>
    <s v="压力杆"/>
    <s v="VMI"/>
    <n v="212"/>
    <x v="1"/>
    <s v="HVX"/>
    <x v="2"/>
    <s v="MRP"/>
    <s v="VMI"/>
    <n v="36"/>
    <n v="0"/>
    <n v="9"/>
    <n v="0"/>
    <n v="0"/>
    <n v="1242"/>
    <n v="324"/>
    <n v="10.579710144927537"/>
    <n v="0"/>
    <n v="0"/>
    <n v="0"/>
    <n v="11178"/>
    <s v="&lt;15 days"/>
    <n v="2"/>
    <s v="C"/>
    <n v="14"/>
    <n v="0"/>
  </r>
  <r>
    <s v="AGSH34840-01"/>
    <s v="SPACER"/>
    <s v="SM"/>
    <n v="202"/>
    <x v="1"/>
    <s v="HVX"/>
    <x v="1"/>
    <s v="kanban"/>
    <n v="2600"/>
    <n v="269"/>
    <n v="240"/>
    <n v="2.95"/>
    <n v="0"/>
    <n v="60"/>
    <n v="594"/>
    <n v="793.55000000000007"/>
    <n v="22.121212121212121"/>
    <n v="0"/>
    <n v="88.5"/>
    <n v="708"/>
    <n v="1752.3000000000002"/>
    <s v="&lt;30 days"/>
    <n v="3"/>
    <s v="C"/>
    <n v="21"/>
    <n v="26.545878082191791"/>
  </r>
  <r>
    <s v="AGSH34842-01"/>
    <s v="12KVI40KA绝缘子"/>
    <s v="XA"/>
    <n v="212"/>
    <x v="1"/>
    <s v="HVX"/>
    <x v="0"/>
    <s v="Order specific"/>
    <n v="2100"/>
    <n v="45"/>
    <n v="0"/>
    <n v="86.08"/>
    <n v="0"/>
    <n v="0"/>
    <n v="180"/>
    <n v="3873.6"/>
    <n v="545.47222222222229"/>
    <n v="0"/>
    <n v="0"/>
    <n v="0"/>
    <n v="15494.4"/>
    <s v="Order specific"/>
    <s v="Order specific"/>
    <s v="B"/>
    <s v=""/>
    <n v="0"/>
  </r>
  <r>
    <s v="AGSH34843-01"/>
    <s v="绝缘子"/>
    <s v="XA"/>
    <n v="212"/>
    <x v="1"/>
    <s v="HVX"/>
    <x v="0"/>
    <s v="Order specific"/>
    <n v="2100"/>
    <n v="132"/>
    <n v="6"/>
    <n v="111.24"/>
    <n v="0"/>
    <n v="0"/>
    <n v="869"/>
    <n v="14683.679999999998"/>
    <n v="18.901035673187572"/>
    <n v="0"/>
    <n v="0"/>
    <n v="667.43999999999994"/>
    <n v="96667.56"/>
    <s v="Order specific"/>
    <s v="Order specific"/>
    <s v="A"/>
    <s v=""/>
    <n v="0"/>
  </r>
  <r>
    <s v="AGSH34845-01"/>
    <s v="支撑铝块"/>
    <s v="VMI"/>
    <n v="202"/>
    <x v="1"/>
    <s v="HVX"/>
    <x v="2"/>
    <s v="MRP"/>
    <s v="VMI"/>
    <n v="18"/>
    <n v="0"/>
    <n v="34.5"/>
    <n v="0"/>
    <n v="0"/>
    <n v="594"/>
    <n v="621"/>
    <n v="81.1111111111111"/>
    <n v="0"/>
    <n v="0"/>
    <n v="0"/>
    <n v="20493"/>
    <s v="&lt;90 days"/>
    <n v="2"/>
    <s v="C"/>
    <n v="14"/>
    <n v="339.11704109589044"/>
  </r>
  <r>
    <s v="AGSH34847-01"/>
    <s v="导电镀银片"/>
    <s v="VMI"/>
    <n v="212"/>
    <x v="1"/>
    <s v="HVX"/>
    <x v="2"/>
    <s v="MRP"/>
    <s v="VMI"/>
    <n v="71"/>
    <n v="0"/>
    <n v="3"/>
    <n v="0"/>
    <n v="0"/>
    <n v="708"/>
    <n v="213"/>
    <n v="9.279661016949154"/>
    <n v="0"/>
    <n v="0"/>
    <n v="0"/>
    <n v="2124"/>
    <s v="&lt;15 days"/>
    <n v="3"/>
    <s v="C"/>
    <n v="21"/>
    <n v="0"/>
  </r>
  <r>
    <s v="AGSH34856-01"/>
    <s v="拉杆"/>
    <s v="XA"/>
    <n v="202"/>
    <x v="1"/>
    <s v="HVX"/>
    <x v="0"/>
    <s v="Order specific"/>
    <n v="2100"/>
    <n v="158"/>
    <n v="0"/>
    <n v="27.36"/>
    <n v="0"/>
    <n v="0"/>
    <n v="424"/>
    <n v="4322.88"/>
    <n v="61.120283018867923"/>
    <n v="0"/>
    <n v="0"/>
    <n v="0"/>
    <n v="11600.64"/>
    <s v="Order specific"/>
    <s v="Order specific"/>
    <s v="B"/>
    <s v=""/>
    <n v="0"/>
  </r>
  <r>
    <s v="AGSH34859-01"/>
    <s v="弹簧内轴"/>
    <s v="VMI"/>
    <n v="212"/>
    <x v="1"/>
    <s v="HVX"/>
    <x v="2"/>
    <s v="MRP"/>
    <s v="VMI"/>
    <n v="18"/>
    <n v="0"/>
    <n v="8.5"/>
    <n v="0"/>
    <n v="0"/>
    <n v="594"/>
    <n v="153"/>
    <n v="97.08754208754209"/>
    <n v="0"/>
    <n v="0"/>
    <n v="0"/>
    <n v="5049"/>
    <s v="&gt;90 days"/>
    <n v="3"/>
    <s v="C"/>
    <n v="21"/>
    <n v="79.138062770938106"/>
  </r>
  <r>
    <s v="AGSH34861-01"/>
    <s v="螺纹盖"/>
    <s v="VMI"/>
    <n v="202"/>
    <x v="1"/>
    <s v="HVX"/>
    <x v="2"/>
    <s v="MRP"/>
    <s v="VMI"/>
    <n v="18"/>
    <n v="0"/>
    <n v="8.5"/>
    <n v="0"/>
    <n v="0"/>
    <n v="594"/>
    <n v="153"/>
    <n v="11.060606060606061"/>
    <n v="0"/>
    <n v="0"/>
    <n v="0"/>
    <n v="5049"/>
    <s v="&lt;15 days"/>
    <n v="3"/>
    <s v="C"/>
    <n v="21"/>
    <n v="0"/>
  </r>
  <r>
    <s v="AGSH34863-01"/>
    <s v="金属板"/>
    <s v="VMI"/>
    <n v="212"/>
    <x v="1"/>
    <s v="HVX"/>
    <x v="2"/>
    <s v="MRP"/>
    <s v="VMI"/>
    <n v="18"/>
    <n v="0"/>
    <n v="11.9"/>
    <n v="0"/>
    <n v="0"/>
    <n v="596"/>
    <n v="214.20000000000002"/>
    <n v="11.023489932885907"/>
    <n v="0"/>
    <n v="0"/>
    <n v="0"/>
    <n v="7092.4000000000005"/>
    <s v="&lt;15 days"/>
    <n v="3"/>
    <s v="C"/>
    <n v="21"/>
    <n v="0"/>
  </r>
  <r>
    <s v="AGSH34873-01"/>
    <s v="分闸弹簧"/>
    <s v="VMI"/>
    <n v="219"/>
    <x v="1"/>
    <s v="HVX"/>
    <x v="2"/>
    <s v="MRP"/>
    <s v="VMI"/>
    <n v="48"/>
    <n v="0"/>
    <n v="11.16"/>
    <n v="0"/>
    <n v="0"/>
    <n v="594"/>
    <n v="535.68000000000006"/>
    <n v="11.060606060606061"/>
    <n v="0"/>
    <n v="0"/>
    <n v="0"/>
    <n v="6629.04"/>
    <s v="&lt;15 days"/>
    <n v="3"/>
    <s v="C"/>
    <n v="21"/>
    <n v="0"/>
  </r>
  <r>
    <s v="AGSH34875-02"/>
    <s v="软连接"/>
    <s v="XA"/>
    <n v="202"/>
    <x v="1"/>
    <s v="HVX"/>
    <x v="0"/>
    <s v="Order specific"/>
    <n v="2100"/>
    <n v="300"/>
    <n v="0"/>
    <n v="92.84"/>
    <n v="0"/>
    <n v="0"/>
    <n v="484"/>
    <n v="27852"/>
    <n v="36.198347107438018"/>
    <n v="0"/>
    <n v="0"/>
    <n v="0"/>
    <n v="44934.560000000005"/>
    <s v="Order specific"/>
    <s v="Order specific"/>
    <s v="A"/>
    <s v=""/>
    <n v="0"/>
  </r>
  <r>
    <s v="AGSH34897-01"/>
    <s v="电动手车S6联锁件"/>
    <s v="XA"/>
    <n v="202"/>
    <x v="1"/>
    <s v="HVX"/>
    <x v="0"/>
    <s v="Order specific"/>
    <n v="2100"/>
    <n v="27"/>
    <n v="0"/>
    <n v="6.21"/>
    <n v="0"/>
    <n v="0"/>
    <n v="8"/>
    <n v="167.67"/>
    <n v="13687.5"/>
    <n v="0"/>
    <n v="0"/>
    <n v="0"/>
    <n v="49.68"/>
    <s v="Order specific"/>
    <s v="Order specific"/>
    <s v="C"/>
    <s v=""/>
    <n v="0"/>
  </r>
  <r>
    <s v="AGSH34899-01"/>
    <s v="RAIL"/>
    <s v="SM"/>
    <n v="202"/>
    <x v="1"/>
    <s v="HVX"/>
    <x v="1"/>
    <s v="kanban"/>
    <n v="2600"/>
    <n v="829"/>
    <n v="840"/>
    <n v="1.57"/>
    <n v="0"/>
    <n v="300"/>
    <n v="5080"/>
    <n v="1301.53"/>
    <n v="1.9399606299212597"/>
    <n v="0"/>
    <n v="235.5"/>
    <n v="1318.8"/>
    <n v="7975.6"/>
    <s v="&lt;15 days"/>
    <n v="3"/>
    <s v="B"/>
    <n v="21"/>
    <n v="0"/>
  </r>
  <r>
    <s v="AGSH34919-01"/>
    <s v="S6与手车翻板联锁件"/>
    <s v="VMI"/>
    <n v="202"/>
    <x v="1"/>
    <s v="HVX"/>
    <x v="2"/>
    <s v="MRP"/>
    <s v="VMI"/>
    <n v="9"/>
    <n v="0"/>
    <n v="10.199999999999999"/>
    <n v="0"/>
    <n v="0"/>
    <n v="85"/>
    <n v="91.8"/>
    <n v="3559.8235294117649"/>
    <n v="0"/>
    <n v="0"/>
    <n v="0"/>
    <n v="866.99999999999989"/>
    <s v="&gt;90 days"/>
    <n v="3"/>
    <s v="C"/>
    <n v="21"/>
    <n v="60.23058115901317"/>
  </r>
  <r>
    <s v="AGSH34920-01"/>
    <s v="GUIDE"/>
    <s v="SM"/>
    <n v="202"/>
    <x v="1"/>
    <s v="HVX"/>
    <x v="1"/>
    <s v="kanban"/>
    <n v="2600"/>
    <n v="70"/>
    <n v="150"/>
    <n v="0.9"/>
    <n v="0"/>
    <n v="30"/>
    <n v="198"/>
    <n v="63"/>
    <n v="16.59090909090909"/>
    <n v="0"/>
    <n v="13.5"/>
    <n v="135"/>
    <n v="178.20000000000002"/>
    <s v="&lt;30 days"/>
    <n v="3"/>
    <s v="C"/>
    <n v="21"/>
    <n v="0"/>
  </r>
  <r>
    <s v="AGSH34924-01"/>
    <s v="S6与手车翻板联锁件"/>
    <s v="VMI"/>
    <n v="202"/>
    <x v="1"/>
    <s v="HVX"/>
    <x v="2"/>
    <s v="MRP"/>
    <s v="VMI"/>
    <n v="6"/>
    <n v="0"/>
    <n v="10.32"/>
    <n v="0"/>
    <n v="0"/>
    <n v="198"/>
    <n v="61.92"/>
    <n v="129.04040404040404"/>
    <n v="0"/>
    <n v="0"/>
    <n v="0"/>
    <n v="2043.3600000000001"/>
    <s v="&gt;90 days"/>
    <n v="3"/>
    <s v="C"/>
    <n v="21"/>
    <n v="34.216483068493154"/>
  </r>
  <r>
    <s v="AGSH34939-01"/>
    <s v="LEVER"/>
    <s v="SM"/>
    <n v="202"/>
    <x v="1"/>
    <s v="HVX"/>
    <x v="1"/>
    <s v="kanban"/>
    <n v="2600"/>
    <n v="965"/>
    <n v="900"/>
    <n v="1.62"/>
    <n v="0"/>
    <n v="300"/>
    <n v="2834"/>
    <n v="1563.3000000000002"/>
    <n v="0.77275935074100222"/>
    <n v="0"/>
    <n v="243.00000000000003"/>
    <n v="1458"/>
    <n v="4591.08"/>
    <s v="&lt;15 days"/>
    <n v="3"/>
    <s v="B"/>
    <n v="21"/>
    <n v="0"/>
  </r>
  <r>
    <s v="AGSH34961-01"/>
    <s v="航空插联杆"/>
    <s v="VMI"/>
    <n v="202"/>
    <x v="1"/>
    <s v="HVX"/>
    <x v="2"/>
    <s v="MRP"/>
    <s v="VMI"/>
    <n v="7"/>
    <n v="0"/>
    <n v="10"/>
    <n v="0"/>
    <n v="0"/>
    <n v="193"/>
    <n v="70"/>
    <n v="1825"/>
    <n v="0"/>
    <n v="0"/>
    <n v="0"/>
    <n v="1930"/>
    <s v="&gt;90 days"/>
    <n v="3"/>
    <s v="C"/>
    <n v="21"/>
    <n v="45.668383561643836"/>
  </r>
  <r>
    <s v="AGSH34962-01"/>
    <s v="航空插与手车下联锁件"/>
    <s v="VMI"/>
    <n v="212"/>
    <x v="1"/>
    <s v="HVX"/>
    <x v="2"/>
    <s v="MRP"/>
    <s v="VMI"/>
    <n v="1"/>
    <n v="0"/>
    <n v="5.8"/>
    <n v="0"/>
    <n v="0"/>
    <n v="104"/>
    <n v="5.8"/>
    <n v="24.56730769230769"/>
    <n v="0"/>
    <n v="0"/>
    <n v="0"/>
    <n v="603.19999999999993"/>
    <s v="&lt;30 days"/>
    <n v="3"/>
    <s v="C"/>
    <n v="21"/>
    <n v="0.55584657534246529"/>
  </r>
  <r>
    <s v="AGSH34964-01"/>
    <s v="航空插与手车上联锁件"/>
    <s v="VMI"/>
    <n v="202"/>
    <x v="1"/>
    <s v="HVX"/>
    <x v="2"/>
    <s v="MRP"/>
    <s v="VMI"/>
    <n v="9"/>
    <n v="0"/>
    <n v="2.98"/>
    <n v="0"/>
    <n v="0"/>
    <n v="193"/>
    <n v="26.82"/>
    <n v="1.8911917098445596"/>
    <n v="0"/>
    <n v="0"/>
    <n v="0"/>
    <n v="575.14"/>
    <s v="&lt;15 days"/>
    <n v="3"/>
    <s v="C"/>
    <n v="21"/>
    <n v="0"/>
  </r>
  <r>
    <s v="AGSH34971-01"/>
    <s v="壳体254mm"/>
    <s v="MTX"/>
    <n v="202"/>
    <x v="1"/>
    <s v="HVX"/>
    <x v="0"/>
    <s v="Order specific"/>
    <n v="2100"/>
    <n v="1"/>
    <n v="0"/>
    <n v="920"/>
    <n v="0"/>
    <n v="0"/>
    <n v="1"/>
    <n v="920"/>
    <n v="3285"/>
    <n v="0"/>
    <n v="0"/>
    <n v="0"/>
    <n v="920"/>
    <s v="Order specific"/>
    <s v="Order specific"/>
    <s v="B"/>
    <s v=""/>
    <n v="0"/>
  </r>
  <r>
    <s v="AGSH34987-01"/>
    <s v="下触头"/>
    <s v="VMI"/>
    <n v="202"/>
    <x v="1"/>
    <s v="HVX"/>
    <x v="2"/>
    <s v="MRP"/>
    <s v="VMI"/>
    <n v="18"/>
    <n v="0"/>
    <n v="136.5"/>
    <n v="0"/>
    <n v="0"/>
    <n v="594"/>
    <n v="2457"/>
    <n v="0.6144781144781144"/>
    <n v="0"/>
    <n v="0"/>
    <n v="0"/>
    <n v="81081"/>
    <s v="&lt;15 days"/>
    <n v="2"/>
    <s v="B"/>
    <n v="14"/>
    <n v="0"/>
  </r>
  <r>
    <s v="AGSH34988-02"/>
    <s v="上触头"/>
    <s v="XA"/>
    <n v="202"/>
    <x v="1"/>
    <s v="HVX"/>
    <x v="0"/>
    <s v="Order specific"/>
    <n v="2100"/>
    <n v="119"/>
    <n v="34"/>
    <n v="279"/>
    <n v="0"/>
    <n v="0"/>
    <n v="357"/>
    <n v="33201"/>
    <n v="18.403361344537817"/>
    <n v="0"/>
    <n v="0"/>
    <n v="9486"/>
    <n v="99603"/>
    <s v="Order specific"/>
    <s v="Order specific"/>
    <s v="A"/>
    <s v=""/>
    <n v="0"/>
  </r>
  <r>
    <s v="AGSH34989-01"/>
    <s v="灭弧室固定架"/>
    <s v="XA"/>
    <n v="202"/>
    <x v="1"/>
    <s v="HVX"/>
    <x v="0"/>
    <s v="Order specific"/>
    <n v="2100"/>
    <n v="20"/>
    <n v="0"/>
    <n v="13.08"/>
    <n v="0"/>
    <n v="0"/>
    <n v="21"/>
    <n v="261.60000000000002"/>
    <n v="2068.3333333333335"/>
    <n v="0"/>
    <n v="0"/>
    <n v="0"/>
    <n v="274.68"/>
    <s v="Order specific"/>
    <s v="Order specific"/>
    <s v="C"/>
    <s v=""/>
    <n v="0"/>
  </r>
  <r>
    <s v="AGSH34996-01"/>
    <s v="动端螺杆"/>
    <s v="XA"/>
    <n v="202"/>
    <x v="1"/>
    <s v="HVX"/>
    <x v="0"/>
    <s v="Order specific"/>
    <n v="2100"/>
    <n v="18"/>
    <n v="9"/>
    <n v="9.76"/>
    <n v="0"/>
    <n v="0"/>
    <n v="356"/>
    <n v="175.68"/>
    <n v="20.50561797752809"/>
    <n v="0"/>
    <n v="0"/>
    <n v="87.84"/>
    <n v="3474.56"/>
    <s v="Order specific"/>
    <s v="Order specific"/>
    <s v="C"/>
    <s v=""/>
    <n v="0"/>
  </r>
  <r>
    <s v="AGSH35005-01"/>
    <s v="防电圈"/>
    <s v="XA"/>
    <n v="202"/>
    <x v="1"/>
    <s v="HVX"/>
    <x v="0"/>
    <s v="Order specific"/>
    <n v="2100"/>
    <n v="15"/>
    <n v="0"/>
    <n v="76"/>
    <n v="0"/>
    <n v="0"/>
    <n v="15"/>
    <n v="1140"/>
    <n v="438"/>
    <n v="0"/>
    <n v="0"/>
    <n v="0"/>
    <n v="1140"/>
    <s v="Order specific"/>
    <s v="Order specific"/>
    <s v="B"/>
    <s v=""/>
    <n v="0"/>
  </r>
  <r>
    <s v="AGSH35059-01"/>
    <s v="叠簧"/>
    <s v="XA"/>
    <n v="213"/>
    <x v="1"/>
    <s v="HVX"/>
    <x v="0"/>
    <s v="Order specific"/>
    <n v="2100"/>
    <n v="3928"/>
    <n v="0"/>
    <n v="3.75"/>
    <n v="0"/>
    <n v="0"/>
    <n v="0"/>
    <n v="14730"/>
    <s v=""/>
    <n v="0"/>
    <n v="0"/>
    <n v="0"/>
    <n v="0"/>
    <s v="Order specific"/>
    <s v="Order specific"/>
    <s v="A"/>
    <s v=""/>
    <n v="0"/>
  </r>
  <r>
    <s v="AGSH35104-01"/>
    <s v="SLEEVE"/>
    <s v="SM"/>
    <n v="212"/>
    <x v="1"/>
    <s v="HVX"/>
    <x v="1"/>
    <s v="kanban"/>
    <n v="2600"/>
    <n v="403"/>
    <n v="380"/>
    <n v="1.4"/>
    <n v="0"/>
    <n v="120"/>
    <n v="1140"/>
    <n v="564.19999999999993"/>
    <n v="1257.6491228070176"/>
    <n v="0"/>
    <n v="84"/>
    <n v="532"/>
    <n v="1596"/>
    <s v="&gt;90 days"/>
    <n v="3"/>
    <s v="C"/>
    <n v="21"/>
    <n v="366.15419897888012"/>
  </r>
  <r>
    <s v="AGSH35106-01"/>
    <s v="超程螺杆"/>
    <s v="SM"/>
    <n v="219"/>
    <x v="1"/>
    <s v="HVX"/>
    <x v="1"/>
    <s v="kanban"/>
    <n v="2600"/>
    <n v="4"/>
    <n v="260"/>
    <n v="6"/>
    <n v="0"/>
    <n v="60"/>
    <n v="705"/>
    <n v="24"/>
    <n v="208.64539007092199"/>
    <n v="0"/>
    <n v="180"/>
    <n v="1560"/>
    <n v="4230"/>
    <s v="&gt;90 days"/>
    <n v="3"/>
    <s v="C"/>
    <n v="21"/>
    <n v="14.245716033855672"/>
  </r>
  <r>
    <s v="AGSH35109-01"/>
    <s v="拨叉销"/>
    <s v="VMI"/>
    <n v="202"/>
    <x v="1"/>
    <s v="HVX"/>
    <x v="2"/>
    <s v="MRP"/>
    <s v="VMI"/>
    <n v="10"/>
    <n v="0"/>
    <n v="12.23"/>
    <n v="0"/>
    <n v="0"/>
    <n v="193"/>
    <n v="122.30000000000001"/>
    <n v="7.5647668393782386"/>
    <n v="0"/>
    <n v="0"/>
    <n v="0"/>
    <n v="2360.39"/>
    <s v="&lt;15 days"/>
    <n v="3"/>
    <s v="C"/>
    <n v="21"/>
    <n v="0"/>
  </r>
  <r>
    <s v="AGSH35111-01"/>
    <s v="拨叉销"/>
    <s v="VMI"/>
    <n v="202"/>
    <x v="1"/>
    <s v="HVX"/>
    <x v="2"/>
    <s v="MRP"/>
    <s v="VMI"/>
    <n v="4"/>
    <n v="0"/>
    <n v="6.75"/>
    <n v="0"/>
    <n v="0"/>
    <n v="337"/>
    <n v="27"/>
    <n v="10.83086053412463"/>
    <n v="0"/>
    <n v="0"/>
    <n v="0"/>
    <n v="2274.75"/>
    <s v="&lt;15 days"/>
    <n v="3"/>
    <s v="C"/>
    <n v="21"/>
    <n v="0"/>
  </r>
  <r>
    <s v="AGSH35115-01"/>
    <s v="超程调节杆"/>
    <s v="SM"/>
    <n v="202"/>
    <x v="1"/>
    <s v="HVX"/>
    <x v="1"/>
    <s v="kanban"/>
    <n v="2600"/>
    <n v="134"/>
    <n v="144"/>
    <n v="7.29"/>
    <n v="0"/>
    <n v="36"/>
    <n v="581"/>
    <n v="976.86"/>
    <n v="2.5129087779690189"/>
    <n v="0"/>
    <n v="131.22"/>
    <n v="1049.76"/>
    <n v="4235.49"/>
    <s v="&lt;15 days"/>
    <n v="3"/>
    <s v="B"/>
    <n v="21"/>
    <n v="0"/>
  </r>
  <r>
    <s v="AGSH35117-01"/>
    <s v="拨叉销"/>
    <s v="VMI"/>
    <n v="202"/>
    <x v="1"/>
    <s v="HVX"/>
    <x v="2"/>
    <s v="MRP"/>
    <s v="VMI"/>
    <n v="40"/>
    <n v="0"/>
    <n v="10.24"/>
    <n v="0"/>
    <n v="0"/>
    <n v="561"/>
    <n v="409.6"/>
    <n v="87.183600713012481"/>
    <n v="0"/>
    <n v="0"/>
    <n v="0"/>
    <n v="5744.64"/>
    <s v="&lt;90 days"/>
    <n v="3"/>
    <s v="C"/>
    <n v="21"/>
    <n v="205.21990071560009"/>
  </r>
  <r>
    <s v="AGSH35117-03"/>
    <s v="拉杆销"/>
    <s v="XA"/>
    <n v="202"/>
    <x v="1"/>
    <s v="HVX"/>
    <x v="0"/>
    <s v="Order specific"/>
    <n v="2100"/>
    <n v="4"/>
    <n v="0"/>
    <n v="6.12"/>
    <n v="0"/>
    <n v="0"/>
    <n v="28"/>
    <n v="24.48"/>
    <n v="521.42857142857144"/>
    <n v="0"/>
    <n v="0"/>
    <n v="0"/>
    <n v="171.36"/>
    <s v="Order specific"/>
    <s v="Order specific"/>
    <s v="C"/>
    <s v=""/>
    <n v="0"/>
  </r>
  <r>
    <s v="AGSH35119-01"/>
    <s v="THREADED CABLE CHANNEL"/>
    <s v="SM"/>
    <n v="202"/>
    <x v="1"/>
    <s v="HVX"/>
    <x v="1"/>
    <s v="kanban"/>
    <n v="2600"/>
    <n v="89"/>
    <n v="144"/>
    <n v="3.12"/>
    <n v="0"/>
    <n v="36"/>
    <n v="581"/>
    <n v="277.68"/>
    <n v="2.5129087779690189"/>
    <n v="0"/>
    <n v="56.160000000000004"/>
    <n v="449.28000000000003"/>
    <n v="1812.72"/>
    <s v="&lt;15 days"/>
    <n v="3"/>
    <s v="C"/>
    <n v="21"/>
    <n v="0"/>
  </r>
  <r>
    <s v="AGSH35139-01"/>
    <s v="卷簧盒 （大电流）"/>
    <s v="VMI"/>
    <n v="202"/>
    <x v="1"/>
    <s v="HVX"/>
    <x v="2"/>
    <s v="MRP"/>
    <s v="VMI"/>
    <n v="15"/>
    <n v="0"/>
    <n v="262.44"/>
    <n v="0"/>
    <n v="0"/>
    <n v="1758"/>
    <n v="3936.6"/>
    <n v="18.478384527872581"/>
    <n v="0"/>
    <n v="0"/>
    <n v="0"/>
    <n v="461369.52"/>
    <s v="&lt;30 days"/>
    <n v="1"/>
    <s v="B"/>
    <n v="7"/>
    <n v="1613.9199607203325"/>
  </r>
  <r>
    <s v="AGSH35155-01"/>
    <s v="HOOK"/>
    <s v="SM"/>
    <n v="212"/>
    <x v="1"/>
    <s v="HVX"/>
    <x v="1"/>
    <s v="kanban"/>
    <n v="2600"/>
    <n v="591"/>
    <n v="800"/>
    <n v="0.3"/>
    <n v="0"/>
    <n v="200"/>
    <n v="667"/>
    <n v="177.29999999999998"/>
    <n v="8.2083958020989503"/>
    <n v="0"/>
    <n v="30"/>
    <n v="240"/>
    <n v="200.1"/>
    <s v="&lt;15 days"/>
    <n v="3"/>
    <s v="C"/>
    <n v="21"/>
    <n v="0"/>
  </r>
  <r>
    <s v="AGSH35157-01"/>
    <s v="Y1连接件"/>
    <s v="VMI"/>
    <n v="202"/>
    <x v="1"/>
    <s v="HVX"/>
    <x v="2"/>
    <s v="MRP"/>
    <s v="VMI"/>
    <n v="218"/>
    <n v="0"/>
    <n v="17.72"/>
    <n v="0"/>
    <n v="0"/>
    <n v="728"/>
    <n v="3862.9599999999996"/>
    <n v="296.3118131868132"/>
    <n v="0"/>
    <n v="0"/>
    <n v="0"/>
    <n v="12900.16"/>
    <s v="&gt;90 days"/>
    <n v="2"/>
    <s v="B"/>
    <n v="14"/>
    <n v="2429.0935008358251"/>
  </r>
  <r>
    <s v="AGSH35159-01"/>
    <s v="PULLING BAR"/>
    <s v="SM"/>
    <n v="202"/>
    <x v="1"/>
    <s v="HVX"/>
    <x v="1"/>
    <s v="kanban"/>
    <n v="2600"/>
    <n v="894"/>
    <n v="1200"/>
    <n v="0.62"/>
    <n v="0"/>
    <n v="300"/>
    <n v="1334"/>
    <n v="554.28"/>
    <n v="59.647676161919037"/>
    <n v="0"/>
    <n v="93"/>
    <n v="744"/>
    <n v="827.08"/>
    <s v="&lt;90 days"/>
    <n v="3"/>
    <s v="C"/>
    <n v="21"/>
    <n v="237.02982768380042"/>
  </r>
  <r>
    <s v="AGSH35167-01"/>
    <s v="Y1装配支架（旧版）"/>
    <s v="VMI"/>
    <n v="202"/>
    <x v="1"/>
    <s v="HVX"/>
    <x v="2"/>
    <s v="MRP"/>
    <s v="VMI"/>
    <n v="70"/>
    <n v="0"/>
    <n v="7.43"/>
    <n v="0"/>
    <n v="0"/>
    <n v="725"/>
    <n v="520.1"/>
    <n v="450.08275862068967"/>
    <n v="0"/>
    <n v="0"/>
    <n v="0"/>
    <n v="5386.75"/>
    <s v="&gt;90 days"/>
    <n v="3"/>
    <s v="C"/>
    <n v="21"/>
    <n v="327.24986549600078"/>
  </r>
  <r>
    <s v="AGSH35177-01"/>
    <s v="手车S6联锁件"/>
    <s v="XA"/>
    <n v="202"/>
    <x v="1"/>
    <s v="HVX"/>
    <x v="0"/>
    <s v="Order specific"/>
    <n v="2100"/>
    <n v="4"/>
    <n v="0"/>
    <n v="5.0599999999999996"/>
    <n v="0"/>
    <n v="0"/>
    <n v="13"/>
    <n v="20.239999999999998"/>
    <n v="1965.3846153846155"/>
    <n v="0"/>
    <n v="0"/>
    <n v="0"/>
    <n v="65.78"/>
    <s v="Order specific"/>
    <s v="Order specific"/>
    <s v="C"/>
    <s v=""/>
    <n v="0"/>
  </r>
  <r>
    <s v="AGSH35178-01Z"/>
    <s v="电动手车面板"/>
    <s v="XA"/>
    <n v="202"/>
    <x v="1"/>
    <s v="HVX"/>
    <x v="0"/>
    <s v="Order specific"/>
    <n v="2100"/>
    <n v="1"/>
    <n v="0"/>
    <n v="179.27"/>
    <n v="0"/>
    <n v="0"/>
    <n v="13"/>
    <n v="179.27"/>
    <n v="112.30769230769232"/>
    <n v="0"/>
    <n v="0"/>
    <n v="0"/>
    <n v="2330.5100000000002"/>
    <s v="Order specific"/>
    <s v="Order specific"/>
    <s v="C"/>
    <s v=""/>
    <n v="0"/>
  </r>
  <r>
    <s v="AGSH35205-01"/>
    <s v="CONDUIT GLAND"/>
    <s v="SM"/>
    <n v="212"/>
    <x v="1"/>
    <s v="HVX"/>
    <x v="1"/>
    <s v="kanban"/>
    <n v="2600"/>
    <n v="116"/>
    <n v="96"/>
    <n v="2.6"/>
    <n v="0"/>
    <n v="36"/>
    <n v="333"/>
    <n v="301.60000000000002"/>
    <n v="1.0960960960960962"/>
    <n v="0"/>
    <n v="46.800000000000004"/>
    <n v="249.60000000000002"/>
    <n v="865.80000000000007"/>
    <s v="&lt;15 days"/>
    <n v="3"/>
    <s v="C"/>
    <n v="21"/>
    <n v="0"/>
  </r>
  <r>
    <s v="AGSH35207-01"/>
    <s v="RING"/>
    <s v="SM"/>
    <n v="202"/>
    <x v="1"/>
    <s v="HVX"/>
    <x v="1"/>
    <s v="kanban"/>
    <n v="2600"/>
    <n v="89"/>
    <n v="96"/>
    <n v="2.2000000000000002"/>
    <n v="0"/>
    <n v="24"/>
    <n v="222"/>
    <n v="195.8"/>
    <n v="190.72072072072072"/>
    <n v="0"/>
    <n v="26.400000000000002"/>
    <n v="211.20000000000002"/>
    <n v="488.40000000000003"/>
    <s v="&gt;90 days"/>
    <n v="3"/>
    <s v="C"/>
    <n v="21"/>
    <n v="114.99888011336799"/>
  </r>
  <r>
    <s v="AGSH35227-01"/>
    <s v="隔板"/>
    <s v="XA"/>
    <n v="212"/>
    <x v="1"/>
    <s v="HVX"/>
    <x v="0"/>
    <s v="Order specific"/>
    <n v="2100"/>
    <n v="4"/>
    <n v="0"/>
    <n v="80.900000000000006"/>
    <n v="0"/>
    <n v="0"/>
    <n v="39"/>
    <n v="323.60000000000002"/>
    <n v="832.9487179487179"/>
    <n v="0"/>
    <n v="0"/>
    <n v="0"/>
    <n v="3155.1000000000004"/>
    <s v="Order specific"/>
    <s v="Order specific"/>
    <s v="C"/>
    <s v=""/>
    <n v="0"/>
  </r>
  <r>
    <s v="AGSH35227-02"/>
    <s v="隔板"/>
    <s v="XA"/>
    <n v="212"/>
    <x v="1"/>
    <s v="HVX"/>
    <x v="0"/>
    <s v="Order specific"/>
    <n v="2100"/>
    <n v="4"/>
    <n v="0"/>
    <n v="80.900000000000006"/>
    <n v="0"/>
    <n v="0"/>
    <n v="41"/>
    <n v="323.60000000000002"/>
    <n v="35.609756097560975"/>
    <n v="0"/>
    <n v="0"/>
    <n v="0"/>
    <n v="3316.9"/>
    <s v="Order specific"/>
    <s v="Order specific"/>
    <s v="C"/>
    <s v=""/>
    <n v="0"/>
  </r>
  <r>
    <s v="AGSH35227-03"/>
    <s v="隔板"/>
    <s v="XA"/>
    <n v="212"/>
    <x v="1"/>
    <s v="HVX"/>
    <x v="0"/>
    <s v="Order specific"/>
    <n v="2100"/>
    <n v="4"/>
    <n v="0"/>
    <n v="80.900000000000006"/>
    <n v="0"/>
    <n v="0"/>
    <n v="39"/>
    <n v="323.60000000000002"/>
    <n v="37.435897435897438"/>
    <n v="0"/>
    <n v="0"/>
    <n v="0"/>
    <n v="3155.1000000000004"/>
    <s v="Order specific"/>
    <s v="Order specific"/>
    <s v="C"/>
    <s v=""/>
    <n v="0"/>
  </r>
  <r>
    <s v="AGSH35251-01"/>
    <s v="定位杆"/>
    <s v="XA"/>
    <n v="202"/>
    <x v="1"/>
    <s v="HVX"/>
    <x v="0"/>
    <s v="Order specific"/>
    <n v="2100"/>
    <n v="55"/>
    <n v="0"/>
    <n v="14.6"/>
    <n v="0"/>
    <n v="0"/>
    <n v="26"/>
    <n v="803"/>
    <n v="56.15384615384616"/>
    <n v="0"/>
    <n v="0"/>
    <n v="0"/>
    <n v="379.59999999999997"/>
    <s v="Order specific"/>
    <s v="Order specific"/>
    <s v="C"/>
    <s v=""/>
    <n v="0"/>
  </r>
  <r>
    <s v="AGSH35264-01"/>
    <s v="隔板固定板"/>
    <s v="XA"/>
    <n v="202"/>
    <x v="1"/>
    <s v="HVX"/>
    <x v="0"/>
    <s v="Order specific"/>
    <n v="2100"/>
    <n v="10"/>
    <n v="0"/>
    <n v="11.84"/>
    <n v="0"/>
    <n v="0"/>
    <n v="94"/>
    <n v="118.4"/>
    <n v="213.56382978723406"/>
    <n v="0"/>
    <n v="0"/>
    <n v="0"/>
    <n v="1112.96"/>
    <s v="Order specific"/>
    <s v="Order specific"/>
    <s v="C"/>
    <s v=""/>
    <n v="0"/>
  </r>
  <r>
    <s v="AGSH35265-01"/>
    <s v="隔板固定板"/>
    <s v="XA"/>
    <n v="212"/>
    <x v="1"/>
    <s v="HVX"/>
    <x v="0"/>
    <s v="Order specific"/>
    <n v="2100"/>
    <n v="8"/>
    <n v="0"/>
    <n v="15.4"/>
    <n v="0"/>
    <n v="0"/>
    <n v="82"/>
    <n v="123.2"/>
    <n v="44.512195121951216"/>
    <n v="0"/>
    <n v="0"/>
    <n v="0"/>
    <n v="1262.8"/>
    <s v="Order specific"/>
    <s v="Order specific"/>
    <s v="C"/>
    <s v=""/>
    <n v="0"/>
  </r>
  <r>
    <s v="AGSH35266-01"/>
    <s v="隔板右边板"/>
    <s v="XA"/>
    <n v="212"/>
    <x v="1"/>
    <s v="HVX"/>
    <x v="0"/>
    <s v="Order specific"/>
    <n v="2100"/>
    <n v="4"/>
    <n v="0"/>
    <n v="111.5"/>
    <n v="0"/>
    <n v="0"/>
    <n v="49"/>
    <n v="446"/>
    <n v="59.591836734693871"/>
    <n v="0"/>
    <n v="0"/>
    <n v="0"/>
    <n v="5463.5"/>
    <s v="Order specific"/>
    <s v="Order specific"/>
    <s v="C"/>
    <s v=""/>
    <n v="0"/>
  </r>
  <r>
    <s v="AGSH35266-02"/>
    <s v="隔板左边板"/>
    <s v="XA"/>
    <n v="212"/>
    <x v="1"/>
    <s v="HVX"/>
    <x v="0"/>
    <s v="Order specific"/>
    <n v="2100"/>
    <n v="4"/>
    <n v="0"/>
    <n v="111.5"/>
    <n v="0"/>
    <n v="0"/>
    <n v="49"/>
    <n v="446"/>
    <n v="29.795918367346935"/>
    <n v="0"/>
    <n v="0"/>
    <n v="0"/>
    <n v="5463.5"/>
    <s v="Order specific"/>
    <s v="Order specific"/>
    <s v="C"/>
    <s v=""/>
    <n v="0"/>
  </r>
  <r>
    <s v="AGSH35341-01"/>
    <s v="控制板卡位条"/>
    <s v="VMI"/>
    <n v="202"/>
    <x v="1"/>
    <s v="HVX"/>
    <x v="2"/>
    <s v="MRP"/>
    <s v="VMI"/>
    <n v="6"/>
    <n v="0"/>
    <n v="12"/>
    <n v="0"/>
    <n v="0"/>
    <n v="48"/>
    <n v="72"/>
    <n v="30.416666666666664"/>
    <n v="0"/>
    <n v="0"/>
    <n v="0"/>
    <n v="576"/>
    <s v="&lt;90 days"/>
    <n v="3"/>
    <s v="C"/>
    <n v="21"/>
    <n v="14.711671232876714"/>
  </r>
  <r>
    <s v="AGSH35407-01"/>
    <s v="加强板"/>
    <s v="MTX"/>
    <n v="202"/>
    <x v="1"/>
    <s v="HVX"/>
    <x v="0"/>
    <s v="Order specific"/>
    <n v="2100"/>
    <n v="3"/>
    <n v="0"/>
    <n v="862"/>
    <n v="0"/>
    <n v="0"/>
    <n v="3"/>
    <n v="2586"/>
    <n v="730"/>
    <n v="0"/>
    <n v="0"/>
    <n v="0"/>
    <n v="2586"/>
    <s v="Order specific"/>
    <s v="Order specific"/>
    <s v="B"/>
    <s v=""/>
    <n v="0"/>
  </r>
  <r>
    <s v="AGSH35446-01"/>
    <s v="HVX紧急分闸操作杆"/>
    <s v="XA"/>
    <n v="202"/>
    <x v="1"/>
    <s v="HVX"/>
    <x v="0"/>
    <s v="Order specific"/>
    <n v="2100"/>
    <n v="5"/>
    <n v="3"/>
    <n v="4.5999999999999996"/>
    <n v="0"/>
    <n v="0"/>
    <n v="148"/>
    <n v="23"/>
    <n v="7.3986486486486491"/>
    <n v="0"/>
    <n v="0"/>
    <n v="13.799999999999999"/>
    <n v="680.8"/>
    <s v="Order specific"/>
    <s v="Order specific"/>
    <s v="C"/>
    <s v=""/>
    <n v="0"/>
  </r>
  <r>
    <s v="AGSH35447-01"/>
    <s v="绝缘子垫块"/>
    <s v="MTX"/>
    <n v="202"/>
    <x v="1"/>
    <s v="HVX"/>
    <x v="0"/>
    <s v="Order specific"/>
    <n v="2100"/>
    <n v="25"/>
    <n v="0"/>
    <n v="31.19"/>
    <n v="0"/>
    <n v="0"/>
    <n v="6"/>
    <n v="779.75"/>
    <n v="304.16666666666669"/>
    <n v="0"/>
    <n v="0"/>
    <n v="0"/>
    <n v="187.14000000000001"/>
    <s v="Order specific"/>
    <s v="Order specific"/>
    <s v="C"/>
    <s v=""/>
    <n v="0"/>
  </r>
  <r>
    <s v="AGSH35466-02"/>
    <s v="导电块"/>
    <s v="XA"/>
    <n v="202"/>
    <x v="1"/>
    <s v="HVX"/>
    <x v="0"/>
    <s v="Order specific"/>
    <n v="2100"/>
    <n v="12"/>
    <n v="0"/>
    <n v="160.63"/>
    <n v="0"/>
    <n v="0"/>
    <n v="15"/>
    <n v="1927.56"/>
    <n v="608.33333333333337"/>
    <n v="0"/>
    <n v="0"/>
    <n v="0"/>
    <n v="2409.4499999999998"/>
    <s v="Order specific"/>
    <s v="Order specific"/>
    <s v="B"/>
    <s v=""/>
    <n v="0"/>
  </r>
  <r>
    <s v="AGSH35466-03"/>
    <s v="CONTACT SOCKET"/>
    <s v="XB"/>
    <n v="202"/>
    <x v="1"/>
    <s v="HVX"/>
    <x v="0"/>
    <s v="Order specific"/>
    <n v="2100"/>
    <n v="66"/>
    <n v="35"/>
    <n v="92.36"/>
    <n v="0"/>
    <n v="0"/>
    <n v="225"/>
    <n v="6095.76"/>
    <n v="19.466666666666669"/>
    <n v="0"/>
    <n v="0"/>
    <n v="3232.6"/>
    <n v="20781"/>
    <s v="Order specific"/>
    <s v="Order specific"/>
    <s v="B"/>
    <s v=""/>
    <n v="0"/>
  </r>
  <r>
    <s v="AGSH35467-02"/>
    <s v="触臂铜牌"/>
    <s v="XA"/>
    <n v="202"/>
    <x v="1"/>
    <s v="HVX"/>
    <x v="0"/>
    <s v="Order specific"/>
    <n v="2100"/>
    <n v="188"/>
    <n v="112"/>
    <n v="375.62"/>
    <n v="0"/>
    <n v="0"/>
    <n v="480"/>
    <n v="70616.56"/>
    <n v="50.187500000000007"/>
    <n v="0"/>
    <n v="0"/>
    <n v="42069.440000000002"/>
    <n v="180297.60000000001"/>
    <s v="Order specific"/>
    <s v="Order specific"/>
    <s v="A"/>
    <s v=""/>
    <n v="0"/>
  </r>
  <r>
    <s v="AGSH35469-02"/>
    <s v="触臂铜牌"/>
    <s v="XA"/>
    <n v="202"/>
    <x v="1"/>
    <s v="HVX"/>
    <x v="0"/>
    <s v="Order specific"/>
    <n v="2100"/>
    <n v="112"/>
    <n v="0"/>
    <n v="378.43"/>
    <n v="0"/>
    <n v="0"/>
    <n v="240"/>
    <n v="42384.160000000003"/>
    <n v="285.91666666666669"/>
    <n v="0"/>
    <n v="0"/>
    <n v="0"/>
    <n v="90823.2"/>
    <s v="Order specific"/>
    <s v="Order specific"/>
    <s v="A"/>
    <s v=""/>
    <n v="0"/>
  </r>
  <r>
    <s v="AGSH35470-02"/>
    <s v="触臂铜牌"/>
    <s v="XA"/>
    <n v="202"/>
    <x v="1"/>
    <s v="HVX"/>
    <x v="0"/>
    <s v="Order specific"/>
    <n v="2100"/>
    <n v="112"/>
    <n v="0"/>
    <n v="378.43"/>
    <n v="0"/>
    <n v="0"/>
    <n v="240"/>
    <n v="42384.160000000003"/>
    <n v="170.33333333333334"/>
    <n v="0"/>
    <n v="0"/>
    <n v="0"/>
    <n v="90823.2"/>
    <s v="Order specific"/>
    <s v="Order specific"/>
    <s v="A"/>
    <s v=""/>
    <n v="0"/>
  </r>
  <r>
    <s v="AGSH35471-01"/>
    <s v="触臂铜排"/>
    <s v="XA"/>
    <n v="202"/>
    <x v="1"/>
    <s v="HVX"/>
    <x v="0"/>
    <s v="Order specific"/>
    <n v="2100"/>
    <n v="300"/>
    <n v="0"/>
    <n v="312.06"/>
    <n v="0"/>
    <n v="0"/>
    <n v="480"/>
    <n v="93618"/>
    <n v="85.166666666666671"/>
    <n v="0"/>
    <n v="0"/>
    <n v="0"/>
    <n v="149788.79999999999"/>
    <s v="Order specific"/>
    <s v="Order specific"/>
    <s v="A"/>
    <s v=""/>
    <n v="0"/>
  </r>
  <r>
    <s v="AGSH35474-01"/>
    <s v="RING"/>
    <s v="SM"/>
    <n v="212"/>
    <x v="1"/>
    <s v="HVX"/>
    <x v="1"/>
    <s v="kanban"/>
    <n v="2600"/>
    <n v="227"/>
    <n v="200"/>
    <n v="1"/>
    <n v="0"/>
    <n v="100"/>
    <n v="706"/>
    <n v="227"/>
    <n v="155.09915014164307"/>
    <n v="0"/>
    <n v="50"/>
    <n v="200"/>
    <n v="706"/>
    <s v="&gt;90 days"/>
    <n v="3"/>
    <s v="C"/>
    <n v="21"/>
    <n v="129.53478246575341"/>
  </r>
  <r>
    <s v="AGSH35479-02"/>
    <s v="ANGLE"/>
    <s v="SM"/>
    <n v="202"/>
    <x v="1"/>
    <s v="HVX"/>
    <x v="1"/>
    <s v="kanban"/>
    <n v="2600"/>
    <n v="19"/>
    <n v="32"/>
    <n v="3.53"/>
    <n v="0"/>
    <n v="8"/>
    <n v="107"/>
    <n v="67.069999999999993"/>
    <n v="774.34579439252343"/>
    <n v="0"/>
    <n v="14.12"/>
    <n v="112.96"/>
    <n v="377.71"/>
    <s v="&gt;90 days"/>
    <n v="3"/>
    <s v="C"/>
    <n v="21"/>
    <n v="43.065715401605217"/>
  </r>
  <r>
    <s v="AGSH35481-01"/>
    <s v="隔板"/>
    <s v="XA"/>
    <n v="202"/>
    <x v="1"/>
    <s v="HVX"/>
    <x v="0"/>
    <s v="Order specific"/>
    <n v="2100"/>
    <n v="44"/>
    <n v="0"/>
    <n v="94.21"/>
    <n v="0"/>
    <n v="0"/>
    <n v="20"/>
    <n v="4145.24"/>
    <n v="346.75"/>
    <n v="0"/>
    <n v="0"/>
    <n v="0"/>
    <n v="1884.1999999999998"/>
    <s v="Order specific"/>
    <s v="Order specific"/>
    <s v="B"/>
    <s v=""/>
    <n v="0"/>
  </r>
  <r>
    <s v="AGSH35481-03"/>
    <s v="隔板"/>
    <s v="XA"/>
    <n v="212"/>
    <x v="1"/>
    <s v="HVX"/>
    <x v="0"/>
    <s v="Order specific"/>
    <n v="2100"/>
    <n v="8"/>
    <n v="0"/>
    <n v="94.2"/>
    <n v="0"/>
    <n v="0"/>
    <n v="88"/>
    <n v="753.6"/>
    <n v="182.5"/>
    <n v="0"/>
    <n v="0"/>
    <n v="0"/>
    <n v="8289.6"/>
    <s v="Order specific"/>
    <s v="Order specific"/>
    <s v="C"/>
    <s v=""/>
    <n v="0"/>
  </r>
  <r>
    <s v="AGSH35489-01"/>
    <s v="隔板固定块"/>
    <s v="XA"/>
    <n v="202"/>
    <x v="1"/>
    <s v="HVX"/>
    <x v="0"/>
    <s v="Order specific"/>
    <n v="2100"/>
    <n v="100"/>
    <n v="0"/>
    <n v="9.7100000000000009"/>
    <n v="0"/>
    <n v="0"/>
    <n v="168"/>
    <n v="971.00000000000011"/>
    <n v="17.38095238095238"/>
    <n v="0"/>
    <n v="0"/>
    <n v="0"/>
    <n v="1631.2800000000002"/>
    <s v="Order specific"/>
    <s v="Order specific"/>
    <s v="B"/>
    <s v=""/>
    <n v="0"/>
  </r>
  <r>
    <s v="AGSH35712-01Z"/>
    <s v="面板"/>
    <s v="MTX"/>
    <n v="202"/>
    <x v="1"/>
    <s v="HVX"/>
    <x v="0"/>
    <s v="Order specific"/>
    <n v="2100"/>
    <n v="3"/>
    <n v="0"/>
    <n v="166.01"/>
    <n v="0"/>
    <n v="0"/>
    <n v="17"/>
    <n v="498.03"/>
    <n v="2147.0588235294117"/>
    <n v="0"/>
    <n v="0"/>
    <n v="0"/>
    <n v="2822.17"/>
    <s v="Order specific"/>
    <s v="Order specific"/>
    <s v="C"/>
    <s v=""/>
    <n v="0"/>
  </r>
  <r>
    <s v="AGSH35713-01Z"/>
    <s v="面板"/>
    <s v="MTX"/>
    <n v="202"/>
    <x v="1"/>
    <s v="HVX"/>
    <x v="0"/>
    <s v="Order specific"/>
    <n v="2100"/>
    <n v="1"/>
    <n v="0"/>
    <n v="145.05000000000001"/>
    <n v="0"/>
    <n v="0"/>
    <n v="1"/>
    <n v="145.05000000000001"/>
    <m/>
    <m/>
    <m/>
    <m/>
    <m/>
    <m/>
    <m/>
    <m/>
    <m/>
    <m/>
  </r>
  <r>
    <s v="AGSH35732-01"/>
    <s v="PIN"/>
    <s v="SM"/>
    <n v="202"/>
    <x v="1"/>
    <s v="HVX"/>
    <x v="1"/>
    <s v="kanban"/>
    <n v="2600"/>
    <n v="566"/>
    <n v="600"/>
    <n v="2.84"/>
    <n v="0"/>
    <n v="150"/>
    <n v="5650"/>
    <n v="1607.4399999999998"/>
    <n v="6.4601769911504431E-2"/>
    <n v="0"/>
    <n v="213"/>
    <n v="1704"/>
    <n v="16046"/>
    <s v="&lt;15 days"/>
    <n v="2"/>
    <s v="B"/>
    <n v="14"/>
    <n v="0"/>
  </r>
  <r>
    <s v="AGSH35748-01"/>
    <s v="固定式触臂"/>
    <s v="XA"/>
    <n v="212"/>
    <x v="1"/>
    <s v="HVX"/>
    <x v="0"/>
    <s v="Order specific"/>
    <n v="2100"/>
    <n v="21"/>
    <n v="0"/>
    <n v="215.21"/>
    <n v="0"/>
    <n v="0"/>
    <n v="0"/>
    <n v="4519.41"/>
    <s v=""/>
    <n v="0"/>
    <n v="0"/>
    <n v="0"/>
    <n v="0"/>
    <s v="Order specific"/>
    <s v="Order specific"/>
    <s v="B"/>
    <s v=""/>
    <n v="0"/>
  </r>
  <r>
    <s v="AGSH35749-02"/>
    <s v="固定式触臂"/>
    <s v="XA"/>
    <n v="212"/>
    <x v="1"/>
    <s v="HVX"/>
    <x v="0"/>
    <s v="Order specific"/>
    <n v="2100"/>
    <n v="21"/>
    <n v="0"/>
    <n v="277.76"/>
    <n v="0"/>
    <n v="0"/>
    <n v="0"/>
    <n v="5832.96"/>
    <s v=""/>
    <n v="0"/>
    <n v="0"/>
    <n v="0"/>
    <n v="0"/>
    <s v="Order specific"/>
    <s v="Order specific"/>
    <s v="B"/>
    <s v=""/>
    <n v="0"/>
  </r>
  <r>
    <s v="AGSH35764-01"/>
    <s v="航空插固定支架"/>
    <s v="XA"/>
    <n v="202"/>
    <x v="1"/>
    <s v="HVX"/>
    <x v="0"/>
    <s v="Order specific"/>
    <n v="2100"/>
    <n v="50"/>
    <n v="0"/>
    <n v="17.350000000000001"/>
    <n v="0"/>
    <n v="0"/>
    <n v="84"/>
    <n v="867.50000000000011"/>
    <n v="91.25"/>
    <n v="0"/>
    <n v="0"/>
    <n v="0"/>
    <n v="1457.4"/>
    <s v="Order specific"/>
    <s v="Order specific"/>
    <s v="C"/>
    <s v=""/>
    <n v="0"/>
  </r>
  <r>
    <s v="AGSH35770-01"/>
    <s v="拨叉销"/>
    <s v="XA"/>
    <n v="202"/>
    <x v="1"/>
    <s v="HVX"/>
    <x v="0"/>
    <s v="Order specific"/>
    <n v="2100"/>
    <n v="68"/>
    <n v="0"/>
    <n v="12.9"/>
    <n v="0"/>
    <n v="0"/>
    <n v="184"/>
    <n v="877.2"/>
    <n v="99.184782608695642"/>
    <n v="0"/>
    <n v="0"/>
    <n v="0"/>
    <n v="2373.6"/>
    <s v="Order specific"/>
    <s v="Order specific"/>
    <s v="C"/>
    <s v=""/>
    <n v="0"/>
  </r>
  <r>
    <s v="AGSH35771-01"/>
    <s v="间隔圈"/>
    <s v="XA"/>
    <n v="202"/>
    <x v="1"/>
    <s v="HVX"/>
    <x v="0"/>
    <s v="Order specific"/>
    <n v="2100"/>
    <n v="174"/>
    <n v="4"/>
    <n v="0.62"/>
    <n v="0"/>
    <n v="0"/>
    <n v="690"/>
    <n v="107.88"/>
    <n v="35.971014492753625"/>
    <n v="0"/>
    <n v="0"/>
    <n v="2.48"/>
    <n v="427.8"/>
    <s v="Order specific"/>
    <s v="Order specific"/>
    <s v="C"/>
    <s v=""/>
    <n v="0"/>
  </r>
  <r>
    <s v="AGSH35775-01"/>
    <s v="灭弧室定位架"/>
    <s v="VMI"/>
    <n v="202"/>
    <x v="1"/>
    <s v="HVX"/>
    <x v="2"/>
    <s v="MRP"/>
    <s v="VMI"/>
    <n v="18"/>
    <n v="0"/>
    <n v="14"/>
    <n v="0"/>
    <n v="0"/>
    <n v="591"/>
    <n v="252"/>
    <n v="107.46192893401015"/>
    <n v="0"/>
    <n v="0"/>
    <n v="0"/>
    <n v="8274"/>
    <s v="&gt;90 days"/>
    <n v="3"/>
    <s v="C"/>
    <n v="21"/>
    <n v="133.81807085498346"/>
  </r>
  <r>
    <s v="AGSH35778-01"/>
    <s v="活门配件轴"/>
    <s v="VMI"/>
    <n v="202"/>
    <x v="1"/>
    <s v="HVX"/>
    <x v="2"/>
    <s v="MRP"/>
    <s v="VMI"/>
    <n v="2"/>
    <n v="0"/>
    <n v="15.8"/>
    <n v="0"/>
    <n v="0"/>
    <n v="474"/>
    <n v="31.6"/>
    <n v="13.860759493670887"/>
    <n v="0"/>
    <n v="0"/>
    <n v="0"/>
    <n v="7489.2000000000007"/>
    <s v="&lt;15 days"/>
    <n v="3"/>
    <s v="C"/>
    <n v="21"/>
    <n v="0"/>
  </r>
  <r>
    <s v="AGSH35779-01"/>
    <s v="活门安装支架"/>
    <s v="VMI"/>
    <n v="202"/>
    <x v="1"/>
    <s v="HVX"/>
    <x v="2"/>
    <s v="MRP"/>
    <s v="VMI"/>
    <n v="1"/>
    <n v="0"/>
    <n v="20.82"/>
    <n v="0"/>
    <n v="0"/>
    <n v="237"/>
    <n v="20.82"/>
    <n v="3.0801687763713077"/>
    <n v="0"/>
    <n v="0"/>
    <n v="0"/>
    <n v="4934.34"/>
    <s v="&lt;15 days"/>
    <n v="3"/>
    <s v="C"/>
    <n v="21"/>
    <n v="0"/>
  </r>
  <r>
    <s v="AGSH35780-02"/>
    <s v="活门安装片"/>
    <s v="VMI"/>
    <n v="202"/>
    <x v="1"/>
    <s v="HVX"/>
    <x v="2"/>
    <s v="MRP"/>
    <s v="VMI"/>
    <n v="1"/>
    <n v="0"/>
    <n v="35"/>
    <n v="0"/>
    <n v="0"/>
    <n v="188"/>
    <n v="35"/>
    <m/>
    <m/>
    <m/>
    <m/>
    <m/>
    <m/>
    <m/>
    <m/>
    <m/>
    <m/>
  </r>
  <r>
    <s v="AGSH35784-01"/>
    <s v="活门片"/>
    <s v="VMI"/>
    <n v="202"/>
    <x v="1"/>
    <s v="HVX"/>
    <x v="2"/>
    <s v="MRP"/>
    <s v="VMI"/>
    <n v="2"/>
    <n v="0"/>
    <n v="35"/>
    <n v="0"/>
    <n v="0"/>
    <n v="49"/>
    <n v="70"/>
    <n v="7.4489795918367339"/>
    <n v="0"/>
    <n v="0"/>
    <n v="0"/>
    <n v="1715"/>
    <s v="&lt;15 days"/>
    <n v="3"/>
    <s v="C"/>
    <n v="21"/>
    <n v="0"/>
  </r>
  <r>
    <s v="AGSH35784-02"/>
    <s v="活门安装片"/>
    <s v="VMI"/>
    <n v="202"/>
    <x v="1"/>
    <s v="HVX"/>
    <x v="2"/>
    <s v="MRP"/>
    <s v="VMI"/>
    <n v="1"/>
    <n v="0"/>
    <n v="35"/>
    <n v="0"/>
    <n v="0"/>
    <n v="188"/>
    <n v="35"/>
    <n v="3.8829787234042552"/>
    <n v="0"/>
    <n v="0"/>
    <n v="0"/>
    <n v="6580"/>
    <s v="&lt;15 days"/>
    <n v="3"/>
    <s v="C"/>
    <n v="21"/>
    <n v="0"/>
  </r>
  <r>
    <s v="AGSH35787-01"/>
    <s v="活门安装支架"/>
    <s v="VMI"/>
    <n v="202"/>
    <x v="1"/>
    <s v="HVX"/>
    <x v="2"/>
    <s v="MRP"/>
    <s v="VMI"/>
    <n v="1"/>
    <n v="0"/>
    <n v="10.82"/>
    <n v="0"/>
    <n v="0"/>
    <n v="237"/>
    <n v="10.82"/>
    <n v="1.5400843881856539"/>
    <n v="0"/>
    <n v="0"/>
    <n v="0"/>
    <n v="2564.34"/>
    <s v="&lt;15 days"/>
    <n v="3"/>
    <s v="C"/>
    <n v="21"/>
    <n v="0"/>
  </r>
  <r>
    <s v="AGSH35797-01"/>
    <s v="隔板"/>
    <s v="XA"/>
    <n v="212"/>
    <x v="1"/>
    <s v="HVX"/>
    <x v="0"/>
    <s v="Order specific"/>
    <n v="2100"/>
    <n v="50"/>
    <n v="0"/>
    <n v="347"/>
    <n v="0"/>
    <n v="0"/>
    <n v="84"/>
    <n v="17350"/>
    <n v="4.3452380952380949"/>
    <n v="0"/>
    <n v="0"/>
    <n v="0"/>
    <n v="29148"/>
    <s v="Order specific"/>
    <s v="Order specific"/>
    <s v="A"/>
    <s v=""/>
    <n v="0"/>
  </r>
  <r>
    <s v="AGSH35798-01"/>
    <s v="隔板"/>
    <s v="XA"/>
    <n v="212"/>
    <x v="1"/>
    <s v="HVX"/>
    <x v="0"/>
    <s v="Order specific"/>
    <n v="2100"/>
    <n v="50"/>
    <n v="0"/>
    <n v="347"/>
    <n v="0"/>
    <n v="0"/>
    <n v="84"/>
    <n v="17350"/>
    <n v="217.26190476190476"/>
    <n v="0"/>
    <n v="0"/>
    <n v="0"/>
    <n v="29148"/>
    <s v="Order specific"/>
    <s v="Order specific"/>
    <s v="A"/>
    <s v=""/>
    <n v="0"/>
  </r>
  <r>
    <s v="AGSH35799-01"/>
    <s v="隔板间隔圈"/>
    <s v="XA"/>
    <n v="202"/>
    <x v="1"/>
    <s v="HVX"/>
    <x v="0"/>
    <s v="Order specific"/>
    <n v="2100"/>
    <n v="200"/>
    <n v="0"/>
    <n v="3.52"/>
    <n v="0"/>
    <n v="0"/>
    <n v="336"/>
    <n v="704"/>
    <n v="54.31547619047619"/>
    <n v="0"/>
    <n v="0"/>
    <n v="0"/>
    <n v="1182.72"/>
    <s v="Order specific"/>
    <s v="Order specific"/>
    <s v="C"/>
    <s v=""/>
    <n v="0"/>
  </r>
  <r>
    <s v="AGSH35812-01"/>
    <s v="LEVER"/>
    <s v="SM"/>
    <n v="212"/>
    <x v="1"/>
    <s v="HVX"/>
    <x v="1"/>
    <s v="kanban"/>
    <n v="2600"/>
    <n v="328"/>
    <n v="500"/>
    <n v="8.4"/>
    <n v="0"/>
    <n v="150"/>
    <n v="7150"/>
    <n v="2755.2000000000003"/>
    <n v="10.20979020979021"/>
    <n v="0"/>
    <n v="630"/>
    <n v="4200"/>
    <n v="60060"/>
    <s v="&lt;15 days"/>
    <n v="2"/>
    <s v="B"/>
    <n v="14"/>
    <n v="0"/>
  </r>
  <r>
    <s v="AGSH35846-01"/>
    <s v="HVX-B 254 面板"/>
    <s v="XB"/>
    <n v="105"/>
    <x v="1"/>
    <s v="HVX"/>
    <x v="0"/>
    <s v="Order specific"/>
    <n v="2100"/>
    <n v="2"/>
    <n v="0"/>
    <n v="259.69"/>
    <n v="0"/>
    <n v="0"/>
    <n v="0"/>
    <n v="519.38"/>
    <s v=""/>
    <n v="0"/>
    <n v="0"/>
    <n v="0"/>
    <n v="0"/>
    <s v="Order specific"/>
    <s v="Order specific"/>
    <s v="C"/>
    <s v=""/>
    <n v="0"/>
  </r>
  <r>
    <s v="AGSH35895-01"/>
    <s v="触头限位片"/>
    <s v="VMI"/>
    <n v="212"/>
    <x v="1"/>
    <s v="HVX"/>
    <x v="2"/>
    <s v="MRP"/>
    <s v="VMI"/>
    <n v="36"/>
    <n v="0"/>
    <n v="6.5"/>
    <n v="0"/>
    <n v="0"/>
    <n v="1188"/>
    <n v="234"/>
    <n v="0.6144781144781144"/>
    <n v="0"/>
    <n v="0"/>
    <n v="0"/>
    <n v="7722"/>
    <s v="&lt;15 days"/>
    <n v="3"/>
    <s v="C"/>
    <n v="21"/>
    <n v="0"/>
  </r>
  <r>
    <s v="AGSH35900-01"/>
    <s v="继电器安装支架"/>
    <s v="VMI"/>
    <n v="202"/>
    <x v="1"/>
    <s v="HVX"/>
    <x v="2"/>
    <s v="MRP"/>
    <s v="VMI"/>
    <n v="128"/>
    <n v="0"/>
    <n v="8.1999999999999993"/>
    <n v="0"/>
    <n v="0"/>
    <n v="200"/>
    <n v="1049.5999999999999"/>
    <n v="65.7"/>
    <n v="0"/>
    <n v="0"/>
    <n v="0"/>
    <n v="1639.9999999999998"/>
    <s v="&lt;90 days"/>
    <n v="3"/>
    <s v="B"/>
    <n v="21"/>
    <n v="471.31353424657533"/>
  </r>
  <r>
    <s v="AGSH35902-01"/>
    <s v="手车附加固定块"/>
    <s v="VMI"/>
    <n v="202"/>
    <x v="1"/>
    <s v="HVX"/>
    <x v="2"/>
    <s v="MRP"/>
    <s v="VMI"/>
    <n v="2"/>
    <n v="0"/>
    <n v="27.56"/>
    <n v="0"/>
    <n v="0"/>
    <n v="111"/>
    <n v="55.12"/>
    <n v="420.90090090090092"/>
    <n v="0"/>
    <n v="0"/>
    <n v="0"/>
    <n v="3059.16"/>
    <s v="&gt;90 days"/>
    <n v="3"/>
    <s v="C"/>
    <n v="21"/>
    <n v="34.564133321917808"/>
  </r>
  <r>
    <s v="AGSH35910-01"/>
    <s v="限位圈"/>
    <s v="XA"/>
    <n v="202"/>
    <x v="1"/>
    <s v="HVX"/>
    <x v="0"/>
    <s v="Order specific"/>
    <n v="2100"/>
    <n v="6"/>
    <n v="12"/>
    <n v="3.2"/>
    <n v="0"/>
    <n v="0"/>
    <n v="142"/>
    <n v="19.200000000000003"/>
    <n v="5.140845070422535"/>
    <n v="0"/>
    <n v="0"/>
    <n v="38.400000000000006"/>
    <n v="454.40000000000003"/>
    <s v="Order specific"/>
    <s v="Order specific"/>
    <s v="C"/>
    <s v=""/>
    <n v="0"/>
  </r>
  <r>
    <s v="AGSH35911-01"/>
    <s v="FOOT"/>
    <s v="SM"/>
    <n v="202"/>
    <x v="1"/>
    <s v="HVX"/>
    <x v="1"/>
    <s v="kanban"/>
    <n v="2600"/>
    <n v="447"/>
    <n v="0"/>
    <n v="3.74"/>
    <n v="0"/>
    <n v="104"/>
    <n v="222"/>
    <n v="1671.7800000000002"/>
    <n v="9.8648648648648649"/>
    <n v="0"/>
    <n v="194.48000000000002"/>
    <n v="0"/>
    <n v="830.28000000000009"/>
    <s v="&lt;15 days"/>
    <n v="3"/>
    <s v="B"/>
    <n v="21"/>
    <n v="0"/>
  </r>
  <r>
    <s v="AGSH35913-01"/>
    <s v="限位圈"/>
    <s v="XA"/>
    <n v="212"/>
    <x v="1"/>
    <s v="HVX"/>
    <x v="0"/>
    <s v="Order specific"/>
    <n v="2100"/>
    <n v="112"/>
    <n v="2"/>
    <n v="0.7"/>
    <n v="0"/>
    <n v="0"/>
    <n v="190"/>
    <n v="78.399999999999991"/>
    <n v="858.71052631578948"/>
    <n v="0"/>
    <n v="0"/>
    <n v="1.4"/>
    <n v="133"/>
    <s v="Order specific"/>
    <s v="Order specific"/>
    <s v="C"/>
    <s v=""/>
    <n v="0"/>
  </r>
  <r>
    <s v="AGSH35926-01"/>
    <s v="支撑板支架"/>
    <s v="MTX"/>
    <n v="212"/>
    <x v="1"/>
    <s v="HVX"/>
    <x v="0"/>
    <s v="Order specific"/>
    <n v="2100"/>
    <n v="2"/>
    <n v="2"/>
    <n v="3.06"/>
    <n v="0"/>
    <n v="0"/>
    <n v="0"/>
    <n v="6.12"/>
    <s v=""/>
    <n v="0"/>
    <n v="0"/>
    <n v="6.12"/>
    <n v="0"/>
    <s v="Order specific"/>
    <s v="Order specific"/>
    <s v="C"/>
    <s v=""/>
    <n v="0"/>
  </r>
  <r>
    <s v="AGSH35927-01"/>
    <s v="支撑板"/>
    <s v="MTX"/>
    <n v="202"/>
    <x v="1"/>
    <s v="HVX"/>
    <x v="0"/>
    <s v="Order specific"/>
    <n v="2100"/>
    <n v="2"/>
    <n v="2"/>
    <n v="24.73"/>
    <n v="0"/>
    <n v="0"/>
    <n v="0"/>
    <n v="49.46"/>
    <s v=""/>
    <n v="0"/>
    <n v="0"/>
    <n v="49.46"/>
    <n v="0"/>
    <s v="Order specific"/>
    <s v="Order specific"/>
    <s v="C"/>
    <s v=""/>
    <n v="0"/>
  </r>
  <r>
    <s v="AGSH35941-01"/>
    <s v="PLATE"/>
    <s v="SM"/>
    <n v="202"/>
    <x v="1"/>
    <s v="HVX"/>
    <x v="1"/>
    <s v="kanban"/>
    <n v="2600"/>
    <n v="88"/>
    <n v="210"/>
    <n v="3.7"/>
    <n v="0"/>
    <n v="60"/>
    <n v="303"/>
    <n v="325.60000000000002"/>
    <n v="2.4092409240924093"/>
    <n v="0"/>
    <n v="111"/>
    <n v="777"/>
    <n v="1121.1000000000001"/>
    <s v="&lt;15 days"/>
    <n v="3"/>
    <s v="C"/>
    <n v="21"/>
    <n v="0"/>
  </r>
  <r>
    <s v="AGSH35942-01"/>
    <s v="LEVER"/>
    <s v="SM"/>
    <n v="202"/>
    <x v="1"/>
    <s v="HVX"/>
    <x v="1"/>
    <s v="kanban"/>
    <n v="2600"/>
    <n v="183"/>
    <n v="480"/>
    <n v="1.48"/>
    <n v="0"/>
    <n v="120"/>
    <n v="606"/>
    <n v="270.83999999999997"/>
    <n v="53.003300330033007"/>
    <n v="0"/>
    <n v="88.8"/>
    <n v="710.4"/>
    <n v="896.88"/>
    <s v="&lt;90 days"/>
    <n v="3"/>
    <s v="C"/>
    <n v="21"/>
    <n v="107.93159506849315"/>
  </r>
  <r>
    <s v="AGSH36633-01"/>
    <s v="拨叉"/>
    <s v="VMI"/>
    <n v="202"/>
    <x v="1"/>
    <s v="HVX"/>
    <x v="2"/>
    <s v="MRP"/>
    <s v="VMI"/>
    <n v="3"/>
    <n v="0"/>
    <n v="155"/>
    <n v="0"/>
    <n v="0"/>
    <n v="54"/>
    <n v="465"/>
    <n v="1236.9444444444443"/>
    <n v="0"/>
    <n v="0"/>
    <n v="0"/>
    <n v="8370"/>
    <s v="&gt;90 days"/>
    <n v="3"/>
    <s v="C"/>
    <n v="21"/>
    <n v="301.68966090276217"/>
  </r>
  <r>
    <s v="AGSH36634-01"/>
    <s v="拨叉（B相）"/>
    <s v="XA"/>
    <n v="202"/>
    <x v="1"/>
    <s v="HVX"/>
    <x v="0"/>
    <s v="Order specific"/>
    <n v="2100"/>
    <n v="50"/>
    <n v="1"/>
    <n v="110"/>
    <n v="0"/>
    <n v="0"/>
    <n v="139"/>
    <n v="5500"/>
    <n v="7.8776978417266195"/>
    <n v="0"/>
    <n v="0"/>
    <n v="110"/>
    <n v="15290"/>
    <s v="Order specific"/>
    <s v="Order specific"/>
    <s v="B"/>
    <s v=""/>
    <n v="0"/>
  </r>
  <r>
    <s v="AGSH36635-01"/>
    <s v="拨叉（A相）"/>
    <s v="XA"/>
    <n v="202"/>
    <x v="1"/>
    <s v="HVX"/>
    <x v="0"/>
    <s v="Order specific"/>
    <n v="2100"/>
    <n v="100"/>
    <n v="0"/>
    <n v="115"/>
    <n v="0"/>
    <n v="0"/>
    <n v="168"/>
    <n v="11500"/>
    <n v="108.63095238095238"/>
    <n v="0"/>
    <n v="0"/>
    <n v="0"/>
    <n v="19320"/>
    <s v="Order specific"/>
    <s v="Order specific"/>
    <s v="A"/>
    <s v=""/>
    <n v="0"/>
  </r>
  <r>
    <s v="AGSH36670-01"/>
    <s v="壳体210mm"/>
    <s v="XA"/>
    <n v="202"/>
    <x v="1"/>
    <s v="HVX"/>
    <x v="0"/>
    <s v="Order specific"/>
    <n v="2100"/>
    <n v="15"/>
    <n v="26"/>
    <n v="1261.67"/>
    <n v="0"/>
    <n v="0"/>
    <n v="84"/>
    <n v="18925.050000000003"/>
    <n v="434.52380952380952"/>
    <n v="0"/>
    <n v="0"/>
    <n v="32803.42"/>
    <n v="105980.28"/>
    <s v="Order specific"/>
    <s v="Order specific"/>
    <s v="A"/>
    <s v=""/>
    <n v="0"/>
  </r>
  <r>
    <s v="AGSH36709-01"/>
    <s v="兀型板顶板"/>
    <s v="VMI"/>
    <n v="202"/>
    <x v="1"/>
    <s v="HVX"/>
    <x v="2"/>
    <s v="MRP"/>
    <s v="VMI"/>
    <n v="84"/>
    <n v="0"/>
    <n v="38.75"/>
    <n v="0"/>
    <n v="0"/>
    <n v="7625"/>
    <n v="3255"/>
    <n v="0.71803278688524586"/>
    <n v="0"/>
    <n v="0"/>
    <n v="0"/>
    <n v="295468.75"/>
    <s v="&lt;15 days"/>
    <n v="1"/>
    <s v="B"/>
    <n v="7"/>
    <n v="0"/>
  </r>
  <r>
    <s v="AGSH36709-02"/>
    <s v="兀型板"/>
    <s v="X40"/>
    <n v="202"/>
    <x v="1"/>
    <s v="HVX"/>
    <x v="0"/>
    <s v="Order specific"/>
    <n v="2100"/>
    <n v="5"/>
    <n v="0"/>
    <n v="81.09"/>
    <n v="0"/>
    <n v="0"/>
    <n v="49"/>
    <n v="405.45000000000005"/>
    <n v="625.71428571428567"/>
    <n v="0"/>
    <n v="0"/>
    <n v="0"/>
    <n v="3973.4100000000003"/>
    <s v="Order specific"/>
    <s v="Order specific"/>
    <s v="C"/>
    <s v=""/>
    <n v="0"/>
  </r>
  <r>
    <s v="AGSH36729-01"/>
    <s v="主轴"/>
    <s v="VMI"/>
    <n v="202"/>
    <x v="1"/>
    <s v="HVX"/>
    <x v="2"/>
    <s v="MRP"/>
    <s v="VMI"/>
    <n v="79"/>
    <n v="0"/>
    <n v="26.73"/>
    <n v="0"/>
    <n v="0"/>
    <n v="7452"/>
    <n v="2111.67"/>
    <n v="0.24490069779924856"/>
    <n v="0"/>
    <n v="0"/>
    <n v="0"/>
    <n v="199191.96"/>
    <s v="&lt;15 days"/>
    <n v="1"/>
    <s v="B"/>
    <n v="7"/>
    <n v="0"/>
  </r>
  <r>
    <s v="AGSH36744-01"/>
    <s v="FIXING"/>
    <s v="SM"/>
    <n v="202"/>
    <x v="1"/>
    <s v="HVX"/>
    <x v="1"/>
    <s v="kanban"/>
    <n v="2600"/>
    <n v="370"/>
    <n v="340"/>
    <n v="10.89"/>
    <n v="0"/>
    <n v="100"/>
    <n v="3302"/>
    <n v="4029.3"/>
    <n v="8.7325863113264681"/>
    <n v="0"/>
    <n v="544.5"/>
    <n v="3702.6000000000004"/>
    <n v="35958.78"/>
    <s v="&lt;15 days"/>
    <n v="2"/>
    <s v="B"/>
    <n v="14"/>
    <n v="0"/>
  </r>
  <r>
    <s v="AGSH38004-01"/>
    <s v="PLATE"/>
    <s v="SM"/>
    <n v="202"/>
    <x v="1"/>
    <s v="HVX"/>
    <x v="1"/>
    <s v="kanban"/>
    <n v="2600"/>
    <n v="60"/>
    <n v="80"/>
    <n v="2.1"/>
    <n v="0"/>
    <n v="20"/>
    <n v="892"/>
    <n v="126"/>
    <n v="151.4013452914798"/>
    <n v="0"/>
    <n v="21"/>
    <n v="168"/>
    <n v="1873.2"/>
    <s v="&gt;90 days"/>
    <n v="3"/>
    <s v="C"/>
    <n v="21"/>
    <n v="71.625360088855984"/>
  </r>
  <r>
    <s v="AMS12-00509-SL"/>
    <s v="PMC ACID PLANT"/>
    <s v="VE1"/>
    <n v="105"/>
    <x v="0"/>
    <s v="VEP"/>
    <x v="0"/>
    <s v="Order specific"/>
    <n v="2100"/>
    <n v="19"/>
    <n v="0"/>
    <n v="1"/>
    <n v="0"/>
    <n v="0"/>
    <n v="30"/>
    <n v="19"/>
    <n v="730"/>
    <n v="0"/>
    <n v="0"/>
    <n v="0"/>
    <n v="30"/>
    <s v="Order specific"/>
    <s v="Order specific"/>
    <s v="C"/>
    <s v=""/>
    <n v="0"/>
  </r>
  <r>
    <s v="AMT000154-01"/>
    <s v="拉簧"/>
    <s v="PMX"/>
    <n v="219"/>
    <x v="1"/>
    <s v="HVX"/>
    <x v="0"/>
    <s v="Order specific"/>
    <n v="2100"/>
    <n v="8"/>
    <n v="0"/>
    <n v="0.57999999999999996"/>
    <n v="0"/>
    <n v="0"/>
    <n v="800"/>
    <n v="4.6399999999999997"/>
    <n v="8.6687499999999993"/>
    <n v="0"/>
    <n v="0"/>
    <n v="0"/>
    <n v="463.99999999999994"/>
    <s v="Order specific"/>
    <s v="Order specific"/>
    <s v="C"/>
    <s v=""/>
    <n v="0"/>
  </r>
  <r>
    <s v="AMT003165-01"/>
    <s v="控制板定位块"/>
    <s v="PMX"/>
    <n v="202"/>
    <x v="1"/>
    <s v="HVX"/>
    <x v="0"/>
    <s v="Order specific"/>
    <n v="2100"/>
    <n v="1"/>
    <n v="0"/>
    <n v="126.5"/>
    <n v="0"/>
    <n v="0"/>
    <n v="0"/>
    <n v="126.5"/>
    <s v=""/>
    <n v="0"/>
    <n v="0"/>
    <n v="0"/>
    <n v="0"/>
    <s v="Order specific"/>
    <s v="Order specific"/>
    <s v="C"/>
    <s v=""/>
    <n v="0"/>
  </r>
  <r>
    <s v="AMTC26218-02"/>
    <s v="手车翻板右侧板（双孔）"/>
    <s v="VMI"/>
    <n v="202"/>
    <x v="1"/>
    <s v="HVX"/>
    <x v="2"/>
    <s v="MRP"/>
    <s v="VMI"/>
    <n v="2"/>
    <n v="0"/>
    <n v="21"/>
    <n v="0"/>
    <n v="0"/>
    <n v="1914"/>
    <n v="42"/>
    <n v="0.19070010449320796"/>
    <n v="0"/>
    <n v="0"/>
    <n v="0"/>
    <n v="40194"/>
    <s v="&lt;15 days"/>
    <n v="2"/>
    <s v="C"/>
    <n v="14"/>
    <n v="0"/>
  </r>
  <r>
    <s v="AMTD69063-02"/>
    <s v="熔丝头座"/>
    <s v="VMI"/>
    <n v="212"/>
    <x v="1"/>
    <s v="HVX"/>
    <x v="2"/>
    <s v="MRP"/>
    <s v="VMI"/>
    <n v="69"/>
    <n v="0"/>
    <n v="30.63"/>
    <n v="0"/>
    <n v="0"/>
    <n v="1482"/>
    <n v="2113.4699999999998"/>
    <n v="0.49257759784075572"/>
    <n v="0"/>
    <n v="0"/>
    <n v="0"/>
    <n v="45393.659999999996"/>
    <s v="&lt;15 days"/>
    <n v="2"/>
    <s v="B"/>
    <n v="14"/>
    <n v="0"/>
  </r>
  <r>
    <s v="AMTD71645-02"/>
    <s v="触子圈2500A"/>
    <s v="XA"/>
    <n v="212"/>
    <x v="1"/>
    <s v="HVX"/>
    <x v="0"/>
    <s v="Order specific"/>
    <n v="2100"/>
    <n v="200"/>
    <n v="0"/>
    <n v="16.510000000000002"/>
    <n v="0"/>
    <n v="0"/>
    <n v="200"/>
    <n v="3302.0000000000005"/>
    <n v="125.925"/>
    <n v="0"/>
    <n v="0"/>
    <n v="0"/>
    <n v="3302.0000000000005"/>
    <s v="Order specific"/>
    <s v="Order specific"/>
    <s v="B"/>
    <s v=""/>
    <n v="0"/>
  </r>
  <r>
    <s v="AMTH03858-01"/>
    <s v="CRANK"/>
    <s v="SM"/>
    <n v="202"/>
    <x v="1"/>
    <s v="HVX"/>
    <x v="1"/>
    <s v="kanban"/>
    <n v="2600"/>
    <n v="905"/>
    <n v="1200"/>
    <n v="2.2000000000000002"/>
    <n v="0"/>
    <n v="300"/>
    <n v="1920"/>
    <n v="1991.0000000000002"/>
    <n v="38.020833333333336"/>
    <n v="0"/>
    <n v="330"/>
    <n v="2640"/>
    <n v="4224"/>
    <s v="&lt;90 days"/>
    <n v="3"/>
    <s v="B"/>
    <n v="21"/>
    <n v="588.26686027397272"/>
  </r>
  <r>
    <s v="AMTH20073-01"/>
    <s v="TENSION SPRING"/>
    <s v="SM"/>
    <n v="219"/>
    <x v="1"/>
    <s v="HVX"/>
    <x v="1"/>
    <s v="kanban"/>
    <n v="2600"/>
    <n v="602"/>
    <n v="600"/>
    <n v="0.94"/>
    <n v="0"/>
    <n v="150"/>
    <n v="1446"/>
    <n v="565.88"/>
    <n v="228.44052558782849"/>
    <n v="0"/>
    <n v="70.5"/>
    <n v="564"/>
    <n v="1359.24"/>
    <s v="&gt;90 days"/>
    <n v="3"/>
    <s v="C"/>
    <n v="21"/>
    <n v="339.14758885098013"/>
  </r>
  <r>
    <s v="ASX000401-01"/>
    <s v="框架左侧板（金属）"/>
    <s v="VMI"/>
    <n v="202"/>
    <x v="1"/>
    <s v="HVX"/>
    <x v="2"/>
    <s v="MRP"/>
    <s v="VMI"/>
    <n v="23"/>
    <n v="0"/>
    <n v="71.19"/>
    <n v="0"/>
    <n v="0"/>
    <n v="430"/>
    <n v="1637.37"/>
    <n v="510.99999999999994"/>
    <n v="0"/>
    <n v="0"/>
    <n v="0"/>
    <n v="30611.7"/>
    <s v="&gt;90 days"/>
    <n v="2"/>
    <s v="B"/>
    <n v="14"/>
    <n v="1051.0569616438356"/>
  </r>
  <r>
    <s v="ASX000401-02"/>
    <s v="两侧支撑板"/>
    <s v="CVX"/>
    <n v="202"/>
    <x v="1"/>
    <s v="HVX"/>
    <x v="0"/>
    <s v="Order specific"/>
    <n v="2100"/>
    <n v="13"/>
    <n v="8"/>
    <n v="58.94"/>
    <n v="0"/>
    <n v="0"/>
    <n v="23"/>
    <n v="766.22"/>
    <n v="365"/>
    <n v="0"/>
    <n v="0"/>
    <n v="471.52"/>
    <n v="1355.62"/>
    <s v="Order specific"/>
    <s v="Order specific"/>
    <s v="C"/>
    <s v=""/>
    <n v="0"/>
  </r>
  <r>
    <s v="ASX000402-01"/>
    <s v="框架右侧板（金属）"/>
    <s v="VMI"/>
    <n v="202"/>
    <x v="1"/>
    <s v="HVX"/>
    <x v="2"/>
    <s v="MRP"/>
    <s v="VMI"/>
    <n v="23"/>
    <n v="0"/>
    <n v="71.25"/>
    <n v="0"/>
    <n v="0"/>
    <n v="449"/>
    <n v="1638.75"/>
    <n v="10.56792873051225"/>
    <n v="0"/>
    <n v="0"/>
    <n v="0"/>
    <n v="31991.25"/>
    <s v="&lt;15 days"/>
    <n v="2"/>
    <s v="B"/>
    <n v="14"/>
    <n v="0"/>
  </r>
  <r>
    <s v="ASX000406-01"/>
    <s v="框架左右侧板（塑料）"/>
    <s v="VMI"/>
    <n v="212"/>
    <x v="1"/>
    <s v="HVX"/>
    <x v="2"/>
    <s v="MRP"/>
    <s v="VMI"/>
    <n v="46"/>
    <n v="0"/>
    <n v="67.41"/>
    <n v="0"/>
    <n v="0"/>
    <n v="880"/>
    <n v="3100.8599999999997"/>
    <n v="9.5397727272727266"/>
    <n v="0"/>
    <n v="0"/>
    <n v="0"/>
    <n v="59320.799999999996"/>
    <s v="&lt;15 days"/>
    <n v="2"/>
    <s v="B"/>
    <n v="14"/>
    <n v="0"/>
  </r>
  <r>
    <s v="ASX000407-01"/>
    <s v="THREADED ROD"/>
    <s v="SM"/>
    <n v="202"/>
    <x v="1"/>
    <s v="HVX"/>
    <x v="1"/>
    <s v="kanban"/>
    <n v="2600"/>
    <n v="50"/>
    <n v="80"/>
    <n v="0.7"/>
    <n v="0"/>
    <n v="20"/>
    <n v="162"/>
    <n v="35"/>
    <n v="103.64197530864197"/>
    <n v="0"/>
    <n v="7"/>
    <n v="56"/>
    <n v="113.39999999999999"/>
    <s v="&gt;90 days"/>
    <n v="3"/>
    <s v="C"/>
    <n v="21"/>
    <n v="18.419463966646816"/>
  </r>
  <r>
    <s v="ASX000408-01"/>
    <s v="熔丝座支撑杆"/>
    <s v="VMI"/>
    <n v="202"/>
    <x v="1"/>
    <s v="HVX"/>
    <x v="2"/>
    <s v="MRP"/>
    <s v="VMI"/>
    <n v="46"/>
    <n v="0"/>
    <n v="75"/>
    <n v="0"/>
    <n v="0"/>
    <n v="901"/>
    <n v="3450"/>
    <n v="20.255271920088791"/>
    <n v="0"/>
    <n v="0"/>
    <n v="0"/>
    <n v="67575"/>
    <s v="&lt;30 days"/>
    <n v="2"/>
    <s v="B"/>
    <n v="14"/>
    <n v="703.18750684931513"/>
  </r>
  <r>
    <s v="ASX000409-01"/>
    <s v="后封板"/>
    <s v="VMI"/>
    <n v="212"/>
    <x v="1"/>
    <s v="HVX"/>
    <x v="2"/>
    <s v="MRP"/>
    <s v="VMI"/>
    <n v="19"/>
    <n v="0"/>
    <n v="75.2"/>
    <n v="0"/>
    <n v="0"/>
    <n v="449"/>
    <n v="1428.8"/>
    <n v="37.394209354120264"/>
    <n v="0"/>
    <n v="0"/>
    <n v="0"/>
    <n v="33764.800000000003"/>
    <s v="&lt;90 days"/>
    <n v="2"/>
    <s v="B"/>
    <n v="14"/>
    <n v="589.95568981536621"/>
  </r>
  <r>
    <s v="ASX000410-01"/>
    <s v="SUPPORT"/>
    <s v="SM"/>
    <n v="202"/>
    <x v="1"/>
    <s v="HVX"/>
    <x v="1"/>
    <s v="kanban"/>
    <n v="2600"/>
    <n v="52"/>
    <n v="169"/>
    <n v="5.18"/>
    <n v="0"/>
    <n v="32"/>
    <n v="342"/>
    <n v="269.36"/>
    <n v="20.277777777777775"/>
    <n v="0"/>
    <n v="82.88"/>
    <n v="875.42"/>
    <n v="1771.56"/>
    <s v="&lt;30 days"/>
    <n v="3"/>
    <s v="C"/>
    <n v="21"/>
    <n v="0"/>
  </r>
  <r>
    <s v="ASX000411-01"/>
    <s v="AXLE"/>
    <s v="SM"/>
    <n v="202"/>
    <x v="1"/>
    <s v="HVX"/>
    <x v="1"/>
    <s v="kanban"/>
    <n v="2600"/>
    <n v="62"/>
    <n v="96"/>
    <n v="1.7"/>
    <n v="0"/>
    <n v="32"/>
    <n v="342"/>
    <n v="105.39999999999999"/>
    <n v="55.497076023391813"/>
    <n v="0"/>
    <n v="27.2"/>
    <n v="163.19999999999999"/>
    <n v="581.4"/>
    <s v="&lt;90 days"/>
    <n v="3"/>
    <s v="C"/>
    <n v="21"/>
    <n v="43.241099683877763"/>
  </r>
  <r>
    <s v="ASX000412-01"/>
    <s v="熔丝撞击杆（横）"/>
    <s v="VMI"/>
    <n v="202"/>
    <x v="1"/>
    <s v="HVX"/>
    <x v="2"/>
    <s v="MRP"/>
    <s v="VMI"/>
    <n v="23"/>
    <n v="0"/>
    <n v="32.96"/>
    <n v="0"/>
    <n v="0"/>
    <n v="342"/>
    <n v="758.08"/>
    <n v="66.169590643274844"/>
    <n v="0"/>
    <n v="0"/>
    <n v="0"/>
    <n v="11272.32"/>
    <s v="&lt;90 days"/>
    <n v="2"/>
    <s v="C"/>
    <n v="14"/>
    <n v="394.47361102960673"/>
  </r>
  <r>
    <s v="ASX000414-01"/>
    <s v="熔丝撞击杆（竖）"/>
    <s v="VMI"/>
    <n v="202"/>
    <x v="1"/>
    <s v="HVX"/>
    <x v="2"/>
    <s v="MRP"/>
    <s v="VMI"/>
    <n v="28"/>
    <n v="0"/>
    <n v="29.22"/>
    <n v="0"/>
    <n v="0"/>
    <n v="342"/>
    <n v="818.16"/>
    <n v="24.546783625730992"/>
    <n v="0"/>
    <n v="0"/>
    <n v="0"/>
    <n v="9993.24"/>
    <s v="&lt;30 days"/>
    <n v="3"/>
    <s v="C"/>
    <n v="21"/>
    <n v="78.022934222751587"/>
  </r>
  <r>
    <s v="ASX000415-01"/>
    <s v="熔丝盒"/>
    <s v="VMI"/>
    <n v="202"/>
    <x v="1"/>
    <s v="HVX"/>
    <x v="2"/>
    <s v="MRP"/>
    <s v="VMI"/>
    <n v="69"/>
    <n v="0"/>
    <n v="25.64"/>
    <n v="0"/>
    <n v="0"/>
    <n v="1369"/>
    <n v="1769.16"/>
    <n v="7.4653031409788175"/>
    <n v="0"/>
    <n v="0"/>
    <n v="0"/>
    <n v="35101.160000000003"/>
    <s v="&lt;15 days"/>
    <n v="2"/>
    <s v="B"/>
    <n v="14"/>
    <n v="0"/>
  </r>
  <r>
    <s v="ASX000415-02"/>
    <s v="熔丝头座盒"/>
    <s v="VMI"/>
    <n v="202"/>
    <x v="1"/>
    <s v="HVX"/>
    <x v="2"/>
    <s v="MRP"/>
    <s v="VMI"/>
    <n v="69"/>
    <n v="0"/>
    <n v="10.3"/>
    <n v="0"/>
    <n v="0"/>
    <n v="1372"/>
    <n v="710.7"/>
    <n v="18.356413994169095"/>
    <n v="0"/>
    <n v="0"/>
    <n v="0"/>
    <n v="14131.6"/>
    <s v="&lt;30 days"/>
    <n v="2"/>
    <s v="C"/>
    <n v="14"/>
    <n v="111.31957808219175"/>
  </r>
  <r>
    <s v="ASX000418-01"/>
    <s v="触头"/>
    <s v="VMI"/>
    <n v="202"/>
    <x v="1"/>
    <s v="HVX"/>
    <x v="2"/>
    <s v="MRP"/>
    <s v="VMI"/>
    <n v="69"/>
    <n v="0"/>
    <n v="154.66"/>
    <n v="0"/>
    <n v="0"/>
    <n v="1357"/>
    <n v="10671.539999999999"/>
    <n v="18.559322033898308"/>
    <n v="0"/>
    <n v="0"/>
    <n v="0"/>
    <n v="209873.62"/>
    <s v="&lt;30 days"/>
    <n v="1"/>
    <s v="A"/>
    <n v="7"/>
    <n v="4386.7338673972608"/>
  </r>
  <r>
    <s v="ASX000419-01"/>
    <s v="侧板垫圈（塑料）"/>
    <s v="VMI"/>
    <n v="212"/>
    <x v="1"/>
    <s v="HVX"/>
    <x v="2"/>
    <s v="MRP"/>
    <s v="VMI"/>
    <n v="93"/>
    <n v="0"/>
    <n v="5"/>
    <n v="0"/>
    <n v="0"/>
    <n v="1804"/>
    <n v="465"/>
    <n v="13.960643015521063"/>
    <n v="0"/>
    <n v="0"/>
    <n v="0"/>
    <n v="9020"/>
    <s v="&lt;15 days"/>
    <n v="3"/>
    <s v="C"/>
    <n v="21"/>
    <n v="0"/>
  </r>
  <r>
    <s v="ASX000422-01"/>
    <s v="合分闸指示安装件"/>
    <s v="VMI"/>
    <n v="212"/>
    <x v="1"/>
    <s v="HVX"/>
    <x v="2"/>
    <s v="MRP"/>
    <s v="VMI"/>
    <n v="23"/>
    <n v="0"/>
    <n v="6.43"/>
    <n v="0"/>
    <n v="0"/>
    <n v="451"/>
    <n v="147.88999999999999"/>
    <n v="75.266075388026607"/>
    <n v="0"/>
    <n v="0"/>
    <n v="0"/>
    <n v="2899.93"/>
    <s v="&lt;90 days"/>
    <n v="3"/>
    <s v="C"/>
    <n v="21"/>
    <n v="70.373943367211666"/>
  </r>
  <r>
    <s v="ASX000423-01"/>
    <s v="FUSE INDICATOR"/>
    <s v="SM"/>
    <n v="202"/>
    <x v="1"/>
    <s v="HVX"/>
    <x v="1"/>
    <s v="kanban"/>
    <n v="2600"/>
    <n v="66"/>
    <n v="96"/>
    <n v="4.66"/>
    <n v="0"/>
    <n v="32"/>
    <n v="342"/>
    <n v="307.56"/>
    <n v="24.546783625730992"/>
    <n v="0"/>
    <n v="74.56"/>
    <n v="447.36"/>
    <n v="1593.72"/>
    <s v="&lt;30 days"/>
    <n v="3"/>
    <s v="C"/>
    <n v="21"/>
    <n v="29.330123263847522"/>
  </r>
  <r>
    <s v="ASX000436-01"/>
    <s v="后封板顶板"/>
    <s v="VMI"/>
    <n v="212"/>
    <x v="1"/>
    <s v="HVX"/>
    <x v="2"/>
    <s v="MRP"/>
    <s v="VMI"/>
    <n v="136"/>
    <n v="0"/>
    <n v="35.01"/>
    <n v="0"/>
    <n v="0"/>
    <n v="123"/>
    <n v="4761.3599999999997"/>
    <n v="195.85365853658539"/>
    <n v="0"/>
    <n v="0"/>
    <n v="0"/>
    <n v="4306.2299999999996"/>
    <s v="&gt;90 days"/>
    <n v="3"/>
    <s v="B"/>
    <n v="21"/>
    <n v="2805.5498498630141"/>
  </r>
  <r>
    <s v="ASX000437-01"/>
    <s v="CAP"/>
    <s v="SM"/>
    <n v="202"/>
    <x v="1"/>
    <s v="HVX"/>
    <x v="1"/>
    <s v="kanban"/>
    <n v="2600"/>
    <n v="84"/>
    <n v="0"/>
    <n v="2.7"/>
    <n v="0"/>
    <n v="30"/>
    <n v="0"/>
    <n v="226.8"/>
    <s v=""/>
    <n v="0"/>
    <n v="40.5"/>
    <n v="0"/>
    <n v="0"/>
    <s v="&gt;90 days"/>
    <n v="4"/>
    <s v="C"/>
    <n v="0"/>
    <n v="149.68800000000002"/>
  </r>
  <r>
    <s v="ASX000437-02"/>
    <s v="CAP"/>
    <s v="SM"/>
    <n v="202"/>
    <x v="1"/>
    <s v="HVX"/>
    <x v="1"/>
    <s v="kanban"/>
    <n v="2600"/>
    <n v="202"/>
    <n v="270"/>
    <n v="2.4500000000000002"/>
    <n v="0"/>
    <n v="90"/>
    <n v="1357"/>
    <n v="494.90000000000003"/>
    <n v="22.593957258658808"/>
    <n v="0"/>
    <n v="110.25000000000001"/>
    <n v="661.5"/>
    <n v="3324.65"/>
    <s v="&lt;30 days"/>
    <n v="3"/>
    <s v="C"/>
    <n v="21"/>
    <n v="23.043357534246606"/>
  </r>
  <r>
    <s v="ASX000441-01"/>
    <s v="活门"/>
    <s v="VMI"/>
    <n v="202"/>
    <x v="1"/>
    <s v="HVX"/>
    <x v="2"/>
    <s v="MRP"/>
    <s v="VMI"/>
    <n v="46"/>
    <n v="0"/>
    <n v="14.2"/>
    <n v="0"/>
    <n v="0"/>
    <n v="904"/>
    <n v="653.19999999999993"/>
    <n v="81.559734513274336"/>
    <n v="0"/>
    <n v="0"/>
    <n v="0"/>
    <n v="12836.8"/>
    <s v="&lt;90 days"/>
    <n v="2"/>
    <s v="C"/>
    <n v="14"/>
    <n v="357.11018971924591"/>
  </r>
  <r>
    <s v="ASX000484-01"/>
    <s v="58芯航空插插针"/>
    <s v="VE1"/>
    <n v="202"/>
    <x v="1"/>
    <s v="HVX"/>
    <x v="0"/>
    <s v="Order specific"/>
    <n v="2100"/>
    <n v="149"/>
    <n v="0"/>
    <n v="0.98"/>
    <n v="0"/>
    <n v="0"/>
    <n v="3955"/>
    <n v="146.02000000000001"/>
    <n v="4.245259165613148"/>
    <n v="0"/>
    <n v="0"/>
    <n v="0"/>
    <n v="3875.9"/>
    <s v="Order specific"/>
    <s v="Order specific"/>
    <s v="C"/>
    <s v=""/>
    <n v="0"/>
  </r>
  <r>
    <s v="ASX000485-01"/>
    <s v="公插针"/>
    <s v="CVX"/>
    <n v="202"/>
    <x v="1"/>
    <s v="HVX"/>
    <x v="0"/>
    <s v="Order specific"/>
    <n v="2100"/>
    <n v="20"/>
    <n v="0"/>
    <n v="0.95"/>
    <n v="0"/>
    <n v="0"/>
    <n v="7700"/>
    <n v="19"/>
    <n v="7.0629870129870129"/>
    <n v="0"/>
    <n v="0"/>
    <n v="0"/>
    <n v="7315"/>
    <s v="Order specific"/>
    <s v="Order specific"/>
    <s v="C"/>
    <s v=""/>
    <n v="0"/>
  </r>
  <r>
    <s v="ASX000504-02"/>
    <s v="框架左右侧板（塑料）"/>
    <s v="VMI"/>
    <n v="212"/>
    <x v="1"/>
    <s v="HVX"/>
    <x v="2"/>
    <s v="MRP"/>
    <s v="VMI"/>
    <n v="3"/>
    <n v="0"/>
    <n v="69.3"/>
    <n v="0"/>
    <n v="0"/>
    <n v="16"/>
    <n v="207.89999999999998"/>
    <n v="456.25"/>
    <n v="0"/>
    <n v="0"/>
    <n v="0"/>
    <n v="1108.8"/>
    <s v="&gt;90 days"/>
    <n v="3"/>
    <s v="C"/>
    <n v="21"/>
    <n v="130.89839671232878"/>
  </r>
  <r>
    <s v="ASX000506-02"/>
    <s v="框架右侧板（金属）"/>
    <s v="VMI"/>
    <n v="202"/>
    <x v="1"/>
    <s v="HVX"/>
    <x v="2"/>
    <s v="MRP"/>
    <s v="VMI"/>
    <n v="12"/>
    <n v="0"/>
    <n v="82.7"/>
    <n v="0"/>
    <n v="0"/>
    <n v="8"/>
    <n v="992.40000000000009"/>
    <n v="136.875"/>
    <n v="0"/>
    <n v="0"/>
    <n v="0"/>
    <n v="661.6"/>
    <s v="&gt;90 days"/>
    <n v="3"/>
    <s v="B"/>
    <n v="21"/>
    <n v="554.49330410958908"/>
  </r>
  <r>
    <s v="ASX000507-02"/>
    <s v="框架左侧板（金属）"/>
    <s v="VMI"/>
    <n v="202"/>
    <x v="1"/>
    <s v="HVX"/>
    <x v="2"/>
    <s v="MRP"/>
    <s v="VMI"/>
    <n v="12"/>
    <n v="0"/>
    <n v="82.7"/>
    <n v="0"/>
    <n v="0"/>
    <n v="8"/>
    <n v="992.40000000000009"/>
    <n v="547.5"/>
    <n v="0"/>
    <n v="0"/>
    <n v="0"/>
    <n v="661.6"/>
    <s v="&gt;90 days"/>
    <n v="3"/>
    <s v="B"/>
    <n v="21"/>
    <n v="629.86132602739735"/>
  </r>
  <r>
    <s v="ASX000508-01"/>
    <s v="航空插支架安装板"/>
    <s v="VMI"/>
    <n v="202"/>
    <x v="1"/>
    <s v="HVX"/>
    <x v="2"/>
    <s v="MRP"/>
    <s v="VMI"/>
    <n v="12"/>
    <n v="0"/>
    <n v="24.04"/>
    <n v="0"/>
    <n v="0"/>
    <n v="8"/>
    <n v="288.48"/>
    <n v="547.5"/>
    <n v="0"/>
    <n v="0"/>
    <n v="0"/>
    <n v="192.32"/>
    <s v="&gt;90 days"/>
    <n v="3"/>
    <s v="C"/>
    <n v="21"/>
    <n v="183.09390904109591"/>
  </r>
  <r>
    <s v="ASX000509-01"/>
    <s v="航空插支架"/>
    <s v="VMI"/>
    <n v="202"/>
    <x v="1"/>
    <s v="HVX"/>
    <x v="2"/>
    <s v="MRP"/>
    <s v="VMI"/>
    <n v="3"/>
    <n v="0"/>
    <n v="18.260000000000002"/>
    <n v="0"/>
    <n v="0"/>
    <n v="20"/>
    <n v="54.78"/>
    <n v="219"/>
    <n v="0"/>
    <n v="0"/>
    <n v="0"/>
    <n v="365.20000000000005"/>
    <s v="&gt;90 days"/>
    <n v="3"/>
    <s v="C"/>
    <n v="21"/>
    <n v="32.687901369863013"/>
  </r>
  <r>
    <s v="ASX000510-01"/>
    <s v="熔丝座支撑杆"/>
    <s v="VMI"/>
    <n v="202"/>
    <x v="1"/>
    <s v="HVX"/>
    <x v="2"/>
    <s v="MRP"/>
    <s v="VMI"/>
    <n v="4"/>
    <n v="0"/>
    <n v="80.8"/>
    <n v="0"/>
    <n v="0"/>
    <n v="16"/>
    <n v="323.2"/>
    <n v="68.4375"/>
    <n v="0"/>
    <n v="0"/>
    <n v="0"/>
    <n v="1292.8"/>
    <s v="&lt;90 days"/>
    <n v="3"/>
    <s v="C"/>
    <n v="21"/>
    <n v="147.85735890410959"/>
  </r>
  <r>
    <s v="ASX000511-01"/>
    <s v="面板挂板"/>
    <s v="VMI"/>
    <n v="212"/>
    <x v="1"/>
    <s v="HVX"/>
    <x v="2"/>
    <s v="MRP"/>
    <s v="VMI"/>
    <n v="12"/>
    <n v="0"/>
    <n v="38"/>
    <n v="0"/>
    <n v="0"/>
    <n v="8"/>
    <n v="456"/>
    <n v="182.5"/>
    <n v="0"/>
    <n v="0"/>
    <n v="0"/>
    <n v="304"/>
    <s v="&gt;90 days"/>
    <n v="3"/>
    <s v="C"/>
    <n v="21"/>
    <n v="266.32898630136987"/>
  </r>
  <r>
    <s v="ASX000515-01"/>
    <s v="INSULATING GASKET"/>
    <s v="SM"/>
    <n v="202"/>
    <x v="1"/>
    <s v="HVX"/>
    <x v="1"/>
    <s v="kanban"/>
    <n v="2600"/>
    <n v="300"/>
    <n v="180"/>
    <n v="0.85"/>
    <n v="0"/>
    <n v="90"/>
    <n v="1494"/>
    <n v="255"/>
    <n v="2.9317269076305217"/>
    <n v="0"/>
    <n v="38.25"/>
    <n v="153"/>
    <n v="1269.8999999999999"/>
    <s v="&lt;15 days"/>
    <n v="3"/>
    <s v="C"/>
    <n v="21"/>
    <n v="0"/>
  </r>
  <r>
    <s v="ASX000516-01"/>
    <s v="UPER COVER"/>
    <s v="SM"/>
    <n v="202"/>
    <x v="1"/>
    <s v="HVX"/>
    <x v="1"/>
    <s v="kanban"/>
    <n v="2600"/>
    <n v="57"/>
    <n v="60"/>
    <n v="1.71"/>
    <n v="0"/>
    <n v="30"/>
    <n v="481"/>
    <n v="97.47"/>
    <n v="227.65072765072767"/>
    <n v="0"/>
    <n v="25.65"/>
    <n v="102.6"/>
    <n v="822.51"/>
    <s v="&gt;90 days"/>
    <n v="3"/>
    <s v="C"/>
    <n v="21"/>
    <n v="58.395959358904108"/>
  </r>
  <r>
    <s v="ASX000521-01"/>
    <s v="合闸与手车联锁安装架"/>
    <s v="VMI"/>
    <n v="202"/>
    <x v="1"/>
    <s v="HVX"/>
    <x v="2"/>
    <s v="MRP"/>
    <s v="VMI"/>
    <n v="23"/>
    <n v="0"/>
    <n v="6.29"/>
    <n v="0"/>
    <n v="0"/>
    <n v="451"/>
    <n v="144.66999999999999"/>
    <n v="46.130820399113077"/>
    <n v="0"/>
    <n v="0"/>
    <n v="0"/>
    <n v="2836.79"/>
    <s v="&lt;90 days"/>
    <n v="3"/>
    <s v="C"/>
    <n v="21"/>
    <n v="52.016114145638056"/>
  </r>
  <r>
    <s v="ASX000525-01"/>
    <s v="WIRING"/>
    <s v="O24"/>
    <n v="202"/>
    <x v="1"/>
    <s v="HVX"/>
    <x v="0"/>
    <s v="Order specific"/>
    <n v="2100"/>
    <n v="7"/>
    <n v="0"/>
    <n v="350"/>
    <n v="0"/>
    <n v="0"/>
    <n v="273"/>
    <n v="2450"/>
    <n v="30.750915750915752"/>
    <n v="0"/>
    <n v="0"/>
    <n v="0"/>
    <n v="95550"/>
    <s v="Order specific"/>
    <s v="Order specific"/>
    <s v="B"/>
    <s v=""/>
    <n v="0"/>
  </r>
  <r>
    <s v="ASX000545-01"/>
    <s v="绝缘板"/>
    <s v="CVX"/>
    <n v="212"/>
    <x v="1"/>
    <s v="HVX"/>
    <x v="0"/>
    <s v="Order specific"/>
    <n v="2100"/>
    <n v="18"/>
    <n v="0"/>
    <n v="56"/>
    <n v="0"/>
    <n v="0"/>
    <n v="12"/>
    <n v="1008"/>
    <n v="212.91666666666669"/>
    <n v="0"/>
    <n v="0"/>
    <n v="0"/>
    <n v="672"/>
    <s v="Order specific"/>
    <s v="Order specific"/>
    <s v="B"/>
    <s v=""/>
    <n v="0"/>
  </r>
  <r>
    <s v="ASX000545-02"/>
    <s v="面板绝缘板"/>
    <s v="VMI"/>
    <n v="212"/>
    <x v="1"/>
    <s v="HVX"/>
    <x v="2"/>
    <s v="MRP"/>
    <s v="VMI"/>
    <n v="12"/>
    <n v="0"/>
    <n v="50"/>
    <n v="0"/>
    <n v="0"/>
    <n v="8"/>
    <n v="600"/>
    <n v="821.25"/>
    <n v="0"/>
    <n v="0"/>
    <n v="0"/>
    <n v="400"/>
    <s v="&gt;90 days"/>
    <n v="3"/>
    <s v="C"/>
    <n v="21"/>
    <n v="385.87397260273974"/>
  </r>
  <r>
    <s v="ASX000548-01"/>
    <s v="框架底板"/>
    <s v="CVX"/>
    <n v="202"/>
    <x v="1"/>
    <s v="HVX"/>
    <x v="0"/>
    <s v="Order specific"/>
    <n v="2100"/>
    <n v="4"/>
    <n v="0"/>
    <n v="37.54"/>
    <n v="0"/>
    <n v="0"/>
    <n v="9"/>
    <n v="150.16"/>
    <n v="486.66666666666663"/>
    <n v="0"/>
    <n v="0"/>
    <n v="0"/>
    <n v="337.86"/>
    <s v="Order specific"/>
    <s v="Order specific"/>
    <s v="C"/>
    <s v=""/>
    <n v="0"/>
  </r>
  <r>
    <s v="ASX000589-01"/>
    <s v="RAIL"/>
    <s v="SM"/>
    <n v="219"/>
    <x v="1"/>
    <s v="HVX"/>
    <x v="1"/>
    <s v="kanban"/>
    <n v="2600"/>
    <n v="914"/>
    <n v="1250"/>
    <n v="1.88"/>
    <n v="0"/>
    <n v="250"/>
    <n v="4165"/>
    <n v="1718.32"/>
    <n v="0.3505402160864346"/>
    <n v="0"/>
    <n v="235"/>
    <n v="2350"/>
    <n v="7830.2"/>
    <s v="&lt;15 days"/>
    <n v="3"/>
    <s v="B"/>
    <n v="21"/>
    <n v="0"/>
  </r>
  <r>
    <s v="ASX000594-01"/>
    <s v="手车接地侧板（两铡接地时用）"/>
    <s v="VMI"/>
    <n v="202"/>
    <x v="1"/>
    <s v="HVX"/>
    <x v="2"/>
    <s v="MRP"/>
    <s v="VMI"/>
    <n v="3"/>
    <n v="0"/>
    <n v="8.43"/>
    <n v="0"/>
    <n v="0"/>
    <n v="433"/>
    <n v="25.29"/>
    <n v="770.46189376443431"/>
    <n v="0"/>
    <n v="0"/>
    <n v="0"/>
    <n v="3650.19"/>
    <s v="&gt;90 days"/>
    <n v="3"/>
    <s v="C"/>
    <n v="21"/>
    <n v="16.236452905488445"/>
  </r>
  <r>
    <s v="ASX000595-01"/>
    <s v="INTERLOCK PLATE"/>
    <s v="SM"/>
    <n v="202"/>
    <x v="1"/>
    <s v="HVX"/>
    <x v="1"/>
    <s v="kanban"/>
    <n v="2600"/>
    <n v="359"/>
    <n v="796"/>
    <n v="4.5999999999999996"/>
    <n v="0"/>
    <n v="150"/>
    <n v="3366"/>
    <n v="1651.3999999999999"/>
    <n v="0.32531194295900179"/>
    <n v="0"/>
    <n v="345"/>
    <n v="3661.6"/>
    <n v="15483.599999999999"/>
    <s v="&lt;15 days"/>
    <n v="2"/>
    <s v="B"/>
    <n v="14"/>
    <n v="0"/>
  </r>
  <r>
    <s v="ASX000597-02"/>
    <s v="手车闭锁电磁铁Y0 30VDC"/>
    <s v="VMI"/>
    <n v="202"/>
    <x v="1"/>
    <s v="HVX"/>
    <x v="2"/>
    <s v="MRP"/>
    <s v="VMI"/>
    <n v="14"/>
    <n v="0"/>
    <n v="38"/>
    <n v="0"/>
    <n v="0"/>
    <n v="2"/>
    <n v="532"/>
    <n v="65517.5"/>
    <n v="0"/>
    <n v="0"/>
    <n v="0"/>
    <n v="76"/>
    <s v="&gt;90 days"/>
    <n v="3"/>
    <s v="C"/>
    <n v="21"/>
    <n v="351.00745724424775"/>
  </r>
  <r>
    <s v="ASX000597-04"/>
    <s v="手车闭锁电磁铁Y0(110VDC)"/>
    <s v="VMI"/>
    <n v="202"/>
    <x v="1"/>
    <s v="HVX"/>
    <x v="2"/>
    <s v="MRP"/>
    <s v="VMI"/>
    <n v="2"/>
    <n v="0"/>
    <n v="38"/>
    <n v="0"/>
    <n v="0"/>
    <n v="231"/>
    <n v="76"/>
    <n v="22.121212121212121"/>
    <n v="0"/>
    <n v="0"/>
    <n v="0"/>
    <n v="8778"/>
    <s v="&lt;30 days"/>
    <n v="3"/>
    <s v="C"/>
    <n v="21"/>
    <n v="2.5423561643835666"/>
  </r>
  <r>
    <s v="ASX000597-06"/>
    <s v="手车闭锁电磁铁Y0(220VDC)"/>
    <s v="VMI"/>
    <n v="202"/>
    <x v="1"/>
    <s v="HVX"/>
    <x v="2"/>
    <s v="MRP"/>
    <s v="VMI"/>
    <n v="4"/>
    <n v="0"/>
    <n v="30"/>
    <n v="0"/>
    <n v="0"/>
    <n v="362"/>
    <n v="120"/>
    <n v="2.0165745856353592"/>
    <n v="0"/>
    <n v="0"/>
    <n v="0"/>
    <n v="10860"/>
    <s v="&lt;15 days"/>
    <n v="2"/>
    <s v="C"/>
    <n v="14"/>
    <n v="0"/>
  </r>
  <r>
    <s v="ASX000597-07"/>
    <s v="手车闭锁电磁铁Y0 230VDC"/>
    <s v="O12"/>
    <n v="202"/>
    <x v="1"/>
    <s v="HVX"/>
    <x v="0"/>
    <s v="Order specific"/>
    <n v="2100"/>
    <n v="4"/>
    <n v="0"/>
    <n v="38"/>
    <n v="0"/>
    <n v="0"/>
    <n v="15"/>
    <n v="152"/>
    <n v="97.333333333333329"/>
    <n v="0"/>
    <n v="0"/>
    <n v="0"/>
    <n v="570"/>
    <s v="Order specific"/>
    <s v="Order specific"/>
    <s v="C"/>
    <s v=""/>
    <n v="0"/>
  </r>
  <r>
    <s v="ASX000597-08"/>
    <s v="手车闭锁电磁铁Y0 60VDC"/>
    <s v="O12"/>
    <n v="202"/>
    <x v="1"/>
    <s v="HVX"/>
    <x v="0"/>
    <s v="Order specific"/>
    <n v="2100"/>
    <n v="52"/>
    <n v="0"/>
    <n v="38"/>
    <n v="0"/>
    <n v="0"/>
    <n v="0"/>
    <n v="1976"/>
    <s v=""/>
    <n v="0"/>
    <n v="0"/>
    <n v="0"/>
    <n v="0"/>
    <s v="Order specific"/>
    <s v="Order specific"/>
    <s v="B"/>
    <s v=""/>
    <n v="0"/>
  </r>
  <r>
    <s v="ASX000601-01"/>
    <s v="PLATE"/>
    <s v="SM"/>
    <n v="202"/>
    <x v="1"/>
    <s v="HVX"/>
    <x v="1"/>
    <s v="kanban"/>
    <n v="2600"/>
    <n v="553"/>
    <n v="1154"/>
    <n v="8.1999999999999993"/>
    <n v="0"/>
    <n v="200"/>
    <n v="3348"/>
    <n v="4534.5999999999995"/>
    <n v="5.6690561529271202"/>
    <n v="0"/>
    <n v="819.99999999999989"/>
    <n v="9462.7999999999993"/>
    <n v="27453.599999999999"/>
    <s v="&lt;15 days"/>
    <n v="2"/>
    <s v="B"/>
    <n v="14"/>
    <n v="0"/>
  </r>
  <r>
    <s v="ASX000602-01"/>
    <s v="BAR"/>
    <s v="SM"/>
    <n v="202"/>
    <x v="1"/>
    <s v="HVX"/>
    <x v="1"/>
    <s v="kanban"/>
    <n v="2600"/>
    <n v="240"/>
    <n v="0"/>
    <n v="2.8"/>
    <n v="0"/>
    <n v="100"/>
    <n v="5223"/>
    <n v="672"/>
    <n v="38.645414512732145"/>
    <n v="0"/>
    <n v="140"/>
    <n v="0"/>
    <n v="14624.4"/>
    <s v="&lt;90 days"/>
    <n v="2"/>
    <s v="C"/>
    <n v="14"/>
    <n v="282.8468624934975"/>
  </r>
  <r>
    <s v="ASX000602-02"/>
    <s v="BAR"/>
    <s v="XA"/>
    <n v="219"/>
    <x v="1"/>
    <s v="HVX"/>
    <x v="0"/>
    <s v="Order specific"/>
    <n v="2100"/>
    <n v="9"/>
    <n v="13"/>
    <n v="1.1499999999999999"/>
    <n v="0"/>
    <n v="0"/>
    <n v="49"/>
    <n v="10.35"/>
    <n v="1787.7551020408164"/>
    <n v="0"/>
    <n v="0"/>
    <n v="14.95"/>
    <n v="56.349999999999994"/>
    <s v="Order specific"/>
    <s v="Order specific"/>
    <s v="C"/>
    <s v=""/>
    <n v="0"/>
  </r>
  <r>
    <s v="ASX000617-01"/>
    <s v="限位杆"/>
    <s v="VXA"/>
    <n v="202"/>
    <x v="1"/>
    <s v="HVX"/>
    <x v="0"/>
    <s v="Order specific"/>
    <n v="2100"/>
    <n v="7"/>
    <n v="0"/>
    <n v="1.33"/>
    <n v="0"/>
    <n v="0"/>
    <n v="12"/>
    <n v="9.31"/>
    <n v="273.75"/>
    <n v="0"/>
    <n v="0"/>
    <n v="0"/>
    <n v="15.96"/>
    <s v="Order specific"/>
    <s v="Order specific"/>
    <s v="C"/>
    <s v=""/>
    <n v="0"/>
  </r>
  <r>
    <s v="ASX000618-01"/>
    <s v="限位套"/>
    <s v="VXA"/>
    <n v="202"/>
    <x v="1"/>
    <s v="HVX"/>
    <x v="0"/>
    <s v="Order specific"/>
    <n v="2100"/>
    <n v="4"/>
    <n v="0"/>
    <n v="16.89"/>
    <n v="0"/>
    <n v="0"/>
    <n v="12"/>
    <n v="67.56"/>
    <n v="212.91666666666669"/>
    <n v="0"/>
    <n v="0"/>
    <n v="0"/>
    <n v="202.68"/>
    <s v="Order specific"/>
    <s v="Order specific"/>
    <s v="C"/>
    <s v=""/>
    <n v="0"/>
  </r>
  <r>
    <s v="ASX000620-01"/>
    <s v="上触臂1600A"/>
    <s v="VXA"/>
    <n v="202"/>
    <x v="1"/>
    <s v="HVX"/>
    <x v="0"/>
    <s v="Order specific"/>
    <n v="2100"/>
    <n v="5"/>
    <n v="0"/>
    <n v="446.47"/>
    <n v="0"/>
    <n v="0"/>
    <n v="30"/>
    <n v="2232.3500000000004"/>
    <n v="48.666666666666664"/>
    <n v="0"/>
    <n v="0"/>
    <n v="0"/>
    <n v="13394.1"/>
    <s v="Order specific"/>
    <s v="Order specific"/>
    <s v="B"/>
    <s v=""/>
    <n v="0"/>
  </r>
  <r>
    <s v="ASX000622-02"/>
    <s v="静触头1250A"/>
    <s v="VXA"/>
    <n v="202"/>
    <x v="1"/>
    <s v="HVX"/>
    <x v="0"/>
    <s v="Order specific"/>
    <n v="2100"/>
    <n v="2"/>
    <n v="0"/>
    <n v="393.99"/>
    <n v="0"/>
    <n v="0"/>
    <n v="0"/>
    <n v="787.98"/>
    <s v=""/>
    <n v="0"/>
    <n v="0"/>
    <n v="0"/>
    <n v="0"/>
    <s v="Order specific"/>
    <s v="Order specific"/>
    <s v="C"/>
    <s v=""/>
    <n v="0"/>
  </r>
  <r>
    <s v="ASX000623-02"/>
    <s v="触头安装铜1250A"/>
    <s v="VXA"/>
    <n v="202"/>
    <x v="1"/>
    <s v="HVX"/>
    <x v="0"/>
    <s v="Order specific"/>
    <n v="2100"/>
    <n v="2"/>
    <n v="0"/>
    <n v="233.39"/>
    <n v="0"/>
    <n v="0"/>
    <n v="0"/>
    <n v="466.78"/>
    <s v=""/>
    <n v="0"/>
    <n v="0"/>
    <n v="0"/>
    <n v="0"/>
    <s v="Order specific"/>
    <s v="Order specific"/>
    <s v="C"/>
    <s v=""/>
    <n v="0"/>
  </r>
  <r>
    <s v="ASX000629-02"/>
    <s v="下触臂1250A"/>
    <s v="VXA"/>
    <n v="202"/>
    <x v="1"/>
    <s v="HVX"/>
    <x v="0"/>
    <s v="Order specific"/>
    <n v="2100"/>
    <n v="1"/>
    <n v="0"/>
    <n v="633.23"/>
    <n v="0"/>
    <n v="0"/>
    <n v="0"/>
    <n v="633.23"/>
    <s v=""/>
    <n v="0"/>
    <n v="0"/>
    <n v="0"/>
    <n v="0"/>
    <s v="Order specific"/>
    <s v="Order specific"/>
    <s v="C"/>
    <s v=""/>
    <n v="0"/>
  </r>
  <r>
    <s v="ASX000635-01"/>
    <s v="丝杆"/>
    <s v="VXA"/>
    <n v="202"/>
    <x v="1"/>
    <s v="HVX"/>
    <x v="0"/>
    <s v="Order specific"/>
    <n v="2100"/>
    <n v="2"/>
    <n v="0"/>
    <n v="126"/>
    <n v="0"/>
    <n v="0"/>
    <n v="12"/>
    <n v="252"/>
    <n v="30.416666666666664"/>
    <n v="0"/>
    <n v="0"/>
    <n v="0"/>
    <n v="1512"/>
    <s v="Order specific"/>
    <s v="Order specific"/>
    <s v="C"/>
    <s v=""/>
    <n v="0"/>
  </r>
  <r>
    <s v="ASX000636-01"/>
    <s v="丝杆母"/>
    <s v="VXA"/>
    <n v="202"/>
    <x v="1"/>
    <s v="HVX"/>
    <x v="0"/>
    <s v="Order specific"/>
    <n v="2100"/>
    <n v="1"/>
    <n v="0"/>
    <n v="196"/>
    <n v="0"/>
    <n v="0"/>
    <n v="12"/>
    <n v="196"/>
    <n v="60.833333333333329"/>
    <n v="0"/>
    <n v="0"/>
    <n v="0"/>
    <n v="2352"/>
    <s v="Order specific"/>
    <s v="Order specific"/>
    <s v="C"/>
    <s v=""/>
    <n v="0"/>
  </r>
  <r>
    <s v="ASX000656-01"/>
    <s v="COVER SHEET"/>
    <s v="SM"/>
    <n v="202"/>
    <x v="1"/>
    <s v="HVX"/>
    <x v="1"/>
    <s v="kanban"/>
    <n v="2600"/>
    <n v="171"/>
    <n v="60"/>
    <n v="13.22"/>
    <n v="0"/>
    <n v="60"/>
    <n v="3456"/>
    <n v="2260.62"/>
    <n v="0.10561342592592592"/>
    <n v="0"/>
    <n v="396.6"/>
    <n v="793.2"/>
    <n v="45688.32"/>
    <s v="&lt;15 days"/>
    <n v="2"/>
    <s v="B"/>
    <n v="14"/>
    <n v="0"/>
  </r>
  <r>
    <s v="ASX000658-01"/>
    <s v="INDICATOR"/>
    <s v="SM"/>
    <n v="202"/>
    <x v="1"/>
    <s v="HVX"/>
    <x v="1"/>
    <s v="kanban"/>
    <n v="2600"/>
    <n v="298"/>
    <n v="0"/>
    <n v="5.92"/>
    <n v="0"/>
    <n v="100"/>
    <n v="0"/>
    <n v="1764.16"/>
    <s v=""/>
    <n v="0"/>
    <n v="296"/>
    <n v="0"/>
    <n v="0"/>
    <s v="&gt;90 days"/>
    <n v="4"/>
    <s v="B"/>
    <n v="0"/>
    <n v="1164.3456000000001"/>
  </r>
  <r>
    <s v="ASX000663-01"/>
    <s v="SUPPORT"/>
    <s v="SM"/>
    <n v="202"/>
    <x v="1"/>
    <s v="HVX"/>
    <x v="1"/>
    <s v="kanban"/>
    <n v="2600"/>
    <n v="290"/>
    <n v="692"/>
    <n v="4.34"/>
    <n v="0"/>
    <n v="150"/>
    <n v="1492"/>
    <n v="1258.5999999999999"/>
    <n v="72.902144772117964"/>
    <n v="0"/>
    <n v="325.5"/>
    <n v="3003.2799999999997"/>
    <n v="6475.28"/>
    <s v="&lt;90 days"/>
    <n v="3"/>
    <s v="B"/>
    <n v="21"/>
    <n v="591.39365714811072"/>
  </r>
  <r>
    <s v="ASX000673-01"/>
    <s v="固定式底面支撑块"/>
    <s v="VMI"/>
    <n v="202"/>
    <x v="1"/>
    <s v="HVX"/>
    <x v="2"/>
    <s v="MRP"/>
    <s v="VMI"/>
    <n v="2"/>
    <n v="0"/>
    <n v="20.37"/>
    <n v="0"/>
    <n v="0"/>
    <n v="740"/>
    <n v="40.74"/>
    <n v="143.04054054054055"/>
    <n v="0"/>
    <n v="0"/>
    <n v="0"/>
    <n v="15073.800000000001"/>
    <s v="&gt;90 days"/>
    <n v="2"/>
    <s v="C"/>
    <n v="14"/>
    <n v="24.256715314123763"/>
  </r>
  <r>
    <s v="ASX000695-01"/>
    <s v="限位圈"/>
    <s v="VXA"/>
    <n v="212"/>
    <x v="1"/>
    <s v="HVX"/>
    <x v="0"/>
    <s v="Order specific"/>
    <n v="2100"/>
    <n v="48"/>
    <n v="0"/>
    <n v="3.26"/>
    <n v="0"/>
    <n v="0"/>
    <n v="48"/>
    <n v="156.47999999999999"/>
    <n v="15.208333333333332"/>
    <n v="0"/>
    <n v="0"/>
    <n v="0"/>
    <n v="156.47999999999999"/>
    <s v="Order specific"/>
    <s v="Order specific"/>
    <s v="C"/>
    <s v=""/>
    <n v="0"/>
  </r>
  <r>
    <s v="ASX000696-01"/>
    <s v="拨动轴"/>
    <s v="VXA"/>
    <n v="212"/>
    <x v="1"/>
    <s v="HVX"/>
    <x v="0"/>
    <s v="Order specific"/>
    <n v="2100"/>
    <n v="1"/>
    <n v="0"/>
    <n v="2.2999999999999998"/>
    <n v="0"/>
    <n v="0"/>
    <n v="12"/>
    <n v="2.2999999999999998"/>
    <n v="1460"/>
    <n v="0"/>
    <n v="0"/>
    <n v="0"/>
    <n v="27.599999999999998"/>
    <s v="Order specific"/>
    <s v="Order specific"/>
    <s v="C"/>
    <s v=""/>
    <n v="0"/>
  </r>
  <r>
    <s v="ASX000700-01"/>
    <s v="CAP"/>
    <s v="O12"/>
    <n v="202"/>
    <x v="1"/>
    <s v="HVX"/>
    <x v="0"/>
    <s v="Order specific"/>
    <n v="2100"/>
    <n v="100"/>
    <n v="0"/>
    <n v="1"/>
    <n v="0"/>
    <n v="0"/>
    <n v="12708"/>
    <n v="100"/>
    <n v="2.872206484104501E-2"/>
    <n v="0"/>
    <n v="0"/>
    <n v="0"/>
    <n v="12708"/>
    <s v="Order specific"/>
    <s v="Order specific"/>
    <s v="C"/>
    <s v=""/>
    <n v="0"/>
  </r>
  <r>
    <s v="ASX000709-02"/>
    <s v="绝缘间隔圈"/>
    <s v="VXA"/>
    <n v="212"/>
    <x v="1"/>
    <s v="HVX"/>
    <x v="0"/>
    <s v="Order specific"/>
    <n v="2100"/>
    <n v="1"/>
    <n v="0"/>
    <n v="9.6"/>
    <n v="0"/>
    <n v="0"/>
    <n v="0"/>
    <n v="9.6"/>
    <s v=""/>
    <n v="0"/>
    <n v="0"/>
    <n v="0"/>
    <n v="0"/>
    <s v="Order specific"/>
    <s v="Order specific"/>
    <s v="C"/>
    <s v=""/>
    <n v="0"/>
  </r>
  <r>
    <s v="ASX000731-01"/>
    <s v="BRACKET"/>
    <s v="SM"/>
    <n v="202"/>
    <x v="1"/>
    <s v="HVX"/>
    <x v="1"/>
    <s v="kanban"/>
    <n v="2600"/>
    <n v="59"/>
    <n v="100"/>
    <n v="3.54"/>
    <n v="0"/>
    <n v="20"/>
    <n v="160"/>
    <n v="208.86"/>
    <n v="2.28125"/>
    <n v="0"/>
    <n v="35.4"/>
    <n v="354"/>
    <n v="566.4"/>
    <s v="&lt;15 days"/>
    <n v="3"/>
    <s v="C"/>
    <n v="21"/>
    <n v="0"/>
  </r>
  <r>
    <s v="ASX000734-01"/>
    <s v="合闸手车联锁间隔套"/>
    <s v="VMI"/>
    <n v="202"/>
    <x v="1"/>
    <s v="HVX"/>
    <x v="2"/>
    <s v="MRP"/>
    <s v="VMI"/>
    <n v="23"/>
    <n v="0"/>
    <n v="7.5"/>
    <n v="0"/>
    <n v="0"/>
    <n v="448"/>
    <n v="172.5"/>
    <n v="48.069196428571431"/>
    <n v="0"/>
    <n v="0"/>
    <n v="0"/>
    <n v="3360"/>
    <s v="&lt;90 days"/>
    <n v="3"/>
    <s v="C"/>
    <n v="21"/>
    <n v="64.112326445321571"/>
  </r>
  <r>
    <s v="ASX000782-01"/>
    <s v="绝缘罩"/>
    <s v="VMI"/>
    <n v="202"/>
    <x v="1"/>
    <s v="HVX"/>
    <x v="2"/>
    <s v="MRP"/>
    <s v="VMI"/>
    <n v="22"/>
    <n v="0"/>
    <n v="58.12"/>
    <n v="0"/>
    <n v="0"/>
    <n v="457"/>
    <n v="1278.6399999999999"/>
    <n v="18.369803063457333"/>
    <n v="0"/>
    <n v="0"/>
    <n v="0"/>
    <n v="26560.84"/>
    <s v="&lt;30 days"/>
    <n v="2"/>
    <s v="B"/>
    <n v="14"/>
    <n v="200.7472415485409"/>
  </r>
  <r>
    <s v="ASX000783-01"/>
    <s v="航空插闭锁件"/>
    <s v="CVX"/>
    <n v="202"/>
    <x v="1"/>
    <s v="HVX"/>
    <x v="0"/>
    <s v="Order specific"/>
    <n v="2100"/>
    <n v="73"/>
    <n v="0"/>
    <n v="3.78"/>
    <n v="0"/>
    <n v="0"/>
    <n v="0"/>
    <n v="275.94"/>
    <s v=""/>
    <n v="0"/>
    <n v="0"/>
    <n v="0"/>
    <n v="0"/>
    <s v="Order specific"/>
    <s v="Order specific"/>
    <s v="C"/>
    <s v=""/>
    <n v="0"/>
  </r>
  <r>
    <s v="ASX000783-02"/>
    <s v="PLATE"/>
    <s v="SM"/>
    <n v="202"/>
    <x v="1"/>
    <s v="HVX"/>
    <x v="1"/>
    <s v="kanban"/>
    <n v="2600"/>
    <n v="59"/>
    <n v="64"/>
    <n v="3.24"/>
    <n v="0"/>
    <n v="32"/>
    <n v="452"/>
    <n v="191.16000000000003"/>
    <n v="58.94911504424779"/>
    <n v="0"/>
    <n v="51.84"/>
    <n v="207.36"/>
    <n v="1464.48"/>
    <s v="&lt;90 days"/>
    <n v="3"/>
    <s v="C"/>
    <n v="21"/>
    <n v="81.22043673484707"/>
  </r>
  <r>
    <s v="ASX000784-01"/>
    <s v="航空插闭锁件"/>
    <s v="CVX"/>
    <n v="202"/>
    <x v="1"/>
    <s v="HVX"/>
    <x v="0"/>
    <s v="Order specific"/>
    <n v="2100"/>
    <n v="63"/>
    <n v="0"/>
    <n v="4.21"/>
    <n v="0"/>
    <n v="0"/>
    <n v="0"/>
    <n v="265.23"/>
    <s v=""/>
    <n v="0"/>
    <n v="0"/>
    <n v="0"/>
    <n v="0"/>
    <s v="Order specific"/>
    <s v="Order specific"/>
    <s v="C"/>
    <s v=""/>
    <n v="0"/>
  </r>
  <r>
    <s v="ASX000784-02"/>
    <s v="IP板上装配航空插联锁件"/>
    <s v="VMI"/>
    <n v="202"/>
    <x v="1"/>
    <s v="HVX"/>
    <x v="2"/>
    <s v="MRP"/>
    <s v="VMI"/>
    <n v="23"/>
    <n v="0"/>
    <n v="8.32"/>
    <n v="0"/>
    <n v="0"/>
    <n v="451"/>
    <n v="191.36"/>
    <n v="50.986696230598668"/>
    <n v="0"/>
    <n v="0"/>
    <n v="0"/>
    <n v="3752.32"/>
    <s v="&lt;90 days"/>
    <n v="3"/>
    <s v="C"/>
    <n v="21"/>
    <n v="74.279136438356176"/>
  </r>
  <r>
    <s v="ASX000788-01"/>
    <s v="DRIVER"/>
    <s v="SM"/>
    <n v="202"/>
    <x v="1"/>
    <s v="HVX"/>
    <x v="1"/>
    <s v="kanban"/>
    <n v="2600"/>
    <n v="63"/>
    <n v="120"/>
    <n v="4.8600000000000003"/>
    <n v="0"/>
    <n v="30"/>
    <n v="507"/>
    <n v="306.18"/>
    <n v="16.558185404339252"/>
    <n v="0"/>
    <n v="72.900000000000006"/>
    <n v="583.20000000000005"/>
    <n v="2464.02"/>
    <s v="&lt;30 days"/>
    <n v="3"/>
    <s v="C"/>
    <n v="21"/>
    <n v="0"/>
  </r>
  <r>
    <s v="ASX000807-01"/>
    <s v="底部接地铜牌"/>
    <s v="VMI"/>
    <n v="202"/>
    <x v="1"/>
    <s v="HVX"/>
    <x v="2"/>
    <s v="MRP"/>
    <s v="VMI"/>
    <n v="95"/>
    <n v="0"/>
    <n v="60"/>
    <n v="0"/>
    <n v="0"/>
    <n v="3275"/>
    <n v="5700"/>
    <n v="7.0213740458015268"/>
    <n v="0"/>
    <n v="0"/>
    <n v="0"/>
    <n v="196500"/>
    <s v="&lt;15 days"/>
    <n v="1"/>
    <s v="B"/>
    <n v="7"/>
    <n v="11.452054794520773"/>
  </r>
  <r>
    <s v="ASX000816-02"/>
    <s v="U型插头"/>
    <s v="X40"/>
    <n v="212"/>
    <x v="1"/>
    <s v="HVX"/>
    <x v="0"/>
    <s v="Order specific"/>
    <n v="2100"/>
    <n v="30"/>
    <n v="0"/>
    <n v="2.89"/>
    <n v="0"/>
    <n v="0"/>
    <n v="12"/>
    <n v="86.7"/>
    <n v="2889.5833333333335"/>
    <n v="0"/>
    <n v="0"/>
    <n v="0"/>
    <n v="34.68"/>
    <s v="Order specific"/>
    <s v="Order specific"/>
    <s v="C"/>
    <s v=""/>
    <n v="0"/>
  </r>
  <r>
    <s v="ASX000822-01"/>
    <s v="端子排导轨（短）"/>
    <s v="VMI"/>
    <n v="202"/>
    <x v="1"/>
    <s v="HVX"/>
    <x v="2"/>
    <s v="MRP"/>
    <s v="VMI"/>
    <n v="8"/>
    <n v="0"/>
    <n v="7"/>
    <n v="0"/>
    <n v="0"/>
    <n v="0"/>
    <n v="56"/>
    <s v=""/>
    <n v="0"/>
    <n v="0"/>
    <n v="0"/>
    <n v="0"/>
    <s v="&gt;90 days"/>
    <n v="4"/>
    <s v="C"/>
    <n v="0"/>
    <n v="36.96"/>
  </r>
  <r>
    <s v="ASX000822-02"/>
    <s v="端子排导轨（长）"/>
    <s v="VMI"/>
    <n v="219"/>
    <x v="1"/>
    <s v="HVX"/>
    <x v="2"/>
    <s v="MRP"/>
    <s v="VMI"/>
    <n v="44"/>
    <n v="0"/>
    <n v="3.81"/>
    <n v="0"/>
    <n v="0"/>
    <n v="168"/>
    <n v="167.64000000000001"/>
    <n v="17.38095238095238"/>
    <n v="0"/>
    <n v="0"/>
    <n v="0"/>
    <n v="640.08000000000004"/>
    <s v="&lt;30 days"/>
    <n v="3"/>
    <s v="C"/>
    <n v="21"/>
    <n v="0"/>
  </r>
  <r>
    <s v="ASX000828-01"/>
    <s v="LEVER"/>
    <s v="SM"/>
    <n v="202"/>
    <x v="1"/>
    <s v="HVX"/>
    <x v="1"/>
    <s v="kanban"/>
    <n v="2600"/>
    <n v="44"/>
    <n v="80"/>
    <n v="3.92"/>
    <n v="0"/>
    <n v="20"/>
    <n v="451"/>
    <n v="172.48"/>
    <n v="35.609756097560975"/>
    <n v="0"/>
    <n v="39.200000000000003"/>
    <n v="313.60000000000002"/>
    <n v="1767.92"/>
    <s v="&lt;90 days"/>
    <n v="3"/>
    <s v="C"/>
    <n v="21"/>
    <n v="46.704276164383565"/>
  </r>
  <r>
    <s v="ASX000831-01"/>
    <s v="SUPPORT"/>
    <s v="SM"/>
    <n v="202"/>
    <x v="1"/>
    <s v="HVX"/>
    <x v="1"/>
    <s v="kanban"/>
    <n v="2600"/>
    <n v="458"/>
    <n v="0"/>
    <n v="4.37"/>
    <n v="0"/>
    <n v="150"/>
    <n v="2"/>
    <n v="2001.46"/>
    <n v="8030"/>
    <n v="0"/>
    <n v="327.75"/>
    <n v="0"/>
    <n v="8.74"/>
    <s v="&gt;90 days"/>
    <n v="3"/>
    <s v="B"/>
    <n v="21"/>
    <n v="1317.5090252054795"/>
  </r>
  <r>
    <s v="ASX000881-01"/>
    <s v="触头1250A"/>
    <s v="X40"/>
    <n v="212"/>
    <x v="1"/>
    <s v="HVX"/>
    <x v="0"/>
    <s v="Order specific"/>
    <n v="2100"/>
    <n v="5"/>
    <n v="0"/>
    <n v="298.68"/>
    <n v="0"/>
    <n v="0"/>
    <n v="0"/>
    <n v="1493.4"/>
    <s v=""/>
    <n v="0"/>
    <n v="0"/>
    <n v="0"/>
    <n v="0"/>
    <s v="Order specific"/>
    <s v="Order specific"/>
    <s v="B"/>
    <s v=""/>
    <n v="0"/>
  </r>
  <r>
    <s v="ASX000881-02"/>
    <s v="触头2000A"/>
    <s v="X40"/>
    <n v="202"/>
    <x v="1"/>
    <s v="HVX"/>
    <x v="0"/>
    <s v="Order specific"/>
    <n v="2100"/>
    <n v="6"/>
    <n v="0"/>
    <n v="255.59"/>
    <n v="0"/>
    <n v="0"/>
    <n v="0"/>
    <n v="1533.54"/>
    <s v=""/>
    <n v="0"/>
    <n v="0"/>
    <n v="0"/>
    <n v="0"/>
    <s v="Order specific"/>
    <s v="Order specific"/>
    <s v="B"/>
    <s v=""/>
    <n v="0"/>
  </r>
  <r>
    <s v="ASX000882-01"/>
    <s v="接地铜牌"/>
    <s v="X40"/>
    <n v="212"/>
    <x v="1"/>
    <s v="HVX"/>
    <x v="0"/>
    <s v="Order specific"/>
    <n v="2100"/>
    <n v="6"/>
    <n v="0"/>
    <n v="151.63"/>
    <n v="0"/>
    <n v="0"/>
    <n v="0"/>
    <n v="909.78"/>
    <s v=""/>
    <n v="0"/>
    <n v="0"/>
    <n v="0"/>
    <n v="0"/>
    <s v="Order specific"/>
    <s v="Order specific"/>
    <s v="B"/>
    <s v=""/>
    <n v="0"/>
  </r>
  <r>
    <s v="ASX001202-02"/>
    <s v="指示灯110VDC绿色"/>
    <s v="VXA"/>
    <n v="219"/>
    <x v="1"/>
    <s v="HVX"/>
    <x v="0"/>
    <s v="Order specific"/>
    <n v="2100"/>
    <n v="1"/>
    <n v="0"/>
    <n v="10.09"/>
    <n v="0"/>
    <n v="0"/>
    <n v="10"/>
    <n v="10.09"/>
    <n v="219"/>
    <n v="0"/>
    <n v="0"/>
    <n v="0"/>
    <n v="100.9"/>
    <s v="Order specific"/>
    <s v="Order specific"/>
    <s v="C"/>
    <s v=""/>
    <n v="0"/>
  </r>
  <r>
    <s v="ASX001204-01"/>
    <s v="按钮 绿色10/G"/>
    <s v="VXA"/>
    <n v="219"/>
    <x v="1"/>
    <s v="HVX"/>
    <x v="0"/>
    <s v="Order specific"/>
    <n v="2100"/>
    <n v="2"/>
    <n v="0"/>
    <n v="10.94"/>
    <n v="0"/>
    <n v="0"/>
    <n v="15"/>
    <n v="21.88"/>
    <n v="24.333333333333332"/>
    <n v="0"/>
    <n v="0"/>
    <n v="0"/>
    <n v="164.1"/>
    <s v="Order specific"/>
    <s v="Order specific"/>
    <s v="C"/>
    <s v=""/>
    <n v="0"/>
  </r>
  <r>
    <s v="ASX001205-01"/>
    <s v="按钮 红色10/R"/>
    <s v="VXA"/>
    <n v="219"/>
    <x v="1"/>
    <s v="HVX"/>
    <x v="0"/>
    <s v="Order specific"/>
    <n v="2100"/>
    <n v="5"/>
    <n v="0"/>
    <n v="10.94"/>
    <n v="0"/>
    <n v="0"/>
    <n v="12"/>
    <n v="54.699999999999996"/>
    <n v="60.833333333333329"/>
    <n v="0"/>
    <n v="0"/>
    <n v="0"/>
    <n v="131.28"/>
    <s v="Order specific"/>
    <s v="Order specific"/>
    <s v="C"/>
    <s v=""/>
    <n v="0"/>
  </r>
  <r>
    <s v="ASX001209-01"/>
    <s v="合分闸标签"/>
    <s v="VXA"/>
    <n v="219"/>
    <x v="1"/>
    <s v="HVX"/>
    <x v="0"/>
    <s v="Order specific"/>
    <n v="2100"/>
    <n v="8"/>
    <n v="0"/>
    <n v="1.8"/>
    <n v="0"/>
    <n v="0"/>
    <n v="20"/>
    <n v="14.4"/>
    <n v="91.25"/>
    <n v="0"/>
    <n v="0"/>
    <n v="0"/>
    <n v="36"/>
    <s v="Order specific"/>
    <s v="Order specific"/>
    <s v="C"/>
    <s v=""/>
    <n v="0"/>
  </r>
  <r>
    <s v="ASX001210-01"/>
    <s v="合分闸标签"/>
    <s v="VXA"/>
    <n v="219"/>
    <x v="1"/>
    <s v="HVX"/>
    <x v="0"/>
    <s v="Order specific"/>
    <n v="2100"/>
    <n v="8"/>
    <n v="0"/>
    <n v="1.8"/>
    <n v="0"/>
    <n v="0"/>
    <n v="24"/>
    <n v="14.4"/>
    <n v="121.66666666666666"/>
    <n v="0"/>
    <n v="0"/>
    <n v="0"/>
    <n v="43.2"/>
    <s v="Order specific"/>
    <s v="Order specific"/>
    <s v="C"/>
    <s v=""/>
    <n v="0"/>
  </r>
  <r>
    <s v="ASX001224-01"/>
    <s v="连接片"/>
    <s v="VXA"/>
    <n v="202"/>
    <x v="1"/>
    <s v="HVX"/>
    <x v="0"/>
    <s v="Order specific"/>
    <n v="2100"/>
    <n v="7"/>
    <n v="0"/>
    <n v="3.32"/>
    <n v="0"/>
    <n v="0"/>
    <n v="24"/>
    <n v="23.24"/>
    <n v="121.66666666666666"/>
    <n v="0"/>
    <n v="0"/>
    <n v="0"/>
    <n v="79.679999999999993"/>
    <s v="Order specific"/>
    <s v="Order specific"/>
    <s v="C"/>
    <s v=""/>
    <n v="0"/>
  </r>
  <r>
    <s v="ASX001226-01"/>
    <s v="封板"/>
    <s v="VXA"/>
    <n v="202"/>
    <x v="1"/>
    <s v="HVX"/>
    <x v="0"/>
    <s v="Order specific"/>
    <n v="2100"/>
    <n v="8"/>
    <n v="0"/>
    <n v="19.559999999999999"/>
    <n v="0"/>
    <n v="0"/>
    <n v="12"/>
    <n v="156.47999999999999"/>
    <n v="212.91666666666669"/>
    <n v="0"/>
    <n v="0"/>
    <n v="0"/>
    <n v="234.71999999999997"/>
    <s v="Order specific"/>
    <s v="Order specific"/>
    <s v="C"/>
    <s v=""/>
    <n v="0"/>
  </r>
  <r>
    <s v="ASX001227-01"/>
    <s v="压簧"/>
    <s v="VXA"/>
    <n v="219"/>
    <x v="1"/>
    <s v="HVX"/>
    <x v="0"/>
    <s v="Order specific"/>
    <n v="2100"/>
    <n v="9"/>
    <n v="0"/>
    <n v="0.49"/>
    <n v="0"/>
    <n v="0"/>
    <n v="12"/>
    <n v="4.41"/>
    <n v="243.33333333333331"/>
    <n v="0"/>
    <n v="0"/>
    <n v="0"/>
    <n v="5.88"/>
    <s v="Order specific"/>
    <s v="Order specific"/>
    <s v="C"/>
    <s v=""/>
    <n v="0"/>
  </r>
  <r>
    <s v="ASX001262-01"/>
    <s v="垫圏"/>
    <s v="X40"/>
    <n v="202"/>
    <x v="1"/>
    <s v="HVX"/>
    <x v="0"/>
    <s v="Order specific"/>
    <n v="2100"/>
    <n v="147"/>
    <n v="0"/>
    <n v="1.69"/>
    <n v="0"/>
    <n v="0"/>
    <n v="8"/>
    <n v="248.42999999999998"/>
    <n v="410.625"/>
    <n v="0"/>
    <n v="0"/>
    <n v="0"/>
    <n v="13.52"/>
    <s v="Order specific"/>
    <s v="Order specific"/>
    <s v="C"/>
    <s v=""/>
    <n v="0"/>
  </r>
  <r>
    <s v="ASX001314-01"/>
    <s v="限位套"/>
    <s v="X40"/>
    <n v="202"/>
    <x v="1"/>
    <s v="HVX"/>
    <x v="0"/>
    <s v="Order specific"/>
    <n v="2100"/>
    <n v="169"/>
    <n v="0"/>
    <n v="5.78"/>
    <n v="0"/>
    <n v="0"/>
    <n v="218"/>
    <n v="976.82"/>
    <n v="246.12385321100916"/>
    <n v="0"/>
    <n v="0"/>
    <n v="0"/>
    <n v="1260.04"/>
    <s v="Order specific"/>
    <s v="Order specific"/>
    <s v="B"/>
    <s v=""/>
    <n v="0"/>
  </r>
  <r>
    <s v="ASX001315-01"/>
    <s v="拨叉轴"/>
    <s v="X40"/>
    <n v="202"/>
    <x v="1"/>
    <s v="HVX"/>
    <x v="0"/>
    <s v="Order specific"/>
    <n v="2100"/>
    <n v="5"/>
    <n v="0"/>
    <n v="5.34"/>
    <n v="0"/>
    <n v="0"/>
    <n v="129"/>
    <n v="26.7"/>
    <n v="478.17829457364343"/>
    <n v="0"/>
    <n v="0"/>
    <n v="0"/>
    <n v="688.86"/>
    <s v="Order specific"/>
    <s v="Order specific"/>
    <s v="C"/>
    <s v=""/>
    <n v="0"/>
  </r>
  <r>
    <s v="ASX001322-01"/>
    <s v="横杆"/>
    <s v="X40"/>
    <n v="202"/>
    <x v="1"/>
    <s v="HVX"/>
    <x v="0"/>
    <s v="Order specific"/>
    <n v="2100"/>
    <n v="9"/>
    <n v="0"/>
    <n v="165"/>
    <n v="0"/>
    <n v="0"/>
    <n v="4"/>
    <n v="1485"/>
    <n v="456.25"/>
    <n v="0"/>
    <n v="0"/>
    <n v="0"/>
    <n v="660"/>
    <s v="Order specific"/>
    <s v="Order specific"/>
    <s v="B"/>
    <s v=""/>
    <n v="0"/>
  </r>
  <r>
    <s v="ASX001334-01"/>
    <s v="拨叉销"/>
    <s v="X40"/>
    <n v="202"/>
    <x v="1"/>
    <s v="HVX"/>
    <x v="0"/>
    <s v="Order specific"/>
    <n v="2100"/>
    <n v="17"/>
    <n v="0"/>
    <n v="152.44"/>
    <n v="0"/>
    <n v="0"/>
    <n v="8"/>
    <n v="2591.48"/>
    <n v="410.625"/>
    <n v="0"/>
    <n v="0"/>
    <n v="0"/>
    <n v="1219.52"/>
    <s v="Order specific"/>
    <s v="Order specific"/>
    <s v="B"/>
    <s v=""/>
    <n v="0"/>
  </r>
  <r>
    <s v="ASX001389-01"/>
    <s v="面板"/>
    <s v="VXA"/>
    <n v="202"/>
    <x v="1"/>
    <s v="HVX"/>
    <x v="0"/>
    <s v="Order specific"/>
    <n v="2100"/>
    <n v="2"/>
    <n v="0"/>
    <n v="58.6"/>
    <n v="0"/>
    <n v="0"/>
    <n v="12"/>
    <n v="117.2"/>
    <n v="517.08333333333337"/>
    <n v="0"/>
    <n v="0"/>
    <n v="0"/>
    <n v="703.2"/>
    <s v="Order specific"/>
    <s v="Order specific"/>
    <s v="C"/>
    <s v=""/>
    <n v="0"/>
  </r>
  <r>
    <s v="ASX001391-01S"/>
    <s v="LIFTING LINK"/>
    <s v="VE2"/>
    <n v="105"/>
    <x v="1"/>
    <s v="HVX"/>
    <x v="0"/>
    <s v="Order specific"/>
    <n v="2100"/>
    <n v="4"/>
    <n v="0"/>
    <n v="42.15"/>
    <n v="0"/>
    <n v="0"/>
    <n v="0"/>
    <n v="168.6"/>
    <s v=""/>
    <n v="0"/>
    <n v="0"/>
    <n v="0"/>
    <n v="0"/>
    <s v="Order specific"/>
    <s v="Order specific"/>
    <s v="C"/>
    <s v=""/>
    <n v="0"/>
  </r>
  <r>
    <s v="ASX001392-01"/>
    <s v="垫片"/>
    <s v="X40"/>
    <n v="212"/>
    <x v="1"/>
    <s v="HVX"/>
    <x v="0"/>
    <s v="Order specific"/>
    <n v="2100"/>
    <n v="137"/>
    <n v="0"/>
    <n v="1.37"/>
    <n v="0"/>
    <n v="0"/>
    <n v="26"/>
    <n v="187.69000000000003"/>
    <n v="56.15384615384616"/>
    <n v="0"/>
    <n v="0"/>
    <n v="0"/>
    <n v="35.620000000000005"/>
    <s v="Order specific"/>
    <s v="Order specific"/>
    <s v="C"/>
    <s v=""/>
    <n v="0"/>
  </r>
  <r>
    <s v="ASX001392-02"/>
    <s v="垫片"/>
    <s v="X40"/>
    <n v="212"/>
    <x v="1"/>
    <s v="HVX"/>
    <x v="0"/>
    <s v="Order specific"/>
    <n v="2100"/>
    <n v="137"/>
    <n v="0"/>
    <n v="1.48"/>
    <n v="0"/>
    <n v="0"/>
    <n v="12"/>
    <n v="202.76"/>
    <n v="4167.083333333333"/>
    <n v="0"/>
    <n v="0"/>
    <n v="0"/>
    <n v="17.759999999999998"/>
    <s v="Order specific"/>
    <s v="Order specific"/>
    <s v="C"/>
    <s v=""/>
    <n v="0"/>
  </r>
  <r>
    <s v="ASX001457-01"/>
    <s v="手动分闸按钮"/>
    <s v="VMI"/>
    <n v="202"/>
    <x v="1"/>
    <s v="HVX"/>
    <x v="2"/>
    <s v="MRP"/>
    <s v="VMI"/>
    <n v="4"/>
    <n v="0"/>
    <n v="5.18"/>
    <n v="0"/>
    <n v="0"/>
    <n v="160"/>
    <n v="20.72"/>
    <n v="312.53125"/>
    <n v="0"/>
    <n v="0"/>
    <n v="0"/>
    <n v="828.8"/>
    <s v="&gt;90 days"/>
    <n v="3"/>
    <s v="C"/>
    <n v="21"/>
    <n v="12.756318448155186"/>
  </r>
  <r>
    <s v="ASX001460-01"/>
    <s v="上横梁连接件"/>
    <s v="VMI"/>
    <n v="202"/>
    <x v="1"/>
    <s v="HVX"/>
    <x v="2"/>
    <s v="MRP"/>
    <s v="VMI"/>
    <n v="46"/>
    <n v="0"/>
    <n v="7.49"/>
    <n v="0"/>
    <n v="0"/>
    <n v="902"/>
    <n v="344.54"/>
    <n v="1.6186252771618626"/>
    <n v="0"/>
    <n v="0"/>
    <n v="0"/>
    <n v="6755.9800000000005"/>
    <s v="&lt;15 days"/>
    <n v="3"/>
    <s v="C"/>
    <n v="21"/>
    <n v="0"/>
  </r>
  <r>
    <s v="ASX001469-01"/>
    <s v="CAM"/>
    <s v="SM"/>
    <n v="202"/>
    <x v="1"/>
    <s v="HVX"/>
    <x v="1"/>
    <s v="kanban"/>
    <n v="2600"/>
    <n v="173"/>
    <n v="250"/>
    <n v="1.86"/>
    <n v="0"/>
    <n v="80"/>
    <n v="372"/>
    <n v="321.78000000000003"/>
    <n v="45.134408602150536"/>
    <n v="0"/>
    <n v="74.400000000000006"/>
    <n v="465"/>
    <n v="691.92000000000007"/>
    <s v="&lt;90 days"/>
    <n v="3"/>
    <s v="C"/>
    <n v="21"/>
    <n v="113.56170067897558"/>
  </r>
  <r>
    <s v="ASX001500-01"/>
    <s v="熔丝管头"/>
    <s v="CVX"/>
    <n v="212"/>
    <x v="1"/>
    <s v="HVX"/>
    <x v="0"/>
    <s v="Order specific"/>
    <n v="2100"/>
    <n v="141"/>
    <n v="0"/>
    <n v="30.63"/>
    <n v="0"/>
    <n v="0"/>
    <n v="15"/>
    <n v="4318.83"/>
    <n v="4209.666666666667"/>
    <n v="0"/>
    <n v="0"/>
    <n v="0"/>
    <n v="459.45"/>
    <s v="Order specific"/>
    <s v="Order specific"/>
    <s v="B"/>
    <s v=""/>
    <n v="0"/>
  </r>
  <r>
    <s v="ASX001503-01"/>
    <s v="底部接地铜牌"/>
    <s v="VMI"/>
    <n v="202"/>
    <x v="1"/>
    <s v="HVX"/>
    <x v="2"/>
    <s v="MRP"/>
    <s v="VMI"/>
    <n v="9"/>
    <n v="0"/>
    <n v="359.52"/>
    <n v="0"/>
    <n v="0"/>
    <n v="1535"/>
    <n v="3235.68"/>
    <n v="33.527687296416936"/>
    <n v="0"/>
    <n v="0"/>
    <n v="0"/>
    <n v="551863.19999999995"/>
    <s v="&lt;90 days"/>
    <n v="1"/>
    <s v="B"/>
    <n v="7"/>
    <n v="1689.68322424949"/>
  </r>
  <r>
    <s v="ASX001504-01"/>
    <s v="底部接地铜牌与壳连接"/>
    <s v="VMI"/>
    <n v="202"/>
    <x v="1"/>
    <s v="HVX"/>
    <x v="2"/>
    <s v="MRP"/>
    <s v="VMI"/>
    <n v="4"/>
    <n v="0"/>
    <n v="174.03"/>
    <n v="0"/>
    <n v="0"/>
    <n v="1534"/>
    <n v="696.12"/>
    <n v="2.1414602346805736"/>
    <n v="0"/>
    <n v="0"/>
    <n v="0"/>
    <n v="266962.02"/>
    <s v="&lt;15 days"/>
    <n v="1"/>
    <s v="C"/>
    <n v="7"/>
    <n v="0"/>
  </r>
  <r>
    <s v="ASX001527-01"/>
    <s v="THREADED ROD"/>
    <s v="SM"/>
    <n v="202"/>
    <x v="1"/>
    <s v="HVX"/>
    <x v="1"/>
    <s v="kanban"/>
    <n v="2600"/>
    <n v="79"/>
    <n v="80"/>
    <n v="1.97"/>
    <n v="0"/>
    <n v="20"/>
    <n v="367"/>
    <n v="155.63"/>
    <n v="3.9782016348773839"/>
    <n v="0"/>
    <n v="19.7"/>
    <n v="157.6"/>
    <n v="722.99"/>
    <s v="&lt;15 days"/>
    <n v="3"/>
    <s v="C"/>
    <n v="21"/>
    <n v="0"/>
  </r>
  <r>
    <s v="ASX001569-01Z"/>
    <s v="24KV面板210mm"/>
    <s v="O24"/>
    <n v="202"/>
    <x v="1"/>
    <s v="HVX"/>
    <x v="0"/>
    <s v="Order specific"/>
    <n v="2100"/>
    <n v="1"/>
    <n v="0"/>
    <n v="80.98"/>
    <n v="0"/>
    <n v="0"/>
    <n v="36"/>
    <n v="80.98"/>
    <n v="800.97222222222229"/>
    <n v="0"/>
    <n v="0"/>
    <n v="0"/>
    <n v="2915.28"/>
    <s v="Order specific"/>
    <s v="Order specific"/>
    <s v="C"/>
    <s v=""/>
    <n v="0"/>
  </r>
  <r>
    <s v="ASX001573-01"/>
    <s v="BRACKET"/>
    <s v="SM"/>
    <n v="202"/>
    <x v="1"/>
    <s v="HVX"/>
    <x v="1"/>
    <s v="kanban"/>
    <n v="2600"/>
    <n v="46"/>
    <n v="80"/>
    <n v="3.05"/>
    <n v="0"/>
    <n v="20"/>
    <n v="459"/>
    <n v="140.29999999999998"/>
    <n v="0.79520697167755994"/>
    <n v="0"/>
    <n v="30.5"/>
    <n v="244"/>
    <n v="1399.9499999999998"/>
    <s v="&lt;15 days"/>
    <n v="3"/>
    <s v="C"/>
    <n v="21"/>
    <n v="0"/>
  </r>
  <r>
    <s v="ASX001608-01"/>
    <s v="钮簧"/>
    <s v="VXA"/>
    <n v="219"/>
    <x v="1"/>
    <s v="HVX"/>
    <x v="0"/>
    <s v="Order specific"/>
    <n v="2100"/>
    <n v="8"/>
    <n v="0"/>
    <n v="0.85"/>
    <n v="0"/>
    <n v="0"/>
    <n v="12"/>
    <n v="6.8"/>
    <n v="1399.1666666666667"/>
    <n v="0"/>
    <n v="0"/>
    <n v="0"/>
    <n v="10.199999999999999"/>
    <s v="Order specific"/>
    <s v="Order specific"/>
    <s v="C"/>
    <s v=""/>
    <n v="0"/>
  </r>
  <r>
    <s v="ASX001614-01"/>
    <s v="航空插支架"/>
    <s v="X40"/>
    <n v="202"/>
    <x v="1"/>
    <s v="HVX"/>
    <x v="0"/>
    <s v="Order specific"/>
    <n v="2100"/>
    <n v="12"/>
    <n v="8"/>
    <n v="35.799999999999997"/>
    <n v="0"/>
    <n v="0"/>
    <n v="75"/>
    <n v="429.59999999999997"/>
    <n v="38.933333333333337"/>
    <n v="0"/>
    <n v="0"/>
    <n v="286.39999999999998"/>
    <n v="2685"/>
    <s v="Order specific"/>
    <s v="Order specific"/>
    <s v="C"/>
    <s v=""/>
    <n v="0"/>
  </r>
  <r>
    <s v="ASX001618-01"/>
    <s v="耳朵架"/>
    <s v="X40"/>
    <n v="202"/>
    <x v="1"/>
    <s v="HVX"/>
    <x v="0"/>
    <s v="Order specific"/>
    <n v="2100"/>
    <n v="6"/>
    <n v="0"/>
    <n v="67.239999999999995"/>
    <n v="0"/>
    <n v="0"/>
    <n v="6"/>
    <n v="403.43999999999994"/>
    <n v="730"/>
    <n v="0"/>
    <n v="0"/>
    <n v="0"/>
    <n v="403.43999999999994"/>
    <s v="Order specific"/>
    <s v="Order specific"/>
    <s v="C"/>
    <s v=""/>
    <n v="0"/>
  </r>
  <r>
    <s v="ASX001620-01"/>
    <s v="拉簧"/>
    <s v="VMI"/>
    <n v="219"/>
    <x v="1"/>
    <s v="HVX"/>
    <x v="2"/>
    <s v="MRP"/>
    <s v="VMI"/>
    <n v="159"/>
    <n v="0"/>
    <n v="0.41"/>
    <n v="0"/>
    <n v="0"/>
    <n v="3163"/>
    <n v="65.19"/>
    <n v="0.69238065128042992"/>
    <n v="0"/>
    <n v="0"/>
    <n v="0"/>
    <n v="1296.83"/>
    <s v="&lt;15 days"/>
    <n v="3"/>
    <s v="C"/>
    <n v="21"/>
    <n v="0"/>
  </r>
  <r>
    <s v="ASX001622-02"/>
    <s v="标签"/>
    <s v="VXA"/>
    <n v="202"/>
    <x v="1"/>
    <s v="HVX"/>
    <x v="0"/>
    <s v="Order specific"/>
    <n v="2100"/>
    <n v="2"/>
    <n v="0"/>
    <n v="0.45"/>
    <n v="0"/>
    <n v="0"/>
    <n v="10"/>
    <n v="0.9"/>
    <n v="5803.5"/>
    <n v="0"/>
    <n v="0"/>
    <n v="0"/>
    <n v="4.5"/>
    <s v="Order specific"/>
    <s v="Order specific"/>
    <s v="C"/>
    <s v=""/>
    <n v="0"/>
  </r>
  <r>
    <s v="ASX001629-02"/>
    <s v="超程调节铜杆"/>
    <s v="VMI"/>
    <n v="212"/>
    <x v="1"/>
    <s v="HVX"/>
    <x v="2"/>
    <s v="MRP"/>
    <s v="VMI"/>
    <n v="155"/>
    <n v="0"/>
    <n v="25"/>
    <n v="0"/>
    <n v="0"/>
    <n v="5024"/>
    <n v="3875"/>
    <n v="0.14530254777070065"/>
    <n v="0"/>
    <n v="0"/>
    <n v="0"/>
    <n v="125600"/>
    <s v="&lt;15 days"/>
    <n v="2"/>
    <s v="B"/>
    <n v="14"/>
    <n v="0"/>
  </r>
  <r>
    <s v="ASX001631-01"/>
    <s v="分闸弹簧"/>
    <s v="VMI"/>
    <n v="219"/>
    <x v="1"/>
    <s v="HVX"/>
    <x v="2"/>
    <s v="MRP"/>
    <s v="VMI"/>
    <n v="132"/>
    <n v="0"/>
    <n v="7.28"/>
    <n v="0"/>
    <n v="0"/>
    <n v="5258"/>
    <n v="960.96"/>
    <n v="10.759794598706733"/>
    <n v="0"/>
    <n v="0"/>
    <n v="0"/>
    <n v="38278.239999999998"/>
    <s v="&lt;15 days"/>
    <n v="2"/>
    <s v="B"/>
    <n v="14"/>
    <n v="0"/>
  </r>
  <r>
    <s v="ASX001633-01"/>
    <s v="标签"/>
    <s v="VXA"/>
    <n v="202"/>
    <x v="1"/>
    <s v="HVX"/>
    <x v="0"/>
    <s v="Order specific"/>
    <n v="2100"/>
    <n v="1"/>
    <n v="0"/>
    <n v="2"/>
    <n v="0"/>
    <n v="0"/>
    <n v="12"/>
    <n v="2"/>
    <n v="4015"/>
    <n v="0"/>
    <n v="0"/>
    <n v="0"/>
    <n v="24"/>
    <s v="Order specific"/>
    <s v="Order specific"/>
    <s v="C"/>
    <s v=""/>
    <n v="0"/>
  </r>
  <r>
    <s v="ASX001633-02"/>
    <s v="标签"/>
    <s v="VXA"/>
    <n v="202"/>
    <x v="1"/>
    <s v="HVX"/>
    <x v="0"/>
    <s v="Order specific"/>
    <n v="2100"/>
    <n v="1"/>
    <n v="0"/>
    <n v="2"/>
    <n v="0"/>
    <n v="0"/>
    <n v="12"/>
    <n v="2"/>
    <n v="30.416666666666664"/>
    <n v="0"/>
    <n v="0"/>
    <n v="0"/>
    <n v="24"/>
    <s v="Order specific"/>
    <s v="Order specific"/>
    <s v="C"/>
    <s v=""/>
    <n v="0"/>
  </r>
  <r>
    <s v="ASX001640-01"/>
    <s v="TERMINAL BLOCK"/>
    <s v="SM"/>
    <n v="219"/>
    <x v="1"/>
    <s v="HVX"/>
    <x v="1"/>
    <s v="kanban"/>
    <n v="2600"/>
    <n v="8982"/>
    <n v="1400"/>
    <n v="1.68"/>
    <n v="0"/>
    <n v="1000"/>
    <n v="8650"/>
    <n v="15089.76"/>
    <n v="4.2196531791907514E-2"/>
    <n v="0"/>
    <n v="840"/>
    <n v="2352"/>
    <n v="14532"/>
    <s v="&lt;15 days"/>
    <n v="2"/>
    <s v="A"/>
    <n v="14"/>
    <n v="0"/>
  </r>
  <r>
    <s v="ASX001641-01"/>
    <s v="TERMINAL BLOCK"/>
    <s v="SM"/>
    <n v="219"/>
    <x v="1"/>
    <s v="HVX"/>
    <x v="1"/>
    <s v="kanban"/>
    <n v="2600"/>
    <n v="442"/>
    <n v="130"/>
    <n v="0.71"/>
    <n v="0"/>
    <n v="45"/>
    <n v="194"/>
    <n v="313.82"/>
    <n v="16899.123711340206"/>
    <n v="0"/>
    <n v="15.975"/>
    <n v="92.3"/>
    <n v="137.73999999999998"/>
    <s v="&gt;90 days"/>
    <n v="3"/>
    <s v="C"/>
    <n v="21"/>
    <n v="206.86381711587558"/>
  </r>
  <r>
    <s v="ASX001642-01"/>
    <s v="端子排挡卡"/>
    <s v="VMI"/>
    <n v="219"/>
    <x v="1"/>
    <s v="HVX"/>
    <x v="2"/>
    <s v="MRP"/>
    <s v="VMI"/>
    <n v="49"/>
    <n v="0"/>
    <n v="1.98"/>
    <n v="0"/>
    <n v="0"/>
    <n v="126"/>
    <n v="97.02"/>
    <n v="1280.3968253968253"/>
    <n v="0"/>
    <n v="0"/>
    <n v="0"/>
    <n v="249.48"/>
    <s v="&gt;90 days"/>
    <n v="3"/>
    <s v="C"/>
    <n v="21"/>
    <n v="62.982980901258287"/>
  </r>
  <r>
    <s v="ASX001644-01"/>
    <s v="标签"/>
    <s v="VXA"/>
    <n v="202"/>
    <x v="1"/>
    <s v="HVX"/>
    <x v="0"/>
    <s v="Order specific"/>
    <n v="2100"/>
    <n v="13"/>
    <n v="0"/>
    <n v="0.12"/>
    <n v="0"/>
    <n v="0"/>
    <n v="12"/>
    <n v="1.56"/>
    <n v="1490.4166666666665"/>
    <n v="0"/>
    <n v="0"/>
    <n v="0"/>
    <n v="1.44"/>
    <s v="Order specific"/>
    <s v="Order specific"/>
    <s v="C"/>
    <s v=""/>
    <n v="0"/>
  </r>
  <r>
    <s v="ASX001654-01"/>
    <s v="接线端子"/>
    <s v="VXA"/>
    <n v="219"/>
    <x v="1"/>
    <s v="HVX"/>
    <x v="0"/>
    <s v="Order specific"/>
    <n v="2100"/>
    <n v="242"/>
    <n v="0"/>
    <n v="1.32"/>
    <n v="0"/>
    <n v="0"/>
    <n v="380"/>
    <n v="319.44"/>
    <n v="12.486842105263159"/>
    <n v="0"/>
    <n v="0"/>
    <n v="0"/>
    <n v="501.6"/>
    <s v="Order specific"/>
    <s v="Order specific"/>
    <s v="C"/>
    <s v=""/>
    <n v="0"/>
  </r>
  <r>
    <s v="ASX001669-01"/>
    <s v="合闸手车联锁安装片"/>
    <s v="VMI"/>
    <n v="202"/>
    <x v="1"/>
    <s v="HVX"/>
    <x v="2"/>
    <s v="MRP"/>
    <s v="VMI"/>
    <n v="46"/>
    <n v="0"/>
    <n v="8.5"/>
    <n v="0"/>
    <n v="0"/>
    <n v="902"/>
    <n v="391"/>
    <n v="97.926829268292693"/>
    <n v="0"/>
    <n v="0"/>
    <n v="0"/>
    <n v="7667"/>
    <s v="&gt;90 days"/>
    <n v="3"/>
    <s v="C"/>
    <n v="21"/>
    <n v="202.7201095890411"/>
  </r>
  <r>
    <s v="ASX001678-02"/>
    <s v="拨叉销"/>
    <s v="O12"/>
    <n v="202"/>
    <x v="1"/>
    <s v="HVX"/>
    <x v="0"/>
    <s v="Order specific"/>
    <n v="2100"/>
    <n v="30"/>
    <n v="0"/>
    <n v="53.22"/>
    <n v="0"/>
    <n v="0"/>
    <n v="342"/>
    <n v="1596.6"/>
    <n v="49.093567251461984"/>
    <n v="0"/>
    <n v="0"/>
    <n v="0"/>
    <n v="18201.239999999998"/>
    <s v="Order specific"/>
    <s v="Order specific"/>
    <s v="B"/>
    <s v=""/>
    <n v="0"/>
  </r>
  <r>
    <s v="ASX001678-03"/>
    <s v="拨叉销"/>
    <s v="VMI"/>
    <n v="202"/>
    <x v="1"/>
    <s v="HVX"/>
    <x v="2"/>
    <s v="MRP"/>
    <s v="VMI"/>
    <n v="3"/>
    <n v="0"/>
    <n v="76.47"/>
    <n v="0"/>
    <n v="0"/>
    <n v="632"/>
    <n v="229.41"/>
    <n v="17.325949367088608"/>
    <n v="0"/>
    <n v="0"/>
    <n v="0"/>
    <n v="48329.04"/>
    <s v="&lt;30 days"/>
    <n v="2"/>
    <s v="C"/>
    <n v="14"/>
    <n v="29.065304219178088"/>
  </r>
  <r>
    <s v="ASX001681-01"/>
    <s v="垫圏"/>
    <s v="O24"/>
    <n v="202"/>
    <x v="1"/>
    <s v="HVX"/>
    <x v="0"/>
    <s v="Order specific"/>
    <n v="2100"/>
    <n v="30"/>
    <n v="0"/>
    <n v="0.45"/>
    <n v="0"/>
    <n v="0"/>
    <n v="144"/>
    <n v="13.5"/>
    <n v="7.6041666666666661"/>
    <n v="0"/>
    <n v="0"/>
    <n v="0"/>
    <n v="64.8"/>
    <s v="Order specific"/>
    <s v="Order specific"/>
    <s v="C"/>
    <s v=""/>
    <n v="0"/>
  </r>
  <r>
    <s v="ASX001685-01"/>
    <s v="24KV IP左侧板275mm 1250A"/>
    <s v="O24"/>
    <n v="202"/>
    <x v="1"/>
    <s v="HVX"/>
    <x v="0"/>
    <s v="Order specific"/>
    <n v="2100"/>
    <n v="18"/>
    <n v="0"/>
    <n v="29.63"/>
    <n v="0"/>
    <n v="0"/>
    <n v="21"/>
    <n v="533.34"/>
    <n v="521.42857142857144"/>
    <n v="0"/>
    <n v="0"/>
    <n v="0"/>
    <n v="622.23"/>
    <s v="Order specific"/>
    <s v="Order specific"/>
    <s v="C"/>
    <s v=""/>
    <n v="0"/>
  </r>
  <r>
    <s v="ASX001685-02"/>
    <s v="24KV IP右侧板275mm 1250A"/>
    <s v="O24"/>
    <n v="202"/>
    <x v="1"/>
    <s v="HVX"/>
    <x v="0"/>
    <s v="Order specific"/>
    <n v="2100"/>
    <n v="21"/>
    <n v="0"/>
    <n v="29.75"/>
    <n v="0"/>
    <n v="0"/>
    <n v="20"/>
    <n v="624.75"/>
    <n v="328.5"/>
    <n v="0"/>
    <n v="0"/>
    <n v="0"/>
    <n v="595"/>
    <s v="Order specific"/>
    <s v="Order specific"/>
    <s v="C"/>
    <s v=""/>
    <n v="0"/>
  </r>
  <r>
    <s v="ASX001697-01"/>
    <s v="接线端子"/>
    <s v="VXA"/>
    <n v="219"/>
    <x v="1"/>
    <s v="HVX"/>
    <x v="0"/>
    <s v="Order specific"/>
    <n v="2100"/>
    <n v="159"/>
    <n v="0"/>
    <n v="1.67"/>
    <n v="0"/>
    <n v="0"/>
    <n v="170"/>
    <n v="265.52999999999997"/>
    <n v="45.088235294117652"/>
    <n v="0"/>
    <n v="0"/>
    <n v="0"/>
    <n v="283.89999999999998"/>
    <s v="Order specific"/>
    <s v="Order specific"/>
    <s v="C"/>
    <s v=""/>
    <n v="0"/>
  </r>
  <r>
    <s v="ASX001699-01"/>
    <s v="端子挡板"/>
    <s v="VXA"/>
    <n v="219"/>
    <x v="1"/>
    <s v="HVX"/>
    <x v="0"/>
    <s v="Order specific"/>
    <n v="2100"/>
    <n v="178"/>
    <n v="0"/>
    <n v="0.73"/>
    <n v="0"/>
    <n v="0"/>
    <n v="22"/>
    <n v="129.94"/>
    <n v="2637.9545454545455"/>
    <n v="0"/>
    <n v="0"/>
    <n v="0"/>
    <n v="16.059999999999999"/>
    <s v="Order specific"/>
    <s v="Order specific"/>
    <s v="C"/>
    <s v=""/>
    <n v="0"/>
  </r>
  <r>
    <s v="ASX001705-01"/>
    <s v="触子片（10mm)"/>
    <s v="VMI"/>
    <n v="202"/>
    <x v="1"/>
    <s v="HVX"/>
    <x v="2"/>
    <s v="MRP"/>
    <s v="VMI"/>
    <n v="1889"/>
    <n v="0"/>
    <n v="27.17"/>
    <n v="0"/>
    <n v="0"/>
    <n v="12578"/>
    <n v="51324.130000000005"/>
    <n v="5.1653681030370491"/>
    <n v="0"/>
    <n v="0"/>
    <n v="0"/>
    <n v="341744.26"/>
    <s v="&lt;15 days"/>
    <n v="1"/>
    <s v="A"/>
    <n v="7"/>
    <n v="0"/>
  </r>
  <r>
    <s v="ASX001708-01"/>
    <s v="熔丝杆限位圈"/>
    <s v="CVX"/>
    <n v="212"/>
    <x v="1"/>
    <s v="HVX"/>
    <x v="0"/>
    <s v="Order specific"/>
    <n v="2100"/>
    <n v="12"/>
    <n v="0"/>
    <n v="15.7"/>
    <n v="0"/>
    <n v="0"/>
    <n v="0"/>
    <n v="188.39999999999998"/>
    <s v=""/>
    <n v="0"/>
    <n v="0"/>
    <n v="0"/>
    <n v="0"/>
    <s v="Order specific"/>
    <s v="Order specific"/>
    <s v="C"/>
    <s v=""/>
    <n v="0"/>
  </r>
  <r>
    <s v="ASX001720-01"/>
    <s v="面板"/>
    <s v="CVX"/>
    <n v="202"/>
    <x v="1"/>
    <s v="HVX"/>
    <x v="0"/>
    <s v="Order specific"/>
    <n v="2100"/>
    <n v="5"/>
    <n v="0"/>
    <n v="68.52"/>
    <n v="0"/>
    <n v="0"/>
    <n v="0"/>
    <n v="342.59999999999997"/>
    <s v=""/>
    <n v="0"/>
    <n v="0"/>
    <n v="0"/>
    <n v="0"/>
    <s v="Order specific"/>
    <s v="Order specific"/>
    <s v="C"/>
    <s v=""/>
    <n v="0"/>
  </r>
  <r>
    <s v="ASX001722-01"/>
    <s v="绝缘板"/>
    <s v="CVX"/>
    <n v="212"/>
    <x v="1"/>
    <s v="HVX"/>
    <x v="0"/>
    <s v="Order specific"/>
    <n v="2100"/>
    <n v="2"/>
    <n v="0"/>
    <n v="74.239999999999995"/>
    <n v="0"/>
    <n v="0"/>
    <n v="0"/>
    <n v="148.47999999999999"/>
    <s v=""/>
    <n v="0"/>
    <n v="0"/>
    <n v="0"/>
    <n v="0"/>
    <s v="Order specific"/>
    <s v="Order specific"/>
    <s v="C"/>
    <s v=""/>
    <n v="0"/>
  </r>
  <r>
    <s v="ASX001725-01"/>
    <s v="连接片"/>
    <s v="CVX"/>
    <n v="212"/>
    <x v="1"/>
    <s v="HVX"/>
    <x v="0"/>
    <s v="Order specific"/>
    <n v="2100"/>
    <n v="4"/>
    <n v="0"/>
    <n v="68.010000000000005"/>
    <n v="0"/>
    <n v="0"/>
    <n v="0"/>
    <n v="272.04000000000002"/>
    <s v=""/>
    <n v="0"/>
    <n v="0"/>
    <n v="0"/>
    <n v="0"/>
    <s v="Order specific"/>
    <s v="Order specific"/>
    <s v="C"/>
    <s v=""/>
    <n v="0"/>
  </r>
  <r>
    <s v="ASX001726-01"/>
    <s v="航空插安装支架"/>
    <s v="CVX"/>
    <n v="202"/>
    <x v="1"/>
    <s v="HVX"/>
    <x v="0"/>
    <s v="Order specific"/>
    <n v="2100"/>
    <n v="5"/>
    <n v="0"/>
    <n v="23.77"/>
    <n v="0"/>
    <n v="0"/>
    <n v="0"/>
    <n v="118.85"/>
    <s v=""/>
    <n v="0"/>
    <n v="0"/>
    <n v="0"/>
    <n v="0"/>
    <s v="Order specific"/>
    <s v="Order specific"/>
    <s v="C"/>
    <s v=""/>
    <n v="0"/>
  </r>
  <r>
    <s v="ASX001728-01"/>
    <s v="隔板"/>
    <s v="CVX"/>
    <n v="212"/>
    <x v="1"/>
    <s v="HVX"/>
    <x v="0"/>
    <s v="Order specific"/>
    <n v="2100"/>
    <n v="4"/>
    <n v="0"/>
    <n v="56.4"/>
    <n v="0"/>
    <n v="0"/>
    <n v="0"/>
    <n v="225.6"/>
    <s v=""/>
    <n v="0"/>
    <n v="0"/>
    <n v="0"/>
    <n v="0"/>
    <s v="Order specific"/>
    <s v="Order specific"/>
    <s v="C"/>
    <s v=""/>
    <n v="0"/>
  </r>
  <r>
    <s v="ASX001730-01"/>
    <s v="隔板"/>
    <s v="CVX"/>
    <n v="212"/>
    <x v="1"/>
    <s v="HVX"/>
    <x v="0"/>
    <s v="Order specific"/>
    <n v="2100"/>
    <n v="2"/>
    <n v="0"/>
    <n v="99.09"/>
    <n v="0"/>
    <n v="0"/>
    <n v="0"/>
    <n v="198.18"/>
    <s v=""/>
    <n v="0"/>
    <n v="0"/>
    <n v="0"/>
    <n v="0"/>
    <s v="Order specific"/>
    <s v="Order specific"/>
    <s v="C"/>
    <s v=""/>
    <n v="0"/>
  </r>
  <r>
    <s v="ASX001731-01"/>
    <s v="熔丝座支撑杆"/>
    <s v="CVX"/>
    <n v="212"/>
    <x v="1"/>
    <s v="HVX"/>
    <x v="0"/>
    <s v="Order specific"/>
    <n v="2100"/>
    <n v="4"/>
    <n v="0"/>
    <n v="86.2"/>
    <n v="0"/>
    <n v="0"/>
    <n v="0"/>
    <n v="344.8"/>
    <s v=""/>
    <n v="0"/>
    <n v="0"/>
    <n v="0"/>
    <n v="0"/>
    <s v="Order specific"/>
    <s v="Order specific"/>
    <s v="C"/>
    <s v=""/>
    <n v="0"/>
  </r>
  <r>
    <s v="ASX001732-01"/>
    <s v="铡板"/>
    <s v="CVX"/>
    <n v="212"/>
    <x v="1"/>
    <s v="HVX"/>
    <x v="0"/>
    <s v="Order specific"/>
    <n v="2100"/>
    <n v="3"/>
    <n v="0"/>
    <n v="88.78"/>
    <n v="0"/>
    <n v="0"/>
    <n v="0"/>
    <n v="266.34000000000003"/>
    <s v=""/>
    <n v="0"/>
    <n v="0"/>
    <n v="0"/>
    <n v="0"/>
    <s v="Order specific"/>
    <s v="Order specific"/>
    <s v="C"/>
    <s v=""/>
    <n v="0"/>
  </r>
  <r>
    <s v="ASX001744-01"/>
    <s v="散热片"/>
    <s v="VMI"/>
    <n v="212"/>
    <x v="1"/>
    <s v="HVX"/>
    <x v="2"/>
    <s v="MRP"/>
    <s v="VMI"/>
    <n v="9"/>
    <n v="0"/>
    <n v="286.17"/>
    <n v="0"/>
    <n v="0"/>
    <n v="222"/>
    <n v="2575.5300000000002"/>
    <n v="4.9324324324324325"/>
    <n v="0"/>
    <n v="0"/>
    <n v="0"/>
    <n v="63529.740000000005"/>
    <s v="&lt;15 days"/>
    <n v="2"/>
    <s v="B"/>
    <n v="14"/>
    <n v="0"/>
  </r>
  <r>
    <s v="ASX001748-01"/>
    <s v="大电流极柱密封垫块"/>
    <s v="VMI"/>
    <n v="202"/>
    <x v="1"/>
    <s v="HVX"/>
    <x v="2"/>
    <s v="MRP"/>
    <s v="VMI"/>
    <n v="421"/>
    <n v="0"/>
    <n v="4.03"/>
    <n v="0"/>
    <n v="0"/>
    <n v="18661"/>
    <n v="1696.63"/>
    <n v="0.1760355822303199"/>
    <n v="0"/>
    <n v="0"/>
    <n v="0"/>
    <n v="75203.83"/>
    <s v="&lt;15 days"/>
    <n v="2"/>
    <s v="B"/>
    <n v="14"/>
    <n v="0"/>
  </r>
  <r>
    <s v="ASX001748-02"/>
    <s v="小电流极柱密封垫块"/>
    <s v="VMI"/>
    <n v="202"/>
    <x v="1"/>
    <s v="HVX"/>
    <x v="2"/>
    <s v="MRP"/>
    <s v="VMI"/>
    <n v="15"/>
    <n v="0"/>
    <n v="10.95"/>
    <n v="0"/>
    <n v="0"/>
    <n v="3987"/>
    <n v="164.25"/>
    <n v="38.541509907198396"/>
    <n v="0"/>
    <n v="0"/>
    <n v="0"/>
    <n v="43657.649999999994"/>
    <s v="&lt;90 days"/>
    <n v="2"/>
    <s v="C"/>
    <n v="14"/>
    <n v="69.027456057007129"/>
  </r>
  <r>
    <s v="ASX001748-03"/>
    <s v="大电流极柱密封垫块3150A"/>
    <s v="VMI"/>
    <n v="202"/>
    <x v="1"/>
    <s v="HVX"/>
    <x v="2"/>
    <s v="MRP"/>
    <s v="VMI"/>
    <n v="3"/>
    <n v="0"/>
    <n v="11.82"/>
    <n v="0"/>
    <n v="0"/>
    <n v="2436"/>
    <n v="35.46"/>
    <n v="2.2475369458128078"/>
    <n v="0"/>
    <n v="0"/>
    <n v="0"/>
    <n v="28793.52"/>
    <s v="&lt;15 days"/>
    <n v="2"/>
    <s v="C"/>
    <n v="14"/>
    <n v="0"/>
  </r>
  <r>
    <s v="ASX001754-01"/>
    <s v="框架"/>
    <s v="CVX"/>
    <n v="202"/>
    <x v="1"/>
    <s v="HVX"/>
    <x v="0"/>
    <s v="Order specific"/>
    <n v="2100"/>
    <n v="2"/>
    <n v="0"/>
    <n v="197.78"/>
    <n v="0"/>
    <n v="0"/>
    <n v="0"/>
    <n v="395.56"/>
    <s v=""/>
    <n v="0"/>
    <n v="0"/>
    <n v="0"/>
    <n v="0"/>
    <s v="Order specific"/>
    <s v="Order specific"/>
    <s v="C"/>
    <s v=""/>
    <n v="0"/>
  </r>
  <r>
    <s v="ASX001764-01"/>
    <s v="活门间隔套（小电流275mm)"/>
    <s v="O12"/>
    <n v="212"/>
    <x v="1"/>
    <s v="HVX"/>
    <x v="0"/>
    <s v="Order specific"/>
    <n v="2100"/>
    <n v="12"/>
    <n v="0"/>
    <n v="5"/>
    <n v="0"/>
    <n v="0"/>
    <n v="116"/>
    <n v="60"/>
    <n v="6.2931034482758621"/>
    <n v="0"/>
    <n v="0"/>
    <n v="0"/>
    <n v="580"/>
    <s v="Order specific"/>
    <s v="Order specific"/>
    <s v="C"/>
    <s v=""/>
    <n v="0"/>
  </r>
  <r>
    <s v="ASX001766-01"/>
    <s v="INTERLOCK"/>
    <s v="SM"/>
    <n v="202"/>
    <x v="1"/>
    <s v="HVX"/>
    <x v="1"/>
    <s v="kanban"/>
    <n v="2600"/>
    <n v="239"/>
    <n v="80"/>
    <n v="4.5999999999999996"/>
    <n v="0"/>
    <n v="40"/>
    <n v="220"/>
    <n v="1099.3999999999999"/>
    <n v="19.909090909090907"/>
    <n v="0"/>
    <n v="92"/>
    <n v="368"/>
    <n v="1011.9999999999999"/>
    <s v="&lt;30 days"/>
    <n v="3"/>
    <s v="B"/>
    <n v="21"/>
    <n v="0"/>
  </r>
  <r>
    <s v="ASX001789-01"/>
    <s v="极柱超程调节螺杆"/>
    <s v="SM"/>
    <n v="202"/>
    <x v="1"/>
    <s v="HVX"/>
    <x v="1"/>
    <s v="kanban"/>
    <n v="2600"/>
    <n v="461"/>
    <n v="707"/>
    <n v="6.75"/>
    <n v="0"/>
    <n v="180"/>
    <n v="5369"/>
    <n v="3111.75"/>
    <n v="16.247904637735147"/>
    <n v="0"/>
    <n v="607.5"/>
    <n v="4772.25"/>
    <n v="36240.75"/>
    <s v="&lt;30 days"/>
    <n v="2"/>
    <s v="B"/>
    <n v="14"/>
    <n v="284.13789299019874"/>
  </r>
  <r>
    <s v="ASX001789-02"/>
    <s v="超程调节螺杆"/>
    <s v="VMI"/>
    <n v="202"/>
    <x v="1"/>
    <s v="HVX"/>
    <x v="2"/>
    <s v="MRP"/>
    <s v="VMI"/>
    <n v="6"/>
    <n v="0"/>
    <n v="6.78"/>
    <n v="0"/>
    <n v="0"/>
    <n v="928"/>
    <n v="40.68"/>
    <n v="181.32004310344828"/>
    <n v="0"/>
    <n v="0"/>
    <n v="0"/>
    <n v="6291.84"/>
    <s v="&gt;90 days"/>
    <n v="3"/>
    <s v="C"/>
    <n v="21"/>
    <n v="23.73924415416159"/>
  </r>
  <r>
    <s v="ASX001829-01Z"/>
    <s v="面板"/>
    <s v="X40"/>
    <n v="202"/>
    <x v="1"/>
    <s v="HVX"/>
    <x v="0"/>
    <s v="Order specific"/>
    <n v="2100"/>
    <n v="3"/>
    <n v="0"/>
    <n v="127.01"/>
    <n v="0"/>
    <n v="0"/>
    <n v="1"/>
    <n v="381.03000000000003"/>
    <n v="2190"/>
    <n v="0"/>
    <n v="0"/>
    <n v="0"/>
    <n v="127.01"/>
    <s v="Order specific"/>
    <s v="Order specific"/>
    <s v="C"/>
    <s v=""/>
    <n v="0"/>
  </r>
  <r>
    <s v="ASX001829-02Z"/>
    <s v="KYN61面板300mm"/>
    <s v="VMI"/>
    <n v="202"/>
    <x v="1"/>
    <s v="HVX"/>
    <x v="2"/>
    <s v="MRP"/>
    <s v="VMI"/>
    <n v="3"/>
    <n v="0"/>
    <n v="112.28"/>
    <n v="0"/>
    <n v="0"/>
    <n v="175"/>
    <n v="336.84000000000003"/>
    <n v="6.2571428571428571"/>
    <n v="0"/>
    <n v="0"/>
    <n v="0"/>
    <n v="19649"/>
    <s v="&lt;15 days"/>
    <n v="2"/>
    <s v="C"/>
    <n v="14"/>
    <n v="0"/>
  </r>
  <r>
    <s v="ASX001830-01"/>
    <s v="拨叉销中间相"/>
    <s v="VMI"/>
    <n v="202"/>
    <x v="1"/>
    <s v="HVX"/>
    <x v="2"/>
    <s v="MRP"/>
    <s v="VMI"/>
    <n v="6"/>
    <n v="0"/>
    <n v="17.2"/>
    <n v="0"/>
    <n v="0"/>
    <n v="402"/>
    <n v="103.19999999999999"/>
    <n v="2.7238805970149254"/>
    <n v="0"/>
    <n v="0"/>
    <n v="0"/>
    <n v="6914.4"/>
    <s v="&lt;15 days"/>
    <n v="3"/>
    <s v="C"/>
    <n v="21"/>
    <n v="0"/>
  </r>
  <r>
    <s v="ASX001830-03"/>
    <s v="拨叉销"/>
    <s v="VMI"/>
    <n v="202"/>
    <x v="1"/>
    <s v="HVX"/>
    <x v="2"/>
    <s v="MRP"/>
    <s v="VMI"/>
    <n v="12"/>
    <n v="0"/>
    <n v="58.52"/>
    <n v="0"/>
    <n v="0"/>
    <n v="354"/>
    <n v="702.24"/>
    <n v="6.1864406779661021"/>
    <n v="0"/>
    <n v="0"/>
    <n v="0"/>
    <n v="20716.080000000002"/>
    <s v="&lt;15 days"/>
    <n v="2"/>
    <s v="C"/>
    <n v="14"/>
    <n v="0"/>
  </r>
  <r>
    <s v="ASX001847-01"/>
    <s v="210mm活门"/>
    <s v="VMI"/>
    <n v="212"/>
    <x v="1"/>
    <s v="HVX"/>
    <x v="2"/>
    <s v="MRP"/>
    <s v="VMI"/>
    <n v="8"/>
    <n v="0"/>
    <n v="12"/>
    <n v="0"/>
    <n v="0"/>
    <n v="1950"/>
    <n v="96"/>
    <n v="2.2461538461538462"/>
    <n v="0"/>
    <n v="0"/>
    <n v="0"/>
    <n v="23400"/>
    <s v="&lt;15 days"/>
    <n v="2"/>
    <s v="C"/>
    <n v="14"/>
    <n v="0"/>
  </r>
  <r>
    <s v="ASX001847-02"/>
    <s v="活门"/>
    <s v="VMI"/>
    <n v="212"/>
    <x v="1"/>
    <s v="HVX"/>
    <x v="2"/>
    <s v="MRP"/>
    <s v="VMI"/>
    <n v="10"/>
    <n v="0"/>
    <n v="15"/>
    <n v="0"/>
    <n v="0"/>
    <n v="70"/>
    <n v="150"/>
    <n v="41.714285714285715"/>
    <n v="0"/>
    <n v="0"/>
    <n v="0"/>
    <n v="1050"/>
    <s v="&lt;90 days"/>
    <n v="3"/>
    <s v="C"/>
    <n v="21"/>
    <n v="49.160958904109592"/>
  </r>
  <r>
    <s v="ASX001848-01"/>
    <s v="210mm活门间隔套"/>
    <s v="O12"/>
    <n v="212"/>
    <x v="1"/>
    <s v="HVX"/>
    <x v="0"/>
    <s v="Order specific"/>
    <n v="2100"/>
    <n v="20"/>
    <n v="0"/>
    <n v="1.5"/>
    <n v="0"/>
    <n v="0"/>
    <n v="504"/>
    <n v="30"/>
    <n v="7.2420634920634921"/>
    <n v="0"/>
    <n v="0"/>
    <n v="0"/>
    <n v="756"/>
    <s v="Order specific"/>
    <s v="Order specific"/>
    <s v="C"/>
    <s v=""/>
    <n v="0"/>
  </r>
  <r>
    <s v="ASX001848-02"/>
    <s v="活门间隔套"/>
    <s v="O12"/>
    <n v="212"/>
    <x v="1"/>
    <s v="HVX"/>
    <x v="0"/>
    <s v="Order specific"/>
    <n v="2100"/>
    <n v="20"/>
    <n v="0"/>
    <n v="5"/>
    <n v="20"/>
    <n v="10"/>
    <n v="0"/>
    <n v="100"/>
    <s v=""/>
    <n v="100"/>
    <n v="25"/>
    <n v="0"/>
    <n v="0"/>
    <s v="Order specific"/>
    <s v="Order specific"/>
    <s v="C"/>
    <s v=""/>
    <n v="0"/>
  </r>
  <r>
    <s v="ASX001848-03"/>
    <s v="活门间隔套"/>
    <s v="VMI"/>
    <n v="202"/>
    <x v="1"/>
    <s v="HVX"/>
    <x v="2"/>
    <s v="MRP"/>
    <s v="VMI"/>
    <n v="17"/>
    <n v="0"/>
    <n v="5"/>
    <n v="0"/>
    <n v="0"/>
    <n v="260"/>
    <n v="85"/>
    <n v="28.07692307692308"/>
    <n v="0"/>
    <n v="0"/>
    <n v="0"/>
    <n v="1300"/>
    <s v="&lt;30 days"/>
    <n v="3"/>
    <s v="C"/>
    <n v="21"/>
    <n v="14.140273972602747"/>
  </r>
  <r>
    <s v="ASX001850-02Z"/>
    <s v="面板"/>
    <s v="O12"/>
    <n v="202"/>
    <x v="1"/>
    <s v="HVX"/>
    <x v="0"/>
    <s v="Order specific"/>
    <n v="2100"/>
    <n v="6"/>
    <n v="0"/>
    <n v="91.25"/>
    <n v="0"/>
    <n v="0"/>
    <n v="138"/>
    <n v="547.5"/>
    <n v="44.963768115942031"/>
    <n v="0"/>
    <n v="0"/>
    <n v="0"/>
    <n v="12592.5"/>
    <s v="Order specific"/>
    <s v="Order specific"/>
    <s v="C"/>
    <s v=""/>
    <n v="0"/>
  </r>
  <r>
    <s v="ASX001850-03Z"/>
    <s v="面板"/>
    <s v="O12"/>
    <n v="202"/>
    <x v="1"/>
    <s v="HVX"/>
    <x v="0"/>
    <s v="Order specific"/>
    <n v="2100"/>
    <n v="10"/>
    <n v="0"/>
    <n v="103.3"/>
    <n v="0"/>
    <n v="0"/>
    <n v="61"/>
    <n v="1033"/>
    <n v="35.901639344262293"/>
    <n v="0"/>
    <n v="0"/>
    <n v="0"/>
    <n v="6301.3"/>
    <s v="Order specific"/>
    <s v="Order specific"/>
    <s v="B"/>
    <s v=""/>
    <n v="0"/>
  </r>
  <r>
    <s v="ASX001862-01"/>
    <s v="极柱底部密封圈"/>
    <s v="VMI"/>
    <n v="202"/>
    <x v="1"/>
    <s v="HVX"/>
    <x v="2"/>
    <s v="MRP"/>
    <s v="VMI"/>
    <n v="18"/>
    <n v="0"/>
    <n v="30.77"/>
    <n v="0"/>
    <n v="0"/>
    <n v="640"/>
    <n v="553.86"/>
    <n v="5.703125"/>
    <n v="0"/>
    <n v="0"/>
    <n v="0"/>
    <n v="19692.8"/>
    <s v="&lt;15 days"/>
    <n v="2"/>
    <s v="C"/>
    <n v="14"/>
    <n v="0"/>
  </r>
  <r>
    <s v="ASX001882-01"/>
    <s v="超程调节螺杆"/>
    <s v="VMI"/>
    <n v="202"/>
    <x v="1"/>
    <s v="HVX"/>
    <x v="2"/>
    <s v="MRP"/>
    <s v="VMI"/>
    <n v="18"/>
    <n v="0"/>
    <n v="28.32"/>
    <n v="0"/>
    <n v="0"/>
    <n v="656"/>
    <n v="509.76"/>
    <n v="10.015243902439025"/>
    <n v="0"/>
    <n v="0"/>
    <n v="0"/>
    <n v="18577.920000000002"/>
    <s v="&lt;15 days"/>
    <n v="2"/>
    <s v="C"/>
    <n v="14"/>
    <n v="0"/>
  </r>
  <r>
    <s v="ASX001882-02"/>
    <s v="极柱超程调节螺杆"/>
    <s v="SM"/>
    <n v="202"/>
    <x v="1"/>
    <s v="HVX"/>
    <x v="1"/>
    <s v="kanban"/>
    <n v="2600"/>
    <n v="100"/>
    <n v="225"/>
    <n v="28.32"/>
    <n v="0"/>
    <n v="45"/>
    <n v="756"/>
    <n v="2832"/>
    <n v="8.6904761904761898"/>
    <n v="0"/>
    <n v="637.20000000000005"/>
    <n v="6372"/>
    <n v="21409.920000000002"/>
    <s v="&lt;15 days"/>
    <n v="2"/>
    <s v="B"/>
    <n v="14"/>
    <n v="0"/>
  </r>
  <r>
    <s v="ASX001898-02"/>
    <s v="手车链条传动齿轮"/>
    <s v="VXA"/>
    <n v="212"/>
    <x v="1"/>
    <s v="HVX"/>
    <x v="0"/>
    <s v="Order specific"/>
    <n v="2100"/>
    <n v="6"/>
    <n v="0"/>
    <n v="45"/>
    <n v="0"/>
    <n v="0"/>
    <n v="12"/>
    <n v="270"/>
    <n v="3041.666666666667"/>
    <n v="0"/>
    <n v="0"/>
    <n v="0"/>
    <n v="540"/>
    <s v="Order specific"/>
    <s v="Order specific"/>
    <s v="C"/>
    <s v=""/>
    <n v="0"/>
  </r>
  <r>
    <s v="ASX001906-01"/>
    <s v="大电流散热片"/>
    <s v="VMI"/>
    <n v="212"/>
    <x v="1"/>
    <s v="HVX"/>
    <x v="2"/>
    <s v="MRP"/>
    <s v="VMI"/>
    <n v="19"/>
    <n v="0"/>
    <n v="280.99"/>
    <n v="0"/>
    <n v="0"/>
    <n v="2005"/>
    <n v="5338.81"/>
    <n v="1.0922693266832917"/>
    <n v="0"/>
    <n v="0"/>
    <n v="0"/>
    <n v="563384.95000000007"/>
    <s v="&lt;15 days"/>
    <n v="1"/>
    <s v="B"/>
    <n v="7"/>
    <n v="0"/>
  </r>
  <r>
    <s v="ASX001918-01"/>
    <s v="密封垫"/>
    <s v="VMI"/>
    <n v="202"/>
    <x v="1"/>
    <s v="HVX"/>
    <x v="2"/>
    <s v="MRP"/>
    <s v="VMI"/>
    <n v="134"/>
    <n v="0"/>
    <n v="12.93"/>
    <n v="0"/>
    <n v="0"/>
    <n v="3423"/>
    <n v="1732.62"/>
    <n v="2.0260005842827926"/>
    <n v="0"/>
    <n v="0"/>
    <n v="0"/>
    <n v="44259.39"/>
    <s v="&lt;15 days"/>
    <n v="2"/>
    <s v="B"/>
    <n v="14"/>
    <n v="0"/>
  </r>
  <r>
    <s v="ASX001918-03"/>
    <s v="极柱底部密封圈"/>
    <s v="VMI"/>
    <n v="202"/>
    <x v="1"/>
    <s v="HVX"/>
    <x v="2"/>
    <s v="MRP"/>
    <s v="VMI"/>
    <n v="6"/>
    <n v="0"/>
    <n v="13.89"/>
    <n v="0"/>
    <n v="0"/>
    <n v="530"/>
    <n v="83.34"/>
    <n v="92.283018867924525"/>
    <n v="0"/>
    <n v="0"/>
    <n v="0"/>
    <n v="7361.7000000000007"/>
    <s v="&gt;90 days"/>
    <n v="3"/>
    <s v="C"/>
    <n v="21"/>
    <n v="42.487553301983233"/>
  </r>
  <r>
    <s v="ASX001948-01"/>
    <s v="HANDLE"/>
    <s v="X40"/>
    <n v="212"/>
    <x v="1"/>
    <s v="HVX"/>
    <x v="0"/>
    <s v="Order specific"/>
    <n v="2100"/>
    <n v="22"/>
    <n v="18"/>
    <n v="5.23"/>
    <n v="0"/>
    <n v="0"/>
    <n v="142"/>
    <n v="115.06"/>
    <n v="15.422535211267606"/>
    <n v="0"/>
    <n v="0"/>
    <n v="94.140000000000015"/>
    <n v="742.66000000000008"/>
    <s v="Order specific"/>
    <s v="Order specific"/>
    <s v="C"/>
    <s v=""/>
    <n v="0"/>
  </r>
  <r>
    <s v="ASX001957-01"/>
    <s v="SUPPORT"/>
    <s v="X40"/>
    <n v="202"/>
    <x v="1"/>
    <s v="HVX"/>
    <x v="0"/>
    <s v="Order specific"/>
    <n v="2100"/>
    <n v="22"/>
    <n v="6"/>
    <n v="5.96"/>
    <n v="0"/>
    <n v="0"/>
    <n v="44"/>
    <n v="131.12"/>
    <n v="182.5"/>
    <n v="0"/>
    <n v="0"/>
    <n v="35.76"/>
    <n v="262.24"/>
    <s v="Order specific"/>
    <s v="Order specific"/>
    <s v="C"/>
    <s v=""/>
    <n v="0"/>
  </r>
  <r>
    <s v="ASX002008-01"/>
    <s v="导向支架"/>
    <s v="VXA"/>
    <n v="202"/>
    <x v="1"/>
    <s v="HVX"/>
    <x v="0"/>
    <s v="Order specific"/>
    <n v="2100"/>
    <n v="1"/>
    <n v="0"/>
    <n v="15.01"/>
    <n v="0"/>
    <n v="0"/>
    <n v="12"/>
    <n v="15.01"/>
    <n v="669.16666666666663"/>
    <n v="0"/>
    <n v="0"/>
    <n v="0"/>
    <n v="180.12"/>
    <s v="Order specific"/>
    <s v="Order specific"/>
    <s v="C"/>
    <s v=""/>
    <n v="0"/>
  </r>
  <r>
    <s v="ASX002031-01"/>
    <s v="接触器面板"/>
    <s v="VMI"/>
    <n v="202"/>
    <x v="1"/>
    <s v="HVX"/>
    <x v="2"/>
    <s v="MRP"/>
    <s v="VMI"/>
    <n v="3"/>
    <n v="0"/>
    <n v="108.47"/>
    <n v="0"/>
    <n v="0"/>
    <n v="8"/>
    <n v="325.40999999999997"/>
    <n v="45.625"/>
    <n v="0"/>
    <n v="0"/>
    <n v="0"/>
    <n v="867.76"/>
    <s v="&lt;90 days"/>
    <n v="3"/>
    <s v="C"/>
    <n v="21"/>
    <n v="115.91728273972602"/>
  </r>
  <r>
    <s v="ASX002036-01"/>
    <s v="WIRING"/>
    <s v="CVX"/>
    <n v="202"/>
    <x v="1"/>
    <s v="HVX"/>
    <x v="0"/>
    <s v="Order specific"/>
    <n v="2100"/>
    <n v="21"/>
    <n v="44"/>
    <n v="250"/>
    <n v="0"/>
    <n v="0"/>
    <n v="27"/>
    <n v="5250"/>
    <n v="40.55555555555555"/>
    <n v="0"/>
    <n v="0"/>
    <n v="11000"/>
    <n v="6750"/>
    <s v="Order specific"/>
    <s v="Order specific"/>
    <s v="B"/>
    <s v=""/>
    <n v="0"/>
  </r>
  <r>
    <s v="ASX002064-01"/>
    <s v="联锁件"/>
    <s v="VXA"/>
    <n v="202"/>
    <x v="1"/>
    <s v="HVX"/>
    <x v="0"/>
    <s v="Order specific"/>
    <n v="2100"/>
    <n v="1"/>
    <n v="0"/>
    <n v="13.4"/>
    <n v="0"/>
    <n v="0"/>
    <n v="12"/>
    <n v="13.4"/>
    <n v="638.75"/>
    <n v="0"/>
    <n v="0"/>
    <n v="0"/>
    <n v="160.80000000000001"/>
    <s v="Order specific"/>
    <s v="Order specific"/>
    <s v="C"/>
    <s v=""/>
    <n v="0"/>
  </r>
  <r>
    <s v="ASX002065-01"/>
    <s v="联锁杆"/>
    <s v="VXA"/>
    <n v="202"/>
    <x v="1"/>
    <s v="HVX"/>
    <x v="0"/>
    <s v="Order specific"/>
    <n v="2100"/>
    <n v="2"/>
    <n v="0"/>
    <n v="3.6"/>
    <n v="0"/>
    <n v="0"/>
    <n v="10"/>
    <n v="7.2"/>
    <n v="36.5"/>
    <n v="0"/>
    <n v="0"/>
    <n v="0"/>
    <n v="36"/>
    <s v="Order specific"/>
    <s v="Order specific"/>
    <s v="C"/>
    <s v=""/>
    <n v="0"/>
  </r>
  <r>
    <s v="ASX002100-01"/>
    <s v="WIRING"/>
    <s v="X40"/>
    <n v="202"/>
    <x v="1"/>
    <s v="HVX"/>
    <x v="0"/>
    <s v="Order specific"/>
    <n v="2100"/>
    <n v="12"/>
    <n v="13"/>
    <n v="502.75"/>
    <n v="0"/>
    <n v="0"/>
    <n v="167"/>
    <n v="6033"/>
    <n v="4.3712574850299406"/>
    <n v="0"/>
    <n v="0"/>
    <n v="6535.75"/>
    <n v="83959.25"/>
    <s v="Order specific"/>
    <s v="Order specific"/>
    <s v="B"/>
    <s v=""/>
    <n v="0"/>
  </r>
  <r>
    <s v="ASX002100-11"/>
    <s v="WIRING"/>
    <s v="X40"/>
    <n v="202"/>
    <x v="1"/>
    <s v="HVX"/>
    <x v="0"/>
    <s v="Order specific"/>
    <n v="2100"/>
    <n v="25"/>
    <n v="13"/>
    <n v="220"/>
    <n v="0"/>
    <n v="0"/>
    <n v="79"/>
    <n v="5500"/>
    <m/>
    <m/>
    <m/>
    <m/>
    <m/>
    <m/>
    <m/>
    <m/>
    <m/>
    <m/>
  </r>
  <r>
    <s v="ASX002103-01"/>
    <s v="分闸操作杆"/>
    <s v="X40"/>
    <n v="202"/>
    <x v="1"/>
    <s v="HVX"/>
    <x v="0"/>
    <s v="Order specific"/>
    <n v="2100"/>
    <n v="4"/>
    <n v="0"/>
    <n v="4.5999999999999996"/>
    <n v="0"/>
    <n v="0"/>
    <n v="41"/>
    <n v="18.399999999999999"/>
    <n v="222.5609756097561"/>
    <n v="0"/>
    <n v="0"/>
    <n v="0"/>
    <n v="188.6"/>
    <s v="Order specific"/>
    <s v="Order specific"/>
    <s v="C"/>
    <s v=""/>
    <n v="0"/>
  </r>
  <r>
    <s v="ASX002110-01"/>
    <s v="PIN"/>
    <s v="SM"/>
    <n v="202"/>
    <x v="1"/>
    <s v="HVX"/>
    <x v="1"/>
    <s v="kanban"/>
    <n v="2600"/>
    <n v="77"/>
    <n v="60"/>
    <n v="1.0900000000000001"/>
    <n v="0"/>
    <n v="20"/>
    <n v="326"/>
    <n v="83.93"/>
    <n v="4.4785276073619631"/>
    <n v="0"/>
    <n v="10.9"/>
    <n v="65.400000000000006"/>
    <n v="355.34000000000003"/>
    <s v="&lt;15 days"/>
    <n v="3"/>
    <s v="C"/>
    <n v="21"/>
    <n v="0"/>
  </r>
  <r>
    <s v="ASX002118-01"/>
    <s v="CONNECTOR"/>
    <s v="O12"/>
    <n v="202"/>
    <x v="1"/>
    <s v="HVX"/>
    <x v="0"/>
    <s v="Order specific"/>
    <n v="2100"/>
    <n v="36"/>
    <n v="0"/>
    <n v="783.55"/>
    <n v="0"/>
    <n v="0"/>
    <n v="72"/>
    <n v="28207.8"/>
    <n v="390.34722222222223"/>
    <n v="0"/>
    <n v="0"/>
    <n v="0"/>
    <n v="56415.6"/>
    <s v="Order specific"/>
    <s v="Order specific"/>
    <s v="A"/>
    <s v=""/>
    <n v="0"/>
  </r>
  <r>
    <s v="ASX002143-01"/>
    <s v="加热器垫板"/>
    <s v="VXA"/>
    <n v="212"/>
    <x v="1"/>
    <s v="HVX"/>
    <x v="0"/>
    <s v="Order specific"/>
    <n v="2100"/>
    <n v="8"/>
    <n v="0"/>
    <n v="15"/>
    <n v="0"/>
    <n v="0"/>
    <n v="1"/>
    <n v="120"/>
    <n v="13140"/>
    <n v="0"/>
    <n v="0"/>
    <n v="0"/>
    <n v="15"/>
    <s v="Order specific"/>
    <s v="Order specific"/>
    <s v="C"/>
    <s v=""/>
    <n v="0"/>
  </r>
  <r>
    <s v="ASX002156-01"/>
    <s v="合指示安装片"/>
    <s v="VMI"/>
    <n v="212"/>
    <x v="1"/>
    <s v="HVX"/>
    <x v="2"/>
    <s v="MRP"/>
    <s v="VMI"/>
    <n v="12"/>
    <n v="0"/>
    <n v="2.5"/>
    <n v="0"/>
    <n v="0"/>
    <n v="929"/>
    <n v="30"/>
    <n v="3.1431646932185142"/>
    <n v="0"/>
    <n v="0"/>
    <n v="0"/>
    <n v="2322.5"/>
    <s v="&lt;15 days"/>
    <n v="3"/>
    <s v="C"/>
    <n v="21"/>
    <n v="0"/>
  </r>
  <r>
    <s v="ASX002159-01"/>
    <s v="LINK ROD"/>
    <s v="SM"/>
    <n v="202"/>
    <x v="1"/>
    <s v="HVX"/>
    <x v="1"/>
    <s v="kanban"/>
    <n v="2600"/>
    <n v="49"/>
    <n v="60"/>
    <n v="9.42"/>
    <n v="0"/>
    <n v="20"/>
    <n v="388"/>
    <n v="461.58"/>
    <n v="11.288659793814434"/>
    <n v="0"/>
    <n v="94.2"/>
    <n v="565.20000000000005"/>
    <n v="3654.96"/>
    <s v="&lt;15 days"/>
    <n v="3"/>
    <s v="C"/>
    <n v="21"/>
    <n v="0"/>
  </r>
  <r>
    <s v="ASX002167-01"/>
    <s v="LOOKING LEVER"/>
    <s v="SM"/>
    <n v="202"/>
    <x v="1"/>
    <s v="HVX"/>
    <x v="1"/>
    <s v="kanban"/>
    <n v="2600"/>
    <n v="62"/>
    <n v="120"/>
    <n v="4.03"/>
    <n v="0"/>
    <n v="40"/>
    <n v="647"/>
    <n v="249.86"/>
    <n v="27.642967542503865"/>
    <n v="0"/>
    <n v="80.600000000000009"/>
    <n v="483.6"/>
    <n v="2607.4100000000003"/>
    <s v="&lt;30 days"/>
    <n v="3"/>
    <s v="C"/>
    <n v="21"/>
    <n v="39.629458473581217"/>
  </r>
  <r>
    <s v="ASX002174-01"/>
    <s v="挂板"/>
    <s v="VMI"/>
    <n v="202"/>
    <x v="1"/>
    <s v="HVX"/>
    <x v="2"/>
    <s v="MRP"/>
    <s v="VMI"/>
    <n v="12"/>
    <n v="0"/>
    <n v="83.36"/>
    <n v="0"/>
    <n v="0"/>
    <n v="810"/>
    <n v="1000.3199999999999"/>
    <n v="27.938271604938272"/>
    <n v="0"/>
    <n v="0"/>
    <n v="0"/>
    <n v="67521.600000000006"/>
    <s v="&lt;30 days"/>
    <n v="2"/>
    <s v="B"/>
    <n v="14"/>
    <n v="329.37624604507295"/>
  </r>
  <r>
    <s v="ASX002175-02"/>
    <s v="挂板横杆"/>
    <s v="VMI"/>
    <n v="202"/>
    <x v="1"/>
    <s v="HVX"/>
    <x v="2"/>
    <s v="MRP"/>
    <s v="VMI"/>
    <n v="3"/>
    <n v="0"/>
    <n v="39.75"/>
    <n v="0"/>
    <n v="0"/>
    <n v="175"/>
    <n v="119.25"/>
    <n v="25.028571428571428"/>
    <n v="0"/>
    <n v="0"/>
    <n v="0"/>
    <n v="6956.25"/>
    <s v="&lt;30 days"/>
    <n v="3"/>
    <s v="C"/>
    <n v="21"/>
    <n v="12.668270547945216"/>
  </r>
  <r>
    <s v="ASX002175-03"/>
    <s v="ROD"/>
    <s v="X40"/>
    <n v="212"/>
    <x v="1"/>
    <s v="HVX"/>
    <x v="0"/>
    <s v="Order specific"/>
    <n v="2100"/>
    <n v="12"/>
    <n v="0"/>
    <n v="46.32"/>
    <n v="0"/>
    <n v="0"/>
    <n v="2"/>
    <n v="555.84"/>
    <n v="547.5"/>
    <n v="0"/>
    <n v="0"/>
    <n v="0"/>
    <n v="92.64"/>
    <s v="Order specific"/>
    <s v="Order specific"/>
    <s v="C"/>
    <s v=""/>
    <n v="0"/>
  </r>
  <r>
    <s v="ASX002179-02"/>
    <s v="PLATE"/>
    <s v="VE1"/>
    <n v="105"/>
    <x v="1"/>
    <s v="HVX"/>
    <x v="0"/>
    <s v="Order specific"/>
    <n v="2100"/>
    <n v="12"/>
    <n v="0"/>
    <n v="20.34"/>
    <n v="0"/>
    <n v="0"/>
    <n v="0"/>
    <n v="244.07999999999998"/>
    <s v=""/>
    <n v="0"/>
    <n v="0"/>
    <n v="0"/>
    <n v="0"/>
    <s v="Order specific"/>
    <s v="Order specific"/>
    <s v="C"/>
    <s v=""/>
    <n v="0"/>
  </r>
  <r>
    <s v="ASX002181-02"/>
    <s v="AXLE"/>
    <s v="VE1"/>
    <n v="105"/>
    <x v="1"/>
    <s v="HVX"/>
    <x v="0"/>
    <s v="Order specific"/>
    <n v="2100"/>
    <n v="12"/>
    <n v="0"/>
    <n v="6.04"/>
    <n v="0"/>
    <n v="0"/>
    <n v="0"/>
    <n v="72.48"/>
    <s v=""/>
    <n v="0"/>
    <n v="0"/>
    <n v="0"/>
    <n v="0"/>
    <s v="Order specific"/>
    <s v="Order specific"/>
    <s v="C"/>
    <s v=""/>
    <n v="0"/>
  </r>
  <r>
    <s v="ASX002182-02"/>
    <s v="PLATE"/>
    <s v="VE1"/>
    <n v="105"/>
    <x v="1"/>
    <s v="HVX"/>
    <x v="0"/>
    <s v="Order specific"/>
    <n v="2100"/>
    <n v="12"/>
    <n v="0"/>
    <n v="10.039999999999999"/>
    <n v="0"/>
    <n v="0"/>
    <n v="0"/>
    <n v="120.47999999999999"/>
    <s v=""/>
    <n v="0"/>
    <n v="0"/>
    <n v="0"/>
    <n v="0"/>
    <s v="Order specific"/>
    <s v="Order specific"/>
    <s v="C"/>
    <s v=""/>
    <n v="0"/>
  </r>
  <r>
    <s v="ASX002194-01"/>
    <s v="机构U型框架"/>
    <s v="VMI"/>
    <n v="202"/>
    <x v="1"/>
    <s v="HVX"/>
    <x v="2"/>
    <s v="MRP"/>
    <s v="VMI"/>
    <n v="101"/>
    <n v="0"/>
    <n v="142.53"/>
    <n v="0"/>
    <n v="0"/>
    <n v="7312"/>
    <n v="14395.53"/>
    <n v="0.59901531728665203"/>
    <n v="0"/>
    <n v="0"/>
    <n v="0"/>
    <n v="1042179.36"/>
    <s v="&lt;15 days"/>
    <n v="1"/>
    <s v="A"/>
    <n v="7"/>
    <n v="0"/>
  </r>
  <r>
    <s v="ASXN00080-01"/>
    <s v="接触器触子"/>
    <s v="VMI"/>
    <n v="202"/>
    <x v="1"/>
    <s v="HVX"/>
    <x v="2"/>
    <s v="MRP"/>
    <s v="VMI"/>
    <n v="138"/>
    <n v="0"/>
    <n v="55.63"/>
    <n v="0"/>
    <n v="0"/>
    <n v="2718"/>
    <n v="7676.9400000000005"/>
    <n v="13.563281824871227"/>
    <n v="0"/>
    <n v="0"/>
    <n v="0"/>
    <n v="151202.34"/>
    <s v="&lt;15 days"/>
    <n v="2"/>
    <s v="A"/>
    <n v="14"/>
    <n v="0"/>
  </r>
  <r>
    <s v="ASXN00082-01"/>
    <s v="接触器连接触臂"/>
    <s v="CVX"/>
    <n v="212"/>
    <x v="1"/>
    <s v="HVX"/>
    <x v="0"/>
    <s v="Order specific"/>
    <n v="2100"/>
    <n v="25"/>
    <n v="0"/>
    <n v="132.34"/>
    <n v="0"/>
    <n v="0"/>
    <n v="0"/>
    <n v="3308.5"/>
    <s v=""/>
    <n v="0"/>
    <n v="0"/>
    <n v="0"/>
    <n v="0"/>
    <s v="Order specific"/>
    <s v="Order specific"/>
    <s v="B"/>
    <s v=""/>
    <n v="0"/>
  </r>
  <r>
    <s v="ASXN00082-02"/>
    <s v="C相连接触臂"/>
    <s v="VMI"/>
    <n v="212"/>
    <x v="1"/>
    <s v="HVX"/>
    <x v="2"/>
    <s v="MRP"/>
    <s v="VMI"/>
    <n v="23"/>
    <n v="0"/>
    <n v="148.88"/>
    <n v="0"/>
    <n v="0"/>
    <n v="451"/>
    <n v="3424.24"/>
    <n v="20.232815964523283"/>
    <n v="0"/>
    <n v="0"/>
    <n v="0"/>
    <n v="67144.88"/>
    <s v="&lt;30 days"/>
    <n v="2"/>
    <s v="B"/>
    <n v="14"/>
    <n v="696.2033427287671"/>
  </r>
  <r>
    <s v="ASXN00083-01"/>
    <s v="接触器连接触臂"/>
    <s v="CVX"/>
    <n v="212"/>
    <x v="1"/>
    <s v="HVX"/>
    <x v="0"/>
    <s v="Order specific"/>
    <n v="2100"/>
    <n v="26"/>
    <n v="0"/>
    <n v="132.47"/>
    <n v="0"/>
    <n v="0"/>
    <n v="0"/>
    <n v="3444.22"/>
    <s v=""/>
    <n v="0"/>
    <n v="0"/>
    <n v="0"/>
    <n v="0"/>
    <s v="Order specific"/>
    <s v="Order specific"/>
    <s v="B"/>
    <s v=""/>
    <n v="0"/>
  </r>
  <r>
    <s v="ASXN00083-02"/>
    <s v="A相连接触臂"/>
    <s v="VMI"/>
    <n v="212"/>
    <x v="1"/>
    <s v="HVX"/>
    <x v="2"/>
    <s v="MRP"/>
    <s v="VMI"/>
    <n v="23"/>
    <n v="0"/>
    <n v="148.88"/>
    <n v="0"/>
    <n v="0"/>
    <n v="449"/>
    <n v="3424.24"/>
    <n v="21.1358574610245"/>
    <n v="0"/>
    <n v="0"/>
    <n v="0"/>
    <n v="66847.12"/>
    <s v="&lt;30 days"/>
    <n v="2"/>
    <s v="B"/>
    <n v="14"/>
    <n v="763.01737340358284"/>
  </r>
  <r>
    <s v="ASXN00084-01"/>
    <s v="接触器连接触臂"/>
    <s v="CVX"/>
    <n v="212"/>
    <x v="1"/>
    <s v="HVX"/>
    <x v="0"/>
    <s v="Order specific"/>
    <n v="2100"/>
    <n v="26"/>
    <n v="0"/>
    <n v="131.55000000000001"/>
    <n v="0"/>
    <n v="0"/>
    <n v="0"/>
    <n v="3420.3"/>
    <s v=""/>
    <n v="0"/>
    <n v="0"/>
    <n v="0"/>
    <n v="0"/>
    <s v="Order specific"/>
    <s v="Order specific"/>
    <s v="B"/>
    <s v=""/>
    <n v="0"/>
  </r>
  <r>
    <s v="ASXN00084-02"/>
    <s v="B相连接触臂"/>
    <s v="VMI"/>
    <n v="212"/>
    <x v="1"/>
    <s v="HVX"/>
    <x v="2"/>
    <s v="MRP"/>
    <s v="VMI"/>
    <n v="23"/>
    <n v="0"/>
    <n v="146.51"/>
    <n v="0"/>
    <n v="0"/>
    <n v="451"/>
    <n v="3369.7299999999996"/>
    <n v="21.042128603104214"/>
    <n v="0"/>
    <n v="0"/>
    <n v="0"/>
    <n v="66076.009999999995"/>
    <s v="&lt;30 days"/>
    <n v="2"/>
    <s v="B"/>
    <n v="14"/>
    <n v="744.30908712328778"/>
  </r>
  <r>
    <s v="ASXN00088-01"/>
    <s v="下极连接铜排"/>
    <s v="VMI"/>
    <n v="212"/>
    <x v="1"/>
    <s v="HVX"/>
    <x v="2"/>
    <s v="MRP"/>
    <s v="VMI"/>
    <n v="69"/>
    <n v="0"/>
    <n v="64.38"/>
    <n v="0"/>
    <n v="0"/>
    <n v="1353"/>
    <n v="4442.2199999999993"/>
    <n v="6.2047302291204725"/>
    <n v="0"/>
    <n v="0"/>
    <n v="0"/>
    <n v="87106.14"/>
    <s v="&lt;15 days"/>
    <n v="2"/>
    <s v="B"/>
    <n v="14"/>
    <n v="0"/>
  </r>
  <r>
    <s v="ASXN00093-01"/>
    <s v="下支撑架"/>
    <s v="VMI"/>
    <n v="202"/>
    <x v="1"/>
    <s v="HVX"/>
    <x v="2"/>
    <s v="MRP"/>
    <s v="VMI"/>
    <n v="23"/>
    <n v="0"/>
    <n v="24.32"/>
    <n v="0"/>
    <n v="0"/>
    <n v="428"/>
    <n v="559.36"/>
    <n v="58.84345794392523"/>
    <n v="0"/>
    <n v="0"/>
    <n v="0"/>
    <n v="10408.960000000001"/>
    <s v="&lt;90 days"/>
    <n v="2"/>
    <s v="C"/>
    <n v="14"/>
    <n v="281.34308821917807"/>
  </r>
  <r>
    <s v="ASXN00095-01"/>
    <s v="触臂"/>
    <s v="CVX"/>
    <n v="202"/>
    <x v="1"/>
    <s v="HVX"/>
    <x v="0"/>
    <s v="Order specific"/>
    <n v="2100"/>
    <n v="2"/>
    <n v="0"/>
    <n v="259.48"/>
    <n v="0"/>
    <n v="0"/>
    <n v="0"/>
    <n v="518.96"/>
    <s v=""/>
    <n v="0"/>
    <n v="0"/>
    <n v="0"/>
    <n v="0"/>
    <s v="Order specific"/>
    <s v="Order specific"/>
    <s v="C"/>
    <s v=""/>
    <n v="0"/>
  </r>
  <r>
    <s v="ASXN00096-01"/>
    <s v="触臂"/>
    <s v="CVX"/>
    <n v="202"/>
    <x v="1"/>
    <s v="HVX"/>
    <x v="0"/>
    <s v="Order specific"/>
    <n v="2100"/>
    <n v="2"/>
    <n v="0"/>
    <n v="292.06"/>
    <n v="0"/>
    <n v="0"/>
    <n v="0"/>
    <n v="584.12"/>
    <s v=""/>
    <n v="0"/>
    <n v="0"/>
    <n v="0"/>
    <n v="0"/>
    <s v="Order specific"/>
    <s v="Order specific"/>
    <s v="C"/>
    <s v=""/>
    <n v="0"/>
  </r>
  <r>
    <s v="ASXN00096-02"/>
    <s v="触臂"/>
    <s v="CVX"/>
    <n v="202"/>
    <x v="1"/>
    <s v="HVX"/>
    <x v="0"/>
    <s v="Order specific"/>
    <n v="2100"/>
    <n v="2"/>
    <n v="0"/>
    <n v="316.45999999999998"/>
    <n v="0"/>
    <n v="0"/>
    <n v="0"/>
    <n v="632.91999999999996"/>
    <s v=""/>
    <n v="0"/>
    <n v="0"/>
    <n v="0"/>
    <n v="0"/>
    <s v="Order specific"/>
    <s v="Order specific"/>
    <s v="C"/>
    <s v=""/>
    <n v="0"/>
  </r>
  <r>
    <s v="ASXN00146-01"/>
    <s v="两侧接地片"/>
    <s v="VMI"/>
    <n v="202"/>
    <x v="1"/>
    <s v="HVX"/>
    <x v="2"/>
    <s v="MRP"/>
    <s v="VMI"/>
    <n v="4"/>
    <n v="0"/>
    <n v="54.88"/>
    <n v="0"/>
    <n v="0"/>
    <n v="1966"/>
    <n v="219.52"/>
    <n v="0.37131230925737535"/>
    <n v="0"/>
    <n v="0"/>
    <n v="0"/>
    <n v="107894.08"/>
    <s v="&lt;15 days"/>
    <n v="2"/>
    <s v="C"/>
    <n v="14"/>
    <n v="0"/>
  </r>
  <r>
    <s v="ASXN00146-02"/>
    <s v="两侧接地"/>
    <s v="VMI"/>
    <n v="212"/>
    <x v="1"/>
    <s v="HVX"/>
    <x v="2"/>
    <s v="MRP"/>
    <s v="VMI"/>
    <n v="3"/>
    <n v="0"/>
    <n v="76.510000000000005"/>
    <n v="0"/>
    <n v="0"/>
    <n v="20"/>
    <n v="229.53000000000003"/>
    <n v="73"/>
    <n v="0"/>
    <n v="0"/>
    <n v="0"/>
    <n v="1530.2"/>
    <s v="&lt;90 days"/>
    <n v="3"/>
    <s v="C"/>
    <n v="21"/>
    <n v="107.91054246575345"/>
  </r>
  <r>
    <s v="ASXN00146-11"/>
    <s v="两侧接地"/>
    <s v="VMI"/>
    <n v="212"/>
    <x v="1"/>
    <s v="HVX"/>
    <x v="2"/>
    <s v="MRP"/>
    <s v="VMI"/>
    <n v="2"/>
    <n v="0"/>
    <n v="45.72"/>
    <n v="0"/>
    <n v="0"/>
    <n v="42"/>
    <n v="91.44"/>
    <n v="26.071428571428569"/>
    <n v="0"/>
    <n v="0"/>
    <n v="0"/>
    <n v="1920.24"/>
    <s v="&lt;30 days"/>
    <n v="3"/>
    <s v="C"/>
    <n v="21"/>
    <n v="11.739392876712325"/>
  </r>
  <r>
    <s v="ASXN00147-01"/>
    <s v="HVX-O手车摇把(配客户）"/>
    <s v="VMI"/>
    <n v="202"/>
    <x v="1"/>
    <s v="HVX"/>
    <x v="2"/>
    <s v="MRP"/>
    <s v="VMI"/>
    <n v="1"/>
    <n v="0"/>
    <n v="95"/>
    <n v="0"/>
    <n v="0"/>
    <n v="962"/>
    <n v="95"/>
    <n v="0.75883575883575882"/>
    <n v="0"/>
    <n v="0"/>
    <n v="0"/>
    <n v="91390"/>
    <s v="&lt;15 days"/>
    <n v="2"/>
    <s v="C"/>
    <n v="14"/>
    <n v="0"/>
  </r>
  <r>
    <s v="ASXN00148-01"/>
    <s v="航空插连接头"/>
    <s v="SM"/>
    <n v="202"/>
    <x v="1"/>
    <s v="HVX"/>
    <x v="1"/>
    <s v="kanban"/>
    <n v="2600"/>
    <n v="233"/>
    <n v="240"/>
    <n v="7.43"/>
    <n v="0"/>
    <n v="80"/>
    <n v="4234"/>
    <n v="1731.1899999999998"/>
    <n v="8.6206896551724144E-2"/>
    <n v="0"/>
    <n v="297.2"/>
    <n v="1783.1999999999998"/>
    <n v="31458.62"/>
    <s v="&lt;15 days"/>
    <n v="2"/>
    <s v="B"/>
    <n v="14"/>
    <n v="0"/>
  </r>
  <r>
    <s v="ASXN00149-11"/>
    <s v="蛇皮管100mm"/>
    <s v="X40"/>
    <n v="202"/>
    <x v="1"/>
    <s v="HVX"/>
    <x v="0"/>
    <s v="Order specific"/>
    <n v="2100"/>
    <n v="21"/>
    <n v="0"/>
    <n v="17.3"/>
    <n v="0"/>
    <n v="0"/>
    <n v="261"/>
    <n v="363.3"/>
    <n v="325.84291187739461"/>
    <n v="0"/>
    <n v="0"/>
    <n v="0"/>
    <n v="4515.3"/>
    <s v="Order specific"/>
    <s v="Order specific"/>
    <s v="C"/>
    <s v=""/>
    <n v="0"/>
  </r>
  <r>
    <s v="ASXN00150-01"/>
    <s v="WIRING SLEEVE"/>
    <s v="X40"/>
    <n v="202"/>
    <x v="1"/>
    <s v="HVX"/>
    <x v="0"/>
    <s v="Order specific"/>
    <n v="2100"/>
    <n v="4"/>
    <n v="0"/>
    <n v="25.9"/>
    <n v="0"/>
    <n v="0"/>
    <n v="119"/>
    <n v="103.6"/>
    <n v="64.411764705882362"/>
    <n v="0"/>
    <n v="0"/>
    <n v="0"/>
    <n v="3082.1"/>
    <s v="Order specific"/>
    <s v="Order specific"/>
    <s v="C"/>
    <s v=""/>
    <n v="0"/>
  </r>
  <r>
    <s v="ASXN00150-02"/>
    <s v="WIRING SLEEVE"/>
    <s v="X40"/>
    <n v="202"/>
    <x v="1"/>
    <s v="HVX"/>
    <x v="0"/>
    <s v="Order specific"/>
    <n v="2100"/>
    <n v="1"/>
    <n v="0"/>
    <n v="21.92"/>
    <n v="0"/>
    <n v="0"/>
    <n v="0"/>
    <n v="21.92"/>
    <s v=""/>
    <n v="0"/>
    <n v="0"/>
    <n v="0"/>
    <n v="0"/>
    <s v="Order specific"/>
    <s v="Order specific"/>
    <s v="C"/>
    <s v=""/>
    <n v="0"/>
  </r>
  <r>
    <s v="ASXN00151-01"/>
    <s v="HVX-O母插配件(配客户）"/>
    <s v="VMI"/>
    <n v="202"/>
    <x v="1"/>
    <s v="HVX"/>
    <x v="2"/>
    <s v="MRP"/>
    <s v="VMI"/>
    <n v="295"/>
    <n v="0"/>
    <n v="86.12"/>
    <n v="0"/>
    <n v="0"/>
    <n v="4251"/>
    <n v="25405.4"/>
    <n v="8.5862150082333569E-2"/>
    <n v="0"/>
    <n v="0"/>
    <n v="0"/>
    <n v="366096.12"/>
    <s v="&lt;15 days"/>
    <n v="1"/>
    <s v="A"/>
    <n v="7"/>
    <n v="0"/>
  </r>
  <r>
    <s v="ASXN00152-01C"/>
    <s v="WIRING"/>
    <s v="SM"/>
    <n v="202"/>
    <x v="1"/>
    <s v="HVX"/>
    <x v="1"/>
    <s v="kanban"/>
    <n v="2600"/>
    <n v="191"/>
    <n v="34"/>
    <n v="260.99"/>
    <n v="0"/>
    <n v="30"/>
    <n v="3479"/>
    <n v="49849.090000000004"/>
    <n v="30.949985628054037"/>
    <n v="0"/>
    <n v="3914.8500000000004"/>
    <n v="8873.66"/>
    <n v="907984.21000000008"/>
    <s v="&lt;90 days"/>
    <n v="1"/>
    <s v="A"/>
    <n v="7"/>
    <n v="25459.271686155564"/>
  </r>
  <r>
    <s v="ASXN00152-02"/>
    <s v="WIRING"/>
    <s v="CVX"/>
    <n v="202"/>
    <x v="1"/>
    <s v="HVX"/>
    <x v="0"/>
    <s v="Order specific"/>
    <n v="2100"/>
    <n v="37"/>
    <n v="24"/>
    <n v="380"/>
    <n v="0"/>
    <n v="6"/>
    <n v="408"/>
    <n v="14060"/>
    <n v="170.87009803921569"/>
    <n v="0"/>
    <n v="1140"/>
    <n v="9120"/>
    <n v="155040"/>
    <s v="Order specific"/>
    <s v="Order specific"/>
    <s v="A"/>
    <s v=""/>
    <n v="0"/>
  </r>
  <r>
    <s v="ASXN00183-01"/>
    <s v="LEVER"/>
    <s v="SM"/>
    <n v="212"/>
    <x v="1"/>
    <s v="HVX"/>
    <x v="1"/>
    <s v="kanban"/>
    <n v="2600"/>
    <n v="73"/>
    <n v="240"/>
    <n v="6.3"/>
    <n v="0"/>
    <n v="120"/>
    <n v="4317"/>
    <n v="459.9"/>
    <n v="3.1283298586981703"/>
    <n v="0"/>
    <n v="378"/>
    <n v="1512"/>
    <n v="27197.1"/>
    <s v="&lt;15 days"/>
    <n v="2"/>
    <s v="C"/>
    <n v="14"/>
    <n v="0"/>
  </r>
  <r>
    <s v="ASXN00191-01"/>
    <s v="铁道断路器底座"/>
    <s v="VXA"/>
    <n v="202"/>
    <x v="1"/>
    <s v="HVX"/>
    <x v="0"/>
    <s v="Order specific"/>
    <n v="2100"/>
    <n v="2"/>
    <n v="0"/>
    <n v="573.97"/>
    <n v="0"/>
    <n v="0"/>
    <n v="10"/>
    <n v="1147.94"/>
    <n v="2664.5"/>
    <n v="0"/>
    <n v="0"/>
    <n v="0"/>
    <n v="5739.7000000000007"/>
    <s v="Order specific"/>
    <s v="Order specific"/>
    <s v="B"/>
    <s v=""/>
    <n v="0"/>
  </r>
  <r>
    <s v="ASXN00198-01"/>
    <s v="电动手车安装板"/>
    <s v="XA"/>
    <n v="202"/>
    <x v="1"/>
    <s v="HVX"/>
    <x v="0"/>
    <s v="Order specific"/>
    <n v="2100"/>
    <n v="16"/>
    <n v="34"/>
    <n v="27.66"/>
    <n v="0"/>
    <n v="0"/>
    <n v="183"/>
    <n v="442.56"/>
    <n v="3.9890710382513661"/>
    <n v="0"/>
    <n v="0"/>
    <n v="940.44"/>
    <n v="5061.78"/>
    <s v="Order specific"/>
    <s v="Order specific"/>
    <s v="C"/>
    <s v=""/>
    <n v="0"/>
  </r>
  <r>
    <s v="ASXN00199-01"/>
    <s v="电动手车安装板"/>
    <s v="XA"/>
    <n v="202"/>
    <x v="1"/>
    <s v="HVX"/>
    <x v="0"/>
    <s v="Order specific"/>
    <n v="2100"/>
    <n v="16"/>
    <n v="34"/>
    <n v="27.08"/>
    <n v="0"/>
    <n v="0"/>
    <n v="183"/>
    <n v="433.28"/>
    <n v="31.912568306010929"/>
    <n v="0"/>
    <n v="0"/>
    <n v="920.71999999999991"/>
    <n v="4955.6399999999994"/>
    <s v="Order specific"/>
    <s v="Order specific"/>
    <s v="C"/>
    <s v=""/>
    <n v="0"/>
  </r>
  <r>
    <s v="ASXN00200-01"/>
    <s v="电动手车安装板"/>
    <s v="XA"/>
    <n v="202"/>
    <x v="1"/>
    <s v="HVX"/>
    <x v="0"/>
    <s v="Order specific"/>
    <n v="2100"/>
    <n v="16"/>
    <n v="34"/>
    <n v="49.42"/>
    <n v="0"/>
    <n v="0"/>
    <n v="182"/>
    <n v="790.72"/>
    <n v="32.087912087912088"/>
    <n v="0"/>
    <n v="0"/>
    <n v="1680.28"/>
    <n v="8994.44"/>
    <s v="Order specific"/>
    <s v="Order specific"/>
    <s v="C"/>
    <s v=""/>
    <n v="0"/>
  </r>
  <r>
    <s v="ASXN00208-01"/>
    <s v="导向板"/>
    <s v="VXA"/>
    <n v="202"/>
    <x v="1"/>
    <s v="HVX"/>
    <x v="0"/>
    <s v="Order specific"/>
    <n v="2100"/>
    <n v="2"/>
    <n v="0"/>
    <n v="88.15"/>
    <n v="0"/>
    <n v="0"/>
    <n v="12"/>
    <n v="176.3"/>
    <n v="486.66666666666663"/>
    <n v="0"/>
    <n v="0"/>
    <n v="0"/>
    <n v="1057.8000000000002"/>
    <s v="Order specific"/>
    <s v="Order specific"/>
    <s v="C"/>
    <s v=""/>
    <n v="0"/>
  </r>
  <r>
    <s v="ASXN00218-01"/>
    <s v="二次低压箱锁头旋钮"/>
    <s v="VXA"/>
    <n v="202"/>
    <x v="1"/>
    <s v="HVX"/>
    <x v="0"/>
    <s v="Order specific"/>
    <n v="2100"/>
    <n v="1"/>
    <n v="0"/>
    <n v="98"/>
    <n v="0"/>
    <n v="0"/>
    <n v="12"/>
    <n v="98"/>
    <n v="60.833333333333329"/>
    <n v="0"/>
    <n v="0"/>
    <n v="0"/>
    <n v="1176"/>
    <s v="Order specific"/>
    <s v="Order specific"/>
    <s v="C"/>
    <s v=""/>
    <n v="0"/>
  </r>
  <r>
    <s v="ASXN00255-01"/>
    <s v="合分闸指示安装件"/>
    <s v="VMI"/>
    <n v="202"/>
    <x v="1"/>
    <s v="HVX"/>
    <x v="2"/>
    <s v="MRP"/>
    <s v="VMI"/>
    <n v="23"/>
    <n v="0"/>
    <n v="6.44"/>
    <n v="0"/>
    <n v="0"/>
    <n v="451"/>
    <n v="148.12"/>
    <n v="0.80931263858093128"/>
    <n v="0"/>
    <n v="0"/>
    <n v="0"/>
    <n v="2904.44"/>
    <s v="&lt;15 days"/>
    <n v="3"/>
    <s v="C"/>
    <n v="21"/>
    <n v="0"/>
  </r>
  <r>
    <s v="ASXN00286-01"/>
    <s v="凤凰端子（母）S8,S9用"/>
    <s v="SM"/>
    <n v="219"/>
    <x v="1"/>
    <s v="HVX"/>
    <x v="1"/>
    <s v="kanban"/>
    <n v="2600"/>
    <n v="569"/>
    <n v="600"/>
    <n v="20.059999999999999"/>
    <n v="0"/>
    <n v="300"/>
    <n v="8390"/>
    <n v="11414.14"/>
    <n v="1.0005959475566151"/>
    <n v="0"/>
    <n v="3009"/>
    <n v="12036"/>
    <n v="168303.4"/>
    <s v="&lt;15 days"/>
    <n v="2"/>
    <s v="A"/>
    <n v="14"/>
    <n v="0"/>
  </r>
  <r>
    <s v="ASXN00312-01"/>
    <s v="绝缘子"/>
    <s v="X40"/>
    <n v="212"/>
    <x v="1"/>
    <s v="HVX"/>
    <x v="0"/>
    <s v="Order specific"/>
    <n v="2100"/>
    <n v="27"/>
    <n v="0"/>
    <n v="20"/>
    <n v="0"/>
    <n v="0"/>
    <n v="12"/>
    <n v="540"/>
    <n v="17307.083333333332"/>
    <n v="0"/>
    <n v="0"/>
    <n v="0"/>
    <n v="240"/>
    <s v="Order specific"/>
    <s v="Order specific"/>
    <s v="C"/>
    <s v=""/>
    <n v="0"/>
  </r>
  <r>
    <s v="ASXN00341-01"/>
    <s v="互感器 750/5 0.5/10P"/>
    <s v="VXA"/>
    <n v="212"/>
    <x v="1"/>
    <s v="HVX"/>
    <x v="0"/>
    <s v="Order specific"/>
    <n v="2100"/>
    <n v="1"/>
    <n v="0"/>
    <n v="4110.24"/>
    <n v="0"/>
    <n v="0"/>
    <n v="2"/>
    <n v="4110.24"/>
    <n v="4927.5"/>
    <n v="0"/>
    <n v="0"/>
    <n v="0"/>
    <n v="8220.48"/>
    <s v="Order specific"/>
    <s v="Order specific"/>
    <s v="B"/>
    <s v=""/>
    <n v="0"/>
  </r>
  <r>
    <s v="ASXN00428-01"/>
    <s v="手车摇把"/>
    <s v="VXA"/>
    <n v="202"/>
    <x v="1"/>
    <s v="HVX"/>
    <x v="0"/>
    <s v="Order specific"/>
    <n v="2100"/>
    <n v="13"/>
    <n v="0"/>
    <n v="150"/>
    <n v="0"/>
    <n v="0"/>
    <n v="14"/>
    <n v="1950"/>
    <n v="26.071428571428569"/>
    <n v="0"/>
    <n v="0"/>
    <n v="0"/>
    <n v="2100"/>
    <s v="Order specific"/>
    <s v="Order specific"/>
    <s v="B"/>
    <s v=""/>
    <n v="0"/>
  </r>
  <r>
    <s v="ASXN00437-01"/>
    <s v="外框架"/>
    <s v="VXA"/>
    <n v="202"/>
    <x v="1"/>
    <s v="HVX"/>
    <x v="0"/>
    <s v="Order specific"/>
    <n v="2100"/>
    <n v="2"/>
    <n v="0"/>
    <n v="1184.5899999999999"/>
    <n v="0"/>
    <n v="0"/>
    <n v="10"/>
    <n v="2369.1799999999998"/>
    <n v="474.5"/>
    <n v="0"/>
    <n v="0"/>
    <n v="0"/>
    <n v="11845.9"/>
    <s v="Order specific"/>
    <s v="Order specific"/>
    <s v="B"/>
    <s v=""/>
    <n v="0"/>
  </r>
  <r>
    <s v="ASXN00439-01"/>
    <s v="30片触子1250A"/>
    <s v="VMI"/>
    <n v="212"/>
    <x v="1"/>
    <s v="HVX"/>
    <x v="2"/>
    <s v="MRP"/>
    <s v="VMI"/>
    <n v="119"/>
    <n v="0"/>
    <n v="165.67"/>
    <n v="0"/>
    <n v="0"/>
    <n v="10460"/>
    <n v="19714.73"/>
    <n v="6.9789674952198857E-2"/>
    <n v="0"/>
    <n v="0"/>
    <n v="0"/>
    <n v="1732908.2"/>
    <s v="&lt;15 days"/>
    <n v="1"/>
    <s v="A"/>
    <n v="7"/>
    <n v="0"/>
  </r>
  <r>
    <s v="ASXN00439-02"/>
    <s v="48片触子1600/2000A"/>
    <s v="VMI"/>
    <n v="212"/>
    <x v="1"/>
    <s v="HVX"/>
    <x v="2"/>
    <s v="MRP"/>
    <s v="VMI"/>
    <n v="174"/>
    <n v="0"/>
    <n v="273.69"/>
    <n v="0"/>
    <n v="0"/>
    <n v="5348"/>
    <n v="47622.06"/>
    <n v="8.1217277486910984"/>
    <n v="0"/>
    <n v="0"/>
    <n v="0"/>
    <n v="1463694.1199999999"/>
    <s v="&lt;15 days"/>
    <n v="1"/>
    <s v="A"/>
    <n v="7"/>
    <n v="4341.0136304915368"/>
  </r>
  <r>
    <s v="ASXN00439-04"/>
    <s v="3150A不带钢圈触子"/>
    <s v="VMI"/>
    <n v="212"/>
    <x v="1"/>
    <s v="HVX"/>
    <x v="2"/>
    <s v="MRP"/>
    <s v="VMI"/>
    <n v="45"/>
    <n v="0"/>
    <n v="360.97"/>
    <n v="0"/>
    <n v="0"/>
    <n v="5477"/>
    <n v="16243.650000000001"/>
    <n v="11.595764104436734"/>
    <n v="0"/>
    <n v="0"/>
    <n v="0"/>
    <n v="1977032.6900000002"/>
    <s v="&lt;15 days"/>
    <n v="1"/>
    <s v="A"/>
    <n v="7"/>
    <n v="4248.9920223429372"/>
  </r>
  <r>
    <s v="ASXN00439-05"/>
    <s v="3150A带钢圈触子"/>
    <s v="VMI"/>
    <n v="202"/>
    <x v="1"/>
    <s v="HVX"/>
    <x v="2"/>
    <s v="MRP"/>
    <s v="VMI"/>
    <n v="36"/>
    <n v="0"/>
    <n v="360.17"/>
    <n v="0"/>
    <n v="0"/>
    <n v="177"/>
    <n v="12966.12"/>
    <n v="92.796610169491515"/>
    <n v="0"/>
    <n v="0"/>
    <n v="0"/>
    <n v="63750.090000000004"/>
    <s v="&gt;90 days"/>
    <n v="2"/>
    <s v="A"/>
    <n v="14"/>
    <n v="7266.5688841643841"/>
  </r>
  <r>
    <s v="ASXN00439-06"/>
    <s v="630A触子"/>
    <s v="VMI"/>
    <n v="212"/>
    <x v="1"/>
    <s v="HVX"/>
    <x v="2"/>
    <s v="MRP"/>
    <s v="VMI"/>
    <n v="171"/>
    <n v="0"/>
    <n v="80.489999999999995"/>
    <n v="0"/>
    <n v="0"/>
    <n v="17687"/>
    <n v="13763.789999999999"/>
    <n v="0.74291852773223277"/>
    <n v="0"/>
    <n v="0"/>
    <n v="0"/>
    <n v="1423626.63"/>
    <s v="&lt;15 days"/>
    <n v="1"/>
    <s v="A"/>
    <n v="7"/>
    <n v="0"/>
  </r>
  <r>
    <s v="ASXN00439-07"/>
    <s v="1250A触子"/>
    <s v="VMI"/>
    <n v="212"/>
    <x v="1"/>
    <s v="HVX"/>
    <x v="2"/>
    <s v="MRP"/>
    <s v="VMI"/>
    <n v="757"/>
    <n v="0"/>
    <n v="139.72999999999999"/>
    <n v="0"/>
    <n v="0"/>
    <n v="43827"/>
    <n v="105775.60999999999"/>
    <n v="1.4241221165035254"/>
    <n v="0"/>
    <n v="0"/>
    <n v="0"/>
    <n v="6123946.71"/>
    <s v="&lt;15 days"/>
    <n v="1"/>
    <s v="A"/>
    <n v="7"/>
    <n v="0"/>
  </r>
  <r>
    <s v="ASXN00475-01"/>
    <s v="拨叉"/>
    <s v="X40"/>
    <n v="202"/>
    <x v="1"/>
    <s v="HVX"/>
    <x v="0"/>
    <s v="Order specific"/>
    <n v="2100"/>
    <n v="12"/>
    <n v="0"/>
    <n v="178.63"/>
    <n v="0"/>
    <n v="0"/>
    <n v="8"/>
    <n v="2143.56"/>
    <n v="34538.125"/>
    <n v="0"/>
    <n v="0"/>
    <n v="0"/>
    <n v="1429.04"/>
    <s v="Order specific"/>
    <s v="Order specific"/>
    <s v="B"/>
    <s v=""/>
    <n v="0"/>
  </r>
  <r>
    <s v="ASXN00553-01"/>
    <s v="上横梁"/>
    <s v="VMI"/>
    <n v="202"/>
    <x v="1"/>
    <s v="HVX"/>
    <x v="2"/>
    <s v="MRP"/>
    <s v="VMI"/>
    <n v="24"/>
    <n v="0"/>
    <n v="28.21"/>
    <n v="0"/>
    <n v="0"/>
    <n v="451"/>
    <n v="677.04"/>
    <n v="9.7117516629711744"/>
    <n v="0"/>
    <n v="0"/>
    <n v="0"/>
    <n v="12722.710000000001"/>
    <s v="&lt;15 days"/>
    <n v="2"/>
    <s v="C"/>
    <n v="14"/>
    <n v="0"/>
  </r>
  <r>
    <s v="ASXN00565-01"/>
    <s v="接地刀连接片"/>
    <s v="VMI"/>
    <n v="202"/>
    <x v="1"/>
    <s v="HVX"/>
    <x v="2"/>
    <s v="MRP"/>
    <s v="VMI"/>
    <n v="75"/>
    <n v="0"/>
    <n v="25.5"/>
    <n v="0"/>
    <n v="0"/>
    <n v="1374"/>
    <n v="1912.5"/>
    <n v="6.3755458515283836"/>
    <n v="0"/>
    <n v="0"/>
    <n v="0"/>
    <n v="35037"/>
    <s v="&lt;15 days"/>
    <n v="2"/>
    <s v="B"/>
    <n v="14"/>
    <n v="0"/>
  </r>
  <r>
    <s v="ASXN00592-01"/>
    <s v="紧急分闸横杆"/>
    <s v="O12"/>
    <n v="202"/>
    <x v="1"/>
    <s v="HVX"/>
    <x v="0"/>
    <s v="Order specific"/>
    <n v="2100"/>
    <n v="28"/>
    <n v="10"/>
    <n v="41.91"/>
    <n v="0"/>
    <n v="0"/>
    <n v="66"/>
    <n v="1173.48"/>
    <n v="414.77272727272731"/>
    <n v="0"/>
    <n v="0"/>
    <n v="419.09999999999997"/>
    <n v="2766.06"/>
    <s v="Order specific"/>
    <s v="Order specific"/>
    <s v="B"/>
    <s v=""/>
    <n v="0"/>
  </r>
  <r>
    <s v="ASXN00594-01"/>
    <s v="固定式壳体210mm"/>
    <s v="O12"/>
    <n v="202"/>
    <x v="1"/>
    <s v="HVX"/>
    <x v="0"/>
    <s v="Order specific"/>
    <n v="2100"/>
    <n v="2"/>
    <n v="0"/>
    <n v="506.71"/>
    <n v="0"/>
    <n v="0"/>
    <n v="0"/>
    <n v="1013.42"/>
    <s v=""/>
    <n v="0"/>
    <n v="0"/>
    <n v="0"/>
    <n v="0"/>
    <s v="Order specific"/>
    <s v="Order specific"/>
    <s v="B"/>
    <s v=""/>
    <n v="0"/>
  </r>
  <r>
    <s v="ASXN00607-03"/>
    <s v="coil"/>
    <s v="CVX"/>
    <n v="105"/>
    <x v="1"/>
    <s v="HVX"/>
    <x v="0"/>
    <s v="Order specific"/>
    <n v="2100"/>
    <n v="78"/>
    <n v="0"/>
    <n v="75"/>
    <n v="0"/>
    <n v="0"/>
    <n v="22"/>
    <n v="5850"/>
    <n v="33.18181818181818"/>
    <n v="0"/>
    <n v="0"/>
    <n v="0"/>
    <n v="1650"/>
    <s v="Order specific"/>
    <s v="Order specific"/>
    <s v="B"/>
    <s v=""/>
    <n v="0"/>
  </r>
  <r>
    <s v="ASXN00609-01"/>
    <s v="PLATE"/>
    <s v="SM"/>
    <n v="202"/>
    <x v="1"/>
    <s v="HVX"/>
    <x v="1"/>
    <s v="kanban"/>
    <n v="2600"/>
    <n v="59"/>
    <n v="87"/>
    <n v="12.5"/>
    <n v="0"/>
    <n v="20"/>
    <n v="459"/>
    <n v="737.5"/>
    <n v="62.026143790849673"/>
    <n v="0"/>
    <n v="125"/>
    <n v="1087.5"/>
    <n v="5737.5"/>
    <s v="&lt;90 days"/>
    <n v="3"/>
    <s v="C"/>
    <n v="21"/>
    <n v="321.95255532139095"/>
  </r>
  <r>
    <s v="ASXN00628-01"/>
    <s v="S61连杆"/>
    <s v="X40"/>
    <n v="202"/>
    <x v="1"/>
    <s v="HVX"/>
    <x v="0"/>
    <s v="Order specific"/>
    <n v="2100"/>
    <n v="2"/>
    <n v="0"/>
    <n v="17.25"/>
    <n v="0"/>
    <n v="0"/>
    <n v="49"/>
    <n v="34.5"/>
    <n v="439.48979591836735"/>
    <n v="0"/>
    <n v="0"/>
    <n v="0"/>
    <n v="845.25"/>
    <s v="Order specific"/>
    <s v="Order specific"/>
    <s v="C"/>
    <s v=""/>
    <n v="0"/>
  </r>
  <r>
    <s v="ASXN00632-01"/>
    <s v="INSULATING ROD"/>
    <s v="O12"/>
    <n v="212"/>
    <x v="1"/>
    <s v="HVX"/>
    <x v="0"/>
    <s v="Order specific"/>
    <n v="2100"/>
    <n v="210"/>
    <n v="0"/>
    <n v="79.45"/>
    <n v="0"/>
    <n v="0"/>
    <n v="874"/>
    <n v="16684.5"/>
    <n v="0.83524027459954231"/>
    <n v="0"/>
    <n v="0"/>
    <n v="0"/>
    <n v="69439.3"/>
    <s v="Order specific"/>
    <s v="Order specific"/>
    <s v="A"/>
    <s v=""/>
    <n v="0"/>
  </r>
  <r>
    <s v="ASXN00653-01"/>
    <s v="CRIMPED SUPPORT"/>
    <s v="SM"/>
    <n v="202"/>
    <x v="1"/>
    <s v="HVX"/>
    <x v="1"/>
    <s v="kanban"/>
    <n v="2600"/>
    <n v="37"/>
    <n v="36"/>
    <n v="27.39"/>
    <n v="0"/>
    <n v="12"/>
    <n v="441"/>
    <n v="1013.4300000000001"/>
    <n v="173.8095238095238"/>
    <n v="0"/>
    <n v="164.34"/>
    <n v="986.04"/>
    <n v="12078.99"/>
    <s v="&gt;90 days"/>
    <n v="2"/>
    <s v="B"/>
    <n v="14"/>
    <n v="614.98819528767126"/>
  </r>
  <r>
    <s v="ASXN00661-11"/>
    <s v="24KV触臂 POLE B 1250A"/>
    <s v="O24"/>
    <n v="212"/>
    <x v="1"/>
    <s v="HVX"/>
    <x v="0"/>
    <s v="Order specific"/>
    <n v="2100"/>
    <n v="1"/>
    <n v="0"/>
    <n v="271.82"/>
    <n v="0"/>
    <n v="0"/>
    <n v="55"/>
    <n v="271.82"/>
    <n v="245.54545454545453"/>
    <n v="0"/>
    <n v="0"/>
    <n v="0"/>
    <n v="14950.1"/>
    <s v="Order specific"/>
    <s v="Order specific"/>
    <s v="C"/>
    <s v=""/>
    <n v="0"/>
  </r>
  <r>
    <s v="ASXN00661-13"/>
    <s v="24KV触臂 POLE B 1600A"/>
    <s v="O24"/>
    <n v="212"/>
    <x v="1"/>
    <s v="HVX"/>
    <x v="0"/>
    <s v="Order specific"/>
    <n v="2100"/>
    <n v="1"/>
    <n v="0"/>
    <n v="314.77"/>
    <n v="0"/>
    <n v="0"/>
    <n v="1"/>
    <n v="314.77"/>
    <n v="365"/>
    <n v="0"/>
    <n v="0"/>
    <n v="0"/>
    <n v="314.77"/>
    <s v="Order specific"/>
    <s v="Order specific"/>
    <s v="C"/>
    <s v=""/>
    <n v="0"/>
  </r>
  <r>
    <s v="ASXN00661-14"/>
    <s v="24KV触臂 POLE B 2000A"/>
    <s v="O24"/>
    <n v="212"/>
    <x v="1"/>
    <s v="HVX"/>
    <x v="0"/>
    <s v="Order specific"/>
    <n v="2100"/>
    <n v="1"/>
    <n v="0"/>
    <n v="836.67"/>
    <n v="0"/>
    <n v="0"/>
    <n v="13"/>
    <n v="836.67"/>
    <n v="28.07692307692308"/>
    <n v="0"/>
    <n v="0"/>
    <n v="0"/>
    <n v="10876.71"/>
    <s v="Order specific"/>
    <s v="Order specific"/>
    <s v="C"/>
    <s v=""/>
    <n v="0"/>
  </r>
  <r>
    <s v="ASXN00661-22"/>
    <s v="24KV触臂 POLE C 3150A"/>
    <s v="O24"/>
    <n v="212"/>
    <x v="1"/>
    <s v="HVX"/>
    <x v="0"/>
    <s v="Order specific"/>
    <n v="2100"/>
    <n v="1"/>
    <n v="5"/>
    <n v="1518.24"/>
    <n v="0"/>
    <n v="0"/>
    <n v="23"/>
    <n v="1518.24"/>
    <n v="15.869565217391305"/>
    <n v="0"/>
    <n v="0"/>
    <n v="7591.2"/>
    <n v="34919.519999999997"/>
    <s v="Order specific"/>
    <s v="Order specific"/>
    <s v="B"/>
    <s v=""/>
    <n v="0"/>
  </r>
  <r>
    <s v="ASXN00661-23"/>
    <s v="24KV触臂特殊"/>
    <s v="O24"/>
    <n v="202"/>
    <x v="1"/>
    <s v="HVX"/>
    <x v="0"/>
    <s v="Order specific"/>
    <n v="2100"/>
    <n v="12"/>
    <n v="0"/>
    <n v="2862.85"/>
    <n v="0"/>
    <n v="0"/>
    <n v="0"/>
    <n v="34354.199999999997"/>
    <s v=""/>
    <n v="0"/>
    <n v="0"/>
    <n v="0"/>
    <n v="0"/>
    <s v="Order specific"/>
    <s v="Order specific"/>
    <s v="A"/>
    <s v=""/>
    <n v="0"/>
  </r>
  <r>
    <s v="ASXN00669-01"/>
    <s v="触臂铜牌"/>
    <s v="CVX"/>
    <n v="212"/>
    <x v="1"/>
    <s v="HVX"/>
    <x v="0"/>
    <s v="Order specific"/>
    <n v="2100"/>
    <n v="1"/>
    <n v="0"/>
    <n v="186.83"/>
    <n v="0"/>
    <n v="0"/>
    <n v="0"/>
    <n v="186.83"/>
    <s v=""/>
    <n v="0"/>
    <n v="0"/>
    <n v="0"/>
    <n v="0"/>
    <s v="Order specific"/>
    <s v="Order specific"/>
    <s v="C"/>
    <s v=""/>
    <n v="0"/>
  </r>
  <r>
    <s v="ASXN00669-02"/>
    <s v="触臂铜牌"/>
    <s v="CVX"/>
    <n v="212"/>
    <x v="1"/>
    <s v="HVX"/>
    <x v="0"/>
    <s v="Order specific"/>
    <n v="2100"/>
    <n v="1"/>
    <n v="0"/>
    <n v="215.62"/>
    <n v="0"/>
    <n v="0"/>
    <n v="0"/>
    <n v="215.62"/>
    <s v=""/>
    <n v="0"/>
    <n v="0"/>
    <n v="0"/>
    <n v="0"/>
    <s v="Order specific"/>
    <s v="Order specific"/>
    <s v="C"/>
    <s v=""/>
    <n v="0"/>
  </r>
  <r>
    <s v="ASXN00669-03"/>
    <s v="触臂铜牌"/>
    <s v="CVX"/>
    <n v="212"/>
    <x v="1"/>
    <s v="HVX"/>
    <x v="0"/>
    <s v="Order specific"/>
    <n v="2100"/>
    <n v="1"/>
    <n v="0"/>
    <n v="215.62"/>
    <n v="0"/>
    <n v="0"/>
    <n v="0"/>
    <n v="215.62"/>
    <s v=""/>
    <n v="0"/>
    <n v="0"/>
    <n v="0"/>
    <n v="0"/>
    <s v="Order specific"/>
    <s v="Order specific"/>
    <s v="C"/>
    <s v=""/>
    <n v="0"/>
  </r>
  <r>
    <s v="ASXN00671-01"/>
    <s v="触臂铜牌"/>
    <s v="CVX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671-02"/>
    <s v="触臂铜牌"/>
    <s v="CVX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671-03"/>
    <s v="触臂铜牌"/>
    <s v="CVX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707-01"/>
    <s v="拉杆"/>
    <s v="VMI"/>
    <n v="212"/>
    <x v="1"/>
    <s v="HVX"/>
    <x v="2"/>
    <s v="MRP"/>
    <s v="VMI"/>
    <n v="155"/>
    <n v="0"/>
    <n v="53.48"/>
    <n v="0"/>
    <n v="0"/>
    <n v="5762"/>
    <n v="8289.4"/>
    <n v="0.12669212079139189"/>
    <n v="0"/>
    <n v="0"/>
    <n v="0"/>
    <n v="308151.76"/>
    <s v="&lt;15 days"/>
    <n v="1"/>
    <s v="A"/>
    <n v="7"/>
    <n v="0"/>
  </r>
  <r>
    <s v="ASXN00707-02"/>
    <s v="HVX-O拉杆50KA"/>
    <s v="VMI"/>
    <n v="212"/>
    <x v="1"/>
    <s v="HVX"/>
    <x v="2"/>
    <s v="MRP"/>
    <s v="VMI"/>
    <n v="10"/>
    <n v="0"/>
    <n v="58.15"/>
    <n v="0"/>
    <n v="0"/>
    <n v="556"/>
    <n v="581.5"/>
    <n v="101.75359712230215"/>
    <n v="0"/>
    <n v="0"/>
    <n v="0"/>
    <n v="32331.399999999998"/>
    <s v="&gt;90 days"/>
    <n v="2"/>
    <s v="C"/>
    <n v="14"/>
    <n v="330.98538029164826"/>
  </r>
  <r>
    <s v="ASXN00713-02"/>
    <s v="KYN61壳体300mm"/>
    <s v="VMI"/>
    <n v="202"/>
    <x v="1"/>
    <s v="HVX"/>
    <x v="2"/>
    <s v="MRP"/>
    <s v="VMI"/>
    <n v="3"/>
    <n v="0"/>
    <n v="866.55"/>
    <n v="0"/>
    <n v="0"/>
    <n v="175"/>
    <n v="2599.6499999999996"/>
    <n v="20.857142857142858"/>
    <n v="0"/>
    <n v="0"/>
    <n v="0"/>
    <n v="151646.25"/>
    <s v="&lt;30 days"/>
    <n v="2"/>
    <s v="B"/>
    <n v="14"/>
    <n v="564.08843835616437"/>
  </r>
  <r>
    <s v="ASXN00719-01"/>
    <s v="侧板"/>
    <s v="CVX"/>
    <n v="202"/>
    <x v="1"/>
    <s v="HVX"/>
    <x v="0"/>
    <s v="Order specific"/>
    <n v="2100"/>
    <n v="2"/>
    <n v="0"/>
    <n v="27.54"/>
    <n v="0"/>
    <n v="0"/>
    <n v="0"/>
    <n v="55.08"/>
    <s v=""/>
    <n v="0"/>
    <n v="0"/>
    <n v="0"/>
    <n v="0"/>
    <s v="Order specific"/>
    <s v="Order specific"/>
    <s v="C"/>
    <s v=""/>
    <n v="0"/>
  </r>
  <r>
    <s v="ASXN00723-02"/>
    <s v="壳体210mm 31.5KA"/>
    <s v="O12"/>
    <n v="202"/>
    <x v="1"/>
    <s v="HVX"/>
    <x v="0"/>
    <s v="Order specific"/>
    <n v="2100"/>
    <n v="22"/>
    <n v="1"/>
    <n v="528.62"/>
    <n v="0"/>
    <n v="0"/>
    <n v="1008"/>
    <n v="11629.64"/>
    <n v="0.72420634920634919"/>
    <n v="0"/>
    <n v="0"/>
    <n v="528.62"/>
    <n v="532848.96"/>
    <s v="Order specific"/>
    <s v="Order specific"/>
    <s v="A"/>
    <s v=""/>
    <n v="0"/>
  </r>
  <r>
    <s v="ASXN00725-01"/>
    <s v="底板210mm"/>
    <s v="O12"/>
    <n v="202"/>
    <x v="1"/>
    <s v="HVX"/>
    <x v="0"/>
    <s v="Order specific"/>
    <n v="2100"/>
    <n v="1"/>
    <n v="0"/>
    <n v="122.27"/>
    <n v="0"/>
    <n v="0"/>
    <n v="131"/>
    <n v="122.27"/>
    <n v="61.297709923664122"/>
    <n v="0"/>
    <n v="0"/>
    <n v="0"/>
    <n v="16017.369999999999"/>
    <s v="Order specific"/>
    <s v="Order specific"/>
    <s v="C"/>
    <s v=""/>
    <n v="0"/>
  </r>
  <r>
    <s v="ASXN00726-01"/>
    <s v="拨叉"/>
    <s v="VMI"/>
    <n v="202"/>
    <x v="1"/>
    <s v="HVX"/>
    <x v="2"/>
    <s v="MRP"/>
    <s v="VMI"/>
    <n v="50"/>
    <n v="0"/>
    <n v="130.09"/>
    <n v="0"/>
    <n v="0"/>
    <n v="1861"/>
    <n v="6504.5"/>
    <n v="0.19613111230521227"/>
    <n v="0"/>
    <n v="0"/>
    <n v="0"/>
    <n v="242097.49000000002"/>
    <s v="&lt;15 days"/>
    <n v="1"/>
    <s v="B"/>
    <n v="7"/>
    <n v="0"/>
  </r>
  <r>
    <s v="ASXN00726-03"/>
    <s v="拨叉"/>
    <s v="VMI"/>
    <n v="202"/>
    <x v="1"/>
    <s v="HVX"/>
    <x v="2"/>
    <s v="MRP"/>
    <s v="VMI"/>
    <n v="100"/>
    <n v="0"/>
    <n v="125.72"/>
    <n v="0"/>
    <n v="0"/>
    <n v="3602"/>
    <n v="12572"/>
    <n v="5.0666296501943364"/>
    <n v="0"/>
    <n v="0"/>
    <n v="0"/>
    <n v="452843.44"/>
    <s v="&lt;15 days"/>
    <n v="1"/>
    <s v="A"/>
    <n v="7"/>
    <n v="0"/>
  </r>
  <r>
    <s v="ASXN00726-05"/>
    <s v="拨叉"/>
    <s v="VMI"/>
    <n v="202"/>
    <x v="1"/>
    <s v="HVX"/>
    <x v="2"/>
    <s v="MRP"/>
    <s v="VMI"/>
    <n v="2"/>
    <n v="0"/>
    <n v="271.45"/>
    <n v="0"/>
    <n v="0"/>
    <n v="179"/>
    <n v="542.9"/>
    <n v="203.91061452513966"/>
    <n v="0"/>
    <n v="0"/>
    <n v="0"/>
    <n v="48589.549999999996"/>
    <s v="&gt;90 days"/>
    <n v="2"/>
    <s v="C"/>
    <n v="14"/>
    <n v="333.71304427397263"/>
  </r>
  <r>
    <s v="ASXN00726-06"/>
    <s v="拨叉"/>
    <s v="VMI"/>
    <n v="202"/>
    <x v="1"/>
    <s v="HVX"/>
    <x v="2"/>
    <s v="MRP"/>
    <s v="VMI"/>
    <n v="4"/>
    <n v="0"/>
    <n v="305.22000000000003"/>
    <n v="0"/>
    <n v="0"/>
    <n v="352"/>
    <n v="1220.8800000000001"/>
    <n v="2.0738636363636362"/>
    <n v="0"/>
    <n v="0"/>
    <n v="0"/>
    <n v="107437.44"/>
    <s v="&lt;15 days"/>
    <n v="2"/>
    <s v="B"/>
    <n v="14"/>
    <n v="0"/>
  </r>
  <r>
    <s v="ASXN00728-02"/>
    <s v="拨叉"/>
    <s v="VMI"/>
    <n v="202"/>
    <x v="1"/>
    <s v="HVX"/>
    <x v="2"/>
    <s v="MRP"/>
    <s v="VMI"/>
    <n v="12"/>
    <n v="0"/>
    <n v="315.23"/>
    <n v="0"/>
    <n v="0"/>
    <n v="354"/>
    <n v="3782.76"/>
    <n v="4.1242937853107344"/>
    <n v="0"/>
    <n v="0"/>
    <n v="0"/>
    <n v="111591.42000000001"/>
    <s v="&lt;15 days"/>
    <n v="2"/>
    <s v="B"/>
    <n v="14"/>
    <n v="0"/>
  </r>
  <r>
    <s v="ASXN00730-01"/>
    <s v="拨叉"/>
    <s v="VMI"/>
    <n v="202"/>
    <x v="1"/>
    <s v="HVX"/>
    <x v="2"/>
    <s v="MRP"/>
    <s v="VMI"/>
    <n v="6"/>
    <n v="0"/>
    <n v="302.72000000000003"/>
    <n v="0"/>
    <n v="0"/>
    <n v="417"/>
    <n v="1816.3200000000002"/>
    <n v="10.503597122302159"/>
    <n v="0"/>
    <n v="0"/>
    <n v="0"/>
    <n v="126234.24000000001"/>
    <s v="&lt;15 days"/>
    <n v="2"/>
    <s v="B"/>
    <n v="14"/>
    <n v="0"/>
  </r>
  <r>
    <s v="ASXN00732-02"/>
    <s v="底板300mm"/>
    <s v="VMI"/>
    <n v="202"/>
    <x v="1"/>
    <s v="HVX"/>
    <x v="2"/>
    <s v="MRP"/>
    <s v="VMI"/>
    <n v="3"/>
    <n v="0"/>
    <n v="258.45999999999998"/>
    <n v="0"/>
    <n v="0"/>
    <n v="175"/>
    <n v="775.37999999999988"/>
    <n v="12.514285714285714"/>
    <n v="0"/>
    <n v="0"/>
    <n v="0"/>
    <n v="45230.5"/>
    <s v="&lt;15 days"/>
    <n v="2"/>
    <s v="C"/>
    <n v="14"/>
    <n v="0"/>
  </r>
  <r>
    <s v="ASXN00742-01"/>
    <s v="拉杆"/>
    <s v="VMI"/>
    <n v="202"/>
    <x v="1"/>
    <s v="HVX"/>
    <x v="2"/>
    <s v="MRP"/>
    <s v="VMI"/>
    <n v="18"/>
    <n v="0"/>
    <n v="94.02"/>
    <n v="0"/>
    <n v="0"/>
    <n v="1426"/>
    <n v="1692.36"/>
    <n v="0.76788218793828888"/>
    <n v="0"/>
    <n v="0"/>
    <n v="0"/>
    <n v="134072.51999999999"/>
    <s v="&lt;15 days"/>
    <n v="2"/>
    <s v="B"/>
    <n v="14"/>
    <n v="0"/>
  </r>
  <r>
    <s v="ASXN00745-01"/>
    <s v="触臂630A"/>
    <s v="VMI"/>
    <n v="212"/>
    <x v="1"/>
    <s v="HVX"/>
    <x v="2"/>
    <s v="MRP"/>
    <s v="VMI"/>
    <n v="1"/>
    <n v="0"/>
    <n v="147.1"/>
    <n v="0"/>
    <n v="0"/>
    <n v="1"/>
    <n v="147.1"/>
    <n v="6570"/>
    <n v="0"/>
    <n v="0"/>
    <n v="0"/>
    <n v="147.1"/>
    <s v="&gt;90 days"/>
    <n v="3"/>
    <s v="C"/>
    <n v="21"/>
    <n v="96.775679452054803"/>
  </r>
  <r>
    <s v="ASXN00745-02"/>
    <s v="触臂1250A"/>
    <s v="O12"/>
    <n v="212"/>
    <x v="1"/>
    <s v="HVX"/>
    <x v="0"/>
    <s v="Order specific"/>
    <n v="2100"/>
    <n v="6"/>
    <n v="0"/>
    <n v="282.18"/>
    <n v="0"/>
    <n v="0"/>
    <n v="301"/>
    <n v="1693.08"/>
    <n v="1.212624584717608"/>
    <n v="0"/>
    <n v="0"/>
    <n v="0"/>
    <n v="84936.180000000008"/>
    <s v="Order specific"/>
    <s v="Order specific"/>
    <s v="B"/>
    <s v=""/>
    <n v="0"/>
  </r>
  <r>
    <s v="ASXN00745-11"/>
    <s v="触臂1250A"/>
    <s v="VMI"/>
    <n v="212"/>
    <x v="1"/>
    <s v="HVX"/>
    <x v="2"/>
    <s v="MRP"/>
    <s v="VMI"/>
    <n v="5"/>
    <n v="0"/>
    <n v="107.51"/>
    <n v="0"/>
    <n v="0"/>
    <n v="4878"/>
    <n v="537.55000000000007"/>
    <n v="0.44895448954489547"/>
    <n v="0"/>
    <n v="0"/>
    <n v="0"/>
    <n v="524433.78"/>
    <s v="&lt;15 days"/>
    <n v="1"/>
    <s v="C"/>
    <n v="7"/>
    <n v="0"/>
  </r>
  <r>
    <s v="ASXN00745-13"/>
    <s v="触臂2000A"/>
    <s v="VMI"/>
    <n v="212"/>
    <x v="1"/>
    <s v="HVX"/>
    <x v="2"/>
    <s v="MRP"/>
    <s v="VMI"/>
    <n v="12"/>
    <n v="0"/>
    <n v="409.65"/>
    <n v="0"/>
    <n v="0"/>
    <n v="1135"/>
    <n v="4915.7999999999993"/>
    <n v="1.6079295154185023"/>
    <n v="0"/>
    <n v="0"/>
    <n v="0"/>
    <n v="464952.75"/>
    <s v="&lt;15 days"/>
    <n v="1"/>
    <s v="B"/>
    <n v="7"/>
    <n v="0"/>
  </r>
  <r>
    <s v="ASXN00745-22"/>
    <s v="触臂3150A"/>
    <s v="VMI"/>
    <n v="202"/>
    <x v="1"/>
    <s v="HVX"/>
    <x v="2"/>
    <s v="MRP"/>
    <s v="VMI"/>
    <n v="18"/>
    <n v="0"/>
    <n v="1068.08"/>
    <n v="0"/>
    <n v="0"/>
    <n v="991"/>
    <n v="19225.439999999999"/>
    <n v="4.4197780020181634"/>
    <n v="0"/>
    <n v="0"/>
    <n v="0"/>
    <n v="1058467.28"/>
    <s v="&lt;15 days"/>
    <n v="1"/>
    <s v="A"/>
    <n v="7"/>
    <n v="0"/>
  </r>
  <r>
    <s v="ASXN00767-02"/>
    <s v="触臂1600A 64针"/>
    <s v="X40"/>
    <n v="212"/>
    <x v="1"/>
    <s v="HVX"/>
    <x v="0"/>
    <s v="Order specific"/>
    <n v="2100"/>
    <n v="7"/>
    <n v="0"/>
    <n v="328.49"/>
    <n v="0"/>
    <n v="0"/>
    <n v="7"/>
    <n v="2299.4300000000003"/>
    <n v="938.57142857142867"/>
    <n v="0"/>
    <n v="0"/>
    <n v="0"/>
    <n v="2299.4300000000003"/>
    <s v="Order specific"/>
    <s v="Order specific"/>
    <s v="B"/>
    <s v=""/>
    <n v="0"/>
  </r>
  <r>
    <s v="ASXN00767-11"/>
    <s v="触臂1250A"/>
    <s v="VMI"/>
    <n v="202"/>
    <x v="1"/>
    <s v="HVX"/>
    <x v="2"/>
    <s v="MRP"/>
    <s v="VMI"/>
    <n v="18"/>
    <n v="0"/>
    <n v="482.36"/>
    <n v="0"/>
    <n v="0"/>
    <n v="738"/>
    <n v="8682.48"/>
    <n v="3.462059620596206"/>
    <n v="0"/>
    <n v="0"/>
    <n v="0"/>
    <n v="355981.68"/>
    <s v="&lt;15 days"/>
    <n v="1"/>
    <s v="A"/>
    <n v="7"/>
    <n v="0"/>
  </r>
  <r>
    <s v="ASXN00767-12"/>
    <s v="触臂1600A 58针"/>
    <s v="X40"/>
    <n v="212"/>
    <x v="1"/>
    <s v="HVX"/>
    <x v="0"/>
    <s v="Order specific"/>
    <n v="2100"/>
    <n v="1"/>
    <n v="0"/>
    <n v="268.95"/>
    <n v="0"/>
    <n v="0"/>
    <n v="61"/>
    <n v="268.95"/>
    <n v="107.70491803278688"/>
    <n v="0"/>
    <n v="0"/>
    <n v="0"/>
    <n v="16405.95"/>
    <s v="Order specific"/>
    <s v="Order specific"/>
    <s v="C"/>
    <s v=""/>
    <n v="0"/>
  </r>
  <r>
    <s v="ASXN00783-01"/>
    <s v="合闸按钮"/>
    <s v="VMI"/>
    <n v="202"/>
    <x v="1"/>
    <s v="HVX"/>
    <x v="2"/>
    <s v="MRP"/>
    <s v="VMI"/>
    <n v="1"/>
    <n v="0"/>
    <n v="3.63"/>
    <n v="0"/>
    <n v="0"/>
    <n v="151"/>
    <n v="3.63"/>
    <n v="2.4172185430463577"/>
    <n v="0"/>
    <n v="0"/>
    <n v="0"/>
    <n v="548.13"/>
    <s v="&lt;15 days"/>
    <n v="3"/>
    <s v="C"/>
    <n v="21"/>
    <n v="0"/>
  </r>
  <r>
    <s v="ASXN00783-02"/>
    <s v="合闸按钮(红色）"/>
    <s v="VMI"/>
    <n v="202"/>
    <x v="1"/>
    <s v="HVX"/>
    <x v="2"/>
    <s v="MRP"/>
    <s v="VMI"/>
    <n v="7"/>
    <n v="0"/>
    <n v="3.63"/>
    <n v="0"/>
    <n v="0"/>
    <n v="387"/>
    <n v="25.41"/>
    <n v="0.9431524547803618"/>
    <n v="0"/>
    <n v="0"/>
    <n v="0"/>
    <n v="1404.81"/>
    <s v="&lt;15 days"/>
    <n v="3"/>
    <s v="C"/>
    <n v="21"/>
    <n v="0"/>
  </r>
  <r>
    <s v="ASXN00783-03"/>
    <s v="分闸按钮"/>
    <s v="VMI"/>
    <n v="202"/>
    <x v="1"/>
    <s v="HVX"/>
    <x v="2"/>
    <s v="MRP"/>
    <s v="VMI"/>
    <n v="6"/>
    <n v="0"/>
    <n v="4.13"/>
    <n v="0"/>
    <n v="0"/>
    <n v="232"/>
    <n v="24.78"/>
    <n v="11.01293103448276"/>
    <n v="0"/>
    <n v="0"/>
    <n v="0"/>
    <n v="958.16"/>
    <s v="&lt;15 days"/>
    <n v="3"/>
    <s v="C"/>
    <n v="21"/>
    <n v="0"/>
  </r>
  <r>
    <s v="ASXN00804-01"/>
    <s v="手车翻板与机构联锁件"/>
    <s v="VMI"/>
    <n v="202"/>
    <x v="1"/>
    <s v="HVX"/>
    <x v="2"/>
    <s v="MRP"/>
    <s v="VMI"/>
    <n v="6"/>
    <n v="0"/>
    <n v="8.9"/>
    <n v="0"/>
    <n v="0"/>
    <n v="324"/>
    <n v="53.400000000000006"/>
    <n v="6.7592592592592586"/>
    <n v="0"/>
    <n v="0"/>
    <n v="0"/>
    <n v="2883.6"/>
    <s v="&lt;15 days"/>
    <n v="3"/>
    <s v="C"/>
    <n v="21"/>
    <n v="0"/>
  </r>
  <r>
    <s v="ASXN00805-01"/>
    <s v="HVX-40.5KV主轴摆臂"/>
    <s v="VMI"/>
    <n v="202"/>
    <x v="1"/>
    <s v="HVX"/>
    <x v="2"/>
    <s v="MRP"/>
    <s v="VMI"/>
    <n v="18"/>
    <n v="0"/>
    <n v="50.92"/>
    <n v="0"/>
    <n v="0"/>
    <n v="1209"/>
    <n v="916.56000000000006"/>
    <n v="1.8114143920595533"/>
    <n v="0"/>
    <n v="0"/>
    <n v="0"/>
    <n v="61562.28"/>
    <s v="&lt;15 days"/>
    <n v="2"/>
    <s v="B"/>
    <n v="14"/>
    <n v="0"/>
  </r>
  <r>
    <s v="ASXN00813-02"/>
    <s v="HVX-O 800MM手车"/>
    <s v="VMI"/>
    <n v="212"/>
    <x v="1"/>
    <s v="HVX"/>
    <x v="2"/>
    <s v="MRP"/>
    <s v="VMI"/>
    <n v="111"/>
    <n v="12"/>
    <n v="574.23"/>
    <n v="0"/>
    <n v="0"/>
    <n v="2293"/>
    <n v="63739.53"/>
    <n v="2.8652420409943304"/>
    <n v="0"/>
    <n v="0"/>
    <n v="6890.76"/>
    <n v="1316709.3900000001"/>
    <s v="&lt;15 days"/>
    <n v="1"/>
    <s v="A"/>
    <n v="7"/>
    <n v="0"/>
  </r>
  <r>
    <s v="ASXN00813-03"/>
    <s v="HVX-O 1000MM手车"/>
    <s v="VMI"/>
    <n v="212"/>
    <x v="1"/>
    <s v="HVX"/>
    <x v="2"/>
    <s v="MRP"/>
    <s v="VMI"/>
    <n v="14"/>
    <n v="1"/>
    <n v="791.99"/>
    <n v="0"/>
    <n v="0"/>
    <n v="362"/>
    <n v="11087.86"/>
    <n v="111.91988950276243"/>
    <n v="0"/>
    <n v="0"/>
    <n v="791.99"/>
    <n v="286700.38"/>
    <s v="&gt;90 days"/>
    <n v="1"/>
    <s v="A"/>
    <n v="7"/>
    <n v="6860.285993720845"/>
  </r>
  <r>
    <s v="ASXN00813-13"/>
    <s v="12KV带门联锁手车1000mm"/>
    <s v="O12"/>
    <n v="212"/>
    <x v="1"/>
    <s v="HVX"/>
    <x v="0"/>
    <s v="Order specific"/>
    <n v="2100"/>
    <n v="10"/>
    <n v="21"/>
    <n v="850.44"/>
    <n v="0"/>
    <n v="0"/>
    <n v="107"/>
    <n v="8504.4000000000015"/>
    <n v="47.757009345794387"/>
    <n v="0"/>
    <n v="0"/>
    <n v="17859.240000000002"/>
    <n v="90997.08"/>
    <s v="Order specific"/>
    <s v="Order specific"/>
    <s v="A"/>
    <s v=""/>
    <n v="0"/>
  </r>
  <r>
    <s v="ASXN00813-52"/>
    <s v="12KV 275mm电动手车"/>
    <s v="VE1"/>
    <n v="212"/>
    <x v="1"/>
    <s v="HVX"/>
    <x v="0"/>
    <s v="Order specific"/>
    <n v="2100"/>
    <n v="8"/>
    <n v="0"/>
    <n v="2633.5"/>
    <n v="0"/>
    <n v="0"/>
    <n v="22"/>
    <n v="21068"/>
    <n v="165.90909090909091"/>
    <n v="0"/>
    <n v="0"/>
    <n v="0"/>
    <n v="57937"/>
    <s v="Order specific"/>
    <s v="Order specific"/>
    <s v="A"/>
    <s v=""/>
    <n v="0"/>
  </r>
  <r>
    <s v="ASXN00813-61"/>
    <s v="接触器底盘车650mm"/>
    <s v="VMI"/>
    <n v="212"/>
    <x v="1"/>
    <s v="HVX"/>
    <x v="2"/>
    <s v="MRP"/>
    <s v="VMI"/>
    <n v="32"/>
    <n v="0"/>
    <n v="589.63"/>
    <n v="0"/>
    <n v="0"/>
    <n v="413"/>
    <n v="18868.16"/>
    <n v="7.0702179176755449"/>
    <n v="0"/>
    <n v="0"/>
    <n v="0"/>
    <n v="243517.19"/>
    <s v="&lt;15 days"/>
    <n v="1"/>
    <s v="A"/>
    <n v="7"/>
    <n v="123.67691178082184"/>
  </r>
  <r>
    <s v="ASXN00813-62"/>
    <s v="CVX-OEM  650mm 底盘车带关门连锁"/>
    <s v="CVX"/>
    <n v="212"/>
    <x v="1"/>
    <s v="HVX"/>
    <x v="0"/>
    <s v="Order specific"/>
    <n v="2100"/>
    <n v="3"/>
    <n v="0"/>
    <n v="686.5"/>
    <n v="0"/>
    <n v="0"/>
    <n v="84"/>
    <n v="2059.5"/>
    <n v="139.04761904761904"/>
    <n v="0"/>
    <n v="0"/>
    <n v="0"/>
    <n v="57666"/>
    <s v="Order specific"/>
    <s v="Order specific"/>
    <s v="B"/>
    <s v=""/>
    <n v="0"/>
  </r>
  <r>
    <s v="ASXN00813-81"/>
    <s v="CVX电动手车650mm"/>
    <s v="CVX"/>
    <n v="212"/>
    <x v="1"/>
    <s v="HVX"/>
    <x v="0"/>
    <s v="Order specific"/>
    <n v="2100"/>
    <n v="1"/>
    <n v="20"/>
    <n v="2193"/>
    <n v="0"/>
    <n v="0"/>
    <n v="21"/>
    <n v="2193"/>
    <n v="52.142857142857139"/>
    <n v="0"/>
    <n v="0"/>
    <n v="43860"/>
    <n v="46053"/>
    <s v="Order specific"/>
    <s v="Order specific"/>
    <s v="B"/>
    <s v=""/>
    <n v="0"/>
  </r>
  <r>
    <s v="ASXN00823-01"/>
    <s v="TRANSMISSION"/>
    <s v="O12"/>
    <n v="202"/>
    <x v="1"/>
    <s v="HVX"/>
    <x v="0"/>
    <s v="Order specific"/>
    <n v="2100"/>
    <n v="11"/>
    <n v="6"/>
    <n v="124.67"/>
    <n v="0"/>
    <n v="0"/>
    <n v="60"/>
    <n v="1371.3700000000001"/>
    <n v="6.083333333333333"/>
    <n v="0"/>
    <n v="0"/>
    <n v="748.02"/>
    <n v="7480.2"/>
    <s v="Order specific"/>
    <s v="Order specific"/>
    <s v="B"/>
    <s v=""/>
    <n v="0"/>
  </r>
  <r>
    <s v="ASXN00823-02"/>
    <s v="TRANSMISSION"/>
    <s v="O12"/>
    <n v="202"/>
    <x v="1"/>
    <s v="HVX"/>
    <x v="0"/>
    <s v="Order specific"/>
    <n v="2100"/>
    <n v="22"/>
    <n v="12"/>
    <n v="126.16"/>
    <n v="0"/>
    <n v="0"/>
    <n v="120"/>
    <n v="2775.52"/>
    <n v="33.458333333333329"/>
    <n v="0"/>
    <n v="0"/>
    <n v="1513.92"/>
    <n v="15139.199999999999"/>
    <s v="Order specific"/>
    <s v="Order specific"/>
    <s v="B"/>
    <s v=""/>
    <n v="0"/>
  </r>
  <r>
    <s v="ASXN00840-01"/>
    <s v="40.5KV小面板"/>
    <s v="VMI"/>
    <n v="202"/>
    <x v="1"/>
    <s v="HVX"/>
    <x v="2"/>
    <s v="MRP"/>
    <s v="VMI"/>
    <n v="6"/>
    <n v="0"/>
    <n v="11.93"/>
    <n v="0"/>
    <n v="0"/>
    <n v="388"/>
    <n v="71.58"/>
    <n v="20.695876288659793"/>
    <n v="0"/>
    <n v="0"/>
    <n v="0"/>
    <n v="4628.84"/>
    <s v="&lt;30 days"/>
    <n v="3"/>
    <s v="C"/>
    <n v="21"/>
    <n v="0"/>
  </r>
  <r>
    <s v="ASXN00842-01"/>
    <s v="中置式PT车底盘车(DNF7柜)"/>
    <s v="X40"/>
    <n v="212"/>
    <x v="1"/>
    <s v="HVX"/>
    <x v="0"/>
    <s v="Order specific"/>
    <n v="2100"/>
    <n v="3"/>
    <n v="0"/>
    <n v="2557.86"/>
    <n v="0"/>
    <n v="0"/>
    <n v="26"/>
    <n v="7673.58"/>
    <n v="84.230769230769241"/>
    <n v="0"/>
    <n v="0"/>
    <n v="0"/>
    <n v="66504.36"/>
    <s v="Order specific"/>
    <s v="Order specific"/>
    <s v="A"/>
    <s v=""/>
    <n v="0"/>
  </r>
  <r>
    <s v="AVX000076-01"/>
    <s v="Y1支架连接片"/>
    <s v="O12"/>
    <n v="202"/>
    <x v="1"/>
    <s v="HVX"/>
    <x v="0"/>
    <s v="Order specific"/>
    <n v="2100"/>
    <n v="5"/>
    <n v="0"/>
    <n v="6.32"/>
    <n v="0"/>
    <n v="0"/>
    <n v="8"/>
    <n v="31.6"/>
    <n v="136.875"/>
    <n v="0"/>
    <n v="0"/>
    <n v="0"/>
    <n v="50.56"/>
    <s v="Order specific"/>
    <s v="Order specific"/>
    <s v="C"/>
    <s v=""/>
    <n v="0"/>
  </r>
  <r>
    <s v="AVX000085-01"/>
    <s v="单边卡簧销"/>
    <s v="X40"/>
    <n v="202"/>
    <x v="1"/>
    <s v="HVX"/>
    <x v="0"/>
    <s v="Order specific"/>
    <n v="2100"/>
    <n v="19"/>
    <n v="14"/>
    <n v="1.35"/>
    <n v="0"/>
    <n v="0"/>
    <n v="376"/>
    <n v="25.650000000000002"/>
    <n v="4.8537234042553195"/>
    <n v="0"/>
    <n v="0"/>
    <n v="18.900000000000002"/>
    <n v="507.6"/>
    <s v="Order specific"/>
    <s v="Order specific"/>
    <s v="C"/>
    <s v=""/>
    <n v="0"/>
  </r>
  <r>
    <s v="AVX000095-01"/>
    <s v="手车翻板联锁件"/>
    <s v="X40"/>
    <n v="202"/>
    <x v="1"/>
    <s v="HVX"/>
    <x v="0"/>
    <s v="Order specific"/>
    <n v="2100"/>
    <n v="60"/>
    <n v="40"/>
    <n v="3.77"/>
    <n v="0"/>
    <n v="0"/>
    <n v="650"/>
    <n v="226.2"/>
    <n v="10.669230769230769"/>
    <n v="0"/>
    <n v="0"/>
    <n v="150.80000000000001"/>
    <n v="2450.5"/>
    <s v="Order specific"/>
    <s v="Order specific"/>
    <s v="C"/>
    <s v=""/>
    <n v="0"/>
  </r>
  <r>
    <s v="AVX000146-01"/>
    <s v="左立柱--AMS275"/>
    <s v="FEP"/>
    <n v="212"/>
    <x v="0"/>
    <s v="VEP"/>
    <x v="0"/>
    <s v="Order specific"/>
    <n v="2100"/>
    <n v="5"/>
    <n v="3"/>
    <n v="26.4"/>
    <n v="0"/>
    <n v="0"/>
    <n v="44"/>
    <n v="132"/>
    <n v="497.72727272727269"/>
    <n v="0"/>
    <n v="0"/>
    <n v="79.199999999999989"/>
    <n v="1161.5999999999999"/>
    <s v="Order specific"/>
    <s v="Order specific"/>
    <s v="C"/>
    <s v=""/>
    <n v="0"/>
  </r>
  <r>
    <s v="AVX000147-02"/>
    <s v="右立柱--AMS275"/>
    <s v="FEP"/>
    <n v="212"/>
    <x v="0"/>
    <s v="VEP"/>
    <x v="0"/>
    <s v="Order specific"/>
    <n v="2100"/>
    <n v="5"/>
    <n v="3"/>
    <n v="46.23"/>
    <n v="0"/>
    <n v="0"/>
    <n v="33"/>
    <n v="231.14999999999998"/>
    <n v="55.303030303030305"/>
    <n v="0"/>
    <n v="0"/>
    <n v="138.69"/>
    <n v="1525.59"/>
    <s v="Order specific"/>
    <s v="Order specific"/>
    <s v="C"/>
    <s v=""/>
    <n v="0"/>
  </r>
  <r>
    <s v="AVX000148-01"/>
    <s v="中间封板--AMS275"/>
    <s v="FEP"/>
    <n v="212"/>
    <x v="0"/>
    <s v="VEP"/>
    <x v="0"/>
    <s v="Order specific"/>
    <n v="2100"/>
    <n v="5"/>
    <n v="3"/>
    <n v="76.92"/>
    <n v="0"/>
    <n v="0"/>
    <n v="44"/>
    <n v="384.6"/>
    <n v="41.477272727272727"/>
    <n v="0"/>
    <n v="0"/>
    <n v="230.76"/>
    <n v="3384.48"/>
    <s v="Order specific"/>
    <s v="Order specific"/>
    <s v="C"/>
    <s v=""/>
    <n v="0"/>
  </r>
  <r>
    <s v="AVX000150-01"/>
    <s v="INDICATOR"/>
    <s v="SM"/>
    <n v="202"/>
    <x v="1"/>
    <s v="HVX"/>
    <x v="1"/>
    <s v="kanban"/>
    <n v="2600"/>
    <n v="50"/>
    <n v="80"/>
    <n v="12.38"/>
    <n v="0"/>
    <n v="20"/>
    <n v="394"/>
    <n v="619"/>
    <n v="4.6319796954314718"/>
    <n v="0"/>
    <n v="123.80000000000001"/>
    <n v="990.40000000000009"/>
    <n v="4877.72"/>
    <s v="&lt;15 days"/>
    <n v="3"/>
    <s v="C"/>
    <n v="21"/>
    <n v="0"/>
  </r>
  <r>
    <s v="AVX000151-01"/>
    <s v="PIN"/>
    <s v="XB"/>
    <n v="202"/>
    <x v="1"/>
    <s v="HVX"/>
    <x v="0"/>
    <s v="Order specific"/>
    <n v="2100"/>
    <n v="12"/>
    <n v="2"/>
    <n v="40"/>
    <n v="12"/>
    <n v="0"/>
    <n v="10"/>
    <n v="480"/>
    <n v="1825"/>
    <n v="480"/>
    <n v="0"/>
    <n v="80"/>
    <n v="400"/>
    <s v="Order specific"/>
    <s v="Order specific"/>
    <s v="C"/>
    <s v=""/>
    <n v="0"/>
  </r>
  <r>
    <s v="AVX000160-01"/>
    <s v="PIN"/>
    <s v="VE1"/>
    <n v="212"/>
    <x v="1"/>
    <s v="HVX"/>
    <x v="0"/>
    <s v="Order specific"/>
    <n v="2100"/>
    <n v="24"/>
    <n v="12"/>
    <n v="1.98"/>
    <n v="0"/>
    <n v="0"/>
    <n v="246"/>
    <n v="47.519999999999996"/>
    <n v="17.804878048780488"/>
    <n v="0"/>
    <n v="0"/>
    <n v="23.759999999999998"/>
    <n v="487.08"/>
    <s v="Order specific"/>
    <s v="Order specific"/>
    <s v="C"/>
    <s v=""/>
    <n v="0"/>
  </r>
  <r>
    <s v="AVX000161-01"/>
    <s v="FP40.5 相柱绝缘罩(DNF7&amp;AMS 1250A)"/>
    <s v="FEP"/>
    <n v="202"/>
    <x v="0"/>
    <s v="VEP"/>
    <x v="0"/>
    <s v="Order specific"/>
    <n v="2100"/>
    <n v="15"/>
    <n v="9"/>
    <n v="33.94"/>
    <n v="0"/>
    <n v="0"/>
    <n v="111"/>
    <n v="509.09999999999997"/>
    <n v="78.918918918918919"/>
    <n v="0"/>
    <n v="0"/>
    <n v="305.45999999999998"/>
    <n v="3767.3399999999997"/>
    <s v="Order specific"/>
    <s v="Order specific"/>
    <s v="C"/>
    <s v=""/>
    <n v="0"/>
  </r>
  <r>
    <s v="AVX000162-01"/>
    <s v="起吊杆--275"/>
    <s v="FEP"/>
    <n v="212"/>
    <x v="0"/>
    <s v="VEP"/>
    <x v="0"/>
    <s v="Order specific"/>
    <n v="2100"/>
    <n v="5"/>
    <n v="3"/>
    <n v="36.369999999999997"/>
    <n v="0"/>
    <n v="0"/>
    <n v="44"/>
    <n v="181.85"/>
    <n v="124.43181818181817"/>
    <n v="0"/>
    <n v="0"/>
    <n v="109.10999999999999"/>
    <n v="1600.28"/>
    <s v="Order specific"/>
    <s v="Order specific"/>
    <s v="C"/>
    <s v=""/>
    <n v="0"/>
  </r>
  <r>
    <s v="AVX000162-02"/>
    <s v="起吊杆--300"/>
    <s v="FEP"/>
    <n v="212"/>
    <x v="0"/>
    <s v="VEP"/>
    <x v="0"/>
    <s v="Order specific"/>
    <n v="2100"/>
    <n v="2"/>
    <n v="1"/>
    <n v="39.67"/>
    <n v="0"/>
    <n v="0"/>
    <n v="44"/>
    <n v="79.34"/>
    <n v="41.477272727272727"/>
    <n v="0"/>
    <n v="0"/>
    <n v="39.67"/>
    <n v="1745.48"/>
    <s v="Order specific"/>
    <s v="Order specific"/>
    <s v="C"/>
    <s v=""/>
    <n v="0"/>
  </r>
  <r>
    <s v="AVX000178-01"/>
    <s v="MTX承重块"/>
    <s v="X40"/>
    <n v="212"/>
    <x v="1"/>
    <s v="HVX"/>
    <x v="0"/>
    <s v="Order specific"/>
    <n v="2100"/>
    <n v="2"/>
    <n v="10"/>
    <n v="113.69"/>
    <n v="0"/>
    <n v="0"/>
    <n v="50"/>
    <n v="227.38"/>
    <n v="14.6"/>
    <n v="0"/>
    <n v="0"/>
    <n v="1136.9000000000001"/>
    <n v="5684.5"/>
    <s v="Order specific"/>
    <s v="Order specific"/>
    <s v="C"/>
    <s v=""/>
    <n v="0"/>
  </r>
  <r>
    <s v="AVX000190-01"/>
    <s v="手车联琐销"/>
    <s v="FEP"/>
    <n v="105"/>
    <x v="0"/>
    <s v="VEP"/>
    <x v="0"/>
    <s v="Order specific"/>
    <n v="2100"/>
    <n v="40"/>
    <n v="0"/>
    <n v="3.23"/>
    <n v="0"/>
    <n v="0"/>
    <n v="0"/>
    <n v="129.19999999999999"/>
    <s v=""/>
    <n v="0"/>
    <n v="0"/>
    <n v="0"/>
    <n v="0"/>
    <s v="Order specific"/>
    <s v="Order specific"/>
    <s v="C"/>
    <s v=""/>
    <n v="0"/>
  </r>
  <r>
    <s v="AVX000192-01"/>
    <s v="SUPPORT"/>
    <s v="X40"/>
    <n v="202"/>
    <x v="1"/>
    <s v="HVX"/>
    <x v="0"/>
    <s v="Order specific"/>
    <n v="2100"/>
    <n v="5"/>
    <n v="0"/>
    <n v="6.71"/>
    <n v="0"/>
    <n v="0"/>
    <n v="7"/>
    <n v="33.549999999999997"/>
    <n v="2085.7142857142858"/>
    <n v="0"/>
    <n v="0"/>
    <n v="0"/>
    <n v="46.97"/>
    <s v="Order specific"/>
    <s v="Order specific"/>
    <s v="C"/>
    <s v=""/>
    <n v="0"/>
  </r>
  <r>
    <s v="AVX000195-01"/>
    <s v="航空插蛇皮管挂架"/>
    <s v="VMI"/>
    <n v="202"/>
    <x v="1"/>
    <s v="HVX"/>
    <x v="2"/>
    <s v="MRP"/>
    <s v="VMI"/>
    <n v="8"/>
    <n v="0"/>
    <n v="11.15"/>
    <n v="0"/>
    <n v="0"/>
    <n v="227"/>
    <n v="89.2"/>
    <n v="8.0396475770925111"/>
    <n v="0"/>
    <n v="0"/>
    <n v="0"/>
    <n v="2531.0500000000002"/>
    <s v="&lt;15 days"/>
    <n v="3"/>
    <s v="C"/>
    <n v="21"/>
    <n v="0"/>
  </r>
  <r>
    <s v="AVX000272-01"/>
    <s v="PACKER"/>
    <s v="SM"/>
    <n v="212"/>
    <x v="1"/>
    <s v="HVX"/>
    <x v="1"/>
    <s v="kanban"/>
    <n v="2600"/>
    <n v="58"/>
    <n v="40"/>
    <n v="1.93"/>
    <n v="0"/>
    <n v="20"/>
    <n v="504"/>
    <n v="111.94"/>
    <n v="5.7936507936507935"/>
    <n v="0"/>
    <n v="19.3"/>
    <n v="77.2"/>
    <n v="972.71999999999991"/>
    <s v="&lt;15 days"/>
    <n v="3"/>
    <s v="C"/>
    <n v="21"/>
    <n v="0"/>
  </r>
  <r>
    <s v="AVX000307-01"/>
    <s v="FP触臂联接螺母(1250A)"/>
    <s v="FEP"/>
    <n v="212"/>
    <x v="0"/>
    <s v="VEP"/>
    <x v="0"/>
    <s v="Order specific"/>
    <n v="2100"/>
    <n v="16"/>
    <n v="12"/>
    <n v="10.17"/>
    <n v="0"/>
    <n v="0"/>
    <n v="224"/>
    <n v="162.72"/>
    <n v="94.508928571428584"/>
    <n v="0"/>
    <n v="0"/>
    <n v="122.03999999999999"/>
    <n v="2278.08"/>
    <s v="Order specific"/>
    <s v="Order specific"/>
    <s v="C"/>
    <s v=""/>
    <n v="0"/>
  </r>
  <r>
    <s v="AVX000308-01"/>
    <s v="FP Y0固定螺栓"/>
    <s v="FEP"/>
    <n v="212"/>
    <x v="0"/>
    <s v="VEP"/>
    <x v="0"/>
    <s v="Order specific"/>
    <n v="2100"/>
    <n v="4"/>
    <n v="0"/>
    <n v="2.09"/>
    <n v="0"/>
    <n v="0"/>
    <n v="0"/>
    <n v="8.36"/>
    <s v=""/>
    <n v="0"/>
    <n v="0"/>
    <n v="0"/>
    <n v="0"/>
    <s v="Order specific"/>
    <s v="Order specific"/>
    <s v="C"/>
    <s v=""/>
    <n v="0"/>
  </r>
  <r>
    <s v="AVX000311-01"/>
    <s v="起吊板"/>
    <s v="FEP"/>
    <n v="212"/>
    <x v="0"/>
    <s v="VEP"/>
    <x v="0"/>
    <s v="Order specific"/>
    <n v="2100"/>
    <n v="10"/>
    <n v="8"/>
    <n v="33.31"/>
    <n v="0"/>
    <n v="0"/>
    <n v="176"/>
    <n v="333.1"/>
    <n v="8.295454545454545"/>
    <n v="0"/>
    <n v="0"/>
    <n v="266.48"/>
    <n v="5862.56"/>
    <s v="Order specific"/>
    <s v="Order specific"/>
    <s v="C"/>
    <s v=""/>
    <n v="0"/>
  </r>
  <r>
    <s v="AVX000338-01"/>
    <s v="WASHER"/>
    <s v="VE1"/>
    <n v="217"/>
    <x v="1"/>
    <s v="HVX"/>
    <x v="0"/>
    <s v="Order specific"/>
    <n v="2100"/>
    <n v="30"/>
    <n v="0"/>
    <n v="18.3"/>
    <n v="0"/>
    <n v="0"/>
    <n v="0"/>
    <n v="549"/>
    <s v=""/>
    <n v="0"/>
    <n v="0"/>
    <n v="0"/>
    <n v="0"/>
    <s v="Order specific"/>
    <s v="Order specific"/>
    <s v="C"/>
    <s v=""/>
    <n v="0"/>
  </r>
  <r>
    <s v="AVX000341-01"/>
    <s v="SUPPORT"/>
    <s v="SM"/>
    <n v="202"/>
    <x v="1"/>
    <s v="HVX"/>
    <x v="1"/>
    <s v="kanban"/>
    <n v="2600"/>
    <n v="302"/>
    <n v="600"/>
    <n v="6.7"/>
    <n v="0"/>
    <n v="150"/>
    <n v="2483"/>
    <n v="2023.4"/>
    <n v="4.4099879178413204"/>
    <n v="0"/>
    <n v="502.5"/>
    <n v="4020"/>
    <n v="16636.100000000002"/>
    <s v="&lt;15 days"/>
    <n v="2"/>
    <s v="B"/>
    <n v="14"/>
    <n v="0"/>
  </r>
  <r>
    <s v="AVX000377-01"/>
    <s v="S8,S9端子排安装支架"/>
    <s v="VMI"/>
    <n v="202"/>
    <x v="1"/>
    <s v="HVX"/>
    <x v="2"/>
    <s v="MRP"/>
    <s v="VMI"/>
    <n v="51"/>
    <n v="0"/>
    <n v="10.26"/>
    <n v="0"/>
    <n v="0"/>
    <n v="1867"/>
    <n v="523.26"/>
    <n v="59.041242635243705"/>
    <n v="0"/>
    <n v="0"/>
    <n v="0"/>
    <n v="19155.419999999998"/>
    <s v="&lt;90 days"/>
    <n v="2"/>
    <s v="C"/>
    <n v="14"/>
    <n v="263.46100650639573"/>
  </r>
  <r>
    <s v="AVX000384-01"/>
    <s v="特殊IP板"/>
    <s v="O12"/>
    <n v="202"/>
    <x v="1"/>
    <s v="HVX"/>
    <x v="0"/>
    <s v="Order specific"/>
    <n v="2100"/>
    <n v="2"/>
    <n v="0"/>
    <n v="48.55"/>
    <n v="0"/>
    <n v="0"/>
    <n v="0"/>
    <n v="97.1"/>
    <s v=""/>
    <n v="0"/>
    <n v="0"/>
    <n v="0"/>
    <n v="0"/>
    <s v="Order specific"/>
    <s v="Order specific"/>
    <s v="C"/>
    <s v=""/>
    <n v="0"/>
  </r>
  <r>
    <s v="AVX000385-01"/>
    <s v="特殊IP板"/>
    <s v="O12"/>
    <n v="202"/>
    <x v="1"/>
    <s v="HVX"/>
    <x v="0"/>
    <s v="Order specific"/>
    <n v="2100"/>
    <n v="2"/>
    <n v="0"/>
    <n v="35.07"/>
    <n v="0"/>
    <n v="0"/>
    <n v="0"/>
    <n v="70.14"/>
    <s v=""/>
    <n v="0"/>
    <n v="0"/>
    <n v="0"/>
    <n v="0"/>
    <s v="Order specific"/>
    <s v="Order specific"/>
    <s v="C"/>
    <s v=""/>
    <n v="0"/>
  </r>
  <r>
    <s v="AVX000386-01"/>
    <s v="特殊IP板"/>
    <s v="O12"/>
    <n v="202"/>
    <x v="1"/>
    <s v="HVX"/>
    <x v="0"/>
    <s v="Order specific"/>
    <n v="2100"/>
    <n v="2"/>
    <n v="0"/>
    <n v="35.07"/>
    <n v="0"/>
    <n v="0"/>
    <n v="0"/>
    <n v="70.14"/>
    <s v=""/>
    <n v="0"/>
    <n v="0"/>
    <n v="0"/>
    <n v="0"/>
    <s v="Order specific"/>
    <s v="Order specific"/>
    <s v="C"/>
    <s v=""/>
    <n v="0"/>
  </r>
  <r>
    <s v="AVX000394-01"/>
    <s v="定位块"/>
    <s v="VXA"/>
    <n v="202"/>
    <x v="1"/>
    <s v="HVX"/>
    <x v="0"/>
    <s v="Order specific"/>
    <n v="2100"/>
    <n v="1"/>
    <n v="0"/>
    <n v="10.43"/>
    <n v="0"/>
    <n v="0"/>
    <n v="12"/>
    <n v="10.43"/>
    <n v="60.833333333333329"/>
    <n v="0"/>
    <n v="0"/>
    <n v="0"/>
    <n v="125.16"/>
    <s v="Order specific"/>
    <s v="Order specific"/>
    <s v="C"/>
    <s v=""/>
    <n v="0"/>
  </r>
  <r>
    <s v="AVX000402-01"/>
    <s v="FIXING"/>
    <s v="SM"/>
    <n v="202"/>
    <x v="1"/>
    <s v="HVX"/>
    <x v="1"/>
    <s v="kanban"/>
    <n v="2600"/>
    <n v="60"/>
    <n v="0"/>
    <n v="11.96"/>
    <n v="0"/>
    <n v="60"/>
    <n v="4721"/>
    <n v="717.6"/>
    <n v="7.7314128362635043E-2"/>
    <n v="0"/>
    <n v="358.8"/>
    <n v="0"/>
    <n v="56463.16"/>
    <s v="&lt;15 days"/>
    <n v="2"/>
    <s v="C"/>
    <n v="14"/>
    <n v="0"/>
  </r>
  <r>
    <s v="AVX000405-01"/>
    <s v="软连接连接螺杆"/>
    <s v="SM"/>
    <n v="212"/>
    <x v="1"/>
    <s v="HVX"/>
    <x v="1"/>
    <s v="kanban"/>
    <n v="2600"/>
    <n v="483"/>
    <n v="360"/>
    <n v="4.5999999999999996"/>
    <n v="0"/>
    <n v="180"/>
    <n v="3246"/>
    <n v="2221.7999999999997"/>
    <n v="6.7467652495378934"/>
    <n v="0"/>
    <n v="413.99999999999994"/>
    <n v="1655.9999999999998"/>
    <n v="14931.599999999999"/>
    <s v="&lt;15 days"/>
    <n v="2"/>
    <s v="B"/>
    <n v="14"/>
    <n v="0"/>
  </r>
  <r>
    <s v="AVX000407-01"/>
    <s v="软连接垫片φ10.5X2"/>
    <s v="SM"/>
    <n v="212"/>
    <x v="0"/>
    <s v="VEP"/>
    <x v="1"/>
    <s v="kanban"/>
    <n v="2600"/>
    <n v="84"/>
    <n v="2200"/>
    <n v="1"/>
    <n v="0"/>
    <n v="1000"/>
    <n v="37611"/>
    <n v="84"/>
    <n v="4.6873255164712448"/>
    <n v="0"/>
    <n v="500"/>
    <n v="2200"/>
    <n v="37611"/>
    <s v="&lt;15 days"/>
    <n v="2"/>
    <s v="C"/>
    <n v="14"/>
    <n v="0"/>
  </r>
  <r>
    <s v="AVX000408-01"/>
    <s v="极柱软连接 630/1250A"/>
    <s v="VMI"/>
    <n v="212"/>
    <x v="1"/>
    <s v="HVX"/>
    <x v="2"/>
    <s v="MRP"/>
    <s v="VMI"/>
    <n v="242"/>
    <n v="0"/>
    <n v="61.8"/>
    <n v="0"/>
    <n v="0"/>
    <n v="20355"/>
    <n v="14955.599999999999"/>
    <n v="1.5062638172439204"/>
    <n v="0"/>
    <n v="0"/>
    <n v="0"/>
    <n v="1257939"/>
    <s v="&lt;15 days"/>
    <n v="1"/>
    <s v="A"/>
    <n v="7"/>
    <n v="0"/>
  </r>
  <r>
    <s v="AVX000408-02"/>
    <s v="HVX-O软连接630A"/>
    <s v="VMI"/>
    <n v="202"/>
    <x v="1"/>
    <s v="HVX"/>
    <x v="2"/>
    <s v="MRP"/>
    <s v="VMI"/>
    <n v="45"/>
    <n v="0"/>
    <n v="46.21"/>
    <n v="0"/>
    <n v="0"/>
    <n v="2004"/>
    <n v="2079.4499999999998"/>
    <n v="44.076846307385232"/>
    <n v="0"/>
    <n v="0"/>
    <n v="0"/>
    <n v="92604.84"/>
    <s v="&lt;90 days"/>
    <n v="2"/>
    <s v="B"/>
    <n v="14"/>
    <n v="936.51384283935238"/>
  </r>
  <r>
    <s v="AVX000409-03"/>
    <s v="AVX000409-03 HV500电机支架垫块"/>
    <s v="VMI"/>
    <n v="202"/>
    <x v="1"/>
    <s v="HVX"/>
    <x v="2"/>
    <s v="MRP"/>
    <s v="VMI"/>
    <n v="7"/>
    <n v="0"/>
    <n v="3.3"/>
    <n v="0"/>
    <n v="0"/>
    <n v="139"/>
    <n v="23.099999999999998"/>
    <n v="118.16546762589928"/>
    <n v="0"/>
    <n v="0"/>
    <n v="0"/>
    <n v="458.7"/>
    <s v="&gt;90 days"/>
    <n v="3"/>
    <s v="C"/>
    <n v="21"/>
    <n v="12.536528219178082"/>
  </r>
  <r>
    <s v="AVX000409-05"/>
    <s v="WASHER"/>
    <s v="VMI"/>
    <n v="212"/>
    <x v="1"/>
    <s v="HVX"/>
    <x v="2"/>
    <s v="MRP"/>
    <s v="VMI"/>
    <n v="139"/>
    <n v="0"/>
    <n v="12.69"/>
    <n v="0"/>
    <n v="0"/>
    <n v="3114"/>
    <n v="1763.9099999999999"/>
    <n v="0.82048811817597933"/>
    <n v="0"/>
    <n v="0"/>
    <n v="0"/>
    <n v="39516.659999999996"/>
    <s v="&lt;15 days"/>
    <n v="2"/>
    <s v="B"/>
    <n v="14"/>
    <n v="0"/>
  </r>
  <r>
    <s v="AVX000420-01"/>
    <s v="拉杆垫片"/>
    <s v="SM"/>
    <n v="202"/>
    <x v="1"/>
    <s v="HVX"/>
    <x v="1"/>
    <s v="kanban"/>
    <n v="2600"/>
    <n v="191"/>
    <n v="300"/>
    <n v="3.11"/>
    <n v="0"/>
    <n v="60"/>
    <n v="756"/>
    <n v="594.01"/>
    <n v="67.109788359788368"/>
    <n v="0"/>
    <n v="93.3"/>
    <n v="933"/>
    <n v="2351.16"/>
    <s v="&lt;90 days"/>
    <n v="3"/>
    <s v="C"/>
    <n v="21"/>
    <n v="269.36734856410766"/>
  </r>
  <r>
    <s v="AVX000423-01"/>
    <s v="HVX-40.5KV主轴摆臂卡片"/>
    <s v="VMI"/>
    <n v="202"/>
    <x v="1"/>
    <s v="HVX"/>
    <x v="2"/>
    <s v="MRP"/>
    <s v="VMI"/>
    <n v="42"/>
    <n v="0"/>
    <n v="4.16"/>
    <n v="0"/>
    <n v="0"/>
    <n v="1442"/>
    <n v="174.72"/>
    <n v="48.346047156726769"/>
    <n v="0"/>
    <n v="0"/>
    <n v="0"/>
    <n v="5998.72"/>
    <s v="&lt;90 days"/>
    <n v="3"/>
    <s v="C"/>
    <n v="21"/>
    <n v="65.225909511582884"/>
  </r>
  <r>
    <s v="AVX000442-01"/>
    <s v="PIPE"/>
    <s v="SM"/>
    <n v="202"/>
    <x v="1"/>
    <s v="HVX"/>
    <x v="1"/>
    <s v="kanban"/>
    <n v="2600"/>
    <n v="563"/>
    <n v="1169"/>
    <n v="2.5"/>
    <n v="0"/>
    <n v="200"/>
    <n v="4317"/>
    <n v="1407.5"/>
    <n v="3.5510771369006258"/>
    <n v="0"/>
    <n v="250"/>
    <n v="2922.5"/>
    <n v="10792.5"/>
    <s v="&lt;15 days"/>
    <n v="2"/>
    <s v="B"/>
    <n v="14"/>
    <n v="0"/>
  </r>
  <r>
    <s v="AVX000443-01"/>
    <s v="SUPPORT STRUCTURE"/>
    <s v="SM"/>
    <n v="202"/>
    <x v="1"/>
    <s v="HVX"/>
    <x v="1"/>
    <s v="kanban"/>
    <n v="2600"/>
    <n v="25"/>
    <n v="90"/>
    <n v="12.96"/>
    <n v="0"/>
    <n v="30"/>
    <n v="326"/>
    <n v="324"/>
    <n v="630.35276073619627"/>
    <n v="0"/>
    <n v="194.4"/>
    <n v="1166.4000000000001"/>
    <n v="4224.96"/>
    <s v="&gt;90 days"/>
    <n v="3"/>
    <s v="C"/>
    <n v="21"/>
    <n v="206.71598900216551"/>
  </r>
  <r>
    <s v="AVX000444-01"/>
    <s v="SUPPORT STRUCTURE"/>
    <s v="SM"/>
    <n v="202"/>
    <x v="1"/>
    <s v="HVX"/>
    <x v="1"/>
    <s v="kanban"/>
    <n v="2600"/>
    <n v="26"/>
    <n v="90"/>
    <n v="12.96"/>
    <n v="0"/>
    <n v="30"/>
    <n v="326"/>
    <n v="336.96000000000004"/>
    <n v="27.990797546012271"/>
    <n v="0"/>
    <n v="194.4"/>
    <n v="1166.4000000000001"/>
    <n v="4224.96"/>
    <s v="&lt;30 days"/>
    <n v="3"/>
    <s v="C"/>
    <n v="21"/>
    <n v="55.543563221917822"/>
  </r>
  <r>
    <s v="AVX000454-02"/>
    <s v="SEALING END"/>
    <s v="O12"/>
    <n v="202"/>
    <x v="1"/>
    <s v="HVX"/>
    <x v="0"/>
    <s v="Order specific"/>
    <n v="2100"/>
    <n v="2"/>
    <n v="0"/>
    <n v="29.13"/>
    <n v="0"/>
    <n v="0"/>
    <n v="6"/>
    <n v="58.26"/>
    <n v="1581.6666666666665"/>
    <n v="0"/>
    <n v="0"/>
    <n v="0"/>
    <n v="174.78"/>
    <s v="Order specific"/>
    <s v="Order specific"/>
    <s v="C"/>
    <s v=""/>
    <n v="0"/>
  </r>
  <r>
    <s v="AVX000454-03"/>
    <s v="IP左侧板210mm"/>
    <s v="O12"/>
    <n v="202"/>
    <x v="1"/>
    <s v="HVX"/>
    <x v="0"/>
    <s v="Order specific"/>
    <n v="2100"/>
    <n v="6"/>
    <n v="0"/>
    <n v="25.01"/>
    <n v="0"/>
    <n v="0"/>
    <n v="98"/>
    <n v="150.06"/>
    <n v="7.4489795918367339"/>
    <n v="0"/>
    <n v="0"/>
    <n v="0"/>
    <n v="2450.98"/>
    <s v="Order specific"/>
    <s v="Order specific"/>
    <s v="C"/>
    <s v=""/>
    <n v="0"/>
  </r>
  <r>
    <s v="AVX000454-04"/>
    <s v="IP右侧板210mm"/>
    <s v="O12"/>
    <n v="202"/>
    <x v="1"/>
    <s v="HVX"/>
    <x v="0"/>
    <s v="Order specific"/>
    <n v="2100"/>
    <n v="6"/>
    <n v="0"/>
    <n v="25.01"/>
    <n v="0"/>
    <n v="0"/>
    <n v="96"/>
    <n v="150.06"/>
    <n v="22.8125"/>
    <n v="0"/>
    <n v="0"/>
    <n v="0"/>
    <n v="2400.96"/>
    <s v="Order specific"/>
    <s v="Order specific"/>
    <s v="C"/>
    <s v=""/>
    <n v="0"/>
  </r>
  <r>
    <s v="AVX000454-21"/>
    <s v="IP左侧板275mm"/>
    <s v="O12"/>
    <n v="202"/>
    <x v="1"/>
    <s v="HVX"/>
    <x v="0"/>
    <s v="Order specific"/>
    <n v="2100"/>
    <n v="1"/>
    <n v="0"/>
    <n v="38"/>
    <n v="0"/>
    <n v="0"/>
    <n v="31"/>
    <n v="38"/>
    <n v="70.645161290322577"/>
    <n v="0"/>
    <n v="0"/>
    <n v="0"/>
    <n v="1178"/>
    <s v="Order specific"/>
    <s v="Order specific"/>
    <s v="C"/>
    <s v=""/>
    <n v="0"/>
  </r>
  <r>
    <s v="AVX000454-22"/>
    <s v="IP右侧板275mm"/>
    <s v="O12"/>
    <n v="202"/>
    <x v="1"/>
    <s v="HVX"/>
    <x v="0"/>
    <s v="Order specific"/>
    <n v="2100"/>
    <n v="1"/>
    <n v="0"/>
    <n v="38"/>
    <n v="0"/>
    <n v="0"/>
    <n v="31"/>
    <n v="38"/>
    <n v="11.774193548387096"/>
    <n v="0"/>
    <n v="0"/>
    <n v="0"/>
    <n v="1178"/>
    <s v="Order specific"/>
    <s v="Order specific"/>
    <s v="C"/>
    <s v=""/>
    <n v="0"/>
  </r>
  <r>
    <s v="AVX000455-02"/>
    <s v="IP顶板210mm"/>
    <s v="O12"/>
    <n v="202"/>
    <x v="1"/>
    <s v="HVX"/>
    <x v="0"/>
    <s v="Order specific"/>
    <n v="2100"/>
    <n v="14"/>
    <n v="0"/>
    <n v="58.98"/>
    <n v="0"/>
    <n v="0"/>
    <n v="154"/>
    <n v="825.71999999999991"/>
    <n v="2.3701298701298703"/>
    <n v="0"/>
    <n v="0"/>
    <n v="0"/>
    <n v="9082.92"/>
    <s v="Order specific"/>
    <s v="Order specific"/>
    <s v="C"/>
    <s v=""/>
    <n v="0"/>
  </r>
  <r>
    <s v="AVX000455-11"/>
    <s v="IP顶板210mm"/>
    <s v="O12"/>
    <n v="202"/>
    <x v="1"/>
    <s v="HVX"/>
    <x v="0"/>
    <s v="Order specific"/>
    <n v="2100"/>
    <n v="1"/>
    <n v="0"/>
    <n v="41.79"/>
    <n v="0"/>
    <n v="0"/>
    <n v="35"/>
    <n v="41.79"/>
    <n v="146"/>
    <n v="0"/>
    <n v="0"/>
    <n v="0"/>
    <n v="1462.6499999999999"/>
    <s v="Order specific"/>
    <s v="Order specific"/>
    <s v="C"/>
    <s v=""/>
    <n v="0"/>
  </r>
  <r>
    <s v="AVX000455-21"/>
    <s v="IP顶板275mm"/>
    <s v="O12"/>
    <n v="202"/>
    <x v="1"/>
    <s v="HVX"/>
    <x v="0"/>
    <s v="Order specific"/>
    <n v="2100"/>
    <n v="1"/>
    <n v="0"/>
    <n v="77"/>
    <n v="0"/>
    <n v="0"/>
    <n v="31"/>
    <n v="77"/>
    <n v="11.774193548387096"/>
    <n v="0"/>
    <n v="0"/>
    <n v="0"/>
    <n v="2387"/>
    <s v="Order specific"/>
    <s v="Order specific"/>
    <s v="C"/>
    <s v=""/>
    <n v="0"/>
  </r>
  <r>
    <s v="AVX000459-12"/>
    <s v="隔离车S8,S9导轨安装板"/>
    <s v="VMI"/>
    <n v="202"/>
    <x v="1"/>
    <s v="HVX"/>
    <x v="2"/>
    <s v="MRP"/>
    <s v="VMI"/>
    <n v="6"/>
    <n v="0"/>
    <n v="3.87"/>
    <n v="0"/>
    <n v="0"/>
    <n v="13"/>
    <n v="23.22"/>
    <n v="28.07692307692308"/>
    <n v="0"/>
    <n v="0"/>
    <n v="0"/>
    <n v="50.31"/>
    <s v="&lt;30 days"/>
    <n v="3"/>
    <s v="C"/>
    <n v="21"/>
    <n v="3.8627901369863031"/>
  </r>
  <r>
    <s v="AVX000470-01"/>
    <s v="PULLING BAR"/>
    <s v="HVX"/>
    <n v="212"/>
    <x v="1"/>
    <s v="HVX"/>
    <x v="0"/>
    <s v="Order specific"/>
    <n v="2100"/>
    <n v="69"/>
    <n v="0"/>
    <n v="70.459999999999994"/>
    <n v="0"/>
    <n v="0"/>
    <n v="30"/>
    <n v="4861.74"/>
    <n v="73"/>
    <n v="0"/>
    <n v="0"/>
    <n v="0"/>
    <n v="2113.7999999999997"/>
    <s v="Order specific"/>
    <s v="Order specific"/>
    <s v="B"/>
    <s v=""/>
    <n v="0"/>
  </r>
  <r>
    <s v="AVX000472-02Z"/>
    <s v="COVER"/>
    <s v="XB"/>
    <n v="202"/>
    <x v="1"/>
    <s v="HVX"/>
    <x v="0"/>
    <s v="Order specific"/>
    <n v="2100"/>
    <n v="3"/>
    <n v="0"/>
    <n v="189.78"/>
    <n v="0"/>
    <n v="0"/>
    <n v="9"/>
    <n v="569.34"/>
    <n v="2798.3333333333335"/>
    <n v="0"/>
    <n v="0"/>
    <n v="0"/>
    <n v="1708.02"/>
    <s v="Order specific"/>
    <s v="Order specific"/>
    <s v="C"/>
    <s v=""/>
    <n v="0"/>
  </r>
  <r>
    <s v="AVX000513-01"/>
    <s v="KYN61 1200mmIP左侧板"/>
    <s v="VMI"/>
    <n v="202"/>
    <x v="1"/>
    <s v="HVX"/>
    <x v="2"/>
    <s v="MRP"/>
    <s v="VMI"/>
    <n v="5"/>
    <n v="0"/>
    <n v="39.659999999999997"/>
    <n v="0"/>
    <n v="0"/>
    <n v="50"/>
    <n v="198.29999999999998"/>
    <n v="21.9"/>
    <n v="0"/>
    <n v="0"/>
    <n v="0"/>
    <n v="1982.9999999999998"/>
    <s v="&lt;30 days"/>
    <n v="3"/>
    <s v="C"/>
    <n v="21"/>
    <n v="5.3785479452054714"/>
  </r>
  <r>
    <s v="AVX000513-02"/>
    <s v="KYN61 1200mmIP右侧板"/>
    <s v="VMI"/>
    <n v="202"/>
    <x v="1"/>
    <s v="HVX"/>
    <x v="2"/>
    <s v="MRP"/>
    <s v="VMI"/>
    <n v="6"/>
    <n v="0"/>
    <n v="39.659999999999997"/>
    <n v="0"/>
    <n v="0"/>
    <n v="50"/>
    <n v="237.95999999999998"/>
    <n v="36.5"/>
    <n v="0"/>
    <n v="0"/>
    <n v="0"/>
    <n v="1982.9999999999998"/>
    <s v="&lt;90 days"/>
    <n v="3"/>
    <s v="C"/>
    <n v="21"/>
    <n v="66.693994520547932"/>
  </r>
  <r>
    <s v="AVX000513-11"/>
    <s v="KYN61 1400mmIP左侧板"/>
    <s v="VMI"/>
    <n v="202"/>
    <x v="1"/>
    <s v="HVX"/>
    <x v="2"/>
    <s v="MRP"/>
    <s v="VMI"/>
    <n v="3"/>
    <n v="0"/>
    <n v="49.78"/>
    <n v="0"/>
    <n v="0"/>
    <n v="81"/>
    <n v="149.34"/>
    <n v="27.037037037037035"/>
    <n v="0"/>
    <n v="0"/>
    <n v="0"/>
    <n v="4032.1800000000003"/>
    <s v="&lt;30 days"/>
    <n v="3"/>
    <s v="C"/>
    <n v="21"/>
    <n v="22.00821534246575"/>
  </r>
  <r>
    <s v="AVX000513-12"/>
    <s v="KYN61 1400mmIP右侧板"/>
    <s v="VMI"/>
    <n v="202"/>
    <x v="1"/>
    <s v="HVX"/>
    <x v="2"/>
    <s v="MRP"/>
    <s v="VMI"/>
    <n v="3"/>
    <n v="0"/>
    <n v="49.78"/>
    <n v="0"/>
    <n v="0"/>
    <n v="81"/>
    <n v="149.34"/>
    <n v="13.518518518518517"/>
    <n v="0"/>
    <n v="0"/>
    <n v="0"/>
    <n v="4032.1800000000003"/>
    <s v="&lt;15 days"/>
    <n v="3"/>
    <s v="C"/>
    <n v="21"/>
    <n v="0"/>
  </r>
  <r>
    <s v="AVX000514-01"/>
    <s v="KYN61 1200mmIP顶板"/>
    <s v="VMI"/>
    <n v="202"/>
    <x v="1"/>
    <s v="HVX"/>
    <x v="2"/>
    <s v="MRP"/>
    <s v="VMI"/>
    <n v="11"/>
    <n v="0"/>
    <n v="159.62"/>
    <n v="0"/>
    <n v="0"/>
    <n v="75"/>
    <n v="1755.8200000000002"/>
    <n v="14.6"/>
    <n v="0"/>
    <n v="0"/>
    <n v="0"/>
    <n v="11971.5"/>
    <s v="&lt;15 days"/>
    <n v="2"/>
    <s v="B"/>
    <n v="14"/>
    <n v="47.623610958904138"/>
  </r>
  <r>
    <s v="AVX000514-11"/>
    <s v="KYN61 1400mmIP顶板"/>
    <s v="VMI"/>
    <n v="202"/>
    <x v="1"/>
    <s v="HVX"/>
    <x v="2"/>
    <s v="MRP"/>
    <s v="VMI"/>
    <n v="3"/>
    <n v="0"/>
    <n v="132.81"/>
    <n v="0"/>
    <n v="0"/>
    <n v="81"/>
    <n v="398.43"/>
    <n v="49.567901234567898"/>
    <n v="0"/>
    <n v="0"/>
    <n v="0"/>
    <n v="10757.61"/>
    <s v="&lt;90 days"/>
    <n v="2"/>
    <s v="C"/>
    <n v="14"/>
    <n v="188.69208164383562"/>
  </r>
  <r>
    <s v="AVX000534-01"/>
    <s v="CBX与壳体支撑件"/>
    <s v="VMI"/>
    <n v="202"/>
    <x v="1"/>
    <s v="HVX"/>
    <x v="2"/>
    <s v="MRP"/>
    <s v="VMI"/>
    <n v="2"/>
    <n v="0"/>
    <n v="11.45"/>
    <n v="0"/>
    <n v="0"/>
    <n v="8"/>
    <n v="22.9"/>
    <n v="136.875"/>
    <n v="0"/>
    <n v="0"/>
    <n v="0"/>
    <n v="91.6"/>
    <s v="&gt;90 days"/>
    <n v="3"/>
    <s v="C"/>
    <n v="21"/>
    <n v="12.795139726027399"/>
  </r>
  <r>
    <s v="AVX000534-02"/>
    <s v="CBX与壳体支撑件"/>
    <s v="VMI"/>
    <n v="202"/>
    <x v="1"/>
    <s v="HVX"/>
    <x v="2"/>
    <s v="MRP"/>
    <s v="VMI"/>
    <n v="2"/>
    <n v="0"/>
    <n v="11.45"/>
    <n v="0"/>
    <n v="0"/>
    <n v="8"/>
    <n v="22.9"/>
    <n v="91.25"/>
    <n v="0"/>
    <n v="0"/>
    <n v="0"/>
    <n v="91.6"/>
    <s v="&gt;90 days"/>
    <n v="3"/>
    <s v="C"/>
    <n v="21"/>
    <n v="11.635709589041095"/>
  </r>
  <r>
    <s v="AVX000583-01"/>
    <s v="HVX-O软连接与拉杆连接轴"/>
    <s v="VMI"/>
    <n v="212"/>
    <x v="1"/>
    <s v="HVX"/>
    <x v="2"/>
    <s v="MRP"/>
    <s v="VMI"/>
    <n v="30"/>
    <n v="0"/>
    <n v="5.26"/>
    <n v="0"/>
    <n v="0"/>
    <n v="1968"/>
    <n v="157.79999999999998"/>
    <n v="0.37093495934959353"/>
    <n v="0"/>
    <n v="0"/>
    <n v="0"/>
    <n v="10351.68"/>
    <s v="&lt;15 days"/>
    <n v="2"/>
    <s v="C"/>
    <n v="14"/>
    <n v="0"/>
  </r>
  <r>
    <s v="AVX000605-01"/>
    <s v="KYN61 IP上航空插联锁板"/>
    <s v="VMI"/>
    <n v="202"/>
    <x v="1"/>
    <s v="HVX"/>
    <x v="2"/>
    <s v="MRP"/>
    <s v="VMI"/>
    <n v="3"/>
    <n v="0"/>
    <n v="8.86"/>
    <n v="0"/>
    <n v="0"/>
    <n v="151"/>
    <n v="26.58"/>
    <n v="72.516556291390728"/>
    <n v="0"/>
    <n v="0"/>
    <n v="0"/>
    <n v="1337.86"/>
    <s v="&lt;90 days"/>
    <n v="3"/>
    <s v="C"/>
    <n v="21"/>
    <n v="12.462597369863014"/>
  </r>
  <r>
    <s v="AVX000620-01"/>
    <s v="HVX-O极柱底部密封垫630A"/>
    <s v="VMI"/>
    <n v="202"/>
    <x v="1"/>
    <s v="HVX"/>
    <x v="2"/>
    <s v="MRP"/>
    <s v="VMI"/>
    <n v="30"/>
    <n v="0"/>
    <n v="9.33"/>
    <n v="0"/>
    <n v="0"/>
    <n v="1986"/>
    <n v="279.89999999999998"/>
    <n v="0.55135951661631422"/>
    <n v="0"/>
    <n v="0"/>
    <n v="0"/>
    <n v="18529.38"/>
    <s v="&lt;15 days"/>
    <n v="2"/>
    <s v="C"/>
    <n v="14"/>
    <n v="0"/>
  </r>
  <r>
    <s v="AVX000715-01"/>
    <s v="辅开连杆销"/>
    <s v="VMI"/>
    <n v="212"/>
    <x v="1"/>
    <s v="HVX"/>
    <x v="2"/>
    <s v="MRP"/>
    <s v="VMI"/>
    <n v="6"/>
    <n v="0"/>
    <n v="4.5"/>
    <n v="0"/>
    <n v="0"/>
    <n v="1225"/>
    <n v="27"/>
    <n v="8.9387755102040813"/>
    <n v="0"/>
    <n v="0"/>
    <n v="0"/>
    <n v="5512.5"/>
    <s v="&lt;15 days"/>
    <n v="3"/>
    <s v="C"/>
    <n v="21"/>
    <n v="0"/>
  </r>
  <r>
    <s v="AVX000717-02"/>
    <s v="IP板侧板150mm"/>
    <s v="VMI"/>
    <n v="202"/>
    <x v="1"/>
    <s v="HVX"/>
    <x v="2"/>
    <s v="MRP"/>
    <s v="VMI"/>
    <n v="49"/>
    <n v="0"/>
    <n v="35.51"/>
    <n v="0"/>
    <n v="0"/>
    <n v="2355"/>
    <n v="1739.99"/>
    <n v="0.92993630573248398"/>
    <n v="0"/>
    <n v="0"/>
    <n v="0"/>
    <n v="83626.049999999988"/>
    <s v="&lt;15 days"/>
    <n v="2"/>
    <s v="B"/>
    <n v="14"/>
    <n v="0"/>
  </r>
  <r>
    <s v="AVX000734-01"/>
    <s v="SUPPORT"/>
    <s v="XA"/>
    <n v="202"/>
    <x v="1"/>
    <s v="HVX"/>
    <x v="0"/>
    <s v="Order specific"/>
    <n v="2100"/>
    <n v="200"/>
    <n v="0"/>
    <n v="3.42"/>
    <n v="0"/>
    <n v="0"/>
    <n v="11"/>
    <n v="684"/>
    <n v="1625.9090909090908"/>
    <n v="0"/>
    <n v="0"/>
    <n v="0"/>
    <n v="37.619999999999997"/>
    <s v="Order specific"/>
    <s v="Order specific"/>
    <s v="C"/>
    <s v=""/>
    <n v="0"/>
  </r>
  <r>
    <s v="AVX000735-01Z"/>
    <s v="面板150mm"/>
    <s v="O12"/>
    <n v="202"/>
    <x v="1"/>
    <s v="HVX"/>
    <x v="0"/>
    <s v="Order specific"/>
    <n v="2100"/>
    <n v="2"/>
    <n v="0"/>
    <n v="84.59"/>
    <n v="0"/>
    <n v="0"/>
    <n v="12"/>
    <n v="169.18"/>
    <n v="6083.3333333333339"/>
    <n v="0"/>
    <n v="0"/>
    <n v="0"/>
    <n v="1015.08"/>
    <s v="Order specific"/>
    <s v="Order specific"/>
    <s v="C"/>
    <s v=""/>
    <n v="0"/>
  </r>
  <r>
    <s v="AVX000735-02Z"/>
    <s v="面板210mm"/>
    <s v="VMI"/>
    <n v="202"/>
    <x v="1"/>
    <s v="HVX"/>
    <x v="2"/>
    <s v="MRP"/>
    <s v="VMI"/>
    <n v="70"/>
    <n v="0"/>
    <n v="85.15"/>
    <n v="0"/>
    <n v="0"/>
    <n v="2955"/>
    <n v="5960.5"/>
    <n v="0.24703891708967851"/>
    <n v="0"/>
    <n v="0"/>
    <n v="0"/>
    <n v="251618.25000000003"/>
    <s v="&lt;15 days"/>
    <n v="1"/>
    <s v="B"/>
    <n v="7"/>
    <n v="0"/>
  </r>
  <r>
    <s v="AVX000735-03Z"/>
    <s v="面板275mm"/>
    <s v="VMI"/>
    <n v="202"/>
    <x v="1"/>
    <s v="HVX"/>
    <x v="2"/>
    <s v="MRP"/>
    <s v="VMI"/>
    <n v="2"/>
    <n v="0"/>
    <n v="94.51"/>
    <n v="0"/>
    <n v="0"/>
    <n v="416"/>
    <n v="189.02"/>
    <n v="61.418269230769234"/>
    <n v="0"/>
    <n v="0"/>
    <n v="0"/>
    <n v="39316.160000000003"/>
    <s v="&lt;90 days"/>
    <n v="2"/>
    <s v="C"/>
    <n v="14"/>
    <n v="96.316306191780839"/>
  </r>
  <r>
    <s v="AVX000738-01"/>
    <s v="螺纹"/>
    <s v="O12"/>
    <n v="212"/>
    <x v="1"/>
    <s v="HVX"/>
    <x v="0"/>
    <s v="Order specific"/>
    <n v="2100"/>
    <n v="17"/>
    <n v="0"/>
    <n v="80.16"/>
    <n v="0"/>
    <n v="0"/>
    <n v="88"/>
    <n v="1362.72"/>
    <n v="8.295454545454545"/>
    <n v="0"/>
    <n v="0"/>
    <n v="0"/>
    <n v="7054.08"/>
    <s v="Order specific"/>
    <s v="Order specific"/>
    <s v="B"/>
    <s v=""/>
    <n v="0"/>
  </r>
  <r>
    <s v="AVX000739-01"/>
    <s v="传动片"/>
    <s v="O12"/>
    <n v="212"/>
    <x v="1"/>
    <s v="HVX"/>
    <x v="0"/>
    <s v="Order specific"/>
    <n v="2100"/>
    <n v="78"/>
    <n v="0"/>
    <n v="7.83"/>
    <n v="0"/>
    <n v="0"/>
    <n v="176"/>
    <n v="610.74"/>
    <n v="35.25568181818182"/>
    <n v="0"/>
    <n v="0"/>
    <n v="0"/>
    <n v="1378.08"/>
    <s v="Order specific"/>
    <s v="Order specific"/>
    <s v="C"/>
    <s v=""/>
    <n v="0"/>
  </r>
  <r>
    <s v="AVX000813-01"/>
    <s v="盖子"/>
    <s v="XA"/>
    <n v="202"/>
    <x v="1"/>
    <s v="HVX"/>
    <x v="0"/>
    <s v="Order specific"/>
    <n v="2100"/>
    <n v="2"/>
    <n v="0"/>
    <n v="307.8"/>
    <n v="0"/>
    <n v="0"/>
    <n v="0"/>
    <n v="615.6"/>
    <s v=""/>
    <n v="0"/>
    <n v="0"/>
    <n v="0"/>
    <n v="0"/>
    <s v="Order specific"/>
    <s v="Order specific"/>
    <s v="C"/>
    <s v=""/>
    <n v="0"/>
  </r>
  <r>
    <s v="AVX000850-01"/>
    <s v="SPACE"/>
    <s v="SM"/>
    <n v="212"/>
    <x v="1"/>
    <s v="HVX"/>
    <x v="1"/>
    <s v="kanban"/>
    <n v="2600"/>
    <n v="613"/>
    <n v="800"/>
    <n v="1.67"/>
    <n v="0"/>
    <n v="200"/>
    <n v="4760"/>
    <n v="1023.7099999999999"/>
    <n v="0.15336134453781514"/>
    <n v="0"/>
    <n v="167"/>
    <n v="1336"/>
    <n v="7949.2"/>
    <s v="&lt;15 days"/>
    <n v="3"/>
    <s v="B"/>
    <n v="21"/>
    <n v="0"/>
  </r>
  <r>
    <s v="AVX000857-01"/>
    <s v="PLATE"/>
    <s v="SM"/>
    <n v="212"/>
    <x v="1"/>
    <s v="HVX"/>
    <x v="1"/>
    <s v="kanban"/>
    <n v="2600"/>
    <n v="177"/>
    <n v="100"/>
    <n v="3.69"/>
    <n v="0"/>
    <n v="50"/>
    <n v="683"/>
    <n v="653.13"/>
    <n v="327.59150805270866"/>
    <n v="0"/>
    <n v="92.25"/>
    <n v="369"/>
    <n v="2520.27"/>
    <s v="&gt;90 days"/>
    <n v="3"/>
    <s v="C"/>
    <n v="21"/>
    <n v="403.43266062526533"/>
  </r>
  <r>
    <s v="AVX000873-01"/>
    <s v="绝缘子"/>
    <s v="HVX"/>
    <n v="212"/>
    <x v="1"/>
    <s v="HVX"/>
    <x v="0"/>
    <s v="Order specific"/>
    <n v="2100"/>
    <n v="12"/>
    <n v="0"/>
    <n v="128.1"/>
    <n v="0"/>
    <n v="0"/>
    <n v="93"/>
    <n v="1537.1999999999998"/>
    <n v="694.67741935483878"/>
    <n v="0"/>
    <n v="0"/>
    <n v="0"/>
    <n v="11913.3"/>
    <s v="Order specific"/>
    <s v="Order specific"/>
    <s v="B"/>
    <s v=""/>
    <n v="0"/>
  </r>
  <r>
    <s v="AVX000874-01"/>
    <s v="SPRING"/>
    <s v="O12"/>
    <n v="219"/>
    <x v="1"/>
    <s v="HVX"/>
    <x v="0"/>
    <s v="Order specific"/>
    <n v="2100"/>
    <n v="173"/>
    <n v="100"/>
    <n v="0.05"/>
    <n v="0"/>
    <n v="0"/>
    <n v="238"/>
    <n v="8.65"/>
    <n v="18.403361344537817"/>
    <n v="0"/>
    <n v="0"/>
    <n v="5"/>
    <n v="11.9"/>
    <s v="Order specific"/>
    <s v="Order specific"/>
    <s v="C"/>
    <s v=""/>
    <n v="0"/>
  </r>
  <r>
    <s v="AVX000876-01"/>
    <s v="SUPPORT"/>
    <s v="XB"/>
    <n v="202"/>
    <x v="1"/>
    <s v="HVX"/>
    <x v="0"/>
    <s v="Order specific"/>
    <n v="2100"/>
    <n v="3"/>
    <n v="10"/>
    <n v="8.25"/>
    <n v="0"/>
    <n v="0"/>
    <n v="230"/>
    <n v="24.75"/>
    <n v="274.54347826086956"/>
    <n v="0"/>
    <n v="0"/>
    <n v="82.5"/>
    <n v="1897.5"/>
    <s v="Order specific"/>
    <s v="Order specific"/>
    <s v="C"/>
    <s v=""/>
    <n v="0"/>
  </r>
  <r>
    <s v="AVX000916-01"/>
    <s v="LINK ROD"/>
    <s v="SM"/>
    <n v="202"/>
    <x v="1"/>
    <s v="HVX"/>
    <x v="1"/>
    <s v="kanban"/>
    <n v="2600"/>
    <n v="540"/>
    <n v="540"/>
    <n v="9.1999999999999993"/>
    <n v="0"/>
    <n v="180"/>
    <n v="4396"/>
    <n v="4968"/>
    <n v="0.24909008189262968"/>
    <n v="0"/>
    <n v="827.99999999999989"/>
    <n v="4968"/>
    <n v="40443.199999999997"/>
    <s v="&lt;15 days"/>
    <n v="2"/>
    <s v="B"/>
    <n v="14"/>
    <n v="0"/>
  </r>
  <r>
    <s v="AVX000916-02"/>
    <s v="BEARING"/>
    <s v="XA"/>
    <n v="214"/>
    <x v="1"/>
    <s v="HVX"/>
    <x v="0"/>
    <s v="Order specific"/>
    <n v="2100"/>
    <n v="88"/>
    <n v="0"/>
    <n v="12.4"/>
    <n v="0"/>
    <n v="0"/>
    <n v="365"/>
    <n v="1091.2"/>
    <n v="540"/>
    <n v="0"/>
    <n v="0"/>
    <n v="0"/>
    <n v="4526"/>
    <s v="Order specific"/>
    <s v="Order specific"/>
    <s v="B"/>
    <s v=""/>
    <n v="0"/>
  </r>
  <r>
    <s v="AVX000923-03"/>
    <s v="LABEL ENGLISH"/>
    <s v="CVX"/>
    <n v="105"/>
    <x v="1"/>
    <s v="HVX"/>
    <x v="0"/>
    <s v="Order specific"/>
    <n v="2100"/>
    <n v="100"/>
    <n v="0"/>
    <n v="1.2"/>
    <n v="0"/>
    <n v="0"/>
    <n v="0"/>
    <n v="120"/>
    <s v=""/>
    <n v="0"/>
    <n v="0"/>
    <n v="0"/>
    <n v="0"/>
    <s v="Order specific"/>
    <s v="Order specific"/>
    <s v="C"/>
    <s v=""/>
    <n v="0"/>
  </r>
  <r>
    <s v="AVX000923-04"/>
    <s v="LABEL ENGLISH"/>
    <s v="CVX"/>
    <n v="105"/>
    <x v="1"/>
    <s v="HVX"/>
    <x v="0"/>
    <s v="Order specific"/>
    <n v="2100"/>
    <n v="100"/>
    <n v="0"/>
    <n v="2.9"/>
    <n v="0"/>
    <n v="0"/>
    <n v="0"/>
    <n v="290"/>
    <s v=""/>
    <n v="0"/>
    <n v="0"/>
    <n v="0"/>
    <n v="0"/>
    <s v="Order specific"/>
    <s v="Order specific"/>
    <s v="C"/>
    <s v=""/>
    <n v="0"/>
  </r>
  <r>
    <s v="AVX000945-01"/>
    <s v="SHUTTER DRIVER"/>
    <s v="HVX"/>
    <n v="202"/>
    <x v="1"/>
    <s v="HVX"/>
    <x v="0"/>
    <s v="Order specific"/>
    <n v="2100"/>
    <n v="2"/>
    <n v="0"/>
    <n v="92.46"/>
    <n v="0"/>
    <n v="0"/>
    <n v="3"/>
    <n v="184.92"/>
    <n v="12166.666666666668"/>
    <n v="0"/>
    <n v="0"/>
    <n v="0"/>
    <n v="277.38"/>
    <s v="Order specific"/>
    <s v="Order specific"/>
    <s v="C"/>
    <s v=""/>
    <n v="0"/>
  </r>
  <r>
    <s v="AVX000945-02"/>
    <s v="SHUTTER DRIVER"/>
    <s v="HVX"/>
    <n v="202"/>
    <x v="1"/>
    <s v="HVX"/>
    <x v="0"/>
    <s v="Order specific"/>
    <n v="2100"/>
    <n v="2"/>
    <n v="0"/>
    <n v="92.46"/>
    <n v="0"/>
    <n v="0"/>
    <n v="3"/>
    <n v="184.92"/>
    <n v="243.33333333333331"/>
    <n v="0"/>
    <n v="0"/>
    <n v="0"/>
    <n v="277.38"/>
    <s v="Order specific"/>
    <s v="Order specific"/>
    <s v="C"/>
    <s v=""/>
    <n v="0"/>
  </r>
  <r>
    <s v="AVX000946-01"/>
    <s v="SPUR GEAR"/>
    <s v="SM"/>
    <n v="202"/>
    <x v="1"/>
    <s v="HVX"/>
    <x v="1"/>
    <s v="kanban"/>
    <n v="2600"/>
    <n v="505"/>
    <n v="400"/>
    <n v="3.46"/>
    <n v="0"/>
    <n v="200"/>
    <n v="2924"/>
    <n v="1747.3"/>
    <n v="0.2496580027359781"/>
    <n v="0"/>
    <n v="346"/>
    <n v="1384"/>
    <n v="10117.039999999999"/>
    <s v="&lt;15 days"/>
    <n v="2"/>
    <s v="B"/>
    <n v="14"/>
    <n v="0"/>
  </r>
  <r>
    <s v="AVX000947-01"/>
    <s v="SHAFT"/>
    <s v="SM"/>
    <n v="212"/>
    <x v="1"/>
    <s v="HVX"/>
    <x v="1"/>
    <s v="kanban"/>
    <n v="2600"/>
    <n v="462"/>
    <n v="860"/>
    <n v="6.31"/>
    <n v="0"/>
    <n v="200"/>
    <n v="3160"/>
    <n v="2915.22"/>
    <n v="58.330696202531641"/>
    <n v="0"/>
    <n v="631"/>
    <n v="5426.5999999999995"/>
    <n v="19939.599999999999"/>
    <s v="&lt;90 days"/>
    <n v="2"/>
    <s v="B"/>
    <n v="14"/>
    <n v="1462.2534753397531"/>
  </r>
  <r>
    <s v="AVX000969-01"/>
    <s v="AXLE"/>
    <s v="SM"/>
    <n v="212"/>
    <x v="1"/>
    <s v="HVX"/>
    <x v="1"/>
    <s v="kanban"/>
    <n v="2600"/>
    <n v="753"/>
    <n v="720"/>
    <n v="3.09"/>
    <n v="0"/>
    <n v="180"/>
    <n v="4889"/>
    <n v="2326.77"/>
    <n v="34.491716097361426"/>
    <n v="0"/>
    <n v="278.09999999999997"/>
    <n v="2224.7999999999997"/>
    <n v="15107.009999999998"/>
    <s v="&lt;90 days"/>
    <n v="2"/>
    <s v="B"/>
    <n v="14"/>
    <n v="912.34882849315068"/>
  </r>
  <r>
    <s v="AVX000984-01"/>
    <s v="BEARING"/>
    <s v="XA"/>
    <n v="202"/>
    <x v="1"/>
    <s v="HVX"/>
    <x v="0"/>
    <s v="Order specific"/>
    <n v="2100"/>
    <n v="2"/>
    <n v="0"/>
    <n v="30.63"/>
    <n v="0"/>
    <n v="0"/>
    <n v="0"/>
    <n v="61.26"/>
    <s v=""/>
    <n v="0"/>
    <n v="0"/>
    <n v="0"/>
    <n v="0"/>
    <s v="Order specific"/>
    <s v="Order specific"/>
    <s v="C"/>
    <s v=""/>
    <n v="0"/>
  </r>
  <r>
    <s v="AVX000994-02"/>
    <s v="HVX-O左右拨叉销（210mm)"/>
    <s v="VMI"/>
    <n v="202"/>
    <x v="1"/>
    <s v="HVX"/>
    <x v="2"/>
    <s v="MRP"/>
    <s v="VMI"/>
    <n v="100"/>
    <n v="0"/>
    <n v="23.35"/>
    <n v="0"/>
    <n v="0"/>
    <n v="3338"/>
    <n v="2335"/>
    <n v="0.21869382863990414"/>
    <n v="0"/>
    <n v="0"/>
    <n v="0"/>
    <n v="77942.3"/>
    <s v="&lt;15 days"/>
    <n v="2"/>
    <s v="B"/>
    <n v="14"/>
    <n v="0"/>
  </r>
  <r>
    <s v="AVX000994-03"/>
    <s v="HVX-O左右拨叉销（275mm)"/>
    <s v="VMI"/>
    <n v="202"/>
    <x v="1"/>
    <s v="HVX"/>
    <x v="2"/>
    <s v="MRP"/>
    <s v="VMI"/>
    <n v="4"/>
    <n v="0"/>
    <n v="29.61"/>
    <n v="0"/>
    <n v="0"/>
    <n v="352"/>
    <n v="118.44"/>
    <n v="103.69318181818183"/>
    <n v="0"/>
    <n v="0"/>
    <n v="0"/>
    <n v="10422.719999999999"/>
    <s v="&gt;90 days"/>
    <n v="2"/>
    <s v="C"/>
    <n v="14"/>
    <n v="67.616325172602743"/>
  </r>
  <r>
    <s v="AVX001009-01"/>
    <s v="ROTATING SPRING"/>
    <s v="HVX"/>
    <n v="219"/>
    <x v="1"/>
    <s v="HVX"/>
    <x v="0"/>
    <s v="Order specific"/>
    <n v="2100"/>
    <n v="200"/>
    <n v="0"/>
    <n v="0.09"/>
    <n v="0"/>
    <n v="0"/>
    <n v="41"/>
    <n v="18"/>
    <n v="35.609756097560975"/>
    <n v="0"/>
    <n v="0"/>
    <n v="0"/>
    <n v="3.69"/>
    <s v="Order specific"/>
    <s v="Order specific"/>
    <s v="C"/>
    <s v=""/>
    <n v="0"/>
  </r>
  <r>
    <s v="AVX001010-01"/>
    <s v="TORSION SPRING"/>
    <s v="HVX"/>
    <n v="219"/>
    <x v="1"/>
    <s v="HVX"/>
    <x v="0"/>
    <s v="Order specific"/>
    <n v="2100"/>
    <n v="198"/>
    <n v="0"/>
    <n v="0.93"/>
    <n v="0"/>
    <n v="0"/>
    <n v="50"/>
    <n v="184.14000000000001"/>
    <n v="1460"/>
    <n v="0"/>
    <n v="0"/>
    <n v="0"/>
    <n v="46.5"/>
    <s v="Order specific"/>
    <s v="Order specific"/>
    <s v="C"/>
    <s v=""/>
    <n v="0"/>
  </r>
  <r>
    <s v="AVX001025-01"/>
    <s v="ROD"/>
    <s v="SM"/>
    <n v="202"/>
    <x v="1"/>
    <s v="HVX"/>
    <x v="1"/>
    <s v="kanban"/>
    <n v="2600"/>
    <n v="489"/>
    <n v="150"/>
    <n v="2.36"/>
    <n v="0"/>
    <n v="150"/>
    <n v="2428"/>
    <n v="1154.04"/>
    <n v="29.765238879736405"/>
    <n v="0"/>
    <n v="177"/>
    <n v="354"/>
    <n v="5730.08"/>
    <s v="&lt;30 days"/>
    <n v="3"/>
    <s v="B"/>
    <n v="21"/>
    <n v="224.29478794520537"/>
  </r>
  <r>
    <s v="AVX001123-01"/>
    <s v="SCREW"/>
    <s v="SM"/>
    <n v="212"/>
    <x v="1"/>
    <s v="HVX"/>
    <x v="1"/>
    <s v="kanban"/>
    <n v="2600"/>
    <n v="323"/>
    <n v="400"/>
    <n v="1.57"/>
    <n v="0"/>
    <n v="100"/>
    <n v="527"/>
    <n v="507.11"/>
    <n v="338.68121442125238"/>
    <n v="0"/>
    <n v="78.5"/>
    <n v="628"/>
    <n v="827.39"/>
    <s v="&gt;90 days"/>
    <n v="3"/>
    <s v="C"/>
    <n v="21"/>
    <n v="313.93991487688044"/>
  </r>
  <r>
    <s v="AVX001127-01"/>
    <s v="PoleA/B,活门驱动"/>
    <s v="VMI"/>
    <n v="212"/>
    <x v="1"/>
    <s v="HVX"/>
    <x v="2"/>
    <s v="MRP"/>
    <s v="VMI"/>
    <n v="100"/>
    <n v="120"/>
    <n v="15.24"/>
    <n v="0"/>
    <n v="0"/>
    <n v="1298"/>
    <n v="1524"/>
    <n v="90.828197226502311"/>
    <n v="0"/>
    <n v="0"/>
    <n v="1828.8"/>
    <n v="19781.52"/>
    <s v="&gt;90 days"/>
    <n v="2"/>
    <s v="B"/>
    <n v="14"/>
    <n v="850.80268306543962"/>
  </r>
  <r>
    <s v="AVX001127-21"/>
    <s v="PoleC/D,P210活门驱动"/>
    <s v="O12"/>
    <n v="212"/>
    <x v="1"/>
    <s v="HVX"/>
    <x v="0"/>
    <s v="Order specific"/>
    <n v="2100"/>
    <n v="4"/>
    <n v="6"/>
    <n v="21.49"/>
    <n v="0"/>
    <n v="0"/>
    <n v="18"/>
    <n v="85.96"/>
    <n v="2027.7777777777776"/>
    <n v="0"/>
    <n v="0"/>
    <n v="128.94"/>
    <n v="386.82"/>
    <s v="Order specific"/>
    <s v="Order specific"/>
    <s v="C"/>
    <s v=""/>
    <n v="0"/>
  </r>
  <r>
    <s v="AVX001127-22"/>
    <s v="PoleC/D,P275活门驱动"/>
    <s v="VMI"/>
    <n v="212"/>
    <x v="1"/>
    <s v="HVX"/>
    <x v="2"/>
    <s v="MRP"/>
    <s v="VMI"/>
    <n v="4"/>
    <n v="0"/>
    <n v="21.49"/>
    <n v="0"/>
    <n v="0"/>
    <n v="82"/>
    <n v="85.96"/>
    <n v="17.804878048780488"/>
    <n v="0"/>
    <n v="0"/>
    <n v="0"/>
    <n v="1762.1799999999998"/>
    <s v="&lt;30 days"/>
    <n v="3"/>
    <s v="C"/>
    <n v="21"/>
    <n v="0"/>
  </r>
  <r>
    <s v="AVX001226-01"/>
    <s v="PLATE"/>
    <s v="XB"/>
    <n v="202"/>
    <x v="1"/>
    <s v="HVX"/>
    <x v="0"/>
    <s v="Order specific"/>
    <n v="2100"/>
    <n v="45"/>
    <n v="0"/>
    <n v="4.78"/>
    <n v="0"/>
    <n v="0"/>
    <n v="0"/>
    <n v="215.10000000000002"/>
    <s v=""/>
    <n v="0"/>
    <n v="0"/>
    <n v="0"/>
    <n v="0"/>
    <s v="Order specific"/>
    <s v="Order specific"/>
    <s v="C"/>
    <s v=""/>
    <n v="0"/>
  </r>
  <r>
    <s v="AVX001227-01"/>
    <s v="PLATE"/>
    <s v="HVX"/>
    <n v="202"/>
    <x v="1"/>
    <s v="HVX"/>
    <x v="0"/>
    <s v="Order specific"/>
    <n v="2100"/>
    <n v="45"/>
    <n v="0"/>
    <n v="5.36"/>
    <n v="0"/>
    <n v="0"/>
    <n v="0"/>
    <n v="241.20000000000002"/>
    <s v=""/>
    <n v="0"/>
    <n v="0"/>
    <n v="0"/>
    <n v="0"/>
    <s v="Order specific"/>
    <s v="Order specific"/>
    <s v="C"/>
    <s v=""/>
    <n v="0"/>
  </r>
  <r>
    <s v="AVX001259-01"/>
    <s v="INSULATION BPTM 100/40 Length 180mm"/>
    <s v="CVX"/>
    <n v="105"/>
    <x v="1"/>
    <s v="HVX"/>
    <x v="0"/>
    <s v="Order specific"/>
    <n v="2100"/>
    <n v="182"/>
    <n v="0"/>
    <n v="17.3"/>
    <n v="0"/>
    <n v="0"/>
    <n v="158"/>
    <n v="3148.6"/>
    <n v="103.95569620253166"/>
    <n v="0"/>
    <n v="0"/>
    <n v="0"/>
    <n v="2733.4"/>
    <s v="Order specific"/>
    <s v="Order specific"/>
    <s v="B"/>
    <s v=""/>
    <n v="0"/>
  </r>
  <r>
    <s v="AVX001261-01"/>
    <s v="活门驱动（加长版）"/>
    <s v="O12"/>
    <n v="105"/>
    <x v="1"/>
    <s v="HVX"/>
    <x v="0"/>
    <s v="Order specific"/>
    <n v="2100"/>
    <n v="136"/>
    <n v="200"/>
    <n v="21.43"/>
    <n v="0"/>
    <n v="0"/>
    <n v="70"/>
    <n v="2914.48"/>
    <n v="949"/>
    <n v="0"/>
    <n v="0"/>
    <n v="4286"/>
    <n v="1500.1"/>
    <s v="Order specific"/>
    <s v="Order specific"/>
    <s v="B"/>
    <s v=""/>
    <n v="0"/>
  </r>
  <r>
    <s v="AVX001346-01"/>
    <s v="PLATE"/>
    <s v="X40"/>
    <n v="202"/>
    <x v="1"/>
    <s v="HVX"/>
    <x v="0"/>
    <s v="Order specific"/>
    <n v="2100"/>
    <n v="12"/>
    <n v="8"/>
    <n v="1.24"/>
    <n v="0"/>
    <n v="0"/>
    <n v="23"/>
    <n v="14.879999999999999"/>
    <n v="2158.260869565217"/>
    <n v="0"/>
    <n v="0"/>
    <n v="9.92"/>
    <n v="28.52"/>
    <s v="Order specific"/>
    <s v="Order specific"/>
    <s v="C"/>
    <s v=""/>
    <n v="0"/>
  </r>
  <r>
    <s v="AVX001349-01"/>
    <s v="PLATE"/>
    <s v="X40"/>
    <n v="202"/>
    <x v="1"/>
    <s v="HVX"/>
    <x v="0"/>
    <s v="Order specific"/>
    <n v="2100"/>
    <n v="1"/>
    <n v="5"/>
    <n v="15.5"/>
    <n v="0"/>
    <n v="0"/>
    <n v="1"/>
    <n v="15.5"/>
    <n v="4380"/>
    <n v="0"/>
    <n v="0"/>
    <n v="77.5"/>
    <n v="15.5"/>
    <s v="Order specific"/>
    <s v="Order specific"/>
    <s v="C"/>
    <s v=""/>
    <n v="0"/>
  </r>
  <r>
    <s v="AVXN00017-01"/>
    <s v="EQUIPED SHEET"/>
    <s v="SM"/>
    <n v="202"/>
    <x v="1"/>
    <s v="HVX"/>
    <x v="1"/>
    <s v="kanban"/>
    <n v="2600"/>
    <n v="368"/>
    <n v="0"/>
    <n v="5"/>
    <n v="0"/>
    <n v="60"/>
    <n v="524"/>
    <n v="1840"/>
    <n v="0.69656488549618323"/>
    <n v="0"/>
    <n v="150"/>
    <n v="0"/>
    <n v="2620"/>
    <s v="&lt;15 days"/>
    <n v="3"/>
    <s v="B"/>
    <n v="21"/>
    <n v="0"/>
  </r>
  <r>
    <s v="AVXN00034-03"/>
    <s v="中置式底盘车(不带关门联锁)-(配AMS P275)"/>
    <s v="FEP"/>
    <n v="212"/>
    <x v="0"/>
    <s v="VEP"/>
    <x v="0"/>
    <s v="Order specific"/>
    <n v="2100"/>
    <n v="5"/>
    <n v="3"/>
    <n v="2429.34"/>
    <n v="0"/>
    <n v="0"/>
    <n v="35"/>
    <n v="12146.7"/>
    <n v="3837.7142857142858"/>
    <n v="0"/>
    <n v="0"/>
    <n v="7288.02"/>
    <n v="85026.900000000009"/>
    <s v="Order specific"/>
    <s v="Order specific"/>
    <s v="A"/>
    <s v=""/>
    <n v="0"/>
  </r>
  <r>
    <s v="AVXN00034-07"/>
    <s v="中置式底盘车(带关门联锁)-(配AMS P275)"/>
    <s v="FEP"/>
    <n v="212"/>
    <x v="0"/>
    <s v="VEP"/>
    <x v="0"/>
    <s v="Order specific"/>
    <n v="2100"/>
    <n v="3"/>
    <n v="0"/>
    <n v="2840"/>
    <n v="0"/>
    <n v="0"/>
    <n v="0"/>
    <n v="8520"/>
    <s v=""/>
    <n v="0"/>
    <n v="0"/>
    <n v="0"/>
    <n v="0"/>
    <s v="Order specific"/>
    <s v="Order specific"/>
    <s v="A"/>
    <s v=""/>
    <n v="0"/>
  </r>
  <r>
    <s v="AVXN00048-01"/>
    <s v="特殊触头"/>
    <s v="XA"/>
    <n v="202"/>
    <x v="1"/>
    <s v="HVX"/>
    <x v="0"/>
    <s v="Order specific"/>
    <n v="2100"/>
    <n v="18"/>
    <n v="0"/>
    <n v="248.92"/>
    <n v="0"/>
    <n v="0"/>
    <n v="150"/>
    <n v="4480.5599999999995"/>
    <n v="7.3"/>
    <n v="0"/>
    <n v="0"/>
    <n v="0"/>
    <n v="37338"/>
    <s v="Order specific"/>
    <s v="Order specific"/>
    <s v="B"/>
    <s v=""/>
    <n v="0"/>
  </r>
  <r>
    <s v="AVXN00048-02"/>
    <s v="特殊触头"/>
    <s v="XA"/>
    <n v="202"/>
    <x v="1"/>
    <s v="HVX"/>
    <x v="0"/>
    <s v="Order specific"/>
    <n v="2100"/>
    <n v="18"/>
    <n v="0"/>
    <n v="272.77"/>
    <n v="0"/>
    <n v="0"/>
    <n v="150"/>
    <n v="4909.8599999999997"/>
    <n v="43.8"/>
    <n v="0"/>
    <n v="0"/>
    <n v="0"/>
    <n v="40915.5"/>
    <s v="Order specific"/>
    <s v="Order specific"/>
    <s v="B"/>
    <s v=""/>
    <n v="0"/>
  </r>
  <r>
    <s v="AVXN00052-01"/>
    <s v="上触臂(1250A)--AMS&amp;DNF7"/>
    <s v="FEP"/>
    <n v="212"/>
    <x v="0"/>
    <s v="VEP"/>
    <x v="0"/>
    <s v="Order specific"/>
    <n v="2100"/>
    <n v="15"/>
    <n v="9"/>
    <n v="305.94"/>
    <n v="0"/>
    <n v="0"/>
    <n v="111"/>
    <n v="4589.1000000000004"/>
    <n v="59.189189189189193"/>
    <n v="0"/>
    <n v="0"/>
    <n v="2753.46"/>
    <n v="33959.339999999997"/>
    <s v="Order specific"/>
    <s v="Order specific"/>
    <s v="B"/>
    <s v=""/>
    <n v="0"/>
  </r>
  <r>
    <s v="AVXN00052-03"/>
    <s v="上触臂(1600A)--AMS&amp;DNF7"/>
    <s v="FEP"/>
    <n v="212"/>
    <x v="0"/>
    <s v="VEP"/>
    <x v="0"/>
    <s v="Order specific"/>
    <n v="2100"/>
    <n v="6"/>
    <n v="0"/>
    <n v="434.4"/>
    <n v="0"/>
    <n v="0"/>
    <n v="3"/>
    <n v="2606.3999999999996"/>
    <n v="1825"/>
    <n v="0"/>
    <n v="0"/>
    <n v="0"/>
    <n v="1303.1999999999998"/>
    <s v="Order specific"/>
    <s v="Order specific"/>
    <s v="B"/>
    <s v=""/>
    <n v="0"/>
  </r>
  <r>
    <s v="AVXN00053-01"/>
    <s v="下触臂(1250A)--AMS&amp;DNF7"/>
    <s v="FEP"/>
    <n v="212"/>
    <x v="0"/>
    <s v="VEP"/>
    <x v="0"/>
    <s v="Order specific"/>
    <n v="2100"/>
    <n v="15"/>
    <n v="9"/>
    <n v="130.9"/>
    <n v="0"/>
    <n v="0"/>
    <n v="111"/>
    <n v="1963.5"/>
    <n v="19.72972972972973"/>
    <n v="0"/>
    <n v="0"/>
    <n v="1178.1000000000001"/>
    <n v="14529.900000000001"/>
    <s v="Order specific"/>
    <s v="Order specific"/>
    <s v="B"/>
    <s v=""/>
    <n v="0"/>
  </r>
  <r>
    <s v="AVXN00066-01"/>
    <s v="电动手车电机 48VDC"/>
    <s v="VMI"/>
    <n v="202"/>
    <x v="1"/>
    <s v="HVX"/>
    <x v="2"/>
    <s v="MRP"/>
    <s v="VMI"/>
    <n v="2"/>
    <n v="0"/>
    <n v="452.99"/>
    <n v="0"/>
    <n v="0"/>
    <n v="83"/>
    <n v="905.98"/>
    <n v="65.963855421686745"/>
    <n v="0"/>
    <n v="0"/>
    <n v="0"/>
    <n v="37598.17"/>
    <s v="&lt;90 days"/>
    <n v="2"/>
    <s v="B"/>
    <n v="14"/>
    <n v="471.04010016438355"/>
  </r>
  <r>
    <s v="AVXN00111-14"/>
    <s v="KYN61 40.5KV触臂2500A"/>
    <s v="X40"/>
    <n v="202"/>
    <x v="1"/>
    <s v="HVX"/>
    <x v="0"/>
    <s v="Order specific"/>
    <n v="2100"/>
    <n v="18"/>
    <n v="0"/>
    <n v="1699.45"/>
    <n v="0"/>
    <n v="0"/>
    <n v="187"/>
    <n v="30590.100000000002"/>
    <n v="3.903743315508021"/>
    <n v="0"/>
    <n v="0"/>
    <n v="0"/>
    <n v="317797.15000000002"/>
    <s v="Order specific"/>
    <s v="Order specific"/>
    <s v="A"/>
    <s v=""/>
    <n v="0"/>
  </r>
  <r>
    <s v="AVXN00186-01"/>
    <s v="合闸闭锁电磁铁Y1 230VDC"/>
    <s v="O12"/>
    <n v="219"/>
    <x v="1"/>
    <s v="HVX"/>
    <x v="0"/>
    <s v="Order specific"/>
    <n v="2100"/>
    <n v="2"/>
    <n v="0"/>
    <n v="35.6"/>
    <n v="0"/>
    <n v="0"/>
    <n v="0"/>
    <n v="71.2"/>
    <s v=""/>
    <n v="0"/>
    <n v="0"/>
    <n v="0"/>
    <n v="0"/>
    <s v="Order specific"/>
    <s v="Order specific"/>
    <s v="C"/>
    <s v=""/>
    <n v="0"/>
  </r>
  <r>
    <s v="AVXN00186-02"/>
    <s v="合闸闭锁电磁铁Y1（新）220VDC"/>
    <s v="VMI"/>
    <n v="219"/>
    <x v="1"/>
    <s v="HVX"/>
    <x v="2"/>
    <s v="MRP"/>
    <s v="VMI"/>
    <n v="92"/>
    <n v="1"/>
    <n v="35.6"/>
    <n v="0"/>
    <n v="0"/>
    <n v="1348"/>
    <n v="3275.2000000000003"/>
    <n v="0.54154302670623145"/>
    <n v="0"/>
    <n v="0"/>
    <n v="35.6"/>
    <n v="47988.800000000003"/>
    <s v="&lt;15 days"/>
    <n v="2"/>
    <s v="B"/>
    <n v="14"/>
    <n v="0"/>
  </r>
  <r>
    <s v="AVXN00186-03"/>
    <s v="合闸闭锁电磁铁 125VDC"/>
    <s v="VMI"/>
    <n v="219"/>
    <x v="1"/>
    <s v="HVX"/>
    <x v="2"/>
    <s v="MRP"/>
    <s v="VMI"/>
    <n v="2"/>
    <n v="0"/>
    <n v="35.6"/>
    <n v="0"/>
    <n v="0"/>
    <n v="42"/>
    <n v="71.2"/>
    <n v="799.52380952380963"/>
    <n v="0"/>
    <n v="0"/>
    <n v="0"/>
    <n v="1495.2"/>
    <s v="&gt;90 days"/>
    <n v="3"/>
    <s v="C"/>
    <n v="21"/>
    <n v="45.757725312686127"/>
  </r>
  <r>
    <s v="AVXN00186-04"/>
    <s v="合闸闭锁电磁铁Y1（新）110VDC"/>
    <s v="VMI"/>
    <n v="219"/>
    <x v="1"/>
    <s v="HVX"/>
    <x v="2"/>
    <s v="MRP"/>
    <s v="VMI"/>
    <n v="65"/>
    <n v="0"/>
    <n v="35.6"/>
    <n v="0"/>
    <n v="0"/>
    <n v="1110"/>
    <n v="2314"/>
    <n v="0.65765765765765771"/>
    <n v="0"/>
    <n v="0"/>
    <n v="0"/>
    <n v="39516"/>
    <s v="&lt;15 days"/>
    <n v="2"/>
    <s v="B"/>
    <n v="14"/>
    <n v="0"/>
  </r>
  <r>
    <s v="AVXN00186-06"/>
    <s v="合闸闭锁电磁铁Y1（新）48VDC"/>
    <s v="VMI"/>
    <n v="219"/>
    <x v="1"/>
    <s v="HVX"/>
    <x v="2"/>
    <s v="MRP"/>
    <s v="VMI"/>
    <n v="46"/>
    <n v="0"/>
    <n v="35.6"/>
    <n v="0"/>
    <n v="0"/>
    <n v="11"/>
    <n v="1637.6000000000001"/>
    <n v="2156.818181818182"/>
    <n v="0"/>
    <n v="0"/>
    <n v="0"/>
    <n v="391.6"/>
    <s v="&gt;90 days"/>
    <n v="3"/>
    <s v="B"/>
    <n v="21"/>
    <n v="1070.2925649736567"/>
  </r>
  <r>
    <s v="AVXN00192-01"/>
    <s v="WIRING SLEEVE"/>
    <s v="HVX"/>
    <n v="105"/>
    <x v="1"/>
    <s v="HVX"/>
    <x v="0"/>
    <s v="Order specific"/>
    <n v="2100"/>
    <n v="1"/>
    <n v="0"/>
    <n v="8.0399999999999991"/>
    <n v="0"/>
    <n v="0"/>
    <n v="1"/>
    <n v="8.0399999999999991"/>
    <n v="16790"/>
    <n v="0"/>
    <n v="0"/>
    <n v="0"/>
    <n v="8.0399999999999991"/>
    <s v="Order specific"/>
    <s v="Order specific"/>
    <s v="C"/>
    <s v=""/>
    <n v="0"/>
  </r>
  <r>
    <s v="AVXN00232-01"/>
    <s v="底部装配"/>
    <s v="X40"/>
    <n v="202"/>
    <x v="1"/>
    <s v="HVX"/>
    <x v="0"/>
    <s v="Order specific"/>
    <n v="2100"/>
    <n v="12"/>
    <n v="0"/>
    <n v="256.16000000000003"/>
    <n v="0"/>
    <n v="0"/>
    <n v="2"/>
    <n v="3073.92"/>
    <n v="182.5"/>
    <n v="0"/>
    <n v="0"/>
    <n v="0"/>
    <n v="512.32000000000005"/>
    <s v="Order specific"/>
    <s v="Order specific"/>
    <s v="B"/>
    <s v=""/>
    <n v="0"/>
  </r>
  <r>
    <s v="AVXN00243-01"/>
    <s v="接触器触臂AC相"/>
    <s v="VMI"/>
    <n v="202"/>
    <x v="1"/>
    <s v="HVX"/>
    <x v="2"/>
    <s v="MRP"/>
    <s v="VMI"/>
    <n v="46"/>
    <n v="0"/>
    <n v="338.99"/>
    <n v="0"/>
    <n v="0"/>
    <n v="904"/>
    <n v="15593.54"/>
    <n v="4.8451327433628322"/>
    <n v="0"/>
    <n v="0"/>
    <n v="0"/>
    <n v="306446.96000000002"/>
    <s v="&lt;15 days"/>
    <n v="1"/>
    <s v="A"/>
    <n v="7"/>
    <n v="0"/>
  </r>
  <r>
    <s v="AVXN00244-01"/>
    <s v="接触器触臂B相"/>
    <s v="VMI"/>
    <n v="202"/>
    <x v="1"/>
    <s v="HVX"/>
    <x v="2"/>
    <s v="MRP"/>
    <s v="VMI"/>
    <n v="23"/>
    <n v="0"/>
    <n v="309.17"/>
    <n v="0"/>
    <n v="0"/>
    <n v="451"/>
    <n v="7110.9100000000008"/>
    <n v="37.228381374722836"/>
    <n v="0"/>
    <n v="0"/>
    <n v="0"/>
    <n v="139435.67000000001"/>
    <s v="&lt;90 days"/>
    <n v="2"/>
    <s v="B"/>
    <n v="14"/>
    <n v="2928.288831780822"/>
  </r>
  <r>
    <s v="AVXN00264-01"/>
    <s v="KYN61 落地式手车1200mm"/>
    <s v="X40"/>
    <n v="212"/>
    <x v="0"/>
    <s v="VEP"/>
    <x v="0"/>
    <s v="Order specific"/>
    <n v="2100"/>
    <n v="7"/>
    <n v="0"/>
    <n v="4473"/>
    <n v="0"/>
    <n v="0"/>
    <n v="28"/>
    <n v="31311"/>
    <n v="299.82142857142856"/>
    <n v="0"/>
    <n v="0"/>
    <n v="0"/>
    <n v="125244"/>
    <s v="Order specific"/>
    <s v="Order specific"/>
    <s v="A"/>
    <s v=""/>
    <n v="0"/>
  </r>
  <r>
    <s v="AVXN00264-02"/>
    <s v="KYN61 落地式手车1400mm"/>
    <s v="X40"/>
    <n v="212"/>
    <x v="1"/>
    <s v="HVX"/>
    <x v="0"/>
    <s v="Order specific"/>
    <n v="2100"/>
    <n v="3"/>
    <n v="9"/>
    <n v="4647.3999999999996"/>
    <n v="0"/>
    <n v="0"/>
    <n v="77"/>
    <n v="13942.199999999999"/>
    <n v="33.18181818181818"/>
    <n v="0"/>
    <n v="0"/>
    <n v="41826.6"/>
    <n v="357849.8"/>
    <s v="Order specific"/>
    <s v="Order specific"/>
    <s v="A"/>
    <s v=""/>
    <n v="0"/>
  </r>
  <r>
    <s v="AVXN00264-51"/>
    <s v="KYN61 落地式手车1400mm"/>
    <s v="X40"/>
    <n v="212"/>
    <x v="1"/>
    <s v="HVX"/>
    <x v="0"/>
    <s v="Order specific"/>
    <n v="2100"/>
    <n v="3"/>
    <n v="0"/>
    <n v="4370"/>
    <n v="0"/>
    <n v="0"/>
    <n v="0"/>
    <n v="13110"/>
    <s v=""/>
    <n v="0"/>
    <n v="0"/>
    <n v="0"/>
    <n v="0"/>
    <s v="Order specific"/>
    <s v="Order specific"/>
    <s v="A"/>
    <s v=""/>
    <n v="0"/>
  </r>
  <r>
    <s v="AVXN00274-01"/>
    <s v="接触器面板"/>
    <s v="VMI"/>
    <n v="202"/>
    <x v="1"/>
    <s v="HVX"/>
    <x v="2"/>
    <s v="MRP"/>
    <s v="VMI"/>
    <n v="20"/>
    <n v="0"/>
    <n v="132.32"/>
    <n v="0"/>
    <n v="0"/>
    <n v="420"/>
    <n v="2646.3999999999996"/>
    <n v="2.6071428571428572"/>
    <n v="0"/>
    <n v="0"/>
    <n v="0"/>
    <n v="55574.399999999994"/>
    <s v="&lt;15 days"/>
    <n v="2"/>
    <s v="B"/>
    <n v="14"/>
    <n v="0"/>
  </r>
  <r>
    <s v="AVXN00274-02"/>
    <s v="特殊门提升面板"/>
    <s v="CVX"/>
    <n v="202"/>
    <x v="1"/>
    <s v="HVX"/>
    <x v="0"/>
    <s v="Order specific"/>
    <n v="2100"/>
    <n v="3"/>
    <n v="21"/>
    <n v="146.66999999999999"/>
    <n v="0"/>
    <n v="0"/>
    <n v="31"/>
    <n v="440.01"/>
    <n v="235.48387096774192"/>
    <n v="0"/>
    <n v="0"/>
    <n v="3080.0699999999997"/>
    <n v="4546.7699999999995"/>
    <s v="Order specific"/>
    <s v="Order specific"/>
    <s v="C"/>
    <s v=""/>
    <n v="0"/>
  </r>
  <r>
    <s v="AVXN00317-01"/>
    <s v="储能摇把"/>
    <s v="X40"/>
    <n v="202"/>
    <x v="1"/>
    <s v="HVX"/>
    <x v="0"/>
    <s v="Order specific"/>
    <n v="2100"/>
    <n v="33"/>
    <n v="0"/>
    <n v="72.5"/>
    <n v="0"/>
    <n v="0"/>
    <n v="35"/>
    <n v="2392.5"/>
    <n v="31.285714285714285"/>
    <n v="0"/>
    <n v="0"/>
    <n v="0"/>
    <n v="2537.5"/>
    <s v="Order specific"/>
    <s v="Order specific"/>
    <s v="B"/>
    <s v=""/>
    <n v="0"/>
  </r>
  <r>
    <s v="AVXN00332-02"/>
    <s v="BOTTOM"/>
    <s v="O12"/>
    <n v="202"/>
    <x v="1"/>
    <s v="HVX"/>
    <x v="0"/>
    <s v="Order specific"/>
    <n v="2100"/>
    <n v="62"/>
    <n v="1"/>
    <n v="144.22999999999999"/>
    <n v="0"/>
    <n v="0"/>
    <n v="1291"/>
    <n v="8942.26"/>
    <n v="9.3299767621998448"/>
    <n v="0"/>
    <n v="0"/>
    <n v="144.22999999999999"/>
    <n v="186200.93"/>
    <s v="Order specific"/>
    <s v="Order specific"/>
    <s v="A"/>
    <s v=""/>
    <n v="0"/>
  </r>
  <r>
    <s v="AVXN00332-03"/>
    <s v="BOTTOM"/>
    <s v="O12"/>
    <n v="202"/>
    <x v="1"/>
    <s v="HVX"/>
    <x v="0"/>
    <s v="Order specific"/>
    <n v="2100"/>
    <n v="8"/>
    <n v="2"/>
    <n v="159.22"/>
    <n v="0"/>
    <n v="0"/>
    <n v="244"/>
    <n v="1273.76"/>
    <n v="92.745901639344268"/>
    <n v="0"/>
    <n v="0"/>
    <n v="318.44"/>
    <n v="38849.68"/>
    <s v="Order specific"/>
    <s v="Order specific"/>
    <s v="B"/>
    <s v=""/>
    <n v="0"/>
  </r>
  <r>
    <s v="AVXN00348-01"/>
    <s v="PLATE"/>
    <s v="SM"/>
    <n v="212"/>
    <x v="1"/>
    <s v="HVX"/>
    <x v="1"/>
    <s v="kanban"/>
    <n v="2600"/>
    <n v="77"/>
    <n v="85"/>
    <n v="10.92"/>
    <n v="0"/>
    <n v="60"/>
    <n v="1622"/>
    <n v="840.84"/>
    <n v="1.8002466091245377"/>
    <n v="0"/>
    <n v="327.60000000000002"/>
    <n v="928.2"/>
    <n v="17712.240000000002"/>
    <s v="&lt;15 days"/>
    <n v="2"/>
    <s v="C"/>
    <n v="14"/>
    <n v="0"/>
  </r>
  <r>
    <s v="AVXN00372-01"/>
    <s v="HVX-O触臂630A"/>
    <s v="VMI"/>
    <n v="212"/>
    <x v="1"/>
    <s v="HVX"/>
    <x v="2"/>
    <s v="MRP"/>
    <s v="VMI"/>
    <n v="96"/>
    <n v="0"/>
    <n v="98.45"/>
    <n v="0"/>
    <n v="0"/>
    <n v="4128"/>
    <n v="9451.2000000000007"/>
    <n v="6.8083817829457356"/>
    <n v="0"/>
    <n v="0"/>
    <n v="0"/>
    <n v="406401.60000000003"/>
    <s v="&lt;15 days"/>
    <n v="1"/>
    <s v="A"/>
    <n v="7"/>
    <n v="0"/>
  </r>
  <r>
    <s v="AVXN00372-02"/>
    <s v="HVX-O触臂1250A"/>
    <s v="VMI"/>
    <n v="212"/>
    <x v="1"/>
    <s v="HVX"/>
    <x v="2"/>
    <s v="MRP"/>
    <s v="VMI"/>
    <n v="197"/>
    <n v="0"/>
    <n v="225.08"/>
    <n v="0"/>
    <n v="0"/>
    <n v="5046"/>
    <n v="44340.76"/>
    <n v="6.9441141498216403"/>
    <n v="0"/>
    <n v="0"/>
    <n v="0"/>
    <n v="1135753.6800000002"/>
    <s v="&lt;15 days"/>
    <n v="1"/>
    <s v="A"/>
    <n v="7"/>
    <n v="0"/>
  </r>
  <r>
    <s v="AVXN00398-02"/>
    <s v="SUPPORT"/>
    <s v="O12"/>
    <n v="202"/>
    <x v="1"/>
    <s v="HVX"/>
    <x v="0"/>
    <s v="Order specific"/>
    <n v="2100"/>
    <n v="62"/>
    <n v="1"/>
    <n v="512.78"/>
    <n v="0"/>
    <n v="0"/>
    <n v="753"/>
    <n v="31792.359999999997"/>
    <n v="95.491367861885792"/>
    <n v="0"/>
    <n v="0"/>
    <n v="512.78"/>
    <n v="386123.33999999997"/>
    <s v="Order specific"/>
    <s v="Order specific"/>
    <s v="A"/>
    <s v=""/>
    <n v="0"/>
  </r>
  <r>
    <s v="AVXN00398-04"/>
    <s v="SUPPORT"/>
    <s v="O12"/>
    <n v="202"/>
    <x v="1"/>
    <s v="HVX"/>
    <x v="0"/>
    <s v="Order specific"/>
    <n v="2100"/>
    <n v="8"/>
    <n v="0"/>
    <n v="546.4"/>
    <n v="0"/>
    <n v="0"/>
    <n v="61"/>
    <n v="4371.2"/>
    <n v="370.98360655737707"/>
    <n v="0"/>
    <n v="0"/>
    <n v="0"/>
    <n v="33330.400000000001"/>
    <s v="Order specific"/>
    <s v="Order specific"/>
    <s v="B"/>
    <s v=""/>
    <n v="0"/>
  </r>
  <r>
    <s v="AVXN00398-05"/>
    <s v="SUPPORT"/>
    <s v="O12"/>
    <n v="202"/>
    <x v="1"/>
    <s v="HVX"/>
    <x v="0"/>
    <s v="Order specific"/>
    <n v="2100"/>
    <n v="2"/>
    <n v="0"/>
    <n v="571.91999999999996"/>
    <n v="0"/>
    <n v="0"/>
    <n v="21"/>
    <n v="1143.8399999999999"/>
    <n v="139.04761904761904"/>
    <n v="0"/>
    <n v="0"/>
    <n v="0"/>
    <n v="12010.32"/>
    <s v="Order specific"/>
    <s v="Order specific"/>
    <s v="B"/>
    <s v=""/>
    <n v="0"/>
  </r>
  <r>
    <s v="AVXN00401-01"/>
    <s v="大电流机构储能电机110/125V AC/DC"/>
    <s v="VMI"/>
    <n v="202"/>
    <x v="1"/>
    <s v="HVX"/>
    <x v="2"/>
    <s v="MRP"/>
    <s v="VMI"/>
    <n v="6"/>
    <n v="0"/>
    <n v="138"/>
    <n v="0"/>
    <n v="0"/>
    <n v="283"/>
    <n v="828"/>
    <n v="2.579505300353357"/>
    <n v="0"/>
    <n v="0"/>
    <n v="0"/>
    <n v="39054"/>
    <s v="&lt;15 days"/>
    <n v="2"/>
    <s v="C"/>
    <n v="14"/>
    <n v="0"/>
  </r>
  <r>
    <s v="AVXN00402-01"/>
    <s v="DBA1 VMI,2100库放超市"/>
    <s v="VMI"/>
    <n v="202"/>
    <x v="1"/>
    <s v="HVX"/>
    <x v="2"/>
    <s v="MRP"/>
    <s v="VMI"/>
    <n v="16"/>
    <n v="0"/>
    <n v="138"/>
    <n v="0"/>
    <n v="0"/>
    <n v="569"/>
    <n v="2208"/>
    <n v="3.8488576449912126"/>
    <n v="0"/>
    <n v="0"/>
    <n v="0"/>
    <n v="78522"/>
    <s v="&lt;15 days"/>
    <n v="2"/>
    <s v="B"/>
    <n v="14"/>
    <n v="0"/>
  </r>
  <r>
    <s v="AVXN00414-01"/>
    <s v="大电流S11三角片"/>
    <s v="VMI"/>
    <n v="212"/>
    <x v="1"/>
    <s v="HVX"/>
    <x v="2"/>
    <s v="MRP"/>
    <s v="VMI"/>
    <n v="56"/>
    <n v="0"/>
    <n v="10.07"/>
    <n v="0"/>
    <n v="0"/>
    <n v="4388"/>
    <n v="563.92000000000007"/>
    <n v="1.3309024612579763"/>
    <n v="0"/>
    <n v="0"/>
    <n v="0"/>
    <n v="44187.16"/>
    <s v="&lt;15 days"/>
    <n v="2"/>
    <s v="C"/>
    <n v="14"/>
    <n v="0"/>
  </r>
  <r>
    <s v="AVXN00414-02"/>
    <s v="OPERATING PART"/>
    <s v="X40"/>
    <n v="212"/>
    <x v="1"/>
    <s v="HVX"/>
    <x v="0"/>
    <s v="Order specific"/>
    <n v="2100"/>
    <n v="186"/>
    <n v="0"/>
    <n v="5"/>
    <n v="0"/>
    <n v="0"/>
    <n v="686"/>
    <n v="930"/>
    <n v="29.795918367346935"/>
    <n v="0"/>
    <n v="0"/>
    <n v="0"/>
    <n v="3430"/>
    <s v="Order specific"/>
    <s v="Order specific"/>
    <s v="B"/>
    <s v=""/>
    <n v="0"/>
  </r>
  <r>
    <s v="AVXN00444-01"/>
    <s v="LOCKING LEVER"/>
    <s v="SM"/>
    <n v="202"/>
    <x v="1"/>
    <s v="HVX"/>
    <x v="1"/>
    <s v="kanban"/>
    <n v="2600"/>
    <n v="206"/>
    <n v="302"/>
    <n v="7.05"/>
    <n v="0"/>
    <n v="100"/>
    <n v="1633"/>
    <n v="1452.3"/>
    <n v="41.573790569503984"/>
    <n v="0"/>
    <n v="352.5"/>
    <n v="2129.1"/>
    <n v="11512.65"/>
    <s v="&lt;90 days"/>
    <n v="2"/>
    <s v="B"/>
    <n v="14"/>
    <n v="635.73646345558996"/>
  </r>
  <r>
    <s v="AVXN00452-02"/>
    <s v="Isc≤40KA,P210焊接壳体"/>
    <s v="VMI"/>
    <n v="202"/>
    <x v="1"/>
    <s v="HVX"/>
    <x v="2"/>
    <s v="MRP"/>
    <s v="VMI"/>
    <n v="46"/>
    <n v="0"/>
    <n v="633.76"/>
    <n v="0"/>
    <n v="0"/>
    <n v="753"/>
    <n v="29152.959999999999"/>
    <n v="99.853917662682591"/>
    <n v="0"/>
    <n v="0"/>
    <n v="0"/>
    <n v="477221.27999999997"/>
    <s v="&gt;90 days"/>
    <n v="1"/>
    <s v="A"/>
    <n v="7"/>
    <n v="17892.116435142972"/>
  </r>
  <r>
    <s v="AVXN00452-03"/>
    <s v="Isc≤40KA,P275焊接壳体"/>
    <s v="VMI"/>
    <n v="202"/>
    <x v="1"/>
    <s v="HVX"/>
    <x v="2"/>
    <s v="MRP"/>
    <s v="VMI"/>
    <n v="1"/>
    <n v="0"/>
    <n v="685.53"/>
    <n v="0"/>
    <n v="0"/>
    <n v="6"/>
    <n v="685.53"/>
    <n v="2798.3333333333335"/>
    <n v="0"/>
    <n v="0"/>
    <n v="0"/>
    <n v="4113.18"/>
    <s v="&gt;90 days"/>
    <n v="3"/>
    <s v="C"/>
    <n v="21"/>
    <n v="449.05440543180464"/>
  </r>
  <r>
    <s v="AVXN00452-22"/>
    <s v="Isc≤50KA,P275焊接壳体"/>
    <s v="VMI"/>
    <n v="202"/>
    <x v="1"/>
    <s v="HVX"/>
    <x v="2"/>
    <s v="MRP"/>
    <s v="VMI"/>
    <n v="2"/>
    <n v="0"/>
    <n v="702.76"/>
    <n v="0"/>
    <n v="0"/>
    <n v="39"/>
    <n v="1405.52"/>
    <n v="9.3589743589743595"/>
    <n v="0"/>
    <n v="0"/>
    <n v="0"/>
    <n v="27407.64"/>
    <s v="&lt;15 days"/>
    <n v="2"/>
    <s v="B"/>
    <n v="14"/>
    <n v="0"/>
  </r>
  <r>
    <s v="AVXN00509-01"/>
    <s v="HVX-O底板150mm"/>
    <s v="O12"/>
    <n v="202"/>
    <x v="1"/>
    <s v="HVX"/>
    <x v="0"/>
    <s v="Order specific"/>
    <n v="2100"/>
    <n v="12"/>
    <n v="0"/>
    <n v="112.38"/>
    <n v="0"/>
    <n v="0"/>
    <n v="56"/>
    <n v="1348.56"/>
    <n v="13.035714285714285"/>
    <n v="0"/>
    <n v="0"/>
    <n v="0"/>
    <n v="6293.28"/>
    <s v="Order specific"/>
    <s v="Order specific"/>
    <s v="B"/>
    <s v=""/>
    <n v="0"/>
  </r>
  <r>
    <s v="AVXN00509-02"/>
    <s v="HVX-O底板210mm"/>
    <s v="O12"/>
    <n v="202"/>
    <x v="1"/>
    <s v="HVX"/>
    <x v="0"/>
    <s v="Order specific"/>
    <n v="2100"/>
    <n v="13"/>
    <n v="0"/>
    <n v="138.58000000000001"/>
    <n v="0"/>
    <n v="0"/>
    <n v="935"/>
    <n v="1801.5400000000002"/>
    <n v="4.6844919786096257"/>
    <n v="0"/>
    <n v="0"/>
    <n v="0"/>
    <n v="129572.30000000002"/>
    <s v="Order specific"/>
    <s v="Order specific"/>
    <s v="B"/>
    <s v=""/>
    <n v="0"/>
  </r>
  <r>
    <s v="AVXN00509-03"/>
    <s v="HVX-O底板275mm"/>
    <s v="O12"/>
    <n v="202"/>
    <x v="1"/>
    <s v="HVX"/>
    <x v="0"/>
    <s v="Order specific"/>
    <n v="2100"/>
    <n v="3"/>
    <n v="0"/>
    <n v="154.63999999999999"/>
    <n v="0"/>
    <n v="0"/>
    <n v="126"/>
    <n v="463.91999999999996"/>
    <n v="37.658730158730158"/>
    <n v="0"/>
    <n v="0"/>
    <n v="0"/>
    <n v="19484.64"/>
    <s v="Order specific"/>
    <s v="Order specific"/>
    <s v="C"/>
    <s v=""/>
    <n v="0"/>
  </r>
  <r>
    <s v="AVXN00585-01"/>
    <s v="SHAFT"/>
    <s v="HVX"/>
    <n v="202"/>
    <x v="1"/>
    <s v="HVX"/>
    <x v="0"/>
    <s v="Order specific"/>
    <n v="2100"/>
    <n v="63"/>
    <n v="0"/>
    <n v="26.8"/>
    <n v="0"/>
    <n v="0"/>
    <n v="89"/>
    <n v="1688.4"/>
    <n v="12.303370786516854"/>
    <n v="0"/>
    <n v="0"/>
    <n v="0"/>
    <n v="2385.2000000000003"/>
    <s v="Order specific"/>
    <s v="Order specific"/>
    <s v="B"/>
    <s v=""/>
    <n v="0"/>
  </r>
  <r>
    <s v="AVXN00585-02"/>
    <s v="SHAFT"/>
    <s v="HVX"/>
    <n v="202"/>
    <x v="1"/>
    <s v="HVX"/>
    <x v="0"/>
    <s v="Order specific"/>
    <n v="2100"/>
    <n v="61"/>
    <n v="0"/>
    <n v="28.13"/>
    <n v="0"/>
    <n v="0"/>
    <n v="91"/>
    <n v="1715.9299999999998"/>
    <n v="252.69230769230768"/>
    <n v="0"/>
    <n v="0"/>
    <n v="0"/>
    <n v="2559.83"/>
    <s v="Order specific"/>
    <s v="Order specific"/>
    <s v="B"/>
    <s v=""/>
    <n v="0"/>
  </r>
  <r>
    <s v="AVXN00653-01"/>
    <s v="ASSEMBLY"/>
    <s v="VMI"/>
    <n v="202"/>
    <x v="1"/>
    <s v="HVX"/>
    <x v="2"/>
    <s v="MRP"/>
    <s v="VMI"/>
    <n v="22"/>
    <n v="0"/>
    <n v="76.77"/>
    <n v="0"/>
    <n v="0"/>
    <n v="341"/>
    <n v="1688.9399999999998"/>
    <n v="65.293255131964813"/>
    <n v="0"/>
    <n v="0"/>
    <n v="0"/>
    <n v="26178.57"/>
    <s v="&lt;90 days"/>
    <n v="2"/>
    <s v="B"/>
    <n v="14"/>
    <n v="875.68940922524143"/>
  </r>
  <r>
    <s v="AVXN00672-01"/>
    <s v="CONNECTION"/>
    <s v="O12"/>
    <n v="105"/>
    <x v="1"/>
    <s v="HVX"/>
    <x v="0"/>
    <s v="Order specific"/>
    <n v="2100"/>
    <n v="120"/>
    <n v="0"/>
    <n v="151.51"/>
    <n v="0"/>
    <n v="0"/>
    <n v="216"/>
    <n v="18181.199999999997"/>
    <n v="37.175925925925924"/>
    <n v="0"/>
    <n v="0"/>
    <n v="0"/>
    <n v="32726.159999999996"/>
    <s v="Order specific"/>
    <s v="Order specific"/>
    <s v="A"/>
    <s v=""/>
    <n v="0"/>
  </r>
  <r>
    <s v="AVXN00708-01"/>
    <s v="HVX-A固定式号码排"/>
    <s v="SM"/>
    <n v="219"/>
    <x v="1"/>
    <s v="HVX"/>
    <x v="1"/>
    <s v="kanban"/>
    <n v="2600"/>
    <n v="150"/>
    <n v="250"/>
    <n v="7.38"/>
    <n v="0"/>
    <n v="100"/>
    <n v="0"/>
    <n v="1107"/>
    <s v=""/>
    <n v="0"/>
    <n v="369"/>
    <n v="1845"/>
    <n v="0"/>
    <s v="&gt;90 days"/>
    <n v="4"/>
    <s v="B"/>
    <n v="0"/>
    <n v="730.62"/>
  </r>
  <r>
    <s v="AVXN00708-02"/>
    <s v="HVX-O固定式号码排"/>
    <s v="SM"/>
    <n v="219"/>
    <x v="1"/>
    <s v="HVX"/>
    <x v="1"/>
    <s v="kanban"/>
    <n v="2600"/>
    <n v="100"/>
    <n v="100"/>
    <n v="9.84"/>
    <n v="0"/>
    <n v="50"/>
    <n v="0"/>
    <n v="984"/>
    <s v=""/>
    <n v="0"/>
    <n v="246"/>
    <n v="984"/>
    <n v="0"/>
    <s v="&gt;90 days"/>
    <n v="4"/>
    <s v="B"/>
    <n v="0"/>
    <n v="649.44000000000005"/>
  </r>
  <r>
    <s v="AVXN00708-03"/>
    <s v="HVX-A电动手车号码排"/>
    <s v="SM"/>
    <n v="219"/>
    <x v="1"/>
    <s v="HVX"/>
    <x v="1"/>
    <s v="kanban"/>
    <n v="2600"/>
    <n v="100"/>
    <n v="250"/>
    <n v="1.64"/>
    <n v="0"/>
    <n v="50"/>
    <n v="0"/>
    <n v="164"/>
    <s v=""/>
    <n v="0"/>
    <n v="41"/>
    <n v="410"/>
    <n v="0"/>
    <s v="&gt;90 days"/>
    <n v="4"/>
    <s v="C"/>
    <n v="0"/>
    <n v="108.24000000000001"/>
  </r>
  <r>
    <s v="AVXN00719-01"/>
    <s v="LOCKING LEVER"/>
    <s v="X40"/>
    <n v="202"/>
    <x v="1"/>
    <s v="HVX"/>
    <x v="0"/>
    <s v="Order specific"/>
    <n v="2100"/>
    <n v="12"/>
    <n v="8"/>
    <n v="11.02"/>
    <n v="0"/>
    <n v="0"/>
    <n v="23"/>
    <n v="132.24"/>
    <n v="1586.9565217391303"/>
    <n v="0"/>
    <n v="0"/>
    <n v="88.16"/>
    <n v="253.45999999999998"/>
    <s v="Order specific"/>
    <s v="Order specific"/>
    <s v="C"/>
    <s v=""/>
    <n v="0"/>
  </r>
  <r>
    <s v="AVXN10181-02"/>
    <s v="HANDLE"/>
    <s v="X40"/>
    <n v="202"/>
    <x v="1"/>
    <s v="HVX"/>
    <x v="0"/>
    <s v="Order specific"/>
    <n v="2100"/>
    <n v="16"/>
    <n v="0"/>
    <n v="102.05"/>
    <n v="0"/>
    <n v="0"/>
    <n v="0"/>
    <n v="1632.8"/>
    <s v=""/>
    <n v="0"/>
    <n v="0"/>
    <n v="0"/>
    <n v="0"/>
    <s v="Order specific"/>
    <s v="Order specific"/>
    <s v="B"/>
    <s v=""/>
    <n v="0"/>
  </r>
  <r>
    <s v="CHD1000011P0001"/>
    <s v="整流桥KBPC3510"/>
    <s v="VMI"/>
    <n v="202"/>
    <x v="0"/>
    <s v="VEP"/>
    <x v="2"/>
    <s v="MRP"/>
    <s v="VMI"/>
    <n v="54"/>
    <n v="0"/>
    <n v="9.4"/>
    <n v="0"/>
    <n v="0"/>
    <n v="778"/>
    <n v="507.6"/>
    <n v="7.5064267352185086"/>
    <n v="0"/>
    <n v="0"/>
    <n v="0"/>
    <n v="7313.2000000000007"/>
    <s v="&lt;15 days"/>
    <n v="3"/>
    <s v="C"/>
    <n v="21"/>
    <n v="0"/>
  </r>
  <r>
    <s v="CHD1000012P0011"/>
    <s v="接地端子 USLKG2.5"/>
    <s v="VMI"/>
    <n v="219"/>
    <x v="0"/>
    <s v="VEP"/>
    <x v="2"/>
    <s v="MRP"/>
    <s v="VMI"/>
    <n v="14"/>
    <n v="0"/>
    <n v="6.75"/>
    <n v="0"/>
    <n v="0"/>
    <n v="1735"/>
    <n v="94.5"/>
    <n v="11.360230547550433"/>
    <n v="0"/>
    <n v="0"/>
    <n v="0"/>
    <n v="11711.25"/>
    <s v="&lt;15 days"/>
    <n v="2"/>
    <s v="C"/>
    <n v="14"/>
    <n v="0"/>
  </r>
  <r>
    <s v="CHD1000012P0021"/>
    <s v="冷压端子LV1.25-7B"/>
    <s v="VMI"/>
    <n v="219"/>
    <x v="0"/>
    <s v="VEP"/>
    <x v="2"/>
    <s v="MRP"/>
    <s v="VMI"/>
    <n v="1000"/>
    <n v="0"/>
    <n v="0.09"/>
    <n v="0"/>
    <n v="0"/>
    <n v="598"/>
    <n v="90"/>
    <n v="8.5451505016722393"/>
    <n v="0"/>
    <n v="0"/>
    <n v="0"/>
    <n v="53.82"/>
    <s v="&lt;15 days"/>
    <n v="3"/>
    <s v="C"/>
    <n v="21"/>
    <n v="0"/>
  </r>
  <r>
    <s v="CHD1000012P0024"/>
    <s v="端子FJ5-2.5(4节)"/>
    <s v="VE2"/>
    <n v="212"/>
    <x v="0"/>
    <s v="VEP"/>
    <x v="0"/>
    <s v="Order specific"/>
    <n v="2100"/>
    <n v="71"/>
    <n v="0"/>
    <n v="3.64"/>
    <n v="0"/>
    <n v="0"/>
    <n v="207"/>
    <n v="258.44"/>
    <n v="1763.2850241545893"/>
    <n v="0"/>
    <n v="0"/>
    <n v="0"/>
    <n v="753.48"/>
    <s v="Order specific"/>
    <s v="Order specific"/>
    <s v="C"/>
    <s v=""/>
    <n v="0"/>
  </r>
  <r>
    <s v="CHD1000013P0001"/>
    <s v="管状端头 1.5mm2"/>
    <s v="VE1"/>
    <n v="219"/>
    <x v="0"/>
    <s v="VEP"/>
    <x v="0"/>
    <s v="Order specific"/>
    <n v="2100"/>
    <n v="7000"/>
    <n v="0"/>
    <n v="0.05"/>
    <n v="0"/>
    <n v="0"/>
    <n v="295"/>
    <n v="350"/>
    <n v="87.847457627118644"/>
    <n v="0"/>
    <n v="0"/>
    <n v="0"/>
    <n v="14.75"/>
    <s v="Order specific"/>
    <s v="Order specific"/>
    <s v="C"/>
    <s v=""/>
    <n v="0"/>
  </r>
  <r>
    <s v="CHD1000015P0001"/>
    <s v="行程开关:LXW20-11M"/>
    <s v="VMI"/>
    <n v="219"/>
    <x v="0"/>
    <s v="VEP"/>
    <x v="2"/>
    <s v="MRP"/>
    <s v="VMI"/>
    <n v="510"/>
    <n v="0"/>
    <n v="6.2"/>
    <n v="0"/>
    <n v="0"/>
    <n v="50039"/>
    <n v="3162"/>
    <n v="51.060173065009295"/>
    <n v="0"/>
    <n v="0"/>
    <n v="0"/>
    <n v="310241.8"/>
    <s v="&lt;90 days"/>
    <n v="1"/>
    <s v="B"/>
    <n v="7"/>
    <n v="1800.817561972603"/>
  </r>
  <r>
    <s v="CHD1000015P0009"/>
    <s v="行程开关JW2-11Z/5"/>
    <s v="VE1"/>
    <n v="219"/>
    <x v="0"/>
    <s v="VEP"/>
    <x v="0"/>
    <s v="Order specific"/>
    <n v="2100"/>
    <n v="3"/>
    <n v="0"/>
    <n v="31.46"/>
    <n v="0"/>
    <n v="0"/>
    <n v="17"/>
    <n v="94.38"/>
    <n v="10950"/>
    <n v="0"/>
    <n v="0"/>
    <n v="0"/>
    <n v="534.82000000000005"/>
    <s v="Order specific"/>
    <s v="Order specific"/>
    <s v="C"/>
    <s v=""/>
    <n v="0"/>
  </r>
  <r>
    <s v="CHD1000016P0002"/>
    <s v="插针式弹簧插头 FKIC2.5/8-ST-5.08"/>
    <s v="VMI"/>
    <n v="219"/>
    <x v="0"/>
    <s v="VEP"/>
    <x v="2"/>
    <s v="MRP"/>
    <s v="VMI"/>
    <n v="2"/>
    <n v="0"/>
    <n v="18.29"/>
    <n v="0"/>
    <n v="0"/>
    <n v="660"/>
    <n v="36.58"/>
    <n v="1.6590909090909089"/>
    <n v="0"/>
    <n v="0"/>
    <n v="0"/>
    <n v="12071.4"/>
    <s v="&lt;15 days"/>
    <n v="2"/>
    <s v="C"/>
    <n v="14"/>
    <n v="0"/>
  </r>
  <r>
    <s v="CHD1000016P0003"/>
    <s v="插针式弹簧插头 FKIC2.5/10-ST-5.08"/>
    <s v="VMI"/>
    <n v="219"/>
    <x v="0"/>
    <s v="VEP"/>
    <x v="2"/>
    <s v="MRP"/>
    <s v="VMI"/>
    <n v="112"/>
    <n v="0"/>
    <n v="22.82"/>
    <n v="0"/>
    <n v="0"/>
    <n v="715"/>
    <n v="2555.84"/>
    <n v="1.020979020979021"/>
    <n v="0"/>
    <n v="0"/>
    <n v="0"/>
    <n v="16316.300000000001"/>
    <s v="&lt;15 days"/>
    <n v="2"/>
    <s v="B"/>
    <n v="14"/>
    <n v="0"/>
  </r>
  <r>
    <s v="CHD1000016P0008"/>
    <s v="导轨插头 MSTBHK-2.5/10-G-5.08"/>
    <s v="SM"/>
    <n v="219"/>
    <x v="0"/>
    <s v="VEP"/>
    <x v="1"/>
    <s v="kanban"/>
    <n v="2600"/>
    <n v="387"/>
    <n v="1000"/>
    <n v="19.260000000000002"/>
    <n v="0"/>
    <n v="500"/>
    <n v="29380"/>
    <n v="7453.6200000000008"/>
    <n v="1.3914227365554799"/>
    <n v="0"/>
    <n v="4815"/>
    <n v="19260"/>
    <n v="565858.80000000005"/>
    <s v="&lt;15 days"/>
    <n v="1"/>
    <s v="A"/>
    <n v="7"/>
    <n v="0"/>
  </r>
  <r>
    <s v="CHD1000016P0022"/>
    <s v="螺钉插头MSTB2.5/12-SF-5.08"/>
    <s v="VE1"/>
    <n v="219"/>
    <x v="0"/>
    <s v="VEP"/>
    <x v="0"/>
    <s v="Order specific"/>
    <n v="2100"/>
    <n v="1"/>
    <n v="13"/>
    <n v="10.6"/>
    <n v="0"/>
    <n v="0"/>
    <n v="65"/>
    <n v="10.6"/>
    <n v="2173.1538461538462"/>
    <n v="0"/>
    <n v="0"/>
    <n v="137.79999999999998"/>
    <n v="689"/>
    <s v="Order specific"/>
    <s v="Order specific"/>
    <s v="C"/>
    <s v=""/>
    <n v="0"/>
  </r>
  <r>
    <s v="CHD1000017P0003"/>
    <s v="450/750V，RV-105  1.5平，105℃，多股黑色软导线"/>
    <s v="VMI"/>
    <n v="212"/>
    <x v="0"/>
    <s v="VEP"/>
    <x v="2"/>
    <s v="MRP"/>
    <s v="VMI"/>
    <n v="12280"/>
    <n v="0"/>
    <n v="1.36"/>
    <n v="0"/>
    <n v="0"/>
    <n v="0"/>
    <n v="16700.800000000003"/>
    <s v=""/>
    <n v="0"/>
    <n v="0"/>
    <n v="0"/>
    <n v="0"/>
    <s v="&gt;90 days"/>
    <n v="4"/>
    <s v="A"/>
    <n v="0"/>
    <n v="11022.528000000002"/>
  </r>
  <r>
    <s v="CHD1000017P0004"/>
    <s v="450/750V，RV-105  2.5平，105℃，多股黑色软导线"/>
    <s v="VMI"/>
    <n v="212"/>
    <x v="0"/>
    <s v="VEP"/>
    <x v="2"/>
    <s v="MRP"/>
    <s v="VMI"/>
    <n v="2204"/>
    <n v="0"/>
    <n v="2.16"/>
    <n v="0"/>
    <n v="0"/>
    <n v="1900"/>
    <n v="4760.6400000000003"/>
    <n v="2359.0526315789471"/>
    <n v="0"/>
    <n v="0"/>
    <n v="0"/>
    <n v="4104"/>
    <s v="&gt;90 days"/>
    <n v="3"/>
    <s v="B"/>
    <n v="21"/>
    <n v="3114.0524982196248"/>
  </r>
  <r>
    <s v="CHD1000017P0007"/>
    <s v="450/750V，RV-105  2.5平，105℃，多股黄绿相间软导线"/>
    <s v="VMI"/>
    <n v="212"/>
    <x v="0"/>
    <s v="VEP"/>
    <x v="2"/>
    <s v="MRP"/>
    <s v="VMI"/>
    <n v="13"/>
    <n v="0"/>
    <n v="2.3199999999999998"/>
    <n v="0"/>
    <n v="0"/>
    <n v="31193.119999999999"/>
    <n v="30.159999999999997"/>
    <n v="25.789661309929883"/>
    <n v="0"/>
    <n v="0"/>
    <n v="0"/>
    <n v="72368.03839999999"/>
    <s v="&lt;30 days"/>
    <n v="2"/>
    <s v="C"/>
    <n v="14"/>
    <n v="9.0997814725306423"/>
  </r>
  <r>
    <s v="CHD1000017P0049"/>
    <s v="450/750V，RV-105  1.5平，105℃，多股灰色软导线"/>
    <s v="VE1"/>
    <n v="212"/>
    <x v="0"/>
    <s v="VEP"/>
    <x v="0"/>
    <s v="Order specific"/>
    <n v="2100"/>
    <n v="28400"/>
    <n v="0"/>
    <n v="1.32"/>
    <n v="0"/>
    <n v="0"/>
    <n v="8018.2"/>
    <n v="37488"/>
    <n v="0.591778703449652"/>
    <n v="0"/>
    <n v="0"/>
    <n v="0"/>
    <n v="10584.023999999999"/>
    <s v="Order specific"/>
    <s v="Order specific"/>
    <s v="A"/>
    <s v=""/>
    <n v="0"/>
  </r>
  <r>
    <s v="CHD1000017P0120"/>
    <s v="航空镀银导线 FF46-2/1.5平方毫米"/>
    <s v="VEP"/>
    <n v="209"/>
    <x v="0"/>
    <s v="VEP"/>
    <x v="0"/>
    <s v="Order specific"/>
    <n v="2100"/>
    <n v="8399.16"/>
    <n v="0"/>
    <n v="3.02"/>
    <n v="0"/>
    <n v="0"/>
    <n v="12399.04"/>
    <n v="25365.463199999998"/>
    <n v="836.03246702970534"/>
    <n v="0"/>
    <n v="0"/>
    <n v="0"/>
    <n v="37445.1008"/>
    <s v="Order specific"/>
    <s v="Order specific"/>
    <s v="A"/>
    <s v=""/>
    <n v="0"/>
  </r>
  <r>
    <s v="CHD1000018P0013"/>
    <s v="套线软管550mm"/>
    <s v="VMI"/>
    <n v="202"/>
    <x v="0"/>
    <s v="VEP"/>
    <x v="2"/>
    <s v="MRP"/>
    <s v="VMI"/>
    <n v="103"/>
    <n v="0"/>
    <n v="23.3"/>
    <n v="0"/>
    <n v="0"/>
    <n v="13535"/>
    <n v="2399.9"/>
    <n v="226.50117473217583"/>
    <n v="0"/>
    <n v="0"/>
    <n v="0"/>
    <n v="315365.5"/>
    <s v="&gt;90 days"/>
    <n v="1"/>
    <s v="B"/>
    <n v="7"/>
    <n v="1534.9826512349866"/>
  </r>
  <r>
    <s v="CHD1000018P0084"/>
    <s v="套线软管1m"/>
    <s v="VMI"/>
    <n v="202"/>
    <x v="0"/>
    <s v="VEP"/>
    <x v="2"/>
    <s v="MRP"/>
    <s v="VMI"/>
    <n v="26"/>
    <n v="0"/>
    <n v="46.6"/>
    <n v="0"/>
    <n v="0"/>
    <n v="528"/>
    <n v="1211.6000000000001"/>
    <n v="71.202651515151516"/>
    <n v="0"/>
    <n v="0"/>
    <n v="0"/>
    <n v="24604.799999999999"/>
    <s v="&lt;90 days"/>
    <n v="2"/>
    <s v="B"/>
    <n v="14"/>
    <n v="642.4261249634261"/>
  </r>
  <r>
    <s v="CHD1000018P0115"/>
    <s v="套线软管1.5m"/>
    <s v="VE1"/>
    <n v="217"/>
    <x v="0"/>
    <s v="VEP"/>
    <x v="0"/>
    <s v="Order specific"/>
    <n v="2100"/>
    <n v="20"/>
    <n v="0"/>
    <n v="69.900000000000006"/>
    <n v="0"/>
    <n v="0"/>
    <n v="21"/>
    <n v="1398"/>
    <n v="451.90476190476193"/>
    <n v="0"/>
    <n v="0"/>
    <n v="0"/>
    <n v="1467.9"/>
    <s v="Order specific"/>
    <s v="Order specific"/>
    <s v="B"/>
    <s v=""/>
    <n v="0"/>
  </r>
  <r>
    <s v="CHD1000018P0135"/>
    <s v="套线软管900mm"/>
    <s v="VE1"/>
    <n v="202"/>
    <x v="0"/>
    <s v="VEP"/>
    <x v="0"/>
    <s v="Order specific"/>
    <n v="2100"/>
    <n v="1"/>
    <n v="0"/>
    <n v="39.700000000000003"/>
    <n v="0"/>
    <n v="0"/>
    <n v="16"/>
    <n v="39.700000000000003"/>
    <n v="456.25"/>
    <n v="0"/>
    <n v="0"/>
    <n v="0"/>
    <n v="635.20000000000005"/>
    <s v="Order specific"/>
    <s v="Order specific"/>
    <s v="C"/>
    <s v=""/>
    <n v="0"/>
  </r>
  <r>
    <s v="CHD1000018P0165"/>
    <s v="套线软管250mm"/>
    <s v="VE1"/>
    <n v="202"/>
    <x v="0"/>
    <s v="VEP"/>
    <x v="0"/>
    <s v="Order specific"/>
    <n v="2100"/>
    <n v="10"/>
    <n v="0"/>
    <n v="8.24"/>
    <n v="0"/>
    <n v="0"/>
    <n v="19"/>
    <n v="82.4"/>
    <n v="19.210526315789473"/>
    <n v="0"/>
    <n v="0"/>
    <n v="0"/>
    <n v="156.56"/>
    <s v="Order specific"/>
    <s v="Order specific"/>
    <s v="C"/>
    <s v=""/>
    <n v="0"/>
  </r>
  <r>
    <s v="CHD1000018P0183"/>
    <s v="套线软管1400"/>
    <s v="VMI"/>
    <n v="202"/>
    <x v="0"/>
    <s v="VEP"/>
    <x v="2"/>
    <s v="MRP"/>
    <s v="VMI"/>
    <n v="9"/>
    <n v="0"/>
    <n v="65.239999999999995"/>
    <n v="0"/>
    <n v="0"/>
    <n v="410"/>
    <n v="587.16"/>
    <n v="8.9024390243902438"/>
    <n v="0"/>
    <n v="0"/>
    <n v="0"/>
    <n v="26748.399999999998"/>
    <s v="&lt;15 days"/>
    <n v="2"/>
    <s v="C"/>
    <n v="14"/>
    <n v="0"/>
  </r>
  <r>
    <s v="CHD1000038P0002"/>
    <s v="窄轨 NS15"/>
    <s v="SM"/>
    <n v="219"/>
    <x v="0"/>
    <s v="VEP"/>
    <x v="1"/>
    <s v="kanban"/>
    <n v="2600"/>
    <n v="100"/>
    <n v="2350"/>
    <n v="1.68"/>
    <n v="0"/>
    <n v="400"/>
    <n v="14690"/>
    <n v="168"/>
    <n v="0.2236215112321307"/>
    <n v="0"/>
    <n v="336"/>
    <n v="3948"/>
    <n v="24679.200000000001"/>
    <s v="&lt;15 days"/>
    <n v="2"/>
    <s v="C"/>
    <n v="14"/>
    <n v="0"/>
  </r>
  <r>
    <s v="CHD1000038P0005"/>
    <s v="U型端子导轨251"/>
    <s v="SM"/>
    <n v="212"/>
    <x v="0"/>
    <s v="VEP"/>
    <x v="1"/>
    <s v="kanban"/>
    <n v="2600"/>
    <n v="26"/>
    <n v="20"/>
    <n v="4.91"/>
    <n v="0"/>
    <n v="10"/>
    <n v="149"/>
    <n v="127.66"/>
    <n v="244.96644295302013"/>
    <n v="0"/>
    <n v="24.55"/>
    <n v="98.2"/>
    <n v="731.59"/>
    <s v="&gt;90 days"/>
    <n v="3"/>
    <s v="C"/>
    <n v="21"/>
    <n v="77.032702126027388"/>
  </r>
  <r>
    <s v="CHD1000038P0046"/>
    <s v="窄轨 NS15 L=160mm"/>
    <s v="SM"/>
    <n v="219"/>
    <x v="0"/>
    <s v="VEP"/>
    <x v="1"/>
    <s v="kanban"/>
    <n v="2600"/>
    <n v="208"/>
    <n v="80"/>
    <n v="2.48"/>
    <n v="0"/>
    <n v="20"/>
    <n v="30"/>
    <n v="515.84"/>
    <n v="316.33333333333337"/>
    <n v="0"/>
    <n v="24.8"/>
    <n v="198.4"/>
    <n v="74.400000000000006"/>
    <s v="&gt;90 days"/>
    <n v="3"/>
    <s v="C"/>
    <n v="21"/>
    <n v="317.85310684931511"/>
  </r>
  <r>
    <s v="CHD1000039P0134"/>
    <s v="断路器带闭锁电磁铁（Y0）标识(英文)"/>
    <s v="VE1"/>
    <n v="202"/>
    <x v="0"/>
    <s v="VEP"/>
    <x v="0"/>
    <s v="Order specific"/>
    <n v="2100"/>
    <n v="500"/>
    <n v="0"/>
    <n v="0.54"/>
    <n v="0"/>
    <n v="0"/>
    <n v="0"/>
    <n v="270"/>
    <s v=""/>
    <n v="0"/>
    <n v="0"/>
    <n v="0"/>
    <n v="0"/>
    <s v="Order specific"/>
    <s v="Order specific"/>
    <s v="C"/>
    <s v=""/>
    <n v="0"/>
  </r>
  <r>
    <s v="CHD1000048P0002"/>
    <s v="终端固定件E/UK"/>
    <s v="VMI"/>
    <n v="219"/>
    <x v="0"/>
    <s v="VEP"/>
    <x v="2"/>
    <s v="MRP"/>
    <s v="VMI"/>
    <n v="9"/>
    <n v="0"/>
    <n v="1.1299999999999999"/>
    <n v="0"/>
    <n v="0"/>
    <n v="1882"/>
    <n v="10.169999999999998"/>
    <n v="96.971307120085001"/>
    <n v="0"/>
    <n v="0"/>
    <n v="0"/>
    <n v="2126.66"/>
    <s v="&gt;90 days"/>
    <n v="3"/>
    <s v="C"/>
    <n v="21"/>
    <n v="5.2586133238356156"/>
  </r>
  <r>
    <s v="CHD1000049P0005"/>
    <s v="前门直拨锁"/>
    <s v="VE1"/>
    <n v="212"/>
    <x v="0"/>
    <s v="VEP"/>
    <x v="0"/>
    <s v="Order specific"/>
    <n v="2100"/>
    <n v="60"/>
    <n v="0"/>
    <n v="68.38"/>
    <n v="20"/>
    <n v="0"/>
    <n v="151"/>
    <n v="4102.7999999999993"/>
    <n v="21.754966887417218"/>
    <n v="1367.6"/>
    <n v="0"/>
    <n v="0"/>
    <n v="10325.379999999999"/>
    <s v="Order specific"/>
    <s v="Order specific"/>
    <s v="B"/>
    <s v=""/>
    <n v="0"/>
  </r>
  <r>
    <s v="CHD1000074P0003"/>
    <s v="玻璃胶（中性硅酮胶）"/>
    <s v="FEP"/>
    <n v="212"/>
    <x v="0"/>
    <s v="VEP"/>
    <x v="0"/>
    <s v="Order specific"/>
    <n v="2100"/>
    <n v="40"/>
    <n v="0"/>
    <n v="19"/>
    <n v="5"/>
    <n v="0"/>
    <n v="0"/>
    <n v="760"/>
    <s v=""/>
    <n v="95"/>
    <n v="0"/>
    <n v="0"/>
    <n v="0"/>
    <s v="Order specific"/>
    <s v="Order specific"/>
    <s v="C"/>
    <s v=""/>
    <n v="0"/>
  </r>
  <r>
    <s v="CHD1000082P0002"/>
    <s v="双翅钥匙"/>
    <s v="VE2"/>
    <n v="212"/>
    <x v="0"/>
    <s v="VEP"/>
    <x v="0"/>
    <s v="Order specific"/>
    <n v="2100"/>
    <n v="36"/>
    <n v="0"/>
    <n v="2.81"/>
    <n v="0"/>
    <n v="0"/>
    <n v="31"/>
    <n v="101.16"/>
    <n v="470.96774193548384"/>
    <n v="0"/>
    <n v="0"/>
    <n v="0"/>
    <n v="87.11"/>
    <s v="Order specific"/>
    <s v="Order specific"/>
    <s v="C"/>
    <s v=""/>
    <n v="0"/>
  </r>
  <r>
    <s v="CHD8000001P0101"/>
    <s v="机箱右立柱12-1250-31.5-150"/>
    <s v="VMI"/>
    <n v="212"/>
    <x v="0"/>
    <s v="VEP"/>
    <x v="2"/>
    <s v="MRP"/>
    <s v="VMI"/>
    <n v="2"/>
    <n v="0"/>
    <n v="33.119999999999997"/>
    <n v="0"/>
    <n v="0"/>
    <n v="730"/>
    <n v="66.239999999999995"/>
    <n v="18"/>
    <n v="0"/>
    <n v="0"/>
    <n v="0"/>
    <n v="24177.599999999999"/>
    <s v="&lt;30 days"/>
    <n v="2"/>
    <s v="C"/>
    <n v="14"/>
    <n v="9.7151999999999994"/>
  </r>
  <r>
    <s v="CHD8000001P0102"/>
    <s v="机箱左立柱12-1250-31.5-150"/>
    <s v="VMI"/>
    <n v="212"/>
    <x v="0"/>
    <s v="VEP"/>
    <x v="2"/>
    <s v="MRP"/>
    <s v="VMI"/>
    <n v="2"/>
    <n v="0"/>
    <n v="22.9"/>
    <n v="0"/>
    <n v="0"/>
    <n v="709"/>
    <n v="45.8"/>
    <n v="1.0296191819464033"/>
    <n v="0"/>
    <n v="0"/>
    <n v="0"/>
    <n v="16236.099999999999"/>
    <s v="&lt;15 days"/>
    <n v="2"/>
    <s v="C"/>
    <n v="14"/>
    <n v="0"/>
  </r>
  <r>
    <s v="CHD8000001P0103"/>
    <s v="机箱右立柱12-1250-31.5-210"/>
    <s v="VMI"/>
    <n v="212"/>
    <x v="0"/>
    <s v="VEP"/>
    <x v="2"/>
    <s v="MRP"/>
    <s v="VMI"/>
    <n v="81"/>
    <n v="0"/>
    <n v="25.87"/>
    <n v="0"/>
    <n v="0"/>
    <n v="9537"/>
    <n v="2095.4700000000003"/>
    <n v="7.6543986578588658E-2"/>
    <n v="0"/>
    <n v="0"/>
    <n v="0"/>
    <n v="246722.19"/>
    <s v="&lt;15 days"/>
    <n v="1"/>
    <s v="B"/>
    <n v="7"/>
    <n v="0"/>
  </r>
  <r>
    <s v="CHD8000001P0104"/>
    <s v="机箱左立柱12-1250-31.5-210"/>
    <s v="VMI"/>
    <n v="212"/>
    <x v="0"/>
    <s v="VEP"/>
    <x v="2"/>
    <s v="MRP"/>
    <s v="VMI"/>
    <n v="67"/>
    <n v="0"/>
    <n v="14.88"/>
    <n v="0"/>
    <n v="0"/>
    <n v="9464"/>
    <n v="996.96"/>
    <n v="3.1239433643279795"/>
    <n v="0"/>
    <n v="0"/>
    <n v="0"/>
    <n v="140824.32000000001"/>
    <s v="&lt;15 days"/>
    <n v="2"/>
    <s v="B"/>
    <n v="14"/>
    <n v="0"/>
  </r>
  <r>
    <s v="CHD8000001P0107"/>
    <s v="机箱左立柱12-3150-40-275"/>
    <s v="VMI"/>
    <n v="212"/>
    <x v="0"/>
    <s v="VEP"/>
    <x v="2"/>
    <s v="MRP"/>
    <s v="VMI"/>
    <n v="2"/>
    <n v="0"/>
    <n v="26.76"/>
    <n v="0"/>
    <n v="0"/>
    <n v="853"/>
    <n v="53.52"/>
    <n v="28.669402110199297"/>
    <n v="0"/>
    <n v="0"/>
    <n v="0"/>
    <n v="22826.280000000002"/>
    <s v="&lt;30 days"/>
    <n v="2"/>
    <s v="C"/>
    <n v="14"/>
    <n v="18.073980846452667"/>
  </r>
  <r>
    <s v="CHD8000001P0108"/>
    <s v="机箱右立柱12-3150-40-275"/>
    <s v="VMI"/>
    <n v="212"/>
    <x v="0"/>
    <s v="VEP"/>
    <x v="2"/>
    <s v="MRP"/>
    <s v="VMI"/>
    <n v="2"/>
    <n v="0"/>
    <n v="37.799999999999997"/>
    <n v="0"/>
    <n v="0"/>
    <n v="853"/>
    <n v="75.599999999999994"/>
    <n v="0.85580304806565055"/>
    <n v="0"/>
    <n v="0"/>
    <n v="0"/>
    <n v="32243.399999999998"/>
    <s v="&lt;15 days"/>
    <n v="2"/>
    <s v="C"/>
    <n v="14"/>
    <n v="0"/>
  </r>
  <r>
    <s v="CHD8000001P0121"/>
    <s v="机箱左立柱12-1250-31.5-210(互锁模块)"/>
    <s v="VE2"/>
    <n v="212"/>
    <x v="0"/>
    <s v="VEP"/>
    <x v="0"/>
    <s v="Order specific"/>
    <n v="2100"/>
    <n v="2"/>
    <n v="2"/>
    <n v="23.54"/>
    <n v="0"/>
    <n v="0"/>
    <n v="52"/>
    <n v="47.08"/>
    <n v="14.03846153846154"/>
    <n v="0"/>
    <n v="0"/>
    <n v="47.08"/>
    <n v="1224.08"/>
    <s v="Order specific"/>
    <s v="Order specific"/>
    <s v="C"/>
    <s v=""/>
    <n v="0"/>
  </r>
  <r>
    <s v="CHD8000002R0101"/>
    <s v="底盘车装配12-150-31.5两侧接地"/>
    <s v="VMI"/>
    <n v="212"/>
    <x v="0"/>
    <s v="VEP"/>
    <x v="2"/>
    <s v="MRP"/>
    <s v="VMI"/>
    <n v="12"/>
    <n v="0"/>
    <n v="478.12"/>
    <n v="0"/>
    <n v="0"/>
    <n v="304"/>
    <n v="5737.4400000000005"/>
    <n v="2.4013157894736841"/>
    <n v="0"/>
    <n v="0"/>
    <n v="0"/>
    <n v="145348.48000000001"/>
    <s v="&lt;15 days"/>
    <n v="2"/>
    <s v="B"/>
    <n v="14"/>
    <n v="0"/>
  </r>
  <r>
    <s v="CHD8000002R0102"/>
    <s v="底盘车装配12-150-31.5中间接地"/>
    <s v="VMI"/>
    <n v="212"/>
    <x v="0"/>
    <s v="VEP"/>
    <x v="2"/>
    <s v="MRP"/>
    <s v="VMI"/>
    <n v="2"/>
    <n v="0"/>
    <n v="491.67"/>
    <n v="0"/>
    <n v="0"/>
    <n v="222"/>
    <n v="983.34"/>
    <n v="19.72972972972973"/>
    <n v="0"/>
    <n v="0"/>
    <n v="0"/>
    <n v="109150.74"/>
    <s v="&lt;30 days"/>
    <n v="2"/>
    <s v="B"/>
    <n v="14"/>
    <n v="188.47799013698631"/>
  </r>
  <r>
    <s v="CHD8000002R0103"/>
    <s v="底盘车装配12-210-31.5两侧接地"/>
    <s v="VMI"/>
    <n v="212"/>
    <x v="0"/>
    <s v="VEP"/>
    <x v="2"/>
    <s v="MRP"/>
    <s v="VMI"/>
    <n v="9"/>
    <n v="65"/>
    <n v="487.93"/>
    <n v="0"/>
    <n v="0"/>
    <n v="2651"/>
    <n v="4391.37"/>
    <n v="0.27536778574122972"/>
    <n v="0"/>
    <n v="0"/>
    <n v="31715.45"/>
    <n v="1293502.43"/>
    <s v="&lt;15 days"/>
    <n v="1"/>
    <s v="B"/>
    <n v="7"/>
    <n v="0"/>
  </r>
  <r>
    <s v="CHD8000002R0104"/>
    <s v="底盘车装配12-210-31.5中间接地"/>
    <s v="VMI"/>
    <n v="212"/>
    <x v="0"/>
    <s v="VEP"/>
    <x v="2"/>
    <s v="MRP"/>
    <s v="VMI"/>
    <n v="45"/>
    <n v="13"/>
    <n v="470"/>
    <n v="0"/>
    <n v="0"/>
    <n v="5810"/>
    <n v="21150"/>
    <n v="0.56540447504302926"/>
    <n v="0"/>
    <n v="0"/>
    <n v="6110"/>
    <n v="2730700"/>
    <s v="&lt;15 days"/>
    <n v="1"/>
    <s v="A"/>
    <n v="7"/>
    <n v="0"/>
  </r>
  <r>
    <s v="CHD8000002R0106"/>
    <s v="底盘车装配12-275-40中间接地"/>
    <s v="VMI"/>
    <n v="212"/>
    <x v="0"/>
    <s v="VEP"/>
    <x v="2"/>
    <s v="MRP"/>
    <s v="VMI"/>
    <n v="5"/>
    <n v="9"/>
    <n v="711"/>
    <n v="0"/>
    <n v="0"/>
    <n v="880"/>
    <n v="3555"/>
    <n v="18.66477272727273"/>
    <n v="0"/>
    <n v="0"/>
    <n v="6399"/>
    <n v="625680"/>
    <s v="&lt;30 days"/>
    <n v="1"/>
    <s v="B"/>
    <n v="7"/>
    <n v="1466.3482191780824"/>
  </r>
  <r>
    <s v="CHD8000002R0116"/>
    <s v="800底盘车关门联锁"/>
    <s v="VE1"/>
    <n v="212"/>
    <x v="0"/>
    <s v="VEP"/>
    <x v="0"/>
    <s v="Order specific"/>
    <n v="2100"/>
    <n v="36"/>
    <n v="103"/>
    <n v="712.9"/>
    <n v="0"/>
    <n v="0"/>
    <n v="415"/>
    <n v="25664.399999999998"/>
    <n v="4.3975903614457836"/>
    <n v="0"/>
    <n v="0"/>
    <n v="73428.7"/>
    <n v="295853.5"/>
    <s v="Order specific"/>
    <s v="Order specific"/>
    <s v="A"/>
    <s v=""/>
    <n v="0"/>
  </r>
  <r>
    <s v="CHD8000002R0126"/>
    <s v="关门联锁电动底盘车12-150 两侧接地"/>
    <s v="VE1"/>
    <n v="212"/>
    <x v="0"/>
    <s v="VEP"/>
    <x v="0"/>
    <s v="Order specific"/>
    <n v="2100"/>
    <n v="2"/>
    <n v="16"/>
    <n v="1852"/>
    <n v="0"/>
    <n v="0"/>
    <n v="85"/>
    <n v="3704"/>
    <n v="154.58823529411765"/>
    <n v="0"/>
    <n v="0"/>
    <n v="29632"/>
    <n v="157420"/>
    <s v="Order specific"/>
    <s v="Order specific"/>
    <s v="B"/>
    <s v=""/>
    <n v="0"/>
  </r>
  <r>
    <s v="CHD8000002R0145"/>
    <s v="底盘车装配12-275-31.5两侧接地(带关门联锁)"/>
    <s v="VE1"/>
    <n v="212"/>
    <x v="0"/>
    <s v="VEP"/>
    <x v="0"/>
    <s v="Order specific"/>
    <n v="2100"/>
    <n v="4"/>
    <n v="2"/>
    <n v="1000"/>
    <n v="0"/>
    <n v="0"/>
    <n v="51"/>
    <n v="4000"/>
    <n v="14.313725490196079"/>
    <n v="0"/>
    <n v="0"/>
    <n v="2000"/>
    <n v="51000"/>
    <s v="Order specific"/>
    <s v="Order specific"/>
    <s v="B"/>
    <s v=""/>
    <n v="0"/>
  </r>
  <r>
    <s v="CHD8000002R0155"/>
    <s v="底盘车装配12-210-40(左边接地)"/>
    <s v="VE1"/>
    <n v="212"/>
    <x v="0"/>
    <s v="VEP"/>
    <x v="0"/>
    <s v="Order specific"/>
    <n v="2100"/>
    <n v="1"/>
    <n v="0"/>
    <n v="754.57"/>
    <n v="0"/>
    <n v="0"/>
    <n v="37"/>
    <n v="754.57"/>
    <n v="39.45945945945946"/>
    <n v="0"/>
    <n v="0"/>
    <n v="0"/>
    <n v="27919.09"/>
    <s v="Order specific"/>
    <s v="Order specific"/>
    <s v="C"/>
    <s v=""/>
    <n v="0"/>
  </r>
  <r>
    <s v="CHD8000002R0160"/>
    <s v="800底盘车关门联锁(底部接地)"/>
    <s v="VE1"/>
    <n v="212"/>
    <x v="0"/>
    <s v="VEP"/>
    <x v="0"/>
    <s v="Order specific"/>
    <n v="2100"/>
    <n v="29"/>
    <n v="0"/>
    <n v="758"/>
    <n v="0"/>
    <n v="0"/>
    <n v="473"/>
    <n v="21982"/>
    <n v="0.77167019027484152"/>
    <n v="0"/>
    <n v="0"/>
    <n v="0"/>
    <n v="358534"/>
    <s v="Order specific"/>
    <s v="Order specific"/>
    <s v="A"/>
    <s v=""/>
    <n v="0"/>
  </r>
  <r>
    <s v="CHD8000002R0171"/>
    <s v="底盘车1000底部接地(关门联锁)"/>
    <s v="VE1"/>
    <n v="212"/>
    <x v="0"/>
    <s v="VEP"/>
    <x v="0"/>
    <s v="Order specific"/>
    <n v="2100"/>
    <n v="2"/>
    <n v="29"/>
    <n v="998"/>
    <n v="0"/>
    <n v="0"/>
    <n v="48"/>
    <n v="1996"/>
    <n v="220.52083333333331"/>
    <n v="0"/>
    <n v="0"/>
    <n v="28942"/>
    <n v="47904"/>
    <s v="Order specific"/>
    <s v="Order specific"/>
    <s v="B"/>
    <s v=""/>
    <n v="0"/>
  </r>
  <r>
    <s v="CHD8000002R0178"/>
    <s v="关门联锁底盘车装配12-275两侧接地（8开5闭）"/>
    <s v="VE1"/>
    <n v="212"/>
    <x v="0"/>
    <s v="VEP"/>
    <x v="0"/>
    <s v="Order specific"/>
    <n v="2100"/>
    <n v="5"/>
    <n v="12"/>
    <n v="1200"/>
    <n v="0"/>
    <n v="0"/>
    <n v="34"/>
    <n v="6000"/>
    <n v="21.470588235294116"/>
    <n v="0"/>
    <n v="0"/>
    <n v="14400"/>
    <n v="40800"/>
    <s v="Order specific"/>
    <s v="Order specific"/>
    <s v="B"/>
    <s v=""/>
    <n v="0"/>
  </r>
  <r>
    <s v="CHD8000002R0181"/>
    <s v="底盘车装配12-275两侧接地（帕威尔）"/>
    <s v="VE1"/>
    <n v="105"/>
    <x v="0"/>
    <s v="VEP"/>
    <x v="0"/>
    <s v="Order specific"/>
    <n v="2100"/>
    <n v="3"/>
    <n v="0"/>
    <n v="944.89"/>
    <n v="0"/>
    <n v="0"/>
    <n v="7"/>
    <n v="2834.67"/>
    <n v="260.71428571428572"/>
    <n v="0"/>
    <n v="0"/>
    <n v="0"/>
    <n v="6614.23"/>
    <s v="Order specific"/>
    <s v="Order specific"/>
    <s v="B"/>
    <s v=""/>
    <n v="0"/>
  </r>
  <r>
    <s v="CHD8000003P0107"/>
    <s v="合闸模块左侧板"/>
    <s v="VMI"/>
    <n v="212"/>
    <x v="0"/>
    <s v="VEP"/>
    <x v="2"/>
    <s v="MRP"/>
    <s v="VMI"/>
    <n v="94"/>
    <n v="0"/>
    <n v="28.81"/>
    <n v="0"/>
    <n v="0"/>
    <n v="15986"/>
    <n v="2708.14"/>
    <n v="6.8497435255848865E-2"/>
    <n v="0"/>
    <n v="0"/>
    <n v="0"/>
    <n v="460556.66"/>
    <s v="&lt;15 days"/>
    <n v="1"/>
    <s v="B"/>
    <n v="7"/>
    <n v="0"/>
  </r>
  <r>
    <s v="CHD8000003P0108"/>
    <s v="合闸模块右侧板"/>
    <s v="VMI"/>
    <n v="212"/>
    <x v="0"/>
    <s v="VEP"/>
    <x v="2"/>
    <s v="MRP"/>
    <s v="VMI"/>
    <n v="94"/>
    <n v="0"/>
    <n v="32.68"/>
    <n v="0"/>
    <n v="0"/>
    <n v="15981"/>
    <n v="3071.92"/>
    <n v="2.1469244728114636"/>
    <n v="0"/>
    <n v="0"/>
    <n v="0"/>
    <n v="522259.08"/>
    <s v="&lt;15 days"/>
    <n v="1"/>
    <s v="B"/>
    <n v="7"/>
    <n v="0"/>
  </r>
  <r>
    <s v="CHD8000003P0109"/>
    <s v="分闸模块右侧板12"/>
    <s v="VMI"/>
    <n v="212"/>
    <x v="0"/>
    <s v="VEP"/>
    <x v="2"/>
    <s v="MRP"/>
    <s v="VMI"/>
    <n v="94"/>
    <n v="0"/>
    <n v="24.39"/>
    <n v="0"/>
    <n v="0"/>
    <n v="15991"/>
    <n v="2292.66"/>
    <n v="2.1455818898130201"/>
    <n v="0"/>
    <n v="0"/>
    <n v="0"/>
    <n v="390020.49"/>
    <s v="&lt;15 days"/>
    <n v="1"/>
    <s v="B"/>
    <n v="7"/>
    <n v="0"/>
  </r>
  <r>
    <s v="CHD8000003P0112"/>
    <s v="分闸模块左侧板(带闭锁、三过流)"/>
    <s v="VMI"/>
    <n v="212"/>
    <x v="0"/>
    <s v="VEP"/>
    <x v="2"/>
    <s v="MRP"/>
    <s v="VMI"/>
    <n v="94"/>
    <n v="0"/>
    <n v="30.07"/>
    <n v="0"/>
    <n v="0"/>
    <n v="15982"/>
    <n v="2826.58"/>
    <n v="2.1467901389062698"/>
    <n v="0"/>
    <n v="0"/>
    <n v="0"/>
    <n v="480578.74"/>
    <s v="&lt;15 days"/>
    <n v="1"/>
    <s v="B"/>
    <n v="7"/>
    <n v="0"/>
  </r>
  <r>
    <s v="CHD8000003P0137"/>
    <s v="合闸模块左侧板40.5（GE专用）"/>
    <s v="VE2"/>
    <n v="212"/>
    <x v="0"/>
    <s v="VEP"/>
    <x v="0"/>
    <s v="Order specific"/>
    <n v="2100"/>
    <n v="14"/>
    <n v="0"/>
    <n v="31.4"/>
    <n v="0"/>
    <n v="0"/>
    <n v="50"/>
    <n v="439.59999999999997"/>
    <n v="686.19999999999993"/>
    <n v="0"/>
    <n v="0"/>
    <n v="0"/>
    <n v="1570"/>
    <s v="Order specific"/>
    <s v="Order specific"/>
    <s v="C"/>
    <s v=""/>
    <n v="0"/>
  </r>
  <r>
    <s v="CHD8000003P0138"/>
    <s v="合闸模块右侧板40.5（GE专用）"/>
    <s v="VE2"/>
    <n v="212"/>
    <x v="0"/>
    <s v="VEP"/>
    <x v="0"/>
    <s v="Order specific"/>
    <n v="2100"/>
    <n v="14"/>
    <n v="0"/>
    <n v="34.33"/>
    <n v="0"/>
    <n v="0"/>
    <n v="50"/>
    <n v="480.62"/>
    <n v="102.2"/>
    <n v="0"/>
    <n v="0"/>
    <n v="0"/>
    <n v="1716.5"/>
    <s v="Order specific"/>
    <s v="Order specific"/>
    <s v="C"/>
    <s v=""/>
    <n v="0"/>
  </r>
  <r>
    <s v="CHD8000003P0139"/>
    <s v="分闸模块左侧板40.5（GE专用）"/>
    <s v="VE2"/>
    <n v="212"/>
    <x v="0"/>
    <s v="VEP"/>
    <x v="0"/>
    <s v="Order specific"/>
    <n v="2100"/>
    <n v="14"/>
    <n v="0"/>
    <n v="27.37"/>
    <n v="0"/>
    <n v="0"/>
    <n v="50"/>
    <n v="383.18"/>
    <n v="102.2"/>
    <n v="0"/>
    <n v="0"/>
    <n v="0"/>
    <n v="1368.5"/>
    <s v="Order specific"/>
    <s v="Order specific"/>
    <s v="C"/>
    <s v=""/>
    <n v="0"/>
  </r>
  <r>
    <s v="CHD8000006R0102"/>
    <s v="触臂装配12-1250-31.5"/>
    <s v="VMI"/>
    <n v="212"/>
    <x v="0"/>
    <s v="VEP"/>
    <x v="2"/>
    <s v="MRP"/>
    <s v="VMI"/>
    <n v="246"/>
    <n v="0"/>
    <n v="226.38"/>
    <n v="0"/>
    <n v="0"/>
    <n v="40052"/>
    <n v="55689.479999999996"/>
    <n v="0.12758414061719764"/>
    <n v="0"/>
    <n v="0"/>
    <n v="0"/>
    <n v="9066971.7599999998"/>
    <s v="&lt;15 days"/>
    <n v="1"/>
    <s v="A"/>
    <n v="7"/>
    <n v="0"/>
  </r>
  <r>
    <s v="CHD8000006R0114"/>
    <s v="触臂装配630"/>
    <s v="VMI"/>
    <n v="212"/>
    <x v="0"/>
    <s v="VEP"/>
    <x v="2"/>
    <s v="MRP"/>
    <s v="VMI"/>
    <n v="145"/>
    <n v="0"/>
    <n v="97.71"/>
    <n v="0"/>
    <n v="0"/>
    <n v="22851"/>
    <n v="14167.949999999999"/>
    <n v="3.9293685177891557"/>
    <n v="0"/>
    <n v="0"/>
    <n v="0"/>
    <n v="2232771.21"/>
    <s v="&lt;15 days"/>
    <n v="1"/>
    <s v="A"/>
    <n v="7"/>
    <n v="0"/>
  </r>
  <r>
    <s v="CHD8000006R0125"/>
    <s v="触臂装配12-150-31.5-1250"/>
    <s v="VE2"/>
    <n v="212"/>
    <x v="0"/>
    <s v="VEP"/>
    <x v="0"/>
    <s v="Order specific"/>
    <n v="2100"/>
    <n v="1"/>
    <n v="0"/>
    <n v="198.33"/>
    <n v="0"/>
    <n v="0"/>
    <n v="1"/>
    <n v="198.33"/>
    <n v="52925"/>
    <n v="0"/>
    <n v="0"/>
    <n v="0"/>
    <n v="198.33"/>
    <s v="Order specific"/>
    <s v="Order specific"/>
    <s v="C"/>
    <s v=""/>
    <n v="0"/>
  </r>
  <r>
    <s v="CHD8000008F0101"/>
    <s v="面板装配组件12-150-31.5-1250"/>
    <s v="VMI"/>
    <n v="212"/>
    <x v="0"/>
    <s v="VEP"/>
    <x v="2"/>
    <s v="MRP"/>
    <s v="VMI"/>
    <n v="15"/>
    <n v="0"/>
    <n v="81.040000000000006"/>
    <n v="0"/>
    <n v="0"/>
    <n v="776"/>
    <n v="1215.6000000000001"/>
    <n v="0.47036082474226804"/>
    <n v="0"/>
    <n v="0"/>
    <n v="0"/>
    <n v="62887.040000000008"/>
    <s v="&lt;15 days"/>
    <n v="2"/>
    <s v="B"/>
    <n v="14"/>
    <n v="0"/>
  </r>
  <r>
    <s v="CHD8000008F0102"/>
    <s v="面板装配组件12-210-31.5-1250"/>
    <s v="VMI"/>
    <n v="212"/>
    <x v="0"/>
    <s v="VEP"/>
    <x v="2"/>
    <s v="MRP"/>
    <s v="VMI"/>
    <n v="176"/>
    <n v="0"/>
    <n v="91.06"/>
    <n v="0"/>
    <n v="0"/>
    <n v="9587"/>
    <n v="16026.560000000001"/>
    <n v="0.57108584541566709"/>
    <n v="0"/>
    <n v="0"/>
    <n v="0"/>
    <n v="872992.22"/>
    <s v="&lt;15 days"/>
    <n v="1"/>
    <s v="A"/>
    <n v="7"/>
    <n v="0"/>
  </r>
  <r>
    <s v="CHD8000008R0113"/>
    <s v="面板装配12-1250-31.5-210（中文）"/>
    <s v="VE2"/>
    <n v="212"/>
    <x v="0"/>
    <s v="VEP"/>
    <x v="0"/>
    <s v="Order specific"/>
    <n v="2100"/>
    <n v="41"/>
    <n v="20"/>
    <n v="98.82"/>
    <n v="0"/>
    <n v="0"/>
    <n v="188"/>
    <n v="4051.62"/>
    <n v="341.7021276595745"/>
    <n v="0"/>
    <n v="0"/>
    <n v="1976.3999999999999"/>
    <n v="18578.16"/>
    <s v="Order specific"/>
    <s v="Order specific"/>
    <s v="B"/>
    <s v=""/>
    <n v="0"/>
  </r>
  <r>
    <s v="CHD8000010R0101"/>
    <s v="手动储能杆"/>
    <s v="VMI"/>
    <n v="212"/>
    <x v="0"/>
    <s v="VEP"/>
    <x v="2"/>
    <s v="MRP"/>
    <s v="VMI"/>
    <n v="70"/>
    <n v="0"/>
    <n v="7.05"/>
    <n v="0"/>
    <n v="0"/>
    <n v="3513"/>
    <n v="493.5"/>
    <n v="4.2598918303444355"/>
    <n v="0"/>
    <n v="0"/>
    <n v="0"/>
    <n v="24766.649999999998"/>
    <s v="&lt;15 days"/>
    <n v="2"/>
    <s v="C"/>
    <n v="14"/>
    <n v="0"/>
  </r>
  <r>
    <s v="CHD8000012R0101"/>
    <s v="接地装置"/>
    <s v="VMI"/>
    <n v="212"/>
    <x v="0"/>
    <s v="VEP"/>
    <x v="2"/>
    <s v="MRP"/>
    <s v="VMI"/>
    <n v="10"/>
    <n v="0"/>
    <n v="59.96"/>
    <n v="0"/>
    <n v="0"/>
    <n v="9630"/>
    <n v="599.6"/>
    <n v="2.6531671858774661"/>
    <n v="0"/>
    <n v="0"/>
    <n v="0"/>
    <n v="577414.80000000005"/>
    <s v="&lt;15 days"/>
    <n v="1"/>
    <s v="C"/>
    <n v="7"/>
    <n v="0"/>
  </r>
  <r>
    <s v="CHD8000012R0104"/>
    <s v="弯板焊接"/>
    <s v="VMI"/>
    <n v="212"/>
    <x v="0"/>
    <s v="VEP"/>
    <x v="2"/>
    <s v="MRP"/>
    <s v="VMI"/>
    <n v="6"/>
    <n v="0"/>
    <n v="26"/>
    <n v="0"/>
    <n v="0"/>
    <n v="179"/>
    <n v="156"/>
    <n v="20.391061452513966"/>
    <n v="0"/>
    <n v="0"/>
    <n v="0"/>
    <n v="4654"/>
    <s v="&lt;30 days"/>
    <n v="3"/>
    <s v="C"/>
    <n v="21"/>
    <n v="0"/>
  </r>
  <r>
    <s v="CHD8000013F0145"/>
    <s v="电动机箱12-3150-40-275(加固定块)"/>
    <s v="VMI"/>
    <n v="202"/>
    <x v="0"/>
    <s v="VEP"/>
    <x v="2"/>
    <s v="MRP"/>
    <s v="VMI"/>
    <n v="2"/>
    <n v="0"/>
    <n v="834.17"/>
    <n v="0"/>
    <n v="0"/>
    <n v="736"/>
    <n v="1668.34"/>
    <n v="2.9755434782608696"/>
    <n v="0"/>
    <n v="0"/>
    <n v="0"/>
    <n v="613949.12"/>
    <s v="&lt;15 days"/>
    <n v="1"/>
    <s v="B"/>
    <n v="7"/>
    <n v="0"/>
  </r>
  <r>
    <s v="CHD8000013R0101"/>
    <s v="机箱12-1250-31.5-150"/>
    <s v="VMI"/>
    <n v="212"/>
    <x v="0"/>
    <s v="VEP"/>
    <x v="2"/>
    <s v="MRP"/>
    <s v="VMI"/>
    <n v="5"/>
    <n v="0"/>
    <n v="472.41"/>
    <n v="0"/>
    <n v="0"/>
    <n v="315"/>
    <n v="2362.0500000000002"/>
    <n v="2.3174603174603177"/>
    <n v="0"/>
    <n v="0"/>
    <n v="0"/>
    <n v="148809.15"/>
    <s v="&lt;15 days"/>
    <n v="2"/>
    <s v="B"/>
    <n v="14"/>
    <n v="0"/>
  </r>
  <r>
    <s v="CHD8000013R0130"/>
    <s v="电动机箱12-1250-31.5-150"/>
    <s v="VMI"/>
    <n v="212"/>
    <x v="0"/>
    <s v="VEP"/>
    <x v="2"/>
    <s v="MRP"/>
    <s v="VMI"/>
    <n v="2"/>
    <n v="0"/>
    <n v="472.41"/>
    <n v="0"/>
    <n v="0"/>
    <n v="420"/>
    <n v="944.82"/>
    <n v="4.3452380952380949"/>
    <n v="0"/>
    <n v="0"/>
    <n v="0"/>
    <n v="198412.2"/>
    <s v="&lt;15 days"/>
    <n v="1"/>
    <s v="B"/>
    <n v="7"/>
    <n v="0"/>
  </r>
  <r>
    <s v="CHD8000013R0134"/>
    <s v="机箱12-31.5-210（带航空插座安装孔）"/>
    <s v="VE2"/>
    <n v="202"/>
    <x v="0"/>
    <s v="VEP"/>
    <x v="0"/>
    <s v="Order specific"/>
    <n v="2100"/>
    <n v="2"/>
    <n v="0"/>
    <n v="576"/>
    <n v="0"/>
    <n v="0"/>
    <n v="0"/>
    <n v="1152"/>
    <s v=""/>
    <n v="0"/>
    <n v="0"/>
    <n v="0"/>
    <n v="0"/>
    <s v="Order specific"/>
    <s v="Order specific"/>
    <s v="B"/>
    <s v=""/>
    <n v="0"/>
  </r>
  <r>
    <s v="CHD8000013R0143"/>
    <s v="电动机箱12-1250-31.5-210"/>
    <s v="VMI"/>
    <n v="212"/>
    <x v="0"/>
    <s v="VEP"/>
    <x v="2"/>
    <s v="MRP"/>
    <s v="VMI"/>
    <n v="78"/>
    <n v="0"/>
    <n v="484.59"/>
    <n v="0"/>
    <n v="0"/>
    <n v="6108"/>
    <n v="37798.019999999997"/>
    <n v="0.11951538965291422"/>
    <n v="0"/>
    <n v="0"/>
    <n v="0"/>
    <n v="2959875.7199999997"/>
    <s v="&lt;15 days"/>
    <n v="1"/>
    <s v="A"/>
    <n v="7"/>
    <n v="0"/>
  </r>
  <r>
    <s v="CHD8000013R0169"/>
    <s v="机箱12-31.5-210（拉杆标准化）"/>
    <s v="VE1"/>
    <n v="105"/>
    <x v="0"/>
    <s v="VEP"/>
    <x v="0"/>
    <s v="Order specific"/>
    <n v="2100"/>
    <n v="1"/>
    <n v="0"/>
    <n v="616.26"/>
    <n v="0"/>
    <n v="0"/>
    <n v="1"/>
    <n v="616.26"/>
    <n v="28470"/>
    <n v="0"/>
    <n v="0"/>
    <n v="0"/>
    <n v="616.26"/>
    <s v="Order specific"/>
    <s v="Order specific"/>
    <s v="C"/>
    <s v=""/>
    <n v="0"/>
  </r>
  <r>
    <s v="CHD8000014P0102"/>
    <s v="过流脱扣安装板"/>
    <s v="VMI"/>
    <n v="212"/>
    <x v="0"/>
    <s v="VEP"/>
    <x v="2"/>
    <s v="MRP"/>
    <s v="VMI"/>
    <n v="14"/>
    <n v="0"/>
    <n v="8.91"/>
    <n v="0"/>
    <n v="0"/>
    <n v="1"/>
    <n v="124.74000000000001"/>
    <n v="365"/>
    <n v="0"/>
    <n v="0"/>
    <n v="0"/>
    <n v="8.91"/>
    <s v="&gt;90 days"/>
    <n v="3"/>
    <s v="C"/>
    <n v="21"/>
    <n v="77.591697534246578"/>
  </r>
  <r>
    <s v="CHD8000014P0107"/>
    <s v="过流脱扣安装板(三过流-单边)"/>
    <s v="VE1"/>
    <n v="212"/>
    <x v="0"/>
    <s v="VEP"/>
    <x v="0"/>
    <s v="Order specific"/>
    <n v="2100"/>
    <n v="10"/>
    <n v="0"/>
    <n v="12.38"/>
    <n v="0"/>
    <n v="0"/>
    <n v="3"/>
    <n v="123.80000000000001"/>
    <n v="1703.3333333333335"/>
    <n v="0"/>
    <n v="0"/>
    <n v="0"/>
    <n v="37.14"/>
    <s v="Order specific"/>
    <s v="Order specific"/>
    <s v="C"/>
    <s v=""/>
    <n v="0"/>
  </r>
  <r>
    <s v="CHD8000014P0112"/>
    <s v="分闸杆拐臂"/>
    <s v="VE2"/>
    <n v="212"/>
    <x v="0"/>
    <s v="VEP"/>
    <x v="0"/>
    <s v="Order specific"/>
    <n v="2100"/>
    <n v="7"/>
    <n v="0"/>
    <n v="1.96"/>
    <n v="0"/>
    <n v="0"/>
    <n v="44"/>
    <n v="13.719999999999999"/>
    <n v="82.954545454545453"/>
    <n v="0"/>
    <n v="0"/>
    <n v="0"/>
    <n v="86.24"/>
    <s v="Order specific"/>
    <s v="Order specific"/>
    <s v="C"/>
    <s v=""/>
    <n v="0"/>
  </r>
  <r>
    <s v="CHD8000017R0101"/>
    <s v="油缓冲器12-31.5"/>
    <s v="VMI"/>
    <n v="212"/>
    <x v="0"/>
    <s v="VEP"/>
    <x v="2"/>
    <s v="MRP"/>
    <s v="VMI"/>
    <n v="85"/>
    <n v="0"/>
    <n v="65"/>
    <n v="0"/>
    <n v="0"/>
    <n v="11019"/>
    <n v="5525"/>
    <n v="0.23187222070968327"/>
    <n v="0"/>
    <n v="0"/>
    <n v="0"/>
    <n v="716235"/>
    <s v="&lt;15 days"/>
    <n v="1"/>
    <s v="B"/>
    <n v="7"/>
    <n v="0"/>
  </r>
  <r>
    <s v="CHD8000017R0102"/>
    <s v="油缓冲器12-3150-40"/>
    <s v="VMI"/>
    <n v="212"/>
    <x v="0"/>
    <s v="VEP"/>
    <x v="2"/>
    <s v="MRP"/>
    <s v="VMI"/>
    <n v="1"/>
    <n v="0"/>
    <n v="64.75"/>
    <n v="0"/>
    <n v="0"/>
    <n v="2843"/>
    <n v="64.75"/>
    <n v="10.912768202602884"/>
    <n v="0"/>
    <n v="0"/>
    <n v="0"/>
    <n v="184084.25"/>
    <s v="&lt;15 days"/>
    <n v="1"/>
    <s v="C"/>
    <n v="7"/>
    <n v="15.322615310233681"/>
  </r>
  <r>
    <s v="CHD8000017R0109"/>
    <s v="油缓冲器12-3150-50"/>
    <s v="VE2"/>
    <n v="212"/>
    <x v="0"/>
    <s v="VEP"/>
    <x v="0"/>
    <s v="Order specific"/>
    <n v="2100"/>
    <n v="10"/>
    <n v="0"/>
    <n v="65"/>
    <n v="5"/>
    <n v="0"/>
    <n v="155"/>
    <n v="650"/>
    <n v="2.3548387096774195"/>
    <n v="325"/>
    <n v="0"/>
    <n v="0"/>
    <n v="10075"/>
    <s v="Order specific"/>
    <s v="Order specific"/>
    <s v="C"/>
    <s v=""/>
    <n v="0"/>
  </r>
  <r>
    <s v="CHD8000018R0101"/>
    <s v="合闸弹簧装配31.5"/>
    <s v="VMI"/>
    <n v="219"/>
    <x v="0"/>
    <s v="VEP"/>
    <x v="2"/>
    <s v="MRP"/>
    <s v="VMI"/>
    <n v="114"/>
    <n v="0"/>
    <n v="120.76"/>
    <n v="0"/>
    <n v="0"/>
    <n v="13741"/>
    <n v="13766.640000000001"/>
    <n v="0.26562841132377557"/>
    <n v="0"/>
    <n v="0"/>
    <n v="0"/>
    <n v="1659363.1600000001"/>
    <s v="&lt;15 days"/>
    <n v="1"/>
    <s v="A"/>
    <n v="7"/>
    <n v="0"/>
  </r>
  <r>
    <s v="CHD8000018R0106"/>
    <s v="合闸弹簧装配40"/>
    <s v="VMI"/>
    <n v="219"/>
    <x v="0"/>
    <s v="VEP"/>
    <x v="2"/>
    <s v="MRP"/>
    <s v="VMI"/>
    <n v="16"/>
    <n v="0"/>
    <n v="109.66"/>
    <n v="0"/>
    <n v="0"/>
    <n v="6283"/>
    <n v="1754.56"/>
    <n v="6.6226325003978985"/>
    <n v="0"/>
    <n v="0"/>
    <n v="0"/>
    <n v="688993.78"/>
    <s v="&lt;15 days"/>
    <n v="1"/>
    <s v="B"/>
    <n v="7"/>
    <n v="0"/>
  </r>
  <r>
    <s v="CHD8000019R0101"/>
    <s v="电路板DC220V/110V"/>
    <s v="VMI"/>
    <n v="202"/>
    <x v="0"/>
    <s v="VEP"/>
    <x v="2"/>
    <s v="MRP"/>
    <s v="VMI"/>
    <n v="75"/>
    <n v="0"/>
    <n v="68.819999999999993"/>
    <n v="0"/>
    <n v="0"/>
    <n v="12086"/>
    <n v="5161.4999999999991"/>
    <n v="0.48320370676816149"/>
    <n v="0"/>
    <n v="0"/>
    <n v="0"/>
    <n v="831758.5199999999"/>
    <s v="&lt;15 days"/>
    <n v="1"/>
    <s v="B"/>
    <n v="7"/>
    <n v="0"/>
  </r>
  <r>
    <s v="CHD8000019R0102"/>
    <s v="电路板AC30V"/>
    <s v="VMI"/>
    <n v="202"/>
    <x v="0"/>
    <s v="VEP"/>
    <x v="2"/>
    <s v="MRP"/>
    <s v="VMI"/>
    <n v="1"/>
    <n v="0"/>
    <n v="188.5"/>
    <n v="0"/>
    <n v="0"/>
    <n v="0"/>
    <n v="188.5"/>
    <s v=""/>
    <n v="0"/>
    <n v="0"/>
    <n v="0"/>
    <n v="0"/>
    <s v="&gt;90 days"/>
    <n v="4"/>
    <s v="C"/>
    <n v="0"/>
    <n v="124.41000000000001"/>
  </r>
  <r>
    <s v="CHD8000019R0103"/>
    <s v="电路板AC220V/110V"/>
    <s v="VMI"/>
    <n v="202"/>
    <x v="0"/>
    <s v="VEP"/>
    <x v="2"/>
    <s v="MRP"/>
    <s v="VMI"/>
    <n v="67"/>
    <n v="0"/>
    <n v="166.5"/>
    <n v="0"/>
    <n v="0"/>
    <n v="3423"/>
    <n v="11155.5"/>
    <n v="0.10663160969909435"/>
    <n v="0"/>
    <n v="0"/>
    <n v="0"/>
    <n v="569929.5"/>
    <s v="&lt;15 days"/>
    <n v="1"/>
    <s v="A"/>
    <n v="7"/>
    <n v="0"/>
  </r>
  <r>
    <s v="CHD8000019R0107"/>
    <s v="电路板DC48V"/>
    <s v="VE1"/>
    <n v="202"/>
    <x v="0"/>
    <s v="VEP"/>
    <x v="0"/>
    <s v="Order specific"/>
    <n v="2100"/>
    <n v="3"/>
    <n v="19"/>
    <n v="188.5"/>
    <n v="0"/>
    <n v="0"/>
    <n v="166"/>
    <n v="565.5"/>
    <n v="147.31927710843374"/>
    <n v="0"/>
    <n v="0"/>
    <n v="3581.5"/>
    <n v="31291"/>
    <s v="Order specific"/>
    <s v="Order specific"/>
    <s v="C"/>
    <s v=""/>
    <n v="0"/>
  </r>
  <r>
    <s v="CHD8000019R0113"/>
    <s v="电路板 AC24V"/>
    <s v="VE1"/>
    <n v="202"/>
    <x v="0"/>
    <s v="VEP"/>
    <x v="0"/>
    <s v="Order specific"/>
    <n v="2100"/>
    <n v="40"/>
    <n v="0"/>
    <n v="188.5"/>
    <n v="0"/>
    <n v="0"/>
    <n v="0"/>
    <n v="7540"/>
    <s v=""/>
    <n v="0"/>
    <n v="0"/>
    <n v="0"/>
    <n v="0"/>
    <s v="Order specific"/>
    <s v="Order specific"/>
    <s v="A"/>
    <s v=""/>
    <n v="0"/>
  </r>
  <r>
    <s v="CHD8000019R0116"/>
    <s v="电路板 DC24V"/>
    <s v="VE1"/>
    <n v="202"/>
    <x v="0"/>
    <s v="VEP"/>
    <x v="0"/>
    <s v="Order specific"/>
    <n v="2100"/>
    <n v="1"/>
    <n v="5"/>
    <n v="188.5"/>
    <n v="0"/>
    <n v="0"/>
    <n v="16"/>
    <n v="188.5"/>
    <n v="912.5"/>
    <n v="0"/>
    <n v="0"/>
    <n v="942.5"/>
    <n v="3016"/>
    <s v="Order specific"/>
    <s v="Order specific"/>
    <s v="C"/>
    <s v=""/>
    <n v="0"/>
  </r>
  <r>
    <s v="CHD8000019R0123"/>
    <s v="电路板DC125V"/>
    <s v="VE1"/>
    <n v="202"/>
    <x v="0"/>
    <s v="VEP"/>
    <x v="0"/>
    <s v="Order specific"/>
    <n v="2100"/>
    <n v="14"/>
    <n v="0"/>
    <n v="188.5"/>
    <n v="0"/>
    <n v="0"/>
    <n v="45"/>
    <n v="2639"/>
    <n v="8.1111111111111107"/>
    <n v="0"/>
    <n v="0"/>
    <n v="0"/>
    <n v="8482.5"/>
    <s v="Order specific"/>
    <s v="Order specific"/>
    <s v="B"/>
    <s v=""/>
    <n v="0"/>
  </r>
  <r>
    <s v="CHD8000019R0126"/>
    <s v="电路板(M:DC110V,Y1~Y3:DC48V)"/>
    <s v="VE1"/>
    <n v="217"/>
    <x v="0"/>
    <s v="VEP"/>
    <x v="0"/>
    <s v="Order specific"/>
    <n v="2100"/>
    <n v="1"/>
    <n v="0"/>
    <n v="188.5"/>
    <n v="0"/>
    <n v="0"/>
    <n v="0"/>
    <n v="188.5"/>
    <s v=""/>
    <n v="0"/>
    <n v="0"/>
    <n v="0"/>
    <n v="0"/>
    <s v="Order specific"/>
    <s v="Order specific"/>
    <s v="C"/>
    <s v=""/>
    <n v="0"/>
  </r>
  <r>
    <s v="CHD8000019R0128"/>
    <s v="电路板(M:AC220V,Y1~Y3:DC30V)"/>
    <s v="VE1"/>
    <n v="202"/>
    <x v="0"/>
    <s v="VEP"/>
    <x v="0"/>
    <s v="Order specific"/>
    <n v="2100"/>
    <n v="35"/>
    <n v="0"/>
    <n v="188.5"/>
    <n v="0"/>
    <n v="0"/>
    <n v="4"/>
    <n v="6597.5"/>
    <n v="91.25"/>
    <n v="0"/>
    <n v="0"/>
    <n v="0"/>
    <n v="754"/>
    <s v="Order specific"/>
    <s v="Order specific"/>
    <s v="B"/>
    <s v=""/>
    <n v="0"/>
  </r>
  <r>
    <s v="CHD8000019R0133"/>
    <s v="电路板(M:AC240V,Y1~Y3:DC30V)"/>
    <s v="VE1"/>
    <n v="202"/>
    <x v="0"/>
    <s v="VEP"/>
    <x v="0"/>
    <s v="Order specific"/>
    <n v="2100"/>
    <n v="1"/>
    <n v="0"/>
    <n v="238.5"/>
    <n v="0"/>
    <n v="0"/>
    <n v="31"/>
    <n v="238.5"/>
    <n v="412.09677419354841"/>
    <n v="0"/>
    <n v="0"/>
    <n v="0"/>
    <n v="7393.5"/>
    <s v="Order specific"/>
    <s v="Order specific"/>
    <s v="C"/>
    <s v=""/>
    <n v="0"/>
  </r>
  <r>
    <s v="CHD8000019R0156"/>
    <s v="电路板DC30V"/>
    <s v="VE1"/>
    <n v="217"/>
    <x v="0"/>
    <s v="VEP"/>
    <x v="0"/>
    <s v="Order specific"/>
    <n v="2100"/>
    <n v="1"/>
    <n v="0"/>
    <n v="188.5"/>
    <n v="0"/>
    <n v="0"/>
    <n v="0"/>
    <n v="188.5"/>
    <s v=""/>
    <n v="0"/>
    <n v="0"/>
    <n v="0"/>
    <n v="0"/>
    <s v="Order specific"/>
    <s v="Order specific"/>
    <s v="C"/>
    <s v=""/>
    <n v="0"/>
  </r>
  <r>
    <s v="CHD8000025P0101"/>
    <s v="计数器安装板"/>
    <s v="VMI"/>
    <n v="212"/>
    <x v="0"/>
    <s v="VEP"/>
    <x v="2"/>
    <s v="MRP"/>
    <s v="VMI"/>
    <n v="530"/>
    <n v="0"/>
    <n v="1.1599999999999999"/>
    <n v="0"/>
    <n v="0"/>
    <n v="16041"/>
    <n v="614.79999999999995"/>
    <n v="2.2754192382021074E-2"/>
    <n v="0"/>
    <n v="0"/>
    <n v="0"/>
    <n v="18607.559999999998"/>
    <s v="&lt;15 days"/>
    <n v="2"/>
    <s v="C"/>
    <n v="14"/>
    <n v="0"/>
  </r>
  <r>
    <s v="CHD8000027R0102"/>
    <s v="合闸保持大拐臂"/>
    <s v="VMI"/>
    <n v="212"/>
    <x v="0"/>
    <s v="VEP"/>
    <x v="2"/>
    <s v="MRP"/>
    <s v="VMI"/>
    <n v="100"/>
    <n v="0"/>
    <n v="107.79"/>
    <n v="0"/>
    <n v="0"/>
    <n v="16001"/>
    <n v="10779"/>
    <n v="12.089869383163551"/>
    <n v="0"/>
    <n v="0"/>
    <n v="0"/>
    <n v="1724747.79"/>
    <s v="&lt;15 days"/>
    <n v="1"/>
    <s v="A"/>
    <n v="7"/>
    <n v="2995.0731662962003"/>
  </r>
  <r>
    <s v="CHD8000027R0103"/>
    <s v="合闸联锁板（上）安装"/>
    <s v="SM"/>
    <n v="212"/>
    <x v="0"/>
    <s v="VEP"/>
    <x v="1"/>
    <s v="kanban"/>
    <n v="2600"/>
    <n v="515"/>
    <n v="250"/>
    <n v="7.44"/>
    <n v="0"/>
    <n v="250"/>
    <n v="16042"/>
    <n v="3831.6000000000004"/>
    <n v="2.2752773968333124"/>
    <n v="0"/>
    <n v="930"/>
    <n v="1860"/>
    <n v="119352.48000000001"/>
    <s v="&lt;15 days"/>
    <n v="2"/>
    <s v="B"/>
    <n v="14"/>
    <n v="0"/>
  </r>
  <r>
    <s v="CHD8000028P0102"/>
    <s v="合闸联锁板(下)"/>
    <s v="SM"/>
    <n v="212"/>
    <x v="0"/>
    <s v="VEP"/>
    <x v="1"/>
    <s v="kanban"/>
    <n v="2600"/>
    <n v="648"/>
    <n v="1500"/>
    <n v="3"/>
    <n v="0"/>
    <n v="300"/>
    <n v="15889"/>
    <n v="1944"/>
    <n v="11.830511674743533"/>
    <n v="0"/>
    <n v="450"/>
    <n v="4500"/>
    <n v="47667"/>
    <s v="&lt;15 days"/>
    <n v="2"/>
    <s v="B"/>
    <n v="14"/>
    <n v="0"/>
  </r>
  <r>
    <s v="CHD8000028P0105"/>
    <s v="合闸连锁板"/>
    <s v="VE2"/>
    <n v="212"/>
    <x v="0"/>
    <s v="VEP"/>
    <x v="0"/>
    <s v="Order specific"/>
    <n v="2100"/>
    <n v="4"/>
    <n v="0"/>
    <n v="3.36"/>
    <n v="0"/>
    <n v="0"/>
    <n v="0"/>
    <n v="13.44"/>
    <s v=""/>
    <n v="0"/>
    <n v="0"/>
    <n v="0"/>
    <n v="0"/>
    <s v="Order specific"/>
    <s v="Order specific"/>
    <s v="C"/>
    <s v=""/>
    <n v="0"/>
  </r>
  <r>
    <s v="CHD8000028P0106"/>
    <s v="合闸连锁接头"/>
    <s v="VE2"/>
    <n v="212"/>
    <x v="0"/>
    <s v="VEP"/>
    <x v="0"/>
    <s v="Order specific"/>
    <n v="2100"/>
    <n v="1"/>
    <n v="0"/>
    <n v="16.68"/>
    <n v="0"/>
    <n v="0"/>
    <n v="0"/>
    <n v="16.68"/>
    <s v=""/>
    <n v="0"/>
    <n v="0"/>
    <n v="0"/>
    <n v="0"/>
    <s v="Order specific"/>
    <s v="Order specific"/>
    <s v="C"/>
    <s v=""/>
    <n v="0"/>
  </r>
  <r>
    <s v="CHD8000028P0108"/>
    <s v="合闸联锁板3140（武汉华源）"/>
    <s v="VE2"/>
    <n v="212"/>
    <x v="0"/>
    <s v="VEP"/>
    <x v="0"/>
    <s v="Order specific"/>
    <n v="2100"/>
    <n v="11"/>
    <n v="0"/>
    <n v="6.66"/>
    <n v="0"/>
    <n v="0"/>
    <n v="0"/>
    <n v="73.260000000000005"/>
    <s v=""/>
    <n v="0"/>
    <n v="0"/>
    <n v="0"/>
    <n v="0"/>
    <s v="Order specific"/>
    <s v="Order specific"/>
    <s v="C"/>
    <s v=""/>
    <n v="0"/>
  </r>
  <r>
    <s v="CHD8000028R0102"/>
    <s v="合闸保持凸轮装配"/>
    <s v="VMI"/>
    <n v="212"/>
    <x v="0"/>
    <s v="VEP"/>
    <x v="2"/>
    <s v="MRP"/>
    <s v="VMI"/>
    <n v="104"/>
    <n v="0"/>
    <n v="46.56"/>
    <n v="0"/>
    <n v="0"/>
    <n v="15996"/>
    <n v="4842.24"/>
    <n v="0.25100025006251564"/>
    <n v="0"/>
    <n v="0"/>
    <n v="0"/>
    <n v="744773.76"/>
    <s v="&lt;15 days"/>
    <n v="1"/>
    <s v="B"/>
    <n v="7"/>
    <n v="0"/>
  </r>
  <r>
    <s v="CHD8000029P0102"/>
    <s v="U型导轨-400"/>
    <s v="VMI"/>
    <n v="212"/>
    <x v="0"/>
    <s v="VEP"/>
    <x v="2"/>
    <s v="MRP"/>
    <s v="VMI"/>
    <n v="7"/>
    <n v="0"/>
    <n v="5.42"/>
    <n v="0"/>
    <n v="0"/>
    <n v="787"/>
    <n v="37.94"/>
    <n v="48.23379923761118"/>
    <n v="0"/>
    <n v="0"/>
    <n v="0"/>
    <n v="4265.54"/>
    <s v="&lt;90 days"/>
    <n v="3"/>
    <s v="C"/>
    <n v="21"/>
    <n v="14.138327007376184"/>
  </r>
  <r>
    <s v="CHD8000029P0103"/>
    <s v="闭锁端子排固定板"/>
    <s v="VMI"/>
    <n v="212"/>
    <x v="0"/>
    <s v="VEP"/>
    <x v="2"/>
    <s v="MRP"/>
    <s v="VMI"/>
    <n v="28"/>
    <n v="0"/>
    <n v="9.5"/>
    <n v="0"/>
    <n v="0"/>
    <n v="863"/>
    <n v="266"/>
    <n v="2.9606025492468131"/>
    <n v="0"/>
    <n v="0"/>
    <n v="0"/>
    <n v="8198.5"/>
    <s v="&lt;15 days"/>
    <n v="3"/>
    <s v="C"/>
    <n v="21"/>
    <n v="0"/>
  </r>
  <r>
    <s v="CHD8000029P0105"/>
    <s v="电动闭锁端子排固定板"/>
    <s v="VE2"/>
    <n v="212"/>
    <x v="0"/>
    <s v="VEP"/>
    <x v="0"/>
    <s v="Order specific"/>
    <n v="2100"/>
    <n v="55"/>
    <n v="0"/>
    <n v="2.02"/>
    <n v="0"/>
    <n v="0"/>
    <n v="213"/>
    <n v="111.1"/>
    <n v="47.981220657276999"/>
    <n v="0"/>
    <n v="0"/>
    <n v="0"/>
    <n v="430.26"/>
    <s v="Order specific"/>
    <s v="Order specific"/>
    <s v="C"/>
    <s v=""/>
    <n v="0"/>
  </r>
  <r>
    <s v="CHD8000029P0106"/>
    <s v="电动YO垫板"/>
    <s v="VE1"/>
    <n v="212"/>
    <x v="0"/>
    <s v="VEP"/>
    <x v="0"/>
    <s v="Order specific"/>
    <n v="2100"/>
    <n v="10"/>
    <n v="0"/>
    <n v="0.56999999999999995"/>
    <n v="0"/>
    <n v="0"/>
    <n v="0"/>
    <n v="5.6999999999999993"/>
    <s v=""/>
    <n v="0"/>
    <n v="0"/>
    <n v="0"/>
    <n v="0"/>
    <s v="Order specific"/>
    <s v="Order specific"/>
    <s v="C"/>
    <s v=""/>
    <n v="0"/>
  </r>
  <r>
    <s v="CHD8000029R0102"/>
    <s v="操作绝缘子12-31.5（高原型）"/>
    <s v="VMI"/>
    <n v="212"/>
    <x v="0"/>
    <s v="VEP"/>
    <x v="2"/>
    <s v="MRP"/>
    <s v="VMI"/>
    <n v="201"/>
    <n v="0"/>
    <n v="38.4"/>
    <n v="0"/>
    <n v="0"/>
    <n v="25454"/>
    <n v="7718.4"/>
    <n v="0.14339592991278385"/>
    <n v="0"/>
    <n v="0"/>
    <n v="0"/>
    <n v="977433.59999999998"/>
    <s v="&lt;15 days"/>
    <n v="1"/>
    <s v="A"/>
    <n v="7"/>
    <n v="0"/>
  </r>
  <r>
    <s v="CHD8000029R0104"/>
    <s v="操作绝缘子12-25"/>
    <s v="VMI"/>
    <n v="212"/>
    <x v="0"/>
    <s v="VEP"/>
    <x v="2"/>
    <s v="MRP"/>
    <s v="VMI"/>
    <n v="54"/>
    <n v="0"/>
    <n v="34.47"/>
    <n v="0"/>
    <n v="0"/>
    <n v="7612"/>
    <n v="1861.3799999999999"/>
    <n v="9.6380714661061475"/>
    <n v="0"/>
    <n v="0"/>
    <n v="0"/>
    <n v="262385.64"/>
    <s v="&lt;15 days"/>
    <n v="1"/>
    <s v="B"/>
    <n v="7"/>
    <n v="336.26014277652826"/>
  </r>
  <r>
    <s v="CHD8000031P0101"/>
    <s v="活门驱动板12-150-31.5"/>
    <s v="VMI"/>
    <n v="212"/>
    <x v="0"/>
    <s v="VEP"/>
    <x v="2"/>
    <s v="MRP"/>
    <s v="VMI"/>
    <n v="72"/>
    <n v="0"/>
    <n v="8.67"/>
    <n v="0"/>
    <n v="0"/>
    <n v="20469"/>
    <n v="624.24"/>
    <n v="0.96291953686061849"/>
    <n v="0"/>
    <n v="0"/>
    <n v="0"/>
    <n v="177466.23"/>
    <s v="&lt;15 days"/>
    <n v="1"/>
    <s v="C"/>
    <n v="7"/>
    <n v="0"/>
  </r>
  <r>
    <s v="CHD8000031P0103"/>
    <s v="活门驱动板275-40"/>
    <s v="VMI"/>
    <n v="212"/>
    <x v="0"/>
    <s v="VEP"/>
    <x v="2"/>
    <s v="MRP"/>
    <s v="VMI"/>
    <n v="4"/>
    <n v="24"/>
    <n v="12.76"/>
    <n v="0"/>
    <n v="0"/>
    <n v="2738"/>
    <n v="51.04"/>
    <n v="9.5982468955441931"/>
    <n v="0"/>
    <n v="0"/>
    <n v="306.24"/>
    <n v="34936.879999999997"/>
    <s v="&lt;15 days"/>
    <n v="2"/>
    <s v="C"/>
    <n v="14"/>
    <n v="0"/>
  </r>
  <r>
    <s v="CHD8000031P0104"/>
    <s v="活门驱动板210-40"/>
    <s v="VMI"/>
    <n v="212"/>
    <x v="0"/>
    <s v="VEP"/>
    <x v="2"/>
    <s v="MRP"/>
    <s v="VMI"/>
    <n v="8"/>
    <n v="0"/>
    <n v="11.67"/>
    <n v="0"/>
    <n v="0"/>
    <n v="2602"/>
    <n v="93.36"/>
    <n v="0.56110684089162188"/>
    <n v="0"/>
    <n v="0"/>
    <n v="0"/>
    <n v="30365.34"/>
    <s v="&lt;15 days"/>
    <n v="2"/>
    <s v="C"/>
    <n v="14"/>
    <n v="0"/>
  </r>
  <r>
    <s v="CHD8000031P0114"/>
    <s v="联板（固定式-XGN）"/>
    <s v="VMI"/>
    <n v="212"/>
    <x v="0"/>
    <s v="VEP"/>
    <x v="2"/>
    <s v="MRP"/>
    <s v="VMI"/>
    <n v="7"/>
    <n v="0"/>
    <n v="7.44"/>
    <n v="0"/>
    <n v="0"/>
    <n v="27"/>
    <n v="52.080000000000005"/>
    <n v="108.14814814814814"/>
    <n v="0"/>
    <n v="0"/>
    <n v="0"/>
    <n v="200.88000000000002"/>
    <s v="&gt;90 days"/>
    <n v="3"/>
    <s v="C"/>
    <n v="21"/>
    <n v="27.698355616438363"/>
  </r>
  <r>
    <s v="CHD8000031P0118"/>
    <s v="塑料活门左驱动板275-40"/>
    <s v="VE2"/>
    <n v="212"/>
    <x v="0"/>
    <s v="VEP"/>
    <x v="0"/>
    <s v="Order specific"/>
    <n v="2100"/>
    <n v="1"/>
    <n v="0"/>
    <n v="127.78"/>
    <n v="0"/>
    <n v="0"/>
    <n v="33"/>
    <n v="127.78"/>
    <n v="77.424242424242422"/>
    <n v="0"/>
    <n v="0"/>
    <n v="0"/>
    <n v="4216.74"/>
    <s v="Order specific"/>
    <s v="Order specific"/>
    <s v="C"/>
    <s v=""/>
    <n v="0"/>
  </r>
  <r>
    <s v="CHD8000031P0122"/>
    <s v="塑料活门左驱动板210-40"/>
    <s v="VE2"/>
    <n v="212"/>
    <x v="0"/>
    <s v="VEP"/>
    <x v="0"/>
    <s v="Order specific"/>
    <n v="2100"/>
    <n v="8"/>
    <n v="0"/>
    <n v="94.99"/>
    <n v="0"/>
    <n v="0"/>
    <n v="58"/>
    <n v="759.92"/>
    <n v="6.2931034482758621"/>
    <n v="0"/>
    <n v="0"/>
    <n v="0"/>
    <n v="5509.42"/>
    <s v="Order specific"/>
    <s v="Order specific"/>
    <s v="C"/>
    <s v=""/>
    <n v="0"/>
  </r>
  <r>
    <s v="CHD8000031P0129"/>
    <s v="塑料活门右驱动板275-40"/>
    <s v="VE2"/>
    <n v="212"/>
    <x v="0"/>
    <s v="VEP"/>
    <x v="0"/>
    <s v="Order specific"/>
    <n v="2100"/>
    <n v="1"/>
    <n v="0"/>
    <n v="127.78"/>
    <n v="0"/>
    <n v="0"/>
    <n v="33"/>
    <n v="127.78"/>
    <n v="88.484848484848484"/>
    <n v="0"/>
    <n v="0"/>
    <n v="0"/>
    <n v="4216.74"/>
    <s v="Order specific"/>
    <s v="Order specific"/>
    <s v="C"/>
    <s v=""/>
    <n v="0"/>
  </r>
  <r>
    <s v="CHD8000031P0130"/>
    <s v="塑料活门右驱动板210-40"/>
    <s v="VE2"/>
    <n v="212"/>
    <x v="0"/>
    <s v="VEP"/>
    <x v="0"/>
    <s v="Order specific"/>
    <n v="2100"/>
    <n v="8"/>
    <n v="0"/>
    <n v="95"/>
    <n v="0"/>
    <n v="0"/>
    <n v="59"/>
    <n v="760"/>
    <n v="6.1864406779661021"/>
    <n v="0"/>
    <n v="0"/>
    <n v="0"/>
    <n v="5605"/>
    <s v="Order specific"/>
    <s v="Order specific"/>
    <s v="C"/>
    <s v=""/>
    <n v="0"/>
  </r>
  <r>
    <s v="CHD8000031R0101"/>
    <s v="链轮焊接12"/>
    <s v="VMI"/>
    <n v="202"/>
    <x v="0"/>
    <s v="VEP"/>
    <x v="2"/>
    <s v="MRP"/>
    <s v="VMI"/>
    <n v="87"/>
    <n v="0"/>
    <n v="36.43"/>
    <n v="0"/>
    <n v="0"/>
    <n v="15029"/>
    <n v="3169.41"/>
    <n v="0.19429103732783284"/>
    <n v="0"/>
    <n v="0"/>
    <n v="0"/>
    <n v="547506.47"/>
    <s v="&lt;15 days"/>
    <n v="1"/>
    <s v="B"/>
    <n v="7"/>
    <n v="0"/>
  </r>
  <r>
    <s v="CHD8000032P0101"/>
    <s v="机箱顶板12-150-31.5-1250"/>
    <s v="VMI"/>
    <n v="212"/>
    <x v="0"/>
    <s v="VEP"/>
    <x v="2"/>
    <s v="MRP"/>
    <s v="VMI"/>
    <n v="2"/>
    <n v="0"/>
    <n v="25.67"/>
    <n v="0"/>
    <n v="0"/>
    <n v="712"/>
    <n v="51.34"/>
    <n v="44.59971910112359"/>
    <n v="0"/>
    <n v="0"/>
    <n v="0"/>
    <n v="18277.04"/>
    <s v="&lt;90 days"/>
    <n v="2"/>
    <s v="C"/>
    <n v="14"/>
    <n v="23.24797426547001"/>
  </r>
  <r>
    <s v="CHD8000032P0102"/>
    <s v="机箱顶板12-210-31.5-1250"/>
    <s v="VMI"/>
    <n v="212"/>
    <x v="0"/>
    <s v="VEP"/>
    <x v="2"/>
    <s v="MRP"/>
    <s v="VMI"/>
    <n v="71"/>
    <n v="0"/>
    <n v="25.24"/>
    <n v="0"/>
    <n v="0"/>
    <n v="9461"/>
    <n v="1792.04"/>
    <n v="7.7158862699503228E-2"/>
    <n v="0"/>
    <n v="0"/>
    <n v="0"/>
    <n v="238795.63999999998"/>
    <s v="&lt;15 days"/>
    <n v="1"/>
    <s v="B"/>
    <n v="7"/>
    <n v="0"/>
  </r>
  <r>
    <s v="CHD8000032P0104"/>
    <s v="机箱顶板12-275-40-3150"/>
    <s v="VMI"/>
    <n v="212"/>
    <x v="0"/>
    <s v="VEP"/>
    <x v="2"/>
    <s v="MRP"/>
    <s v="VMI"/>
    <n v="1"/>
    <n v="0"/>
    <n v="47.05"/>
    <n v="0"/>
    <n v="0"/>
    <n v="853"/>
    <n v="47.05"/>
    <n v="30.381008206330598"/>
    <n v="0"/>
    <n v="0"/>
    <n v="0"/>
    <n v="40133.649999999994"/>
    <s v="&lt;90 days"/>
    <n v="2"/>
    <s v="C"/>
    <n v="14"/>
    <n v="16.743336639012153"/>
  </r>
  <r>
    <s v="CHD8000032P0110"/>
    <s v="机箱顶板12-210-31.5-1250(程序锁用)"/>
    <s v="VE2"/>
    <n v="212"/>
    <x v="0"/>
    <s v="VEP"/>
    <x v="0"/>
    <s v="Order specific"/>
    <n v="2100"/>
    <n v="2"/>
    <n v="2"/>
    <n v="32.33"/>
    <n v="0"/>
    <n v="0"/>
    <n v="52"/>
    <n v="64.66"/>
    <n v="7.0192307692307701"/>
    <n v="0"/>
    <n v="0"/>
    <n v="64.66"/>
    <n v="1681.1599999999999"/>
    <s v="Order specific"/>
    <s v="Order specific"/>
    <s v="C"/>
    <s v=""/>
    <n v="0"/>
  </r>
  <r>
    <s v="CHD8000032R0101"/>
    <s v="电机90W DC220V"/>
    <s v="VMI"/>
    <n v="212"/>
    <x v="0"/>
    <s v="VEP"/>
    <x v="2"/>
    <s v="MRP"/>
    <s v="VMI"/>
    <n v="8"/>
    <n v="0"/>
    <n v="218.48"/>
    <n v="0"/>
    <n v="0"/>
    <n v="13697"/>
    <n v="1747.84"/>
    <n v="5.3296342264729506E-2"/>
    <n v="0"/>
    <n v="0"/>
    <n v="0"/>
    <n v="2992520.56"/>
    <s v="&lt;15 days"/>
    <n v="1"/>
    <s v="B"/>
    <n v="7"/>
    <n v="0"/>
  </r>
  <r>
    <s v="CHD8000032R0102"/>
    <s v="电机90W DC110V"/>
    <s v="VMI"/>
    <n v="212"/>
    <x v="0"/>
    <s v="VEP"/>
    <x v="2"/>
    <s v="MRP"/>
    <s v="VMI"/>
    <n v="3"/>
    <n v="0"/>
    <n v="194.44"/>
    <n v="0"/>
    <n v="0"/>
    <n v="2238"/>
    <n v="583.31999999999994"/>
    <n v="1.3047363717605005"/>
    <n v="0"/>
    <n v="0"/>
    <n v="0"/>
    <n v="435156.72"/>
    <s v="&lt;15 days"/>
    <n v="1"/>
    <s v="C"/>
    <n v="7"/>
    <n v="0"/>
  </r>
  <r>
    <s v="CHD8000032R0107"/>
    <s v="电机100W DC220V(电动底盘车)"/>
    <s v="VE1"/>
    <n v="202"/>
    <x v="0"/>
    <s v="VEP"/>
    <x v="0"/>
    <s v="Order specific"/>
    <n v="2100"/>
    <n v="3"/>
    <n v="0"/>
    <n v="453"/>
    <n v="0"/>
    <n v="0"/>
    <n v="0"/>
    <n v="1359"/>
    <s v=""/>
    <n v="0"/>
    <n v="0"/>
    <n v="0"/>
    <n v="0"/>
    <s v="Order specific"/>
    <s v="Order specific"/>
    <s v="B"/>
    <s v=""/>
    <n v="0"/>
  </r>
  <r>
    <s v="CHD8000032R0108"/>
    <s v="电机90W DC48V"/>
    <s v="VE1"/>
    <n v="212"/>
    <x v="0"/>
    <s v="VEP"/>
    <x v="0"/>
    <s v="Order specific"/>
    <n v="2100"/>
    <n v="2"/>
    <n v="12"/>
    <n v="243.59"/>
    <n v="0"/>
    <n v="0"/>
    <n v="165"/>
    <n v="487.18"/>
    <n v="6.6363636363636358"/>
    <n v="0"/>
    <n v="0"/>
    <n v="2923.08"/>
    <n v="40192.35"/>
    <s v="Order specific"/>
    <s v="Order specific"/>
    <s v="C"/>
    <s v=""/>
    <n v="0"/>
  </r>
  <r>
    <s v="CHD8000032R0113"/>
    <s v="电机90W DC24V"/>
    <s v="VE1"/>
    <n v="212"/>
    <x v="0"/>
    <s v="VEP"/>
    <x v="0"/>
    <s v="Order specific"/>
    <n v="2100"/>
    <n v="1"/>
    <n v="5"/>
    <n v="220.98"/>
    <n v="0"/>
    <n v="0"/>
    <n v="16"/>
    <n v="220.98"/>
    <n v="45.625"/>
    <n v="0"/>
    <n v="0"/>
    <n v="1104.8999999999999"/>
    <n v="3535.68"/>
    <s v="Order specific"/>
    <s v="Order specific"/>
    <s v="C"/>
    <s v=""/>
    <n v="0"/>
  </r>
  <r>
    <s v="CHD8000032R0114"/>
    <s v="电机 DC240V 90W"/>
    <s v="VE1"/>
    <n v="212"/>
    <x v="0"/>
    <s v="VEP"/>
    <x v="0"/>
    <s v="Order specific"/>
    <n v="2100"/>
    <n v="1"/>
    <n v="0"/>
    <n v="243.59"/>
    <n v="0"/>
    <n v="0"/>
    <n v="42"/>
    <n v="243.59"/>
    <n v="8.6904761904761898"/>
    <n v="0"/>
    <n v="0"/>
    <n v="0"/>
    <n v="10230.780000000001"/>
    <s v="Order specific"/>
    <s v="Order specific"/>
    <s v="C"/>
    <s v=""/>
    <n v="0"/>
  </r>
  <r>
    <s v="CHD8000032R0116"/>
    <s v="电机 DC230V 90W"/>
    <s v="VE1"/>
    <n v="212"/>
    <x v="0"/>
    <s v="VEP"/>
    <x v="0"/>
    <s v="Order specific"/>
    <n v="2100"/>
    <n v="1"/>
    <n v="0"/>
    <n v="243.4"/>
    <n v="0"/>
    <n v="0"/>
    <n v="121"/>
    <n v="243.4"/>
    <n v="3.0165289256198347"/>
    <n v="0"/>
    <n v="0"/>
    <n v="0"/>
    <n v="29451.4"/>
    <s v="Order specific"/>
    <s v="Order specific"/>
    <s v="C"/>
    <s v=""/>
    <n v="0"/>
  </r>
  <r>
    <s v="CHD8000032R0117"/>
    <s v="电机90w DC125V"/>
    <s v="VE1"/>
    <n v="212"/>
    <x v="0"/>
    <s v="VEP"/>
    <x v="0"/>
    <s v="Order specific"/>
    <n v="2100"/>
    <n v="14"/>
    <n v="0"/>
    <n v="232.48"/>
    <n v="0"/>
    <n v="0"/>
    <n v="60"/>
    <n v="3254.72"/>
    <n v="6.083333333333333"/>
    <n v="0"/>
    <n v="0"/>
    <n v="0"/>
    <n v="13948.8"/>
    <s v="Order specific"/>
    <s v="Order specific"/>
    <s v="B"/>
    <s v=""/>
    <n v="0"/>
  </r>
  <r>
    <s v="CHD8000032R0123"/>
    <s v="电机90W DC120V"/>
    <s v="VE1"/>
    <n v="105"/>
    <x v="0"/>
    <s v="VEP"/>
    <x v="0"/>
    <s v="Order specific"/>
    <n v="2100"/>
    <n v="1"/>
    <n v="0"/>
    <n v="453"/>
    <n v="0"/>
    <n v="0"/>
    <n v="1"/>
    <n v="453"/>
    <n v="5110"/>
    <n v="0"/>
    <n v="0"/>
    <n v="0"/>
    <n v="453"/>
    <s v="Order specific"/>
    <s v="Order specific"/>
    <s v="C"/>
    <s v=""/>
    <n v="0"/>
  </r>
  <r>
    <s v="CHD8000033P0101"/>
    <s v="辅助开关驱动板"/>
    <s v="SM"/>
    <n v="212"/>
    <x v="0"/>
    <s v="VEP"/>
    <x v="1"/>
    <s v="kanban"/>
    <n v="2600"/>
    <n v="1235"/>
    <n v="4000"/>
    <n v="0.79"/>
    <n v="0"/>
    <n v="800"/>
    <n v="32058"/>
    <n v="975.65000000000009"/>
    <n v="1.1385613575394596E-2"/>
    <n v="0"/>
    <n v="316"/>
    <n v="3160"/>
    <n v="25325.82"/>
    <s v="&lt;15 days"/>
    <n v="2"/>
    <s v="B"/>
    <n v="14"/>
    <n v="0"/>
  </r>
  <r>
    <s v="CHD8000033R0104"/>
    <s v="机械式计数器JS-5"/>
    <s v="SM"/>
    <n v="202"/>
    <x v="0"/>
    <s v="VEP"/>
    <x v="1"/>
    <s v="kanban"/>
    <n v="2600"/>
    <n v="1119"/>
    <n v="2417"/>
    <n v="15.98"/>
    <n v="0"/>
    <n v="600"/>
    <n v="16041"/>
    <n v="17881.62"/>
    <n v="28.101427591796021"/>
    <n v="0"/>
    <n v="4794"/>
    <n v="38623.660000000003"/>
    <n v="256335.18"/>
    <s v="&lt;30 days"/>
    <n v="1"/>
    <s v="A"/>
    <n v="7"/>
    <n v="8862.0511380835214"/>
  </r>
  <r>
    <s v="CHD8000034P0101"/>
    <s v="主驱动板"/>
    <s v="SM"/>
    <n v="212"/>
    <x v="0"/>
    <s v="VEP"/>
    <x v="1"/>
    <s v="kanban"/>
    <n v="2600"/>
    <n v="789"/>
    <n v="800"/>
    <n v="7.5"/>
    <n v="0"/>
    <n v="400"/>
    <n v="44630"/>
    <n v="5917.5"/>
    <n v="9.1515796549406225"/>
    <n v="0"/>
    <n v="1500"/>
    <n v="6000"/>
    <n v="334725"/>
    <s v="&lt;15 days"/>
    <n v="1"/>
    <s v="B"/>
    <n v="7"/>
    <n v="918.21327445003476"/>
  </r>
  <r>
    <s v="CHD8000034R0101"/>
    <s v="合分闸电磁铁220V"/>
    <s v="VMI"/>
    <n v="219"/>
    <x v="0"/>
    <s v="VEP"/>
    <x v="2"/>
    <s v="MRP"/>
    <s v="VMI"/>
    <n v="53"/>
    <n v="0"/>
    <n v="36.799999999999997"/>
    <n v="0"/>
    <n v="0"/>
    <n v="26522"/>
    <n v="1950.3999999999999"/>
    <n v="10.858344016288365"/>
    <n v="0"/>
    <n v="0"/>
    <n v="0"/>
    <n v="976009.6"/>
    <s v="&lt;15 days"/>
    <n v="1"/>
    <s v="B"/>
    <n v="7"/>
    <n v="457.40928306682639"/>
  </r>
  <r>
    <s v="CHD8000034R0102"/>
    <s v="合分闸电磁铁DC110V"/>
    <s v="VMI"/>
    <n v="219"/>
    <x v="0"/>
    <s v="VEP"/>
    <x v="2"/>
    <s v="MRP"/>
    <s v="VMI"/>
    <n v="46"/>
    <n v="0"/>
    <n v="35.799999999999997"/>
    <n v="0"/>
    <n v="0"/>
    <n v="5550"/>
    <n v="1646.8"/>
    <n v="3.4855855855855853"/>
    <n v="0"/>
    <n v="0"/>
    <n v="0"/>
    <n v="198689.99999999997"/>
    <s v="&lt;15 days"/>
    <n v="1"/>
    <s v="B"/>
    <n v="7"/>
    <n v="0"/>
  </r>
  <r>
    <s v="CHD8000034R0104"/>
    <s v="电磁铁24V"/>
    <s v="VE1"/>
    <n v="219"/>
    <x v="0"/>
    <s v="VEP"/>
    <x v="0"/>
    <s v="Order specific"/>
    <n v="2100"/>
    <n v="3"/>
    <n v="10"/>
    <n v="41.03"/>
    <n v="0"/>
    <n v="0"/>
    <n v="32"/>
    <n v="123.09"/>
    <n v="524.6875"/>
    <n v="0"/>
    <n v="0"/>
    <n v="410.3"/>
    <n v="1312.96"/>
    <s v="Order specific"/>
    <s v="Order specific"/>
    <s v="C"/>
    <s v=""/>
    <n v="0"/>
  </r>
  <r>
    <s v="CHD8000034R0110"/>
    <s v="过流脱扣器"/>
    <s v="VMI"/>
    <n v="219"/>
    <x v="0"/>
    <s v="VEP"/>
    <x v="2"/>
    <s v="MRP"/>
    <s v="VMI"/>
    <n v="4"/>
    <n v="0"/>
    <n v="35"/>
    <n v="0"/>
    <n v="0"/>
    <n v="204"/>
    <n v="140"/>
    <n v="5.367647058823529"/>
    <n v="0"/>
    <n v="0"/>
    <n v="0"/>
    <n v="7140"/>
    <s v="&lt;15 days"/>
    <n v="3"/>
    <s v="C"/>
    <n v="21"/>
    <n v="0"/>
  </r>
  <r>
    <s v="CHD8000034R0114"/>
    <s v="第二分闸脱扣器220V DC"/>
    <s v="VE1"/>
    <n v="219"/>
    <x v="0"/>
    <s v="VEP"/>
    <x v="0"/>
    <s v="Order specific"/>
    <n v="2100"/>
    <n v="8"/>
    <n v="0"/>
    <n v="40.700000000000003"/>
    <n v="0"/>
    <n v="0"/>
    <n v="91"/>
    <n v="325.60000000000002"/>
    <n v="16.043956043956044"/>
    <n v="0"/>
    <n v="0"/>
    <n v="0"/>
    <n v="3703.7000000000003"/>
    <s v="Order specific"/>
    <s v="Order specific"/>
    <s v="C"/>
    <s v=""/>
    <n v="0"/>
  </r>
  <r>
    <s v="CHD8000034R0116"/>
    <s v="电磁铁DC48V"/>
    <s v="VE1"/>
    <n v="219"/>
    <x v="0"/>
    <s v="VEP"/>
    <x v="0"/>
    <s v="Order specific"/>
    <n v="2100"/>
    <n v="15"/>
    <n v="46"/>
    <n v="38.46"/>
    <n v="0"/>
    <n v="0"/>
    <n v="422"/>
    <n v="576.9"/>
    <n v="6.9194312796208539"/>
    <n v="0"/>
    <n v="0"/>
    <n v="1769.16"/>
    <n v="16230.12"/>
    <s v="Order specific"/>
    <s v="Order specific"/>
    <s v="C"/>
    <s v=""/>
    <n v="0"/>
  </r>
  <r>
    <s v="CHD8000034R0117"/>
    <s v="手车闭锁电磁铁DC48V"/>
    <s v="VE1"/>
    <n v="219"/>
    <x v="0"/>
    <s v="VEP"/>
    <x v="0"/>
    <s v="Order specific"/>
    <n v="2100"/>
    <n v="5"/>
    <n v="2"/>
    <n v="25.18"/>
    <n v="0"/>
    <n v="0"/>
    <n v="21"/>
    <n v="125.9"/>
    <n v="260.71428571428572"/>
    <n v="0"/>
    <n v="0"/>
    <n v="50.36"/>
    <n v="528.78"/>
    <s v="Order specific"/>
    <s v="Order specific"/>
    <s v="C"/>
    <s v=""/>
    <n v="0"/>
  </r>
  <r>
    <s v="CHD8000034R0127"/>
    <s v="自保持欠压脱扣器220V"/>
    <s v="VE1"/>
    <n v="202"/>
    <x v="0"/>
    <s v="VEP"/>
    <x v="0"/>
    <s v="Order specific"/>
    <n v="2100"/>
    <n v="10"/>
    <n v="0"/>
    <n v="286"/>
    <n v="0"/>
    <n v="0"/>
    <n v="76"/>
    <n v="2860"/>
    <n v="24.013157894736842"/>
    <n v="0"/>
    <n v="0"/>
    <n v="0"/>
    <n v="21736"/>
    <s v="Order specific"/>
    <s v="Order specific"/>
    <s v="B"/>
    <s v=""/>
    <n v="0"/>
  </r>
  <r>
    <s v="CHD8000034R0131"/>
    <s v="第二分闸脱扣线圈DC110"/>
    <s v="VE1"/>
    <n v="219"/>
    <x v="0"/>
    <s v="VEP"/>
    <x v="0"/>
    <s v="Order specific"/>
    <n v="2100"/>
    <n v="9"/>
    <n v="0"/>
    <n v="40.299999999999997"/>
    <n v="0"/>
    <n v="0"/>
    <n v="169"/>
    <n v="362.7"/>
    <n v="21.597633136094675"/>
    <n v="0"/>
    <n v="0"/>
    <n v="0"/>
    <n v="6810.7"/>
    <s v="Order specific"/>
    <s v="Order specific"/>
    <s v="C"/>
    <s v=""/>
    <n v="0"/>
  </r>
  <r>
    <s v="CHD8000034R0132"/>
    <s v="合闸线圈DC125V"/>
    <s v="VE1"/>
    <n v="219"/>
    <x v="0"/>
    <s v="VEP"/>
    <x v="0"/>
    <s v="Order specific"/>
    <n v="2100"/>
    <n v="4"/>
    <n v="0"/>
    <n v="40.299999999999997"/>
    <n v="0"/>
    <n v="0"/>
    <n v="66"/>
    <n v="161.19999999999999"/>
    <n v="49.772727272727266"/>
    <n v="0"/>
    <n v="0"/>
    <n v="0"/>
    <n v="2659.7999999999997"/>
    <s v="Order specific"/>
    <s v="Order specific"/>
    <s v="C"/>
    <s v=""/>
    <n v="0"/>
  </r>
  <r>
    <s v="CHD8000034R0133"/>
    <s v="第二分闸脱扣线圈DC125V"/>
    <s v="VE1"/>
    <n v="219"/>
    <x v="0"/>
    <s v="VEP"/>
    <x v="0"/>
    <s v="Order specific"/>
    <n v="2100"/>
    <n v="13"/>
    <n v="0"/>
    <n v="40.299999999999997"/>
    <n v="0"/>
    <n v="0"/>
    <n v="21"/>
    <n v="523.9"/>
    <n v="69.523809523809518"/>
    <n v="0"/>
    <n v="0"/>
    <n v="0"/>
    <n v="846.3"/>
    <s v="Order specific"/>
    <s v="Order specific"/>
    <s v="C"/>
    <s v=""/>
    <n v="0"/>
  </r>
  <r>
    <s v="CHD8000034R0134"/>
    <s v="手车闭锁电磁铁DC125V"/>
    <s v="VE1"/>
    <n v="219"/>
    <x v="0"/>
    <s v="VEP"/>
    <x v="0"/>
    <s v="Order specific"/>
    <n v="2100"/>
    <n v="10"/>
    <n v="2"/>
    <n v="25.18"/>
    <n v="0"/>
    <n v="0"/>
    <n v="25"/>
    <n v="251.8"/>
    <n v="189.8"/>
    <n v="0"/>
    <n v="0"/>
    <n v="50.36"/>
    <n v="629.5"/>
    <s v="Order specific"/>
    <s v="Order specific"/>
    <s v="C"/>
    <s v=""/>
    <n v="0"/>
  </r>
  <r>
    <s v="CHD8000034R0135"/>
    <s v="第二分闸脱扣线圈DC48"/>
    <s v="VE1"/>
    <n v="219"/>
    <x v="0"/>
    <s v="VEP"/>
    <x v="0"/>
    <s v="Order specific"/>
    <n v="2100"/>
    <n v="8"/>
    <n v="5"/>
    <n v="40.299999999999997"/>
    <n v="0"/>
    <n v="0"/>
    <n v="65"/>
    <n v="322.39999999999998"/>
    <n v="56.15384615384616"/>
    <n v="0"/>
    <n v="0"/>
    <n v="201.5"/>
    <n v="2619.5"/>
    <s v="Order specific"/>
    <s v="Order specific"/>
    <s v="C"/>
    <s v=""/>
    <n v="0"/>
  </r>
  <r>
    <s v="CHD8000034R0136"/>
    <s v="手车闭锁电磁铁DC220V"/>
    <s v="VMI"/>
    <n v="219"/>
    <x v="0"/>
    <s v="VEP"/>
    <x v="2"/>
    <s v="MRP"/>
    <s v="VMI"/>
    <n v="11"/>
    <n v="0"/>
    <n v="25.18"/>
    <n v="0"/>
    <n v="0"/>
    <n v="1318"/>
    <n v="276.98"/>
    <n v="2.2154779969650988"/>
    <n v="0"/>
    <n v="0"/>
    <n v="0"/>
    <n v="33187.24"/>
    <s v="&lt;15 days"/>
    <n v="2"/>
    <s v="C"/>
    <n v="14"/>
    <n v="0"/>
  </r>
  <r>
    <s v="CHD8000034R0137"/>
    <s v="手车闭锁电磁铁DC110V"/>
    <s v="VMI"/>
    <n v="219"/>
    <x v="0"/>
    <s v="VEP"/>
    <x v="2"/>
    <s v="MRP"/>
    <s v="VMI"/>
    <n v="3"/>
    <n v="0"/>
    <n v="25.18"/>
    <n v="0"/>
    <n v="0"/>
    <n v="608"/>
    <n v="75.539999999999992"/>
    <n v="6.6036184210526319"/>
    <n v="0"/>
    <n v="0"/>
    <n v="0"/>
    <n v="15309.44"/>
    <s v="&lt;15 days"/>
    <n v="2"/>
    <s v="C"/>
    <n v="14"/>
    <n v="0"/>
  </r>
  <r>
    <s v="CHD8000034R0138"/>
    <s v="自保持欠压脱扣器24V"/>
    <s v="VE2"/>
    <n v="212"/>
    <x v="0"/>
    <s v="VEP"/>
    <x v="0"/>
    <s v="Order specific"/>
    <n v="2100"/>
    <n v="5"/>
    <n v="0"/>
    <n v="296"/>
    <n v="0"/>
    <n v="0"/>
    <n v="0"/>
    <n v="1480"/>
    <s v=""/>
    <n v="0"/>
    <n v="0"/>
    <n v="0"/>
    <n v="0"/>
    <s v="Order specific"/>
    <s v="Order specific"/>
    <s v="B"/>
    <s v=""/>
    <n v="0"/>
  </r>
  <r>
    <s v="CHD8000034R0141"/>
    <s v="YO闭锁电磁铁 DC30V"/>
    <s v="VE1"/>
    <n v="202"/>
    <x v="0"/>
    <s v="VEP"/>
    <x v="0"/>
    <s v="Order specific"/>
    <n v="2100"/>
    <n v="39"/>
    <n v="0"/>
    <n v="28.5"/>
    <n v="0"/>
    <n v="0"/>
    <n v="60"/>
    <n v="1111.5"/>
    <n v="30.416666666666664"/>
    <n v="0"/>
    <n v="0"/>
    <n v="0"/>
    <n v="1710"/>
    <s v="Order specific"/>
    <s v="Order specific"/>
    <s v="B"/>
    <s v=""/>
    <n v="0"/>
  </r>
  <r>
    <s v="CHD8000034R0149"/>
    <s v="过流电磁铁2A"/>
    <s v="VE2"/>
    <n v="105"/>
    <x v="0"/>
    <s v="VEP"/>
    <x v="0"/>
    <s v="Order specific"/>
    <n v="2100"/>
    <n v="2"/>
    <n v="0"/>
    <n v="38"/>
    <n v="0"/>
    <n v="0"/>
    <n v="0"/>
    <n v="76"/>
    <s v=""/>
    <n v="0"/>
    <n v="0"/>
    <n v="0"/>
    <n v="0"/>
    <s v="Order specific"/>
    <s v="Order specific"/>
    <s v="C"/>
    <s v=""/>
    <n v="0"/>
  </r>
  <r>
    <s v="CHD8000034R0153"/>
    <s v="自保持欠压脱扣器 30V"/>
    <s v="VE1"/>
    <n v="202"/>
    <x v="0"/>
    <s v="VEP"/>
    <x v="0"/>
    <s v="Order specific"/>
    <n v="2100"/>
    <n v="1"/>
    <n v="0"/>
    <n v="286"/>
    <n v="0"/>
    <n v="0"/>
    <n v="64"/>
    <n v="286"/>
    <n v="11.40625"/>
    <n v="0"/>
    <n v="0"/>
    <n v="0"/>
    <n v="18304"/>
    <s v="Order specific"/>
    <s v="Order specific"/>
    <s v="C"/>
    <s v=""/>
    <n v="0"/>
  </r>
  <r>
    <s v="CHD8000036R0101"/>
    <s v="辅助开关"/>
    <s v="VMI"/>
    <n v="219"/>
    <x v="0"/>
    <s v="VEP"/>
    <x v="2"/>
    <s v="MRP"/>
    <s v="VMI"/>
    <n v="203"/>
    <n v="0"/>
    <n v="41.4"/>
    <n v="0"/>
    <n v="0"/>
    <n v="13109"/>
    <n v="8404.1999999999989"/>
    <n v="2.7843466320848272E-2"/>
    <n v="0"/>
    <n v="0"/>
    <n v="0"/>
    <n v="542712.6"/>
    <s v="&lt;15 days"/>
    <n v="1"/>
    <s v="A"/>
    <n v="7"/>
    <n v="0"/>
  </r>
  <r>
    <s v="CHD8000036R0103"/>
    <s v="辅助开关 11K11B"/>
    <s v="VMI"/>
    <n v="219"/>
    <x v="0"/>
    <s v="VEP"/>
    <x v="2"/>
    <s v="MRP"/>
    <s v="VMI"/>
    <n v="30"/>
    <n v="0"/>
    <n v="52.2"/>
    <n v="0"/>
    <n v="0"/>
    <n v="3177"/>
    <n v="1566"/>
    <n v="23.322316650928549"/>
    <n v="0"/>
    <n v="0"/>
    <n v="0"/>
    <n v="165839.40000000002"/>
    <s v="&lt;30 days"/>
    <n v="2"/>
    <s v="B"/>
    <n v="14"/>
    <n v="413.13106849315074"/>
  </r>
  <r>
    <s v="CHD8000037P0101"/>
    <s v="底盘车联锁板"/>
    <s v="SM"/>
    <n v="212"/>
    <x v="0"/>
    <s v="VEP"/>
    <x v="1"/>
    <s v="kanban"/>
    <n v="2600"/>
    <n v="615"/>
    <n v="1000"/>
    <n v="0.82"/>
    <n v="0"/>
    <n v="200"/>
    <n v="9879"/>
    <n v="504.29999999999995"/>
    <n v="1.108411782569086"/>
    <n v="0"/>
    <n v="82"/>
    <n v="820"/>
    <n v="8100.78"/>
    <s v="&lt;15 days"/>
    <n v="3"/>
    <s v="C"/>
    <n v="21"/>
    <n v="0"/>
  </r>
  <r>
    <s v="CHD8000037P0102"/>
    <s v="底盘车联锁板12-40"/>
    <s v="SM"/>
    <n v="212"/>
    <x v="0"/>
    <s v="VEP"/>
    <x v="1"/>
    <s v="kanban"/>
    <n v="2600"/>
    <n v="625"/>
    <n v="1000"/>
    <n v="1.27"/>
    <n v="0"/>
    <n v="200"/>
    <n v="3439"/>
    <n v="793.75"/>
    <n v="65.273335271881365"/>
    <n v="0"/>
    <n v="127"/>
    <n v="1270"/>
    <n v="4367.53"/>
    <s v="&lt;90 days"/>
    <n v="3"/>
    <s v="C"/>
    <n v="21"/>
    <n v="355.33182759772808"/>
  </r>
  <r>
    <s v="CHD8000039P0101"/>
    <s v="闭锁安装弯板"/>
    <s v="VE1"/>
    <n v="212"/>
    <x v="0"/>
    <s v="VEP"/>
    <x v="0"/>
    <s v="Order specific"/>
    <n v="2100"/>
    <n v="15"/>
    <n v="5"/>
    <n v="2.5"/>
    <n v="0"/>
    <n v="0"/>
    <n v="6"/>
    <n v="37.5"/>
    <n v="38020.833333333336"/>
    <n v="0"/>
    <n v="0"/>
    <n v="12.5"/>
    <n v="15"/>
    <s v="Order specific"/>
    <s v="Order specific"/>
    <s v="C"/>
    <s v=""/>
    <n v="0"/>
  </r>
  <r>
    <s v="CHD8000040P0104"/>
    <s v="分闸扣板"/>
    <s v="VMI"/>
    <n v="212"/>
    <x v="0"/>
    <s v="VEP"/>
    <x v="2"/>
    <s v="MRP"/>
    <s v="VMI"/>
    <n v="511"/>
    <n v="0"/>
    <n v="23"/>
    <n v="0"/>
    <n v="0"/>
    <n v="15925"/>
    <n v="11753"/>
    <n v="0.34379905808477235"/>
    <n v="0"/>
    <n v="0"/>
    <n v="0"/>
    <n v="366275"/>
    <s v="&lt;15 days"/>
    <n v="1"/>
    <s v="A"/>
    <n v="7"/>
    <n v="0"/>
  </r>
  <r>
    <s v="CHD8000042F0101"/>
    <s v="面板装配组件12-3150-40-275"/>
    <s v="VMI"/>
    <n v="212"/>
    <x v="0"/>
    <s v="VEP"/>
    <x v="2"/>
    <s v="MRP"/>
    <s v="VMI"/>
    <n v="27"/>
    <n v="0"/>
    <n v="90.1"/>
    <n v="0"/>
    <n v="0"/>
    <n v="2174"/>
    <n v="2432.6999999999998"/>
    <n v="85.793468261269552"/>
    <n v="0"/>
    <n v="0"/>
    <n v="0"/>
    <n v="195877.4"/>
    <s v="&lt;90 days"/>
    <n v="1"/>
    <s v="B"/>
    <n v="7"/>
    <n v="1474.5804887220868"/>
  </r>
  <r>
    <s v="CHD8000042F0102"/>
    <s v="面板装配组件12-1250-40-210"/>
    <s v="VMI"/>
    <n v="212"/>
    <x v="0"/>
    <s v="VEP"/>
    <x v="2"/>
    <s v="MRP"/>
    <s v="VMI"/>
    <n v="42"/>
    <n v="0"/>
    <n v="79.7"/>
    <n v="0"/>
    <n v="0"/>
    <n v="1590"/>
    <n v="3347.4"/>
    <n v="6.1981132075471699"/>
    <n v="0"/>
    <n v="0"/>
    <n v="0"/>
    <n v="126723"/>
    <s v="&lt;15 days"/>
    <n v="2"/>
    <s v="B"/>
    <n v="14"/>
    <n v="0"/>
  </r>
  <r>
    <s v="CHD8000042R0110"/>
    <s v="面板装配12-3150-40-275（中文）"/>
    <s v="VE2"/>
    <n v="212"/>
    <x v="0"/>
    <s v="VEP"/>
    <x v="0"/>
    <s v="Order specific"/>
    <n v="2100"/>
    <n v="6"/>
    <n v="0"/>
    <n v="99"/>
    <n v="0"/>
    <n v="0"/>
    <n v="35"/>
    <n v="594"/>
    <n v="438"/>
    <n v="0"/>
    <n v="0"/>
    <n v="0"/>
    <n v="3465"/>
    <s v="Order specific"/>
    <s v="Order specific"/>
    <s v="C"/>
    <s v=""/>
    <n v="0"/>
  </r>
  <r>
    <s v="CHD8000043P0101"/>
    <s v="分闸弹簧挂板12-31.5"/>
    <s v="SM"/>
    <n v="212"/>
    <x v="0"/>
    <s v="VEP"/>
    <x v="1"/>
    <s v="kanban"/>
    <n v="2600"/>
    <n v="1220"/>
    <n v="2500"/>
    <n v="1.41"/>
    <n v="0"/>
    <n v="500"/>
    <n v="32616"/>
    <n v="1720.1999999999998"/>
    <n v="6.714495952906549E-2"/>
    <n v="0"/>
    <n v="352.5"/>
    <n v="3525"/>
    <n v="45988.56"/>
    <s v="&lt;15 days"/>
    <n v="2"/>
    <s v="B"/>
    <n v="14"/>
    <n v="0"/>
  </r>
  <r>
    <s v="CHD8000043P0102"/>
    <s v="分闸弹簧挂板12-40"/>
    <s v="SM"/>
    <n v="212"/>
    <x v="0"/>
    <s v="VEP"/>
    <x v="1"/>
    <s v="kanban"/>
    <n v="2600"/>
    <n v="946"/>
    <n v="800"/>
    <n v="1.68"/>
    <n v="0"/>
    <n v="200"/>
    <n v="12014"/>
    <n v="1589.28"/>
    <n v="37.065090727484602"/>
    <n v="0"/>
    <n v="168"/>
    <n v="1344"/>
    <n v="20183.52"/>
    <s v="&lt;90 days"/>
    <n v="2"/>
    <s v="B"/>
    <n v="14"/>
    <n v="652.73132220794969"/>
  </r>
  <r>
    <s v="CHD8000045P0101"/>
    <s v="储能操作块"/>
    <s v="VMI"/>
    <n v="212"/>
    <x v="0"/>
    <s v="VEP"/>
    <x v="2"/>
    <s v="MRP"/>
    <s v="VMI"/>
    <n v="643"/>
    <n v="0"/>
    <n v="24"/>
    <n v="0"/>
    <n v="0"/>
    <n v="16040"/>
    <n v="15432"/>
    <n v="21.526807980049878"/>
    <n v="0"/>
    <n v="0"/>
    <n v="0"/>
    <n v="384960"/>
    <s v="&lt;30 days"/>
    <n v="1"/>
    <s v="A"/>
    <n v="7"/>
    <n v="6873.1640395030272"/>
  </r>
  <r>
    <s v="CHD8000046P0101"/>
    <s v="主轴150"/>
    <s v="VMI"/>
    <n v="212"/>
    <x v="0"/>
    <s v="VEP"/>
    <x v="2"/>
    <s v="MRP"/>
    <s v="VMI"/>
    <n v="7"/>
    <n v="60"/>
    <n v="70"/>
    <n v="0"/>
    <n v="0"/>
    <n v="735"/>
    <n v="490"/>
    <n v="319.31292517006801"/>
    <n v="0"/>
    <n v="0"/>
    <n v="4200"/>
    <n v="51450"/>
    <s v="&gt;90 days"/>
    <n v="2"/>
    <s v="C"/>
    <n v="14"/>
    <n v="309.22080572658132"/>
  </r>
  <r>
    <s v="CHD8000046P0102"/>
    <s v="主轴210"/>
    <s v="VMI"/>
    <n v="212"/>
    <x v="0"/>
    <s v="VEP"/>
    <x v="2"/>
    <s v="MRP"/>
    <s v="VMI"/>
    <n v="78"/>
    <n v="0"/>
    <n v="85"/>
    <n v="0"/>
    <n v="0"/>
    <n v="11838"/>
    <n v="6630"/>
    <n v="0.21583037675282987"/>
    <n v="0"/>
    <n v="0"/>
    <n v="0"/>
    <n v="1006230"/>
    <s v="&lt;15 days"/>
    <n v="1"/>
    <s v="B"/>
    <n v="7"/>
    <n v="0"/>
  </r>
  <r>
    <s v="CHD8000046P0103"/>
    <s v="主轴275"/>
    <s v="VMI"/>
    <n v="212"/>
    <x v="0"/>
    <s v="VEP"/>
    <x v="2"/>
    <s v="MRP"/>
    <s v="VMI"/>
    <n v="18"/>
    <n v="60"/>
    <n v="140"/>
    <n v="0"/>
    <n v="0"/>
    <n v="2720"/>
    <n v="2520"/>
    <n v="10.466911764705882"/>
    <n v="0"/>
    <n v="0"/>
    <n v="8400"/>
    <n v="380800"/>
    <s v="&lt;15 days"/>
    <n v="1"/>
    <s v="B"/>
    <n v="7"/>
    <n v="550.89483667017919"/>
  </r>
  <r>
    <s v="CHD8000046P0105"/>
    <s v="加长主轴外伸200/275"/>
    <s v="VMI"/>
    <n v="212"/>
    <x v="0"/>
    <s v="VEP"/>
    <x v="2"/>
    <s v="MRP"/>
    <s v="VMI"/>
    <n v="16"/>
    <n v="0"/>
    <n v="57.67"/>
    <n v="0"/>
    <n v="0"/>
    <n v="2"/>
    <n v="922.72"/>
    <n v="3285"/>
    <n v="0"/>
    <n v="0"/>
    <n v="0"/>
    <n v="115.34"/>
    <s v="&gt;90 days"/>
    <n v="3"/>
    <s v="B"/>
    <n v="21"/>
    <n v="605.10208"/>
  </r>
  <r>
    <s v="CHD8000046P0106"/>
    <s v="加长主轴外伸200"/>
    <s v="VMI"/>
    <n v="212"/>
    <x v="0"/>
    <s v="VEP"/>
    <x v="2"/>
    <s v="MRP"/>
    <s v="VMI"/>
    <n v="89"/>
    <n v="0"/>
    <n v="59.5"/>
    <n v="0"/>
    <n v="0"/>
    <n v="8"/>
    <n v="5295.5"/>
    <n v="730"/>
    <n v="0"/>
    <n v="0"/>
    <n v="0"/>
    <n v="476"/>
    <s v="&gt;90 days"/>
    <n v="3"/>
    <s v="B"/>
    <n v="21"/>
    <n v="3394.4880410958908"/>
  </r>
  <r>
    <s v="CHD8000047P0101"/>
    <s v="导向杆12-31.5"/>
    <s v="VMI"/>
    <n v="212"/>
    <x v="0"/>
    <s v="VEP"/>
    <x v="2"/>
    <s v="MRP"/>
    <s v="VMI"/>
    <n v="201"/>
    <n v="0"/>
    <n v="6.5"/>
    <n v="0"/>
    <n v="0"/>
    <n v="28462"/>
    <n v="1306.5"/>
    <n v="1.1413463565455695"/>
    <n v="0"/>
    <n v="0"/>
    <n v="0"/>
    <n v="185003"/>
    <s v="&lt;15 days"/>
    <n v="1"/>
    <s v="B"/>
    <n v="7"/>
    <n v="0"/>
  </r>
  <r>
    <s v="CHD8000047P0102"/>
    <s v="操作绝缘子导向杆40KA"/>
    <s v="VMI"/>
    <n v="212"/>
    <x v="0"/>
    <s v="VEP"/>
    <x v="2"/>
    <s v="MRP"/>
    <s v="VMI"/>
    <n v="9"/>
    <n v="0"/>
    <n v="7.89"/>
    <n v="0"/>
    <n v="0"/>
    <n v="7822"/>
    <n v="71.009999999999991"/>
    <n v="9.3793147532600365"/>
    <n v="0"/>
    <n v="0"/>
    <n v="0"/>
    <n v="61715.579999999994"/>
    <s v="&lt;15 days"/>
    <n v="2"/>
    <s v="C"/>
    <n v="14"/>
    <n v="0"/>
  </r>
  <r>
    <s v="CHD8000047P0104"/>
    <s v="导向杆12-25"/>
    <s v="VMI"/>
    <n v="212"/>
    <x v="0"/>
    <s v="VEP"/>
    <x v="2"/>
    <s v="MRP"/>
    <s v="VMI"/>
    <n v="54"/>
    <n v="0"/>
    <n v="7.52"/>
    <n v="0"/>
    <n v="0"/>
    <n v="7613"/>
    <n v="406.08"/>
    <n v="0.43149875213450672"/>
    <n v="0"/>
    <n v="0"/>
    <n v="0"/>
    <n v="57249.759999999995"/>
    <s v="&lt;15 days"/>
    <n v="2"/>
    <s v="C"/>
    <n v="14"/>
    <n v="0"/>
  </r>
  <r>
    <s v="CHD8000047P0111"/>
    <s v="导向杆12-31.5 VG3"/>
    <s v="VE2"/>
    <n v="212"/>
    <x v="0"/>
    <s v="VEP"/>
    <x v="0"/>
    <s v="Order specific"/>
    <n v="2100"/>
    <n v="22"/>
    <n v="0"/>
    <n v="8.3000000000000007"/>
    <n v="0"/>
    <n v="0"/>
    <n v="0"/>
    <n v="182.60000000000002"/>
    <s v=""/>
    <n v="0"/>
    <n v="0"/>
    <n v="0"/>
    <n v="0"/>
    <s v="Order specific"/>
    <s v="Order specific"/>
    <s v="C"/>
    <s v=""/>
    <n v="0"/>
  </r>
  <r>
    <s v="CHD8000048P0101"/>
    <s v="分闸模块扣板轴"/>
    <s v="VMI"/>
    <n v="212"/>
    <x v="0"/>
    <s v="VEP"/>
    <x v="2"/>
    <s v="MRP"/>
    <s v="VMI"/>
    <n v="415"/>
    <n v="0"/>
    <n v="8.0500000000000007"/>
    <n v="0"/>
    <n v="0"/>
    <n v="15851"/>
    <n v="3340.7500000000005"/>
    <n v="0.50659264399722415"/>
    <n v="0"/>
    <n v="0"/>
    <n v="0"/>
    <n v="127600.55000000002"/>
    <s v="&lt;15 days"/>
    <n v="2"/>
    <s v="B"/>
    <n v="14"/>
    <n v="0"/>
  </r>
  <r>
    <s v="CHD8000049P0103"/>
    <s v="脱扣半轴(双过流单边-210)"/>
    <s v="VE2"/>
    <n v="212"/>
    <x v="0"/>
    <s v="VEP"/>
    <x v="0"/>
    <s v="Order specific"/>
    <n v="2100"/>
    <n v="1"/>
    <n v="0"/>
    <n v="28.88"/>
    <n v="0"/>
    <n v="0"/>
    <n v="4"/>
    <n v="28.88"/>
    <n v="37868.75"/>
    <n v="0"/>
    <n v="0"/>
    <n v="0"/>
    <n v="115.52"/>
    <s v="Order specific"/>
    <s v="Order specific"/>
    <s v="C"/>
    <s v=""/>
    <n v="0"/>
  </r>
  <r>
    <s v="CHD8000049P0104"/>
    <s v="脱扣半轴(三过流-210)"/>
    <s v="VMI"/>
    <n v="212"/>
    <x v="0"/>
    <s v="VEP"/>
    <x v="2"/>
    <s v="MRP"/>
    <s v="VMI"/>
    <n v="29"/>
    <n v="0"/>
    <n v="37.76"/>
    <n v="0"/>
    <n v="0"/>
    <n v="0"/>
    <n v="1095.04"/>
    <s v=""/>
    <n v="0"/>
    <n v="0"/>
    <n v="0"/>
    <n v="0"/>
    <s v="&gt;90 days"/>
    <n v="4"/>
    <s v="B"/>
    <n v="0"/>
    <n v="722.72640000000001"/>
  </r>
  <r>
    <s v="CHD8000049P0105"/>
    <s v="脱扣半轴(双过流-150)"/>
    <s v="VMI"/>
    <n v="212"/>
    <x v="0"/>
    <s v="VEP"/>
    <x v="2"/>
    <s v="MRP"/>
    <s v="VMI"/>
    <n v="6"/>
    <n v="0"/>
    <n v="28.64"/>
    <n v="0"/>
    <n v="0"/>
    <n v="239"/>
    <n v="171.84"/>
    <n v="44.288702928870293"/>
    <n v="0"/>
    <n v="0"/>
    <n v="0"/>
    <n v="6844.96"/>
    <s v="&lt;90 days"/>
    <n v="3"/>
    <s v="C"/>
    <n v="21"/>
    <n v="59.637652376003778"/>
  </r>
  <r>
    <s v="CHD8000049P0112"/>
    <s v="脱扣半轴(三过流欠压-210)"/>
    <s v="VE2"/>
    <n v="212"/>
    <x v="0"/>
    <s v="VEP"/>
    <x v="0"/>
    <s v="Order specific"/>
    <n v="2100"/>
    <n v="9"/>
    <n v="0"/>
    <n v="35.21"/>
    <n v="0"/>
    <n v="0"/>
    <n v="0"/>
    <n v="316.89"/>
    <s v=""/>
    <n v="0"/>
    <n v="0"/>
    <n v="0"/>
    <n v="0"/>
    <s v="Order specific"/>
    <s v="Order specific"/>
    <s v="C"/>
    <s v=""/>
    <n v="0"/>
  </r>
  <r>
    <s v="CHD8000049P0113"/>
    <s v="失压脱扣半轴(大电流单欠压)"/>
    <s v="VMI"/>
    <n v="212"/>
    <x v="0"/>
    <s v="VEP"/>
    <x v="2"/>
    <s v="MRP"/>
    <s v="VMI"/>
    <n v="5"/>
    <n v="0"/>
    <n v="26.32"/>
    <n v="0"/>
    <n v="0"/>
    <n v="148"/>
    <n v="131.6"/>
    <n v="22.195945945945947"/>
    <n v="0"/>
    <n v="0"/>
    <n v="0"/>
    <n v="3895.36"/>
    <s v="&lt;30 days"/>
    <n v="3"/>
    <s v="C"/>
    <n v="21"/>
    <n v="4.6799123287671351"/>
  </r>
  <r>
    <s v="CHD8000050P0101"/>
    <s v="储能轴31.5"/>
    <s v="VMI"/>
    <n v="212"/>
    <x v="0"/>
    <s v="VEP"/>
    <x v="2"/>
    <s v="MRP"/>
    <s v="VMI"/>
    <n v="69"/>
    <n v="0"/>
    <n v="15.61"/>
    <n v="0"/>
    <n v="0"/>
    <n v="11848"/>
    <n v="1077.0899999999999"/>
    <n v="0.15403443619176233"/>
    <n v="0"/>
    <n v="0"/>
    <n v="0"/>
    <n v="184947.28"/>
    <s v="&lt;15 days"/>
    <n v="1"/>
    <s v="B"/>
    <n v="7"/>
    <n v="0"/>
  </r>
  <r>
    <s v="CHD8000050P0102"/>
    <s v="储能轴40"/>
    <s v="VMI"/>
    <n v="212"/>
    <x v="0"/>
    <s v="VEP"/>
    <x v="2"/>
    <s v="MRP"/>
    <s v="VMI"/>
    <n v="20"/>
    <n v="0"/>
    <n v="16"/>
    <n v="0"/>
    <n v="0"/>
    <n v="4188"/>
    <n v="320"/>
    <n v="6.0136103151862459"/>
    <n v="0"/>
    <n v="0"/>
    <n v="0"/>
    <n v="67008"/>
    <s v="&lt;15 days"/>
    <n v="2"/>
    <s v="C"/>
    <n v="14"/>
    <n v="0"/>
  </r>
  <r>
    <s v="CHD8000053P0101"/>
    <s v="手动储能轴"/>
    <s v="VMI"/>
    <n v="212"/>
    <x v="0"/>
    <s v="VEP"/>
    <x v="2"/>
    <s v="MRP"/>
    <s v="VMI"/>
    <n v="446"/>
    <n v="0"/>
    <n v="9.5299999999999994"/>
    <n v="0"/>
    <n v="0"/>
    <n v="16032"/>
    <n v="4250.38"/>
    <n v="0.45533932135728544"/>
    <n v="0"/>
    <n v="0"/>
    <n v="0"/>
    <n v="152784.95999999999"/>
    <s v="&lt;15 days"/>
    <n v="2"/>
    <s v="B"/>
    <n v="14"/>
    <n v="0"/>
  </r>
  <r>
    <s v="CHD8000053R0101"/>
    <s v="合闸半轴装配"/>
    <s v="VMI"/>
    <n v="212"/>
    <x v="0"/>
    <s v="VEP"/>
    <x v="2"/>
    <s v="MRP"/>
    <s v="VMI"/>
    <n v="89"/>
    <n v="0"/>
    <n v="32.869999999999997"/>
    <n v="0"/>
    <n v="0"/>
    <n v="15915"/>
    <n v="2925.43"/>
    <n v="10.228715048696198"/>
    <n v="0"/>
    <n v="0"/>
    <n v="0"/>
    <n v="523126.05"/>
    <s v="&lt;15 days"/>
    <n v="1"/>
    <s v="B"/>
    <n v="7"/>
    <n v="609.4558975551322"/>
  </r>
  <r>
    <s v="CHD8000053R0102"/>
    <s v="分闸脱扣半轴装配"/>
    <s v="VMI"/>
    <n v="212"/>
    <x v="0"/>
    <s v="VEP"/>
    <x v="2"/>
    <s v="MRP"/>
    <s v="VMI"/>
    <n v="92"/>
    <n v="0"/>
    <n v="32.68"/>
    <n v="0"/>
    <n v="0"/>
    <n v="13959"/>
    <n v="3006.56"/>
    <n v="2.327172433555412"/>
    <n v="0"/>
    <n v="0"/>
    <n v="0"/>
    <n v="456180.12"/>
    <s v="&lt;15 days"/>
    <n v="1"/>
    <s v="B"/>
    <n v="7"/>
    <n v="0"/>
  </r>
  <r>
    <s v="CHD8000053R0107"/>
    <s v="分闸脱扣半轴装配（固定式-XGN)"/>
    <s v="VMI"/>
    <n v="212"/>
    <x v="0"/>
    <s v="VEP"/>
    <x v="2"/>
    <s v="MRP"/>
    <s v="VMI"/>
    <n v="2"/>
    <n v="0"/>
    <n v="36.1"/>
    <n v="0"/>
    <n v="0"/>
    <n v="252"/>
    <n v="72.2"/>
    <n v="133.25396825396825"/>
    <n v="0"/>
    <n v="0"/>
    <n v="0"/>
    <n v="9097.2000000000007"/>
    <s v="&gt;90 days"/>
    <n v="3"/>
    <s v="C"/>
    <n v="21"/>
    <n v="40.142339964264451"/>
  </r>
  <r>
    <s v="CHD8000054R0101"/>
    <s v="合闸掣子轴装配"/>
    <s v="VMI"/>
    <n v="212"/>
    <x v="0"/>
    <s v="VEP"/>
    <x v="2"/>
    <s v="MRP"/>
    <s v="VMI"/>
    <n v="114"/>
    <n v="0"/>
    <n v="33.19"/>
    <n v="0"/>
    <n v="0"/>
    <n v="15996"/>
    <n v="3783.66"/>
    <n v="4.5636409102275573E-2"/>
    <n v="0"/>
    <n v="0"/>
    <n v="0"/>
    <n v="530907.24"/>
    <s v="&lt;15 days"/>
    <n v="1"/>
    <s v="B"/>
    <n v="7"/>
    <n v="0"/>
  </r>
  <r>
    <s v="CHD8000055P0101"/>
    <s v="分合闸按钮导向套"/>
    <s v="SM"/>
    <n v="212"/>
    <x v="0"/>
    <s v="VEP"/>
    <x v="1"/>
    <s v="kanban"/>
    <n v="2600"/>
    <n v="3731"/>
    <n v="400"/>
    <n v="2.36"/>
    <n v="0"/>
    <n v="100"/>
    <n v="2256"/>
    <n v="8805.16"/>
    <n v="18.444148936170212"/>
    <n v="0"/>
    <n v="118"/>
    <n v="944"/>
    <n v="5324.16"/>
    <s v="&lt;30 days"/>
    <n v="3"/>
    <s v="A"/>
    <n v="21"/>
    <n v="0"/>
  </r>
  <r>
    <s v="CHD8000056P0102"/>
    <s v="分合闸指示牌限位橡胶套"/>
    <s v="VMI"/>
    <n v="202"/>
    <x v="0"/>
    <s v="VEP"/>
    <x v="2"/>
    <s v="MRP"/>
    <s v="VMI"/>
    <n v="751"/>
    <n v="0"/>
    <n v="0.47"/>
    <n v="0"/>
    <n v="0"/>
    <n v="16041"/>
    <n v="352.96999999999997"/>
    <n v="84.895891777320614"/>
    <n v="0"/>
    <n v="0"/>
    <n v="0"/>
    <n v="7539.2699999999995"/>
    <s v="&lt;90 days"/>
    <n v="3"/>
    <s v="C"/>
    <n v="21"/>
    <n v="175.33474725333471"/>
  </r>
  <r>
    <s v="CHD8000057P0102"/>
    <s v="传动爪限位滚轮."/>
    <s v="VMI"/>
    <n v="212"/>
    <x v="0"/>
    <s v="VEP"/>
    <x v="2"/>
    <s v="MRP"/>
    <s v="VMI"/>
    <n v="1005"/>
    <n v="0"/>
    <n v="3.95"/>
    <n v="0"/>
    <n v="0"/>
    <n v="16036"/>
    <n v="3969.75"/>
    <n v="17.09372661511599"/>
    <n v="0"/>
    <n v="0"/>
    <n v="0"/>
    <n v="63342.200000000004"/>
    <s v="&lt;30 days"/>
    <n v="2"/>
    <s v="B"/>
    <n v="14"/>
    <n v="474.18987061999559"/>
  </r>
  <r>
    <s v="CHD8000058P0101"/>
    <s v="传动轮"/>
    <s v="VMI"/>
    <n v="202"/>
    <x v="0"/>
    <s v="VEP"/>
    <x v="2"/>
    <s v="MRP"/>
    <s v="VMI"/>
    <n v="512"/>
    <n v="0"/>
    <n v="10.69"/>
    <n v="0"/>
    <n v="0"/>
    <n v="16019"/>
    <n v="5473.28"/>
    <n v="22.899369498720269"/>
    <n v="0"/>
    <n v="0"/>
    <n v="0"/>
    <n v="171243.11"/>
    <s v="&lt;30 days"/>
    <n v="2"/>
    <s v="B"/>
    <n v="14"/>
    <n v="1403.8713651555918"/>
  </r>
  <r>
    <s v="CHD8000059P0101"/>
    <s v="传动爪"/>
    <s v="VMI"/>
    <n v="202"/>
    <x v="0"/>
    <s v="VEP"/>
    <x v="2"/>
    <s v="MRP"/>
    <s v="VMI"/>
    <n v="616"/>
    <n v="-1"/>
    <n v="12.28"/>
    <n v="0"/>
    <n v="0"/>
    <n v="16036"/>
    <n v="7564.48"/>
    <n v="11.653778997256175"/>
    <n v="0"/>
    <n v="0"/>
    <n v="-12.28"/>
    <n v="196922.08"/>
    <s v="&lt;15 days"/>
    <n v="1"/>
    <s v="A"/>
    <n v="7"/>
    <n v="1993.7100217808224"/>
  </r>
  <r>
    <s v="CHD8000061P0101"/>
    <s v="小链轮"/>
    <s v="SM"/>
    <n v="202"/>
    <x v="0"/>
    <s v="VEP"/>
    <x v="1"/>
    <s v="kanban"/>
    <n v="2600"/>
    <n v="66"/>
    <n v="1375"/>
    <n v="21.41"/>
    <n v="0"/>
    <n v="350"/>
    <n v="15029"/>
    <n v="1413.06"/>
    <n v="14.96040987424313"/>
    <n v="0"/>
    <n v="3746.75"/>
    <n v="29438.75"/>
    <n v="321770.89"/>
    <s v="&lt;15 days"/>
    <n v="1"/>
    <s v="B"/>
    <n v="7"/>
    <n v="496.24537931506848"/>
  </r>
  <r>
    <s v="CHD8000061R0101"/>
    <s v="储能指示装配"/>
    <s v="VMI"/>
    <n v="212"/>
    <x v="0"/>
    <s v="VEP"/>
    <x v="2"/>
    <s v="MRP"/>
    <s v="VMI"/>
    <n v="75"/>
    <n v="0"/>
    <n v="20.85"/>
    <n v="0"/>
    <n v="0"/>
    <n v="15040"/>
    <n v="1563.75"/>
    <n v="1.6017287234042554"/>
    <n v="0"/>
    <n v="0"/>
    <n v="0"/>
    <n v="313584"/>
    <s v="&lt;15 days"/>
    <n v="1"/>
    <s v="B"/>
    <n v="7"/>
    <n v="0"/>
  </r>
  <r>
    <s v="CHD8000061R0104"/>
    <s v="储能指示装配(中文)"/>
    <s v="VE2"/>
    <n v="212"/>
    <x v="0"/>
    <s v="VEP"/>
    <x v="0"/>
    <s v="Order specific"/>
    <n v="2100"/>
    <n v="34"/>
    <n v="0"/>
    <n v="22.78"/>
    <n v="0"/>
    <n v="0"/>
    <n v="177"/>
    <n v="774.52"/>
    <n v="154.66101694915253"/>
    <n v="0"/>
    <n v="0"/>
    <n v="0"/>
    <n v="4032.0600000000004"/>
    <s v="Order specific"/>
    <s v="Order specific"/>
    <s v="C"/>
    <s v=""/>
    <n v="0"/>
  </r>
  <r>
    <s v="CHD8000062P0101"/>
    <s v="辅助开关拐臂"/>
    <s v="SM"/>
    <n v="212"/>
    <x v="0"/>
    <s v="VEP"/>
    <x v="1"/>
    <s v="kanban"/>
    <n v="2600"/>
    <n v="772"/>
    <n v="2730"/>
    <n v="9"/>
    <n v="0"/>
    <n v="500"/>
    <n v="16029"/>
    <n v="6948"/>
    <n v="0.77422172312683257"/>
    <n v="0"/>
    <n v="2250"/>
    <n v="24570"/>
    <n v="144261"/>
    <s v="&lt;15 days"/>
    <n v="2"/>
    <s v="B"/>
    <n v="14"/>
    <n v="0"/>
  </r>
  <r>
    <s v="CHD8000063P0101"/>
    <s v="主输出拐臂"/>
    <s v="VMI"/>
    <n v="212"/>
    <x v="0"/>
    <s v="VEP"/>
    <x v="2"/>
    <s v="MRP"/>
    <s v="VMI"/>
    <n v="261"/>
    <n v="0"/>
    <n v="58.73"/>
    <n v="0"/>
    <n v="0"/>
    <n v="41606"/>
    <n v="15328.529999999999"/>
    <n v="6.7725808777580161"/>
    <n v="0"/>
    <n v="0"/>
    <n v="0"/>
    <n v="2443520.38"/>
    <s v="&lt;15 days"/>
    <n v="1"/>
    <s v="A"/>
    <n v="7"/>
    <n v="0"/>
  </r>
  <r>
    <s v="CHD8000064P0101"/>
    <s v="主输入拐臂12"/>
    <s v="VMI"/>
    <n v="212"/>
    <x v="0"/>
    <s v="VEP"/>
    <x v="2"/>
    <s v="MRP"/>
    <s v="VMI"/>
    <n v="105"/>
    <n v="0"/>
    <n v="18"/>
    <n v="0"/>
    <n v="0"/>
    <n v="16029"/>
    <n v="1890"/>
    <n v="5.94329028635598"/>
    <n v="0"/>
    <n v="0"/>
    <n v="0"/>
    <n v="288522"/>
    <s v="&lt;15 days"/>
    <n v="1"/>
    <s v="B"/>
    <n v="7"/>
    <n v="0"/>
  </r>
  <r>
    <s v="CHD8000064P0102"/>
    <s v="主传动拐臂"/>
    <s v="VMI"/>
    <n v="212"/>
    <x v="0"/>
    <s v="VEP"/>
    <x v="2"/>
    <s v="MRP"/>
    <s v="VMI"/>
    <n v="361"/>
    <n v="30"/>
    <n v="20"/>
    <n v="0"/>
    <n v="0"/>
    <n v="44655"/>
    <n v="7220"/>
    <n v="0.85824655693651331"/>
    <n v="0"/>
    <n v="0"/>
    <n v="600"/>
    <n v="893100"/>
    <s v="&lt;15 days"/>
    <n v="1"/>
    <s v="B"/>
    <n v="7"/>
    <n v="0"/>
  </r>
  <r>
    <s v="CHD8000065P0101"/>
    <s v="辅助开关拉动拐臂"/>
    <s v="SM"/>
    <n v="212"/>
    <x v="0"/>
    <s v="VEP"/>
    <x v="1"/>
    <s v="kanban"/>
    <n v="2600"/>
    <n v="609"/>
    <n v="2060"/>
    <n v="9"/>
    <n v="0"/>
    <n v="400"/>
    <n v="16077"/>
    <n v="5481"/>
    <n v="8.195869876220689"/>
    <n v="0"/>
    <n v="1800"/>
    <n v="18540"/>
    <n v="144693"/>
    <s v="&lt;15 days"/>
    <n v="2"/>
    <s v="B"/>
    <n v="14"/>
    <n v="0"/>
  </r>
  <r>
    <s v="CHD8000065P0110"/>
    <s v="合闸储能拐臂"/>
    <s v="VMI"/>
    <n v="212"/>
    <x v="0"/>
    <s v="VEP"/>
    <x v="2"/>
    <s v="MRP"/>
    <s v="VMI"/>
    <n v="128"/>
    <n v="0"/>
    <n v="22.61"/>
    <n v="0"/>
    <n v="0"/>
    <n v="20271"/>
    <n v="2894.08"/>
    <n v="10.965665236051501"/>
    <n v="0"/>
    <n v="0"/>
    <n v="0"/>
    <n v="458327.31"/>
    <s v="&lt;15 days"/>
    <n v="1"/>
    <s v="B"/>
    <n v="7"/>
    <n v="690.77328657534235"/>
  </r>
  <r>
    <s v="CHD8000068R0101"/>
    <s v="绝缘组件12-50-3150"/>
    <s v="VMI"/>
    <n v="212"/>
    <x v="0"/>
    <s v="VEP"/>
    <x v="2"/>
    <s v="MRP"/>
    <s v="VMI"/>
    <n v="6"/>
    <n v="0"/>
    <n v="56.28"/>
    <n v="0"/>
    <n v="0"/>
    <n v="1178"/>
    <n v="337.68"/>
    <n v="39.660441426146008"/>
    <n v="0"/>
    <n v="0"/>
    <n v="0"/>
    <n v="66297.84"/>
    <s v="&lt;90 days"/>
    <n v="2"/>
    <s v="C"/>
    <n v="14"/>
    <n v="144.19687684931506"/>
  </r>
  <r>
    <s v="CHD8000069R0101"/>
    <s v="手动分闸按钮装配"/>
    <s v="SM"/>
    <n v="212"/>
    <x v="0"/>
    <s v="VEP"/>
    <x v="1"/>
    <s v="kanban"/>
    <n v="2600"/>
    <n v="539"/>
    <n v="1750"/>
    <n v="12.89"/>
    <n v="0"/>
    <n v="350"/>
    <n v="15706"/>
    <n v="6947.71"/>
    <n v="0.13943715777409907"/>
    <n v="0"/>
    <n v="2255.75"/>
    <n v="22557.5"/>
    <n v="202450.34"/>
    <s v="&lt;15 days"/>
    <n v="1"/>
    <s v="B"/>
    <n v="7"/>
    <n v="0"/>
  </r>
  <r>
    <s v="CHD8000069R0102"/>
    <s v="手动合闸按钮装配"/>
    <s v="SM"/>
    <n v="212"/>
    <x v="0"/>
    <s v="VEP"/>
    <x v="1"/>
    <s v="kanban"/>
    <n v="2600"/>
    <n v="823"/>
    <n v="1400"/>
    <n v="14.13"/>
    <n v="0"/>
    <n v="350"/>
    <n v="15889"/>
    <n v="11628.99"/>
    <n v="12.381836490653912"/>
    <n v="0"/>
    <n v="2472.75"/>
    <n v="19782"/>
    <n v="224511.57"/>
    <s v="&lt;15 days"/>
    <n v="1"/>
    <s v="A"/>
    <n v="7"/>
    <n v="3336.0409042661449"/>
  </r>
  <r>
    <s v="CHD8000069R0103"/>
    <s v="手动分闸按钮装配(带过流)"/>
    <s v="VMI"/>
    <n v="212"/>
    <x v="0"/>
    <s v="VEP"/>
    <x v="2"/>
    <s v="MRP"/>
    <s v="VMI"/>
    <n v="75"/>
    <n v="0"/>
    <n v="13.03"/>
    <n v="0"/>
    <n v="0"/>
    <n v="338"/>
    <n v="977.25"/>
    <n v="888.74260355029583"/>
    <n v="0"/>
    <n v="0"/>
    <n v="0"/>
    <n v="4404.1399999999994"/>
    <s v="&gt;90 days"/>
    <n v="3"/>
    <s v="B"/>
    <n v="21"/>
    <n v="629.74472126699845"/>
  </r>
  <r>
    <s v="CHD8000070P0101"/>
    <s v="合闸弹簧固定杆150-31.5"/>
    <s v="VMI"/>
    <n v="212"/>
    <x v="0"/>
    <s v="VEP"/>
    <x v="2"/>
    <s v="MRP"/>
    <s v="VMI"/>
    <n v="7"/>
    <n v="0"/>
    <n v="9.3000000000000007"/>
    <n v="0"/>
    <n v="0"/>
    <n v="882"/>
    <n v="65.100000000000009"/>
    <n v="31.037414965986393"/>
    <n v="0"/>
    <n v="0"/>
    <n v="0"/>
    <n v="8202.6"/>
    <s v="&lt;90 days"/>
    <n v="3"/>
    <s v="C"/>
    <n v="21"/>
    <n v="13.895086684931506"/>
  </r>
  <r>
    <s v="CHD8000070P0104"/>
    <s v="合闸弹簧固定杆210～31.5"/>
    <s v="VMI"/>
    <n v="212"/>
    <x v="0"/>
    <s v="VEP"/>
    <x v="2"/>
    <s v="MRP"/>
    <s v="VMI"/>
    <n v="68"/>
    <n v="0"/>
    <n v="12.09"/>
    <n v="0"/>
    <n v="0"/>
    <n v="10027"/>
    <n v="822.12"/>
    <n v="0.25481200757953526"/>
    <n v="0"/>
    <n v="0"/>
    <n v="0"/>
    <n v="121226.43"/>
    <s v="&lt;15 days"/>
    <n v="2"/>
    <s v="C"/>
    <n v="14"/>
    <n v="0"/>
  </r>
  <r>
    <s v="CHD8000070R0101"/>
    <s v="分合闸指示装配"/>
    <s v="SM"/>
    <n v="212"/>
    <x v="0"/>
    <s v="VEP"/>
    <x v="1"/>
    <s v="kanban"/>
    <n v="2600"/>
    <n v="411.89299999999997"/>
    <n v="450"/>
    <n v="12.18"/>
    <n v="0"/>
    <n v="150"/>
    <n v="15657.107"/>
    <n v="5016.8567399999993"/>
    <n v="1.5852226084933827"/>
    <n v="0"/>
    <n v="913.5"/>
    <n v="5481"/>
    <n v="190703.56326"/>
    <s v="&lt;15 days"/>
    <n v="1"/>
    <s v="B"/>
    <n v="7"/>
    <n v="0"/>
  </r>
  <r>
    <s v="CHD8000070R0102"/>
    <s v="分合闸指示装配(中文)"/>
    <s v="VE2"/>
    <n v="212"/>
    <x v="0"/>
    <s v="VEP"/>
    <x v="0"/>
    <s v="Order specific"/>
    <n v="2100"/>
    <n v="32"/>
    <n v="0"/>
    <n v="13.81"/>
    <n v="0"/>
    <n v="0"/>
    <n v="415"/>
    <n v="441.92"/>
    <n v="362.26733734939756"/>
    <n v="0"/>
    <n v="0"/>
    <n v="0"/>
    <n v="5731.1500000000005"/>
    <s v="Order specific"/>
    <s v="Order specific"/>
    <s v="C"/>
    <s v=""/>
    <n v="0"/>
  </r>
  <r>
    <s v="CHD8000071P0103"/>
    <s v="合闸模块下固定杆"/>
    <s v="VMI"/>
    <n v="212"/>
    <x v="0"/>
    <s v="VEP"/>
    <x v="2"/>
    <s v="MRP"/>
    <s v="VMI"/>
    <n v="1026"/>
    <n v="0"/>
    <n v="3.88"/>
    <n v="0"/>
    <n v="0"/>
    <n v="15994"/>
    <n v="3980.88"/>
    <n v="0.73027385269476053"/>
    <n v="0"/>
    <n v="0"/>
    <n v="0"/>
    <n v="62056.72"/>
    <s v="&lt;15 days"/>
    <n v="2"/>
    <s v="B"/>
    <n v="14"/>
    <n v="0"/>
  </r>
  <r>
    <s v="CHD8000071P0106"/>
    <s v="分闸模块下固定杆"/>
    <s v="VMI"/>
    <n v="212"/>
    <x v="0"/>
    <s v="VEP"/>
    <x v="2"/>
    <s v="MRP"/>
    <s v="VMI"/>
    <n v="723"/>
    <n v="0"/>
    <n v="2.38"/>
    <n v="0"/>
    <n v="0"/>
    <n v="15890"/>
    <n v="1720.74"/>
    <n v="23.567652611705473"/>
    <n v="0"/>
    <n v="0"/>
    <n v="0"/>
    <n v="37818.199999999997"/>
    <s v="&lt;30 days"/>
    <n v="2"/>
    <s v="B"/>
    <n v="14"/>
    <n v="461.05024820956504"/>
  </r>
  <r>
    <s v="CHD8000071P0107"/>
    <s v="扣板限位杆"/>
    <s v="VMI"/>
    <n v="212"/>
    <x v="0"/>
    <s v="VEP"/>
    <x v="2"/>
    <s v="MRP"/>
    <s v="VMI"/>
    <n v="1156"/>
    <n v="0"/>
    <n v="3.1"/>
    <n v="0"/>
    <n v="0"/>
    <n v="31961"/>
    <n v="3583.6"/>
    <n v="8.2567817027001666"/>
    <n v="0"/>
    <n v="0"/>
    <n v="0"/>
    <n v="99079.1"/>
    <s v="&lt;15 days"/>
    <n v="2"/>
    <s v="B"/>
    <n v="14"/>
    <n v="0"/>
  </r>
  <r>
    <s v="CHD8000071P0108"/>
    <s v="储能指示固定杆"/>
    <s v="SM"/>
    <n v="212"/>
    <x v="0"/>
    <s v="VEP"/>
    <x v="1"/>
    <s v="kanban"/>
    <n v="2600"/>
    <n v="563"/>
    <n v="1400"/>
    <n v="3.1"/>
    <n v="0"/>
    <n v="350"/>
    <n v="15202"/>
    <n v="1745.3"/>
    <n v="27.755558479147478"/>
    <n v="0"/>
    <n v="542.5"/>
    <n v="4340"/>
    <n v="47126.200000000004"/>
    <s v="&lt;30 days"/>
    <n v="2"/>
    <s v="B"/>
    <n v="14"/>
    <n v="570.87665207375449"/>
  </r>
  <r>
    <s v="CHD8000071P0109"/>
    <s v="分闸杆(外伸12)"/>
    <s v="VE2"/>
    <n v="212"/>
    <x v="0"/>
    <s v="VEP"/>
    <x v="0"/>
    <s v="Order specific"/>
    <n v="2100"/>
    <n v="6"/>
    <n v="0"/>
    <n v="13.94"/>
    <n v="0"/>
    <n v="0"/>
    <n v="22"/>
    <n v="83.64"/>
    <n v="9340.681818181818"/>
    <n v="0"/>
    <n v="0"/>
    <n v="0"/>
    <n v="306.68"/>
    <s v="Order specific"/>
    <s v="Order specific"/>
    <s v="C"/>
    <s v=""/>
    <n v="0"/>
  </r>
  <r>
    <s v="CHD8000071P0113"/>
    <s v="3150-40分闸杆(外伸12)"/>
    <s v="VE2"/>
    <n v="212"/>
    <x v="0"/>
    <s v="VEP"/>
    <x v="0"/>
    <s v="Order specific"/>
    <n v="2100"/>
    <n v="7"/>
    <n v="0"/>
    <n v="12.32"/>
    <n v="0"/>
    <n v="0"/>
    <n v="9"/>
    <n v="86.240000000000009"/>
    <n v="243.33333333333331"/>
    <n v="0"/>
    <n v="0"/>
    <n v="0"/>
    <n v="110.88"/>
    <s v="Order specific"/>
    <s v="Order specific"/>
    <s v="C"/>
    <s v=""/>
    <n v="0"/>
  </r>
  <r>
    <s v="CHD8000071P0117"/>
    <s v="掣子限位杆"/>
    <s v="VMI"/>
    <n v="212"/>
    <x v="0"/>
    <s v="VEP"/>
    <x v="2"/>
    <s v="MRP"/>
    <s v="VMI"/>
    <n v="695"/>
    <n v="0"/>
    <n v="3.5"/>
    <n v="0"/>
    <n v="0"/>
    <n v="15996"/>
    <n v="2432.5"/>
    <n v="0.15972743185796448"/>
    <n v="0"/>
    <n v="0"/>
    <n v="0"/>
    <n v="55986"/>
    <s v="&lt;15 days"/>
    <n v="2"/>
    <s v="B"/>
    <n v="14"/>
    <n v="0"/>
  </r>
  <r>
    <s v="CHD8000071P0133"/>
    <s v="分闸杆(外伸50/P=275)"/>
    <s v="VE2"/>
    <n v="212"/>
    <x v="0"/>
    <s v="VEP"/>
    <x v="0"/>
    <s v="Order specific"/>
    <n v="2100"/>
    <n v="3"/>
    <n v="0"/>
    <n v="11.5"/>
    <n v="0"/>
    <n v="0"/>
    <n v="0"/>
    <n v="34.5"/>
    <s v=""/>
    <n v="0"/>
    <n v="0"/>
    <n v="0"/>
    <n v="0"/>
    <s v="Order specific"/>
    <s v="Order specific"/>
    <s v="C"/>
    <s v=""/>
    <n v="0"/>
  </r>
  <r>
    <s v="CHD8000071P0143"/>
    <s v="分闸杆1250-31.5(外伸80\P=210)"/>
    <s v="VE2"/>
    <n v="212"/>
    <x v="0"/>
    <s v="VEP"/>
    <x v="0"/>
    <s v="Order specific"/>
    <n v="2100"/>
    <n v="1"/>
    <n v="2"/>
    <n v="13.22"/>
    <n v="0"/>
    <n v="0"/>
    <n v="29"/>
    <n v="13.22"/>
    <n v="37.758620689655174"/>
    <n v="0"/>
    <n v="0"/>
    <n v="26.44"/>
    <n v="383.38"/>
    <s v="Order specific"/>
    <s v="Order specific"/>
    <s v="C"/>
    <s v=""/>
    <n v="0"/>
  </r>
  <r>
    <s v="CHD8000074P0101"/>
    <s v="合闸联锁凸轮"/>
    <s v="SM"/>
    <n v="202"/>
    <x v="0"/>
    <s v="VEP"/>
    <x v="1"/>
    <s v="kanban"/>
    <n v="2600"/>
    <n v="959"/>
    <n v="1400"/>
    <n v="15"/>
    <n v="0"/>
    <n v="350"/>
    <n v="16034"/>
    <n v="14385"/>
    <n v="2.2764126231757519E-2"/>
    <n v="0"/>
    <n v="2625"/>
    <n v="21000"/>
    <n v="240510"/>
    <s v="&lt;15 days"/>
    <n v="1"/>
    <s v="A"/>
    <n v="7"/>
    <n v="0"/>
  </r>
  <r>
    <s v="CHD8000075P0101"/>
    <s v="储能指示驱动块"/>
    <s v="VMI"/>
    <n v="212"/>
    <x v="0"/>
    <s v="VEP"/>
    <x v="2"/>
    <s v="MRP"/>
    <s v="VMI"/>
    <n v="419"/>
    <n v="0"/>
    <n v="3.61"/>
    <n v="0"/>
    <n v="0"/>
    <n v="16036"/>
    <n v="1512.59"/>
    <n v="21.82807433275131"/>
    <n v="0"/>
    <n v="0"/>
    <n v="0"/>
    <n v="57889.96"/>
    <s v="&lt;30 days"/>
    <n v="2"/>
    <s v="B"/>
    <n v="14"/>
    <n v="358.01784761923807"/>
  </r>
  <r>
    <s v="CHD8000077P0101"/>
    <s v="储能小齿轮"/>
    <s v="VMI"/>
    <n v="212"/>
    <x v="0"/>
    <s v="VEP"/>
    <x v="2"/>
    <s v="MRP"/>
    <s v="VMI"/>
    <n v="462"/>
    <n v="0"/>
    <n v="11.02"/>
    <n v="0"/>
    <n v="0"/>
    <n v="15998"/>
    <n v="5091.24"/>
    <n v="9.5596324540567572"/>
    <n v="0"/>
    <n v="0"/>
    <n v="0"/>
    <n v="176297.96"/>
    <s v="&lt;15 days"/>
    <n v="1"/>
    <s v="B"/>
    <n v="7"/>
    <n v="899.7128404982509"/>
  </r>
  <r>
    <s v="CHD8000078P0101"/>
    <s v="储能大齿轮"/>
    <s v="VMI"/>
    <n v="212"/>
    <x v="0"/>
    <s v="VEP"/>
    <x v="2"/>
    <s v="MRP"/>
    <s v="VMI"/>
    <n v="400"/>
    <n v="0"/>
    <n v="13.1"/>
    <n v="0"/>
    <n v="0"/>
    <n v="16025"/>
    <n v="5240"/>
    <n v="10.522932917316693"/>
    <n v="0"/>
    <n v="0"/>
    <n v="0"/>
    <n v="209927.5"/>
    <s v="&lt;15 days"/>
    <n v="1"/>
    <s v="B"/>
    <n v="7"/>
    <n v="1157.8246575342466"/>
  </r>
  <r>
    <s v="CHD8000079P0107"/>
    <s v="合闸按钮(中文/绿底)"/>
    <s v="VE1"/>
    <n v="105"/>
    <x v="0"/>
    <s v="VEP"/>
    <x v="0"/>
    <s v="Order specific"/>
    <n v="2100"/>
    <n v="5"/>
    <n v="0"/>
    <n v="3.22"/>
    <n v="0"/>
    <n v="0"/>
    <n v="0"/>
    <n v="16.100000000000001"/>
    <s v=""/>
    <n v="0"/>
    <n v="0"/>
    <n v="0"/>
    <n v="0"/>
    <s v="Order specific"/>
    <s v="Order specific"/>
    <s v="C"/>
    <s v=""/>
    <n v="0"/>
  </r>
  <r>
    <s v="CHD8000079P0108"/>
    <s v="分闸按钮(中文/红底)"/>
    <s v="VE1"/>
    <n v="105"/>
    <x v="0"/>
    <s v="VEP"/>
    <x v="0"/>
    <s v="Order specific"/>
    <n v="2100"/>
    <n v="5"/>
    <n v="0"/>
    <n v="3.22"/>
    <n v="0"/>
    <n v="0"/>
    <n v="0"/>
    <n v="16.100000000000001"/>
    <s v=""/>
    <n v="0"/>
    <n v="0"/>
    <n v="0"/>
    <n v="0"/>
    <s v="Order specific"/>
    <s v="Order specific"/>
    <s v="C"/>
    <s v=""/>
    <n v="0"/>
  </r>
  <r>
    <s v="CHD8000080P0101"/>
    <s v="手动分闸按钮拐臂"/>
    <s v="VMI"/>
    <n v="212"/>
    <x v="0"/>
    <s v="VEP"/>
    <x v="2"/>
    <s v="MRP"/>
    <s v="VMI"/>
    <n v="27"/>
    <n v="0"/>
    <n v="4.1100000000000003"/>
    <n v="0"/>
    <n v="0"/>
    <n v="1727"/>
    <n v="110.97000000000001"/>
    <n v="1.0567458019687319"/>
    <n v="0"/>
    <n v="0"/>
    <n v="0"/>
    <n v="7097.97"/>
    <s v="&lt;15 days"/>
    <n v="3"/>
    <s v="C"/>
    <n v="21"/>
    <n v="0"/>
  </r>
  <r>
    <s v="CHD8000080R0104"/>
    <s v="闭锁电磁铁装配 DC110V"/>
    <s v="VMI"/>
    <n v="219"/>
    <x v="0"/>
    <s v="VEP"/>
    <x v="2"/>
    <s v="MRP"/>
    <s v="VMI"/>
    <n v="16"/>
    <n v="0"/>
    <n v="27.18"/>
    <n v="0"/>
    <n v="0"/>
    <n v="2362"/>
    <n v="434.88"/>
    <n v="4.1723116003386957"/>
    <n v="0"/>
    <n v="0"/>
    <n v="0"/>
    <n v="64199.159999999996"/>
    <s v="&lt;15 days"/>
    <n v="2"/>
    <s v="C"/>
    <n v="14"/>
    <n v="0"/>
  </r>
  <r>
    <s v="CHD8000080R0108"/>
    <s v="闭锁电磁铁DC48V"/>
    <s v="VE1"/>
    <n v="219"/>
    <x v="0"/>
    <s v="VEP"/>
    <x v="0"/>
    <s v="Order specific"/>
    <n v="2100"/>
    <n v="7"/>
    <n v="24"/>
    <n v="27.18"/>
    <n v="0"/>
    <n v="0"/>
    <n v="216"/>
    <n v="190.26"/>
    <n v="27.037037037037035"/>
    <n v="0"/>
    <n v="0"/>
    <n v="652.31999999999994"/>
    <n v="5870.88"/>
    <s v="Order specific"/>
    <s v="Order specific"/>
    <s v="C"/>
    <s v=""/>
    <n v="0"/>
  </r>
  <r>
    <s v="CHD8000080R0109"/>
    <s v="闭锁电磁铁装配 DC24V"/>
    <s v="VE1"/>
    <n v="219"/>
    <x v="0"/>
    <s v="VEP"/>
    <x v="0"/>
    <s v="Order specific"/>
    <n v="2100"/>
    <n v="4"/>
    <n v="5"/>
    <n v="35"/>
    <n v="0"/>
    <n v="0"/>
    <n v="16"/>
    <n v="140"/>
    <n v="159.6875"/>
    <n v="0"/>
    <n v="0"/>
    <n v="175"/>
    <n v="560"/>
    <s v="Order specific"/>
    <s v="Order specific"/>
    <s v="C"/>
    <s v=""/>
    <n v="0"/>
  </r>
  <r>
    <s v="CHD8000080R0110"/>
    <s v="电动Y0闭锁DC220V"/>
    <s v="VMI"/>
    <n v="219"/>
    <x v="0"/>
    <s v="VEP"/>
    <x v="2"/>
    <s v="MRP"/>
    <s v="VMI"/>
    <n v="1"/>
    <n v="0"/>
    <n v="28.5"/>
    <n v="0"/>
    <n v="0"/>
    <n v="37"/>
    <n v="28.5"/>
    <n v="39.45945945945946"/>
    <n v="0"/>
    <n v="0"/>
    <n v="0"/>
    <n v="1054.5"/>
    <s v="&lt;90 days"/>
    <n v="3"/>
    <s v="C"/>
    <n v="21"/>
    <n v="8.7994726027397263"/>
  </r>
  <r>
    <s v="CHD8000080R0111"/>
    <s v="电动Y0闭锁DC110V"/>
    <s v="VE1"/>
    <n v="219"/>
    <x v="0"/>
    <s v="VEP"/>
    <x v="0"/>
    <s v="Order specific"/>
    <n v="2100"/>
    <n v="8"/>
    <n v="11"/>
    <n v="28.5"/>
    <n v="0"/>
    <n v="0"/>
    <n v="54"/>
    <n v="228"/>
    <n v="6.7592592592592586"/>
    <n v="0"/>
    <n v="0"/>
    <n v="313.5"/>
    <n v="1539"/>
    <s v="Order specific"/>
    <s v="Order specific"/>
    <s v="C"/>
    <s v=""/>
    <n v="0"/>
  </r>
  <r>
    <s v="CHD8000080R0113"/>
    <s v="电动Y0闭锁 DC125V"/>
    <s v="VE1"/>
    <n v="219"/>
    <x v="0"/>
    <s v="VEP"/>
    <x v="0"/>
    <s v="Order specific"/>
    <n v="2100"/>
    <n v="5"/>
    <n v="0"/>
    <n v="28.34"/>
    <n v="0"/>
    <n v="0"/>
    <n v="0"/>
    <n v="141.69999999999999"/>
    <s v=""/>
    <n v="0"/>
    <n v="0"/>
    <n v="0"/>
    <n v="0"/>
    <s v="Order specific"/>
    <s v="Order specific"/>
    <s v="C"/>
    <s v=""/>
    <n v="0"/>
  </r>
  <r>
    <s v="CHD8000080R0114"/>
    <s v="电动Y0闭锁 DC48V"/>
    <s v="VE1"/>
    <n v="219"/>
    <x v="0"/>
    <s v="VEP"/>
    <x v="0"/>
    <s v="Order specific"/>
    <n v="2100"/>
    <n v="4"/>
    <n v="7"/>
    <n v="28.5"/>
    <n v="0"/>
    <n v="0"/>
    <n v="72"/>
    <n v="114"/>
    <n v="25.347222222222225"/>
    <n v="0"/>
    <n v="0"/>
    <n v="199.5"/>
    <n v="2052"/>
    <s v="Order specific"/>
    <s v="Order specific"/>
    <s v="C"/>
    <s v=""/>
    <n v="0"/>
  </r>
  <r>
    <s v="CHD8000080R0116"/>
    <s v="合闸闭锁电磁铁DC125V"/>
    <s v="VE1"/>
    <n v="219"/>
    <x v="0"/>
    <s v="VEP"/>
    <x v="0"/>
    <s v="Order specific"/>
    <n v="2100"/>
    <n v="16"/>
    <n v="0"/>
    <n v="26.7"/>
    <n v="0"/>
    <n v="0"/>
    <n v="47"/>
    <n v="427.2"/>
    <n v="31.063829787234042"/>
    <n v="0"/>
    <n v="0"/>
    <n v="0"/>
    <n v="1254.8999999999999"/>
    <s v="Order specific"/>
    <s v="Order specific"/>
    <s v="C"/>
    <s v=""/>
    <n v="0"/>
  </r>
  <r>
    <s v="CHD8000080R0117"/>
    <s v="合闸闭锁电磁铁装配 DC230V"/>
    <s v="VE1"/>
    <n v="219"/>
    <x v="0"/>
    <s v="VEP"/>
    <x v="0"/>
    <s v="Order specific"/>
    <n v="2100"/>
    <n v="1"/>
    <n v="0"/>
    <n v="26.4"/>
    <n v="0"/>
    <n v="0"/>
    <n v="0"/>
    <n v="26.4"/>
    <s v=""/>
    <n v="0"/>
    <n v="0"/>
    <n v="0"/>
    <n v="0"/>
    <s v="Order specific"/>
    <s v="Order specific"/>
    <s v="C"/>
    <s v=""/>
    <n v="0"/>
  </r>
  <r>
    <s v="CHD8000080R0119"/>
    <s v="合闸闭锁电磁铁装配DC110 (倒装)"/>
    <s v="VE2"/>
    <n v="212"/>
    <x v="0"/>
    <s v="VEP"/>
    <x v="0"/>
    <s v="Order specific"/>
    <n v="2100"/>
    <n v="8"/>
    <n v="0"/>
    <n v="25.18"/>
    <n v="0"/>
    <n v="0"/>
    <n v="0"/>
    <n v="201.44"/>
    <s v=""/>
    <n v="0"/>
    <n v="0"/>
    <n v="0"/>
    <n v="0"/>
    <s v="Order specific"/>
    <s v="Order specific"/>
    <s v="C"/>
    <s v=""/>
    <n v="0"/>
  </r>
  <r>
    <s v="CHD8000081P0101"/>
    <s v="电动分合闸按钮拐臂"/>
    <s v="SM"/>
    <n v="212"/>
    <x v="0"/>
    <s v="VEP"/>
    <x v="1"/>
    <s v="kanban"/>
    <n v="2600"/>
    <n v="1094"/>
    <n v="800"/>
    <n v="4.3099999999999996"/>
    <n v="0"/>
    <n v="200"/>
    <n v="2745"/>
    <n v="4715.1399999999994"/>
    <n v="1.0637522768670309"/>
    <n v="0"/>
    <n v="430.99999999999994"/>
    <n v="3447.9999999999995"/>
    <n v="11830.949999999999"/>
    <s v="&lt;15 days"/>
    <n v="2"/>
    <s v="B"/>
    <n v="14"/>
    <n v="0"/>
  </r>
  <r>
    <s v="CHD8000083P0101"/>
    <s v="主轴轴承座"/>
    <s v="VMI"/>
    <n v="212"/>
    <x v="0"/>
    <s v="VEP"/>
    <x v="2"/>
    <s v="MRP"/>
    <s v="VMI"/>
    <n v="250"/>
    <n v="0"/>
    <n v="7.15"/>
    <n v="0"/>
    <n v="0"/>
    <n v="38643"/>
    <n v="1787.5"/>
    <n v="10.333307455425304"/>
    <n v="0"/>
    <n v="0"/>
    <n v="0"/>
    <n v="276297.45"/>
    <s v="&lt;15 days"/>
    <n v="1"/>
    <s v="B"/>
    <n v="7"/>
    <n v="380.5625147128797"/>
  </r>
  <r>
    <s v="CHD8000083R0101"/>
    <s v="软连接31.5"/>
    <s v="VMI"/>
    <n v="212"/>
    <x v="0"/>
    <s v="VEP"/>
    <x v="2"/>
    <s v="MRP"/>
    <s v="VMI"/>
    <n v="93"/>
    <n v="0"/>
    <n v="50.16"/>
    <n v="0"/>
    <n v="0"/>
    <n v="1836"/>
    <n v="4664.88"/>
    <n v="49.700435729847491"/>
    <n v="0"/>
    <n v="0"/>
    <n v="0"/>
    <n v="92093.759999999995"/>
    <s v="&lt;90 days"/>
    <n v="2"/>
    <s v="B"/>
    <n v="14"/>
    <n v="2211.5549387046576"/>
  </r>
  <r>
    <s v="CHD8000083R0103"/>
    <s v="软连接25"/>
    <s v="VMI"/>
    <n v="212"/>
    <x v="0"/>
    <s v="VEP"/>
    <x v="2"/>
    <s v="MRP"/>
    <s v="VMI"/>
    <n v="23"/>
    <n v="0"/>
    <n v="25.89"/>
    <n v="0"/>
    <n v="0"/>
    <n v="12"/>
    <n v="595.47"/>
    <n v="2828.75"/>
    <n v="0"/>
    <n v="0"/>
    <n v="0"/>
    <n v="310.68"/>
    <s v="&gt;90 days"/>
    <n v="3"/>
    <s v="C"/>
    <n v="21"/>
    <n v="390.09258119310653"/>
  </r>
  <r>
    <s v="CHD8000083R0104"/>
    <s v="软连接VG2"/>
    <s v="VMI"/>
    <n v="212"/>
    <x v="0"/>
    <s v="VEP"/>
    <x v="2"/>
    <s v="MRP"/>
    <s v="VMI"/>
    <n v="69"/>
    <n v="0"/>
    <n v="32.33"/>
    <n v="0"/>
    <n v="0"/>
    <n v="7602"/>
    <n v="2230.77"/>
    <n v="1.104314654038411"/>
    <n v="0"/>
    <n v="0"/>
    <n v="0"/>
    <n v="245772.65999999997"/>
    <s v="&lt;15 days"/>
    <n v="1"/>
    <s v="B"/>
    <n v="7"/>
    <n v="0"/>
  </r>
  <r>
    <s v="CHD8000084P0101"/>
    <s v="主轴轴承"/>
    <s v="SM"/>
    <n v="212"/>
    <x v="0"/>
    <s v="VEP"/>
    <x v="1"/>
    <s v="kanban"/>
    <n v="2600"/>
    <n v="2126"/>
    <n v="1660"/>
    <n v="18.600000000000001"/>
    <n v="0"/>
    <n v="800"/>
    <n v="38696"/>
    <n v="39543.600000000006"/>
    <n v="0.65084246433739923"/>
    <n v="0"/>
    <n v="7440.0000000000009"/>
    <n v="30876.000000000004"/>
    <n v="719745.60000000009"/>
    <s v="&lt;15 days"/>
    <n v="1"/>
    <s v="A"/>
    <n v="7"/>
    <n v="0"/>
  </r>
  <r>
    <s v="CHD8000085P0101"/>
    <s v="半轴轴承"/>
    <s v="VMI"/>
    <n v="212"/>
    <x v="0"/>
    <s v="VEP"/>
    <x v="2"/>
    <s v="MRP"/>
    <s v="VMI"/>
    <n v="1756"/>
    <n v="0"/>
    <n v="9.5299999999999994"/>
    <n v="0"/>
    <n v="0"/>
    <n v="97582"/>
    <n v="16734.68"/>
    <n v="7.9521838043901534"/>
    <n v="0"/>
    <n v="0"/>
    <n v="0"/>
    <n v="929956.46"/>
    <s v="&lt;15 days"/>
    <n v="1"/>
    <s v="A"/>
    <n v="7"/>
    <n v="1322.5001452864092"/>
  </r>
  <r>
    <s v="CHD8000085P0102"/>
    <s v="手动储能轴承"/>
    <s v="SM"/>
    <n v="212"/>
    <x v="0"/>
    <s v="VEP"/>
    <x v="1"/>
    <s v="kanban"/>
    <n v="2600"/>
    <n v="6081"/>
    <n v="2294"/>
    <n v="7.75"/>
    <n v="0"/>
    <n v="900"/>
    <n v="33956"/>
    <n v="47127.75"/>
    <n v="18.875603722464366"/>
    <n v="0"/>
    <n v="3487.5"/>
    <n v="17778.5"/>
    <n v="263159"/>
    <s v="&lt;30 days"/>
    <n v="1"/>
    <s v="A"/>
    <n v="7"/>
    <n v="19569.308851249727"/>
  </r>
  <r>
    <s v="CHD8000086P0101"/>
    <s v="合闸模块主轴承座"/>
    <s v="VMI"/>
    <n v="212"/>
    <x v="0"/>
    <s v="VEP"/>
    <x v="2"/>
    <s v="MRP"/>
    <s v="VMI"/>
    <n v="980"/>
    <n v="0"/>
    <n v="7.15"/>
    <n v="0"/>
    <n v="0"/>
    <n v="32068"/>
    <n v="7007"/>
    <n v="69.214325807658724"/>
    <n v="0"/>
    <n v="0"/>
    <n v="0"/>
    <n v="229286.2"/>
    <s v="&lt;90 days"/>
    <n v="1"/>
    <s v="B"/>
    <n v="7"/>
    <n v="4156.9084443032762"/>
  </r>
  <r>
    <s v="CHD8000087P0101"/>
    <s v="手动储能轴承座"/>
    <s v="VMI"/>
    <n v="212"/>
    <x v="0"/>
    <s v="VEP"/>
    <x v="2"/>
    <s v="MRP"/>
    <s v="VMI"/>
    <n v="499"/>
    <n v="0"/>
    <n v="19.54"/>
    <n v="0"/>
    <n v="0"/>
    <n v="16036"/>
    <n v="9750.4599999999991"/>
    <n v="22.306061361935644"/>
    <n v="0"/>
    <n v="0"/>
    <n v="0"/>
    <n v="313343.44"/>
    <s v="&lt;30 days"/>
    <n v="1"/>
    <s v="A"/>
    <n v="7"/>
    <n v="4415.8020632172202"/>
  </r>
  <r>
    <s v="CHD8000088P0101"/>
    <s v="主轴限位套Φ32.5×5"/>
    <s v="SM"/>
    <n v="212"/>
    <x v="0"/>
    <s v="VEP"/>
    <x v="1"/>
    <s v="kanban"/>
    <n v="2600"/>
    <n v="1401"/>
    <n v="1600"/>
    <n v="1.49"/>
    <n v="0"/>
    <n v="600"/>
    <n v="30044"/>
    <n v="2087.4899999999998"/>
    <n v="6.0622753295167087"/>
    <n v="0"/>
    <n v="447"/>
    <n v="2384"/>
    <n v="44765.56"/>
    <s v="&lt;15 days"/>
    <n v="2"/>
    <s v="B"/>
    <n v="14"/>
    <n v="0"/>
  </r>
  <r>
    <s v="CHD8000088P0102"/>
    <s v="主轴限位套Φ32.5×6"/>
    <s v="VMI"/>
    <n v="212"/>
    <x v="0"/>
    <s v="VEP"/>
    <x v="2"/>
    <s v="MRP"/>
    <s v="VMI"/>
    <n v="34"/>
    <n v="0"/>
    <n v="1.5"/>
    <n v="0"/>
    <n v="0"/>
    <n v="1764"/>
    <n v="51"/>
    <n v="289.88945578231295"/>
    <n v="0"/>
    <n v="0"/>
    <n v="0"/>
    <n v="2646"/>
    <s v="&gt;90 days"/>
    <n v="3"/>
    <s v="C"/>
    <n v="21"/>
    <n v="31.221622246340679"/>
  </r>
  <r>
    <s v="CHD8000088P0103"/>
    <s v="主轴限位套Φ32.5×67"/>
    <s v="VMI"/>
    <n v="212"/>
    <x v="0"/>
    <s v="VEP"/>
    <x v="2"/>
    <s v="MRP"/>
    <s v="VMI"/>
    <n v="17"/>
    <n v="0"/>
    <n v="2.95"/>
    <n v="0"/>
    <n v="0"/>
    <n v="882"/>
    <n v="50.150000000000006"/>
    <n v="14.070294784580499"/>
    <n v="0"/>
    <n v="0"/>
    <n v="0"/>
    <n v="2601.9"/>
    <s v="&lt;15 days"/>
    <n v="3"/>
    <s v="C"/>
    <n v="21"/>
    <n v="0"/>
  </r>
  <r>
    <s v="CHD8000088P0104"/>
    <s v="主轴限位套Φ32.5×12"/>
    <s v="SM"/>
    <n v="212"/>
    <x v="0"/>
    <s v="VEP"/>
    <x v="1"/>
    <s v="kanban"/>
    <n v="2600"/>
    <n v="1241"/>
    <n v="2400"/>
    <n v="1.5"/>
    <n v="0"/>
    <n v="600"/>
    <n v="26939"/>
    <n v="1861.5"/>
    <n v="0.23033520175210662"/>
    <n v="0"/>
    <n v="450"/>
    <n v="3600"/>
    <n v="40408.5"/>
    <s v="&lt;15 days"/>
    <n v="2"/>
    <s v="B"/>
    <n v="14"/>
    <n v="0"/>
  </r>
  <r>
    <s v="CHD8000088P0105"/>
    <s v="主轴限位套Φ32.5×18"/>
    <s v="SM"/>
    <n v="212"/>
    <x v="0"/>
    <s v="VEP"/>
    <x v="1"/>
    <s v="kanban"/>
    <n v="2600"/>
    <n v="635"/>
    <n v="700"/>
    <n v="1.64"/>
    <n v="0"/>
    <n v="350"/>
    <n v="16029"/>
    <n v="1041.3999999999999"/>
    <n v="28.259092894129392"/>
    <n v="0"/>
    <n v="287"/>
    <n v="1148"/>
    <n v="26287.559999999998"/>
    <s v="&lt;30 days"/>
    <n v="2"/>
    <s v="B"/>
    <n v="14"/>
    <n v="346.81285776163719"/>
  </r>
  <r>
    <s v="CHD8000088P0106"/>
    <s v="主轴限位套Φ32.5×22"/>
    <s v="VMI"/>
    <n v="212"/>
    <x v="0"/>
    <s v="VEP"/>
    <x v="2"/>
    <s v="MRP"/>
    <s v="VMI"/>
    <n v="17"/>
    <n v="0"/>
    <n v="1.72"/>
    <n v="0"/>
    <n v="0"/>
    <n v="882"/>
    <n v="29.24"/>
    <n v="262.78344671201813"/>
    <n v="0"/>
    <n v="0"/>
    <n v="0"/>
    <n v="1517.04"/>
    <s v="&gt;90 days"/>
    <n v="3"/>
    <s v="C"/>
    <n v="21"/>
    <n v="17.756193270197389"/>
  </r>
  <r>
    <s v="CHD8000088P0108"/>
    <s v="主轴限位套Φ32.5×11"/>
    <s v="SM"/>
    <n v="212"/>
    <x v="0"/>
    <s v="VEP"/>
    <x v="1"/>
    <s v="kanban"/>
    <n v="2600"/>
    <n v="1776"/>
    <n v="1400"/>
    <n v="1.49"/>
    <n v="0"/>
    <n v="700"/>
    <n v="30564"/>
    <n v="2646.24"/>
    <n v="0.20301662086114383"/>
    <n v="0"/>
    <n v="521.5"/>
    <n v="2086"/>
    <n v="45540.36"/>
    <s v="&lt;15 days"/>
    <n v="2"/>
    <s v="B"/>
    <n v="14"/>
    <n v="0"/>
  </r>
  <r>
    <s v="CHD8000088P0109"/>
    <s v="主轴限位套Φ32.5×43"/>
    <s v="VMI"/>
    <n v="212"/>
    <x v="0"/>
    <s v="VEP"/>
    <x v="2"/>
    <s v="MRP"/>
    <s v="VMI"/>
    <n v="105"/>
    <n v="0"/>
    <n v="2.38"/>
    <n v="0"/>
    <n v="0"/>
    <n v="10901"/>
    <n v="249.89999999999998"/>
    <n v="59.46610402715347"/>
    <n v="0"/>
    <n v="0"/>
    <n v="0"/>
    <n v="25944.379999999997"/>
    <s v="&lt;90 days"/>
    <n v="2"/>
    <s v="C"/>
    <n v="14"/>
    <n v="126.10387924842649"/>
  </r>
  <r>
    <s v="CHD8000088P0110"/>
    <s v="主轴限位套φ32.5×56"/>
    <s v="VMI"/>
    <n v="212"/>
    <x v="0"/>
    <s v="VEP"/>
    <x v="2"/>
    <s v="MRP"/>
    <s v="VMI"/>
    <n v="98"/>
    <n v="0"/>
    <n v="2.64"/>
    <n v="0"/>
    <n v="0"/>
    <n v="10028"/>
    <n v="258.72000000000003"/>
    <n v="3.8217989629038693"/>
    <n v="0"/>
    <n v="0"/>
    <n v="0"/>
    <n v="26473.920000000002"/>
    <s v="&lt;15 days"/>
    <n v="2"/>
    <s v="C"/>
    <n v="14"/>
    <n v="0"/>
  </r>
  <r>
    <s v="CHD8000088P0111"/>
    <s v="主轴限位套Φ32.5×101"/>
    <s v="VMI"/>
    <n v="212"/>
    <x v="0"/>
    <s v="VEP"/>
    <x v="2"/>
    <s v="MRP"/>
    <s v="VMI"/>
    <n v="99"/>
    <n v="0"/>
    <n v="4.01"/>
    <n v="0"/>
    <n v="0"/>
    <n v="10028"/>
    <n v="396.98999999999995"/>
    <n v="3.5670123653769443"/>
    <n v="0"/>
    <n v="0"/>
    <n v="0"/>
    <n v="40212.28"/>
    <s v="&lt;15 days"/>
    <n v="2"/>
    <s v="C"/>
    <n v="14"/>
    <n v="0"/>
  </r>
  <r>
    <s v="CHD8000088P0116"/>
    <s v="主轴限位套Φ32.5×3"/>
    <s v="SM"/>
    <n v="212"/>
    <x v="0"/>
    <s v="VEP"/>
    <x v="1"/>
    <s v="kanban"/>
    <n v="2600"/>
    <n v="1935"/>
    <n v="1000"/>
    <n v="1.46"/>
    <n v="0"/>
    <n v="500"/>
    <n v="21334"/>
    <n v="2825.1"/>
    <n v="1.6937751945251711"/>
    <n v="0"/>
    <n v="365"/>
    <n v="1460"/>
    <n v="31147.64"/>
    <s v="&lt;15 days"/>
    <n v="2"/>
    <s v="B"/>
    <n v="14"/>
    <n v="0"/>
  </r>
  <r>
    <s v="CHD8000088P0117"/>
    <s v="加长轴限位套Φ32.5×184.5"/>
    <s v="VMI"/>
    <n v="212"/>
    <x v="0"/>
    <s v="VEP"/>
    <x v="2"/>
    <s v="MRP"/>
    <s v="VMI"/>
    <n v="4"/>
    <n v="0"/>
    <n v="7.28"/>
    <n v="0"/>
    <n v="0"/>
    <n v="10"/>
    <n v="29.12"/>
    <n v="70627.5"/>
    <n v="0"/>
    <n v="0"/>
    <n v="0"/>
    <n v="72.8"/>
    <s v="&gt;90 days"/>
    <n v="3"/>
    <s v="C"/>
    <n v="21"/>
    <n v="19.213485466709145"/>
  </r>
  <r>
    <s v="CHD8000088P0134"/>
    <s v="主轴限位套φ32.5X19"/>
    <s v="SM"/>
    <n v="212"/>
    <x v="0"/>
    <s v="VEP"/>
    <x v="1"/>
    <s v="kanban"/>
    <n v="2600"/>
    <n v="1160"/>
    <n v="1050"/>
    <n v="1.65"/>
    <n v="0"/>
    <n v="300"/>
    <n v="3426"/>
    <n v="1914"/>
    <n v="0.4261529480443666"/>
    <n v="0"/>
    <n v="247.5"/>
    <n v="1732.5"/>
    <n v="5652.9"/>
    <s v="&lt;15 days"/>
    <n v="3"/>
    <s v="B"/>
    <n v="21"/>
    <n v="0"/>
  </r>
  <r>
    <s v="CHD8000089P0101"/>
    <s v="扣板限位套"/>
    <s v="VMI"/>
    <n v="212"/>
    <x v="0"/>
    <s v="VEP"/>
    <x v="2"/>
    <s v="MRP"/>
    <s v="VMI"/>
    <n v="843"/>
    <n v="0"/>
    <n v="1.96"/>
    <n v="0"/>
    <n v="0"/>
    <n v="15975"/>
    <n v="1652.28"/>
    <n v="26.503912363067293"/>
    <n v="0"/>
    <n v="0"/>
    <n v="0"/>
    <n v="31311"/>
    <s v="&lt;30 days"/>
    <n v="2"/>
    <s v="B"/>
    <n v="14"/>
    <n v="514.47409966934345"/>
  </r>
  <r>
    <s v="CHD8000090P0102"/>
    <s v="储能轴限位套Φ25.5×13"/>
    <s v="VMI"/>
    <n v="212"/>
    <x v="0"/>
    <s v="VEP"/>
    <x v="2"/>
    <s v="MRP"/>
    <s v="VMI"/>
    <n v="1109"/>
    <n v="0"/>
    <n v="1.52"/>
    <n v="0"/>
    <n v="0"/>
    <n v="32072"/>
    <n v="1685.68"/>
    <n v="9.5938825143427291"/>
    <n v="0"/>
    <n v="0"/>
    <n v="0"/>
    <n v="48749.440000000002"/>
    <s v="&lt;15 days"/>
    <n v="2"/>
    <s v="B"/>
    <n v="14"/>
    <n v="0"/>
  </r>
  <r>
    <s v="CHD8000090P0104"/>
    <s v="储能轴限位套Φ25.5×6.5"/>
    <s v="VMI"/>
    <n v="212"/>
    <x v="0"/>
    <s v="VEP"/>
    <x v="2"/>
    <s v="MRP"/>
    <s v="VMI"/>
    <n v="419"/>
    <n v="0"/>
    <n v="1.44"/>
    <n v="0"/>
    <n v="0"/>
    <n v="16036"/>
    <n v="603.36"/>
    <n v="25.2422673983537"/>
    <n v="0"/>
    <n v="0"/>
    <n v="0"/>
    <n v="23091.84"/>
    <s v="&lt;30 days"/>
    <n v="2"/>
    <s v="C"/>
    <n v="14"/>
    <n v="177.35604616178958"/>
  </r>
  <r>
    <s v="CHD8000090P0105"/>
    <s v="储能轴限位套Φ25.5×17.1"/>
    <s v="VMI"/>
    <n v="212"/>
    <x v="0"/>
    <s v="VEP"/>
    <x v="2"/>
    <s v="MRP"/>
    <s v="VMI"/>
    <n v="563"/>
    <n v="0"/>
    <n v="1.57"/>
    <n v="0"/>
    <n v="0"/>
    <n v="16036"/>
    <n v="883.91000000000008"/>
    <n v="9.5369792965826896"/>
    <n v="0"/>
    <n v="0"/>
    <n v="0"/>
    <n v="25176.52"/>
    <s v="&lt;15 days"/>
    <n v="2"/>
    <s v="C"/>
    <n v="14"/>
    <n v="0"/>
  </r>
  <r>
    <s v="CHD8000091P0101"/>
    <s v="手动储能轴限位套Φ16.5×31.5"/>
    <s v="VMI"/>
    <n v="212"/>
    <x v="0"/>
    <s v="VEP"/>
    <x v="2"/>
    <s v="MRP"/>
    <s v="VMI"/>
    <n v="537"/>
    <n v="0"/>
    <n v="1.75"/>
    <n v="0"/>
    <n v="0"/>
    <n v="15996"/>
    <n v="939.75"/>
    <n v="12.846649162290573"/>
    <n v="0"/>
    <n v="0"/>
    <n v="0"/>
    <n v="27993"/>
    <s v="&lt;15 days"/>
    <n v="2"/>
    <s v="B"/>
    <n v="14"/>
    <n v="0"/>
  </r>
  <r>
    <s v="CHD8000091P0102"/>
    <s v="手动储能轴限位套Φ16.5×54.5"/>
    <s v="VMI"/>
    <n v="212"/>
    <x v="0"/>
    <s v="VEP"/>
    <x v="2"/>
    <s v="MRP"/>
    <s v="VMI"/>
    <n v="511"/>
    <n v="0"/>
    <n v="2.25"/>
    <n v="0"/>
    <n v="0"/>
    <n v="15996"/>
    <n v="1149.75"/>
    <n v="12.253375843960992"/>
    <n v="0"/>
    <n v="0"/>
    <n v="0"/>
    <n v="35991"/>
    <s v="&lt;15 days"/>
    <n v="2"/>
    <s v="B"/>
    <n v="14"/>
    <n v="0"/>
  </r>
  <r>
    <s v="CHD8000091P0103"/>
    <s v="主轴限位套Φ32.5×141"/>
    <s v="SM"/>
    <n v="212"/>
    <x v="0"/>
    <s v="VEP"/>
    <x v="1"/>
    <s v="kanban"/>
    <n v="2600"/>
    <n v="149"/>
    <n v="300"/>
    <n v="5.27"/>
    <n v="0"/>
    <n v="100"/>
    <n v="2720"/>
    <n v="785.2299999999999"/>
    <n v="68.571691176470594"/>
    <n v="0"/>
    <n v="263.5"/>
    <n v="1580.9999999999998"/>
    <n v="14334.4"/>
    <s v="&lt;90 days"/>
    <n v="2"/>
    <s v="C"/>
    <n v="14"/>
    <n v="412.44246271345469"/>
  </r>
  <r>
    <s v="CHD8000091P0104"/>
    <s v="主轴限位套φ32.5×68"/>
    <s v="SM"/>
    <n v="212"/>
    <x v="0"/>
    <s v="VEP"/>
    <x v="1"/>
    <s v="kanban"/>
    <n v="2600"/>
    <n v="149"/>
    <n v="150"/>
    <n v="2.99"/>
    <n v="0"/>
    <n v="50"/>
    <n v="1828"/>
    <n v="445.51000000000005"/>
    <n v="29.75109409190372"/>
    <n v="0"/>
    <n v="74.75"/>
    <n v="448.50000000000006"/>
    <n v="5465.72"/>
    <s v="&lt;30 days"/>
    <n v="3"/>
    <s v="C"/>
    <n v="21"/>
    <n v="86.488985753424672"/>
  </r>
  <r>
    <s v="CHD8000091P0105"/>
    <s v="主轴限位套Φ32.5×96"/>
    <s v="SM"/>
    <n v="212"/>
    <x v="0"/>
    <s v="VEP"/>
    <x v="1"/>
    <s v="kanban"/>
    <n v="2600"/>
    <n v="297"/>
    <n v="300"/>
    <n v="4.05"/>
    <n v="0"/>
    <n v="100"/>
    <n v="2720"/>
    <n v="1202.8499999999999"/>
    <n v="19.994485294117649"/>
    <n v="0"/>
    <n v="202.5"/>
    <n v="1215"/>
    <n v="11016"/>
    <s v="&lt;30 days"/>
    <n v="2"/>
    <s v="B"/>
    <n v="14"/>
    <n v="238.01102702951189"/>
  </r>
  <r>
    <s v="CHD8000091P0106"/>
    <s v="主轴限位套φ32.5×76"/>
    <s v="SM"/>
    <n v="212"/>
    <x v="0"/>
    <s v="VEP"/>
    <x v="1"/>
    <s v="kanban"/>
    <n v="2600"/>
    <n v="196"/>
    <n v="100"/>
    <n v="3.06"/>
    <n v="0"/>
    <n v="50"/>
    <n v="1828"/>
    <n v="599.76"/>
    <n v="59.302516411378555"/>
    <n v="0"/>
    <n v="76.5"/>
    <n v="306"/>
    <n v="5593.68"/>
    <s v="&lt;90 days"/>
    <n v="3"/>
    <s v="C"/>
    <n v="21"/>
    <n v="255.66755506849313"/>
  </r>
  <r>
    <s v="CHD8000091P0107"/>
    <s v="主轴限位套φ32.5×31"/>
    <s v="SM"/>
    <n v="212"/>
    <x v="0"/>
    <s v="VEP"/>
    <x v="1"/>
    <s v="kanban"/>
    <n v="2600"/>
    <n v="193"/>
    <n v="150"/>
    <n v="1.97"/>
    <n v="0"/>
    <n v="50"/>
    <n v="1828"/>
    <n v="380.21"/>
    <n v="39.135667396061272"/>
    <n v="0"/>
    <n v="49.25"/>
    <n v="295.5"/>
    <n v="3601.16"/>
    <s v="&lt;90 days"/>
    <n v="3"/>
    <s v="C"/>
    <n v="21"/>
    <n v="116.28622403131118"/>
  </r>
  <r>
    <s v="CHD8000091P0111"/>
    <s v="主轴限位套Φ32.5×37"/>
    <s v="SM"/>
    <n v="212"/>
    <x v="0"/>
    <s v="VEP"/>
    <x v="1"/>
    <s v="kanban"/>
    <n v="2600"/>
    <n v="202"/>
    <n v="100"/>
    <n v="2.35"/>
    <n v="0"/>
    <n v="50"/>
    <n v="1828"/>
    <n v="474.70000000000005"/>
    <n v="38.536652078774615"/>
    <n v="0"/>
    <n v="58.75"/>
    <n v="235"/>
    <n v="4295.8"/>
    <s v="&lt;90 days"/>
    <n v="3"/>
    <s v="C"/>
    <n v="21"/>
    <n v="142.57253480019875"/>
  </r>
  <r>
    <s v="CHD8000091P0112"/>
    <s v="主轴限位套Φ32.5×42"/>
    <s v="SM"/>
    <n v="212"/>
    <x v="0"/>
    <s v="VEP"/>
    <x v="1"/>
    <s v="kanban"/>
    <n v="2600"/>
    <n v="341"/>
    <n v="100"/>
    <n v="2.37"/>
    <n v="0"/>
    <n v="100"/>
    <n v="3291"/>
    <n v="808.17000000000007"/>
    <n v="22.403524764509267"/>
    <n v="0"/>
    <n v="118.5"/>
    <n v="237"/>
    <n v="7799.67"/>
    <s v="&lt;30 days"/>
    <n v="3"/>
    <s v="C"/>
    <n v="21"/>
    <n v="33.415686583480301"/>
  </r>
  <r>
    <s v="CHD8000092P0101"/>
    <s v="掣子轴限位套φ14.5×12"/>
    <s v="VMI"/>
    <n v="212"/>
    <x v="0"/>
    <s v="VEP"/>
    <x v="2"/>
    <s v="MRP"/>
    <s v="VMI"/>
    <n v="507"/>
    <n v="0"/>
    <n v="1.46"/>
    <n v="0"/>
    <n v="0"/>
    <n v="15996"/>
    <n v="740.22"/>
    <n v="7.7810077519379846"/>
    <n v="0"/>
    <n v="0"/>
    <n v="0"/>
    <n v="23354.16"/>
    <s v="&lt;15 days"/>
    <n v="2"/>
    <s v="C"/>
    <n v="14"/>
    <n v="0"/>
  </r>
  <r>
    <s v="CHD8000092P0102"/>
    <s v="掣子轴限位套Φ14.5×17"/>
    <s v="VMI"/>
    <n v="212"/>
    <x v="0"/>
    <s v="VEP"/>
    <x v="2"/>
    <s v="MRP"/>
    <s v="VMI"/>
    <n v="663"/>
    <n v="0"/>
    <n v="1.49"/>
    <n v="0"/>
    <n v="0"/>
    <n v="15996"/>
    <n v="987.87"/>
    <n v="11.568829707426856"/>
    <n v="0"/>
    <n v="0"/>
    <n v="0"/>
    <n v="23834.04"/>
    <s v="&lt;15 days"/>
    <n v="2"/>
    <s v="B"/>
    <n v="14"/>
    <n v="0"/>
  </r>
  <r>
    <s v="CHD8000092R0114"/>
    <s v="操作手柄(摇把)"/>
    <s v="VMI"/>
    <n v="212"/>
    <x v="0"/>
    <s v="VEP"/>
    <x v="2"/>
    <s v="MRP"/>
    <s v="VMI"/>
    <n v="65"/>
    <n v="0"/>
    <n v="56.8"/>
    <n v="0"/>
    <n v="0"/>
    <n v="3084"/>
    <n v="3692"/>
    <n v="78.467898832684824"/>
    <n v="0"/>
    <n v="0"/>
    <n v="0"/>
    <n v="175171.19999999998"/>
    <s v="&lt;90 days"/>
    <n v="1"/>
    <s v="B"/>
    <n v="7"/>
    <n v="2219.3439742143432"/>
  </r>
  <r>
    <s v="CHD8000098P0101"/>
    <s v="碟簧Φ16.3×1.7"/>
    <s v="VMI"/>
    <n v="219"/>
    <x v="0"/>
    <s v="VEP"/>
    <x v="2"/>
    <s v="MRP"/>
    <s v="VMI"/>
    <n v="23675"/>
    <n v="0"/>
    <n v="0.91"/>
    <n v="0"/>
    <n v="0"/>
    <n v="727745"/>
    <n v="21544.25"/>
    <n v="3.2600704917244365E-2"/>
    <n v="0"/>
    <n v="0"/>
    <n v="0"/>
    <n v="662247.95000000007"/>
    <s v="&lt;15 days"/>
    <n v="1"/>
    <s v="A"/>
    <n v="7"/>
    <n v="0"/>
  </r>
  <r>
    <s v="CHD8000098P0102"/>
    <s v="碟簧Φ18.3×1.95"/>
    <s v="VMI"/>
    <n v="219"/>
    <x v="0"/>
    <s v="VEP"/>
    <x v="2"/>
    <s v="MRP"/>
    <s v="VMI"/>
    <n v="9453"/>
    <n v="0"/>
    <n v="0.99"/>
    <n v="0"/>
    <n v="0"/>
    <n v="180159"/>
    <n v="9358.4699999999993"/>
    <n v="47.965269567437652"/>
    <n v="0"/>
    <n v="0"/>
    <n v="0"/>
    <n v="178357.41"/>
    <s v="&lt;90 days"/>
    <n v="1"/>
    <s v="A"/>
    <n v="7"/>
    <n v="5275.1852503371747"/>
  </r>
  <r>
    <s v="CHD8000098P0103"/>
    <s v="碟簧Φ20.4×2.25"/>
    <s v="VMI"/>
    <n v="219"/>
    <x v="0"/>
    <s v="VEP"/>
    <x v="2"/>
    <s v="MRP"/>
    <s v="VMI"/>
    <n v="132"/>
    <n v="0"/>
    <n v="1.21"/>
    <n v="0"/>
    <n v="0"/>
    <n v="25652"/>
    <n v="159.72"/>
    <n v="134.5058864805863"/>
    <n v="0"/>
    <n v="0"/>
    <n v="0"/>
    <n v="31038.92"/>
    <s v="&gt;90 days"/>
    <n v="2"/>
    <s v="C"/>
    <n v="14"/>
    <n v="94.443094327784621"/>
  </r>
  <r>
    <s v="CHD8000098P0104"/>
    <s v="碟簧Φ12.2×1.5"/>
    <s v="VMI"/>
    <n v="219"/>
    <x v="0"/>
    <s v="VEP"/>
    <x v="2"/>
    <s v="MRP"/>
    <s v="VMI"/>
    <n v="18676"/>
    <n v="0"/>
    <n v="0.82"/>
    <n v="0"/>
    <n v="0"/>
    <n v="213093"/>
    <n v="15314.32"/>
    <n v="0.22609846405090736"/>
    <n v="0"/>
    <n v="0"/>
    <n v="0"/>
    <n v="174736.25999999998"/>
    <s v="&lt;15 days"/>
    <n v="1"/>
    <s v="A"/>
    <n v="7"/>
    <n v="0"/>
  </r>
  <r>
    <s v="CHD8000101P0101"/>
    <s v="分闸弹簧12-31.5"/>
    <s v="VMI"/>
    <n v="219"/>
    <x v="0"/>
    <s v="VEP"/>
    <x v="2"/>
    <s v="MRP"/>
    <s v="VMI"/>
    <n v="561"/>
    <n v="0"/>
    <n v="5.34"/>
    <n v="0"/>
    <n v="0"/>
    <n v="41614"/>
    <n v="2995.74"/>
    <n v="163.80881434132743"/>
    <n v="0"/>
    <n v="0"/>
    <n v="0"/>
    <n v="222218.75999999998"/>
    <s v="&gt;90 days"/>
    <n v="1"/>
    <s v="B"/>
    <n v="7"/>
    <n v="1892.6977158103141"/>
  </r>
  <r>
    <s v="CHD8000101P0107"/>
    <s v="计数器拉簧"/>
    <s v="VMI"/>
    <n v="219"/>
    <x v="0"/>
    <s v="VEP"/>
    <x v="2"/>
    <s v="MRP"/>
    <s v="VMI"/>
    <n v="640"/>
    <n v="0"/>
    <n v="0.25"/>
    <n v="0"/>
    <n v="0"/>
    <n v="16039"/>
    <n v="160"/>
    <n v="12.766693684144895"/>
    <n v="0"/>
    <n v="0"/>
    <n v="0"/>
    <n v="4009.75"/>
    <s v="&lt;15 days"/>
    <n v="3"/>
    <s v="C"/>
    <n v="21"/>
    <n v="0"/>
  </r>
  <r>
    <s v="CHD8000102P0101"/>
    <s v="分闸按钮拐臂复位簧"/>
    <s v="VMI"/>
    <n v="219"/>
    <x v="0"/>
    <s v="VEP"/>
    <x v="2"/>
    <s v="MRP"/>
    <s v="VMI"/>
    <n v="635"/>
    <n v="0"/>
    <n v="0.34"/>
    <n v="0"/>
    <n v="0"/>
    <n v="15975"/>
    <n v="215.9"/>
    <n v="14.622848200312989"/>
    <n v="0"/>
    <n v="0"/>
    <n v="0"/>
    <n v="5431.5"/>
    <s v="&lt;15 days"/>
    <n v="3"/>
    <s v="C"/>
    <n v="21"/>
    <n v="0"/>
  </r>
  <r>
    <s v="CHD8000104P0101"/>
    <s v="合闸按钮拐臂复位簧"/>
    <s v="VMI"/>
    <n v="219"/>
    <x v="0"/>
    <s v="VEP"/>
    <x v="2"/>
    <s v="MRP"/>
    <s v="VMI"/>
    <n v="587"/>
    <n v="0"/>
    <n v="0.34"/>
    <n v="0"/>
    <n v="0"/>
    <n v="15996"/>
    <n v="199.58"/>
    <n v="14.489559889972492"/>
    <n v="0"/>
    <n v="0"/>
    <n v="0"/>
    <n v="5438.64"/>
    <s v="&lt;15 days"/>
    <n v="3"/>
    <s v="C"/>
    <n v="21"/>
    <n v="0"/>
  </r>
  <r>
    <s v="CHD8000106P0101"/>
    <s v="传动爪复位簧"/>
    <s v="VMI"/>
    <n v="219"/>
    <x v="0"/>
    <s v="VEP"/>
    <x v="2"/>
    <s v="MRP"/>
    <s v="VMI"/>
    <n v="455"/>
    <n v="0"/>
    <n v="0.3"/>
    <n v="0"/>
    <n v="0"/>
    <n v="16036"/>
    <n v="136.5"/>
    <n v="13.36087553005737"/>
    <n v="0"/>
    <n v="0"/>
    <n v="0"/>
    <n v="4810.8"/>
    <s v="&lt;15 days"/>
    <n v="3"/>
    <s v="C"/>
    <n v="21"/>
    <n v="0"/>
  </r>
  <r>
    <s v="CHD8000107P0101"/>
    <s v="手动储能操作块复位簧"/>
    <s v="VMI"/>
    <n v="219"/>
    <x v="0"/>
    <s v="VEP"/>
    <x v="2"/>
    <s v="MRP"/>
    <s v="VMI"/>
    <n v="740"/>
    <n v="0"/>
    <n v="0.43"/>
    <n v="0"/>
    <n v="0"/>
    <n v="16036"/>
    <n v="318.2"/>
    <n v="10.356385632327264"/>
    <n v="0"/>
    <n v="0"/>
    <n v="0"/>
    <n v="6895.48"/>
    <s v="&lt;15 days"/>
    <n v="3"/>
    <s v="C"/>
    <n v="21"/>
    <n v="0"/>
  </r>
  <r>
    <s v="CHD8000108P0102"/>
    <s v="联锁复位拉簧"/>
    <s v="SM"/>
    <n v="219"/>
    <x v="0"/>
    <s v="VEP"/>
    <x v="1"/>
    <s v="kanban"/>
    <n v="2600"/>
    <n v="851"/>
    <n v="1200"/>
    <n v="0.15"/>
    <n v="0"/>
    <n v="300"/>
    <n v="17002"/>
    <n v="127.64999999999999"/>
    <n v="15.886366309845902"/>
    <n v="0"/>
    <n v="22.5"/>
    <n v="180"/>
    <n v="2550.2999999999997"/>
    <s v="&lt;30 days"/>
    <n v="3"/>
    <s v="C"/>
    <n v="21"/>
    <n v="0"/>
  </r>
  <r>
    <s v="CHD8000110P0101"/>
    <s v="扣板复位簧"/>
    <s v="VMI"/>
    <n v="219"/>
    <x v="0"/>
    <s v="VEP"/>
    <x v="2"/>
    <s v="MRP"/>
    <s v="VMI"/>
    <n v="491"/>
    <n v="0"/>
    <n v="0.77"/>
    <n v="0"/>
    <n v="0"/>
    <n v="15895"/>
    <n v="378.07"/>
    <n v="19.541679773513682"/>
    <n v="0"/>
    <n v="0"/>
    <n v="0"/>
    <n v="12239.15"/>
    <s v="&lt;30 days"/>
    <n v="2"/>
    <s v="C"/>
    <n v="14"/>
    <n v="70.761281093958743"/>
  </r>
  <r>
    <s v="CHD8000113P0101"/>
    <s v="航空插弯管盖"/>
    <s v="VMI"/>
    <n v="212"/>
    <x v="0"/>
    <s v="VEP"/>
    <x v="2"/>
    <s v="MRP"/>
    <s v="VMI"/>
    <n v="27"/>
    <n v="0"/>
    <n v="2.79"/>
    <n v="0"/>
    <n v="0"/>
    <n v="795"/>
    <n v="75.33"/>
    <n v="225.42767295597483"/>
    <n v="0"/>
    <n v="0"/>
    <n v="0"/>
    <n v="2218.0500000000002"/>
    <s v="&gt;90 days"/>
    <n v="3"/>
    <s v="C"/>
    <n v="21"/>
    <n v="45.086275456853492"/>
  </r>
  <r>
    <s v="CHD8000115P0102"/>
    <s v="操作绝缘子锁盖40kA"/>
    <s v="VMI"/>
    <n v="212"/>
    <x v="0"/>
    <s v="VEP"/>
    <x v="2"/>
    <s v="MRP"/>
    <s v="VMI"/>
    <n v="7"/>
    <n v="0"/>
    <n v="6.51"/>
    <n v="0"/>
    <n v="0"/>
    <n v="7829"/>
    <n v="45.57"/>
    <n v="1.2587814535700601"/>
    <n v="0"/>
    <n v="0"/>
    <n v="0"/>
    <n v="50966.79"/>
    <s v="&lt;15 days"/>
    <n v="2"/>
    <s v="C"/>
    <n v="14"/>
    <n v="0"/>
  </r>
  <r>
    <s v="CHD8000115P0104"/>
    <s v="碟簧锁盖12-25"/>
    <s v="VMI"/>
    <n v="212"/>
    <x v="0"/>
    <s v="VEP"/>
    <x v="2"/>
    <s v="MRP"/>
    <s v="VMI"/>
    <n v="54"/>
    <n v="0"/>
    <n v="6.12"/>
    <n v="0"/>
    <n v="0"/>
    <n v="7610"/>
    <n v="330.48"/>
    <n v="0.33574244415243099"/>
    <n v="0"/>
    <n v="0"/>
    <n v="0"/>
    <n v="46573.200000000004"/>
    <s v="&lt;15 days"/>
    <n v="2"/>
    <s v="C"/>
    <n v="14"/>
    <n v="0"/>
  </r>
  <r>
    <s v="CHD8000115P0105"/>
    <s v="碟簧锁盖12-31.5"/>
    <s v="VMI"/>
    <n v="212"/>
    <x v="0"/>
    <s v="VEP"/>
    <x v="2"/>
    <s v="MRP"/>
    <s v="VMI"/>
    <n v="201"/>
    <n v="0"/>
    <n v="5"/>
    <n v="0"/>
    <n v="0"/>
    <n v="28462"/>
    <n v="1005"/>
    <n v="0.69250228374675005"/>
    <n v="0"/>
    <n v="0"/>
    <n v="0"/>
    <n v="142310"/>
    <s v="&lt;15 days"/>
    <n v="2"/>
    <s v="B"/>
    <n v="14"/>
    <n v="0"/>
  </r>
  <r>
    <s v="CHD8000119P0102"/>
    <s v="链轮轴承盖板"/>
    <s v="VMI"/>
    <n v="212"/>
    <x v="0"/>
    <s v="VEP"/>
    <x v="2"/>
    <s v="MRP"/>
    <s v="VMI"/>
    <n v="508"/>
    <n v="0"/>
    <n v="0.99"/>
    <n v="0"/>
    <n v="0"/>
    <n v="16036"/>
    <n v="502.92"/>
    <n v="4.5750187079072084"/>
    <n v="0"/>
    <n v="0"/>
    <n v="0"/>
    <n v="15875.64"/>
    <s v="&lt;15 days"/>
    <n v="2"/>
    <s v="C"/>
    <n v="14"/>
    <n v="0"/>
  </r>
  <r>
    <s v="CHD8000123P0105"/>
    <s v="极柱密封垫25"/>
    <s v="VMI"/>
    <n v="202"/>
    <x v="0"/>
    <s v="VEP"/>
    <x v="2"/>
    <s v="MRP"/>
    <s v="VMI"/>
    <n v="52"/>
    <n v="0"/>
    <n v="5.35"/>
    <n v="0"/>
    <n v="0"/>
    <n v="7635"/>
    <n v="278.2"/>
    <n v="24.285527177472165"/>
    <n v="0"/>
    <n v="0"/>
    <n v="0"/>
    <n v="40847.25"/>
    <s v="&lt;30 days"/>
    <n v="2"/>
    <s v="C"/>
    <n v="14"/>
    <n v="77.764266853629593"/>
  </r>
  <r>
    <s v="CHD8000123P0113"/>
    <s v="操作绝缘子密封圈630A 25kA(95kV)"/>
    <s v="VE1"/>
    <n v="202"/>
    <x v="0"/>
    <s v="VEP"/>
    <x v="0"/>
    <s v="Order specific"/>
    <n v="2100"/>
    <n v="64"/>
    <n v="0"/>
    <n v="7.75"/>
    <n v="0"/>
    <n v="0"/>
    <n v="42"/>
    <n v="496"/>
    <n v="451.90476190476193"/>
    <n v="0"/>
    <n v="0"/>
    <n v="0"/>
    <n v="325.5"/>
    <s v="Order specific"/>
    <s v="Order specific"/>
    <s v="C"/>
    <s v=""/>
    <n v="0"/>
  </r>
  <r>
    <s v="CHD8000123P0114"/>
    <s v="操作绝缘子密封圈1250A 31.5kA(95kV)"/>
    <s v="VE1"/>
    <n v="202"/>
    <x v="0"/>
    <s v="VEP"/>
    <x v="0"/>
    <s v="Order specific"/>
    <n v="2100"/>
    <n v="31"/>
    <n v="0"/>
    <n v="8.16"/>
    <n v="0"/>
    <n v="0"/>
    <n v="291"/>
    <n v="252.96"/>
    <n v="80.274914089347078"/>
    <n v="0"/>
    <n v="0"/>
    <n v="0"/>
    <n v="2374.56"/>
    <s v="Order specific"/>
    <s v="Order specific"/>
    <s v="C"/>
    <s v=""/>
    <n v="0"/>
  </r>
  <r>
    <s v="CHD8000123P0115"/>
    <s v="操作绝缘子密封圈3150A 40kA(95kV)"/>
    <s v="VE1"/>
    <n v="202"/>
    <x v="0"/>
    <s v="VEP"/>
    <x v="0"/>
    <s v="Order specific"/>
    <n v="2100"/>
    <n v="6"/>
    <n v="0"/>
    <n v="8.59"/>
    <n v="0"/>
    <n v="0"/>
    <n v="270"/>
    <n v="51.54"/>
    <n v="41.907407407407405"/>
    <n v="0"/>
    <n v="0"/>
    <n v="0"/>
    <n v="2319.3000000000002"/>
    <s v="Order specific"/>
    <s v="Order specific"/>
    <s v="C"/>
    <s v=""/>
    <n v="0"/>
  </r>
  <r>
    <s v="CHD8000125P0103"/>
    <s v="涨圈12-50-3150"/>
    <s v="VMI"/>
    <n v="219"/>
    <x v="0"/>
    <s v="VEP"/>
    <x v="2"/>
    <s v="MRP"/>
    <s v="VMI"/>
    <n v="6"/>
    <n v="0"/>
    <n v="0.65"/>
    <n v="0"/>
    <n v="0"/>
    <n v="1169"/>
    <n v="3.9000000000000004"/>
    <n v="1.8733960650128316"/>
    <n v="0"/>
    <n v="0"/>
    <n v="0"/>
    <n v="759.85"/>
    <s v="&lt;15 days"/>
    <n v="3"/>
    <s v="C"/>
    <n v="21"/>
    <n v="0"/>
  </r>
  <r>
    <s v="CHD8000133P0101"/>
    <s v="航空插弯管"/>
    <s v="VMI"/>
    <n v="212"/>
    <x v="0"/>
    <s v="VEP"/>
    <x v="2"/>
    <s v="MRP"/>
    <s v="VMI"/>
    <n v="26"/>
    <n v="0"/>
    <n v="3.49"/>
    <n v="0"/>
    <n v="0"/>
    <n v="801"/>
    <n v="90.740000000000009"/>
    <n v="2.7340823970037453"/>
    <n v="0"/>
    <n v="0"/>
    <n v="0"/>
    <n v="2795.4900000000002"/>
    <s v="&lt;15 days"/>
    <n v="3"/>
    <s v="C"/>
    <n v="21"/>
    <n v="0"/>
  </r>
  <r>
    <s v="CHD8000134P0102"/>
    <s v="小绝缘罩3150-40"/>
    <s v="VMI"/>
    <n v="212"/>
    <x v="0"/>
    <s v="VEP"/>
    <x v="2"/>
    <s v="MRP"/>
    <s v="VMI"/>
    <n v="14"/>
    <n v="0"/>
    <n v="6.49"/>
    <n v="0"/>
    <n v="0"/>
    <n v="5136"/>
    <n v="90.86"/>
    <n v="1.8477414330218067"/>
    <n v="0"/>
    <n v="0"/>
    <n v="0"/>
    <n v="33332.639999999999"/>
    <s v="&lt;15 days"/>
    <n v="2"/>
    <s v="C"/>
    <n v="14"/>
    <n v="0"/>
  </r>
  <r>
    <s v="CHD8000138P0116"/>
    <s v="VEP标识 (L=315,无logo)"/>
    <s v="VE1"/>
    <n v="105"/>
    <x v="0"/>
    <s v="VEP"/>
    <x v="0"/>
    <s v="Order specific"/>
    <n v="2100"/>
    <n v="50"/>
    <n v="0"/>
    <n v="2.15"/>
    <n v="0"/>
    <n v="0"/>
    <n v="0"/>
    <n v="107.5"/>
    <s v=""/>
    <n v="0"/>
    <n v="0"/>
    <n v="0"/>
    <n v="0"/>
    <s v="Order specific"/>
    <s v="Order specific"/>
    <s v="C"/>
    <s v=""/>
    <n v="0"/>
  </r>
  <r>
    <s v="CHD8000138P0117"/>
    <s v="VEP标识 (L=365,无logo)"/>
    <s v="VE1"/>
    <n v="105"/>
    <x v="0"/>
    <s v="VEP"/>
    <x v="0"/>
    <s v="Order specific"/>
    <n v="2100"/>
    <n v="50"/>
    <n v="0"/>
    <n v="2.65"/>
    <n v="0"/>
    <n v="0"/>
    <n v="0"/>
    <n v="132.5"/>
    <s v=""/>
    <n v="0"/>
    <n v="0"/>
    <n v="0"/>
    <n v="0"/>
    <s v="Order specific"/>
    <s v="Order specific"/>
    <s v="C"/>
    <s v=""/>
    <n v="0"/>
  </r>
  <r>
    <s v="CHD8000138P0118"/>
    <s v="SE标识 (L=315)"/>
    <s v="VE1"/>
    <n v="105"/>
    <x v="0"/>
    <s v="VEP"/>
    <x v="0"/>
    <s v="Order specific"/>
    <n v="2100"/>
    <n v="4"/>
    <n v="0"/>
    <n v="2.15"/>
    <n v="0"/>
    <n v="0"/>
    <n v="0"/>
    <n v="8.6"/>
    <s v=""/>
    <n v="0"/>
    <n v="0"/>
    <n v="0"/>
    <n v="0"/>
    <s v="Order specific"/>
    <s v="Order specific"/>
    <s v="C"/>
    <s v=""/>
    <n v="0"/>
  </r>
  <r>
    <s v="CHD8000139P0109"/>
    <s v="VEP铭牌（GE）"/>
    <s v="VE1"/>
    <n v="219"/>
    <x v="0"/>
    <s v="VEP"/>
    <x v="0"/>
    <s v="Order specific"/>
    <n v="2100"/>
    <n v="14"/>
    <n v="84"/>
    <n v="8.5500000000000007"/>
    <n v="0"/>
    <n v="0"/>
    <n v="630"/>
    <n v="119.70000000000002"/>
    <n v="2.3174603174603177"/>
    <n v="0"/>
    <n v="0"/>
    <n v="718.2"/>
    <n v="5386.5"/>
    <s v="Order specific"/>
    <s v="Order specific"/>
    <s v="C"/>
    <s v=""/>
    <n v="0"/>
  </r>
  <r>
    <s v="CHD8000147P0101"/>
    <s v="极柱内双头螺栓M12×75"/>
    <s v="VMI"/>
    <n v="212"/>
    <x v="0"/>
    <s v="VEP"/>
    <x v="2"/>
    <s v="MRP"/>
    <s v="VMI"/>
    <n v="87"/>
    <n v="0"/>
    <n v="4.3"/>
    <n v="0"/>
    <n v="0"/>
    <n v="1489"/>
    <n v="374.09999999999997"/>
    <n v="3.4318334452652786"/>
    <n v="0"/>
    <n v="0"/>
    <n v="0"/>
    <n v="6402.7"/>
    <s v="&lt;15 days"/>
    <n v="3"/>
    <s v="C"/>
    <n v="21"/>
    <n v="0"/>
  </r>
  <r>
    <s v="CHD8000147P0102"/>
    <s v="极柱内双头螺栓M12X58"/>
    <s v="VE1"/>
    <n v="217"/>
    <x v="0"/>
    <s v="VEP"/>
    <x v="0"/>
    <s v="Order specific"/>
    <n v="2100"/>
    <n v="15"/>
    <n v="0"/>
    <n v="5.74"/>
    <n v="0"/>
    <n v="0"/>
    <n v="0"/>
    <n v="86.100000000000009"/>
    <s v=""/>
    <n v="0"/>
    <n v="0"/>
    <n v="0"/>
    <n v="0"/>
    <s v="Order specific"/>
    <s v="Order specific"/>
    <s v="C"/>
    <s v=""/>
    <n v="0"/>
  </r>
  <r>
    <s v="CHD8000147P0104"/>
    <s v="双头螺杆A"/>
    <s v="VMI"/>
    <n v="212"/>
    <x v="0"/>
    <s v="VEP"/>
    <x v="2"/>
    <s v="MRP"/>
    <s v="VMI"/>
    <n v="123"/>
    <n v="0"/>
    <n v="4.2"/>
    <n v="0"/>
    <n v="0"/>
    <n v="23681"/>
    <n v="516.6"/>
    <n v="0.23119800684092731"/>
    <n v="0"/>
    <n v="0"/>
    <n v="0"/>
    <n v="99460.2"/>
    <s v="&lt;15 days"/>
    <n v="2"/>
    <s v="C"/>
    <n v="14"/>
    <n v="0"/>
  </r>
  <r>
    <s v="CHD8000147P0105"/>
    <s v="极柱内双头螺栓M8X48"/>
    <s v="VMI"/>
    <n v="212"/>
    <x v="0"/>
    <s v="VEP"/>
    <x v="2"/>
    <s v="MRP"/>
    <s v="VMI"/>
    <n v="54"/>
    <n v="0"/>
    <n v="3.5"/>
    <n v="0"/>
    <n v="0"/>
    <n v="7591"/>
    <n v="189"/>
    <n v="5.9142405480173892"/>
    <n v="0"/>
    <n v="0"/>
    <n v="0"/>
    <n v="26568.5"/>
    <s v="&lt;15 days"/>
    <n v="2"/>
    <s v="C"/>
    <n v="14"/>
    <n v="0"/>
  </r>
  <r>
    <s v="CHD8000149P0101"/>
    <s v="主拐臂销轴Φ12×51"/>
    <s v="SM"/>
    <n v="212"/>
    <x v="0"/>
    <s v="VEP"/>
    <x v="1"/>
    <s v="kanban"/>
    <n v="2600"/>
    <n v="2228"/>
    <n v="6000"/>
    <n v="2.2999999999999998"/>
    <n v="0"/>
    <n v="1200"/>
    <n v="44157"/>
    <n v="5124.3999999999996"/>
    <n v="0.44636184523405126"/>
    <n v="0"/>
    <n v="1380"/>
    <n v="13799.999999999998"/>
    <n v="101561.09999999999"/>
    <s v="&lt;15 days"/>
    <n v="2"/>
    <s v="B"/>
    <n v="14"/>
    <n v="0"/>
  </r>
  <r>
    <s v="CHD8000151P0101"/>
    <s v="主拐臂销轴Φ16×38"/>
    <s v="SM"/>
    <n v="212"/>
    <x v="0"/>
    <s v="VEP"/>
    <x v="1"/>
    <s v="kanban"/>
    <n v="2600"/>
    <n v="1049"/>
    <n v="2700"/>
    <n v="2.4"/>
    <n v="0"/>
    <n v="900"/>
    <n v="44625"/>
    <n v="2517.6"/>
    <n v="18.22341736694678"/>
    <n v="0"/>
    <n v="1080"/>
    <n v="6480"/>
    <n v="107100"/>
    <s v="&lt;30 days"/>
    <n v="2"/>
    <s v="B"/>
    <n v="14"/>
    <n v="385.09230899387626"/>
  </r>
  <r>
    <s v="CHD8000152P0101"/>
    <s v="主拐臂挂分闸簧销轴Φ8×24.5"/>
    <s v="SM"/>
    <n v="212"/>
    <x v="0"/>
    <s v="VEP"/>
    <x v="1"/>
    <s v="kanban"/>
    <n v="2600"/>
    <n v="4112"/>
    <n v="1800"/>
    <n v="2.2000000000000002"/>
    <n v="0"/>
    <n v="900"/>
    <n v="44625"/>
    <n v="9046.4000000000015"/>
    <n v="8.5800560224089626"/>
    <n v="0"/>
    <n v="990.00000000000011"/>
    <n v="3960.0000000000005"/>
    <n v="98175.000000000015"/>
    <s v="&lt;15 days"/>
    <n v="2"/>
    <s v="A"/>
    <n v="14"/>
    <n v="0"/>
  </r>
  <r>
    <s v="CHD8000152P0102"/>
    <s v="主传动拐臂销轴Φ12×26.5"/>
    <s v="SM"/>
    <n v="212"/>
    <x v="0"/>
    <s v="VEP"/>
    <x v="1"/>
    <s v="kanban"/>
    <n v="2600"/>
    <n v="2049"/>
    <n v="3600"/>
    <n v="2.2000000000000002"/>
    <n v="0"/>
    <n v="900"/>
    <n v="45066"/>
    <n v="4507.8"/>
    <n v="33.304042959215373"/>
    <n v="0"/>
    <n v="990.00000000000011"/>
    <n v="7920.0000000000009"/>
    <n v="99145.200000000012"/>
    <s v="&lt;90 days"/>
    <n v="2"/>
    <s v="B"/>
    <n v="14"/>
    <n v="1724.4868700282502"/>
  </r>
  <r>
    <s v="CHD8000152P0103"/>
    <s v="主拐臂销轴Φ12×24.5"/>
    <s v="SM"/>
    <n v="212"/>
    <x v="0"/>
    <s v="VEP"/>
    <x v="1"/>
    <s v="kanban"/>
    <n v="2600"/>
    <n v="2154"/>
    <n v="3600"/>
    <n v="2.2000000000000002"/>
    <n v="0"/>
    <n v="900"/>
    <n v="44625"/>
    <n v="4738.8"/>
    <n v="16.759327731092437"/>
    <n v="0"/>
    <n v="990.00000000000011"/>
    <n v="7920.0000000000009"/>
    <n v="98175.000000000015"/>
    <s v="&lt;30 days"/>
    <n v="2"/>
    <s v="B"/>
    <n v="14"/>
    <n v="514.9428201929444"/>
  </r>
  <r>
    <s v="CHD8000155P0101"/>
    <s v="合闸联锁导向销Φ6×2.8"/>
    <s v="VMI"/>
    <n v="212"/>
    <x v="0"/>
    <s v="VEP"/>
    <x v="2"/>
    <s v="MRP"/>
    <s v="VMI"/>
    <n v="951"/>
    <n v="0"/>
    <n v="2.96"/>
    <n v="0"/>
    <n v="0"/>
    <n v="16036"/>
    <n v="2814.96"/>
    <n v="49.027812422050388"/>
    <n v="0"/>
    <n v="0"/>
    <n v="0"/>
    <n v="47466.559999999998"/>
    <s v="&lt;90 days"/>
    <n v="2"/>
    <s v="B"/>
    <n v="14"/>
    <n v="1327.3536947655207"/>
  </r>
  <r>
    <s v="CHD8000156P0101"/>
    <s v="传动爪挡销"/>
    <s v="VMI"/>
    <n v="212"/>
    <x v="0"/>
    <s v="VEP"/>
    <x v="2"/>
    <s v="MRP"/>
    <s v="VMI"/>
    <n v="467"/>
    <n v="0"/>
    <n v="3.5"/>
    <n v="0"/>
    <n v="0"/>
    <n v="16036"/>
    <n v="1634.5"/>
    <n v="21.645984035919184"/>
    <n v="0"/>
    <n v="0"/>
    <n v="0"/>
    <n v="56126"/>
    <s v="&lt;30 days"/>
    <n v="2"/>
    <s v="B"/>
    <n v="14"/>
    <n v="381.05258623222863"/>
  </r>
  <r>
    <s v="CHD8000162P0101"/>
    <s v="操作块限位销"/>
    <s v="VMI"/>
    <n v="212"/>
    <x v="0"/>
    <s v="VEP"/>
    <x v="2"/>
    <s v="MRP"/>
    <s v="VMI"/>
    <n v="352"/>
    <n v="0"/>
    <n v="4.8"/>
    <n v="0"/>
    <n v="0"/>
    <n v="16034"/>
    <n v="1689.6"/>
    <n v="10.63084695023076"/>
    <n v="0"/>
    <n v="0"/>
    <n v="0"/>
    <n v="76963.199999999997"/>
    <s v="&lt;15 days"/>
    <n v="2"/>
    <s v="B"/>
    <n v="14"/>
    <n v="0"/>
  </r>
  <r>
    <s v="CHD8000167P0101"/>
    <s v="掣子复位扭簧限位销"/>
    <s v="VMI"/>
    <n v="212"/>
    <x v="0"/>
    <s v="VEP"/>
    <x v="2"/>
    <s v="MRP"/>
    <s v="VMI"/>
    <n v="377"/>
    <n v="0"/>
    <n v="2.84"/>
    <n v="0"/>
    <n v="0"/>
    <n v="16036"/>
    <n v="1070.6799999999998"/>
    <n v="8.0119730606136201"/>
    <n v="0"/>
    <n v="0"/>
    <n v="0"/>
    <n v="45542.239999999998"/>
    <s v="&lt;15 days"/>
    <n v="2"/>
    <s v="B"/>
    <n v="14"/>
    <n v="0"/>
  </r>
  <r>
    <s v="CHD8000169P0101"/>
    <s v="主输入拐臂销轴"/>
    <s v="SM"/>
    <n v="212"/>
    <x v="0"/>
    <s v="VEP"/>
    <x v="1"/>
    <s v="kanban"/>
    <n v="2600"/>
    <n v="1060"/>
    <n v="900"/>
    <n v="2.2999999999999998"/>
    <n v="0"/>
    <n v="300"/>
    <n v="16029"/>
    <n v="2438"/>
    <n v="8.5847526358475257"/>
    <n v="0"/>
    <n v="345"/>
    <n v="2070"/>
    <n v="36866.699999999997"/>
    <s v="&lt;15 days"/>
    <n v="2"/>
    <s v="B"/>
    <n v="14"/>
    <n v="0"/>
  </r>
  <r>
    <s v="CHD8000174P0102"/>
    <s v="固定螺母M5"/>
    <s v="VMI"/>
    <n v="212"/>
    <x v="0"/>
    <s v="VEP"/>
    <x v="2"/>
    <s v="MRP"/>
    <s v="VMI"/>
    <n v="152"/>
    <n v="0"/>
    <n v="1.64"/>
    <n v="0"/>
    <n v="0"/>
    <n v="708"/>
    <n v="249.27999999999997"/>
    <n v="546.4689265536723"/>
    <n v="0"/>
    <n v="0"/>
    <n v="0"/>
    <n v="1161.1199999999999"/>
    <s v="&gt;90 days"/>
    <n v="3"/>
    <s v="C"/>
    <n v="21"/>
    <n v="158.20235304626519"/>
  </r>
  <r>
    <s v="CHD8000175P0101"/>
    <s v="软连接垫片φ12.5X3"/>
    <s v="VMI"/>
    <n v="212"/>
    <x v="0"/>
    <s v="VEP"/>
    <x v="2"/>
    <s v="MRP"/>
    <s v="VMI"/>
    <n v="226"/>
    <n v="0"/>
    <n v="1.58"/>
    <n v="0"/>
    <n v="0"/>
    <n v="3079"/>
    <n v="357.08000000000004"/>
    <n v="18.018837284832738"/>
    <n v="0"/>
    <n v="0"/>
    <n v="0"/>
    <n v="4864.8200000000006"/>
    <s v="&lt;30 days"/>
    <n v="3"/>
    <s v="C"/>
    <n v="21"/>
    <n v="0"/>
  </r>
  <r>
    <s v="CHD8000179P0103"/>
    <s v="合闸联锁垫片Φ4X5.5"/>
    <s v="SM"/>
    <n v="212"/>
    <x v="0"/>
    <s v="VEP"/>
    <x v="1"/>
    <s v="kanban"/>
    <n v="2600"/>
    <n v="1332"/>
    <n v="2100"/>
    <n v="0.85"/>
    <n v="0"/>
    <n v="700"/>
    <n v="33450"/>
    <n v="1132.2"/>
    <n v="2.4660687593423019"/>
    <n v="0"/>
    <n v="297.5"/>
    <n v="1785"/>
    <n v="28432.5"/>
    <s v="&lt;15 days"/>
    <n v="2"/>
    <s v="B"/>
    <n v="14"/>
    <n v="0"/>
  </r>
  <r>
    <s v="CHD8000182P0106"/>
    <s v="操作绝缘子调隙垫片Φ12×0.2"/>
    <s v="SM"/>
    <n v="212"/>
    <x v="0"/>
    <s v="VEP"/>
    <x v="1"/>
    <s v="kanban"/>
    <n v="2600"/>
    <n v="905"/>
    <n v="1200"/>
    <n v="0.61"/>
    <n v="0"/>
    <n v="200"/>
    <n v="597"/>
    <n v="552.04999999999995"/>
    <n v="814.3718592964824"/>
    <n v="0"/>
    <n v="61"/>
    <n v="732"/>
    <n v="364.17"/>
    <s v="&gt;90 days"/>
    <n v="3"/>
    <s v="C"/>
    <n v="21"/>
    <n v="354.95752186227321"/>
  </r>
  <r>
    <s v="CHD8000182P0107"/>
    <s v="操作绝缘子调隙垫片φ14×0.2"/>
    <s v="SM"/>
    <n v="212"/>
    <x v="0"/>
    <s v="VEP"/>
    <x v="1"/>
    <s v="kanban"/>
    <n v="2600"/>
    <n v="249"/>
    <n v="150"/>
    <n v="0.62"/>
    <n v="0"/>
    <n v="50"/>
    <n v="51"/>
    <n v="154.38"/>
    <n v="6476.9607843137255"/>
    <n v="0"/>
    <n v="15.5"/>
    <n v="93"/>
    <n v="31.62"/>
    <s v="&gt;90 days"/>
    <n v="3"/>
    <s v="C"/>
    <n v="21"/>
    <n v="101.56044339120562"/>
  </r>
  <r>
    <s v="CHD8000183P0101"/>
    <s v="航空插头插针"/>
    <s v="SM"/>
    <n v="212"/>
    <x v="0"/>
    <s v="VEP"/>
    <x v="1"/>
    <s v="kanban"/>
    <n v="2600"/>
    <n v="944"/>
    <n v="60000"/>
    <n v="0.69"/>
    <n v="0"/>
    <n v="12000"/>
    <n v="723288.79"/>
    <n v="651.3599999999999"/>
    <n v="0.12565520336627917"/>
    <n v="0"/>
    <n v="4140"/>
    <n v="41400"/>
    <n v="499069.26509999996"/>
    <s v="&lt;15 days"/>
    <n v="1"/>
    <s v="C"/>
    <n v="7"/>
    <n v="0"/>
  </r>
  <r>
    <s v="CHD8000183P0102"/>
    <s v="航空插头插针 2.5mm2"/>
    <s v="SM"/>
    <n v="212"/>
    <x v="0"/>
    <s v="VEP"/>
    <x v="1"/>
    <s v="kanban"/>
    <n v="2600"/>
    <n v="1566"/>
    <n v="1800"/>
    <n v="0.69"/>
    <n v="0"/>
    <n v="600"/>
    <n v="32550.49"/>
    <n v="1080.54"/>
    <n v="10.585401325755772"/>
    <n v="0"/>
    <n v="206.99999999999997"/>
    <n v="1242"/>
    <n v="22459.838100000001"/>
    <s v="&lt;15 days"/>
    <n v="2"/>
    <s v="B"/>
    <n v="14"/>
    <n v="0"/>
  </r>
  <r>
    <s v="CHD8000183P0106"/>
    <s v="航空插头插针1.5mm"/>
    <s v="SM"/>
    <n v="212"/>
    <x v="0"/>
    <s v="VEP"/>
    <x v="1"/>
    <s v="kanban"/>
    <n v="2600"/>
    <n v="4984.92"/>
    <n v="800"/>
    <n v="0.69"/>
    <n v="0"/>
    <n v="200"/>
    <n v="11749.08"/>
    <n v="3439.5947999999999"/>
    <n v="48.649766620024721"/>
    <n v="0"/>
    <n v="69"/>
    <n v="552"/>
    <n v="8106.8651999999993"/>
    <s v="&lt;90 days"/>
    <n v="3"/>
    <s v="B"/>
    <n v="21"/>
    <n v="1290.2145285087804"/>
  </r>
  <r>
    <s v="CHD8000184P0101"/>
    <s v="活门驱动垫板12"/>
    <s v="VMI"/>
    <n v="212"/>
    <x v="0"/>
    <s v="VEP"/>
    <x v="2"/>
    <s v="MRP"/>
    <s v="VMI"/>
    <n v="42"/>
    <n v="0"/>
    <n v="2.4"/>
    <n v="0"/>
    <n v="0"/>
    <n v="24967"/>
    <n v="100.8"/>
    <n v="72.876028357431807"/>
    <n v="0"/>
    <n v="0"/>
    <n v="0"/>
    <n v="59920.799999999996"/>
    <s v="&lt;90 days"/>
    <n v="2"/>
    <s v="C"/>
    <n v="14"/>
    <n v="53.747501103547485"/>
  </r>
  <r>
    <s v="CHD8000185P0108"/>
    <s v="金属面板12-275"/>
    <s v="VE2"/>
    <n v="212"/>
    <x v="0"/>
    <s v="VEP"/>
    <x v="0"/>
    <s v="Order specific"/>
    <n v="2100"/>
    <n v="4"/>
    <n v="0"/>
    <n v="67.84"/>
    <n v="0"/>
    <n v="0"/>
    <n v="58"/>
    <n v="271.36"/>
    <n v="264.31034482758622"/>
    <n v="0"/>
    <n v="0"/>
    <n v="0"/>
    <n v="3934.7200000000003"/>
    <s v="Order specific"/>
    <s v="Order specific"/>
    <s v="C"/>
    <s v=""/>
    <n v="0"/>
  </r>
  <r>
    <s v="CHD8000185P0109"/>
    <s v="金属面板12-210-40"/>
    <s v="VE2"/>
    <n v="212"/>
    <x v="0"/>
    <s v="VEP"/>
    <x v="0"/>
    <s v="Order specific"/>
    <n v="2100"/>
    <n v="19"/>
    <n v="37"/>
    <n v="60.14"/>
    <n v="0"/>
    <n v="0"/>
    <n v="239"/>
    <n v="1142.6600000000001"/>
    <n v="6.1087866108786608"/>
    <n v="0"/>
    <n v="0"/>
    <n v="2225.1799999999998"/>
    <n v="14373.460000000001"/>
    <s v="Order specific"/>
    <s v="Order specific"/>
    <s v="B"/>
    <s v=""/>
    <n v="0"/>
  </r>
  <r>
    <s v="CHD8000185P0110"/>
    <s v="金属面板12-150"/>
    <s v="VE2"/>
    <n v="212"/>
    <x v="0"/>
    <s v="VEP"/>
    <x v="0"/>
    <s v="Order specific"/>
    <n v="2100"/>
    <n v="5"/>
    <n v="5"/>
    <n v="46.97"/>
    <n v="0"/>
    <n v="0"/>
    <n v="46"/>
    <n v="234.85"/>
    <n v="150.7608695652174"/>
    <n v="0"/>
    <n v="0"/>
    <n v="234.85"/>
    <n v="2160.62"/>
    <s v="Order specific"/>
    <s v="Order specific"/>
    <s v="C"/>
    <s v=""/>
    <n v="0"/>
  </r>
  <r>
    <s v="CHD8000186P0102"/>
    <s v="Y0闭锁连板12-1250"/>
    <s v="SM"/>
    <n v="212"/>
    <x v="0"/>
    <s v="VEP"/>
    <x v="1"/>
    <s v="kanban"/>
    <n v="2600"/>
    <n v="92"/>
    <n v="80"/>
    <n v="3.8"/>
    <n v="0"/>
    <n v="40"/>
    <n v="904"/>
    <n v="349.59999999999997"/>
    <n v="2.0188053097345131"/>
    <n v="0"/>
    <n v="76"/>
    <n v="304"/>
    <n v="3435.2"/>
    <s v="&lt;15 days"/>
    <n v="3"/>
    <s v="C"/>
    <n v="21"/>
    <n v="0"/>
  </r>
  <r>
    <s v="CHD8000186P0108"/>
    <s v="Y0闭锁连板12-3150"/>
    <s v="SM"/>
    <n v="212"/>
    <x v="0"/>
    <s v="VEP"/>
    <x v="1"/>
    <s v="kanban"/>
    <n v="2600"/>
    <n v="52"/>
    <n v="200"/>
    <n v="5.12"/>
    <n v="0"/>
    <n v="40"/>
    <n v="816"/>
    <n v="266.24"/>
    <n v="41.151960784313729"/>
    <n v="0"/>
    <n v="102.4"/>
    <n v="1024"/>
    <n v="4177.92"/>
    <s v="&lt;90 days"/>
    <n v="3"/>
    <s v="C"/>
    <n v="21"/>
    <n v="86.048641143537836"/>
  </r>
  <r>
    <s v="CHD8000186P0111"/>
    <s v="固定式联锁角板"/>
    <s v="VE2"/>
    <n v="212"/>
    <x v="0"/>
    <s v="VEP"/>
    <x v="0"/>
    <s v="Order specific"/>
    <n v="2100"/>
    <n v="19"/>
    <n v="2"/>
    <n v="4.5599999999999996"/>
    <n v="0"/>
    <n v="0"/>
    <n v="75"/>
    <n v="86.639999999999986"/>
    <n v="253.06666666666666"/>
    <n v="0"/>
    <n v="0"/>
    <n v="9.1199999999999992"/>
    <n v="341.99999999999994"/>
    <s v="Order specific"/>
    <s v="Order specific"/>
    <s v="C"/>
    <s v=""/>
    <n v="0"/>
  </r>
  <r>
    <s v="CHD8000186P0115"/>
    <s v="控制盒安装板"/>
    <s v="SM"/>
    <n v="202"/>
    <x v="0"/>
    <s v="VEP"/>
    <x v="1"/>
    <s v="kanban"/>
    <n v="2600"/>
    <n v="29"/>
    <n v="30"/>
    <n v="7"/>
    <n v="0"/>
    <n v="10"/>
    <n v="249"/>
    <n v="203"/>
    <n v="27.851405622489963"/>
    <n v="0"/>
    <n v="35"/>
    <n v="210"/>
    <n v="1743"/>
    <s v="&lt;30 days"/>
    <n v="3"/>
    <s v="C"/>
    <n v="21"/>
    <n v="32.958886806056256"/>
  </r>
  <r>
    <s v="CHD8000186P0116"/>
    <s v="弯板（两锁）"/>
    <s v="VE1"/>
    <n v="212"/>
    <x v="0"/>
    <s v="VEP"/>
    <x v="0"/>
    <s v="Order specific"/>
    <n v="2100"/>
    <n v="1"/>
    <n v="0"/>
    <n v="4.34"/>
    <n v="0"/>
    <n v="0"/>
    <n v="23"/>
    <n v="4.34"/>
    <n v="460.21739130434787"/>
    <n v="0"/>
    <n v="0"/>
    <n v="0"/>
    <n v="99.82"/>
    <s v="Order specific"/>
    <s v="Order specific"/>
    <s v="C"/>
    <s v=""/>
    <n v="0"/>
  </r>
  <r>
    <s v="CHD8000186P0117"/>
    <s v="弯板（三锁）"/>
    <s v="VE1"/>
    <n v="212"/>
    <x v="0"/>
    <s v="VEP"/>
    <x v="0"/>
    <s v="Order specific"/>
    <n v="2100"/>
    <n v="1"/>
    <n v="0"/>
    <n v="4.55"/>
    <n v="0"/>
    <n v="0"/>
    <n v="2"/>
    <n v="4.55"/>
    <n v="182.5"/>
    <n v="0"/>
    <n v="0"/>
    <n v="0"/>
    <n v="9.1"/>
    <s v="Order specific"/>
    <s v="Order specific"/>
    <s v="C"/>
    <s v=""/>
    <n v="0"/>
  </r>
  <r>
    <s v="CHD8000188P0101"/>
    <s v="固定块"/>
    <s v="VMI"/>
    <n v="212"/>
    <x v="0"/>
    <s v="VEP"/>
    <x v="2"/>
    <s v="MRP"/>
    <s v="VMI"/>
    <n v="51"/>
    <n v="0"/>
    <n v="3.07"/>
    <n v="0"/>
    <n v="0"/>
    <n v="6"/>
    <n v="156.57"/>
    <n v="60.833333333333329"/>
    <n v="0"/>
    <n v="0"/>
    <n v="0"/>
    <n v="18.419999999999998"/>
    <s v="&lt;90 days"/>
    <n v="3"/>
    <s v="C"/>
    <n v="21"/>
    <n v="67.66397753424657"/>
  </r>
  <r>
    <s v="CHD8000193P0101"/>
    <s v="左起吊板"/>
    <s v="VMI"/>
    <n v="212"/>
    <x v="0"/>
    <s v="VEP"/>
    <x v="2"/>
    <s v="MRP"/>
    <s v="VMI"/>
    <n v="6"/>
    <n v="0"/>
    <n v="23.17"/>
    <n v="0"/>
    <n v="0"/>
    <n v="4082"/>
    <n v="139.02000000000001"/>
    <n v="4.5602645761881435"/>
    <n v="0"/>
    <n v="0"/>
    <n v="0"/>
    <n v="94579.94"/>
    <s v="&lt;15 days"/>
    <n v="2"/>
    <s v="C"/>
    <n v="14"/>
    <n v="0"/>
  </r>
  <r>
    <s v="CHD8000194P0101"/>
    <s v="右起吊板"/>
    <s v="VMI"/>
    <n v="212"/>
    <x v="0"/>
    <s v="VEP"/>
    <x v="2"/>
    <s v="MRP"/>
    <s v="VMI"/>
    <n v="6"/>
    <n v="0"/>
    <n v="23.17"/>
    <n v="0"/>
    <n v="0"/>
    <n v="4082"/>
    <n v="139.02000000000001"/>
    <n v="0.53650171484566389"/>
    <n v="0"/>
    <n v="0"/>
    <n v="0"/>
    <n v="94579.94"/>
    <s v="&lt;15 days"/>
    <n v="2"/>
    <s v="C"/>
    <n v="14"/>
    <n v="0"/>
  </r>
  <r>
    <s v="CHD8000203P0108"/>
    <s v="锌散热罩"/>
    <s v="VE2"/>
    <n v="212"/>
    <x v="0"/>
    <s v="VEP"/>
    <x v="0"/>
    <s v="Order specific"/>
    <n v="2100"/>
    <n v="38"/>
    <n v="0"/>
    <n v="373.26"/>
    <n v="0"/>
    <n v="0"/>
    <n v="85"/>
    <n v="14183.88"/>
    <n v="25.764705882352942"/>
    <n v="0"/>
    <n v="0"/>
    <n v="0"/>
    <n v="31727.1"/>
    <s v="Order specific"/>
    <s v="Order specific"/>
    <s v="A"/>
    <s v=""/>
    <n v="0"/>
  </r>
  <r>
    <s v="CHD8000204P0110"/>
    <s v="面板标识"/>
    <s v="VE2"/>
    <n v="202"/>
    <x v="0"/>
    <s v="VEP"/>
    <x v="0"/>
    <s v="Order specific"/>
    <n v="2100"/>
    <n v="27"/>
    <n v="0"/>
    <n v="42.68"/>
    <n v="0"/>
    <n v="0"/>
    <n v="107"/>
    <n v="1152.3599999999999"/>
    <n v="129.62616822429905"/>
    <n v="0"/>
    <n v="0"/>
    <n v="0"/>
    <n v="4566.76"/>
    <s v="Order specific"/>
    <s v="Order specific"/>
    <s v="B"/>
    <s v=""/>
    <n v="0"/>
  </r>
  <r>
    <s v="CHD8000208P0106"/>
    <s v="螺杆VG3"/>
    <s v="VMI"/>
    <n v="212"/>
    <x v="0"/>
    <s v="VEP"/>
    <x v="2"/>
    <s v="MRP"/>
    <s v="VMI"/>
    <n v="22"/>
    <n v="0"/>
    <n v="5.55"/>
    <n v="0"/>
    <n v="0"/>
    <n v="0"/>
    <n v="122.1"/>
    <s v=""/>
    <n v="0"/>
    <n v="0"/>
    <n v="0"/>
    <n v="0"/>
    <s v="&gt;90 days"/>
    <n v="4"/>
    <s v="C"/>
    <n v="0"/>
    <n v="80.585999999999999"/>
  </r>
  <r>
    <s v="CHD8000209P0101"/>
    <s v="合闸弹簧固定杆275-40"/>
    <s v="SM"/>
    <n v="212"/>
    <x v="0"/>
    <s v="VEP"/>
    <x v="1"/>
    <s v="kanban"/>
    <n v="2600"/>
    <n v="170"/>
    <n v="0"/>
    <n v="5.98"/>
    <n v="0"/>
    <n v="150"/>
    <n v="7487"/>
    <n v="1016.6"/>
    <n v="1.0725257112328037"/>
    <n v="0"/>
    <n v="448.50000000000006"/>
    <n v="0"/>
    <n v="44772.26"/>
    <s v="&lt;15 days"/>
    <n v="2"/>
    <s v="B"/>
    <n v="14"/>
    <n v="0"/>
  </r>
  <r>
    <s v="CHD8000212P0102"/>
    <s v="触臂垫片Φ22×5"/>
    <s v="VMI"/>
    <n v="212"/>
    <x v="0"/>
    <s v="VEP"/>
    <x v="2"/>
    <s v="MRP"/>
    <s v="VMI"/>
    <n v="12"/>
    <n v="0"/>
    <n v="5.94"/>
    <n v="0"/>
    <n v="0"/>
    <n v="5116"/>
    <n v="71.28"/>
    <n v="12.128616106333073"/>
    <n v="0"/>
    <n v="0"/>
    <n v="0"/>
    <n v="30389.040000000001"/>
    <s v="&lt;15 days"/>
    <n v="2"/>
    <s v="C"/>
    <n v="14"/>
    <n v="0"/>
  </r>
  <r>
    <s v="CHD8000218P0103"/>
    <s v="垫块VG3"/>
    <s v="VMI"/>
    <n v="212"/>
    <x v="0"/>
    <s v="VEP"/>
    <x v="2"/>
    <s v="MRP"/>
    <s v="VMI"/>
    <n v="22"/>
    <n v="0"/>
    <n v="9.8000000000000007"/>
    <n v="0"/>
    <n v="0"/>
    <n v="0"/>
    <n v="215.60000000000002"/>
    <s v=""/>
    <n v="0"/>
    <n v="0"/>
    <n v="0"/>
    <n v="0"/>
    <s v="&gt;90 days"/>
    <n v="4"/>
    <s v="C"/>
    <n v="0"/>
    <n v="142.29600000000002"/>
  </r>
  <r>
    <s v="CHD8000234P0101"/>
    <s v="VG2泡橡胶垫"/>
    <s v="VE1"/>
    <n v="202"/>
    <x v="0"/>
    <s v="VEP"/>
    <x v="0"/>
    <s v="Order specific"/>
    <n v="2100"/>
    <n v="297"/>
    <n v="84"/>
    <n v="2.97"/>
    <n v="0"/>
    <n v="0"/>
    <n v="1710"/>
    <n v="882.09"/>
    <n v="4.6959064327485383"/>
    <n v="0"/>
    <n v="0"/>
    <n v="249.48000000000002"/>
    <n v="5078.7000000000007"/>
    <s v="Order specific"/>
    <s v="Order specific"/>
    <s v="C"/>
    <s v=""/>
    <n v="0"/>
  </r>
  <r>
    <s v="CHD8000236P0114"/>
    <s v="底盘车零件把手"/>
    <s v="SM"/>
    <n v="212"/>
    <x v="0"/>
    <s v="VEP"/>
    <x v="1"/>
    <s v="kanban"/>
    <n v="2600"/>
    <n v="20"/>
    <n v="160"/>
    <n v="5.23"/>
    <n v="0"/>
    <n v="60"/>
    <n v="816"/>
    <n v="104.60000000000001"/>
    <n v="132.84926470588235"/>
    <n v="0"/>
    <n v="156.9"/>
    <n v="836.80000000000007"/>
    <n v="4267.68"/>
    <s v="&gt;90 days"/>
    <n v="3"/>
    <s v="C"/>
    <n v="21"/>
    <n v="58.123210958904117"/>
  </r>
  <r>
    <s v="CHD8010003P0102"/>
    <s v="合闸模块右侧板"/>
    <s v="VE2"/>
    <n v="212"/>
    <x v="0"/>
    <s v="VEP"/>
    <x v="0"/>
    <s v="Order specific"/>
    <n v="2100"/>
    <n v="5"/>
    <n v="0"/>
    <n v="37.200000000000003"/>
    <n v="0"/>
    <n v="0"/>
    <n v="0"/>
    <n v="186"/>
    <s v=""/>
    <n v="0"/>
    <n v="0"/>
    <n v="0"/>
    <n v="0"/>
    <s v="Order specific"/>
    <s v="Order specific"/>
    <s v="C"/>
    <s v=""/>
    <n v="0"/>
  </r>
  <r>
    <s v="CHD8010006P0101"/>
    <s v="铝法兰VEG12-1250"/>
    <s v="VE2"/>
    <n v="212"/>
    <x v="0"/>
    <s v="VEP"/>
    <x v="0"/>
    <s v="Order specific"/>
    <n v="2100"/>
    <n v="1"/>
    <n v="17"/>
    <n v="463.98"/>
    <n v="5"/>
    <n v="0"/>
    <n v="147"/>
    <n v="463.98"/>
    <n v="12.414965986394559"/>
    <n v="2319.9"/>
    <n v="0"/>
    <n v="7887.66"/>
    <n v="68205.06"/>
    <s v="Order specific"/>
    <s v="Order specific"/>
    <s v="C"/>
    <s v=""/>
    <n v="0"/>
  </r>
  <r>
    <s v="CHD8010009P0101"/>
    <s v="联杆"/>
    <s v="SM"/>
    <n v="212"/>
    <x v="0"/>
    <s v="VEP"/>
    <x v="1"/>
    <s v="kanban"/>
    <n v="2600"/>
    <n v="13"/>
    <n v="10"/>
    <n v="4.24"/>
    <n v="0"/>
    <n v="5"/>
    <n v="147"/>
    <n v="55.120000000000005"/>
    <n v="2.4829931972789114"/>
    <n v="0"/>
    <n v="10.600000000000001"/>
    <n v="42.400000000000006"/>
    <n v="623.28000000000009"/>
    <s v="&lt;15 days"/>
    <n v="3"/>
    <s v="C"/>
    <n v="21"/>
    <n v="0"/>
  </r>
  <r>
    <s v="CHD8010011R0102"/>
    <s v="关节轴承L=33"/>
    <s v="VE1"/>
    <n v="212"/>
    <x v="0"/>
    <s v="VEP"/>
    <x v="0"/>
    <s v="Order specific"/>
    <n v="2100"/>
    <n v="40"/>
    <n v="0"/>
    <n v="8.85"/>
    <n v="0"/>
    <n v="0"/>
    <n v="1140"/>
    <n v="354"/>
    <n v="4.1622807017543861"/>
    <n v="0"/>
    <n v="0"/>
    <n v="0"/>
    <n v="10089"/>
    <s v="Order specific"/>
    <s v="Order specific"/>
    <s v="C"/>
    <s v=""/>
    <n v="0"/>
  </r>
  <r>
    <s v="CHD8010012P0102"/>
    <s v="接线端子安装板"/>
    <s v="SM"/>
    <n v="212"/>
    <x v="0"/>
    <s v="VEP"/>
    <x v="1"/>
    <s v="kanban"/>
    <n v="2600"/>
    <n v="10"/>
    <n v="10"/>
    <n v="8.8699999999999992"/>
    <n v="0"/>
    <n v="5"/>
    <n v="147"/>
    <n v="88.699999999999989"/>
    <n v="99.319727891156475"/>
    <n v="0"/>
    <n v="22.174999999999997"/>
    <n v="88.699999999999989"/>
    <n v="1303.8899999999999"/>
    <s v="&gt;90 days"/>
    <n v="3"/>
    <s v="C"/>
    <n v="21"/>
    <n v="46.163975753424658"/>
  </r>
  <r>
    <s v="CHD8010012R0102"/>
    <s v="油缓冲器"/>
    <s v="VE2"/>
    <n v="212"/>
    <x v="0"/>
    <s v="VEP"/>
    <x v="0"/>
    <s v="Order specific"/>
    <n v="2100"/>
    <n v="26"/>
    <n v="0"/>
    <n v="66.88"/>
    <n v="0"/>
    <n v="0"/>
    <n v="0"/>
    <n v="1738.8799999999999"/>
    <s v=""/>
    <n v="0"/>
    <n v="0"/>
    <n v="0"/>
    <n v="0"/>
    <s v="Order specific"/>
    <s v="Order specific"/>
    <s v="B"/>
    <s v=""/>
    <n v="0"/>
  </r>
  <r>
    <s v="CHD8010012R0103"/>
    <s v="VEG40.5油缓冲器"/>
    <s v="VE2"/>
    <n v="212"/>
    <x v="0"/>
    <s v="VEP"/>
    <x v="0"/>
    <s v="Order specific"/>
    <n v="2100"/>
    <n v="10"/>
    <n v="0"/>
    <n v="67.8"/>
    <n v="0"/>
    <n v="0"/>
    <n v="0"/>
    <n v="678"/>
    <s v=""/>
    <n v="0"/>
    <n v="0"/>
    <n v="0"/>
    <n v="0"/>
    <s v="Order specific"/>
    <s v="Order specific"/>
    <s v="C"/>
    <s v=""/>
    <n v="0"/>
  </r>
  <r>
    <s v="CHD8010013P0102"/>
    <s v="主输出拐臂连板"/>
    <s v="SM"/>
    <n v="212"/>
    <x v="0"/>
    <s v="VEP"/>
    <x v="1"/>
    <s v="kanban"/>
    <n v="2600"/>
    <n v="48"/>
    <n v="60"/>
    <n v="5.91"/>
    <n v="0"/>
    <n v="30"/>
    <n v="882"/>
    <n v="283.68"/>
    <n v="4.1383219954648522"/>
    <n v="0"/>
    <n v="88.65"/>
    <n v="354.6"/>
    <n v="5212.62"/>
    <s v="&lt;15 days"/>
    <n v="3"/>
    <s v="C"/>
    <n v="21"/>
    <n v="0"/>
  </r>
  <r>
    <s v="CHD8010013P0103"/>
    <s v="驱动连板"/>
    <s v="SM"/>
    <n v="212"/>
    <x v="0"/>
    <s v="VEP"/>
    <x v="1"/>
    <s v="kanban"/>
    <n v="2600"/>
    <n v="50"/>
    <n v="174"/>
    <n v="11.08"/>
    <n v="0"/>
    <n v="30"/>
    <n v="882"/>
    <n v="554"/>
    <n v="19.863945578231291"/>
    <n v="0"/>
    <n v="166.2"/>
    <n v="1927.92"/>
    <n v="9772.56"/>
    <s v="&lt;30 days"/>
    <n v="3"/>
    <s v="C"/>
    <n v="21"/>
    <n v="0"/>
  </r>
  <r>
    <s v="CHD8010017P0101"/>
    <s v="联锁扣板"/>
    <s v="SM"/>
    <n v="212"/>
    <x v="0"/>
    <s v="VEP"/>
    <x v="1"/>
    <s v="kanban"/>
    <n v="2600"/>
    <n v="8"/>
    <n v="14"/>
    <n v="4.53"/>
    <n v="0"/>
    <n v="5"/>
    <n v="148"/>
    <n v="36.24"/>
    <n v="123.31081081081081"/>
    <n v="0"/>
    <n v="11.325000000000001"/>
    <n v="63.42"/>
    <n v="670.44"/>
    <s v="&gt;90 days"/>
    <n v="3"/>
    <s v="C"/>
    <n v="21"/>
    <n v="19.845063715068495"/>
  </r>
  <r>
    <s v="CHD8010018P0108"/>
    <s v="导向销连接块"/>
    <s v="VE2"/>
    <n v="212"/>
    <x v="0"/>
    <s v="VEP"/>
    <x v="0"/>
    <s v="Order specific"/>
    <n v="2100"/>
    <n v="110"/>
    <n v="0"/>
    <n v="31.95"/>
    <n v="0"/>
    <n v="0"/>
    <n v="0"/>
    <n v="3514.5"/>
    <s v=""/>
    <n v="0"/>
    <n v="0"/>
    <n v="0"/>
    <n v="0"/>
    <s v="Order specific"/>
    <s v="Order specific"/>
    <s v="B"/>
    <s v=""/>
    <n v="0"/>
  </r>
  <r>
    <s v="CHD8010019P0102"/>
    <s v="主轴523"/>
    <s v="VE2"/>
    <n v="212"/>
    <x v="0"/>
    <s v="VEP"/>
    <x v="0"/>
    <s v="Order specific"/>
    <n v="2100"/>
    <n v="2"/>
    <n v="1"/>
    <n v="113.93"/>
    <n v="0"/>
    <n v="0"/>
    <n v="0"/>
    <n v="227.86"/>
    <s v=""/>
    <n v="0"/>
    <n v="0"/>
    <n v="113.93"/>
    <n v="0"/>
    <s v="Order specific"/>
    <s v="Order specific"/>
    <s v="C"/>
    <s v=""/>
    <n v="0"/>
  </r>
  <r>
    <s v="CHD8010019P0103"/>
    <s v="主轴410单"/>
    <s v="VE2"/>
    <n v="212"/>
    <x v="0"/>
    <s v="VEP"/>
    <x v="0"/>
    <s v="Order specific"/>
    <n v="2100"/>
    <n v="1"/>
    <n v="17"/>
    <n v="81.709999999999994"/>
    <n v="0"/>
    <n v="0"/>
    <n v="147"/>
    <n v="81.709999999999994"/>
    <n v="4.9659863945578229"/>
    <n v="0"/>
    <n v="0"/>
    <n v="1389.07"/>
    <n v="12011.369999999999"/>
    <s v="Order specific"/>
    <s v="Order specific"/>
    <s v="C"/>
    <s v=""/>
    <n v="0"/>
  </r>
  <r>
    <s v="CHD8010023P0123"/>
    <s v="导向套VEG40.5-1250-25"/>
    <s v="VE2"/>
    <n v="212"/>
    <x v="0"/>
    <s v="VEP"/>
    <x v="0"/>
    <s v="Order specific"/>
    <n v="2100"/>
    <n v="6"/>
    <n v="0"/>
    <n v="138.83000000000001"/>
    <n v="0"/>
    <n v="0"/>
    <n v="0"/>
    <n v="832.98"/>
    <s v=""/>
    <n v="0"/>
    <n v="0"/>
    <n v="0"/>
    <n v="0"/>
    <s v="Order specific"/>
    <s v="Order specific"/>
    <s v="C"/>
    <s v=""/>
    <n v="0"/>
  </r>
  <r>
    <s v="CHD8010023P0125"/>
    <s v="导向套VEG24-2500-31.5"/>
    <s v="VE2"/>
    <n v="212"/>
    <x v="0"/>
    <s v="VEP"/>
    <x v="0"/>
    <s v="Order specific"/>
    <n v="2100"/>
    <n v="1"/>
    <n v="3"/>
    <n v="112.51"/>
    <n v="0"/>
    <n v="0"/>
    <n v="0"/>
    <n v="112.51"/>
    <s v=""/>
    <n v="0"/>
    <n v="0"/>
    <n v="337.53000000000003"/>
    <n v="0"/>
    <s v="Order specific"/>
    <s v="Order specific"/>
    <s v="C"/>
    <s v=""/>
    <n v="0"/>
  </r>
  <r>
    <s v="CHD8010024P0101"/>
    <s v="联杆装配连接块"/>
    <s v="SM"/>
    <n v="212"/>
    <x v="0"/>
    <s v="VEP"/>
    <x v="1"/>
    <s v="kanban"/>
    <n v="2600"/>
    <n v="16"/>
    <n v="28"/>
    <n v="4.59"/>
    <n v="0"/>
    <n v="10"/>
    <n v="294"/>
    <n v="73.44"/>
    <n v="1.2414965986394557"/>
    <n v="0"/>
    <n v="22.95"/>
    <n v="128.51999999999998"/>
    <n v="1349.46"/>
    <s v="&lt;15 days"/>
    <n v="3"/>
    <s v="C"/>
    <n v="21"/>
    <n v="0"/>
  </r>
  <r>
    <s v="CHD8010028P0104"/>
    <s v="盖板"/>
    <s v="VE1"/>
    <n v="212"/>
    <x v="0"/>
    <s v="VEP"/>
    <x v="0"/>
    <s v="Order specific"/>
    <n v="2100"/>
    <n v="1"/>
    <n v="0"/>
    <n v="34.22"/>
    <n v="0"/>
    <n v="0"/>
    <n v="0"/>
    <n v="34.22"/>
    <s v=""/>
    <n v="0"/>
    <n v="0"/>
    <n v="0"/>
    <n v="0"/>
    <s v="Order specific"/>
    <s v="Order specific"/>
    <s v="C"/>
    <s v=""/>
    <n v="0"/>
  </r>
  <r>
    <s v="CHD8010030P0102"/>
    <s v="密封垫"/>
    <s v="VE1"/>
    <n v="202"/>
    <x v="0"/>
    <s v="VEP"/>
    <x v="0"/>
    <s v="Order specific"/>
    <n v="2100"/>
    <n v="13"/>
    <n v="0"/>
    <n v="11.47"/>
    <n v="0"/>
    <n v="0"/>
    <n v="0"/>
    <n v="149.11000000000001"/>
    <s v=""/>
    <n v="0"/>
    <n v="0"/>
    <n v="0"/>
    <n v="0"/>
    <s v="Order specific"/>
    <s v="Order specific"/>
    <s v="C"/>
    <s v=""/>
    <n v="0"/>
  </r>
  <r>
    <s v="CHD8010033R0101"/>
    <s v="机械式计数器（左出逆时针）"/>
    <s v="VE2"/>
    <n v="202"/>
    <x v="0"/>
    <s v="VEP"/>
    <x v="0"/>
    <s v="Order specific"/>
    <n v="2100"/>
    <n v="24"/>
    <n v="0"/>
    <n v="15.98"/>
    <n v="0"/>
    <n v="0"/>
    <n v="0"/>
    <n v="383.52"/>
    <s v=""/>
    <n v="0"/>
    <n v="0"/>
    <n v="0"/>
    <n v="0"/>
    <s v="Order specific"/>
    <s v="Order specific"/>
    <s v="C"/>
    <s v=""/>
    <n v="0"/>
  </r>
  <r>
    <s v="CHD8010035P0101"/>
    <s v="联锁装配上销套"/>
    <s v="SM"/>
    <n v="212"/>
    <x v="0"/>
    <s v="VEP"/>
    <x v="1"/>
    <s v="kanban"/>
    <n v="2600"/>
    <n v="3"/>
    <n v="24"/>
    <n v="4.7699999999999996"/>
    <n v="0"/>
    <n v="5"/>
    <n v="147"/>
    <n v="14.309999999999999"/>
    <n v="59.591836734693871"/>
    <n v="0"/>
    <n v="11.924999999999999"/>
    <n v="114.47999999999999"/>
    <n v="701.18999999999994"/>
    <s v="&lt;90 days"/>
    <n v="3"/>
    <s v="C"/>
    <n v="21"/>
    <n v="6.1163488356164368"/>
  </r>
  <r>
    <s v="CHD8010035P0102"/>
    <s v="联锁装配下销套"/>
    <s v="SM"/>
    <n v="212"/>
    <x v="0"/>
    <s v="VEP"/>
    <x v="1"/>
    <s v="kanban"/>
    <n v="2600"/>
    <n v="13"/>
    <n v="10"/>
    <n v="5"/>
    <n v="0"/>
    <n v="5"/>
    <n v="147"/>
    <n v="65"/>
    <n v="7.4489795918367339"/>
    <n v="0"/>
    <n v="12.5"/>
    <n v="50"/>
    <n v="735"/>
    <s v="&lt;15 days"/>
    <n v="3"/>
    <s v="C"/>
    <n v="21"/>
    <n v="0"/>
  </r>
  <r>
    <s v="CHD8010036P0101"/>
    <s v="联锁装配销钉"/>
    <s v="SM"/>
    <n v="212"/>
    <x v="0"/>
    <s v="VEP"/>
    <x v="1"/>
    <s v="kanban"/>
    <n v="2600"/>
    <n v="71"/>
    <n v="29"/>
    <n v="4.16"/>
    <n v="0"/>
    <n v="5"/>
    <n v="147"/>
    <n v="295.36"/>
    <n v="32.278911564625851"/>
    <n v="0"/>
    <n v="10.4"/>
    <n v="120.64"/>
    <n v="611.52"/>
    <s v="&lt;90 days"/>
    <n v="3"/>
    <s v="C"/>
    <n v="21"/>
    <n v="68.115182465753435"/>
  </r>
  <r>
    <s v="CHD8010036P0102"/>
    <s v="联锁装配销钉"/>
    <s v="SM"/>
    <n v="212"/>
    <x v="0"/>
    <s v="VEP"/>
    <x v="1"/>
    <s v="kanban"/>
    <n v="2600"/>
    <n v="5"/>
    <n v="10"/>
    <n v="3.24"/>
    <n v="0"/>
    <n v="5"/>
    <n v="147"/>
    <n v="16.200000000000003"/>
    <n v="176.29251700680271"/>
    <n v="0"/>
    <n v="8.1000000000000014"/>
    <n v="32.400000000000006"/>
    <n v="476.28000000000003"/>
    <s v="&gt;90 days"/>
    <n v="3"/>
    <s v="C"/>
    <n v="21"/>
    <n v="9.4183668145861485"/>
  </r>
  <r>
    <s v="CHD8010039P0101"/>
    <s v="分闸簧挂销φ8×43"/>
    <s v="SM"/>
    <n v="212"/>
    <x v="0"/>
    <s v="VEP"/>
    <x v="1"/>
    <s v="kanban"/>
    <n v="2600"/>
    <n v="113"/>
    <n v="400"/>
    <n v="2.1"/>
    <n v="0"/>
    <n v="120"/>
    <n v="3021"/>
    <n v="237.3"/>
    <n v="0.60410460112545517"/>
    <n v="0"/>
    <n v="126"/>
    <n v="840"/>
    <n v="6344.1"/>
    <s v="&lt;15 days"/>
    <n v="3"/>
    <s v="C"/>
    <n v="21"/>
    <n v="0"/>
  </r>
  <r>
    <s v="CHD8010039P0103"/>
    <s v="销轴φ10×25"/>
    <s v="SM"/>
    <n v="212"/>
    <x v="0"/>
    <s v="VEP"/>
    <x v="1"/>
    <s v="kanban"/>
    <n v="2600"/>
    <n v="51"/>
    <n v="120"/>
    <n v="3.26"/>
    <n v="0"/>
    <n v="30"/>
    <n v="882"/>
    <n v="166.26"/>
    <n v="46.763038548752839"/>
    <n v="0"/>
    <n v="48.9"/>
    <n v="391.2"/>
    <n v="2875.3199999999997"/>
    <s v="&lt;90 days"/>
    <n v="3"/>
    <s v="C"/>
    <n v="21"/>
    <n v="60.454143454964246"/>
  </r>
  <r>
    <s v="CHD8010039P0105"/>
    <s v="分闸簧挂销φ8×34"/>
    <s v="SM"/>
    <n v="212"/>
    <x v="0"/>
    <s v="VEP"/>
    <x v="1"/>
    <s v="kanban"/>
    <n v="2600"/>
    <n v="84"/>
    <n v="0"/>
    <n v="3.92"/>
    <n v="0"/>
    <n v="15"/>
    <n v="0"/>
    <n v="329.28"/>
    <s v=""/>
    <n v="0"/>
    <n v="29.4"/>
    <n v="0"/>
    <n v="0"/>
    <s v="&gt;90 days"/>
    <n v="4"/>
    <s v="C"/>
    <n v="0"/>
    <n v="217.32479999999998"/>
  </r>
  <r>
    <s v="CHD8010039P0106"/>
    <s v="分闸簧长挂销"/>
    <s v="SM"/>
    <n v="212"/>
    <x v="0"/>
    <s v="VEP"/>
    <x v="1"/>
    <s v="kanban"/>
    <n v="2600"/>
    <n v="59"/>
    <n v="0"/>
    <n v="3.51"/>
    <n v="0"/>
    <n v="15"/>
    <n v="2"/>
    <n v="207.08999999999997"/>
    <n v="15330"/>
    <n v="0"/>
    <n v="26.324999999999999"/>
    <n v="0"/>
    <n v="7.02"/>
    <s v="&gt;90 days"/>
    <n v="3"/>
    <s v="C"/>
    <n v="21"/>
    <n v="136.49216794520547"/>
  </r>
  <r>
    <s v="CHD8010041P0103"/>
    <s v="操作绝缘子导向件"/>
    <s v="VE2"/>
    <n v="212"/>
    <x v="0"/>
    <s v="VEP"/>
    <x v="0"/>
    <s v="Order specific"/>
    <n v="2100"/>
    <n v="2"/>
    <n v="51"/>
    <n v="100.11"/>
    <n v="0"/>
    <n v="0"/>
    <n v="441"/>
    <n v="200.22"/>
    <n v="48.832199546485263"/>
    <n v="0"/>
    <n v="0"/>
    <n v="5105.6099999999997"/>
    <n v="44148.51"/>
    <s v="Order specific"/>
    <s v="Order specific"/>
    <s v="C"/>
    <s v=""/>
    <n v="0"/>
  </r>
  <r>
    <s v="CHD8010042P0101"/>
    <s v="操作绝缘子销轴φ12×43"/>
    <s v="SM"/>
    <n v="212"/>
    <x v="0"/>
    <s v="VEP"/>
    <x v="1"/>
    <s v="kanban"/>
    <n v="2600"/>
    <n v="30"/>
    <n v="72"/>
    <n v="3.06"/>
    <n v="0"/>
    <n v="15"/>
    <n v="441"/>
    <n v="91.8"/>
    <n v="1.655328798185941"/>
    <n v="0"/>
    <n v="22.95"/>
    <n v="220.32"/>
    <n v="1349.46"/>
    <s v="&lt;15 days"/>
    <n v="3"/>
    <s v="C"/>
    <n v="21"/>
    <n v="0"/>
  </r>
  <r>
    <s v="CHD8010044R0102"/>
    <s v="VEG拉杆40.5-1250-25"/>
    <s v="VE1"/>
    <n v="202"/>
    <x v="0"/>
    <s v="VEP"/>
    <x v="0"/>
    <s v="Order specific"/>
    <n v="2100"/>
    <n v="5"/>
    <n v="3"/>
    <n v="73.09"/>
    <n v="0"/>
    <n v="0"/>
    <n v="1"/>
    <n v="365.45000000000005"/>
    <n v="10950"/>
    <n v="0"/>
    <n v="0"/>
    <n v="219.27"/>
    <n v="73.09"/>
    <s v="Order specific"/>
    <s v="Order specific"/>
    <s v="C"/>
    <s v=""/>
    <n v="0"/>
  </r>
  <r>
    <s v="CHD8010048P0101"/>
    <s v="极柱垫片1250"/>
    <s v="SM"/>
    <n v="202"/>
    <x v="0"/>
    <s v="VEP"/>
    <x v="1"/>
    <s v="kanban"/>
    <n v="2600"/>
    <n v="163"/>
    <n v="300"/>
    <n v="6.26"/>
    <n v="0"/>
    <n v="60"/>
    <n v="1764"/>
    <n v="1020.38"/>
    <n v="1.0345804988662131"/>
    <n v="0"/>
    <n v="187.79999999999998"/>
    <n v="1878"/>
    <n v="11042.64"/>
    <s v="&lt;15 days"/>
    <n v="2"/>
    <s v="B"/>
    <n v="14"/>
    <n v="0"/>
  </r>
  <r>
    <s v="CHD8010048P0102"/>
    <s v="极柱垫片2500"/>
    <s v="SM"/>
    <n v="202"/>
    <x v="0"/>
    <s v="VEP"/>
    <x v="1"/>
    <s v="kanban"/>
    <n v="2600"/>
    <n v="238"/>
    <n v="0"/>
    <n v="6.26"/>
    <n v="0"/>
    <n v="60"/>
    <n v="4"/>
    <n v="1489.8799999999999"/>
    <n v="14873.75"/>
    <n v="0"/>
    <n v="187.79999999999998"/>
    <n v="0"/>
    <n v="25.04"/>
    <s v="&gt;90 days"/>
    <n v="3"/>
    <s v="B"/>
    <n v="21"/>
    <n v="981.93246573325496"/>
  </r>
  <r>
    <s v="CHD8010060P0102"/>
    <s v="拐臂安装板垫块"/>
    <s v="SM"/>
    <n v="212"/>
    <x v="0"/>
    <s v="VEP"/>
    <x v="1"/>
    <s v="kanban"/>
    <n v="2600"/>
    <n v="1199"/>
    <n v="0"/>
    <n v="7.76"/>
    <n v="0"/>
    <n v="30"/>
    <n v="60"/>
    <n v="9304.24"/>
    <n v="1447.8333333333335"/>
    <n v="0"/>
    <n v="116.39999999999999"/>
    <n v="0"/>
    <n v="465.59999999999997"/>
    <s v="&gt;90 days"/>
    <n v="3"/>
    <s v="A"/>
    <n v="21"/>
    <n v="6051.7296077356978"/>
  </r>
  <r>
    <s v="CHD8010062R0101"/>
    <s v="滑板焊接12-2500-40"/>
    <s v="SM"/>
    <n v="202"/>
    <x v="0"/>
    <s v="VEP"/>
    <x v="1"/>
    <s v="kanban"/>
    <n v="2600"/>
    <n v="32"/>
    <n v="0"/>
    <n v="9.9700000000000006"/>
    <n v="0"/>
    <n v="5"/>
    <n v="0"/>
    <n v="319.04000000000002"/>
    <s v=""/>
    <n v="0"/>
    <n v="24.925000000000001"/>
    <n v="0"/>
    <n v="0"/>
    <s v="&gt;90 days"/>
    <n v="4"/>
    <s v="C"/>
    <n v="0"/>
    <n v="210.56640000000002"/>
  </r>
  <r>
    <s v="CHD8010062R0102"/>
    <s v="滑板焊接12-1250-31.5"/>
    <s v="SM"/>
    <n v="202"/>
    <x v="0"/>
    <s v="VEP"/>
    <x v="1"/>
    <s v="kanban"/>
    <n v="2600"/>
    <n v="13"/>
    <n v="0"/>
    <n v="13"/>
    <n v="0"/>
    <n v="5"/>
    <n v="147"/>
    <n v="169"/>
    <n v="79.455782312925166"/>
    <n v="0"/>
    <n v="32.5"/>
    <n v="0"/>
    <n v="1911"/>
    <s v="&lt;90 days"/>
    <n v="3"/>
    <s v="C"/>
    <n v="21"/>
    <n v="82.060207191780833"/>
  </r>
  <r>
    <s v="CHD8010067P0106"/>
    <s v="大拐臂VEG24-2500-31.5"/>
    <s v="VE2"/>
    <n v="212"/>
    <x v="0"/>
    <s v="VEP"/>
    <x v="0"/>
    <s v="Order specific"/>
    <n v="2100"/>
    <n v="12"/>
    <n v="0"/>
    <n v="58.62"/>
    <n v="0"/>
    <n v="0"/>
    <n v="0"/>
    <n v="703.43999999999994"/>
    <s v=""/>
    <n v="0"/>
    <n v="0"/>
    <n v="0"/>
    <n v="0"/>
    <s v="Order specific"/>
    <s v="Order specific"/>
    <s v="C"/>
    <s v=""/>
    <n v="0"/>
  </r>
  <r>
    <s v="CHD8010076P0101"/>
    <s v="面板"/>
    <s v="VE2"/>
    <n v="212"/>
    <x v="0"/>
    <s v="VEP"/>
    <x v="0"/>
    <s v="Order specific"/>
    <n v="2100"/>
    <n v="4"/>
    <n v="0"/>
    <n v="64.239999999999995"/>
    <n v="0"/>
    <n v="0"/>
    <n v="0"/>
    <n v="256.95999999999998"/>
    <s v=""/>
    <n v="0"/>
    <n v="0"/>
    <n v="0"/>
    <n v="0"/>
    <s v="Order specific"/>
    <s v="Order specific"/>
    <s v="C"/>
    <s v=""/>
    <n v="0"/>
  </r>
  <r>
    <s v="CHD8010076P0102"/>
    <s v="面板40.5kV-1250-25"/>
    <s v="VE2"/>
    <n v="212"/>
    <x v="0"/>
    <s v="VEP"/>
    <x v="0"/>
    <s v="Order specific"/>
    <n v="2100"/>
    <n v="2"/>
    <n v="0"/>
    <n v="53.05"/>
    <n v="0"/>
    <n v="0"/>
    <n v="10"/>
    <n v="106.1"/>
    <n v="146"/>
    <n v="0"/>
    <n v="0"/>
    <n v="0"/>
    <n v="530.5"/>
    <s v="Order specific"/>
    <s v="Order specific"/>
    <s v="C"/>
    <s v=""/>
    <n v="0"/>
  </r>
  <r>
    <s v="CHD8010079P0105"/>
    <s v="拉杆连接轴VEG40.5-1250-25"/>
    <s v="VE2"/>
    <n v="212"/>
    <x v="0"/>
    <s v="VEP"/>
    <x v="0"/>
    <s v="Order specific"/>
    <n v="2100"/>
    <n v="3"/>
    <n v="0"/>
    <n v="54.05"/>
    <n v="0"/>
    <n v="0"/>
    <n v="0"/>
    <n v="162.14999999999998"/>
    <s v=""/>
    <n v="0"/>
    <n v="0"/>
    <n v="0"/>
    <n v="0"/>
    <s v="Order specific"/>
    <s v="Order specific"/>
    <s v="C"/>
    <s v=""/>
    <n v="0"/>
  </r>
  <r>
    <s v="CHD8010079P0107"/>
    <s v="拉杆连接轴VEG40.5-2500-31.5"/>
    <s v="VE2"/>
    <n v="212"/>
    <x v="0"/>
    <s v="VEP"/>
    <x v="0"/>
    <s v="Order specific"/>
    <n v="2100"/>
    <n v="1"/>
    <n v="0"/>
    <n v="44.64"/>
    <n v="0"/>
    <n v="0"/>
    <n v="1"/>
    <n v="44.64"/>
    <n v="1095"/>
    <n v="0"/>
    <n v="0"/>
    <n v="0"/>
    <n v="44.64"/>
    <s v="Order specific"/>
    <s v="Order specific"/>
    <s v="C"/>
    <s v=""/>
    <n v="0"/>
  </r>
  <r>
    <s v="CHD8010079P0108"/>
    <s v="拉杆连接轴VEG12-2500-40"/>
    <s v="VE2"/>
    <n v="212"/>
    <x v="0"/>
    <s v="VEP"/>
    <x v="0"/>
    <s v="Order specific"/>
    <n v="2100"/>
    <n v="114"/>
    <n v="0"/>
    <n v="46.33"/>
    <n v="0"/>
    <n v="0"/>
    <n v="0"/>
    <n v="5281.62"/>
    <s v=""/>
    <n v="0"/>
    <n v="0"/>
    <n v="0"/>
    <n v="0"/>
    <s v="Order specific"/>
    <s v="Order specific"/>
    <s v="B"/>
    <s v=""/>
    <n v="0"/>
  </r>
  <r>
    <s v="CHD8010082P0101"/>
    <s v="主传动拐臂"/>
    <s v="SM"/>
    <n v="212"/>
    <x v="0"/>
    <s v="VEP"/>
    <x v="1"/>
    <s v="kanban"/>
    <n v="2600"/>
    <n v="39"/>
    <n v="57"/>
    <n v="20.9"/>
    <n v="0"/>
    <n v="15"/>
    <n v="441"/>
    <n v="815.09999999999991"/>
    <n v="94.353741496598644"/>
    <n v="0"/>
    <n v="156.75"/>
    <n v="1191.3"/>
    <n v="9216.9"/>
    <s v="&gt;90 days"/>
    <n v="3"/>
    <s v="C"/>
    <n v="21"/>
    <n v="418.23268767123284"/>
  </r>
  <r>
    <s v="CHD8010086P0109"/>
    <s v="主轴限位套32.5X47"/>
    <s v="SM"/>
    <n v="212"/>
    <x v="0"/>
    <s v="VEP"/>
    <x v="1"/>
    <s v="kanban"/>
    <n v="2600"/>
    <n v="27"/>
    <n v="0"/>
    <n v="2.5299999999999998"/>
    <n v="0"/>
    <n v="5"/>
    <n v="0"/>
    <n v="68.309999999999988"/>
    <s v=""/>
    <n v="0"/>
    <n v="6.3249999999999993"/>
    <n v="0"/>
    <n v="0"/>
    <s v="&gt;90 days"/>
    <n v="4"/>
    <s v="C"/>
    <n v="0"/>
    <n v="45.084599999999995"/>
  </r>
  <r>
    <s v="CHD8010086P0110"/>
    <s v="主轴限位套φ32.5X82"/>
    <s v="SM"/>
    <n v="212"/>
    <x v="0"/>
    <s v="VEP"/>
    <x v="1"/>
    <s v="kanban"/>
    <n v="2600"/>
    <n v="27"/>
    <n v="0"/>
    <n v="3.92"/>
    <n v="0"/>
    <n v="5"/>
    <n v="0"/>
    <n v="105.84"/>
    <s v=""/>
    <n v="0"/>
    <n v="9.8000000000000007"/>
    <n v="0"/>
    <n v="0"/>
    <s v="&gt;90 days"/>
    <n v="4"/>
    <s v="C"/>
    <n v="0"/>
    <n v="69.854400000000012"/>
  </r>
  <r>
    <s v="CHD8010086P0111"/>
    <s v="主轴限位套φ32.5X4"/>
    <s v="SM"/>
    <n v="212"/>
    <x v="0"/>
    <s v="VEP"/>
    <x v="1"/>
    <s v="kanban"/>
    <n v="2600"/>
    <n v="50"/>
    <n v="0"/>
    <n v="1.58"/>
    <n v="0"/>
    <n v="10"/>
    <n v="0"/>
    <n v="79"/>
    <s v=""/>
    <n v="0"/>
    <n v="7.9"/>
    <n v="0"/>
    <n v="0"/>
    <s v="&gt;90 days"/>
    <n v="4"/>
    <s v="C"/>
    <n v="0"/>
    <n v="52.14"/>
  </r>
  <r>
    <s v="CHD8010087P0101"/>
    <s v="弹簧导向轴"/>
    <s v="SM"/>
    <n v="212"/>
    <x v="0"/>
    <s v="VEP"/>
    <x v="1"/>
    <s v="kanban"/>
    <n v="2600"/>
    <n v="25"/>
    <n v="60"/>
    <n v="12.89"/>
    <n v="0"/>
    <n v="15"/>
    <n v="441"/>
    <n v="322.25"/>
    <n v="41.383219954648531"/>
    <n v="0"/>
    <n v="96.675000000000011"/>
    <n v="773.40000000000009"/>
    <n v="5684.4900000000007"/>
    <s v="&lt;90 days"/>
    <n v="3"/>
    <s v="C"/>
    <n v="21"/>
    <n v="104.75755972602742"/>
  </r>
  <r>
    <s v="CHD8010088P0101"/>
    <s v="分闸压簧"/>
    <s v="SM"/>
    <n v="219"/>
    <x v="0"/>
    <s v="VEP"/>
    <x v="1"/>
    <s v="kanban"/>
    <n v="2600"/>
    <n v="46"/>
    <n v="135"/>
    <n v="2.52"/>
    <n v="0"/>
    <n v="25"/>
    <n v="407"/>
    <n v="115.92"/>
    <n v="22.420147420147419"/>
    <n v="0"/>
    <n v="31.5"/>
    <n v="340.2"/>
    <n v="1025.6400000000001"/>
    <s v="&lt;30 days"/>
    <n v="3"/>
    <s v="C"/>
    <n v="21"/>
    <n v="4.8461546958904167"/>
  </r>
  <r>
    <s v="CHD8010089P0101"/>
    <s v="连板销轴φ12×33"/>
    <s v="SM"/>
    <n v="212"/>
    <x v="0"/>
    <s v="VEP"/>
    <x v="1"/>
    <s v="kanban"/>
    <n v="2600"/>
    <n v="137"/>
    <n v="57"/>
    <n v="4.45"/>
    <n v="0"/>
    <n v="15"/>
    <n v="441"/>
    <n v="609.65"/>
    <n v="38.072562358276642"/>
    <n v="0"/>
    <n v="33.375"/>
    <n v="253.65"/>
    <n v="1962.45"/>
    <s v="&lt;90 days"/>
    <n v="3"/>
    <s v="C"/>
    <n v="21"/>
    <n v="180.43098278737341"/>
  </r>
  <r>
    <s v="CHD8010089P0102"/>
    <s v="拐臂销轴φ12×24.5"/>
    <s v="SM"/>
    <n v="212"/>
    <x v="0"/>
    <s v="VEP"/>
    <x v="1"/>
    <s v="kanban"/>
    <n v="2600"/>
    <n v="104"/>
    <n v="57"/>
    <n v="4.28"/>
    <n v="0"/>
    <n v="15"/>
    <n v="441"/>
    <n v="445.12"/>
    <n v="113.39002267573696"/>
    <n v="0"/>
    <n v="32.1"/>
    <n v="243.96"/>
    <n v="1887.48"/>
    <s v="&gt;90 days"/>
    <n v="3"/>
    <s v="C"/>
    <n v="21"/>
    <n v="239.37085741025902"/>
  </r>
  <r>
    <s v="CHD8010089P0103"/>
    <s v="销轴&lt;MOD-DIAM&gt;12X36"/>
    <s v="SM"/>
    <n v="212"/>
    <x v="0"/>
    <s v="VEP"/>
    <x v="1"/>
    <s v="kanban"/>
    <n v="2600"/>
    <n v="203"/>
    <n v="0"/>
    <n v="4.3099999999999996"/>
    <n v="0"/>
    <n v="15"/>
    <n v="0"/>
    <n v="874.93"/>
    <s v=""/>
    <n v="0"/>
    <n v="32.324999999999996"/>
    <n v="0"/>
    <n v="0"/>
    <s v="&gt;90 days"/>
    <n v="4"/>
    <s v="C"/>
    <n v="0"/>
    <n v="577.4538"/>
  </r>
  <r>
    <s v="CHD8010090P0101"/>
    <s v="限位套φ12.5X6"/>
    <s v="SM"/>
    <n v="212"/>
    <x v="0"/>
    <s v="VEP"/>
    <x v="1"/>
    <s v="kanban"/>
    <n v="2600"/>
    <n v="133"/>
    <n v="120"/>
    <n v="1.93"/>
    <n v="0"/>
    <n v="30"/>
    <n v="882"/>
    <n v="256.69"/>
    <n v="84.007936507936506"/>
    <n v="0"/>
    <n v="28.95"/>
    <n v="231.6"/>
    <n v="1702.26"/>
    <s v="&lt;90 days"/>
    <n v="3"/>
    <s v="C"/>
    <n v="21"/>
    <n v="127.06555130845537"/>
  </r>
  <r>
    <s v="CHD8010090P0102"/>
    <s v="限位套φ12.5X15"/>
    <s v="SM"/>
    <n v="212"/>
    <x v="0"/>
    <s v="VEP"/>
    <x v="1"/>
    <s v="kanban"/>
    <n v="2600"/>
    <n v="30"/>
    <n v="57"/>
    <n v="2.08"/>
    <n v="0"/>
    <n v="15"/>
    <n v="441"/>
    <n v="62.400000000000006"/>
    <n v="110.07936507936508"/>
    <n v="0"/>
    <n v="15.600000000000001"/>
    <n v="118.56"/>
    <n v="917.28000000000009"/>
    <s v="&gt;90 days"/>
    <n v="3"/>
    <s v="C"/>
    <n v="21"/>
    <n v="33.327268637346791"/>
  </r>
  <r>
    <s v="CHD8010094P0101"/>
    <s v="合闸弹簧固定杆"/>
    <s v="VE2"/>
    <n v="212"/>
    <x v="0"/>
    <s v="VEP"/>
    <x v="0"/>
    <s v="Order specific"/>
    <n v="2100"/>
    <n v="8"/>
    <n v="0"/>
    <n v="7.91"/>
    <n v="0"/>
    <n v="0"/>
    <n v="0"/>
    <n v="63.28"/>
    <s v=""/>
    <n v="0"/>
    <n v="0"/>
    <n v="0"/>
    <n v="0"/>
    <s v="Order specific"/>
    <s v="Order specific"/>
    <s v="C"/>
    <s v=""/>
    <n v="0"/>
  </r>
  <r>
    <s v="CHD8010094P0102"/>
    <s v="合闸弹簧固定杆"/>
    <s v="VE2"/>
    <n v="212"/>
    <x v="0"/>
    <s v="VEP"/>
    <x v="0"/>
    <s v="Order specific"/>
    <n v="2100"/>
    <n v="8"/>
    <n v="0"/>
    <n v="6.13"/>
    <n v="0"/>
    <n v="0"/>
    <n v="0"/>
    <n v="49.04"/>
    <s v=""/>
    <n v="0"/>
    <n v="0"/>
    <n v="0"/>
    <n v="0"/>
    <s v="Order specific"/>
    <s v="Order specific"/>
    <s v="C"/>
    <s v=""/>
    <n v="0"/>
  </r>
  <r>
    <s v="CHD8010096P0107"/>
    <s v="轴承座（左）40.5-1250-25"/>
    <s v="SM"/>
    <n v="212"/>
    <x v="0"/>
    <s v="VEP"/>
    <x v="1"/>
    <s v="kanban"/>
    <n v="2600"/>
    <n v="46"/>
    <n v="0"/>
    <n v="11.02"/>
    <n v="0"/>
    <n v="15"/>
    <n v="0"/>
    <n v="506.91999999999996"/>
    <s v=""/>
    <n v="0"/>
    <n v="82.649999999999991"/>
    <n v="0"/>
    <n v="0"/>
    <s v="&gt;90 days"/>
    <n v="4"/>
    <s v="C"/>
    <n v="0"/>
    <n v="334.56720000000001"/>
  </r>
  <r>
    <s v="CHD8010096P0108"/>
    <s v="轴承座（右）40.5-1250-25"/>
    <s v="SM"/>
    <n v="212"/>
    <x v="0"/>
    <s v="VEP"/>
    <x v="1"/>
    <s v="kanban"/>
    <n v="2600"/>
    <n v="46"/>
    <n v="0"/>
    <n v="9.64"/>
    <n v="0"/>
    <n v="15"/>
    <n v="0"/>
    <n v="443.44000000000005"/>
    <s v=""/>
    <n v="0"/>
    <n v="72.300000000000011"/>
    <n v="0"/>
    <n v="0"/>
    <s v="&gt;90 days"/>
    <n v="4"/>
    <s v="C"/>
    <n v="0"/>
    <n v="292.67040000000003"/>
  </r>
  <r>
    <s v="CHD8010101P0101"/>
    <s v="面板标识"/>
    <s v="VE1"/>
    <n v="202"/>
    <x v="0"/>
    <s v="VEP"/>
    <x v="0"/>
    <s v="Order specific"/>
    <n v="2100"/>
    <n v="60"/>
    <n v="0"/>
    <n v="44.19"/>
    <n v="0"/>
    <n v="0"/>
    <n v="0"/>
    <n v="2651.3999999999996"/>
    <s v=""/>
    <n v="0"/>
    <n v="0"/>
    <n v="0"/>
    <n v="0"/>
    <s v="Order specific"/>
    <s v="Order specific"/>
    <s v="B"/>
    <s v=""/>
    <n v="0"/>
  </r>
  <r>
    <s v="CHD8010103P0101"/>
    <s v="面板标识"/>
    <s v="VE1"/>
    <n v="202"/>
    <x v="0"/>
    <s v="VEP"/>
    <x v="0"/>
    <s v="Order specific"/>
    <n v="2100"/>
    <n v="13"/>
    <n v="0"/>
    <n v="44.01"/>
    <n v="0"/>
    <n v="0"/>
    <n v="0"/>
    <n v="572.13"/>
    <s v=""/>
    <n v="0"/>
    <n v="0"/>
    <n v="0"/>
    <n v="0"/>
    <s v="Order specific"/>
    <s v="Order specific"/>
    <s v="C"/>
    <s v=""/>
    <n v="0"/>
  </r>
  <r>
    <s v="CHD8010107P0105"/>
    <s v="导向圆盘"/>
    <s v="VE2"/>
    <n v="212"/>
    <x v="0"/>
    <s v="VEP"/>
    <x v="0"/>
    <s v="Order specific"/>
    <n v="2100"/>
    <n v="48"/>
    <n v="0"/>
    <n v="42.01"/>
    <n v="0"/>
    <n v="0"/>
    <n v="0"/>
    <n v="2016.48"/>
    <s v=""/>
    <n v="0"/>
    <n v="0"/>
    <n v="0"/>
    <n v="0"/>
    <s v="Order specific"/>
    <s v="Order specific"/>
    <s v="B"/>
    <s v=""/>
    <n v="0"/>
  </r>
  <r>
    <s v="CHD8010108P0102"/>
    <s v="拉杆锁盖VEG40.5-1250-25"/>
    <s v="VE2"/>
    <n v="212"/>
    <x v="0"/>
    <s v="VEP"/>
    <x v="0"/>
    <s v="Order specific"/>
    <n v="2100"/>
    <n v="1"/>
    <n v="3"/>
    <n v="6.15"/>
    <n v="0"/>
    <n v="0"/>
    <n v="1"/>
    <n v="6.15"/>
    <n v="17520"/>
    <n v="0"/>
    <n v="0"/>
    <n v="18.450000000000003"/>
    <n v="6.15"/>
    <s v="Order specific"/>
    <s v="Order specific"/>
    <s v="C"/>
    <s v=""/>
    <n v="0"/>
  </r>
  <r>
    <s v="CHD8010116P0101"/>
    <s v="拐臂"/>
    <s v="SM"/>
    <n v="202"/>
    <x v="0"/>
    <s v="VEP"/>
    <x v="1"/>
    <s v="kanban"/>
    <n v="2600"/>
    <n v="15"/>
    <n v="0"/>
    <n v="3.99"/>
    <n v="0"/>
    <n v="5"/>
    <n v="0"/>
    <n v="59.85"/>
    <s v=""/>
    <n v="0"/>
    <n v="9.9750000000000014"/>
    <n v="0"/>
    <n v="0"/>
    <s v="&gt;90 days"/>
    <n v="4"/>
    <s v="C"/>
    <n v="0"/>
    <n v="39.501000000000005"/>
  </r>
  <r>
    <s v="CHD8010116P0102"/>
    <s v="联锁拐臂"/>
    <s v="SM"/>
    <n v="202"/>
    <x v="0"/>
    <s v="VEP"/>
    <x v="1"/>
    <s v="kanban"/>
    <n v="2600"/>
    <n v="47"/>
    <n v="0"/>
    <n v="15.71"/>
    <n v="0"/>
    <n v="5"/>
    <n v="0"/>
    <n v="738.37"/>
    <s v=""/>
    <n v="0"/>
    <n v="39.275000000000006"/>
    <n v="0"/>
    <n v="0"/>
    <s v="&gt;90 days"/>
    <n v="4"/>
    <s v="C"/>
    <n v="0"/>
    <n v="487.32420000000002"/>
  </r>
  <r>
    <s v="CHD8010116P0103"/>
    <s v="联锁拐臂"/>
    <s v="SM"/>
    <n v="202"/>
    <x v="0"/>
    <s v="VEP"/>
    <x v="1"/>
    <s v="kanban"/>
    <n v="2600"/>
    <n v="19"/>
    <n v="0"/>
    <n v="14.67"/>
    <n v="0"/>
    <n v="5"/>
    <n v="141"/>
    <n v="278.73"/>
    <n v="121.66666666666666"/>
    <n v="0"/>
    <n v="36.674999999999997"/>
    <n v="0"/>
    <n v="2068.4699999999998"/>
    <s v="&gt;90 days"/>
    <n v="3"/>
    <s v="C"/>
    <n v="21"/>
    <n v="152.20948931506851"/>
  </r>
  <r>
    <s v="CHD8010116P0104"/>
    <s v="联锁拐臂"/>
    <s v="SM"/>
    <n v="202"/>
    <x v="0"/>
    <s v="VEP"/>
    <x v="1"/>
    <s v="kanban"/>
    <n v="2600"/>
    <n v="23"/>
    <n v="0"/>
    <n v="3.98"/>
    <n v="0"/>
    <n v="5"/>
    <n v="147"/>
    <n v="91.54"/>
    <n v="47.176870748299322"/>
    <n v="0"/>
    <n v="9.9499999999999993"/>
    <n v="0"/>
    <n v="585.05999999999995"/>
    <s v="&lt;90 days"/>
    <n v="3"/>
    <s v="C"/>
    <n v="21"/>
    <n v="33.523043576063451"/>
  </r>
  <r>
    <s v="CHD8010116P0105"/>
    <s v="联锁拐臂"/>
    <s v="SM"/>
    <n v="202"/>
    <x v="0"/>
    <s v="VEP"/>
    <x v="1"/>
    <s v="kanban"/>
    <n v="2600"/>
    <n v="23"/>
    <n v="0"/>
    <n v="11.48"/>
    <n v="0"/>
    <n v="5"/>
    <n v="0"/>
    <n v="264.04000000000002"/>
    <s v=""/>
    <n v="0"/>
    <n v="28.700000000000003"/>
    <n v="0"/>
    <n v="0"/>
    <s v="&gt;90 days"/>
    <n v="4"/>
    <s v="C"/>
    <n v="0"/>
    <n v="174.26640000000003"/>
  </r>
  <r>
    <s v="CHD8010116P0109"/>
    <s v="联锁拐臂（反）"/>
    <s v="SM"/>
    <n v="212"/>
    <x v="0"/>
    <s v="VEP"/>
    <x v="1"/>
    <s v="kanban"/>
    <n v="2600"/>
    <n v="13"/>
    <n v="20"/>
    <n v="9.9700000000000006"/>
    <n v="0"/>
    <n v="5"/>
    <n v="0"/>
    <n v="129.61000000000001"/>
    <s v=""/>
    <n v="0"/>
    <n v="24.925000000000001"/>
    <n v="199.4"/>
    <n v="0"/>
    <s v="&gt;90 days"/>
    <n v="4"/>
    <s v="C"/>
    <n v="0"/>
    <n v="85.542600000000007"/>
  </r>
  <r>
    <s v="CHD8010117P0101"/>
    <s v="轴"/>
    <s v="VE2"/>
    <n v="212"/>
    <x v="0"/>
    <s v="VEP"/>
    <x v="0"/>
    <s v="Order specific"/>
    <n v="2100"/>
    <n v="6"/>
    <n v="0"/>
    <n v="9.93"/>
    <n v="0"/>
    <n v="0"/>
    <n v="0"/>
    <n v="59.58"/>
    <s v=""/>
    <n v="0"/>
    <n v="0"/>
    <n v="0"/>
    <n v="0"/>
    <s v="Order specific"/>
    <s v="Order specific"/>
    <s v="C"/>
    <s v=""/>
    <n v="0"/>
  </r>
  <r>
    <s v="CHD8010117P0103"/>
    <s v="后轴"/>
    <s v="SM"/>
    <n v="212"/>
    <x v="0"/>
    <s v="VEP"/>
    <x v="1"/>
    <s v="kanban"/>
    <n v="2600"/>
    <n v="35"/>
    <n v="0"/>
    <n v="7.09"/>
    <n v="0"/>
    <n v="5"/>
    <n v="0"/>
    <n v="248.15"/>
    <s v=""/>
    <n v="0"/>
    <n v="17.725000000000001"/>
    <n v="0"/>
    <n v="0"/>
    <s v="&gt;90 days"/>
    <n v="4"/>
    <s v="C"/>
    <n v="0"/>
    <n v="163.77900000000002"/>
  </r>
  <r>
    <s v="CHD8010117P0104"/>
    <s v="前轴"/>
    <s v="SM"/>
    <n v="212"/>
    <x v="0"/>
    <s v="VEP"/>
    <x v="1"/>
    <s v="kanban"/>
    <n v="2600"/>
    <n v="11"/>
    <n v="19"/>
    <n v="9.59"/>
    <n v="0"/>
    <n v="5"/>
    <n v="147"/>
    <n v="105.49"/>
    <n v="86.904761904761898"/>
    <n v="0"/>
    <n v="23.975000000000001"/>
    <n v="182.21"/>
    <n v="1409.73"/>
    <s v="&lt;90 days"/>
    <n v="3"/>
    <s v="C"/>
    <n v="21"/>
    <n v="52.799334575342463"/>
  </r>
  <r>
    <s v="CHD8010117P0105"/>
    <s v="后轴"/>
    <s v="SM"/>
    <n v="212"/>
    <x v="0"/>
    <s v="VEP"/>
    <x v="1"/>
    <s v="kanban"/>
    <n v="2600"/>
    <n v="8"/>
    <n v="24"/>
    <n v="7.23"/>
    <n v="0"/>
    <n v="5"/>
    <n v="149"/>
    <n v="57.84"/>
    <n v="26.946308724832218"/>
    <n v="0"/>
    <n v="18.075000000000003"/>
    <n v="173.52"/>
    <n v="1077.27"/>
    <s v="&lt;30 days"/>
    <n v="3"/>
    <s v="C"/>
    <n v="21"/>
    <n v="8.4240394520548012"/>
  </r>
  <r>
    <s v="CHD8010117P0106"/>
    <s v="中轴"/>
    <s v="SM"/>
    <n v="212"/>
    <x v="0"/>
    <s v="VEP"/>
    <x v="1"/>
    <s v="kanban"/>
    <n v="2600"/>
    <n v="30"/>
    <n v="0"/>
    <n v="6.2"/>
    <n v="0"/>
    <n v="5"/>
    <n v="0"/>
    <n v="186"/>
    <s v=""/>
    <n v="0"/>
    <n v="15.5"/>
    <n v="0"/>
    <n v="0"/>
    <s v="&gt;90 days"/>
    <n v="4"/>
    <s v="C"/>
    <n v="0"/>
    <n v="122.76"/>
  </r>
  <r>
    <s v="CHD8010117P0107"/>
    <s v="中轴"/>
    <s v="SM"/>
    <n v="212"/>
    <x v="0"/>
    <s v="VEP"/>
    <x v="1"/>
    <s v="kanban"/>
    <n v="2600"/>
    <n v="33"/>
    <n v="0"/>
    <n v="19.13"/>
    <n v="0"/>
    <n v="5"/>
    <n v="0"/>
    <n v="631.29"/>
    <s v=""/>
    <n v="0"/>
    <n v="47.824999999999996"/>
    <n v="0"/>
    <n v="0"/>
    <s v="&gt;90 days"/>
    <n v="4"/>
    <s v="C"/>
    <n v="0"/>
    <n v="416.65140000000002"/>
  </r>
  <r>
    <s v="CHD8010117P0108"/>
    <s v="中轴"/>
    <s v="SM"/>
    <n v="212"/>
    <x v="0"/>
    <s v="VEP"/>
    <x v="1"/>
    <s v="kanban"/>
    <n v="2600"/>
    <n v="14"/>
    <n v="0"/>
    <n v="21.59"/>
    <n v="0"/>
    <n v="5"/>
    <n v="0"/>
    <n v="302.26"/>
    <s v=""/>
    <n v="0"/>
    <n v="53.975000000000001"/>
    <n v="0"/>
    <n v="0"/>
    <s v="&gt;90 days"/>
    <n v="4"/>
    <s v="C"/>
    <n v="0"/>
    <n v="199.49160000000001"/>
  </r>
  <r>
    <s v="CHD8010117P0109"/>
    <s v="后轴"/>
    <s v="SM"/>
    <n v="212"/>
    <x v="0"/>
    <s v="VEP"/>
    <x v="1"/>
    <s v="kanban"/>
    <n v="2600"/>
    <n v="14"/>
    <n v="0"/>
    <n v="27.13"/>
    <n v="0"/>
    <n v="5"/>
    <n v="0"/>
    <n v="379.82"/>
    <s v=""/>
    <n v="0"/>
    <n v="67.825000000000003"/>
    <n v="0"/>
    <n v="0"/>
    <s v="&gt;90 days"/>
    <n v="4"/>
    <s v="C"/>
    <n v="0"/>
    <n v="250.68120000000002"/>
  </r>
  <r>
    <s v="CHD8010118P0101"/>
    <s v="套"/>
    <s v="SM"/>
    <n v="212"/>
    <x v="0"/>
    <s v="VEP"/>
    <x v="1"/>
    <s v="kanban"/>
    <n v="2600"/>
    <n v="111"/>
    <n v="65"/>
    <n v="5.95"/>
    <n v="0"/>
    <n v="15"/>
    <n v="146"/>
    <n v="660.45"/>
    <n v="35"/>
    <n v="0"/>
    <n v="44.625"/>
    <n v="386.75"/>
    <n v="868.7"/>
    <s v="&lt;90 days"/>
    <n v="3"/>
    <s v="C"/>
    <n v="21"/>
    <n v="174.3588"/>
  </r>
  <r>
    <s v="CHD8010128P0101"/>
    <s v="VEG分闸弹簧40.5"/>
    <s v="VE1"/>
    <n v="217"/>
    <x v="0"/>
    <s v="VEP"/>
    <x v="0"/>
    <s v="Order specific"/>
    <n v="2100"/>
    <n v="20"/>
    <n v="0"/>
    <n v="13.79"/>
    <n v="0"/>
    <n v="0"/>
    <n v="0"/>
    <n v="275.79999999999995"/>
    <s v=""/>
    <n v="0"/>
    <n v="0"/>
    <n v="0"/>
    <n v="0"/>
    <s v="Order specific"/>
    <s v="Order specific"/>
    <s v="C"/>
    <s v=""/>
    <n v="0"/>
  </r>
  <r>
    <s v="CHD8020001P0105"/>
    <s v="机箱左立柱24-210-25-1250"/>
    <s v="VE2"/>
    <n v="212"/>
    <x v="0"/>
    <s v="VEP"/>
    <x v="0"/>
    <s v="Order specific"/>
    <n v="2100"/>
    <n v="8"/>
    <n v="38"/>
    <n v="25.86"/>
    <n v="0"/>
    <n v="0"/>
    <n v="302"/>
    <n v="206.88"/>
    <n v="24.172185430463578"/>
    <n v="0"/>
    <n v="0"/>
    <n v="982.68"/>
    <n v="7809.72"/>
    <s v="Order specific"/>
    <s v="Order specific"/>
    <s v="C"/>
    <s v=""/>
    <n v="0"/>
  </r>
  <r>
    <s v="CHD8020001P0106"/>
    <s v="机箱右立柱24-210-25-1250"/>
    <s v="VE2"/>
    <n v="212"/>
    <x v="0"/>
    <s v="VEP"/>
    <x v="0"/>
    <s v="Order specific"/>
    <n v="2100"/>
    <n v="8"/>
    <n v="38"/>
    <n v="39.19"/>
    <n v="0"/>
    <n v="0"/>
    <n v="302"/>
    <n v="313.52"/>
    <n v="9.668874172185431"/>
    <n v="0"/>
    <n v="0"/>
    <n v="1489.2199999999998"/>
    <n v="11835.38"/>
    <s v="Order specific"/>
    <s v="Order specific"/>
    <s v="C"/>
    <s v=""/>
    <n v="0"/>
  </r>
  <r>
    <s v="CHD8020001P0107"/>
    <s v="机箱左立柱24-275-31.5"/>
    <s v="VE2"/>
    <n v="212"/>
    <x v="0"/>
    <s v="VEP"/>
    <x v="0"/>
    <s v="Order specific"/>
    <n v="2100"/>
    <n v="3"/>
    <n v="0"/>
    <n v="30.14"/>
    <n v="0"/>
    <n v="0"/>
    <n v="81"/>
    <n v="90.42"/>
    <n v="36.049382716049379"/>
    <n v="0"/>
    <n v="0"/>
    <n v="0"/>
    <n v="2441.34"/>
    <s v="Order specific"/>
    <s v="Order specific"/>
    <s v="C"/>
    <s v=""/>
    <n v="0"/>
  </r>
  <r>
    <s v="CHD8020001P0108"/>
    <s v="机箱右立柱24-275-31.5"/>
    <s v="VE2"/>
    <n v="212"/>
    <x v="0"/>
    <s v="VEP"/>
    <x v="0"/>
    <s v="Order specific"/>
    <n v="2100"/>
    <n v="3"/>
    <n v="0"/>
    <n v="41.45"/>
    <n v="0"/>
    <n v="0"/>
    <n v="81"/>
    <n v="124.35000000000001"/>
    <n v="13.518518518518517"/>
    <n v="0"/>
    <n v="0"/>
    <n v="0"/>
    <n v="3357.4500000000003"/>
    <s v="Order specific"/>
    <s v="Order specific"/>
    <s v="C"/>
    <s v=""/>
    <n v="0"/>
  </r>
  <r>
    <s v="CHD8020002R0112"/>
    <s v="关门联锁底盘车24-275 中间接地"/>
    <s v="VE1"/>
    <n v="217"/>
    <x v="0"/>
    <s v="VEP"/>
    <x v="0"/>
    <s v="Order specific"/>
    <n v="2100"/>
    <n v="3"/>
    <n v="0"/>
    <n v="1300"/>
    <n v="0"/>
    <n v="0"/>
    <n v="7"/>
    <n v="3900"/>
    <n v="156.42857142857142"/>
    <n v="0"/>
    <n v="0"/>
    <n v="0"/>
    <n v="9100"/>
    <s v="Order specific"/>
    <s v="Order specific"/>
    <s v="B"/>
    <s v=""/>
    <n v="0"/>
  </r>
  <r>
    <s v="CHD8020002R0127"/>
    <s v="关门联锁电动底盘车24-210 中间接地"/>
    <s v="VE1"/>
    <n v="212"/>
    <x v="0"/>
    <s v="VEP"/>
    <x v="0"/>
    <s v="Order specific"/>
    <n v="2100"/>
    <n v="8"/>
    <n v="7"/>
    <n v="2020"/>
    <n v="0"/>
    <n v="0"/>
    <n v="63"/>
    <n v="16160"/>
    <n v="17.38095238095238"/>
    <n v="0"/>
    <n v="0"/>
    <n v="14140"/>
    <n v="127260"/>
    <s v="Order specific"/>
    <s v="Order specific"/>
    <s v="A"/>
    <s v=""/>
    <n v="0"/>
  </r>
  <r>
    <s v="CHD8020003P0101"/>
    <s v="活门驱动垫板24-800"/>
    <s v="VMI"/>
    <n v="212"/>
    <x v="0"/>
    <s v="VEP"/>
    <x v="2"/>
    <s v="MRP"/>
    <s v="VMI"/>
    <n v="24"/>
    <n v="0"/>
    <n v="4.32"/>
    <n v="0"/>
    <n v="0"/>
    <n v="2324"/>
    <n v="103.68"/>
    <n v="1.2564543889845095"/>
    <n v="0"/>
    <n v="0"/>
    <n v="0"/>
    <n v="10039.68"/>
    <s v="&lt;15 days"/>
    <n v="3"/>
    <s v="C"/>
    <n v="21"/>
    <n v="0"/>
  </r>
  <r>
    <s v="CHD8020003P0104"/>
    <s v="底盘车配重块24"/>
    <s v="VMI"/>
    <n v="212"/>
    <x v="0"/>
    <s v="VEP"/>
    <x v="2"/>
    <s v="MRP"/>
    <s v="VMI"/>
    <n v="2"/>
    <n v="0"/>
    <n v="72.930000000000007"/>
    <n v="0"/>
    <n v="0"/>
    <n v="302"/>
    <n v="145.86000000000001"/>
    <n v="29.006622516556291"/>
    <n v="0"/>
    <n v="0"/>
    <n v="0"/>
    <n v="22024.86"/>
    <s v="&lt;30 days"/>
    <n v="2"/>
    <s v="C"/>
    <n v="14"/>
    <n v="49.804196712328775"/>
  </r>
  <r>
    <s v="CHD8020004R0104"/>
    <s v="触臂装配24-275-25-630"/>
    <s v="VMI"/>
    <n v="212"/>
    <x v="0"/>
    <s v="VEP"/>
    <x v="2"/>
    <s v="MRP"/>
    <s v="VMI"/>
    <n v="2"/>
    <n v="0"/>
    <n v="208.34"/>
    <n v="0"/>
    <n v="0"/>
    <n v="3483"/>
    <n v="416.68"/>
    <n v="0.20958943439563596"/>
    <n v="0"/>
    <n v="0"/>
    <n v="0"/>
    <n v="725648.22"/>
    <s v="&lt;15 days"/>
    <n v="1"/>
    <s v="C"/>
    <n v="7"/>
    <n v="0"/>
  </r>
  <r>
    <s v="CHD8020004R0110"/>
    <s v="触臂装配2000-31.5"/>
    <s v="VE2"/>
    <n v="212"/>
    <x v="0"/>
    <s v="VEP"/>
    <x v="0"/>
    <s v="Order specific"/>
    <n v="2100"/>
    <n v="12"/>
    <n v="0"/>
    <n v="918.05"/>
    <n v="0"/>
    <n v="0"/>
    <n v="179"/>
    <n v="11016.599999999999"/>
    <n v="4.0782122905027931"/>
    <n v="0"/>
    <n v="0"/>
    <n v="0"/>
    <n v="164330.94999999998"/>
    <s v="Order specific"/>
    <s v="Order specific"/>
    <s v="A"/>
    <s v=""/>
    <n v="0"/>
  </r>
  <r>
    <s v="CHD8020005P0103"/>
    <s v="机箱顶板24-25-210"/>
    <s v="VE2"/>
    <n v="212"/>
    <x v="0"/>
    <s v="VEP"/>
    <x v="0"/>
    <s v="Order specific"/>
    <n v="2100"/>
    <n v="8"/>
    <n v="38"/>
    <n v="38.04"/>
    <n v="0"/>
    <n v="0"/>
    <n v="302"/>
    <n v="304.32"/>
    <n v="14.503311258278146"/>
    <n v="0"/>
    <n v="0"/>
    <n v="1445.52"/>
    <n v="11488.08"/>
    <s v="Order specific"/>
    <s v="Order specific"/>
    <s v="C"/>
    <s v=""/>
    <n v="0"/>
  </r>
  <r>
    <s v="CHD8020005P0104"/>
    <s v="机箱顶板24-31.5-275"/>
    <s v="VE2"/>
    <n v="212"/>
    <x v="0"/>
    <s v="VEP"/>
    <x v="0"/>
    <s v="Order specific"/>
    <n v="2100"/>
    <n v="3"/>
    <n v="0"/>
    <n v="56.18"/>
    <n v="0"/>
    <n v="0"/>
    <n v="81"/>
    <n v="168.54"/>
    <n v="36.049382716049379"/>
    <n v="0"/>
    <n v="0"/>
    <n v="0"/>
    <n v="4550.58"/>
    <s v="Order specific"/>
    <s v="Order specific"/>
    <s v="C"/>
    <s v=""/>
    <n v="0"/>
  </r>
  <r>
    <s v="CHD8020009F0105"/>
    <s v="电动机箱24-275-31.5(加固定块)"/>
    <s v="VE2"/>
    <n v="212"/>
    <x v="0"/>
    <s v="VEP"/>
    <x v="0"/>
    <s v="Order specific"/>
    <n v="2100"/>
    <n v="3"/>
    <n v="0"/>
    <n v="1116.1300000000001"/>
    <n v="0"/>
    <n v="0"/>
    <n v="22"/>
    <n v="3348.3900000000003"/>
    <n v="49.772727272727266"/>
    <n v="0"/>
    <n v="0"/>
    <n v="0"/>
    <n v="24554.86"/>
    <s v="Order specific"/>
    <s v="Order specific"/>
    <s v="B"/>
    <s v=""/>
    <n v="0"/>
  </r>
  <r>
    <s v="CHD8020009R0108"/>
    <s v="电动机箱24-210-25"/>
    <s v="VE2"/>
    <n v="212"/>
    <x v="0"/>
    <s v="VEP"/>
    <x v="0"/>
    <s v="Order specific"/>
    <n v="2100"/>
    <n v="8"/>
    <n v="7"/>
    <n v="743.33"/>
    <n v="0"/>
    <n v="0"/>
    <n v="71"/>
    <n v="5946.64"/>
    <n v="15.422535211267606"/>
    <n v="0"/>
    <n v="0"/>
    <n v="5203.3100000000004"/>
    <n v="52776.43"/>
    <s v="Order specific"/>
    <s v="Order specific"/>
    <s v="B"/>
    <s v=""/>
    <n v="0"/>
  </r>
  <r>
    <s v="CHD8020010P0103"/>
    <s v="分闸弹簧24-40"/>
    <s v="VE1"/>
    <n v="219"/>
    <x v="0"/>
    <s v="VEP"/>
    <x v="0"/>
    <s v="Order specific"/>
    <n v="2100"/>
    <n v="39"/>
    <n v="90"/>
    <n v="5.6"/>
    <n v="0"/>
    <n v="0"/>
    <n v="72"/>
    <n v="218.39999999999998"/>
    <n v="40.55555555555555"/>
    <n v="0"/>
    <n v="0"/>
    <n v="503.99999999999994"/>
    <n v="403.2"/>
    <s v="Order specific"/>
    <s v="Order specific"/>
    <s v="C"/>
    <s v=""/>
    <n v="0"/>
  </r>
  <r>
    <s v="CHD8020016R0103"/>
    <s v="缓冲器(24KV) VEG（X）"/>
    <s v="VE2"/>
    <n v="212"/>
    <x v="0"/>
    <s v="VEP"/>
    <x v="0"/>
    <s v="Order specific"/>
    <n v="2100"/>
    <n v="1"/>
    <n v="0"/>
    <n v="65.430000000000007"/>
    <n v="0"/>
    <n v="0"/>
    <n v="1"/>
    <n v="65.430000000000007"/>
    <n v="14235"/>
    <n v="0"/>
    <n v="0"/>
    <n v="0"/>
    <n v="65.430000000000007"/>
    <s v="Order specific"/>
    <s v="Order specific"/>
    <s v="C"/>
    <s v=""/>
    <n v="0"/>
  </r>
  <r>
    <s v="CHD8020020P0101"/>
    <s v="导电杆垫块"/>
    <s v="VMI"/>
    <n v="212"/>
    <x v="0"/>
    <s v="VEP"/>
    <x v="2"/>
    <s v="MRP"/>
    <s v="VMI"/>
    <n v="2"/>
    <n v="0"/>
    <n v="35.33"/>
    <n v="0"/>
    <n v="0"/>
    <n v="3209"/>
    <n v="70.66"/>
    <n v="0.1137425989404799"/>
    <n v="0"/>
    <n v="0"/>
    <n v="0"/>
    <n v="113373.97"/>
    <s v="&lt;15 days"/>
    <n v="2"/>
    <s v="C"/>
    <n v="14"/>
    <n v="0"/>
  </r>
  <r>
    <s v="CHD8020021P0101"/>
    <s v="极柱双头螺栓-VG3"/>
    <s v="VMI"/>
    <n v="212"/>
    <x v="0"/>
    <s v="VEP"/>
    <x v="2"/>
    <s v="MRP"/>
    <s v="VMI"/>
    <n v="1"/>
    <n v="0"/>
    <n v="6.8"/>
    <n v="0"/>
    <n v="0"/>
    <n v="3258"/>
    <n v="6.8"/>
    <n v="0.22406384284837322"/>
    <n v="0"/>
    <n v="0"/>
    <n v="0"/>
    <n v="22154.399999999998"/>
    <s v="&lt;15 days"/>
    <n v="2"/>
    <s v="C"/>
    <n v="14"/>
    <n v="0"/>
  </r>
  <r>
    <s v="CHD8020028P0101"/>
    <s v="电动微动开关驱动板"/>
    <s v="VE1"/>
    <n v="212"/>
    <x v="0"/>
    <s v="VEP"/>
    <x v="0"/>
    <s v="Order specific"/>
    <n v="2100"/>
    <n v="35"/>
    <n v="0"/>
    <n v="9.7899999999999991"/>
    <n v="0"/>
    <n v="0"/>
    <n v="0"/>
    <n v="342.65"/>
    <s v=""/>
    <n v="0"/>
    <n v="0"/>
    <n v="0"/>
    <n v="0"/>
    <s v="Order specific"/>
    <s v="Order specific"/>
    <s v="C"/>
    <s v=""/>
    <n v="0"/>
  </r>
  <r>
    <s v="CHD8030002R0101S"/>
    <s v="底盘车装配40.5-275"/>
    <s v="VMI"/>
    <n v="212"/>
    <x v="0"/>
    <s v="VEP"/>
    <x v="2"/>
    <s v="MRP"/>
    <s v="VMI"/>
    <n v="7"/>
    <n v="8"/>
    <n v="2462.23"/>
    <n v="0"/>
    <n v="0"/>
    <n v="314"/>
    <n v="17235.61"/>
    <n v="40.684713375796179"/>
    <n v="0"/>
    <n v="0"/>
    <n v="19697.84"/>
    <n v="773140.22"/>
    <s v="&lt;90 days"/>
    <n v="1"/>
    <s v="A"/>
    <n v="7"/>
    <n v="9418.2928375890424"/>
  </r>
  <r>
    <s v="CHD8030002R0102"/>
    <s v="功能车用底盘车装配"/>
    <s v="VE1"/>
    <n v="212"/>
    <x v="0"/>
    <s v="VEP"/>
    <x v="0"/>
    <s v="Order specific"/>
    <n v="2100"/>
    <n v="4"/>
    <n v="0"/>
    <n v="2378.63"/>
    <n v="0"/>
    <n v="0"/>
    <n v="39"/>
    <n v="9514.52"/>
    <n v="65.512820512820511"/>
    <n v="0"/>
    <n v="0"/>
    <n v="0"/>
    <n v="92766.57"/>
    <s v="Order specific"/>
    <s v="Order specific"/>
    <s v="A"/>
    <s v=""/>
    <n v="0"/>
  </r>
  <r>
    <s v="CHD8030003P0101"/>
    <s v="机箱左立柱40.5"/>
    <s v="VMI"/>
    <n v="212"/>
    <x v="0"/>
    <s v="VEP"/>
    <x v="2"/>
    <s v="MRP"/>
    <s v="VMI"/>
    <n v="2"/>
    <n v="0"/>
    <n v="36.979999999999997"/>
    <n v="0"/>
    <n v="0"/>
    <n v="324"/>
    <n v="73.959999999999994"/>
    <n v="4.5061728395061724"/>
    <n v="0"/>
    <n v="0"/>
    <n v="0"/>
    <n v="11981.519999999999"/>
    <s v="&lt;15 days"/>
    <n v="2"/>
    <s v="C"/>
    <n v="14"/>
    <n v="0"/>
  </r>
  <r>
    <s v="CHD8030003P0102"/>
    <s v="机箱右立柱40.5"/>
    <s v="VMI"/>
    <n v="212"/>
    <x v="0"/>
    <s v="VEP"/>
    <x v="2"/>
    <s v="MRP"/>
    <s v="VMI"/>
    <n v="2"/>
    <n v="0"/>
    <n v="42.99"/>
    <n v="0"/>
    <n v="0"/>
    <n v="324"/>
    <n v="85.98"/>
    <n v="2.2530864197530862"/>
    <n v="0"/>
    <n v="0"/>
    <n v="0"/>
    <n v="13928.76"/>
    <s v="&lt;15 days"/>
    <n v="2"/>
    <s v="C"/>
    <n v="14"/>
    <n v="0"/>
  </r>
  <r>
    <s v="CHD8030003P0114"/>
    <s v="机箱左立柱40.5(GE专用)"/>
    <s v="VE2"/>
    <n v="212"/>
    <x v="0"/>
    <s v="VEP"/>
    <x v="0"/>
    <s v="Order specific"/>
    <n v="2100"/>
    <n v="10"/>
    <n v="0"/>
    <n v="36.979999999999997"/>
    <n v="0"/>
    <n v="0"/>
    <n v="30"/>
    <n v="369.79999999999995"/>
    <n v="24.333333333333332"/>
    <n v="0"/>
    <n v="0"/>
    <n v="0"/>
    <n v="1109.3999999999999"/>
    <s v="Order specific"/>
    <s v="Order specific"/>
    <s v="C"/>
    <s v=""/>
    <n v="0"/>
  </r>
  <r>
    <s v="CHD8030003P0115"/>
    <s v="机箱右立柱40.5(GE专用)"/>
    <s v="VE2"/>
    <n v="212"/>
    <x v="0"/>
    <s v="VEP"/>
    <x v="0"/>
    <s v="Order specific"/>
    <n v="2100"/>
    <n v="16"/>
    <n v="0"/>
    <n v="43.49"/>
    <n v="0"/>
    <n v="0"/>
    <n v="36"/>
    <n v="695.84"/>
    <n v="101.3888888888889"/>
    <n v="0"/>
    <n v="0"/>
    <n v="0"/>
    <n v="1565.64"/>
    <s v="Order specific"/>
    <s v="Order specific"/>
    <s v="C"/>
    <s v=""/>
    <n v="0"/>
  </r>
  <r>
    <s v="CHD8030003P0122"/>
    <s v="机箱左立柱"/>
    <s v="VE2"/>
    <n v="212"/>
    <x v="0"/>
    <s v="VEP"/>
    <x v="0"/>
    <s v="Order specific"/>
    <n v="2100"/>
    <n v="5"/>
    <n v="2"/>
    <n v="33.159999999999997"/>
    <n v="0"/>
    <n v="0"/>
    <n v="67"/>
    <n v="165.79999999999998"/>
    <n v="87.164179104477611"/>
    <n v="0"/>
    <n v="0"/>
    <n v="66.319999999999993"/>
    <n v="2221.7199999999998"/>
    <s v="Order specific"/>
    <s v="Order specific"/>
    <s v="C"/>
    <s v=""/>
    <n v="0"/>
  </r>
  <r>
    <s v="CHD8030003P0123"/>
    <s v="机箱右立柱"/>
    <s v="VE2"/>
    <n v="212"/>
    <x v="0"/>
    <s v="VEP"/>
    <x v="0"/>
    <s v="Order specific"/>
    <n v="2100"/>
    <n v="5"/>
    <n v="2"/>
    <n v="48.78"/>
    <n v="0"/>
    <n v="0"/>
    <n v="67"/>
    <n v="243.9"/>
    <n v="27.238805970149251"/>
    <n v="0"/>
    <n v="0"/>
    <n v="97.56"/>
    <n v="3268.26"/>
    <s v="Order specific"/>
    <s v="Order specific"/>
    <s v="C"/>
    <s v=""/>
    <n v="0"/>
  </r>
  <r>
    <s v="CHD8030003P0155"/>
    <s v="机箱左立柱（落地式极间距400）"/>
    <s v="VE2"/>
    <n v="212"/>
    <x v="0"/>
    <s v="VEP"/>
    <x v="0"/>
    <s v="Order specific"/>
    <n v="2100"/>
    <n v="6"/>
    <n v="0"/>
    <n v="48.8"/>
    <n v="0"/>
    <n v="0"/>
    <n v="161"/>
    <n v="292.79999999999995"/>
    <n v="11.335403726708075"/>
    <n v="0"/>
    <n v="0"/>
    <n v="0"/>
    <n v="7856.7999999999993"/>
    <s v="Order specific"/>
    <s v="Order specific"/>
    <s v="C"/>
    <s v=""/>
    <n v="0"/>
  </r>
  <r>
    <s v="CHD8030003P0156"/>
    <s v="机箱右立柱（落地式极间距400）"/>
    <s v="VE2"/>
    <n v="212"/>
    <x v="0"/>
    <s v="VEP"/>
    <x v="0"/>
    <s v="Order specific"/>
    <n v="2100"/>
    <n v="6"/>
    <n v="0"/>
    <n v="59.22"/>
    <n v="0"/>
    <n v="0"/>
    <n v="161"/>
    <n v="355.32"/>
    <n v="13.60248447204969"/>
    <n v="0"/>
    <n v="0"/>
    <n v="0"/>
    <n v="9534.42"/>
    <s v="Order specific"/>
    <s v="Order specific"/>
    <s v="C"/>
    <s v=""/>
    <n v="0"/>
  </r>
  <r>
    <s v="CHD8030003P0192"/>
    <s v="机箱左立柱40.5(GE/程序锁)"/>
    <s v="VE1"/>
    <n v="217"/>
    <x v="0"/>
    <s v="VEP"/>
    <x v="0"/>
    <s v="Order specific"/>
    <n v="2100"/>
    <n v="6"/>
    <n v="0"/>
    <n v="42.04"/>
    <n v="0"/>
    <n v="0"/>
    <n v="6"/>
    <n v="252.24"/>
    <n v="365"/>
    <n v="0"/>
    <n v="0"/>
    <n v="0"/>
    <n v="252.24"/>
    <s v="Order specific"/>
    <s v="Order specific"/>
    <s v="C"/>
    <s v=""/>
    <n v="0"/>
  </r>
  <r>
    <s v="CHD8030005P0101"/>
    <s v="机箱顶板40.5"/>
    <s v="VMI"/>
    <n v="212"/>
    <x v="0"/>
    <s v="VEP"/>
    <x v="2"/>
    <s v="MRP"/>
    <s v="VMI"/>
    <n v="2"/>
    <n v="0"/>
    <n v="80.91"/>
    <n v="0"/>
    <n v="0"/>
    <n v="323"/>
    <n v="161.82"/>
    <n v="6.780185758513932"/>
    <n v="0"/>
    <n v="0"/>
    <n v="0"/>
    <n v="26133.93"/>
    <s v="&lt;15 days"/>
    <n v="2"/>
    <s v="C"/>
    <n v="14"/>
    <n v="0"/>
  </r>
  <r>
    <s v="CHD8030005P0104"/>
    <s v="机箱顶板(GE)"/>
    <s v="VE2"/>
    <n v="212"/>
    <x v="0"/>
    <s v="VEP"/>
    <x v="0"/>
    <s v="Order specific"/>
    <n v="2100"/>
    <n v="14"/>
    <n v="0"/>
    <n v="81.260000000000005"/>
    <n v="0"/>
    <n v="0"/>
    <n v="34"/>
    <n v="1137.6400000000001"/>
    <n v="21.470588235294116"/>
    <n v="0"/>
    <n v="0"/>
    <n v="0"/>
    <n v="2762.84"/>
    <s v="Order specific"/>
    <s v="Order specific"/>
    <s v="B"/>
    <s v=""/>
    <n v="0"/>
  </r>
  <r>
    <s v="CHD8030005P0107"/>
    <s v="机箱顶板(GE隔离车)"/>
    <s v="VE2"/>
    <n v="212"/>
    <x v="0"/>
    <s v="VEP"/>
    <x v="0"/>
    <s v="Order specific"/>
    <n v="2100"/>
    <n v="2"/>
    <n v="0"/>
    <n v="81.260000000000005"/>
    <n v="0"/>
    <n v="0"/>
    <n v="2"/>
    <n v="162.52000000000001"/>
    <n v="2555"/>
    <n v="0"/>
    <n v="0"/>
    <n v="0"/>
    <n v="162.52000000000001"/>
    <s v="Order specific"/>
    <s v="Order specific"/>
    <s v="C"/>
    <s v=""/>
    <n v="0"/>
  </r>
  <r>
    <s v="CHD8030005P0111"/>
    <s v="机箱顶板"/>
    <s v="VE2"/>
    <n v="212"/>
    <x v="0"/>
    <s v="VEP"/>
    <x v="0"/>
    <s v="Order specific"/>
    <n v="2100"/>
    <n v="5"/>
    <n v="0"/>
    <n v="89.75"/>
    <n v="0"/>
    <n v="0"/>
    <n v="60"/>
    <n v="448.75"/>
    <n v="12.166666666666666"/>
    <n v="0"/>
    <n v="0"/>
    <n v="0"/>
    <n v="5385"/>
    <s v="Order specific"/>
    <s v="Order specific"/>
    <s v="C"/>
    <s v=""/>
    <n v="0"/>
  </r>
  <r>
    <s v="CHD8030005P0134"/>
    <s v="机箱顶板（极间距400）"/>
    <s v="VE2"/>
    <n v="212"/>
    <x v="0"/>
    <s v="VEP"/>
    <x v="0"/>
    <s v="Order specific"/>
    <n v="2100"/>
    <n v="6"/>
    <n v="0"/>
    <n v="107.75"/>
    <n v="0"/>
    <n v="0"/>
    <n v="161"/>
    <n v="646.5"/>
    <n v="11.335403726708075"/>
    <n v="0"/>
    <n v="0"/>
    <n v="0"/>
    <n v="17347.75"/>
    <s v="Order specific"/>
    <s v="Order specific"/>
    <s v="C"/>
    <s v=""/>
    <n v="0"/>
  </r>
  <r>
    <s v="CHD8030006P0103"/>
    <s v="面板40.5(GE专用)"/>
    <s v="VE2"/>
    <n v="212"/>
    <x v="0"/>
    <s v="VEP"/>
    <x v="0"/>
    <s v="Order specific"/>
    <n v="2100"/>
    <n v="3"/>
    <n v="0"/>
    <n v="81.69"/>
    <n v="0"/>
    <n v="0"/>
    <n v="23"/>
    <n v="245.07"/>
    <n v="95.217391304347828"/>
    <n v="0"/>
    <n v="0"/>
    <n v="0"/>
    <n v="1878.87"/>
    <s v="Order specific"/>
    <s v="Order specific"/>
    <s v="C"/>
    <s v=""/>
    <n v="0"/>
  </r>
  <r>
    <s v="CHD8030006P0110"/>
    <s v="面板40.5-275(带Y10-GE)"/>
    <s v="VE2"/>
    <n v="212"/>
    <x v="0"/>
    <s v="VEP"/>
    <x v="0"/>
    <s v="Order specific"/>
    <n v="2100"/>
    <n v="11"/>
    <n v="0"/>
    <n v="85.72"/>
    <n v="0"/>
    <n v="0"/>
    <n v="27"/>
    <n v="942.92"/>
    <n v="40.55555555555555"/>
    <n v="0"/>
    <n v="0"/>
    <n v="0"/>
    <n v="2314.44"/>
    <s v="Order specific"/>
    <s v="Order specific"/>
    <s v="B"/>
    <s v=""/>
    <n v="0"/>
  </r>
  <r>
    <s v="CHD8030007F0101"/>
    <s v="面板装配组件40.5-275"/>
    <s v="VMI"/>
    <n v="212"/>
    <x v="0"/>
    <s v="VEP"/>
    <x v="2"/>
    <s v="MRP"/>
    <s v="VMI"/>
    <n v="5"/>
    <n v="0"/>
    <n v="120"/>
    <n v="0"/>
    <n v="0"/>
    <n v="375"/>
    <n v="600"/>
    <n v="10.706666666666667"/>
    <n v="0"/>
    <n v="0"/>
    <n v="0"/>
    <n v="45000"/>
    <s v="&lt;15 days"/>
    <n v="2"/>
    <s v="C"/>
    <n v="14"/>
    <n v="0"/>
  </r>
  <r>
    <s v="CHD8030007F0102"/>
    <s v="面板装配组件40.5-300"/>
    <s v="VMI"/>
    <n v="212"/>
    <x v="0"/>
    <s v="VEP"/>
    <x v="2"/>
    <s v="MRP"/>
    <s v="VMI"/>
    <n v="2"/>
    <n v="0"/>
    <n v="124.5"/>
    <n v="0"/>
    <n v="0"/>
    <n v="556"/>
    <n v="249"/>
    <n v="3.2823741007194243"/>
    <n v="0"/>
    <n v="0"/>
    <n v="0"/>
    <n v="69222"/>
    <s v="&lt;15 days"/>
    <n v="2"/>
    <s v="C"/>
    <n v="14"/>
    <n v="0"/>
  </r>
  <r>
    <s v="CHD8030007P0101"/>
    <s v="紧急脱扣弯板"/>
    <s v="SM"/>
    <n v="212"/>
    <x v="0"/>
    <s v="VEP"/>
    <x v="1"/>
    <s v="kanban"/>
    <n v="2600"/>
    <n v="106"/>
    <n v="161"/>
    <n v="8.48"/>
    <n v="0"/>
    <n v="40"/>
    <n v="977"/>
    <n v="898.88"/>
    <n v="0.74718526100307059"/>
    <n v="0"/>
    <n v="169.60000000000002"/>
    <n v="1365.28"/>
    <n v="8284.9600000000009"/>
    <s v="&lt;15 days"/>
    <n v="3"/>
    <s v="C"/>
    <n v="21"/>
    <n v="0"/>
  </r>
  <r>
    <s v="CHD8030008P0103"/>
    <s v="分闸模块右侧板40.5(GE专用)"/>
    <s v="VE2"/>
    <n v="212"/>
    <x v="0"/>
    <s v="VEP"/>
    <x v="0"/>
    <s v="Order specific"/>
    <n v="2100"/>
    <n v="14"/>
    <n v="0"/>
    <n v="28.4"/>
    <n v="0"/>
    <n v="0"/>
    <n v="34"/>
    <n v="397.59999999999997"/>
    <n v="1137.9411764705883"/>
    <n v="0"/>
    <n v="0"/>
    <n v="0"/>
    <n v="965.59999999999991"/>
    <s v="Order specific"/>
    <s v="Order specific"/>
    <s v="C"/>
    <s v=""/>
    <n v="0"/>
  </r>
  <r>
    <s v="CHD8030008R0103"/>
    <s v="触臂VEP-40.5-1250"/>
    <s v="VMI"/>
    <n v="212"/>
    <x v="0"/>
    <s v="VEP"/>
    <x v="2"/>
    <s v="MRP"/>
    <s v="VMI"/>
    <n v="78"/>
    <n v="0"/>
    <n v="196.48"/>
    <n v="0"/>
    <n v="0"/>
    <n v="2330"/>
    <n v="15325.439999999999"/>
    <n v="2.1931330472103006"/>
    <n v="0"/>
    <n v="0"/>
    <n v="0"/>
    <n v="457798.39999999997"/>
    <s v="&lt;15 days"/>
    <n v="1"/>
    <s v="A"/>
    <n v="7"/>
    <n v="0"/>
  </r>
  <r>
    <s v="CHD8030008R0104"/>
    <s v="触臂VEP-40.5-2000"/>
    <s v="VE2"/>
    <n v="212"/>
    <x v="0"/>
    <s v="VEP"/>
    <x v="0"/>
    <s v="Order specific"/>
    <n v="2100"/>
    <n v="13"/>
    <n v="6"/>
    <n v="666.37"/>
    <n v="0"/>
    <n v="0"/>
    <n v="97"/>
    <n v="8662.81"/>
    <n v="293.50515463917526"/>
    <n v="0"/>
    <n v="0"/>
    <n v="3998.2200000000003"/>
    <n v="64637.89"/>
    <s v="Order specific"/>
    <s v="Order specific"/>
    <s v="A"/>
    <s v=""/>
    <n v="0"/>
  </r>
  <r>
    <s v="CHD8030008R0110"/>
    <s v="触臂-2500（GE专用）"/>
    <s v="VE2"/>
    <n v="212"/>
    <x v="0"/>
    <s v="VEP"/>
    <x v="0"/>
    <s v="Order specific"/>
    <n v="2100"/>
    <n v="12"/>
    <n v="0"/>
    <n v="707.6"/>
    <n v="0"/>
    <n v="0"/>
    <n v="0"/>
    <n v="8491.2000000000007"/>
    <s v=""/>
    <n v="0"/>
    <n v="0"/>
    <n v="0"/>
    <n v="0"/>
    <s v="Order specific"/>
    <s v="Order specific"/>
    <s v="A"/>
    <s v=""/>
    <n v="0"/>
  </r>
  <r>
    <s v="CHD8030008R0111"/>
    <s v="触臂组件40.5-1250"/>
    <s v="VMI"/>
    <n v="212"/>
    <x v="0"/>
    <s v="VEP"/>
    <x v="2"/>
    <s v="MRP"/>
    <s v="VMI"/>
    <n v="30"/>
    <n v="0"/>
    <n v="175.42"/>
    <n v="0"/>
    <n v="0"/>
    <n v="283"/>
    <n v="5262.5999999999995"/>
    <n v="15.477031802120143"/>
    <n v="0"/>
    <n v="0"/>
    <n v="0"/>
    <n v="49643.859999999993"/>
    <s v="&lt;30 days"/>
    <n v="2"/>
    <s v="B"/>
    <n v="14"/>
    <n v="331.47170958904155"/>
  </r>
  <r>
    <s v="CHD8030010R0101"/>
    <s v="箱体VEP-40.5"/>
    <s v="VMI"/>
    <n v="212"/>
    <x v="0"/>
    <s v="VEP"/>
    <x v="2"/>
    <s v="MRP"/>
    <s v="VMI"/>
    <n v="5"/>
    <n v="0"/>
    <n v="1030.33"/>
    <n v="0"/>
    <n v="0"/>
    <n v="301"/>
    <n v="5151.6499999999996"/>
    <n v="36.378737541528238"/>
    <n v="0"/>
    <n v="0"/>
    <n v="0"/>
    <n v="310129.32999999996"/>
    <s v="&lt;90 days"/>
    <n v="1"/>
    <s v="B"/>
    <n v="7"/>
    <n v="2745.8435641095889"/>
  </r>
  <r>
    <s v="CHD8030010R0105"/>
    <s v="箱体VEP-40.5(GE专用)"/>
    <s v="VE2"/>
    <n v="212"/>
    <x v="0"/>
    <s v="VEP"/>
    <x v="0"/>
    <s v="Order specific"/>
    <n v="2100"/>
    <n v="14"/>
    <n v="0"/>
    <n v="1050.05"/>
    <n v="0"/>
    <n v="0"/>
    <n v="50"/>
    <n v="14700.699999999999"/>
    <n v="36.5"/>
    <n v="0"/>
    <n v="0"/>
    <n v="0"/>
    <n v="52502.5"/>
    <s v="Order specific"/>
    <s v="Order specific"/>
    <s v="A"/>
    <s v=""/>
    <n v="0"/>
  </r>
  <r>
    <s v="CHD8030010R0115"/>
    <s v="P30机箱（隔板）"/>
    <s v="VE2"/>
    <n v="212"/>
    <x v="0"/>
    <s v="VEP"/>
    <x v="0"/>
    <s v="Order specific"/>
    <n v="2100"/>
    <n v="2"/>
    <n v="0"/>
    <n v="1256.33"/>
    <n v="0"/>
    <n v="0"/>
    <n v="202"/>
    <n v="2512.66"/>
    <n v="25.297029702970299"/>
    <n v="0"/>
    <n v="0"/>
    <n v="0"/>
    <n v="253778.65999999997"/>
    <s v="Order specific"/>
    <s v="Order specific"/>
    <s v="B"/>
    <s v=""/>
    <n v="0"/>
  </r>
  <r>
    <s v="CHD8030015R0101"/>
    <s v="油缓冲器40-2500-31.5"/>
    <s v="VMI"/>
    <n v="212"/>
    <x v="0"/>
    <s v="VEP"/>
    <x v="2"/>
    <s v="MRP"/>
    <s v="VMI"/>
    <n v="26"/>
    <n v="0"/>
    <n v="63.61"/>
    <n v="0"/>
    <n v="0"/>
    <n v="969"/>
    <n v="1653.86"/>
    <n v="0.75335397316821462"/>
    <n v="0"/>
    <n v="0"/>
    <n v="0"/>
    <n v="61638.09"/>
    <s v="&lt;15 days"/>
    <n v="2"/>
    <s v="B"/>
    <n v="14"/>
    <n v="0"/>
  </r>
  <r>
    <s v="CHD8030015R0103"/>
    <s v="油缓冲器40-2500-31.5"/>
    <s v="VE1"/>
    <n v="105"/>
    <x v="0"/>
    <s v="VEP"/>
    <x v="0"/>
    <s v="Order specific"/>
    <n v="2100"/>
    <n v="35"/>
    <n v="0"/>
    <n v="65"/>
    <n v="0"/>
    <n v="0"/>
    <n v="40"/>
    <n v="2275"/>
    <n v="237.25"/>
    <n v="0"/>
    <n v="0"/>
    <n v="0"/>
    <n v="2600"/>
    <s v="Order specific"/>
    <s v="Order specific"/>
    <s v="B"/>
    <s v=""/>
    <n v="0"/>
  </r>
  <r>
    <s v="CHD8030020P0104"/>
    <s v="软管定位卡"/>
    <s v="SM"/>
    <n v="212"/>
    <x v="0"/>
    <s v="VEP"/>
    <x v="1"/>
    <s v="kanban"/>
    <n v="2600"/>
    <n v="106"/>
    <n v="120"/>
    <n v="5.25"/>
    <n v="0"/>
    <n v="40"/>
    <n v="866"/>
    <n v="556.5"/>
    <n v="14.751732101616629"/>
    <n v="0"/>
    <n v="105"/>
    <n v="630"/>
    <n v="4546.5"/>
    <s v="&lt;15 days"/>
    <n v="3"/>
    <s v="C"/>
    <n v="21"/>
    <n v="0"/>
  </r>
  <r>
    <s v="CHD8030020R0101"/>
    <s v="绝缘拉杆"/>
    <s v="VMI"/>
    <n v="202"/>
    <x v="0"/>
    <s v="VEP"/>
    <x v="2"/>
    <s v="MRP"/>
    <s v="VMI"/>
    <n v="53"/>
    <n v="0"/>
    <n v="83.1"/>
    <n v="0"/>
    <n v="0"/>
    <n v="3026"/>
    <n v="4404.2999999999993"/>
    <n v="12.785855915399868"/>
    <n v="0"/>
    <n v="0"/>
    <n v="0"/>
    <n v="251460.59999999998"/>
    <s v="&lt;15 days"/>
    <n v="1"/>
    <s v="B"/>
    <n v="7"/>
    <n v="1315.4024219178079"/>
  </r>
  <r>
    <s v="CHD8030021P0102"/>
    <s v="主传动连板"/>
    <s v="VMI"/>
    <n v="212"/>
    <x v="0"/>
    <s v="VEP"/>
    <x v="2"/>
    <s v="MRP"/>
    <s v="VMI"/>
    <n v="54"/>
    <n v="0"/>
    <n v="15"/>
    <n v="0"/>
    <n v="0"/>
    <n v="3021"/>
    <n v="810"/>
    <n v="6.4035087719298245"/>
    <n v="0"/>
    <n v="0"/>
    <n v="0"/>
    <n v="45315"/>
    <s v="&lt;15 days"/>
    <n v="2"/>
    <s v="C"/>
    <n v="14"/>
    <n v="0"/>
  </r>
  <r>
    <s v="CHD8030026P0101"/>
    <s v="导向杆40.5"/>
    <s v="VMI"/>
    <n v="212"/>
    <x v="0"/>
    <s v="VEP"/>
    <x v="2"/>
    <s v="MRP"/>
    <s v="VMI"/>
    <n v="54"/>
    <n v="0"/>
    <n v="8.51"/>
    <n v="0"/>
    <n v="0"/>
    <n v="3014"/>
    <n v="459.53999999999996"/>
    <n v="6.5394824153948248"/>
    <n v="0"/>
    <n v="0"/>
    <n v="0"/>
    <n v="25649.14"/>
    <s v="&lt;15 days"/>
    <n v="2"/>
    <s v="C"/>
    <n v="14"/>
    <n v="0"/>
  </r>
  <r>
    <s v="CHD8030027P0101"/>
    <s v="拉杆接头"/>
    <s v="VMI"/>
    <n v="212"/>
    <x v="0"/>
    <s v="VEP"/>
    <x v="2"/>
    <s v="MRP"/>
    <s v="VMI"/>
    <n v="6"/>
    <n v="0"/>
    <n v="8.86"/>
    <n v="0"/>
    <n v="0"/>
    <n v="1417"/>
    <n v="53.16"/>
    <n v="13.909668313338038"/>
    <n v="0"/>
    <n v="0"/>
    <n v="0"/>
    <n v="12554.619999999999"/>
    <s v="&lt;15 days"/>
    <n v="2"/>
    <s v="C"/>
    <n v="14"/>
    <n v="0"/>
  </r>
  <r>
    <s v="CHD8030027P0104"/>
    <s v="拉杆接头（软连接）"/>
    <s v="VMI"/>
    <n v="212"/>
    <x v="0"/>
    <s v="VEP"/>
    <x v="2"/>
    <s v="MRP"/>
    <s v="VMI"/>
    <n v="21"/>
    <n v="0"/>
    <n v="10.050000000000001"/>
    <n v="0"/>
    <n v="0"/>
    <n v="444"/>
    <n v="211.05"/>
    <n v="4.9324324324324325"/>
    <n v="0"/>
    <n v="0"/>
    <n v="0"/>
    <n v="4462.2000000000007"/>
    <s v="&lt;15 days"/>
    <n v="3"/>
    <s v="C"/>
    <n v="21"/>
    <n v="0"/>
  </r>
  <r>
    <s v="CHD8030028P0101"/>
    <s v="脱扣半轴40.5"/>
    <s v="VMI"/>
    <n v="212"/>
    <x v="0"/>
    <s v="VEP"/>
    <x v="2"/>
    <s v="MRP"/>
    <s v="VMI"/>
    <n v="6"/>
    <n v="0"/>
    <n v="23.69"/>
    <n v="0"/>
    <n v="0"/>
    <n v="979"/>
    <n v="142.14000000000001"/>
    <n v="7.8294177732379984"/>
    <n v="0"/>
    <n v="0"/>
    <n v="0"/>
    <n v="23192.510000000002"/>
    <s v="&lt;15 days"/>
    <n v="2"/>
    <s v="C"/>
    <n v="14"/>
    <n v="0"/>
  </r>
  <r>
    <s v="CHD8030028P0105"/>
    <s v="脱扣半轴40.5（Y4、Y10）"/>
    <s v="VE2"/>
    <n v="212"/>
    <x v="0"/>
    <s v="VEP"/>
    <x v="0"/>
    <s v="Order specific"/>
    <n v="2100"/>
    <n v="1"/>
    <n v="0"/>
    <n v="42.35"/>
    <n v="0"/>
    <n v="0"/>
    <n v="4"/>
    <n v="42.35"/>
    <n v="547.5"/>
    <n v="0"/>
    <n v="0"/>
    <n v="0"/>
    <n v="169.4"/>
    <s v="Order specific"/>
    <s v="Order specific"/>
    <s v="C"/>
    <s v=""/>
    <n v="0"/>
  </r>
  <r>
    <s v="CHD8030028P0106"/>
    <s v="脱扣半轴40.5（Y10）"/>
    <s v="VE2"/>
    <n v="212"/>
    <x v="0"/>
    <s v="VEP"/>
    <x v="0"/>
    <s v="Order specific"/>
    <n v="2100"/>
    <n v="11"/>
    <n v="0"/>
    <n v="29.85"/>
    <n v="0"/>
    <n v="0"/>
    <n v="53"/>
    <n v="328.35"/>
    <n v="6.8867924528301883"/>
    <n v="0"/>
    <n v="0"/>
    <n v="0"/>
    <n v="1582.0500000000002"/>
    <s v="Order specific"/>
    <s v="Order specific"/>
    <s v="C"/>
    <s v=""/>
    <n v="0"/>
  </r>
  <r>
    <s v="CHD8030029P0101"/>
    <s v="紧急脱扣连杆"/>
    <s v="VMI"/>
    <n v="212"/>
    <x v="0"/>
    <s v="VEP"/>
    <x v="2"/>
    <s v="MRP"/>
    <s v="VMI"/>
    <n v="3"/>
    <n v="0"/>
    <n v="4.1900000000000004"/>
    <n v="0"/>
    <n v="0"/>
    <n v="387"/>
    <n v="12.57"/>
    <n v="10.374677002583979"/>
    <n v="0"/>
    <n v="0"/>
    <n v="0"/>
    <n v="1621.5300000000002"/>
    <s v="&lt;15 days"/>
    <n v="3"/>
    <s v="C"/>
    <n v="21"/>
    <n v="0"/>
  </r>
  <r>
    <s v="CHD8030029P0102"/>
    <s v="吊钩连杆"/>
    <s v="VMI"/>
    <n v="212"/>
    <x v="0"/>
    <s v="VEP"/>
    <x v="2"/>
    <s v="MRP"/>
    <s v="VMI"/>
    <n v="20"/>
    <n v="0"/>
    <n v="27.73"/>
    <n v="0"/>
    <n v="0"/>
    <n v="476"/>
    <n v="554.6"/>
    <n v="2.3004201680672272"/>
    <n v="0"/>
    <n v="0"/>
    <n v="0"/>
    <n v="13199.48"/>
    <s v="&lt;15 days"/>
    <n v="2"/>
    <s v="C"/>
    <n v="14"/>
    <n v="0"/>
  </r>
  <r>
    <s v="CHD8030029P0104"/>
    <s v="长吊钩连杆"/>
    <s v="VMI"/>
    <n v="212"/>
    <x v="0"/>
    <s v="VEP"/>
    <x v="2"/>
    <s v="MRP"/>
    <s v="VMI"/>
    <n v="3"/>
    <n v="0"/>
    <n v="28.77"/>
    <n v="0"/>
    <n v="0"/>
    <n v="595"/>
    <n v="86.31"/>
    <n v="12.268907563025209"/>
    <n v="0"/>
    <n v="0"/>
    <n v="0"/>
    <n v="17118.150000000001"/>
    <s v="&lt;15 days"/>
    <n v="2"/>
    <s v="C"/>
    <n v="14"/>
    <n v="0"/>
  </r>
  <r>
    <s v="CHD8030029R0104"/>
    <s v="链轮焊接(415B)"/>
    <s v="VMI"/>
    <n v="212"/>
    <x v="0"/>
    <s v="VEP"/>
    <x v="2"/>
    <s v="MRP"/>
    <s v="VMI"/>
    <n v="18"/>
    <n v="0"/>
    <n v="45"/>
    <n v="0"/>
    <n v="0"/>
    <n v="1007"/>
    <n v="810"/>
    <n v="1.0873882820258194"/>
    <n v="0"/>
    <n v="0"/>
    <n v="0"/>
    <n v="45315"/>
    <s v="&lt;15 days"/>
    <n v="2"/>
    <s v="C"/>
    <n v="14"/>
    <n v="0"/>
  </r>
  <r>
    <s v="CHD8030030P0101"/>
    <s v="连杆接头"/>
    <s v="VMI"/>
    <n v="212"/>
    <x v="0"/>
    <s v="VEP"/>
    <x v="2"/>
    <s v="MRP"/>
    <s v="VMI"/>
    <n v="3"/>
    <n v="0"/>
    <n v="4.95"/>
    <n v="0"/>
    <n v="0"/>
    <n v="387"/>
    <n v="14.850000000000001"/>
    <n v="16.97674418604651"/>
    <n v="0"/>
    <n v="0"/>
    <n v="0"/>
    <n v="1915.65"/>
    <s v="&lt;30 days"/>
    <n v="3"/>
    <s v="C"/>
    <n v="21"/>
    <n v="0"/>
  </r>
  <r>
    <s v="CHD8030031P0102"/>
    <s v="拐臂"/>
    <s v="VMI"/>
    <n v="212"/>
    <x v="0"/>
    <s v="VEP"/>
    <x v="2"/>
    <s v="MRP"/>
    <s v="VMI"/>
    <n v="54"/>
    <n v="0"/>
    <n v="35"/>
    <n v="0"/>
    <n v="0"/>
    <n v="3015"/>
    <n v="1890"/>
    <n v="0.36318407960199001"/>
    <n v="0"/>
    <n v="0"/>
    <n v="0"/>
    <n v="105525"/>
    <s v="&lt;15 days"/>
    <n v="2"/>
    <s v="B"/>
    <n v="14"/>
    <n v="0"/>
  </r>
  <r>
    <s v="CHD8030032P0102"/>
    <s v="整体拐臂"/>
    <s v="VMI"/>
    <n v="212"/>
    <x v="0"/>
    <s v="VEP"/>
    <x v="2"/>
    <s v="MRP"/>
    <s v="VMI"/>
    <n v="54"/>
    <n v="0"/>
    <n v="159"/>
    <n v="0"/>
    <n v="0"/>
    <n v="3022"/>
    <n v="8586"/>
    <n v="6.5221707478491062"/>
    <n v="0"/>
    <n v="0"/>
    <n v="0"/>
    <n v="480498"/>
    <s v="&lt;15 days"/>
    <n v="1"/>
    <s v="A"/>
    <n v="7"/>
    <n v="0"/>
  </r>
  <r>
    <s v="CHD8030033P0101"/>
    <s v="紧急脱扣拐臂"/>
    <s v="VMI"/>
    <n v="212"/>
    <x v="0"/>
    <s v="VEP"/>
    <x v="2"/>
    <s v="MRP"/>
    <s v="VMI"/>
    <n v="7"/>
    <n v="0"/>
    <n v="5.27"/>
    <n v="0"/>
    <n v="0"/>
    <n v="950"/>
    <n v="36.89"/>
    <n v="20.747368421052631"/>
    <n v="0"/>
    <n v="0"/>
    <n v="0"/>
    <n v="5006.5"/>
    <s v="&lt;30 days"/>
    <n v="3"/>
    <s v="C"/>
    <n v="21"/>
    <n v="0"/>
  </r>
  <r>
    <s v="CHD8030033P0106"/>
    <s v="紧急脱扣拐臂(Y4、Y10)"/>
    <s v="VE2"/>
    <n v="212"/>
    <x v="0"/>
    <s v="VEP"/>
    <x v="0"/>
    <s v="Order specific"/>
    <n v="2100"/>
    <n v="11"/>
    <n v="0"/>
    <n v="12.59"/>
    <n v="0"/>
    <n v="0"/>
    <n v="57"/>
    <n v="138.49"/>
    <n v="44.824561403508767"/>
    <n v="0"/>
    <n v="0"/>
    <n v="0"/>
    <n v="717.63"/>
    <s v="Order specific"/>
    <s v="Order specific"/>
    <s v="C"/>
    <s v=""/>
    <n v="0"/>
  </r>
  <r>
    <s v="CHD8030035P0102"/>
    <s v="主轴限位套Φ32.5×9"/>
    <s v="SM"/>
    <n v="212"/>
    <x v="0"/>
    <s v="VEP"/>
    <x v="1"/>
    <s v="kanban"/>
    <n v="2600"/>
    <n v="237"/>
    <n v="500"/>
    <n v="1.51"/>
    <n v="0"/>
    <n v="100"/>
    <n v="1879"/>
    <n v="357.87"/>
    <n v="2.1367748802554547"/>
    <n v="0"/>
    <n v="75.5"/>
    <n v="755"/>
    <n v="2837.29"/>
    <s v="&lt;15 days"/>
    <n v="3"/>
    <s v="C"/>
    <n v="21"/>
    <n v="0"/>
  </r>
  <r>
    <s v="CHD8030035P0107"/>
    <s v="主轴限位套Φ32.5×156"/>
    <s v="SM"/>
    <n v="212"/>
    <x v="0"/>
    <s v="VEP"/>
    <x v="1"/>
    <s v="kanban"/>
    <n v="2600"/>
    <n v="62"/>
    <n v="120"/>
    <n v="6.57"/>
    <n v="0"/>
    <n v="40"/>
    <n v="571"/>
    <n v="407.34000000000003"/>
    <n v="151.49737302977232"/>
    <n v="0"/>
    <n v="131.4"/>
    <n v="788.40000000000009"/>
    <n v="3751.4700000000003"/>
    <s v="&gt;90 days"/>
    <n v="3"/>
    <s v="C"/>
    <n v="21"/>
    <n v="231.57819341772154"/>
  </r>
  <r>
    <s v="CHD8030035P0110"/>
    <s v="主轴限位套Φ32.5×111"/>
    <s v="SM"/>
    <n v="212"/>
    <x v="0"/>
    <s v="VEP"/>
    <x v="1"/>
    <s v="kanban"/>
    <n v="2600"/>
    <n v="112"/>
    <n v="120"/>
    <n v="5.12"/>
    <n v="0"/>
    <n v="40"/>
    <n v="571"/>
    <n v="573.44000000000005"/>
    <n v="39.632224168126093"/>
    <n v="0"/>
    <n v="102.4"/>
    <n v="614.4"/>
    <n v="2923.52"/>
    <s v="&lt;90 days"/>
    <n v="3"/>
    <s v="C"/>
    <n v="21"/>
    <n v="177.92958840477246"/>
  </r>
  <r>
    <s v="CHD8030035P0116"/>
    <s v="主轴限位套φ32.5X17"/>
    <s v="SM"/>
    <n v="212"/>
    <x v="0"/>
    <s v="VEP"/>
    <x v="1"/>
    <s v="kanban"/>
    <n v="2600"/>
    <n v="106"/>
    <n v="120"/>
    <n v="1.64"/>
    <n v="0"/>
    <n v="40"/>
    <n v="1007"/>
    <n v="173.84"/>
    <n v="40.595829195630586"/>
    <n v="0"/>
    <n v="32.799999999999997"/>
    <n v="196.79999999999998"/>
    <n v="1651.4799999999998"/>
    <s v="&lt;90 days"/>
    <n v="3"/>
    <s v="C"/>
    <n v="21"/>
    <n v="55.382923561643842"/>
  </r>
  <r>
    <s v="CHD8030036P0101"/>
    <s v="分闸弹簧40.5"/>
    <s v="VMI"/>
    <n v="219"/>
    <x v="0"/>
    <s v="VEP"/>
    <x v="2"/>
    <s v="MRP"/>
    <s v="VMI"/>
    <n v="18"/>
    <n v="0"/>
    <n v="10.119999999999999"/>
    <n v="0"/>
    <n v="0"/>
    <n v="2917"/>
    <n v="182.16"/>
    <n v="13.263627014055537"/>
    <n v="0"/>
    <n v="0"/>
    <n v="0"/>
    <n v="29520.039999999997"/>
    <s v="&lt;15 days"/>
    <n v="2"/>
    <s v="C"/>
    <n v="14"/>
    <n v="0"/>
  </r>
  <r>
    <s v="CHD8030036P0103"/>
    <s v="分闸弹簧40.5"/>
    <s v="VE2"/>
    <n v="212"/>
    <x v="0"/>
    <s v="VEP"/>
    <x v="0"/>
    <s v="Order specific"/>
    <n v="2100"/>
    <n v="105"/>
    <n v="0"/>
    <n v="10.47"/>
    <n v="0"/>
    <n v="0"/>
    <n v="18"/>
    <n v="1099.3500000000001"/>
    <n v="365"/>
    <n v="0"/>
    <n v="0"/>
    <n v="0"/>
    <n v="188.46"/>
    <s v="Order specific"/>
    <s v="Order specific"/>
    <s v="B"/>
    <s v=""/>
    <n v="0"/>
  </r>
  <r>
    <s v="CHD8030036P0104"/>
    <s v="分闸弹簧40.5-31.5（短）"/>
    <s v="VE1"/>
    <n v="217"/>
    <x v="0"/>
    <s v="VEP"/>
    <x v="0"/>
    <s v="Order specific"/>
    <n v="2100"/>
    <n v="161"/>
    <n v="0"/>
    <n v="10.119999999999999"/>
    <n v="0"/>
    <n v="0"/>
    <n v="132"/>
    <n v="1629.32"/>
    <n v="290.34090909090907"/>
    <n v="0"/>
    <n v="0"/>
    <n v="0"/>
    <n v="1335.84"/>
    <s v="Order specific"/>
    <s v="Order specific"/>
    <s v="B"/>
    <s v=""/>
    <n v="0"/>
  </r>
  <r>
    <s v="CHD8030038R0101"/>
    <s v="分、合闸脱扣器DC220V VEP-40.5"/>
    <s v="VMI"/>
    <n v="219"/>
    <x v="0"/>
    <s v="VEP"/>
    <x v="2"/>
    <s v="MRP"/>
    <s v="VMI"/>
    <n v="12"/>
    <n v="0"/>
    <n v="47.86"/>
    <n v="0"/>
    <n v="0"/>
    <n v="2441"/>
    <n v="574.31999999999994"/>
    <n v="24.074149938549773"/>
    <n v="0"/>
    <n v="0"/>
    <n v="0"/>
    <n v="116826.26"/>
    <s v="&lt;30 days"/>
    <n v="2"/>
    <s v="C"/>
    <n v="14"/>
    <n v="158.61904295413936"/>
  </r>
  <r>
    <s v="CHD8030038R0103"/>
    <s v="分合闸脱扣器48V"/>
    <s v="VE1"/>
    <n v="217"/>
    <x v="0"/>
    <s v="VEP"/>
    <x v="0"/>
    <s v="Order specific"/>
    <n v="2100"/>
    <n v="4"/>
    <n v="0"/>
    <n v="47.42"/>
    <n v="0"/>
    <n v="0"/>
    <n v="8"/>
    <n v="189.68"/>
    <n v="547.5"/>
    <n v="0"/>
    <n v="0"/>
    <n v="0"/>
    <n v="379.36"/>
    <s v="Order specific"/>
    <s v="Order specific"/>
    <s v="C"/>
    <s v=""/>
    <n v="0"/>
  </r>
  <r>
    <s v="CHD8030038R0104"/>
    <s v="分合闸脱扣器30V"/>
    <s v="VE1"/>
    <n v="219"/>
    <x v="0"/>
    <s v="VEP"/>
    <x v="0"/>
    <s v="Order specific"/>
    <n v="2100"/>
    <n v="8"/>
    <n v="0"/>
    <n v="47.86"/>
    <n v="0"/>
    <n v="0"/>
    <n v="40"/>
    <n v="382.88"/>
    <n v="36.5"/>
    <n v="0"/>
    <n v="0"/>
    <n v="0"/>
    <n v="1914.4"/>
    <s v="Order specific"/>
    <s v="Order specific"/>
    <s v="C"/>
    <s v=""/>
    <n v="0"/>
  </r>
  <r>
    <s v="CHD8030038R0105"/>
    <s v="合分闸线圈125V-40.5KV"/>
    <s v="VE2"/>
    <n v="219"/>
    <x v="0"/>
    <s v="VEP"/>
    <x v="0"/>
    <s v="Order specific"/>
    <n v="2100"/>
    <n v="43"/>
    <n v="3"/>
    <n v="47.86"/>
    <n v="0"/>
    <n v="0"/>
    <n v="61"/>
    <n v="2057.98"/>
    <n v="47.868852459016395"/>
    <n v="0"/>
    <n v="0"/>
    <n v="143.57999999999998"/>
    <n v="2919.46"/>
    <s v="Order specific"/>
    <s v="Order specific"/>
    <s v="B"/>
    <s v=""/>
    <n v="0"/>
  </r>
  <r>
    <s v="CHD8030038R0108"/>
    <s v="40.5自保持欠压脱扣器DC/AC110V"/>
    <s v="VE1"/>
    <n v="202"/>
    <x v="0"/>
    <s v="VEP"/>
    <x v="0"/>
    <s v="Order specific"/>
    <n v="2100"/>
    <n v="30"/>
    <n v="36"/>
    <n v="296"/>
    <n v="0"/>
    <n v="0"/>
    <n v="20"/>
    <n v="8880"/>
    <n v="784.75"/>
    <n v="0"/>
    <n v="0"/>
    <n v="10656"/>
    <n v="5920"/>
    <s v="Order specific"/>
    <s v="Order specific"/>
    <s v="A"/>
    <s v=""/>
    <n v="0"/>
  </r>
  <r>
    <s v="CHD8030038R0109"/>
    <s v="40.5自保持欠压脱扣器220V"/>
    <s v="VE1"/>
    <n v="202"/>
    <x v="0"/>
    <s v="VEP"/>
    <x v="0"/>
    <s v="Order specific"/>
    <n v="2100"/>
    <n v="40"/>
    <n v="0"/>
    <n v="296"/>
    <n v="0"/>
    <n v="0"/>
    <n v="24"/>
    <n v="11840"/>
    <n v="456.25"/>
    <n v="0"/>
    <n v="0"/>
    <n v="0"/>
    <n v="7104"/>
    <s v="Order specific"/>
    <s v="Order specific"/>
    <s v="A"/>
    <s v=""/>
    <n v="0"/>
  </r>
  <r>
    <s v="CHD8030038R0110"/>
    <s v="40.5自保持欠压脱扣器48V"/>
    <s v="VE1"/>
    <n v="202"/>
    <x v="0"/>
    <s v="VEP"/>
    <x v="0"/>
    <s v="Order specific"/>
    <n v="2100"/>
    <n v="4"/>
    <n v="5"/>
    <n v="296"/>
    <n v="0"/>
    <n v="0"/>
    <n v="44"/>
    <n v="1184"/>
    <n v="331.81818181818181"/>
    <n v="0"/>
    <n v="0"/>
    <n v="1480"/>
    <n v="13024"/>
    <s v="Order specific"/>
    <s v="Order specific"/>
    <s v="B"/>
    <s v=""/>
    <n v="0"/>
  </r>
  <r>
    <s v="CHD8030038R0112"/>
    <s v="40.5合分闸电磁铁 DC230V"/>
    <s v="VE1"/>
    <n v="217"/>
    <x v="0"/>
    <s v="VEP"/>
    <x v="0"/>
    <s v="Order specific"/>
    <n v="2100"/>
    <n v="3"/>
    <n v="0"/>
    <n v="47.86"/>
    <n v="0"/>
    <n v="0"/>
    <n v="0"/>
    <n v="143.57999999999998"/>
    <s v=""/>
    <n v="0"/>
    <n v="0"/>
    <n v="0"/>
    <n v="0"/>
    <s v="Order specific"/>
    <s v="Order specific"/>
    <s v="C"/>
    <s v=""/>
    <n v="0"/>
  </r>
  <r>
    <s v="CHD8030040P0101"/>
    <s v="蝶簧锁盖40.5-31.5"/>
    <s v="VMI"/>
    <n v="212"/>
    <x v="0"/>
    <s v="VEP"/>
    <x v="2"/>
    <s v="MRP"/>
    <s v="VMI"/>
    <n v="54"/>
    <n v="0"/>
    <n v="6.21"/>
    <n v="0"/>
    <n v="0"/>
    <n v="3014"/>
    <n v="335.34"/>
    <n v="0.36330457863304583"/>
    <n v="0"/>
    <n v="0"/>
    <n v="0"/>
    <n v="18716.939999999999"/>
    <s v="&lt;15 days"/>
    <n v="2"/>
    <s v="C"/>
    <n v="14"/>
    <n v="0"/>
  </r>
  <r>
    <s v="CHD8030047P0101"/>
    <s v="主拐臂销轴φ16×66"/>
    <s v="VMI"/>
    <n v="212"/>
    <x v="0"/>
    <s v="VEP"/>
    <x v="2"/>
    <s v="MRP"/>
    <s v="VMI"/>
    <n v="54"/>
    <n v="0"/>
    <n v="4.41"/>
    <n v="0"/>
    <n v="0"/>
    <n v="3021"/>
    <n v="238.14000000000001"/>
    <n v="6.5243296921549163"/>
    <n v="0"/>
    <n v="0"/>
    <n v="0"/>
    <n v="13322.61"/>
    <s v="&lt;15 days"/>
    <n v="2"/>
    <s v="C"/>
    <n v="14"/>
    <n v="0"/>
  </r>
  <r>
    <s v="CHD8030048P0102"/>
    <s v="主拐臂销轴"/>
    <s v="VMI"/>
    <n v="212"/>
    <x v="0"/>
    <s v="VEP"/>
    <x v="2"/>
    <s v="MRP"/>
    <s v="VMI"/>
    <n v="108"/>
    <n v="0"/>
    <n v="4.72"/>
    <n v="0"/>
    <n v="0"/>
    <n v="6042"/>
    <n v="509.76"/>
    <n v="3.2621648460774582"/>
    <n v="0"/>
    <n v="0"/>
    <n v="0"/>
    <n v="28518.239999999998"/>
    <s v="&lt;15 days"/>
    <n v="2"/>
    <s v="C"/>
    <n v="14"/>
    <n v="0"/>
  </r>
  <r>
    <s v="CHD8030049P0101"/>
    <s v="主拐臂销轴φ12×97"/>
    <s v="SM"/>
    <n v="212"/>
    <x v="0"/>
    <s v="VEP"/>
    <x v="1"/>
    <s v="kanban"/>
    <n v="2600"/>
    <n v="179"/>
    <n v="360"/>
    <n v="4.7699999999999996"/>
    <n v="0"/>
    <n v="120"/>
    <n v="3021"/>
    <n v="853.82999999999993"/>
    <n v="13.048659384309833"/>
    <n v="0"/>
    <n v="286.2"/>
    <n v="1717.1999999999998"/>
    <n v="14410.169999999998"/>
    <s v="&lt;15 days"/>
    <n v="2"/>
    <s v="C"/>
    <n v="14"/>
    <n v="0"/>
  </r>
  <r>
    <s v="CHD8030050P0101"/>
    <s v="紧急脱扣拐臂销"/>
    <s v="VMI"/>
    <n v="212"/>
    <x v="0"/>
    <s v="VEP"/>
    <x v="2"/>
    <s v="MRP"/>
    <s v="VMI"/>
    <n v="7"/>
    <n v="0"/>
    <n v="1.3"/>
    <n v="0"/>
    <n v="0"/>
    <n v="950"/>
    <n v="9.1"/>
    <n v="68.773684210526312"/>
    <n v="0"/>
    <n v="0"/>
    <n v="0"/>
    <n v="1235"/>
    <s v="&lt;90 days"/>
    <n v="3"/>
    <s v="C"/>
    <n v="21"/>
    <n v="4.1720717838830641"/>
  </r>
  <r>
    <s v="CHD8030050P0102"/>
    <s v="紧急脱扣拐臂销(Y4、Y10)"/>
    <s v="VE2"/>
    <n v="212"/>
    <x v="0"/>
    <s v="VEP"/>
    <x v="0"/>
    <s v="Order specific"/>
    <n v="2100"/>
    <n v="11"/>
    <n v="0"/>
    <n v="2.79"/>
    <n v="0"/>
    <n v="0"/>
    <n v="56"/>
    <n v="30.69"/>
    <n v="45.625"/>
    <n v="0"/>
    <n v="0"/>
    <n v="0"/>
    <n v="156.24"/>
    <s v="Order specific"/>
    <s v="Order specific"/>
    <s v="C"/>
    <s v=""/>
    <n v="0"/>
  </r>
  <r>
    <s v="CHD8030061R0107"/>
    <s v="软连接40.5(VG5-A)"/>
    <s v="VMI"/>
    <n v="202"/>
    <x v="0"/>
    <s v="VEP"/>
    <x v="2"/>
    <s v="MRP"/>
    <s v="VMI"/>
    <n v="48"/>
    <n v="0"/>
    <n v="58.5"/>
    <n v="0"/>
    <n v="0"/>
    <n v="1594"/>
    <n v="2808"/>
    <n v="2.5188205771643664"/>
    <n v="0"/>
    <n v="0"/>
    <n v="0"/>
    <n v="93249"/>
    <s v="&lt;15 days"/>
    <n v="2"/>
    <s v="B"/>
    <n v="14"/>
    <n v="0"/>
  </r>
  <r>
    <s v="CHD8030064R0101"/>
    <s v="推进手车摇把"/>
    <s v="VMI"/>
    <n v="212"/>
    <x v="0"/>
    <s v="VEP"/>
    <x v="2"/>
    <s v="MRP"/>
    <s v="VMI"/>
    <n v="9"/>
    <n v="0"/>
    <n v="75.52"/>
    <n v="0"/>
    <n v="0"/>
    <n v="215"/>
    <n v="679.68"/>
    <n v="81.488372093023258"/>
    <n v="0"/>
    <n v="0"/>
    <n v="0"/>
    <n v="16236.8"/>
    <s v="&lt;90 days"/>
    <n v="2"/>
    <s v="C"/>
    <n v="14"/>
    <n v="371.51960547945203"/>
  </r>
  <r>
    <s v="CHD8030065R0102"/>
    <s v="推进机构组装"/>
    <s v="VE1"/>
    <n v="212"/>
    <x v="0"/>
    <s v="VEP"/>
    <x v="0"/>
    <s v="Order specific"/>
    <n v="2100"/>
    <n v="5"/>
    <n v="2"/>
    <n v="3581.49"/>
    <n v="0"/>
    <n v="0"/>
    <n v="62"/>
    <n v="17907.449999999997"/>
    <n v="52.983870967741936"/>
    <n v="0"/>
    <n v="0"/>
    <n v="7162.98"/>
    <n v="222052.37999999998"/>
    <s v="Order specific"/>
    <s v="Order specific"/>
    <s v="A"/>
    <s v=""/>
    <n v="0"/>
  </r>
  <r>
    <s v="CHD8030065R0155"/>
    <s v="推进机构组装1400(610/314/φ22/590)"/>
    <s v="VE1"/>
    <n v="217"/>
    <x v="0"/>
    <s v="VEP"/>
    <x v="0"/>
    <s v="Order specific"/>
    <n v="2100"/>
    <n v="6"/>
    <n v="0"/>
    <n v="4524.3900000000003"/>
    <n v="0"/>
    <n v="0"/>
    <n v="6"/>
    <n v="27146.340000000004"/>
    <n v="304.16666666666669"/>
    <n v="0"/>
    <n v="0"/>
    <n v="0"/>
    <n v="27146.340000000004"/>
    <s v="Order specific"/>
    <s v="Order specific"/>
    <s v="A"/>
    <s v=""/>
    <n v="0"/>
  </r>
  <r>
    <s v="CHD8030085P0101"/>
    <s v="小链轮(415B)"/>
    <s v="VMI"/>
    <n v="212"/>
    <x v="0"/>
    <s v="VEP"/>
    <x v="2"/>
    <s v="MRP"/>
    <s v="VMI"/>
    <n v="18"/>
    <n v="0"/>
    <n v="27.35"/>
    <n v="0"/>
    <n v="0"/>
    <n v="1007"/>
    <n v="492.3"/>
    <n v="2.1747765640516388"/>
    <n v="0"/>
    <n v="0"/>
    <n v="0"/>
    <n v="27541.45"/>
    <s v="&lt;15 days"/>
    <n v="2"/>
    <s v="C"/>
    <n v="14"/>
    <n v="0"/>
  </r>
  <r>
    <s v="CHD8030087P0101"/>
    <s v="紧急脱扣拐臂销"/>
    <s v="VMI"/>
    <n v="212"/>
    <x v="0"/>
    <s v="VEP"/>
    <x v="2"/>
    <s v="MRP"/>
    <s v="VMI"/>
    <n v="1"/>
    <n v="0"/>
    <n v="1.57"/>
    <n v="0"/>
    <n v="0"/>
    <n v="385"/>
    <n v="1.57"/>
    <n v="17.064935064935067"/>
    <n v="0"/>
    <n v="0"/>
    <n v="0"/>
    <n v="604.45000000000005"/>
    <s v="&lt;30 days"/>
    <n v="3"/>
    <s v="C"/>
    <n v="21"/>
    <n v="0"/>
  </r>
  <r>
    <s v="CHD8030088P0101"/>
    <s v="调节螺母M12×8"/>
    <s v="VMI"/>
    <n v="212"/>
    <x v="0"/>
    <s v="VEP"/>
    <x v="2"/>
    <s v="MRP"/>
    <s v="VMI"/>
    <n v="54"/>
    <n v="0"/>
    <n v="2.92"/>
    <n v="0"/>
    <n v="0"/>
    <n v="3023"/>
    <n v="157.68"/>
    <n v="0.1207409857757195"/>
    <n v="0"/>
    <n v="0"/>
    <n v="0"/>
    <n v="8827.16"/>
    <s v="&lt;15 days"/>
    <n v="3"/>
    <s v="C"/>
    <n v="21"/>
    <n v="0"/>
  </r>
  <r>
    <s v="CHD8030089P0101"/>
    <s v="吊钩板"/>
    <s v="VMI"/>
    <n v="212"/>
    <x v="0"/>
    <s v="VEP"/>
    <x v="2"/>
    <s v="MRP"/>
    <s v="VMI"/>
    <n v="42"/>
    <n v="0"/>
    <n v="60.21"/>
    <n v="0"/>
    <n v="0"/>
    <n v="1425"/>
    <n v="2528.8200000000002"/>
    <n v="13.831578947368422"/>
    <n v="0"/>
    <n v="0"/>
    <n v="0"/>
    <n v="85799.25"/>
    <s v="&lt;15 days"/>
    <n v="2"/>
    <s v="B"/>
    <n v="14"/>
    <n v="0"/>
  </r>
  <r>
    <s v="CHD8030089P0106"/>
    <s v="吊钩板"/>
    <s v="VE1"/>
    <n v="212"/>
    <x v="0"/>
    <s v="VEP"/>
    <x v="0"/>
    <s v="Order specific"/>
    <n v="2100"/>
    <n v="18"/>
    <n v="28"/>
    <n v="64.739999999999995"/>
    <n v="0"/>
    <n v="0"/>
    <n v="722"/>
    <n v="1165.32"/>
    <n v="21.232686980609419"/>
    <n v="0"/>
    <n v="0"/>
    <n v="1812.7199999999998"/>
    <n v="46742.28"/>
    <s v="Order specific"/>
    <s v="Order specific"/>
    <s v="B"/>
    <s v=""/>
    <n v="0"/>
  </r>
  <r>
    <s v="CHD8030092P0104"/>
    <s v="分闸簧挂销φ8×48"/>
    <s v="SM"/>
    <n v="212"/>
    <x v="0"/>
    <s v="VEP"/>
    <x v="1"/>
    <s v="kanban"/>
    <n v="2600"/>
    <n v="280"/>
    <n v="240"/>
    <n v="1.99"/>
    <n v="0"/>
    <n v="120"/>
    <n v="3021"/>
    <n v="557.20000000000005"/>
    <n v="2.1747765640516388"/>
    <n v="0"/>
    <n v="119.4"/>
    <n v="477.6"/>
    <n v="6011.79"/>
    <s v="&lt;15 days"/>
    <n v="3"/>
    <s v="C"/>
    <n v="21"/>
    <n v="0"/>
  </r>
  <r>
    <s v="CHD8030100P0103"/>
    <s v="固定式绝缘罩I"/>
    <s v="VMI"/>
    <n v="202"/>
    <x v="0"/>
    <s v="VEP"/>
    <x v="2"/>
    <s v="MRP"/>
    <s v="VMI"/>
    <n v="1"/>
    <n v="0"/>
    <n v="24.86"/>
    <n v="0"/>
    <n v="0"/>
    <n v="1082"/>
    <n v="24.86"/>
    <n v="94.454713493530505"/>
    <n v="0"/>
    <n v="0"/>
    <n v="0"/>
    <n v="26898.52"/>
    <s v="&gt;90 days"/>
    <n v="2"/>
    <s v="C"/>
    <n v="14"/>
    <n v="13.975679013698629"/>
  </r>
  <r>
    <s v="CHD8030100P0104"/>
    <s v="固定式绝缘罩II"/>
    <s v="VMI"/>
    <n v="202"/>
    <x v="0"/>
    <s v="VEP"/>
    <x v="2"/>
    <s v="MRP"/>
    <s v="VMI"/>
    <n v="11"/>
    <n v="0"/>
    <n v="24.61"/>
    <n v="0"/>
    <n v="0"/>
    <n v="215"/>
    <n v="270.70999999999998"/>
    <n v="1.6976744186046511"/>
    <n v="0"/>
    <n v="0"/>
    <n v="0"/>
    <n v="5291.15"/>
    <s v="&lt;15 days"/>
    <n v="3"/>
    <s v="C"/>
    <n v="21"/>
    <n v="0"/>
  </r>
  <r>
    <s v="CHD8030100P0105"/>
    <s v="极柱绝缘垫40.5"/>
    <s v="VE1"/>
    <n v="202"/>
    <x v="0"/>
    <s v="VEP"/>
    <x v="0"/>
    <s v="Order specific"/>
    <n v="2100"/>
    <n v="197"/>
    <n v="42"/>
    <n v="14.46"/>
    <n v="0"/>
    <n v="0"/>
    <n v="811"/>
    <n v="2848.6200000000003"/>
    <n v="4.9506781750924782"/>
    <n v="0"/>
    <n v="0"/>
    <n v="607.32000000000005"/>
    <n v="11727.060000000001"/>
    <s v="Order specific"/>
    <s v="Order specific"/>
    <s v="B"/>
    <s v=""/>
    <n v="0"/>
  </r>
  <r>
    <s v="CHD8030115P0101"/>
    <s v="安装板左（固定式40.5-2000)"/>
    <s v="VE1"/>
    <n v="212"/>
    <x v="0"/>
    <s v="VEP"/>
    <x v="0"/>
    <s v="Order specific"/>
    <n v="2100"/>
    <n v="4"/>
    <n v="0"/>
    <n v="5.61"/>
    <n v="0"/>
    <n v="0"/>
    <n v="302"/>
    <n v="22.44"/>
    <n v="238.09602649006624"/>
    <n v="0"/>
    <n v="0"/>
    <n v="0"/>
    <n v="1694.22"/>
    <s v="Order specific"/>
    <s v="Order specific"/>
    <s v="C"/>
    <s v=""/>
    <n v="0"/>
  </r>
  <r>
    <s v="CHD8030115P0102"/>
    <s v="安装板右（固定式40.5-2000)"/>
    <s v="VE1"/>
    <n v="212"/>
    <x v="0"/>
    <s v="VEP"/>
    <x v="0"/>
    <s v="Order specific"/>
    <n v="2100"/>
    <n v="4"/>
    <n v="0"/>
    <n v="5.61"/>
    <n v="0"/>
    <n v="0"/>
    <n v="302"/>
    <n v="22.44"/>
    <n v="4.8344370860927155"/>
    <n v="0"/>
    <n v="0"/>
    <n v="0"/>
    <n v="1694.22"/>
    <s v="Order specific"/>
    <s v="Order specific"/>
    <s v="C"/>
    <s v=""/>
    <n v="0"/>
  </r>
  <r>
    <s v="CHD8030115P0105"/>
    <s v="安装板（P300）"/>
    <s v="VE1"/>
    <n v="212"/>
    <x v="0"/>
    <s v="VEP"/>
    <x v="0"/>
    <s v="Order specific"/>
    <n v="2100"/>
    <n v="24"/>
    <n v="0"/>
    <n v="5"/>
    <n v="0"/>
    <n v="0"/>
    <n v="556"/>
    <n v="120"/>
    <n v="2.6258992805755397"/>
    <n v="0"/>
    <n v="0"/>
    <n v="0"/>
    <n v="2780"/>
    <s v="Order specific"/>
    <s v="Order specific"/>
    <s v="C"/>
    <s v=""/>
    <n v="0"/>
  </r>
  <r>
    <s v="CHD8030115P0106"/>
    <s v="相间隔板（极间距400）"/>
    <s v="VE2"/>
    <n v="212"/>
    <x v="0"/>
    <s v="VEP"/>
    <x v="0"/>
    <s v="Order specific"/>
    <n v="2100"/>
    <n v="4"/>
    <n v="6"/>
    <n v="150.24"/>
    <n v="0"/>
    <n v="0"/>
    <n v="214"/>
    <n v="600.96"/>
    <n v="40.934579439252339"/>
    <n v="0"/>
    <n v="0"/>
    <n v="901.44"/>
    <n v="32151.360000000001"/>
    <s v="Order specific"/>
    <s v="Order specific"/>
    <s v="C"/>
    <s v=""/>
    <n v="0"/>
  </r>
  <r>
    <s v="CHD8030116P0102"/>
    <s v="联接杆（P300)"/>
    <s v="VE2"/>
    <n v="212"/>
    <x v="0"/>
    <s v="VEP"/>
    <x v="0"/>
    <s v="Order specific"/>
    <n v="2100"/>
    <n v="4"/>
    <n v="0"/>
    <n v="20.77"/>
    <n v="0"/>
    <n v="0"/>
    <n v="279"/>
    <n v="83.08"/>
    <n v="5.2329749103942653"/>
    <n v="0"/>
    <n v="0"/>
    <n v="0"/>
    <n v="5794.83"/>
    <s v="Order specific"/>
    <s v="Order specific"/>
    <s v="C"/>
    <s v=""/>
    <n v="0"/>
  </r>
  <r>
    <s v="CHD8030125P0243"/>
    <s v="螺套"/>
    <s v="VMI"/>
    <n v="212"/>
    <x v="0"/>
    <s v="VEP"/>
    <x v="2"/>
    <s v="MRP"/>
    <s v="VMI"/>
    <n v="5"/>
    <n v="0"/>
    <n v="5.3"/>
    <n v="0"/>
    <n v="0"/>
    <n v="406"/>
    <n v="26.5"/>
    <n v="3.5960591133004924"/>
    <n v="0"/>
    <n v="0"/>
    <n v="0"/>
    <n v="2151.7999999999997"/>
    <s v="&lt;15 days"/>
    <n v="3"/>
    <s v="C"/>
    <n v="21"/>
    <n v="0"/>
  </r>
  <r>
    <s v="CHD8030126P0101"/>
    <s v="主轴300"/>
    <s v="VMI"/>
    <n v="212"/>
    <x v="0"/>
    <s v="VEP"/>
    <x v="2"/>
    <s v="MRP"/>
    <s v="VMI"/>
    <n v="2"/>
    <n v="0"/>
    <n v="239.91"/>
    <n v="0"/>
    <n v="0"/>
    <n v="571"/>
    <n v="479.82"/>
    <n v="3.1961471103327495"/>
    <n v="0"/>
    <n v="0"/>
    <n v="0"/>
    <n v="136988.60999999999"/>
    <s v="&lt;15 days"/>
    <n v="2"/>
    <s v="C"/>
    <n v="14"/>
    <n v="0"/>
  </r>
  <r>
    <s v="CHD8030134P0103"/>
    <s v="双头螺杆M12(VG5-A)"/>
    <s v="VMI"/>
    <n v="212"/>
    <x v="0"/>
    <s v="VEP"/>
    <x v="2"/>
    <s v="MRP"/>
    <s v="VMI"/>
    <n v="48"/>
    <n v="0"/>
    <n v="7.67"/>
    <n v="0"/>
    <n v="0"/>
    <n v="1569"/>
    <n v="368.15999999999997"/>
    <n v="0.46526449968132566"/>
    <n v="0"/>
    <n v="0"/>
    <n v="0"/>
    <n v="12034.23"/>
    <s v="&lt;15 days"/>
    <n v="2"/>
    <s v="C"/>
    <n v="14"/>
    <n v="0"/>
  </r>
  <r>
    <s v="CHD8030202P0101"/>
    <s v="脱扣安装板（Y4、Y10）"/>
    <s v="VE1"/>
    <n v="202"/>
    <x v="0"/>
    <s v="VEP"/>
    <x v="0"/>
    <s v="Order specific"/>
    <n v="2100"/>
    <n v="5"/>
    <n v="0"/>
    <n v="18.14"/>
    <n v="0"/>
    <n v="0"/>
    <n v="20"/>
    <n v="90.7"/>
    <n v="876"/>
    <n v="0"/>
    <n v="0"/>
    <n v="0"/>
    <n v="362.8"/>
    <s v="Order specific"/>
    <s v="Order specific"/>
    <s v="C"/>
    <s v=""/>
    <n v="0"/>
  </r>
  <r>
    <s v="CHD8030202P0104"/>
    <s v="脱扣安装板(双过流)"/>
    <s v="VE1"/>
    <n v="105"/>
    <x v="0"/>
    <s v="VEP"/>
    <x v="0"/>
    <s v="Order specific"/>
    <n v="2100"/>
    <n v="2"/>
    <n v="0"/>
    <n v="15.88"/>
    <n v="0"/>
    <n v="0"/>
    <n v="0"/>
    <n v="31.76"/>
    <s v=""/>
    <n v="0"/>
    <n v="0"/>
    <n v="0"/>
    <n v="0"/>
    <s v="Order specific"/>
    <s v="Order specific"/>
    <s v="C"/>
    <s v=""/>
    <n v="0"/>
  </r>
  <r>
    <s v="CHD8100012R0110"/>
    <s v="航空插头装配"/>
    <s v="VMI"/>
    <n v="212"/>
    <x v="0"/>
    <s v="VEP"/>
    <x v="2"/>
    <s v="MRP"/>
    <s v="VMI"/>
    <n v="71"/>
    <n v="0"/>
    <n v="50.29"/>
    <n v="0"/>
    <n v="0"/>
    <n v="15447"/>
    <n v="3570.59"/>
    <n v="4.7258367320515311E-2"/>
    <n v="0"/>
    <n v="0"/>
    <n v="0"/>
    <n v="776829.63"/>
    <s v="&lt;15 days"/>
    <n v="1"/>
    <s v="B"/>
    <n v="7"/>
    <n v="0"/>
  </r>
  <r>
    <s v="CHD8100012R0111"/>
    <s v="航空插座装配"/>
    <s v="VMI"/>
    <n v="212"/>
    <x v="0"/>
    <s v="VEP"/>
    <x v="2"/>
    <s v="MRP"/>
    <s v="VMI"/>
    <n v="353"/>
    <n v="0"/>
    <n v="50.29"/>
    <n v="0"/>
    <n v="0"/>
    <n v="12352"/>
    <n v="17752.37"/>
    <n v="2.098040803108808"/>
    <n v="0"/>
    <n v="0"/>
    <n v="0"/>
    <n v="621182.07999999996"/>
    <s v="&lt;15 days"/>
    <n v="1"/>
    <s v="A"/>
    <n v="7"/>
    <n v="0"/>
  </r>
  <r>
    <s v="CHD8100086R0101"/>
    <s v="插孔"/>
    <s v="VMI"/>
    <n v="212"/>
    <x v="0"/>
    <s v="VEP"/>
    <x v="2"/>
    <s v="MRP"/>
    <s v="VMI"/>
    <n v="23402"/>
    <n v="0"/>
    <n v="0.85"/>
    <n v="0"/>
    <n v="0"/>
    <n v="683494.9"/>
    <n v="19891.7"/>
    <n v="0.18850908763181701"/>
    <n v="0"/>
    <n v="0"/>
    <n v="0"/>
    <n v="580970.66500000004"/>
    <s v="&lt;15 days"/>
    <n v="1"/>
    <s v="A"/>
    <n v="7"/>
    <n v="0"/>
  </r>
  <r>
    <s v="CHD8100086R0102"/>
    <s v="2.5插孔"/>
    <s v="VMI"/>
    <n v="212"/>
    <x v="0"/>
    <s v="VEP"/>
    <x v="2"/>
    <s v="MRP"/>
    <s v="VMI"/>
    <n v="7778"/>
    <n v="0"/>
    <n v="0.85"/>
    <n v="0"/>
    <n v="0"/>
    <n v="34776"/>
    <n v="6611.3"/>
    <n v="245.62140556705774"/>
    <n v="0"/>
    <n v="0"/>
    <n v="0"/>
    <n v="29559.599999999999"/>
    <s v="&gt;90 days"/>
    <n v="2"/>
    <s v="B"/>
    <n v="14"/>
    <n v="4114.7483573735071"/>
  </r>
  <r>
    <s v="CHD8100240P0104"/>
    <s v="二次插头编码销"/>
    <s v="VE2"/>
    <n v="212"/>
    <x v="0"/>
    <s v="VEP"/>
    <x v="0"/>
    <s v="Order specific"/>
    <n v="2100"/>
    <n v="200"/>
    <n v="0"/>
    <n v="3.74"/>
    <n v="0"/>
    <n v="0"/>
    <n v="200"/>
    <n v="748"/>
    <n v="14194.85"/>
    <n v="0"/>
    <n v="0"/>
    <n v="0"/>
    <n v="748"/>
    <s v="Order specific"/>
    <s v="Order specific"/>
    <s v="C"/>
    <s v=""/>
    <n v="0"/>
  </r>
  <r>
    <s v="CHD8320003F0103"/>
    <s v="机箱3150(加固定块)"/>
    <s v="DIT"/>
    <n v="212"/>
    <x v="0"/>
    <s v="VEP"/>
    <x v="0"/>
    <s v="Order specific"/>
    <n v="2100"/>
    <n v="5"/>
    <n v="10"/>
    <n v="673.43"/>
    <n v="0"/>
    <n v="0"/>
    <n v="59"/>
    <n v="3367.1499999999996"/>
    <n v="1237.2881355932202"/>
    <n v="0"/>
    <n v="0"/>
    <n v="6734.2999999999993"/>
    <n v="39732.369999999995"/>
    <s v="Order specific"/>
    <s v="Order specific"/>
    <s v="B"/>
    <s v=""/>
    <n v="0"/>
  </r>
  <r>
    <s v="CHD8320003R0103"/>
    <s v="机箱3150"/>
    <s v="DIT"/>
    <n v="212"/>
    <x v="0"/>
    <s v="VEP"/>
    <x v="0"/>
    <s v="Order specific"/>
    <n v="2100"/>
    <n v="1"/>
    <n v="0"/>
    <n v="542.84"/>
    <n v="0"/>
    <n v="0"/>
    <n v="1"/>
    <n v="542.84"/>
    <n v="1825"/>
    <n v="0"/>
    <n v="0"/>
    <n v="0"/>
    <n v="542.84"/>
    <s v="Order specific"/>
    <s v="Order specific"/>
    <s v="C"/>
    <s v=""/>
    <n v="0"/>
  </r>
  <r>
    <s v="CHD8320003R0107"/>
    <s v="箱体(隔离手车40.5)"/>
    <s v="DIT"/>
    <n v="212"/>
    <x v="0"/>
    <s v="VEP"/>
    <x v="0"/>
    <s v="Order specific"/>
    <n v="2100"/>
    <n v="2"/>
    <n v="0"/>
    <n v="886"/>
    <n v="0"/>
    <n v="0"/>
    <n v="29"/>
    <n v="1772"/>
    <n v="12.586206896551724"/>
    <n v="0"/>
    <n v="0"/>
    <n v="0"/>
    <n v="25694"/>
    <s v="Order specific"/>
    <s v="Order specific"/>
    <s v="B"/>
    <s v=""/>
    <n v="0"/>
  </r>
  <r>
    <s v="CHD8320003R0133"/>
    <s v="箱体(隔离手车40.5)(GE专用)"/>
    <s v="DIT"/>
    <n v="212"/>
    <x v="0"/>
    <s v="VEP"/>
    <x v="0"/>
    <s v="Order specific"/>
    <n v="2100"/>
    <n v="2"/>
    <n v="0"/>
    <n v="950"/>
    <n v="0"/>
    <n v="0"/>
    <n v="2"/>
    <n v="1900"/>
    <n v="365"/>
    <n v="0"/>
    <n v="0"/>
    <n v="0"/>
    <n v="1900"/>
    <s v="Order specific"/>
    <s v="Order specific"/>
    <s v="B"/>
    <s v=""/>
    <n v="0"/>
  </r>
  <r>
    <s v="CHD8320004P0107"/>
    <s v="涨芯"/>
    <s v="SM"/>
    <n v="212"/>
    <x v="0"/>
    <s v="VEP"/>
    <x v="1"/>
    <s v="kanban"/>
    <n v="2600"/>
    <n v="168"/>
    <n v="60"/>
    <n v="13.88"/>
    <n v="0"/>
    <n v="30"/>
    <n v="252"/>
    <n v="2331.84"/>
    <n v="2.8968253968253967"/>
    <n v="0"/>
    <n v="208.20000000000002"/>
    <n v="832.80000000000007"/>
    <n v="3497.76"/>
    <s v="&lt;15 days"/>
    <n v="3"/>
    <s v="B"/>
    <n v="21"/>
    <n v="0"/>
  </r>
  <r>
    <s v="CHD8320007P0102"/>
    <s v="隔离车面板3150"/>
    <s v="DIT"/>
    <n v="212"/>
    <x v="0"/>
    <s v="VEP"/>
    <x v="0"/>
    <s v="Order specific"/>
    <n v="2100"/>
    <n v="6"/>
    <n v="19"/>
    <n v="52.74"/>
    <n v="0"/>
    <n v="0"/>
    <n v="72"/>
    <n v="316.44"/>
    <n v="851.66666666666674"/>
    <n v="0"/>
    <n v="0"/>
    <n v="1002.0600000000001"/>
    <n v="3797.28"/>
    <s v="Order specific"/>
    <s v="Order specific"/>
    <s v="C"/>
    <s v=""/>
    <n v="0"/>
  </r>
  <r>
    <s v="CHD8320007P0103"/>
    <s v="面板40.5-275"/>
    <s v="DIT"/>
    <n v="212"/>
    <x v="0"/>
    <s v="VEP"/>
    <x v="0"/>
    <s v="Order specific"/>
    <n v="2100"/>
    <n v="2"/>
    <n v="0"/>
    <n v="77.53"/>
    <n v="0"/>
    <n v="0"/>
    <n v="36"/>
    <n v="155.06"/>
    <n v="60.833333333333329"/>
    <n v="0"/>
    <n v="0"/>
    <n v="0"/>
    <n v="2791.08"/>
    <s v="Order specific"/>
    <s v="Order specific"/>
    <s v="C"/>
    <s v=""/>
    <n v="0"/>
  </r>
  <r>
    <s v="CHD8320007P0123"/>
    <s v="面板(隔离车40.5)(GE专用)"/>
    <s v="DIT"/>
    <n v="212"/>
    <x v="0"/>
    <s v="VEP"/>
    <x v="0"/>
    <s v="Order specific"/>
    <n v="2100"/>
    <n v="2"/>
    <n v="0"/>
    <n v="79.81"/>
    <n v="0"/>
    <n v="0"/>
    <n v="2"/>
    <n v="159.62"/>
    <n v="365"/>
    <n v="0"/>
    <n v="0"/>
    <n v="0"/>
    <n v="159.62"/>
    <s v="Order specific"/>
    <s v="Order specific"/>
    <s v="C"/>
    <s v=""/>
    <n v="0"/>
  </r>
  <r>
    <s v="CHD8320009R0101"/>
    <s v="联锁板焊接"/>
    <s v="VMI"/>
    <n v="212"/>
    <x v="0"/>
    <s v="VEP"/>
    <x v="2"/>
    <s v="MRP"/>
    <s v="VMI"/>
    <n v="9"/>
    <n v="0"/>
    <n v="11.1"/>
    <n v="0"/>
    <n v="0"/>
    <n v="199"/>
    <n v="99.899999999999991"/>
    <n v="3.6683417085427137"/>
    <n v="0"/>
    <n v="0"/>
    <n v="0"/>
    <n v="2208.9"/>
    <s v="&lt;15 days"/>
    <n v="3"/>
    <s v="C"/>
    <n v="21"/>
    <n v="0"/>
  </r>
  <r>
    <s v="CHD8320010P0101"/>
    <s v="导向板"/>
    <s v="VMI"/>
    <n v="212"/>
    <x v="0"/>
    <s v="VEP"/>
    <x v="2"/>
    <s v="MRP"/>
    <s v="VMI"/>
    <n v="12"/>
    <n v="0"/>
    <n v="6.99"/>
    <n v="0"/>
    <n v="0"/>
    <n v="197"/>
    <n v="83.88"/>
    <n v="16.675126903553299"/>
    <n v="0"/>
    <n v="0"/>
    <n v="0"/>
    <n v="1377.03"/>
    <s v="&lt;30 days"/>
    <n v="3"/>
    <s v="C"/>
    <n v="21"/>
    <n v="0"/>
  </r>
  <r>
    <s v="CHD8320025P0107"/>
    <s v="PT车面板T650(手车室，无空开)"/>
    <s v="VE1"/>
    <n v="212"/>
    <x v="0"/>
    <s v="VEP"/>
    <x v="0"/>
    <s v="Order specific"/>
    <n v="2100"/>
    <n v="2"/>
    <n v="0"/>
    <n v="39.64"/>
    <n v="0"/>
    <n v="0"/>
    <n v="0"/>
    <n v="79.28"/>
    <s v=""/>
    <n v="0"/>
    <n v="0"/>
    <n v="0"/>
    <n v="0"/>
    <s v="Order specific"/>
    <s v="Order specific"/>
    <s v="C"/>
    <s v=""/>
    <n v="0"/>
  </r>
  <r>
    <s v="CHD8320039P0101"/>
    <s v="配重块"/>
    <s v="VMI"/>
    <n v="212"/>
    <x v="0"/>
    <s v="VEP"/>
    <x v="2"/>
    <s v="MRP"/>
    <s v="VMI"/>
    <n v="10"/>
    <n v="0"/>
    <n v="89.74"/>
    <n v="0"/>
    <n v="0"/>
    <n v="450"/>
    <n v="897.4"/>
    <n v="1.6222222222222222"/>
    <n v="0"/>
    <n v="0"/>
    <n v="0"/>
    <n v="40383"/>
    <s v="&lt;15 days"/>
    <n v="2"/>
    <s v="C"/>
    <n v="14"/>
    <n v="0"/>
  </r>
  <r>
    <s v="CHD8320059P0101"/>
    <s v="连板"/>
    <s v="SM"/>
    <n v="212"/>
    <x v="0"/>
    <s v="VEP"/>
    <x v="1"/>
    <s v="kanban"/>
    <n v="2600"/>
    <n v="111"/>
    <n v="0"/>
    <n v="4.8"/>
    <n v="0"/>
    <n v="25"/>
    <n v="58"/>
    <n v="532.79999999999995"/>
    <n v="62.931034482758626"/>
    <n v="0"/>
    <n v="60"/>
    <n v="0"/>
    <n v="278.39999999999998"/>
    <s v="&lt;90 days"/>
    <n v="3"/>
    <s v="C"/>
    <n v="21"/>
    <n v="234.30354410958904"/>
  </r>
  <r>
    <s v="CHD8330052P0114"/>
    <s v="VEC面膜(机械)(GELPAG)"/>
    <s v="VEC"/>
    <n v="202"/>
    <x v="0"/>
    <s v="VEP"/>
    <x v="0"/>
    <s v="Order specific"/>
    <n v="2100"/>
    <n v="9"/>
    <n v="0"/>
    <n v="82"/>
    <n v="0"/>
    <n v="0"/>
    <n v="0"/>
    <n v="738"/>
    <s v=""/>
    <n v="0"/>
    <n v="0"/>
    <n v="0"/>
    <n v="0"/>
    <s v="Order specific"/>
    <s v="Order specific"/>
    <s v="C"/>
    <s v=""/>
    <n v="0"/>
  </r>
  <r>
    <s v="CHD8330052P0115"/>
    <s v="VEC面膜(电气)(GELPAG)"/>
    <s v="VEC"/>
    <n v="213"/>
    <x v="0"/>
    <s v="VEP"/>
    <x v="0"/>
    <s v="Order specific"/>
    <n v="2100"/>
    <n v="12"/>
    <n v="9"/>
    <n v="49"/>
    <n v="0"/>
    <n v="0"/>
    <n v="12"/>
    <n v="588"/>
    <n v="273.75"/>
    <n v="0"/>
    <n v="0"/>
    <n v="441"/>
    <n v="588"/>
    <s v="Order specific"/>
    <s v="Order specific"/>
    <s v="C"/>
    <s v=""/>
    <n v="0"/>
  </r>
  <r>
    <s v="CHD8330052P0116"/>
    <s v="VEC面膜(机械)(GELPAG)(澳用)"/>
    <s v="VEC"/>
    <n v="202"/>
    <x v="0"/>
    <s v="VEP"/>
    <x v="0"/>
    <s v="Order specific"/>
    <n v="2100"/>
    <n v="33"/>
    <n v="0"/>
    <n v="57.85"/>
    <n v="0"/>
    <n v="0"/>
    <n v="0"/>
    <n v="1909.05"/>
    <s v=""/>
    <n v="0"/>
    <n v="0"/>
    <n v="0"/>
    <n v="0"/>
    <s v="Order specific"/>
    <s v="Order specific"/>
    <s v="B"/>
    <s v=""/>
    <n v="0"/>
  </r>
  <r>
    <s v="CHD8330052P0117"/>
    <s v="VEC面膜(电气)(GELPAG)(澳用)"/>
    <s v="VEC"/>
    <n v="202"/>
    <x v="0"/>
    <s v="VEP"/>
    <x v="0"/>
    <s v="Order specific"/>
    <n v="2100"/>
    <n v="10"/>
    <n v="0"/>
    <n v="54.44"/>
    <n v="0"/>
    <n v="0"/>
    <n v="19"/>
    <n v="544.4"/>
    <n v="633.9473684210526"/>
    <n v="0"/>
    <n v="0"/>
    <n v="0"/>
    <n v="1034.3599999999999"/>
    <s v="Order specific"/>
    <s v="Order specific"/>
    <s v="C"/>
    <s v=""/>
    <n v="0"/>
  </r>
  <r>
    <s v="CHD8330054P0141"/>
    <s v="二次盖板"/>
    <s v="VEC"/>
    <n v="202"/>
    <x v="0"/>
    <s v="VEP"/>
    <x v="0"/>
    <s v="Order specific"/>
    <n v="2100"/>
    <n v="1"/>
    <n v="0"/>
    <n v="47.86"/>
    <n v="0"/>
    <n v="0"/>
    <n v="0"/>
    <n v="47.86"/>
    <s v=""/>
    <n v="0"/>
    <n v="0"/>
    <n v="0"/>
    <n v="0"/>
    <s v="Order specific"/>
    <s v="Order specific"/>
    <s v="C"/>
    <s v=""/>
    <n v="0"/>
  </r>
  <r>
    <s v="CHD8350009P0101"/>
    <s v="上触臂盖"/>
    <s v="VE1"/>
    <n v="202"/>
    <x v="0"/>
    <s v="VEP"/>
    <x v="0"/>
    <s v="Order specific"/>
    <n v="2100"/>
    <n v="9"/>
    <n v="0"/>
    <n v="34.96"/>
    <n v="0"/>
    <n v="0"/>
    <n v="0"/>
    <n v="314.64"/>
    <s v=""/>
    <n v="0"/>
    <n v="0"/>
    <n v="0"/>
    <n v="0"/>
    <s v="Order specific"/>
    <s v="Order specific"/>
    <s v="C"/>
    <s v=""/>
    <n v="0"/>
  </r>
  <r>
    <s v="CHD8350011F0102"/>
    <s v="下触臂"/>
    <s v="VE1"/>
    <n v="212"/>
    <x v="0"/>
    <s v="VEP"/>
    <x v="0"/>
    <s v="Order specific"/>
    <n v="2100"/>
    <n v="3"/>
    <n v="0"/>
    <n v="96.15"/>
    <n v="0"/>
    <n v="0"/>
    <n v="0"/>
    <n v="288.45000000000005"/>
    <s v=""/>
    <n v="0"/>
    <n v="0"/>
    <n v="0"/>
    <n v="0"/>
    <s v="Order specific"/>
    <s v="Order specific"/>
    <s v="C"/>
    <s v=""/>
    <n v="0"/>
  </r>
  <r>
    <s v="CHD8350013R0101"/>
    <s v="上触臂"/>
    <s v="VE1"/>
    <n v="212"/>
    <x v="0"/>
    <s v="VEP"/>
    <x v="0"/>
    <s v="Order specific"/>
    <n v="2100"/>
    <n v="1"/>
    <n v="0"/>
    <n v="290.87"/>
    <n v="0"/>
    <n v="0"/>
    <n v="0"/>
    <n v="290.87"/>
    <s v=""/>
    <n v="0"/>
    <n v="0"/>
    <n v="0"/>
    <n v="0"/>
    <s v="Order specific"/>
    <s v="Order specific"/>
    <s v="C"/>
    <s v=""/>
    <n v="0"/>
  </r>
  <r>
    <s v="CHD9000001P0049"/>
    <s v="内六角圆柱头螺钉M16×80 GB/T70.1-2000"/>
    <s v="VE1"/>
    <n v="219"/>
    <x v="0"/>
    <s v="VEP"/>
    <x v="0"/>
    <s v="Order specific"/>
    <n v="2100"/>
    <n v="111"/>
    <n v="0"/>
    <n v="1.62"/>
    <n v="0"/>
    <n v="0"/>
    <n v="18"/>
    <n v="179.82000000000002"/>
    <n v="20.277777777777775"/>
    <n v="0"/>
    <n v="0"/>
    <n v="0"/>
    <n v="29.160000000000004"/>
    <s v="Order specific"/>
    <s v="Order specific"/>
    <s v="C"/>
    <s v=""/>
    <n v="0"/>
  </r>
  <r>
    <s v="CHD9000044P0004"/>
    <s v="滚针轴承8×12×8 GB2764-91"/>
    <s v="VE2"/>
    <n v="212"/>
    <x v="0"/>
    <s v="VEP"/>
    <x v="0"/>
    <s v="Order specific"/>
    <n v="2100"/>
    <n v="79"/>
    <n v="0"/>
    <n v="1.1599999999999999"/>
    <n v="0"/>
    <n v="0"/>
    <n v="83"/>
    <n v="91.64"/>
    <n v="488.13253012048193"/>
    <n v="0"/>
    <n v="0"/>
    <n v="0"/>
    <n v="96.279999999999987"/>
    <s v="Order specific"/>
    <s v="Order specific"/>
    <s v="C"/>
    <s v=""/>
    <n v="0"/>
  </r>
  <r>
    <s v="CHD9000044P0005"/>
    <s v="滚轮滚针轴承14×18×10 GB2764-91"/>
    <s v="VMI"/>
    <n v="219"/>
    <x v="0"/>
    <s v="VEP"/>
    <x v="2"/>
    <s v="MRP"/>
    <s v="VMI"/>
    <n v="410"/>
    <n v="0"/>
    <n v="1.18"/>
    <n v="0"/>
    <n v="0"/>
    <n v="97577"/>
    <n v="483.79999999999995"/>
    <n v="0.29551021244760545"/>
    <n v="0"/>
    <n v="0"/>
    <n v="0"/>
    <n v="115140.86"/>
    <s v="&lt;15 days"/>
    <n v="2"/>
    <s v="C"/>
    <n v="14"/>
    <n v="0"/>
  </r>
  <r>
    <s v="CHD9000044P0006"/>
    <s v="滚针轴承16×22×20 GB2764-91"/>
    <s v="VMI"/>
    <n v="219"/>
    <x v="0"/>
    <s v="VEP"/>
    <x v="2"/>
    <s v="MRP"/>
    <s v="VMI"/>
    <n v="320"/>
    <n v="0"/>
    <n v="1.69"/>
    <n v="0"/>
    <n v="0"/>
    <n v="16015"/>
    <n v="540.79999999999995"/>
    <n v="9.3443646581330011"/>
    <n v="0"/>
    <n v="0"/>
    <n v="0"/>
    <n v="27065.35"/>
    <s v="&lt;15 days"/>
    <n v="2"/>
    <s v="C"/>
    <n v="14"/>
    <n v="0"/>
  </r>
  <r>
    <s v="CHD9000046P0001"/>
    <s v="链条081-1×40 GB1243-97-081-1×40"/>
    <s v="VMI"/>
    <n v="219"/>
    <x v="0"/>
    <s v="VEP"/>
    <x v="2"/>
    <s v="MRP"/>
    <s v="VMI"/>
    <n v="88"/>
    <n v="0"/>
    <n v="4.7"/>
    <n v="0"/>
    <n v="0"/>
    <n v="15009"/>
    <n v="413.6"/>
    <n v="7.7819974681857556"/>
    <n v="0"/>
    <n v="0"/>
    <n v="0"/>
    <n v="70542.3"/>
    <s v="&lt;15 days"/>
    <n v="2"/>
    <s v="C"/>
    <n v="14"/>
    <n v="0"/>
  </r>
  <r>
    <s v="CHD9000046P0003"/>
    <s v="链条415B-1×40 GB1243-97-415B-1×40"/>
    <s v="VMI"/>
    <n v="219"/>
    <x v="0"/>
    <s v="VEP"/>
    <x v="2"/>
    <s v="MRP"/>
    <s v="VMI"/>
    <n v="19"/>
    <n v="0"/>
    <n v="6"/>
    <n v="0"/>
    <n v="0"/>
    <n v="1006"/>
    <n v="114"/>
    <n v="31.928429423459246"/>
    <n v="0"/>
    <n v="0"/>
    <n v="0"/>
    <n v="6036"/>
    <s v="&lt;90 days"/>
    <n v="3"/>
    <s v="C"/>
    <n v="21"/>
    <n v="25.753068493150693"/>
  </r>
  <r>
    <s v="CHD9000047P0001"/>
    <s v="300/500V，RV-105 1平，105℃，多股黑色软导线"/>
    <s v="VMI"/>
    <n v="219"/>
    <x v="0"/>
    <s v="VEP"/>
    <x v="2"/>
    <s v="MRP"/>
    <s v="VMI"/>
    <n v="50458.25"/>
    <n v="0"/>
    <n v="0.95"/>
    <n v="0"/>
    <n v="0"/>
    <n v="1370084.85"/>
    <n v="47935.337499999994"/>
    <n v="5.0617303008642124E-3"/>
    <n v="0"/>
    <n v="0"/>
    <n v="0"/>
    <n v="1301580.6074999999"/>
    <s v="&lt;15 days"/>
    <n v="1"/>
    <s v="A"/>
    <n v="7"/>
    <n v="0"/>
  </r>
  <r>
    <s v="CHD9000052P0001"/>
    <s v="轴承61905 GB276-94"/>
    <s v="VMI"/>
    <n v="212"/>
    <x v="0"/>
    <s v="VEP"/>
    <x v="2"/>
    <s v="MRP"/>
    <s v="VMI"/>
    <n v="1063"/>
    <n v="0"/>
    <n v="14.19"/>
    <n v="0"/>
    <n v="0"/>
    <n v="32066"/>
    <n v="15083.97"/>
    <n v="574.35480727250047"/>
    <n v="0"/>
    <n v="0"/>
    <n v="0"/>
    <n v="455016.54"/>
    <s v="&gt;90 days"/>
    <n v="1"/>
    <s v="A"/>
    <n v="7"/>
    <n v="9834.0876360210641"/>
  </r>
  <r>
    <s v="CHD9000052P0007"/>
    <s v="轴承6005 GB2764-94"/>
    <s v="VMI"/>
    <n v="212"/>
    <x v="0"/>
    <s v="VEP"/>
    <x v="2"/>
    <s v="MRP"/>
    <s v="VMI"/>
    <n v="595"/>
    <n v="0"/>
    <n v="12.94"/>
    <n v="0"/>
    <n v="0"/>
    <n v="16087"/>
    <n v="7699.2999999999993"/>
    <n v="24.118542922856964"/>
    <n v="0"/>
    <n v="0"/>
    <n v="0"/>
    <n v="208165.78"/>
    <s v="&lt;30 days"/>
    <n v="1"/>
    <s v="A"/>
    <n v="7"/>
    <n v="3606.7073639299474"/>
  </r>
  <r>
    <s v="CHD9000053P0015"/>
    <s v="弹性圆柱销5×20 GB/T879.1-2000"/>
    <s v="VE1"/>
    <n v="217"/>
    <x v="0"/>
    <s v="VEP"/>
    <x v="0"/>
    <s v="Order specific"/>
    <n v="2100"/>
    <n v="100"/>
    <n v="0"/>
    <n v="0.16"/>
    <n v="0"/>
    <n v="0"/>
    <n v="0"/>
    <n v="16"/>
    <s v=""/>
    <n v="0"/>
    <n v="0"/>
    <n v="0"/>
    <n v="0"/>
    <s v="Order specific"/>
    <s v="Order specific"/>
    <s v="C"/>
    <s v=""/>
    <n v="0"/>
  </r>
  <r>
    <s v="CHD9000056P0001"/>
    <s v="滚针轴承25×12×14 KVZ"/>
    <s v="VMI"/>
    <n v="219"/>
    <x v="0"/>
    <s v="VEP"/>
    <x v="2"/>
    <s v="MRP"/>
    <s v="VMI"/>
    <n v="144"/>
    <n v="0"/>
    <n v="9.1199999999999992"/>
    <n v="0"/>
    <n v="0"/>
    <n v="16029"/>
    <n v="1313.28"/>
    <n v="2.2771227150789195"/>
    <n v="0"/>
    <n v="0"/>
    <n v="0"/>
    <n v="146184.47999999998"/>
    <s v="&lt;15 days"/>
    <n v="2"/>
    <s v="B"/>
    <n v="14"/>
    <n v="0"/>
  </r>
  <r>
    <s v="CHD9000057P0001"/>
    <s v="单向轴承 FZ16"/>
    <s v="VMI"/>
    <n v="212"/>
    <x v="0"/>
    <s v="VEP"/>
    <x v="2"/>
    <s v="MRP"/>
    <s v="VMI"/>
    <n v="1073"/>
    <n v="0"/>
    <n v="16.850000000000001"/>
    <n v="0"/>
    <n v="0"/>
    <n v="31869"/>
    <n v="18080.050000000003"/>
    <n v="1.649251623835075"/>
    <n v="0"/>
    <n v="0"/>
    <n v="0"/>
    <n v="536992.65"/>
    <s v="&lt;15 days"/>
    <n v="1"/>
    <s v="A"/>
    <n v="7"/>
    <n v="0"/>
  </r>
  <r>
    <s v="CHD9000057P0002"/>
    <s v="单向轴承 FZ20"/>
    <s v="VMI"/>
    <n v="212"/>
    <x v="0"/>
    <s v="VEP"/>
    <x v="2"/>
    <s v="MRP"/>
    <s v="VMI"/>
    <n v="2016"/>
    <n v="0"/>
    <n v="17.96"/>
    <n v="0"/>
    <n v="0"/>
    <n v="31067"/>
    <n v="36207.360000000001"/>
    <n v="12.606463449962982"/>
    <n v="0"/>
    <n v="0"/>
    <n v="0"/>
    <n v="557963.32000000007"/>
    <s v="&lt;15 days"/>
    <n v="1"/>
    <s v="A"/>
    <n v="7"/>
    <n v="10627.632343927791"/>
  </r>
  <r>
    <s v="CHD9000128P0002"/>
    <s v="GB/T 879.3-2000弹性圆柱销 卷制 5×26"/>
    <s v="VE1"/>
    <n v="219"/>
    <x v="0"/>
    <s v="VEP"/>
    <x v="0"/>
    <s v="Order specific"/>
    <n v="2100"/>
    <n v="1723"/>
    <n v="0"/>
    <n v="0.65"/>
    <n v="0"/>
    <n v="0"/>
    <n v="14"/>
    <n v="1119.95"/>
    <n v="52560"/>
    <n v="0"/>
    <n v="0"/>
    <n v="0"/>
    <n v="9.1"/>
    <s v="Order specific"/>
    <s v="Order specific"/>
    <s v="B"/>
    <s v=""/>
    <n v="0"/>
  </r>
  <r>
    <s v="CPX2-03-N11AZZ"/>
    <s v="接触器"/>
    <s v="TRA"/>
    <n v="213"/>
    <x v="1"/>
    <s v="HVX"/>
    <x v="0"/>
    <s v="Order specific"/>
    <n v="2100"/>
    <n v="71"/>
    <n v="291"/>
    <n v="10174.76"/>
    <n v="0"/>
    <n v="0"/>
    <n v="537"/>
    <n v="722407.96"/>
    <n v="1171.1266294227187"/>
    <n v="0"/>
    <n v="0"/>
    <n v="2960855.16"/>
    <n v="5463846.1200000001"/>
    <s v="Order specific"/>
    <s v="Order specific"/>
    <s v="A"/>
    <s v=""/>
    <n v="0"/>
  </r>
  <r>
    <s v="DRC000450-01"/>
    <s v="SPACER"/>
    <s v="SM"/>
    <n v="212"/>
    <x v="1"/>
    <s v="HVX"/>
    <x v="1"/>
    <s v="kanban"/>
    <n v="2600"/>
    <n v="139"/>
    <n v="90"/>
    <n v="1.6"/>
    <n v="0"/>
    <n v="30"/>
    <n v="866"/>
    <n v="222.4"/>
    <n v="29.924942263279444"/>
    <n v="0"/>
    <n v="24"/>
    <n v="144"/>
    <n v="1385.6000000000001"/>
    <s v="&lt;30 days"/>
    <n v="3"/>
    <s v="C"/>
    <n v="21"/>
    <n v="43.777485471734508"/>
  </r>
  <r>
    <s v="DRC001061-02"/>
    <s v="DAMPER"/>
    <s v="SM"/>
    <n v="202"/>
    <x v="1"/>
    <s v="HVX"/>
    <x v="1"/>
    <s v="kanban"/>
    <n v="2600"/>
    <n v="546"/>
    <n v="704"/>
    <n v="1"/>
    <n v="0"/>
    <n v="176"/>
    <n v="2116"/>
    <n v="546"/>
    <n v="23.976843100189036"/>
    <n v="0"/>
    <n v="88"/>
    <n v="704"/>
    <n v="2116"/>
    <s v="&lt;30 days"/>
    <n v="3"/>
    <s v="C"/>
    <n v="21"/>
    <n v="44.740467921553211"/>
  </r>
  <r>
    <s v="DRC001528-02"/>
    <s v="CALIBRE"/>
    <s v="SM"/>
    <n v="202"/>
    <x v="1"/>
    <s v="HVX"/>
    <x v="1"/>
    <s v="kanban"/>
    <n v="2600"/>
    <n v="261"/>
    <n v="96"/>
    <n v="4"/>
    <n v="0"/>
    <n v="24"/>
    <n v="7"/>
    <n v="1044"/>
    <n v="28470"/>
    <n v="0"/>
    <n v="48"/>
    <n v="384"/>
    <n v="28"/>
    <s v="&gt;90 days"/>
    <n v="3"/>
    <s v="B"/>
    <n v="21"/>
    <n v="688.53175131717603"/>
  </r>
  <r>
    <s v="DRC001560-01"/>
    <s v="BEARING"/>
    <s v="SM"/>
    <n v="202"/>
    <x v="1"/>
    <s v="HVX"/>
    <x v="1"/>
    <s v="kanban"/>
    <n v="2600"/>
    <n v="291"/>
    <n v="352"/>
    <n v="2.8"/>
    <n v="0"/>
    <n v="88"/>
    <n v="1058"/>
    <n v="814.8"/>
    <n v="90.042533081285441"/>
    <n v="0"/>
    <n v="123.19999999999999"/>
    <n v="985.59999999999991"/>
    <n v="2962.3999999999996"/>
    <s v="&gt;90 days"/>
    <n v="3"/>
    <s v="C"/>
    <n v="21"/>
    <n v="412.34807217760982"/>
  </r>
  <r>
    <s v="DRC001561-01"/>
    <s v="RING"/>
    <s v="SM"/>
    <n v="202"/>
    <x v="1"/>
    <s v="HVX"/>
    <x v="1"/>
    <s v="kanban"/>
    <n v="2600"/>
    <n v="252"/>
    <n v="360"/>
    <n v="0.85"/>
    <n v="0"/>
    <n v="90"/>
    <n v="1584"/>
    <n v="214.2"/>
    <n v="67.054924242424249"/>
    <n v="0"/>
    <n v="38.25"/>
    <n v="306"/>
    <n v="1346.3999999999999"/>
    <s v="&lt;90 days"/>
    <n v="3"/>
    <s v="C"/>
    <n v="21"/>
    <n v="97.097667674057334"/>
  </r>
  <r>
    <s v="DRC001567-01"/>
    <s v="WASHER"/>
    <s v="SM"/>
    <n v="202"/>
    <x v="1"/>
    <s v="HVX"/>
    <x v="1"/>
    <s v="kanban"/>
    <n v="2600"/>
    <n v="294"/>
    <n v="360"/>
    <n v="0.53"/>
    <n v="0"/>
    <n v="90"/>
    <n v="1584"/>
    <n v="155.82000000000002"/>
    <n v="58.06818181818182"/>
    <n v="0"/>
    <n v="23.85"/>
    <n v="190.8"/>
    <n v="839.5200000000001"/>
    <s v="&lt;90 days"/>
    <n v="3"/>
    <s v="C"/>
    <n v="21"/>
    <n v="65.649313972602755"/>
  </r>
  <r>
    <s v="DRC001580-01"/>
    <s v="GASKET"/>
    <s v="SM"/>
    <n v="202"/>
    <x v="1"/>
    <s v="HVX"/>
    <x v="1"/>
    <s v="kanban"/>
    <n v="2600"/>
    <n v="268"/>
    <n v="352"/>
    <n v="0.2"/>
    <n v="0"/>
    <n v="88"/>
    <n v="1058"/>
    <n v="53.6"/>
    <n v="101.42722117202268"/>
    <n v="0"/>
    <n v="8.8000000000000007"/>
    <n v="70.400000000000006"/>
    <n v="211.60000000000002"/>
    <s v="&gt;90 days"/>
    <n v="3"/>
    <s v="C"/>
    <n v="21"/>
    <n v="28.051575733855184"/>
  </r>
  <r>
    <s v="DRC001663-01"/>
    <s v="WASHER"/>
    <s v="CVX"/>
    <n v="213"/>
    <x v="1"/>
    <s v="HVX"/>
    <x v="0"/>
    <s v="Order specific"/>
    <n v="2100"/>
    <n v="683"/>
    <n v="510"/>
    <n v="2.73"/>
    <n v="200"/>
    <n v="0"/>
    <n v="237"/>
    <n v="1864.59"/>
    <n v="412.74261603375527"/>
    <n v="546"/>
    <n v="0"/>
    <n v="1392.3"/>
    <n v="647.01"/>
    <s v="Order specific"/>
    <s v="Order specific"/>
    <s v="B"/>
    <s v=""/>
    <n v="0"/>
  </r>
  <r>
    <s v="DRC001670-01"/>
    <s v="POINTER"/>
    <s v="SM"/>
    <n v="212"/>
    <x v="1"/>
    <s v="HVX"/>
    <x v="1"/>
    <s v="kanban"/>
    <n v="2600"/>
    <n v="263"/>
    <n v="264"/>
    <n v="3.71"/>
    <n v="0"/>
    <n v="88"/>
    <n v="1058"/>
    <n v="975.73"/>
    <n v="235.62854442344045"/>
    <n v="0"/>
    <n v="163.24"/>
    <n v="979.43999999999994"/>
    <n v="3925.18"/>
    <s v="&gt;90 days"/>
    <n v="3"/>
    <s v="B"/>
    <n v="21"/>
    <n v="586.58799895144307"/>
  </r>
  <r>
    <s v="DRC001671-01"/>
    <s v="STOP"/>
    <s v="SM"/>
    <n v="202"/>
    <x v="1"/>
    <s v="HVX"/>
    <x v="1"/>
    <s v="kanban"/>
    <n v="2600"/>
    <n v="155"/>
    <n v="176"/>
    <n v="3.46"/>
    <n v="0"/>
    <n v="44"/>
    <n v="529"/>
    <n v="536.29999999999995"/>
    <n v="181.46502835538752"/>
    <n v="0"/>
    <n v="76.12"/>
    <n v="608.96"/>
    <n v="1830.34"/>
    <s v="&gt;90 days"/>
    <n v="3"/>
    <s v="C"/>
    <n v="21"/>
    <n v="312.99628926506585"/>
  </r>
  <r>
    <s v="DRC001675-01"/>
    <s v="SUPPORT"/>
    <s v="SM"/>
    <n v="202"/>
    <x v="1"/>
    <s v="HVX"/>
    <x v="1"/>
    <s v="kanban"/>
    <n v="2600"/>
    <n v="261"/>
    <n v="440"/>
    <n v="8.4499999999999993"/>
    <n v="0"/>
    <n v="88"/>
    <n v="1058"/>
    <n v="2205.4499999999998"/>
    <n v="53.473534971644618"/>
    <n v="0"/>
    <n v="371.79999999999995"/>
    <n v="3717.9999999999995"/>
    <n v="8940.0999999999985"/>
    <s v="&lt;90 days"/>
    <n v="3"/>
    <s v="B"/>
    <n v="21"/>
    <n v="883.9583937958464"/>
  </r>
  <r>
    <s v="DRC001677-01"/>
    <s v="SUPPORT"/>
    <s v="SM"/>
    <n v="202"/>
    <x v="1"/>
    <s v="HVX"/>
    <x v="1"/>
    <s v="kanban"/>
    <n v="2600"/>
    <n v="80"/>
    <n v="120"/>
    <n v="14.1"/>
    <n v="0"/>
    <n v="30"/>
    <n v="237"/>
    <n v="1128"/>
    <n v="401.96202531645571"/>
    <n v="0"/>
    <n v="211.5"/>
    <n v="1692"/>
    <n v="3341.7"/>
    <s v="&gt;90 days"/>
    <n v="3"/>
    <s v="B"/>
    <n v="21"/>
    <n v="705.58557959376481"/>
  </r>
  <r>
    <s v="DRC001679-01"/>
    <s v="CBX框架壳上"/>
    <s v="VMI"/>
    <n v="202"/>
    <x v="1"/>
    <s v="HVX"/>
    <x v="2"/>
    <s v="MRP"/>
    <s v="VMI"/>
    <n v="27"/>
    <n v="0"/>
    <n v="76.92"/>
    <n v="0"/>
    <n v="0"/>
    <n v="1226"/>
    <n v="2076.84"/>
    <n v="23.817292006525282"/>
    <n v="0"/>
    <n v="0"/>
    <n v="0"/>
    <n v="94303.92"/>
    <s v="&lt;30 days"/>
    <n v="2"/>
    <s v="B"/>
    <n v="14"/>
    <n v="564.99720953424651"/>
  </r>
  <r>
    <s v="DRC001682-01"/>
    <s v="SUPPORT"/>
    <s v="SM"/>
    <n v="202"/>
    <x v="1"/>
    <s v="HVX"/>
    <x v="1"/>
    <s v="kanban"/>
    <n v="2600"/>
    <n v="139"/>
    <n v="90"/>
    <n v="16.2"/>
    <n v="0"/>
    <n v="30"/>
    <n v="237"/>
    <n v="2251.7999999999997"/>
    <n v="41.582278481012658"/>
    <n v="0"/>
    <n v="243"/>
    <n v="1458"/>
    <n v="3839.3999999999996"/>
    <s v="&lt;90 days"/>
    <n v="3"/>
    <s v="B"/>
    <n v="21"/>
    <n v="735.62912876712323"/>
  </r>
  <r>
    <s v="DRC001686-01"/>
    <s v="机械闭锁安装件（黑色）"/>
    <s v="VMI"/>
    <n v="202"/>
    <x v="1"/>
    <s v="HVX"/>
    <x v="2"/>
    <s v="MRP"/>
    <s v="VMI"/>
    <n v="5"/>
    <n v="0"/>
    <n v="39.119999999999997"/>
    <n v="0"/>
    <n v="0"/>
    <n v="237"/>
    <n v="195.6"/>
    <n v="214.07172995780593"/>
    <n v="0"/>
    <n v="0"/>
    <n v="0"/>
    <n v="9271.4399999999987"/>
    <s v="&gt;90 days"/>
    <n v="3"/>
    <s v="C"/>
    <n v="21"/>
    <n v="116.43194575736671"/>
  </r>
  <r>
    <s v="DRC001688-01"/>
    <s v="接触器分闸弹簧安装板"/>
    <s v="VMI"/>
    <n v="202"/>
    <x v="1"/>
    <s v="HVX"/>
    <x v="2"/>
    <s v="MRP"/>
    <s v="VMI"/>
    <n v="27"/>
    <n v="0"/>
    <n v="51.21"/>
    <n v="0"/>
    <n v="0"/>
    <n v="529"/>
    <n v="1382.67"/>
    <n v="3.4499054820415878"/>
    <n v="0"/>
    <n v="0"/>
    <n v="0"/>
    <n v="27090.09"/>
    <s v="&lt;15 days"/>
    <n v="2"/>
    <s v="B"/>
    <n v="14"/>
    <n v="0"/>
  </r>
  <r>
    <s v="DRC001689-01"/>
    <s v="灭弧室 连接铜片"/>
    <s v="CVX"/>
    <n v="212"/>
    <x v="1"/>
    <s v="HVX"/>
    <x v="0"/>
    <s v="Order specific"/>
    <n v="2100"/>
    <n v="36"/>
    <n v="0"/>
    <n v="49.39"/>
    <n v="0"/>
    <n v="0"/>
    <n v="144"/>
    <n v="1778.04"/>
    <n v="68.4375"/>
    <n v="0"/>
    <n v="0"/>
    <n v="0"/>
    <n v="7112.16"/>
    <s v="Order specific"/>
    <s v="Order specific"/>
    <s v="B"/>
    <s v=""/>
    <n v="0"/>
  </r>
  <r>
    <s v="DRC001690-01"/>
    <s v="接触器合闸电磁铁安装板"/>
    <s v="VMI"/>
    <n v="202"/>
    <x v="1"/>
    <s v="HVX"/>
    <x v="2"/>
    <s v="MRP"/>
    <s v="VMI"/>
    <n v="27"/>
    <n v="0"/>
    <n v="52.14"/>
    <n v="0"/>
    <n v="0"/>
    <n v="529"/>
    <n v="1407.78"/>
    <n v="24.839319470699433"/>
    <n v="0"/>
    <n v="0"/>
    <n v="0"/>
    <n v="27582.06"/>
    <s v="&lt;30 days"/>
    <n v="2"/>
    <s v="B"/>
    <n v="14"/>
    <n v="405.45349643835618"/>
  </r>
  <r>
    <s v="DRC001691-01"/>
    <s v="FORK"/>
    <s v="SM"/>
    <n v="202"/>
    <x v="1"/>
    <s v="HVX"/>
    <x v="1"/>
    <s v="kanban"/>
    <n v="2600"/>
    <n v="101"/>
    <n v="90"/>
    <n v="23"/>
    <n v="0"/>
    <n v="30"/>
    <n v="554"/>
    <n v="2323"/>
    <n v="17.788808664259928"/>
    <n v="0"/>
    <n v="345"/>
    <n v="2070"/>
    <n v="12742"/>
    <s v="&lt;30 days"/>
    <n v="2"/>
    <s v="B"/>
    <n v="14"/>
    <n v="326.54944901065443"/>
  </r>
  <r>
    <s v="DRC001692-01"/>
    <s v="RING"/>
    <s v="SM"/>
    <n v="212"/>
    <x v="1"/>
    <s v="HVX"/>
    <x v="1"/>
    <s v="kanban"/>
    <n v="2600"/>
    <n v="292"/>
    <n v="240"/>
    <n v="1.32"/>
    <n v="0"/>
    <n v="60"/>
    <n v="237"/>
    <n v="385.44"/>
    <n v="155.54852320675107"/>
    <n v="0"/>
    <n v="39.6"/>
    <n v="316.8"/>
    <n v="312.84000000000003"/>
    <s v="&gt;90 days"/>
    <n v="3"/>
    <s v="C"/>
    <n v="21"/>
    <n v="220.04614336633665"/>
  </r>
  <r>
    <s v="DRC001693-01"/>
    <s v="PLATE"/>
    <s v="SM"/>
    <n v="202"/>
    <x v="1"/>
    <s v="HVX"/>
    <x v="1"/>
    <s v="kanban"/>
    <n v="2600"/>
    <n v="261"/>
    <n v="360"/>
    <n v="9.5"/>
    <n v="0"/>
    <n v="90"/>
    <n v="1214"/>
    <n v="2479.5"/>
    <n v="87.792421746293243"/>
    <n v="0"/>
    <n v="427.5"/>
    <n v="3420"/>
    <n v="11533"/>
    <s v="&lt;90 days"/>
    <n v="2"/>
    <s v="B"/>
    <n v="14"/>
    <n v="1375.5069288797147"/>
  </r>
  <r>
    <s v="DRC001694-01"/>
    <s v="PIN"/>
    <s v="SM"/>
    <n v="202"/>
    <x v="1"/>
    <s v="HVX"/>
    <x v="1"/>
    <s v="kanban"/>
    <n v="2600"/>
    <n v="161"/>
    <n v="60"/>
    <n v="16.510000000000002"/>
    <n v="0"/>
    <n v="30"/>
    <n v="237"/>
    <n v="2658.11"/>
    <n v="401.96202531645571"/>
    <n v="0"/>
    <n v="247.65000000000003"/>
    <n v="990.60000000000014"/>
    <n v="3912.8700000000003"/>
    <s v="&gt;90 days"/>
    <n v="3"/>
    <s v="B"/>
    <n v="21"/>
    <n v="1662.6986568918283"/>
  </r>
  <r>
    <s v="DRC001698-01"/>
    <s v="接触器合闸电磁铁铁芯"/>
    <s v="VMI"/>
    <n v="202"/>
    <x v="1"/>
    <s v="HVX"/>
    <x v="2"/>
    <s v="MRP"/>
    <s v="VMI"/>
    <n v="54"/>
    <n v="0"/>
    <n v="27.2"/>
    <n v="0"/>
    <n v="0"/>
    <n v="1058"/>
    <n v="1468.8"/>
    <n v="55.54347826086957"/>
    <n v="0"/>
    <n v="0"/>
    <n v="0"/>
    <n v="28777.599999999999"/>
    <s v="&lt;90 days"/>
    <n v="2"/>
    <s v="B"/>
    <n v="14"/>
    <n v="725.06406575342476"/>
  </r>
  <r>
    <s v="DRC001699-01"/>
    <s v="LEVER"/>
    <s v="SM"/>
    <n v="202"/>
    <x v="1"/>
    <s v="HVX"/>
    <x v="1"/>
    <s v="kanban"/>
    <n v="2600"/>
    <n v="89"/>
    <n v="120"/>
    <n v="1.02"/>
    <n v="0"/>
    <n v="30"/>
    <n v="237"/>
    <n v="90.78"/>
    <n v="83.164556962025316"/>
    <n v="0"/>
    <n v="15.3"/>
    <n v="122.4"/>
    <n v="241.74"/>
    <s v="&lt;90 days"/>
    <n v="3"/>
    <s v="C"/>
    <n v="21"/>
    <n v="44.785629041095895"/>
  </r>
  <r>
    <s v="DRC001700-01"/>
    <s v="SUPPORT"/>
    <s v="SM"/>
    <n v="202"/>
    <x v="1"/>
    <s v="HVX"/>
    <x v="1"/>
    <s v="kanban"/>
    <n v="2600"/>
    <n v="101"/>
    <n v="90"/>
    <n v="0.91"/>
    <n v="0"/>
    <n v="30"/>
    <n v="237"/>
    <n v="91.91"/>
    <n v="137.06751054852322"/>
    <n v="0"/>
    <n v="13.65"/>
    <n v="81.900000000000006"/>
    <n v="215.67000000000002"/>
    <s v="&gt;90 days"/>
    <n v="3"/>
    <s v="C"/>
    <n v="21"/>
    <n v="51.366839612128672"/>
  </r>
  <r>
    <s v="DRC001702-01"/>
    <s v="PLATE"/>
    <s v="SM"/>
    <n v="202"/>
    <x v="1"/>
    <s v="HVX"/>
    <x v="1"/>
    <s v="kanban"/>
    <n v="2600"/>
    <n v="112"/>
    <n v="90"/>
    <n v="0.91"/>
    <n v="0"/>
    <n v="30"/>
    <n v="237"/>
    <n v="101.92"/>
    <n v="155.54852320675107"/>
    <n v="0"/>
    <n v="13.65"/>
    <n v="81.900000000000006"/>
    <n v="215.67000000000002"/>
    <s v="&gt;90 days"/>
    <n v="3"/>
    <s v="C"/>
    <n v="21"/>
    <n v="58.185717444730784"/>
  </r>
  <r>
    <s v="DRC001705-01"/>
    <s v="SUPPORT"/>
    <s v="SM"/>
    <n v="202"/>
    <x v="1"/>
    <s v="HVX"/>
    <x v="1"/>
    <s v="kanban"/>
    <n v="2600"/>
    <n v="109"/>
    <n v="90"/>
    <n v="1.43"/>
    <n v="0"/>
    <n v="30"/>
    <n v="237"/>
    <n v="155.87"/>
    <n v="172.48945147679325"/>
    <n v="0"/>
    <n v="21.45"/>
    <n v="128.69999999999999"/>
    <n v="338.90999999999997"/>
    <s v="&gt;90 days"/>
    <n v="3"/>
    <s v="C"/>
    <n v="21"/>
    <n v="90.349618458904118"/>
  </r>
  <r>
    <s v="DRC001706-01"/>
    <s v="LEVER"/>
    <s v="SM"/>
    <n v="202"/>
    <x v="1"/>
    <s v="HVX"/>
    <x v="1"/>
    <s v="kanban"/>
    <n v="2600"/>
    <n v="87"/>
    <n v="150"/>
    <n v="1.34"/>
    <n v="0"/>
    <n v="30"/>
    <n v="237"/>
    <n v="116.58000000000001"/>
    <n v="167.86919831223628"/>
    <n v="0"/>
    <n v="20.100000000000001"/>
    <n v="201"/>
    <n v="317.58000000000004"/>
    <s v="&gt;90 days"/>
    <n v="3"/>
    <s v="C"/>
    <n v="21"/>
    <n v="67.31745588538395"/>
  </r>
  <r>
    <s v="DRC001707-01"/>
    <s v="LEVER"/>
    <s v="SM"/>
    <n v="202"/>
    <x v="1"/>
    <s v="HVX"/>
    <x v="1"/>
    <s v="kanban"/>
    <n v="2600"/>
    <n v="126"/>
    <n v="90"/>
    <n v="14.33"/>
    <n v="0"/>
    <n v="30"/>
    <n v="237"/>
    <n v="1805.58"/>
    <n v="133.98734177215189"/>
    <n v="0"/>
    <n v="214.95"/>
    <n v="1289.7"/>
    <n v="3396.21"/>
    <s v="&gt;90 days"/>
    <n v="3"/>
    <s v="B"/>
    <n v="21"/>
    <n v="1004.9088968162495"/>
  </r>
  <r>
    <s v="DRC001710-01"/>
    <s v="SPACER"/>
    <s v="SM"/>
    <n v="202"/>
    <x v="1"/>
    <s v="HVX"/>
    <x v="1"/>
    <s v="kanban"/>
    <n v="2600"/>
    <n v="352"/>
    <n v="352"/>
    <n v="2.2000000000000002"/>
    <n v="0"/>
    <n v="88"/>
    <n v="1058"/>
    <n v="774.40000000000009"/>
    <n v="43.46880907372401"/>
    <n v="0"/>
    <n v="96.800000000000011"/>
    <n v="774.40000000000009"/>
    <n v="2327.6000000000004"/>
    <s v="&lt;90 days"/>
    <n v="3"/>
    <s v="C"/>
    <n v="21"/>
    <n v="264.18709041095894"/>
  </r>
  <r>
    <s v="DRC001713-01"/>
    <s v="SPACER"/>
    <s v="SM"/>
    <n v="202"/>
    <x v="1"/>
    <s v="HVX"/>
    <x v="1"/>
    <s v="kanban"/>
    <n v="2600"/>
    <n v="289"/>
    <n v="180"/>
    <n v="13.65"/>
    <n v="0"/>
    <n v="90"/>
    <n v="1585"/>
    <n v="3944.85"/>
    <n v="81.059936908517358"/>
    <n v="0"/>
    <n v="614.25"/>
    <n v="2457"/>
    <n v="21635.25"/>
    <s v="&lt;90 days"/>
    <n v="2"/>
    <s v="B"/>
    <n v="14"/>
    <n v="2153.928629280822"/>
  </r>
  <r>
    <s v="DRC001716-01"/>
    <s v="ROLLER"/>
    <s v="SM"/>
    <n v="202"/>
    <x v="1"/>
    <s v="HVX"/>
    <x v="1"/>
    <s v="kanban"/>
    <n v="2600"/>
    <n v="155"/>
    <n v="150"/>
    <n v="4.2"/>
    <n v="0"/>
    <n v="30"/>
    <n v="237"/>
    <n v="651"/>
    <n v="445.08438818565401"/>
    <n v="0"/>
    <n v="63"/>
    <n v="630"/>
    <n v="995.40000000000009"/>
    <s v="&gt;90 days"/>
    <n v="3"/>
    <s v="C"/>
    <n v="21"/>
    <n v="409.38775446745984"/>
  </r>
  <r>
    <s v="DRC001718-01"/>
    <s v="AXLE"/>
    <s v="SM"/>
    <n v="202"/>
    <x v="1"/>
    <s v="HVX"/>
    <x v="1"/>
    <s v="kanban"/>
    <n v="2600"/>
    <n v="151"/>
    <n v="120"/>
    <n v="21.23"/>
    <n v="0"/>
    <n v="30"/>
    <n v="237"/>
    <n v="3205.73"/>
    <n v="238.71308016877637"/>
    <n v="0"/>
    <n v="318.45"/>
    <n v="2547.6"/>
    <n v="5031.51"/>
    <s v="&gt;90 days"/>
    <n v="3"/>
    <s v="B"/>
    <n v="21"/>
    <n v="1929.6528381157755"/>
  </r>
  <r>
    <s v="DRC001720-01"/>
    <s v="PIN"/>
    <s v="SM"/>
    <n v="202"/>
    <x v="1"/>
    <s v="HVX"/>
    <x v="1"/>
    <s v="kanban"/>
    <n v="2600"/>
    <n v="210"/>
    <n v="180"/>
    <n v="8.75"/>
    <n v="0"/>
    <n v="90"/>
    <n v="1584"/>
    <n v="1837.5"/>
    <n v="34.794823232323232"/>
    <n v="0"/>
    <n v="393.75"/>
    <n v="1575"/>
    <n v="13860"/>
    <s v="&lt;90 days"/>
    <n v="2"/>
    <s v="B"/>
    <n v="14"/>
    <n v="724.78948108500413"/>
  </r>
  <r>
    <s v="DRC001722-01"/>
    <s v="WASHER"/>
    <s v="SM"/>
    <n v="212"/>
    <x v="1"/>
    <s v="HVX"/>
    <x v="1"/>
    <s v="kanban"/>
    <n v="2600"/>
    <n v="330"/>
    <n v="479"/>
    <n v="0.7"/>
    <n v="0"/>
    <n v="88"/>
    <n v="1058"/>
    <n v="230.99999999999997"/>
    <n v="72.448015122873343"/>
    <n v="0"/>
    <n v="30.799999999999997"/>
    <n v="335.29999999999995"/>
    <n v="740.59999999999991"/>
    <s v="&lt;90 days"/>
    <n v="3"/>
    <s v="C"/>
    <n v="21"/>
    <n v="108.26748493150684"/>
  </r>
  <r>
    <s v="DRC001723-01"/>
    <s v="COMPRESSION SPRING"/>
    <s v="SM"/>
    <n v="219"/>
    <x v="1"/>
    <s v="HVX"/>
    <x v="1"/>
    <s v="kanban"/>
    <n v="2600"/>
    <n v="27"/>
    <n v="660"/>
    <n v="2.96"/>
    <n v="0"/>
    <n v="132"/>
    <n v="1058"/>
    <n v="79.92"/>
    <n v="113.84688090737239"/>
    <n v="0"/>
    <n v="195.35999999999999"/>
    <n v="1953.6"/>
    <n v="3131.68"/>
    <s v="&gt;90 days"/>
    <n v="3"/>
    <s v="C"/>
    <n v="21"/>
    <n v="43.0175421369863"/>
  </r>
  <r>
    <s v="DRC001727-01"/>
    <s v="SPECIAL SCREW"/>
    <s v="SM"/>
    <n v="202"/>
    <x v="1"/>
    <s v="HVX"/>
    <x v="1"/>
    <s v="kanban"/>
    <n v="2600"/>
    <n v="136"/>
    <n v="88"/>
    <n v="13.29"/>
    <n v="0"/>
    <n v="44"/>
    <n v="529"/>
    <n v="1807.4399999999998"/>
    <n v="18.629489603024574"/>
    <n v="0"/>
    <n v="292.38"/>
    <n v="1169.52"/>
    <n v="7030.41"/>
    <s v="&lt;30 days"/>
    <n v="3"/>
    <s v="B"/>
    <n v="21"/>
    <n v="0"/>
  </r>
  <r>
    <s v="DRC001729-01"/>
    <s v="NUT"/>
    <s v="SM"/>
    <n v="212"/>
    <x v="1"/>
    <s v="HVX"/>
    <x v="1"/>
    <s v="kanban"/>
    <n v="2600"/>
    <n v="198"/>
    <n v="352"/>
    <n v="5.8"/>
    <n v="0"/>
    <n v="88"/>
    <n v="1058"/>
    <n v="1148.3999999999999"/>
    <n v="46.918714555765597"/>
    <n v="0"/>
    <n v="255.2"/>
    <n v="2041.6"/>
    <n v="6136.4"/>
    <s v="&lt;90 days"/>
    <n v="3"/>
    <s v="B"/>
    <n v="21"/>
    <n v="418.70145785656729"/>
  </r>
  <r>
    <s v="DRC001730-01"/>
    <s v="NUT"/>
    <s v="SM"/>
    <n v="212"/>
    <x v="1"/>
    <s v="HVX"/>
    <x v="1"/>
    <s v="kanban"/>
    <n v="2600"/>
    <n v="315"/>
    <n v="440"/>
    <n v="3.1"/>
    <n v="0"/>
    <n v="88"/>
    <n v="1058"/>
    <n v="976.5"/>
    <n v="68.30812854442344"/>
    <n v="0"/>
    <n v="136.4"/>
    <n v="1364"/>
    <n v="3279.8"/>
    <s v="&lt;90 days"/>
    <n v="3"/>
    <s v="B"/>
    <n v="21"/>
    <n v="446.3541369863014"/>
  </r>
  <r>
    <s v="DRC001732-01"/>
    <s v="SUPPORT"/>
    <s v="SM"/>
    <n v="202"/>
    <x v="1"/>
    <s v="HVX"/>
    <x v="1"/>
    <s v="kanban"/>
    <n v="2600"/>
    <n v="93"/>
    <n v="90"/>
    <n v="16.45"/>
    <n v="0"/>
    <n v="30"/>
    <n v="237"/>
    <n v="1529.85"/>
    <n v="485.12658227848101"/>
    <n v="0"/>
    <n v="246.75"/>
    <n v="1480.5"/>
    <n v="3898.6499999999996"/>
    <s v="&gt;90 days"/>
    <n v="3"/>
    <s v="B"/>
    <n v="21"/>
    <n v="965.9933950684931"/>
  </r>
  <r>
    <s v="DRC001733-01"/>
    <s v="SUPPORT"/>
    <s v="SM"/>
    <n v="202"/>
    <x v="1"/>
    <s v="HVX"/>
    <x v="1"/>
    <s v="kanban"/>
    <n v="2600"/>
    <n v="130"/>
    <n v="90"/>
    <n v="0.91"/>
    <n v="0"/>
    <n v="30"/>
    <n v="237"/>
    <n v="118.3"/>
    <n v="143.22784810126581"/>
    <n v="0"/>
    <n v="13.65"/>
    <n v="81.900000000000006"/>
    <n v="215.67000000000002"/>
    <s v="&gt;90 days"/>
    <n v="3"/>
    <s v="C"/>
    <n v="21"/>
    <n v="66.630240212107822"/>
  </r>
  <r>
    <s v="DRC001745-01"/>
    <s v="CBX框架壳下"/>
    <s v="VMI"/>
    <n v="202"/>
    <x v="1"/>
    <s v="HVX"/>
    <x v="2"/>
    <s v="MRP"/>
    <s v="VMI"/>
    <n v="27"/>
    <n v="0"/>
    <n v="186.18"/>
    <n v="0"/>
    <n v="0"/>
    <n v="1227"/>
    <n v="5026.8600000000006"/>
    <n v="38.671556642216792"/>
    <n v="0"/>
    <n v="0"/>
    <n v="0"/>
    <n v="228442.86000000002"/>
    <s v="&lt;90 days"/>
    <n v="1"/>
    <s v="B"/>
    <n v="7"/>
    <n v="2717.1804481264494"/>
  </r>
  <r>
    <s v="DRC001746-01"/>
    <s v="CBX框架软连接支撑横杆"/>
    <s v="VMI"/>
    <n v="202"/>
    <x v="1"/>
    <s v="HVX"/>
    <x v="2"/>
    <s v="MRP"/>
    <s v="VMI"/>
    <n v="27"/>
    <n v="0"/>
    <n v="14.36"/>
    <n v="0"/>
    <n v="0"/>
    <n v="1226"/>
    <n v="387.71999999999997"/>
    <n v="8.0383360522022844"/>
    <n v="0"/>
    <n v="0"/>
    <n v="0"/>
    <n v="17605.36"/>
    <s v="&lt;15 days"/>
    <n v="2"/>
    <s v="C"/>
    <n v="14"/>
    <n v="0"/>
  </r>
  <r>
    <s v="DRC001749-01"/>
    <s v="分闸电磁铁 110~250VDC"/>
    <s v="VMI"/>
    <n v="202"/>
    <x v="1"/>
    <s v="HVX"/>
    <x v="2"/>
    <s v="MRP"/>
    <s v="VMI"/>
    <n v="28"/>
    <n v="0"/>
    <n v="75"/>
    <n v="0"/>
    <n v="0"/>
    <n v="409"/>
    <n v="2100"/>
    <n v="24.095354523227382"/>
    <n v="0"/>
    <n v="0"/>
    <n v="0"/>
    <n v="30675"/>
    <s v="&lt;30 days"/>
    <n v="2"/>
    <s v="B"/>
    <n v="14"/>
    <n v="580.69954337899537"/>
  </r>
  <r>
    <s v="DRC001749-02"/>
    <s v="接触器用分闸电磁铁"/>
    <s v="CVX"/>
    <n v="202"/>
    <x v="1"/>
    <s v="HVX"/>
    <x v="0"/>
    <s v="Order specific"/>
    <n v="2100"/>
    <n v="5"/>
    <n v="0"/>
    <n v="260.99"/>
    <n v="0"/>
    <n v="0"/>
    <n v="0"/>
    <n v="1304.95"/>
    <s v=""/>
    <n v="0"/>
    <n v="0"/>
    <n v="0"/>
    <n v="0"/>
    <s v="Order specific"/>
    <s v="Order specific"/>
    <s v="B"/>
    <s v=""/>
    <n v="0"/>
  </r>
  <r>
    <s v="DRC001749-03"/>
    <s v="接触器用分闸电磁铁"/>
    <s v="CVX"/>
    <n v="202"/>
    <x v="1"/>
    <s v="HVX"/>
    <x v="0"/>
    <s v="Order specific"/>
    <n v="2100"/>
    <n v="11"/>
    <n v="0"/>
    <n v="260.99"/>
    <n v="0"/>
    <n v="0"/>
    <n v="0"/>
    <n v="2870.8900000000003"/>
    <s v=""/>
    <n v="0"/>
    <n v="0"/>
    <n v="0"/>
    <n v="0"/>
    <s v="Order specific"/>
    <s v="Order specific"/>
    <s v="B"/>
    <s v=""/>
    <n v="0"/>
  </r>
  <r>
    <s v="DRC001831-01"/>
    <s v="灭弧室动端连接头"/>
    <s v="O12"/>
    <n v="202"/>
    <x v="1"/>
    <s v="HVX"/>
    <x v="0"/>
    <s v="Order specific"/>
    <n v="2100"/>
    <n v="207"/>
    <n v="0"/>
    <n v="14.24"/>
    <n v="0"/>
    <n v="0"/>
    <n v="760"/>
    <n v="2947.68"/>
    <n v="5.2828947368421053"/>
    <n v="0"/>
    <n v="0"/>
    <n v="0"/>
    <n v="10822.4"/>
    <s v="Order specific"/>
    <s v="Order specific"/>
    <s v="B"/>
    <s v=""/>
    <n v="0"/>
  </r>
  <r>
    <s v="DRC001831-02"/>
    <s v="灭弧室动端连接头"/>
    <s v="O12"/>
    <n v="202"/>
    <x v="1"/>
    <s v="HVX"/>
    <x v="0"/>
    <s v="Order specific"/>
    <n v="2100"/>
    <n v="20"/>
    <n v="0"/>
    <n v="14.24"/>
    <n v="0"/>
    <n v="0"/>
    <n v="36"/>
    <n v="284.8"/>
    <n v="2098.75"/>
    <n v="0"/>
    <n v="0"/>
    <n v="0"/>
    <n v="512.64"/>
    <s v="Order specific"/>
    <s v="Order specific"/>
    <s v="C"/>
    <s v=""/>
    <n v="0"/>
  </r>
  <r>
    <s v="DRC001836-01"/>
    <s v="灭弧室动端连接头插销"/>
    <s v="O12"/>
    <n v="202"/>
    <x v="1"/>
    <s v="HVX"/>
    <x v="0"/>
    <s v="Order specific"/>
    <n v="2100"/>
    <n v="207"/>
    <n v="0"/>
    <n v="2.64"/>
    <n v="0"/>
    <n v="0"/>
    <n v="796"/>
    <n v="546.48"/>
    <n v="9.1708542713567844"/>
    <n v="0"/>
    <n v="0"/>
    <n v="0"/>
    <n v="2101.44"/>
    <s v="Order specific"/>
    <s v="Order specific"/>
    <s v="C"/>
    <s v=""/>
    <n v="0"/>
  </r>
  <r>
    <s v="DRC001966-01"/>
    <s v="合闸电磁铁"/>
    <s v="CVX"/>
    <n v="202"/>
    <x v="1"/>
    <s v="HVX"/>
    <x v="0"/>
    <s v="Order specific"/>
    <n v="2100"/>
    <n v="6"/>
    <n v="64"/>
    <n v="117.82"/>
    <n v="0"/>
    <n v="0"/>
    <n v="12"/>
    <n v="706.92"/>
    <n v="6296.25"/>
    <n v="0"/>
    <n v="0"/>
    <n v="7540.48"/>
    <n v="1413.84"/>
    <s v="Order specific"/>
    <s v="Order specific"/>
    <s v="C"/>
    <s v=""/>
    <n v="0"/>
  </r>
  <r>
    <s v="DRC001966-04"/>
    <s v="合闸电磁铁 110~250VDC"/>
    <s v="VMI"/>
    <n v="202"/>
    <x v="1"/>
    <s v="HVX"/>
    <x v="2"/>
    <s v="MRP"/>
    <s v="VMI"/>
    <n v="48"/>
    <n v="0"/>
    <n v="110"/>
    <n v="0"/>
    <n v="0"/>
    <n v="1046"/>
    <n v="5280"/>
    <n v="2.0936902485659656"/>
    <n v="0"/>
    <n v="0"/>
    <n v="0"/>
    <n v="115060"/>
    <s v="&lt;15 days"/>
    <n v="2"/>
    <s v="B"/>
    <n v="14"/>
    <n v="0"/>
  </r>
  <r>
    <s v="DRC002124-01"/>
    <s v="THREADED ROD"/>
    <s v="SM"/>
    <n v="202"/>
    <x v="1"/>
    <s v="HVX"/>
    <x v="1"/>
    <s v="kanban"/>
    <n v="2600"/>
    <n v="88"/>
    <n v="90"/>
    <n v="1.8"/>
    <n v="0"/>
    <n v="30"/>
    <n v="237"/>
    <n v="158.4"/>
    <n v="73.924050632911388"/>
    <n v="0"/>
    <n v="27"/>
    <n v="162"/>
    <n v="426.6"/>
    <s v="&lt;90 days"/>
    <n v="3"/>
    <s v="C"/>
    <n v="21"/>
    <n v="74.845627397260273"/>
  </r>
  <r>
    <s v="DRC002617-01"/>
    <s v="接触器用计数器"/>
    <s v="CVX"/>
    <n v="213"/>
    <x v="1"/>
    <s v="HVX"/>
    <x v="0"/>
    <s v="Order specific"/>
    <n v="2100"/>
    <n v="18"/>
    <n v="300"/>
    <n v="183.29"/>
    <n v="60"/>
    <n v="0"/>
    <n v="827"/>
    <n v="3299.22"/>
    <n v="38.839177750906892"/>
    <n v="10997.4"/>
    <n v="0"/>
    <n v="54987"/>
    <n v="151580.82999999999"/>
    <s v="Order specific"/>
    <s v="Order specific"/>
    <s v="B"/>
    <s v=""/>
    <n v="0"/>
  </r>
  <r>
    <s v="DRC002714-01"/>
    <s v="SUPPORT"/>
    <s v="SM"/>
    <n v="202"/>
    <x v="1"/>
    <s v="HVX"/>
    <x v="1"/>
    <s v="kanban"/>
    <n v="2600"/>
    <n v="95"/>
    <n v="124"/>
    <n v="2.5499999999999998"/>
    <n v="0"/>
    <n v="42"/>
    <n v="529"/>
    <n v="242.24999999999997"/>
    <n v="12.419659735349716"/>
    <n v="0"/>
    <n v="53.55"/>
    <n v="316.2"/>
    <n v="1348.9499999999998"/>
    <s v="&lt;15 days"/>
    <n v="3"/>
    <s v="C"/>
    <n v="21"/>
    <n v="0"/>
  </r>
  <r>
    <s v="DRC002715-01"/>
    <s v="PLATE"/>
    <s v="SM"/>
    <n v="202"/>
    <x v="1"/>
    <s v="HVX"/>
    <x v="1"/>
    <s v="kanban"/>
    <n v="2600"/>
    <n v="122"/>
    <n v="210"/>
    <n v="1.31"/>
    <n v="0"/>
    <n v="42"/>
    <n v="529"/>
    <n v="159.82"/>
    <n v="65.54820415879017"/>
    <n v="0"/>
    <n v="27.51"/>
    <n v="275.10000000000002"/>
    <n v="692.99"/>
    <s v="&lt;90 days"/>
    <n v="3"/>
    <s v="C"/>
    <n v="21"/>
    <n v="71.687670056236485"/>
  </r>
  <r>
    <s v="DRC002716-01"/>
    <s v="接触器辅开安装支架"/>
    <s v="VMI"/>
    <n v="202"/>
    <x v="1"/>
    <s v="HVX"/>
    <x v="2"/>
    <s v="MRP"/>
    <s v="VMI"/>
    <n v="46"/>
    <n v="0"/>
    <n v="4.7699999999999996"/>
    <n v="0"/>
    <n v="0"/>
    <n v="22"/>
    <n v="219.42"/>
    <n v="2024.0909090909092"/>
    <n v="0"/>
    <n v="0"/>
    <n v="0"/>
    <n v="104.94"/>
    <s v="&gt;90 days"/>
    <n v="3"/>
    <s v="C"/>
    <n v="21"/>
    <n v="143.31471748484168"/>
  </r>
  <r>
    <s v="DRC002717-01"/>
    <s v="THREADED ROD"/>
    <s v="SM"/>
    <n v="202"/>
    <x v="1"/>
    <s v="HVX"/>
    <x v="1"/>
    <s v="kanban"/>
    <n v="2600"/>
    <n v="491"/>
    <n v="840"/>
    <n v="0.67"/>
    <n v="0"/>
    <n v="168"/>
    <n v="2116"/>
    <n v="328.97"/>
    <n v="7.9347826086956523"/>
    <n v="0"/>
    <n v="56.28"/>
    <n v="562.80000000000007"/>
    <n v="1417.72"/>
    <s v="&lt;15 days"/>
    <n v="3"/>
    <s v="C"/>
    <n v="21"/>
    <n v="0"/>
  </r>
  <r>
    <s v="DRC002744-01"/>
    <s v="兀型板顶板"/>
    <s v="GHA"/>
    <n v="202"/>
    <x v="1"/>
    <s v="HVX"/>
    <x v="0"/>
    <s v="Order specific"/>
    <n v="2100"/>
    <n v="1"/>
    <n v="0"/>
    <n v="42.97"/>
    <n v="0"/>
    <n v="0"/>
    <n v="0"/>
    <n v="42.97"/>
    <s v=""/>
    <n v="0"/>
    <n v="0"/>
    <n v="0"/>
    <n v="0"/>
    <s v="Order specific"/>
    <s v="Order specific"/>
    <s v="C"/>
    <s v=""/>
    <n v="0"/>
  </r>
  <r>
    <s v="DRC002745-01"/>
    <s v="兀型板侧板"/>
    <s v="GHA"/>
    <n v="202"/>
    <x v="1"/>
    <s v="HVX"/>
    <x v="0"/>
    <s v="Order specific"/>
    <n v="2100"/>
    <n v="1"/>
    <n v="0"/>
    <n v="63.66"/>
    <n v="0"/>
    <n v="0"/>
    <n v="0"/>
    <n v="63.66"/>
    <s v=""/>
    <n v="0"/>
    <n v="0"/>
    <n v="0"/>
    <n v="0"/>
    <s v="Order specific"/>
    <s v="Order specific"/>
    <s v="C"/>
    <s v=""/>
    <n v="0"/>
  </r>
  <r>
    <s v="DRC002745-02"/>
    <s v="机构左侧板"/>
    <s v="VMI"/>
    <n v="202"/>
    <x v="1"/>
    <s v="HVX"/>
    <x v="2"/>
    <s v="MRP"/>
    <s v="VMI"/>
    <n v="1"/>
    <n v="0"/>
    <n v="63.66"/>
    <n v="0"/>
    <n v="0"/>
    <n v="866"/>
    <n v="63.66"/>
    <n v="0.42147806004618937"/>
    <n v="0"/>
    <n v="0"/>
    <n v="0"/>
    <n v="55129.56"/>
    <s v="&lt;15 days"/>
    <n v="2"/>
    <s v="C"/>
    <n v="14"/>
    <n v="0"/>
  </r>
  <r>
    <s v="DRC002746-01"/>
    <s v="兀型板侧板"/>
    <s v="GHA"/>
    <n v="202"/>
    <x v="1"/>
    <s v="HVX"/>
    <x v="0"/>
    <s v="Order specific"/>
    <n v="2100"/>
    <n v="1"/>
    <n v="0"/>
    <n v="63.66"/>
    <n v="0"/>
    <n v="0"/>
    <n v="0"/>
    <n v="63.66"/>
    <s v=""/>
    <n v="0"/>
    <n v="0"/>
    <n v="0"/>
    <n v="0"/>
    <s v="Order specific"/>
    <s v="Order specific"/>
    <s v="C"/>
    <s v=""/>
    <n v="0"/>
  </r>
  <r>
    <s v="DRC002746-02"/>
    <s v="M5SR机构右侧板"/>
    <s v="VMI"/>
    <n v="202"/>
    <x v="1"/>
    <s v="HVX"/>
    <x v="2"/>
    <s v="MRP"/>
    <s v="VMI"/>
    <n v="1"/>
    <n v="0"/>
    <n v="63.66"/>
    <n v="0"/>
    <n v="0"/>
    <n v="866"/>
    <n v="63.66"/>
    <n v="0.42147806004618937"/>
    <n v="0"/>
    <n v="0"/>
    <n v="0"/>
    <n v="55129.56"/>
    <s v="&lt;15 days"/>
    <n v="2"/>
    <s v="C"/>
    <n v="14"/>
    <n v="0"/>
  </r>
  <r>
    <s v="DRC002750-01"/>
    <s v="铭牌支架"/>
    <s v="GHA"/>
    <n v="202"/>
    <x v="1"/>
    <s v="HVX"/>
    <x v="0"/>
    <s v="Order specific"/>
    <n v="2100"/>
    <n v="1"/>
    <n v="0"/>
    <n v="3.45"/>
    <n v="0"/>
    <n v="0"/>
    <n v="0"/>
    <n v="3.45"/>
    <s v=""/>
    <n v="0"/>
    <n v="0"/>
    <n v="0"/>
    <n v="0"/>
    <s v="Order specific"/>
    <s v="Order specific"/>
    <s v="C"/>
    <s v=""/>
    <n v="0"/>
  </r>
  <r>
    <s v="DRC002753-01"/>
    <s v="主轴辅开传动凸轮"/>
    <s v="VMI"/>
    <n v="202"/>
    <x v="1"/>
    <s v="HVX"/>
    <x v="2"/>
    <s v="MRP"/>
    <s v="VMI"/>
    <n v="1"/>
    <n v="0"/>
    <n v="80.430000000000007"/>
    <n v="0"/>
    <n v="0"/>
    <n v="906"/>
    <n v="80.430000000000007"/>
    <n v="0.40286975717439294"/>
    <n v="0"/>
    <n v="0"/>
    <n v="0"/>
    <n v="72869.58"/>
    <s v="&lt;15 days"/>
    <n v="2"/>
    <s v="C"/>
    <n v="14"/>
    <n v="0"/>
  </r>
  <r>
    <s v="DRC002754-01"/>
    <s v="机构底板"/>
    <s v="VMI"/>
    <n v="202"/>
    <x v="1"/>
    <s v="HVX"/>
    <x v="2"/>
    <s v="MRP"/>
    <s v="VMI"/>
    <n v="1"/>
    <n v="0"/>
    <n v="32.72"/>
    <n v="0"/>
    <n v="0"/>
    <n v="866"/>
    <n v="32.72"/>
    <n v="0.42147806004618937"/>
    <n v="0"/>
    <n v="0"/>
    <n v="0"/>
    <n v="28335.52"/>
    <s v="&lt;15 days"/>
    <n v="2"/>
    <s v="C"/>
    <n v="14"/>
    <n v="0"/>
  </r>
  <r>
    <s v="DRC002758-01"/>
    <s v="主轴支撑架"/>
    <s v="VMI"/>
    <n v="212"/>
    <x v="1"/>
    <s v="HVX"/>
    <x v="2"/>
    <s v="MRP"/>
    <s v="VMI"/>
    <n v="1"/>
    <n v="0"/>
    <n v="79.400000000000006"/>
    <n v="0"/>
    <n v="0"/>
    <n v="866"/>
    <n v="79.400000000000006"/>
    <n v="0.42147806004618937"/>
    <n v="0"/>
    <n v="0"/>
    <n v="0"/>
    <n v="68760.400000000009"/>
    <s v="&lt;15 days"/>
    <n v="2"/>
    <s v="C"/>
    <n v="14"/>
    <n v="0"/>
  </r>
  <r>
    <s v="DRC002759-01"/>
    <s v="机构插销定位块"/>
    <s v="VMI"/>
    <n v="202"/>
    <x v="1"/>
    <s v="HVX"/>
    <x v="2"/>
    <s v="MRP"/>
    <s v="VMI"/>
    <n v="2"/>
    <n v="0"/>
    <n v="46.61"/>
    <n v="0"/>
    <n v="0"/>
    <n v="1732"/>
    <n v="93.22"/>
    <n v="0.21073903002309469"/>
    <n v="0"/>
    <n v="0"/>
    <n v="0"/>
    <n v="80728.52"/>
    <s v="&lt;15 days"/>
    <n v="2"/>
    <s v="C"/>
    <n v="14"/>
    <n v="0"/>
  </r>
  <r>
    <s v="DRC002760-01"/>
    <s v="连接拐臂"/>
    <s v="GHA"/>
    <n v="202"/>
    <x v="1"/>
    <s v="HVX"/>
    <x v="0"/>
    <s v="Order specific"/>
    <n v="2100"/>
    <n v="1"/>
    <n v="0"/>
    <n v="181.58"/>
    <n v="0"/>
    <n v="0"/>
    <n v="57"/>
    <n v="181.58"/>
    <n v="12.807017543859649"/>
    <n v="0"/>
    <n v="0"/>
    <n v="0"/>
    <n v="10350.060000000001"/>
    <s v="Order specific"/>
    <s v="Order specific"/>
    <s v="C"/>
    <s v=""/>
    <n v="0"/>
  </r>
  <r>
    <s v="DRC002760-03"/>
    <s v="主轴连接拐臂"/>
    <s v="VMI"/>
    <n v="202"/>
    <x v="1"/>
    <s v="HVX"/>
    <x v="2"/>
    <s v="MRP"/>
    <s v="VMI"/>
    <n v="1"/>
    <n v="0"/>
    <n v="181.63"/>
    <n v="0"/>
    <n v="0"/>
    <n v="809"/>
    <n v="181.63"/>
    <n v="0.45117428924598263"/>
    <n v="0"/>
    <n v="0"/>
    <n v="0"/>
    <n v="146938.66999999998"/>
    <s v="&lt;15 days"/>
    <n v="2"/>
    <s v="C"/>
    <n v="14"/>
    <n v="0"/>
  </r>
  <r>
    <s v="DRC002761-01"/>
    <s v="SHOULDER PIN"/>
    <s v="SM"/>
    <n v="202"/>
    <x v="1"/>
    <s v="HVX"/>
    <x v="1"/>
    <s v="kanban"/>
    <n v="2600"/>
    <n v="109"/>
    <n v="60"/>
    <n v="2.89"/>
    <n v="0"/>
    <n v="30"/>
    <n v="866"/>
    <n v="315.01"/>
    <n v="0.42147806004618937"/>
    <n v="0"/>
    <n v="43.35"/>
    <n v="173.4"/>
    <n v="2502.7400000000002"/>
    <s v="&lt;15 days"/>
    <n v="3"/>
    <s v="C"/>
    <n v="21"/>
    <n v="0"/>
  </r>
  <r>
    <s v="DRC002764-01"/>
    <s v="SHOULDER PIN"/>
    <s v="SM"/>
    <n v="202"/>
    <x v="1"/>
    <s v="HVX"/>
    <x v="1"/>
    <s v="kanban"/>
    <n v="2600"/>
    <n v="246"/>
    <n v="120"/>
    <n v="0.56000000000000005"/>
    <n v="0"/>
    <n v="30"/>
    <n v="866"/>
    <n v="137.76000000000002"/>
    <n v="45.941108545034645"/>
    <n v="0"/>
    <n v="8.4"/>
    <n v="67.2"/>
    <n v="484.96000000000004"/>
    <s v="&lt;90 days"/>
    <n v="3"/>
    <s v="C"/>
    <n v="21"/>
    <n v="49.360704748020623"/>
  </r>
  <r>
    <s v="DRC002766-02"/>
    <s v="PIN"/>
    <s v="SM"/>
    <n v="212"/>
    <x v="1"/>
    <s v="HVX"/>
    <x v="1"/>
    <s v="kanban"/>
    <n v="2600"/>
    <n v="135"/>
    <n v="60"/>
    <n v="5.34"/>
    <n v="0"/>
    <n v="30"/>
    <n v="1381"/>
    <n v="720.9"/>
    <n v="65.018102824040554"/>
    <n v="0"/>
    <n v="80.099999999999994"/>
    <n v="320.39999999999998"/>
    <n v="7374.54"/>
    <s v="&lt;90 days"/>
    <n v="3"/>
    <s v="C"/>
    <n v="21"/>
    <n v="322.11873778817244"/>
  </r>
  <r>
    <s v="DRC002768-01"/>
    <s v="SHOULDER PIN"/>
    <s v="SM"/>
    <n v="202"/>
    <x v="1"/>
    <s v="HVX"/>
    <x v="1"/>
    <s v="kanban"/>
    <n v="2600"/>
    <n v="1196"/>
    <n v="600"/>
    <n v="7.95"/>
    <n v="0"/>
    <n v="300"/>
    <n v="16760"/>
    <n v="9508.2000000000007"/>
    <n v="2.9400357995226734"/>
    <n v="0"/>
    <n v="1192.5"/>
    <n v="4770"/>
    <n v="133242"/>
    <s v="&lt;15 days"/>
    <n v="2"/>
    <s v="A"/>
    <n v="14"/>
    <n v="0"/>
  </r>
  <r>
    <s v="DRC002769-01"/>
    <s v="SHOULDER PIN"/>
    <s v="SM"/>
    <n v="202"/>
    <x v="1"/>
    <s v="HVX"/>
    <x v="1"/>
    <s v="kanban"/>
    <n v="2600"/>
    <n v="318"/>
    <n v="200"/>
    <n v="0.92"/>
    <n v="0"/>
    <n v="50"/>
    <n v="1257"/>
    <n v="292.56"/>
    <n v="347.28719172633254"/>
    <n v="0"/>
    <n v="23"/>
    <n v="184"/>
    <n v="1156.44"/>
    <s v="&gt;90 days"/>
    <n v="3"/>
    <s v="C"/>
    <n v="21"/>
    <n v="181.41372569020024"/>
  </r>
  <r>
    <s v="DRC002770-01"/>
    <s v="LEVER"/>
    <s v="SM"/>
    <n v="202"/>
    <x v="1"/>
    <s v="HVX"/>
    <x v="1"/>
    <s v="kanban"/>
    <n v="2600"/>
    <n v="154"/>
    <n v="120"/>
    <n v="1.61"/>
    <n v="0"/>
    <n v="30"/>
    <n v="866"/>
    <n v="247.94000000000003"/>
    <n v="134.0300230946882"/>
    <n v="0"/>
    <n v="24.150000000000002"/>
    <n v="193.20000000000002"/>
    <n v="1394.26"/>
    <s v="&gt;90 days"/>
    <n v="3"/>
    <s v="C"/>
    <n v="21"/>
    <n v="138.00100726802793"/>
  </r>
  <r>
    <s v="DRC002775-01"/>
    <s v="FLANGED BEARING"/>
    <s v="SM"/>
    <n v="202"/>
    <x v="1"/>
    <s v="HVX"/>
    <x v="1"/>
    <s v="kanban"/>
    <n v="2600"/>
    <n v="155"/>
    <n v="120"/>
    <n v="5.54"/>
    <n v="0"/>
    <n v="30"/>
    <n v="1049"/>
    <n v="858.7"/>
    <n v="53.584366062917063"/>
    <n v="0"/>
    <n v="83.1"/>
    <n v="664.8"/>
    <n v="5811.46"/>
    <s v="&lt;90 days"/>
    <n v="3"/>
    <s v="C"/>
    <n v="21"/>
    <n v="344.63277534246583"/>
  </r>
  <r>
    <s v="DRC002776-01"/>
    <s v="电机支架"/>
    <s v="VMI"/>
    <n v="202"/>
    <x v="1"/>
    <s v="HVX"/>
    <x v="2"/>
    <s v="MRP"/>
    <s v="VMI"/>
    <n v="1"/>
    <n v="0"/>
    <n v="8.57"/>
    <n v="0"/>
    <n v="0"/>
    <n v="887"/>
    <n v="8.57"/>
    <n v="63.78241262683202"/>
    <n v="0"/>
    <n v="0"/>
    <n v="0"/>
    <n v="7601.59"/>
    <s v="&lt;90 days"/>
    <n v="3"/>
    <s v="C"/>
    <n v="21"/>
    <n v="3.7939280176756518"/>
  </r>
  <r>
    <s v="DRC002783-01"/>
    <s v="SHOULDER PIN"/>
    <s v="SM"/>
    <n v="202"/>
    <x v="1"/>
    <s v="HVX"/>
    <x v="1"/>
    <s v="kanban"/>
    <n v="2600"/>
    <n v="186"/>
    <n v="120"/>
    <n v="0.84"/>
    <n v="0"/>
    <n v="30"/>
    <n v="876"/>
    <n v="156.23999999999998"/>
    <n v="0.41666666666666663"/>
    <n v="0"/>
    <n v="12.6"/>
    <n v="100.8"/>
    <n v="735.83999999999992"/>
    <s v="&lt;15 days"/>
    <n v="3"/>
    <s v="C"/>
    <n v="21"/>
    <n v="0"/>
  </r>
  <r>
    <s v="DRC002784-01"/>
    <s v="SHOULDER PIN"/>
    <s v="SM"/>
    <n v="202"/>
    <x v="1"/>
    <s v="HVX"/>
    <x v="1"/>
    <s v="kanban"/>
    <n v="2600"/>
    <n v="149"/>
    <n v="120"/>
    <n v="1.1599999999999999"/>
    <n v="0"/>
    <n v="30"/>
    <n v="876"/>
    <n v="172.83999999999997"/>
    <n v="77.5"/>
    <n v="0"/>
    <n v="17.399999999999999"/>
    <n v="139.19999999999999"/>
    <n v="1016.16"/>
    <s v="&lt;90 days"/>
    <n v="3"/>
    <s v="C"/>
    <n v="21"/>
    <n v="83.163917419354831"/>
  </r>
  <r>
    <s v="DRC002785-01"/>
    <s v="SPACER"/>
    <s v="SM"/>
    <n v="202"/>
    <x v="1"/>
    <s v="HVX"/>
    <x v="1"/>
    <s v="kanban"/>
    <n v="2600"/>
    <n v="210"/>
    <n v="60"/>
    <n v="0.4"/>
    <n v="0"/>
    <n v="30"/>
    <n v="876"/>
    <n v="84"/>
    <n v="62.083333333333336"/>
    <n v="0"/>
    <n v="6"/>
    <n v="24"/>
    <n v="350.40000000000003"/>
    <s v="&lt;90 days"/>
    <n v="3"/>
    <s v="C"/>
    <n v="21"/>
    <n v="36.68714093959732"/>
  </r>
  <r>
    <s v="DRC002786-01"/>
    <s v="AXLE"/>
    <s v="SM"/>
    <n v="202"/>
    <x v="1"/>
    <s v="HVX"/>
    <x v="1"/>
    <s v="kanban"/>
    <n v="2600"/>
    <n v="104"/>
    <n v="120"/>
    <n v="0.28000000000000003"/>
    <n v="0"/>
    <n v="30"/>
    <n v="866"/>
    <n v="29.120000000000005"/>
    <n v="88.510392609699764"/>
    <n v="0"/>
    <n v="4.2"/>
    <n v="33.6"/>
    <n v="242.48000000000002"/>
    <s v="&lt;90 days"/>
    <n v="3"/>
    <s v="C"/>
    <n v="21"/>
    <n v="14.659247342465756"/>
  </r>
  <r>
    <s v="DRC002787-01"/>
    <s v="FLANGED BEARING"/>
    <s v="SM"/>
    <n v="202"/>
    <x v="1"/>
    <s v="HVX"/>
    <x v="1"/>
    <s v="kanban"/>
    <n v="2600"/>
    <n v="110"/>
    <n v="150"/>
    <n v="2.88"/>
    <n v="0"/>
    <n v="30"/>
    <n v="866"/>
    <n v="316.8"/>
    <n v="43.833718244803698"/>
    <n v="0"/>
    <n v="43.199999999999996"/>
    <n v="432"/>
    <n v="2494.08"/>
    <s v="&lt;90 days"/>
    <n v="3"/>
    <s v="C"/>
    <n v="21"/>
    <n v="108.91744236037937"/>
  </r>
  <r>
    <s v="DRC002788-01"/>
    <s v="CONNECTING ROD"/>
    <s v="SM"/>
    <n v="212"/>
    <x v="1"/>
    <s v="HVX"/>
    <x v="1"/>
    <s v="kanban"/>
    <n v="2600"/>
    <n v="127"/>
    <n v="120"/>
    <n v="4"/>
    <n v="0"/>
    <n v="30"/>
    <n v="871"/>
    <n v="508"/>
    <n v="46.096440872560272"/>
    <n v="0"/>
    <n v="60"/>
    <n v="480"/>
    <n v="3484"/>
    <s v="&lt;90 days"/>
    <n v="3"/>
    <s v="C"/>
    <n v="21"/>
    <n v="182.5376219178082"/>
  </r>
  <r>
    <s v="DRC002806-02"/>
    <s v="机构联接片"/>
    <s v="VMI"/>
    <n v="212"/>
    <x v="1"/>
    <s v="HVX"/>
    <x v="2"/>
    <s v="MRP"/>
    <s v="VMI"/>
    <n v="1"/>
    <n v="0"/>
    <n v="7.2"/>
    <n v="0"/>
    <n v="0"/>
    <n v="866"/>
    <n v="7.2"/>
    <n v="53.527713625866049"/>
    <n v="0"/>
    <n v="0"/>
    <n v="0"/>
    <n v="6235.2"/>
    <s v="&lt;90 days"/>
    <n v="3"/>
    <s v="C"/>
    <n v="21"/>
    <n v="2.8876947039154355"/>
  </r>
  <r>
    <s v="DRC002853-01"/>
    <s v="BOLDED PLATE"/>
    <s v="SM"/>
    <n v="202"/>
    <x v="1"/>
    <s v="HVX"/>
    <x v="1"/>
    <s v="kanban"/>
    <n v="2600"/>
    <n v="1209"/>
    <n v="2400"/>
    <n v="5"/>
    <n v="0"/>
    <n v="600"/>
    <n v="32730"/>
    <n v="6045"/>
    <n v="1.1151848457073022E-2"/>
    <n v="0"/>
    <n v="1500"/>
    <n v="12000"/>
    <n v="163650"/>
    <s v="&lt;15 days"/>
    <n v="2"/>
    <s v="B"/>
    <n v="14"/>
    <n v="0"/>
  </r>
  <r>
    <s v="DRC002871-01"/>
    <s v="半轴固定片"/>
    <s v="VMI"/>
    <n v="212"/>
    <x v="1"/>
    <s v="HVX"/>
    <x v="2"/>
    <s v="MRP"/>
    <s v="VMI"/>
    <n v="15"/>
    <n v="0"/>
    <n v="9.0299999999999994"/>
    <n v="0"/>
    <n v="0"/>
    <n v="1731"/>
    <n v="135.44999999999999"/>
    <n v="254.93067590987869"/>
    <n v="0"/>
    <n v="0"/>
    <n v="0"/>
    <n v="15630.929999999998"/>
    <s v="&gt;90 days"/>
    <n v="2"/>
    <s v="C"/>
    <n v="14"/>
    <n v="84.48759474489276"/>
  </r>
  <r>
    <s v="DRC002872-02"/>
    <s v="PIN"/>
    <s v="SM"/>
    <n v="212"/>
    <x v="1"/>
    <s v="HVX"/>
    <x v="1"/>
    <s v="kanban"/>
    <n v="2600"/>
    <n v="228"/>
    <n v="60"/>
    <n v="0.94"/>
    <n v="0"/>
    <n v="30"/>
    <n v="866"/>
    <n v="214.32"/>
    <n v="6.3221709006928402"/>
    <n v="0"/>
    <n v="14.1"/>
    <n v="56.4"/>
    <n v="814.04"/>
    <s v="&lt;15 days"/>
    <n v="3"/>
    <s v="C"/>
    <n v="21"/>
    <n v="0"/>
  </r>
  <r>
    <s v="DRC002873-01"/>
    <s v="ROD"/>
    <s v="SM"/>
    <n v="202"/>
    <x v="1"/>
    <s v="HVX"/>
    <x v="1"/>
    <s v="kanban"/>
    <n v="2600"/>
    <n v="101"/>
    <n v="60"/>
    <n v="4.8499999999999996"/>
    <n v="0"/>
    <n v="30"/>
    <n v="866"/>
    <n v="489.84999999999997"/>
    <n v="96.096997690531182"/>
    <n v="0"/>
    <n v="72.75"/>
    <n v="291"/>
    <n v="4200.0999999999995"/>
    <s v="&gt;90 days"/>
    <n v="3"/>
    <s v="C"/>
    <n v="21"/>
    <n v="252.65029120403747"/>
  </r>
  <r>
    <s v="DRC002874-01"/>
    <s v="主轴"/>
    <s v="VMI"/>
    <n v="202"/>
    <x v="1"/>
    <s v="HVX"/>
    <x v="2"/>
    <s v="MRP"/>
    <s v="VMI"/>
    <n v="1"/>
    <n v="0"/>
    <n v="37.33"/>
    <n v="0"/>
    <n v="0"/>
    <n v="874"/>
    <n v="37.33"/>
    <n v="42.179633867276891"/>
    <n v="0"/>
    <n v="0"/>
    <n v="0"/>
    <n v="32626.42"/>
    <s v="&lt;90 days"/>
    <n v="2"/>
    <s v="C"/>
    <n v="14"/>
    <n v="16.460175673402958"/>
  </r>
  <r>
    <s v="DRC002877-01"/>
    <s v="PIN"/>
    <s v="SM"/>
    <n v="202"/>
    <x v="1"/>
    <s v="HVX"/>
    <x v="1"/>
    <s v="kanban"/>
    <n v="2600"/>
    <n v="1212"/>
    <n v="1000"/>
    <n v="3"/>
    <n v="0"/>
    <n v="500"/>
    <n v="16358"/>
    <n v="3636"/>
    <n v="2.2313241227533927E-2"/>
    <n v="0"/>
    <n v="750"/>
    <n v="3000"/>
    <n v="49074"/>
    <s v="&lt;15 days"/>
    <n v="2"/>
    <s v="B"/>
    <n v="14"/>
    <n v="0"/>
  </r>
  <r>
    <s v="DRC002879-01"/>
    <s v="电机齿轮传动杆"/>
    <s v="VMI"/>
    <n v="212"/>
    <x v="1"/>
    <s v="HVX"/>
    <x v="2"/>
    <s v="MRP"/>
    <s v="VMI"/>
    <n v="1"/>
    <n v="0"/>
    <n v="6.31"/>
    <n v="0"/>
    <n v="0"/>
    <n v="866"/>
    <n v="6.31"/>
    <n v="510.83140877598152"/>
    <n v="0"/>
    <n v="0"/>
    <n v="0"/>
    <n v="5464.46"/>
    <s v="&gt;90 days"/>
    <n v="3"/>
    <s v="C"/>
    <n v="21"/>
    <n v="3.9933955703241555"/>
  </r>
  <r>
    <s v="DRC002884-01"/>
    <s v="PIN"/>
    <s v="SM"/>
    <n v="202"/>
    <x v="1"/>
    <s v="HVX"/>
    <x v="1"/>
    <s v="kanban"/>
    <n v="2600"/>
    <n v="858"/>
    <n v="600"/>
    <n v="8.36"/>
    <n v="0"/>
    <n v="300"/>
    <n v="16760"/>
    <n v="7172.8799999999992"/>
    <n v="2.1778042959427209E-2"/>
    <n v="0"/>
    <n v="1254"/>
    <n v="5016"/>
    <n v="140113.59999999998"/>
    <s v="&lt;15 days"/>
    <n v="2"/>
    <s v="B"/>
    <n v="14"/>
    <n v="0"/>
  </r>
  <r>
    <s v="DRC002885-01"/>
    <s v="TORSION SPRING"/>
    <s v="SM"/>
    <n v="219"/>
    <x v="1"/>
    <s v="HVX"/>
    <x v="1"/>
    <s v="kanban"/>
    <n v="2600"/>
    <n v="687"/>
    <n v="1200"/>
    <n v="0.93"/>
    <n v="0"/>
    <n v="400"/>
    <n v="16703"/>
    <n v="638.91000000000008"/>
    <n v="18.74932646829911"/>
    <n v="0"/>
    <n v="186"/>
    <n v="1116"/>
    <n v="15533.79"/>
    <s v="&lt;30 days"/>
    <n v="2"/>
    <s v="C"/>
    <n v="14"/>
    <n v="106.81444147523713"/>
  </r>
  <r>
    <s v="DRC003026-01"/>
    <s v="FISHPLATE"/>
    <s v="SM"/>
    <n v="202"/>
    <x v="1"/>
    <s v="HVX"/>
    <x v="1"/>
    <s v="kanban"/>
    <n v="2600"/>
    <n v="205"/>
    <n v="90"/>
    <n v="2.2999999999999998"/>
    <n v="0"/>
    <n v="30"/>
    <n v="819"/>
    <n v="471.49999999999994"/>
    <n v="306.17216117216117"/>
    <n v="0"/>
    <n v="34.5"/>
    <n v="206.99999999999997"/>
    <n v="1883.6999999999998"/>
    <s v="&gt;90 days"/>
    <n v="3"/>
    <s v="C"/>
    <n v="21"/>
    <n v="289.84583214691634"/>
  </r>
  <r>
    <s v="DRC003679-01"/>
    <s v="软连接"/>
    <s v="VMI"/>
    <n v="202"/>
    <x v="1"/>
    <s v="HVX"/>
    <x v="2"/>
    <s v="MRP"/>
    <s v="VMI"/>
    <n v="84"/>
    <n v="0"/>
    <n v="40.21"/>
    <n v="0"/>
    <n v="0"/>
    <n v="1518"/>
    <n v="3377.64"/>
    <n v="49.29183135704875"/>
    <n v="0"/>
    <n v="0"/>
    <n v="0"/>
    <n v="61038.78"/>
    <s v="&lt;90 days"/>
    <n v="2"/>
    <s v="B"/>
    <n v="14"/>
    <n v="1596.0869107276978"/>
  </r>
  <r>
    <s v="DRC003703-01"/>
    <s v="电路板支架定位件"/>
    <s v="VMI"/>
    <n v="202"/>
    <x v="1"/>
    <s v="HVX"/>
    <x v="2"/>
    <s v="MRP"/>
    <s v="VMI"/>
    <n v="4"/>
    <n v="0"/>
    <n v="3.05"/>
    <n v="0"/>
    <n v="0"/>
    <n v="75"/>
    <n v="12.2"/>
    <n v="408.8"/>
    <n v="0"/>
    <n v="0"/>
    <n v="0"/>
    <n v="228.75"/>
    <s v="&gt;90 days"/>
    <n v="3"/>
    <s v="C"/>
    <n v="21"/>
    <n v="7.6383698630136987"/>
  </r>
  <r>
    <s v="DRC003817-01"/>
    <s v="24~60V电路板"/>
    <s v="CVX"/>
    <n v="202"/>
    <x v="1"/>
    <s v="HVX"/>
    <x v="0"/>
    <s v="Order specific"/>
    <n v="2100"/>
    <n v="5"/>
    <n v="80"/>
    <n v="798.93"/>
    <n v="0"/>
    <n v="0"/>
    <n v="6"/>
    <n v="3994.6499999999996"/>
    <n v="243.33333333333331"/>
    <n v="0"/>
    <n v="0"/>
    <n v="63914.399999999994"/>
    <n v="4793.58"/>
    <s v="Order specific"/>
    <s v="Order specific"/>
    <s v="B"/>
    <s v=""/>
    <n v="0"/>
  </r>
  <r>
    <s v="DRC003817-02"/>
    <s v="接触器电路板100~240V"/>
    <s v="VMI"/>
    <n v="202"/>
    <x v="1"/>
    <s v="HVX"/>
    <x v="2"/>
    <s v="MRP"/>
    <s v="VMI"/>
    <n v="56"/>
    <n v="60"/>
    <n v="525"/>
    <n v="0"/>
    <n v="0"/>
    <n v="535"/>
    <n v="29400"/>
    <n v="3.4112149532710276"/>
    <n v="0"/>
    <n v="0"/>
    <n v="31500"/>
    <n v="280875"/>
    <s v="&lt;15 days"/>
    <n v="1"/>
    <s v="A"/>
    <n v="7"/>
    <n v="0"/>
  </r>
  <r>
    <s v="DRC003860-01"/>
    <s v="CABLE"/>
    <s v="SM"/>
    <n v="202"/>
    <x v="1"/>
    <s v="HVX"/>
    <x v="1"/>
    <s v="kanban"/>
    <n v="2600"/>
    <n v="134"/>
    <n v="176"/>
    <n v="1.54"/>
    <n v="0"/>
    <n v="44"/>
    <n v="483"/>
    <n v="206.36"/>
    <n v="42.318840579710148"/>
    <n v="0"/>
    <n v="33.880000000000003"/>
    <n v="271.04000000000002"/>
    <n v="743.82"/>
    <s v="&lt;90 days"/>
    <n v="3"/>
    <s v="C"/>
    <n v="21"/>
    <n v="68.611873150684943"/>
  </r>
  <r>
    <s v="DRC004034-01"/>
    <s v="兀型板顶板"/>
    <s v="VMI"/>
    <n v="202"/>
    <x v="1"/>
    <s v="HVX"/>
    <x v="2"/>
    <s v="MRP"/>
    <s v="VMI"/>
    <n v="1"/>
    <n v="0"/>
    <n v="30.24"/>
    <n v="0"/>
    <n v="0"/>
    <n v="866"/>
    <n v="30.24"/>
    <n v="56.478060046189377"/>
    <n v="0"/>
    <n v="0"/>
    <n v="0"/>
    <n v="26187.84"/>
    <s v="&lt;90 days"/>
    <n v="2"/>
    <s v="C"/>
    <n v="14"/>
    <n v="15.011034602330813"/>
  </r>
  <r>
    <s v="DRC004320-01"/>
    <s v="INSULATNG GASKET"/>
    <s v="SM"/>
    <n v="202"/>
    <x v="1"/>
    <s v="HVX"/>
    <x v="1"/>
    <s v="kanban"/>
    <n v="2600"/>
    <n v="263"/>
    <n v="360"/>
    <n v="8.6"/>
    <n v="0"/>
    <n v="90"/>
    <n v="927"/>
    <n v="2261.7999999999997"/>
    <n v="0.39374325782092767"/>
    <n v="0"/>
    <n v="387"/>
    <n v="3096"/>
    <n v="7972.2"/>
    <s v="&lt;15 days"/>
    <n v="3"/>
    <s v="B"/>
    <n v="21"/>
    <n v="0"/>
  </r>
  <r>
    <s v="DRC004339-01"/>
    <s v="凸轮片"/>
    <s v="VMI"/>
    <n v="202"/>
    <x v="1"/>
    <s v="HVX"/>
    <x v="2"/>
    <s v="MRP"/>
    <s v="VMI"/>
    <n v="1"/>
    <n v="0"/>
    <n v="182.4"/>
    <n v="0"/>
    <n v="0"/>
    <n v="821"/>
    <n v="182.4"/>
    <n v="116.92448233861144"/>
    <n v="0"/>
    <n v="0"/>
    <n v="0"/>
    <n v="149750.39999999999"/>
    <s v="&gt;90 days"/>
    <n v="2"/>
    <s v="C"/>
    <n v="14"/>
    <n v="105.96977325902392"/>
  </r>
  <r>
    <s v="DRC004340-01"/>
    <s v="主轴摆臂轴承"/>
    <s v="VMI"/>
    <n v="202"/>
    <x v="1"/>
    <s v="HVX"/>
    <x v="2"/>
    <s v="MRP"/>
    <s v="VMI"/>
    <n v="1"/>
    <n v="0"/>
    <n v="3.9"/>
    <n v="0"/>
    <n v="0"/>
    <n v="820"/>
    <n v="3.9"/>
    <n v="0.4451219512195122"/>
    <n v="0"/>
    <n v="0"/>
    <n v="0"/>
    <n v="3198"/>
    <s v="&lt;15 days"/>
    <n v="3"/>
    <s v="C"/>
    <n v="21"/>
    <n v="0"/>
  </r>
  <r>
    <s v="DRC004473-01"/>
    <s v="密封圈"/>
    <s v="O12"/>
    <n v="202"/>
    <x v="1"/>
    <s v="HVX"/>
    <x v="0"/>
    <s v="Order specific"/>
    <n v="2100"/>
    <n v="177"/>
    <n v="0"/>
    <n v="2"/>
    <n v="0"/>
    <n v="0"/>
    <n v="793"/>
    <n v="354"/>
    <n v="0.46027742749054223"/>
    <n v="0"/>
    <n v="0"/>
    <n v="0"/>
    <n v="1586"/>
    <s v="Order specific"/>
    <s v="Order specific"/>
    <s v="C"/>
    <s v=""/>
    <n v="0"/>
  </r>
  <r>
    <s v="DRC004477-01"/>
    <s v="导电弹簧圈CONTACT SPRING X225699"/>
    <s v="O12"/>
    <n v="213"/>
    <x v="1"/>
    <s v="HVX"/>
    <x v="0"/>
    <s v="Order specific"/>
    <n v="2100"/>
    <n v="545"/>
    <n v="0"/>
    <n v="122.77"/>
    <n v="0"/>
    <n v="0"/>
    <n v="1608"/>
    <n v="66909.649999999994"/>
    <n v="40.177238805970148"/>
    <n v="0"/>
    <n v="0"/>
    <n v="0"/>
    <n v="197414.16"/>
    <s v="Order specific"/>
    <s v="Order specific"/>
    <s v="A"/>
    <s v=""/>
    <n v="0"/>
  </r>
  <r>
    <s v="DRC004477-02"/>
    <s v="导电弹簧圈CONTACT SPRING X546993"/>
    <s v="X40"/>
    <n v="213"/>
    <x v="1"/>
    <s v="HVX"/>
    <x v="0"/>
    <s v="Order specific"/>
    <n v="2100"/>
    <n v="1139"/>
    <n v="0"/>
    <n v="104.65"/>
    <n v="0"/>
    <n v="0"/>
    <n v="2584"/>
    <n v="119196.35"/>
    <n v="76.983359133126939"/>
    <n v="0"/>
    <n v="0"/>
    <n v="0"/>
    <n v="270415.60000000003"/>
    <s v="Order specific"/>
    <s v="Order specific"/>
    <s v="A"/>
    <s v=""/>
    <n v="0"/>
  </r>
  <r>
    <s v="DRC004478-08"/>
    <s v="CONTACT SLEEVE"/>
    <s v="O12"/>
    <n v="202"/>
    <x v="1"/>
    <s v="HVX"/>
    <x v="0"/>
    <s v="Order specific"/>
    <n v="2100"/>
    <n v="207"/>
    <n v="0"/>
    <n v="183.48"/>
    <n v="0"/>
    <n v="0"/>
    <n v="783.28599999999994"/>
    <n v="37980.36"/>
    <n v="530.75760322538645"/>
    <n v="0"/>
    <n v="0"/>
    <n v="0"/>
    <n v="143717.31527999998"/>
    <s v="Order specific"/>
    <s v="Order specific"/>
    <s v="A"/>
    <s v=""/>
    <n v="0"/>
  </r>
  <r>
    <s v="DRC004479-01"/>
    <s v="拉杆连动螺杆销"/>
    <s v="O12"/>
    <n v="202"/>
    <x v="1"/>
    <s v="HVX"/>
    <x v="0"/>
    <s v="Order specific"/>
    <n v="2100"/>
    <n v="207"/>
    <n v="0"/>
    <n v="4.8600000000000003"/>
    <n v="0"/>
    <n v="0"/>
    <n v="796"/>
    <n v="1006.0200000000001"/>
    <n v="94.918341708542712"/>
    <n v="0"/>
    <n v="0"/>
    <n v="0"/>
    <n v="3868.5600000000004"/>
    <s v="Order specific"/>
    <s v="Order specific"/>
    <s v="B"/>
    <s v=""/>
    <n v="0"/>
  </r>
  <r>
    <s v="DRC004598-01"/>
    <s v="航插与手车联锁拨杆"/>
    <s v="VMI"/>
    <n v="202"/>
    <x v="1"/>
    <s v="HVX"/>
    <x v="2"/>
    <s v="MRP"/>
    <s v="VMI"/>
    <n v="2"/>
    <n v="0"/>
    <n v="6.27"/>
    <n v="0"/>
    <n v="0"/>
    <n v="22"/>
    <n v="12.54"/>
    <n v="3434.3181818181815"/>
    <n v="0"/>
    <n v="0"/>
    <n v="0"/>
    <n v="137.94"/>
    <s v="&gt;90 days"/>
    <n v="3"/>
    <s v="C"/>
    <n v="21"/>
    <n v="8.2257918761167357"/>
  </r>
  <r>
    <s v="DRC004603-01Z"/>
    <s v="面板"/>
    <s v="VMI"/>
    <n v="202"/>
    <x v="1"/>
    <s v="HVX"/>
    <x v="2"/>
    <s v="MRP"/>
    <s v="VMI"/>
    <n v="2"/>
    <n v="0"/>
    <n v="60"/>
    <n v="0"/>
    <n v="0"/>
    <n v="0"/>
    <n v="120"/>
    <s v=""/>
    <n v="0"/>
    <n v="0"/>
    <n v="0"/>
    <n v="0"/>
    <s v="&gt;90 days"/>
    <n v="4"/>
    <s v="C"/>
    <n v="0"/>
    <n v="79.2"/>
  </r>
  <r>
    <s v="DRC004622-01"/>
    <s v="GUIDE"/>
    <s v="SM"/>
    <n v="202"/>
    <x v="1"/>
    <s v="HVX"/>
    <x v="1"/>
    <s v="kanban"/>
    <n v="2600"/>
    <n v="547"/>
    <n v="576"/>
    <n v="1.8"/>
    <n v="0"/>
    <n v="144"/>
    <n v="264"/>
    <n v="984.6"/>
    <n v="2.7651515151515151"/>
    <n v="0"/>
    <n v="129.6"/>
    <n v="1036.8"/>
    <n v="475.2"/>
    <s v="&lt;15 days"/>
    <n v="3"/>
    <s v="B"/>
    <n v="21"/>
    <n v="0"/>
  </r>
  <r>
    <s v="DRC004658-01"/>
    <s v="THREADED ROD"/>
    <s v="SM"/>
    <n v="202"/>
    <x v="1"/>
    <s v="HVX"/>
    <x v="1"/>
    <s v="kanban"/>
    <n v="2600"/>
    <n v="41"/>
    <n v="0"/>
    <n v="1.83"/>
    <n v="0"/>
    <n v="12"/>
    <n v="22"/>
    <n v="75.03"/>
    <n v="9075.2272727272721"/>
    <n v="0"/>
    <n v="10.98"/>
    <n v="0"/>
    <n v="40.260000000000005"/>
    <s v="&gt;90 days"/>
    <n v="3"/>
    <s v="C"/>
    <n v="21"/>
    <n v="49.405211597004836"/>
  </r>
  <r>
    <s v="DRC004659-01"/>
    <s v="CAM"/>
    <s v="SM"/>
    <n v="212"/>
    <x v="1"/>
    <s v="HVX"/>
    <x v="1"/>
    <s v="kanban"/>
    <n v="2600"/>
    <n v="175"/>
    <n v="160"/>
    <n v="1.25"/>
    <n v="0"/>
    <n v="80"/>
    <n v="384"/>
    <n v="218.75"/>
    <n v="38.971354166666664"/>
    <n v="0"/>
    <n v="50"/>
    <n v="200"/>
    <n v="480"/>
    <s v="&lt;90 days"/>
    <n v="3"/>
    <s v="C"/>
    <n v="21"/>
    <n v="66.577472435683262"/>
  </r>
  <r>
    <s v="DRC004672-01"/>
    <s v="主轴承重块"/>
    <s v="VMI"/>
    <n v="202"/>
    <x v="1"/>
    <s v="HVX"/>
    <x v="2"/>
    <s v="MRP"/>
    <s v="VMI"/>
    <n v="1"/>
    <n v="0"/>
    <n v="119.4"/>
    <n v="0"/>
    <n v="0"/>
    <n v="693"/>
    <n v="119.4"/>
    <n v="92.171717171717177"/>
    <n v="0"/>
    <n v="0"/>
    <n v="0"/>
    <n v="82744.2"/>
    <s v="&gt;90 days"/>
    <n v="2"/>
    <s v="C"/>
    <n v="14"/>
    <n v="66.834428054794529"/>
  </r>
  <r>
    <s v="DRC004672-02"/>
    <s v="主轴承重块"/>
    <s v="VMI"/>
    <n v="202"/>
    <x v="1"/>
    <s v="HVX"/>
    <x v="2"/>
    <s v="MRP"/>
    <s v="VMI"/>
    <n v="1"/>
    <n v="0"/>
    <n v="113.3"/>
    <n v="0"/>
    <n v="0"/>
    <n v="695"/>
    <n v="113.3"/>
    <n v="0.52517985611510798"/>
    <n v="0"/>
    <n v="0"/>
    <n v="0"/>
    <n v="78743.5"/>
    <s v="&lt;15 days"/>
    <n v="2"/>
    <s v="C"/>
    <n v="14"/>
    <n v="0"/>
  </r>
  <r>
    <s v="DRC004674-01"/>
    <s v="WEDGE"/>
    <s v="SM"/>
    <n v="212"/>
    <x v="1"/>
    <s v="HVX"/>
    <x v="1"/>
    <s v="kanban"/>
    <n v="2600"/>
    <n v="328"/>
    <n v="180"/>
    <n v="0.75"/>
    <n v="0"/>
    <n v="90"/>
    <n v="1440"/>
    <n v="246"/>
    <n v="0.25347222222222221"/>
    <n v="0"/>
    <n v="33.75"/>
    <n v="135"/>
    <n v="1080"/>
    <s v="&lt;15 days"/>
    <n v="3"/>
    <s v="C"/>
    <n v="21"/>
    <n v="0"/>
  </r>
  <r>
    <s v="DRC004682-01"/>
    <s v="合分指示安装件"/>
    <s v="VMI"/>
    <n v="202"/>
    <x v="1"/>
    <s v="HVX"/>
    <x v="2"/>
    <s v="MRP"/>
    <s v="VMI"/>
    <n v="7"/>
    <n v="0"/>
    <n v="24.6"/>
    <n v="0"/>
    <n v="0"/>
    <n v="28"/>
    <n v="172.20000000000002"/>
    <n v="4275.7142857142853"/>
    <n v="0"/>
    <n v="0"/>
    <n v="0"/>
    <n v="688.80000000000007"/>
    <s v="&gt;90 days"/>
    <n v="3"/>
    <s v="C"/>
    <n v="21"/>
    <n v="113.09380273972603"/>
  </r>
  <r>
    <s v="DRC004683-01"/>
    <s v="合分指示安装件"/>
    <s v="VMI"/>
    <n v="202"/>
    <x v="1"/>
    <s v="HVX"/>
    <x v="2"/>
    <s v="MRP"/>
    <s v="VMI"/>
    <n v="23"/>
    <n v="0"/>
    <n v="3.2"/>
    <n v="0"/>
    <n v="0"/>
    <n v="482"/>
    <n v="73.600000000000009"/>
    <n v="5.300829875518672"/>
    <n v="0"/>
    <n v="0"/>
    <n v="0"/>
    <n v="1542.4"/>
    <s v="&lt;15 days"/>
    <n v="3"/>
    <s v="C"/>
    <n v="21"/>
    <n v="0"/>
  </r>
  <r>
    <s v="DRC004684-02"/>
    <s v="CVX合分指示连接件"/>
    <s v="VMI"/>
    <n v="202"/>
    <x v="1"/>
    <s v="HVX"/>
    <x v="2"/>
    <s v="MRP"/>
    <s v="VMI"/>
    <n v="80"/>
    <n v="0"/>
    <n v="8.8000000000000007"/>
    <n v="0"/>
    <n v="0"/>
    <n v="18"/>
    <n v="704"/>
    <n v="466.38888888888886"/>
    <n v="0"/>
    <n v="0"/>
    <n v="0"/>
    <n v="158.4"/>
    <s v="&gt;90 days"/>
    <n v="3"/>
    <s v="C"/>
    <n v="21"/>
    <n v="443.7187468731388"/>
  </r>
  <r>
    <s v="DRC004687-01"/>
    <s v="合分指示安装件"/>
    <s v="VMI"/>
    <n v="202"/>
    <x v="1"/>
    <s v="HVX"/>
    <x v="2"/>
    <s v="MRP"/>
    <s v="VMI"/>
    <n v="46"/>
    <n v="0"/>
    <n v="7.2"/>
    <n v="0"/>
    <n v="0"/>
    <n v="964"/>
    <n v="331.2"/>
    <n v="30.290456431535269"/>
    <n v="0"/>
    <n v="0"/>
    <n v="0"/>
    <n v="6940.8"/>
    <s v="&lt;90 days"/>
    <n v="3"/>
    <s v="C"/>
    <n v="21"/>
    <n v="67.044861369863"/>
  </r>
  <r>
    <s v="DRC004688-01"/>
    <s v="合分指示安装件"/>
    <s v="VMI"/>
    <n v="202"/>
    <x v="1"/>
    <s v="HVX"/>
    <x v="2"/>
    <s v="MRP"/>
    <s v="VMI"/>
    <n v="23"/>
    <n v="0"/>
    <n v="5.8"/>
    <n v="0"/>
    <n v="0"/>
    <n v="482"/>
    <n v="133.4"/>
    <n v="34.834024896265561"/>
    <n v="0"/>
    <n v="0"/>
    <n v="0"/>
    <n v="2795.6"/>
    <s v="&lt;90 days"/>
    <n v="3"/>
    <s v="C"/>
    <n v="21"/>
    <n v="34.965895890410955"/>
  </r>
  <r>
    <s v="DRC004689-01"/>
    <s v="合分指示安装件"/>
    <s v="VMI"/>
    <n v="202"/>
    <x v="1"/>
    <s v="HVX"/>
    <x v="2"/>
    <s v="MRP"/>
    <s v="VMI"/>
    <n v="23"/>
    <n v="0"/>
    <n v="8.5"/>
    <n v="0"/>
    <n v="0"/>
    <n v="482"/>
    <n v="195.5"/>
    <n v="17.41701244813278"/>
    <n v="0"/>
    <n v="0"/>
    <n v="0"/>
    <n v="4097"/>
    <s v="&lt;30 days"/>
    <n v="3"/>
    <s v="C"/>
    <n v="21"/>
    <n v="0"/>
  </r>
  <r>
    <s v="DRC004690-01"/>
    <s v="SPACER"/>
    <s v="SM"/>
    <n v="202"/>
    <x v="1"/>
    <s v="HVX"/>
    <x v="1"/>
    <s v="kanban"/>
    <n v="2600"/>
    <n v="966"/>
    <n v="1560"/>
    <n v="2.12"/>
    <n v="0"/>
    <n v="312"/>
    <n v="2956"/>
    <n v="2047.92"/>
    <n v="2.8399864682002707"/>
    <n v="0"/>
    <n v="330.72"/>
    <n v="3307.2000000000003"/>
    <n v="6266.72"/>
    <s v="&lt;15 days"/>
    <n v="3"/>
    <s v="B"/>
    <n v="21"/>
    <n v="0"/>
  </r>
  <r>
    <s v="DRC004691-01"/>
    <s v="SPACER"/>
    <s v="SM"/>
    <n v="202"/>
    <x v="1"/>
    <s v="HVX"/>
    <x v="1"/>
    <s v="kanban"/>
    <n v="2600"/>
    <n v="177"/>
    <n v="352"/>
    <n v="1.4"/>
    <n v="0"/>
    <n v="88"/>
    <n v="964"/>
    <n v="247.79999999999998"/>
    <n v="365.75726141078837"/>
    <n v="0"/>
    <n v="61.599999999999994"/>
    <n v="492.79999999999995"/>
    <n v="1349.6"/>
    <s v="&gt;90 days"/>
    <n v="3"/>
    <s v="C"/>
    <n v="21"/>
    <n v="154.15787063728408"/>
  </r>
  <r>
    <s v="DRC004691-02"/>
    <s v="SPACER"/>
    <s v="SM"/>
    <n v="202"/>
    <x v="1"/>
    <s v="HVX"/>
    <x v="1"/>
    <s v="kanban"/>
    <n v="2600"/>
    <n v="148"/>
    <n v="572"/>
    <n v="1.5"/>
    <n v="0"/>
    <n v="44"/>
    <n v="482"/>
    <n v="222"/>
    <n v="134.03526970954357"/>
    <n v="0"/>
    <n v="33"/>
    <n v="858"/>
    <n v="723"/>
    <s v="&gt;90 days"/>
    <n v="3"/>
    <s v="C"/>
    <n v="21"/>
    <n v="123.56395263524495"/>
  </r>
  <r>
    <s v="DRC004691-03"/>
    <s v="合分指示间隔套"/>
    <s v="VMI"/>
    <n v="202"/>
    <x v="1"/>
    <s v="HVX"/>
    <x v="2"/>
    <s v="MRP"/>
    <s v="VMI"/>
    <n v="50"/>
    <n v="0"/>
    <n v="2.5"/>
    <n v="0"/>
    <n v="0"/>
    <n v="995"/>
    <n v="125"/>
    <n v="54.291457286432156"/>
    <n v="0"/>
    <n v="0"/>
    <n v="0"/>
    <n v="2487.5"/>
    <s v="&lt;90 days"/>
    <n v="3"/>
    <s v="C"/>
    <n v="21"/>
    <n v="50.588902258422806"/>
  </r>
  <r>
    <s v="DRC004722-01"/>
    <s v="AXLE"/>
    <s v="SM"/>
    <n v="212"/>
    <x v="1"/>
    <s v="HVX"/>
    <x v="1"/>
    <s v="kanban"/>
    <n v="2600"/>
    <n v="62"/>
    <n v="0"/>
    <n v="1.7"/>
    <n v="0"/>
    <n v="24"/>
    <n v="42"/>
    <n v="105.39999999999999"/>
    <n v="434.52380952380952"/>
    <n v="0"/>
    <n v="20.399999999999999"/>
    <n v="0"/>
    <n v="71.399999999999991"/>
    <s v="&gt;90 days"/>
    <n v="3"/>
    <s v="C"/>
    <n v="21"/>
    <n v="66.202057643835616"/>
  </r>
  <r>
    <s v="DRC004723-01"/>
    <s v="微动开关安装架"/>
    <s v="CVX"/>
    <n v="202"/>
    <x v="1"/>
    <s v="HVX"/>
    <x v="0"/>
    <s v="Order specific"/>
    <n v="2100"/>
    <n v="4"/>
    <n v="0"/>
    <n v="1.6"/>
    <n v="0"/>
    <n v="0"/>
    <n v="0"/>
    <n v="6.4"/>
    <s v=""/>
    <n v="0"/>
    <n v="0"/>
    <n v="0"/>
    <n v="0"/>
    <s v="Order specific"/>
    <s v="Order specific"/>
    <s v="C"/>
    <s v=""/>
    <n v="0"/>
  </r>
  <r>
    <s v="DRC004724-01"/>
    <s v="间隔圏"/>
    <s v="CVX"/>
    <n v="212"/>
    <x v="1"/>
    <s v="HVX"/>
    <x v="0"/>
    <s v="Order specific"/>
    <n v="2100"/>
    <n v="6"/>
    <n v="0"/>
    <n v="0.91"/>
    <n v="0"/>
    <n v="0"/>
    <n v="18"/>
    <n v="5.46"/>
    <n v="81.1111111111111"/>
    <n v="0"/>
    <n v="0"/>
    <n v="0"/>
    <n v="16.38"/>
    <s v="Order specific"/>
    <s v="Order specific"/>
    <s v="C"/>
    <s v=""/>
    <n v="0"/>
  </r>
  <r>
    <s v="DRC004733-01"/>
    <s v="SUPPORTING BRACKET"/>
    <s v="SM"/>
    <n v="202"/>
    <x v="1"/>
    <s v="HVX"/>
    <x v="1"/>
    <s v="kanban"/>
    <n v="2600"/>
    <n v="58"/>
    <n v="96"/>
    <n v="3.44"/>
    <n v="0"/>
    <n v="24"/>
    <n v="22"/>
    <n v="199.52"/>
    <n v="99.545454545454533"/>
    <n v="0"/>
    <n v="41.28"/>
    <n v="330.24"/>
    <n v="75.679999999999993"/>
    <s v="&gt;90 days"/>
    <n v="3"/>
    <s v="C"/>
    <n v="21"/>
    <n v="103.90345643835617"/>
  </r>
  <r>
    <s v="DRC004734-01"/>
    <s v="SUPPORTING BRACKET"/>
    <s v="SM"/>
    <n v="202"/>
    <x v="1"/>
    <s v="HVX"/>
    <x v="1"/>
    <s v="kanban"/>
    <n v="2600"/>
    <n v="52"/>
    <n v="96"/>
    <n v="1.21"/>
    <n v="0"/>
    <n v="24"/>
    <n v="42"/>
    <n v="62.92"/>
    <n v="504.04761904761904"/>
    <n v="0"/>
    <n v="14.52"/>
    <n v="116.16"/>
    <n v="50.82"/>
    <s v="&gt;90 days"/>
    <n v="3"/>
    <s v="C"/>
    <n v="21"/>
    <n v="39.797063467170524"/>
  </r>
  <r>
    <s v="DRC004738-01"/>
    <s v="COMPRESSION SPRING"/>
    <s v="SM"/>
    <n v="219"/>
    <x v="1"/>
    <s v="HVX"/>
    <x v="1"/>
    <s v="kanban"/>
    <n v="2600"/>
    <n v="427"/>
    <n v="576"/>
    <n v="0.5"/>
    <n v="0"/>
    <n v="144"/>
    <n v="264"/>
    <n v="213.5"/>
    <n v="71.893939393939391"/>
    <n v="0"/>
    <n v="36"/>
    <n v="288"/>
    <n v="132"/>
    <s v="&lt;90 days"/>
    <n v="3"/>
    <s v="C"/>
    <n v="21"/>
    <n v="99.750619599578499"/>
  </r>
  <r>
    <s v="DRC004767-01"/>
    <s v="面板"/>
    <s v="CVX"/>
    <n v="202"/>
    <x v="1"/>
    <s v="HVX"/>
    <x v="0"/>
    <s v="Order specific"/>
    <n v="2100"/>
    <n v="4"/>
    <n v="0"/>
    <n v="60.63"/>
    <n v="0"/>
    <n v="0"/>
    <n v="0"/>
    <n v="242.52"/>
    <s v=""/>
    <n v="0"/>
    <n v="0"/>
    <n v="0"/>
    <n v="0"/>
    <s v="Order specific"/>
    <s v="Order specific"/>
    <s v="C"/>
    <s v=""/>
    <n v="0"/>
  </r>
  <r>
    <s v="DRC004769-01"/>
    <s v="熔丝撞击调节螺杆"/>
    <s v="VMI"/>
    <n v="212"/>
    <x v="1"/>
    <s v="HVX"/>
    <x v="2"/>
    <s v="MRP"/>
    <s v="VMI"/>
    <n v="15"/>
    <n v="0"/>
    <n v="13.2"/>
    <n v="0"/>
    <n v="0"/>
    <n v="8"/>
    <n v="198"/>
    <n v="182.5"/>
    <n v="0"/>
    <n v="0"/>
    <n v="0"/>
    <n v="105.6"/>
    <s v="&gt;90 days"/>
    <n v="3"/>
    <s v="C"/>
    <n v="21"/>
    <n v="115.6428493150685"/>
  </r>
  <r>
    <s v="DRC004771-01"/>
    <s v="熔丝撞击止挡圈"/>
    <s v="VMI"/>
    <n v="212"/>
    <x v="1"/>
    <s v="HVX"/>
    <x v="2"/>
    <s v="MRP"/>
    <s v="VMI"/>
    <n v="23"/>
    <n v="0"/>
    <n v="2.7"/>
    <n v="0"/>
    <n v="0"/>
    <n v="384"/>
    <n v="62.1"/>
    <n v="14.2578125"/>
    <n v="0"/>
    <n v="0"/>
    <n v="0"/>
    <n v="1036.8000000000002"/>
    <s v="&lt;15 days"/>
    <n v="3"/>
    <s v="C"/>
    <n v="21"/>
    <n v="0"/>
  </r>
  <r>
    <s v="DRC004782-01"/>
    <s v="航空插支架"/>
    <s v="VMI"/>
    <n v="202"/>
    <x v="1"/>
    <s v="HVX"/>
    <x v="2"/>
    <s v="MRP"/>
    <s v="VMI"/>
    <n v="21"/>
    <n v="0"/>
    <n v="15.61"/>
    <n v="0"/>
    <n v="0"/>
    <n v="23"/>
    <n v="327.81"/>
    <n v="365"/>
    <n v="0"/>
    <n v="0"/>
    <n v="0"/>
    <n v="359.03"/>
    <s v="&gt;90 days"/>
    <n v="3"/>
    <s v="C"/>
    <n v="21"/>
    <n v="203.90680109589042"/>
  </r>
  <r>
    <s v="DRC004784-01"/>
    <s v="撞击指示挂弹簧轴"/>
    <s v="VMI"/>
    <n v="212"/>
    <x v="1"/>
    <s v="HVX"/>
    <x v="2"/>
    <s v="MRP"/>
    <s v="VMI"/>
    <n v="4"/>
    <n v="0"/>
    <n v="5.95"/>
    <n v="0"/>
    <n v="0"/>
    <n v="190"/>
    <n v="23.8"/>
    <n v="40.34210526315789"/>
    <n v="0"/>
    <n v="0"/>
    <n v="0"/>
    <n v="1130.5"/>
    <s v="&lt;90 days"/>
    <n v="3"/>
    <s v="C"/>
    <n v="21"/>
    <n v="7.5312328767123287"/>
  </r>
  <r>
    <s v="DRC004785-01"/>
    <s v="SUPPORTING BRACKET"/>
    <s v="SM"/>
    <n v="202"/>
    <x v="1"/>
    <s v="HVX"/>
    <x v="1"/>
    <s v="kanban"/>
    <n v="2600"/>
    <n v="80"/>
    <n v="96"/>
    <n v="1.6"/>
    <n v="0"/>
    <n v="24"/>
    <n v="31"/>
    <n v="128"/>
    <n v="47.096774193548384"/>
    <n v="0"/>
    <n v="19.200000000000003"/>
    <n v="153.60000000000002"/>
    <n v="49.6"/>
    <s v="&lt;90 days"/>
    <n v="3"/>
    <s v="C"/>
    <n v="21"/>
    <n v="46.81117808219178"/>
  </r>
  <r>
    <s v="DRC004787-01"/>
    <s v="熔丝撞击杆（竖）"/>
    <s v="VMI"/>
    <n v="202"/>
    <x v="1"/>
    <s v="HVX"/>
    <x v="2"/>
    <s v="MRP"/>
    <s v="VMI"/>
    <n v="1"/>
    <n v="0"/>
    <n v="32.56"/>
    <n v="0"/>
    <n v="0"/>
    <n v="22"/>
    <n v="32.56"/>
    <n v="1327.2727272727273"/>
    <n v="0"/>
    <n v="0"/>
    <n v="0"/>
    <n v="716.32"/>
    <s v="&gt;90 days"/>
    <n v="3"/>
    <s v="C"/>
    <n v="21"/>
    <n v="21.149593315068493"/>
  </r>
  <r>
    <s v="DRC004799-01"/>
    <s v="合闸手车联锁护盖"/>
    <s v="VMI"/>
    <n v="202"/>
    <x v="1"/>
    <s v="HVX"/>
    <x v="2"/>
    <s v="MRP"/>
    <s v="VMI"/>
    <n v="3"/>
    <n v="0"/>
    <n v="4.33"/>
    <n v="0"/>
    <n v="0"/>
    <n v="8"/>
    <n v="12.99"/>
    <n v="45.625"/>
    <n v="0"/>
    <n v="0"/>
    <n v="0"/>
    <n v="34.64"/>
    <s v="&lt;90 days"/>
    <n v="3"/>
    <s v="C"/>
    <n v="21"/>
    <n v="4.6272871232876716"/>
  </r>
  <r>
    <s v="DRC004802-01"/>
    <s v="SPACER"/>
    <s v="SM"/>
    <n v="202"/>
    <x v="1"/>
    <s v="HVX"/>
    <x v="1"/>
    <s v="kanban"/>
    <n v="2600"/>
    <n v="68"/>
    <n v="96"/>
    <n v="1.71"/>
    <n v="0"/>
    <n v="24"/>
    <n v="16"/>
    <n v="116.28"/>
    <n v="68.4375"/>
    <n v="0"/>
    <n v="20.52"/>
    <n v="164.16"/>
    <n v="27.36"/>
    <s v="&lt;90 days"/>
    <n v="3"/>
    <s v="C"/>
    <n v="21"/>
    <n v="53.195710684931505"/>
  </r>
  <r>
    <s v="DRC004802-02"/>
    <s v="SPACER"/>
    <s v="SM"/>
    <n v="202"/>
    <x v="1"/>
    <s v="HVX"/>
    <x v="1"/>
    <s v="kanban"/>
    <n v="2600"/>
    <n v="63"/>
    <n v="72"/>
    <n v="1.55"/>
    <n v="0"/>
    <n v="18"/>
    <n v="8"/>
    <n v="97.65"/>
    <n v="3102.5"/>
    <n v="0"/>
    <n v="13.950000000000001"/>
    <n v="111.60000000000001"/>
    <n v="12.4"/>
    <s v="&gt;90 days"/>
    <n v="3"/>
    <s v="C"/>
    <n v="21"/>
    <n v="64.012761804995975"/>
  </r>
  <r>
    <s v="DRC004841-01"/>
    <s v="PIN"/>
    <s v="SM"/>
    <n v="202"/>
    <x v="1"/>
    <s v="HVX"/>
    <x v="1"/>
    <s v="kanban"/>
    <n v="2600"/>
    <n v="1591"/>
    <n v="1400"/>
    <n v="0.89"/>
    <n v="0"/>
    <n v="750"/>
    <n v="13533"/>
    <n v="1415.99"/>
    <n v="1.6991797827532698"/>
    <n v="0"/>
    <n v="333.75"/>
    <n v="1246"/>
    <n v="12044.37"/>
    <s v="&lt;15 days"/>
    <n v="2"/>
    <s v="B"/>
    <n v="14"/>
    <n v="0"/>
  </r>
  <r>
    <s v="DRC004853-01"/>
    <s v="GASKET"/>
    <s v="O12"/>
    <n v="202"/>
    <x v="1"/>
    <s v="HVX"/>
    <x v="0"/>
    <s v="Order specific"/>
    <n v="2100"/>
    <n v="210"/>
    <n v="0"/>
    <n v="7.79"/>
    <n v="0"/>
    <n v="0"/>
    <n v="4312"/>
    <n v="1635.9"/>
    <n v="134.67416512059367"/>
    <n v="0"/>
    <n v="0"/>
    <n v="0"/>
    <n v="33590.480000000003"/>
    <s v="Order specific"/>
    <s v="Order specific"/>
    <s v="B"/>
    <s v=""/>
    <n v="0"/>
  </r>
  <r>
    <s v="DRC004855-01"/>
    <s v="GASKET"/>
    <s v="O12"/>
    <n v="202"/>
    <x v="1"/>
    <s v="HVX"/>
    <x v="0"/>
    <s v="Order specific"/>
    <n v="2100"/>
    <n v="188"/>
    <n v="0"/>
    <n v="49.96"/>
    <n v="0"/>
    <n v="0"/>
    <n v="2370"/>
    <n v="9392.48"/>
    <n v="32.341772151898738"/>
    <n v="0"/>
    <n v="0"/>
    <n v="0"/>
    <n v="118405.2"/>
    <s v="Order specific"/>
    <s v="Order specific"/>
    <s v="A"/>
    <s v=""/>
    <n v="0"/>
  </r>
  <r>
    <s v="DRC004855-06"/>
    <s v="灭弧室定位圈"/>
    <s v="O12"/>
    <n v="202"/>
    <x v="1"/>
    <s v="HVX"/>
    <x v="0"/>
    <s v="Order specific"/>
    <n v="2100"/>
    <n v="11"/>
    <n v="0"/>
    <n v="58.61"/>
    <n v="0"/>
    <n v="0"/>
    <n v="36"/>
    <n v="644.71"/>
    <n v="1906.1111111111111"/>
    <n v="0"/>
    <n v="0"/>
    <n v="0"/>
    <n v="2109.96"/>
    <s v="Order specific"/>
    <s v="Order specific"/>
    <s v="C"/>
    <s v=""/>
    <n v="0"/>
  </r>
  <r>
    <s v="DRC004873-01"/>
    <s v="SPACER"/>
    <s v="SM"/>
    <n v="212"/>
    <x v="1"/>
    <s v="HVX"/>
    <x v="1"/>
    <s v="kanban"/>
    <n v="2600"/>
    <n v="381"/>
    <n v="384"/>
    <n v="1.8"/>
    <n v="0"/>
    <n v="96"/>
    <n v="120"/>
    <n v="685.80000000000007"/>
    <n v="33.458333333333329"/>
    <n v="0"/>
    <n v="86.4"/>
    <n v="691.2"/>
    <n v="216"/>
    <s v="&lt;90 days"/>
    <n v="3"/>
    <s v="C"/>
    <n v="21"/>
    <n v="168.53769863013696"/>
  </r>
  <r>
    <s v="DRC004874-01Z"/>
    <s v="手车附件安装板"/>
    <s v="VMI"/>
    <n v="202"/>
    <x v="1"/>
    <s v="HVX"/>
    <x v="2"/>
    <s v="MRP"/>
    <s v="VMI"/>
    <n v="106"/>
    <n v="0"/>
    <n v="44.84"/>
    <n v="0"/>
    <n v="0"/>
    <n v="61"/>
    <n v="4753.04"/>
    <n v="2279.7540983606555"/>
    <n v="0"/>
    <n v="0"/>
    <n v="0"/>
    <n v="2735.2400000000002"/>
    <s v="&gt;90 days"/>
    <n v="3"/>
    <s v="B"/>
    <n v="21"/>
    <n v="3108.1098034559377"/>
  </r>
  <r>
    <s v="DRC004901-01"/>
    <s v="SPACER"/>
    <s v="SM"/>
    <n v="212"/>
    <x v="1"/>
    <s v="HVX"/>
    <x v="1"/>
    <s v="kanban"/>
    <n v="2600"/>
    <n v="53"/>
    <n v="48"/>
    <n v="1.3"/>
    <n v="0"/>
    <n v="12"/>
    <n v="13"/>
    <n v="68.900000000000006"/>
    <n v="2976.1538461538457"/>
    <n v="0"/>
    <n v="7.8000000000000007"/>
    <n v="62.400000000000006"/>
    <n v="16.900000000000002"/>
    <s v="&gt;90 days"/>
    <n v="3"/>
    <s v="C"/>
    <n v="21"/>
    <n v="45.15313150684932"/>
  </r>
  <r>
    <s v="DRC004935-01"/>
    <s v="SPACER"/>
    <s v="SM"/>
    <n v="202"/>
    <x v="1"/>
    <s v="HVX"/>
    <x v="1"/>
    <s v="kanban"/>
    <n v="2600"/>
    <n v="134"/>
    <n v="144"/>
    <n v="0.62"/>
    <n v="0"/>
    <n v="24"/>
    <n v="30"/>
    <n v="83.08"/>
    <n v="644.83333333333326"/>
    <n v="0"/>
    <n v="7.4399999999999995"/>
    <n v="89.28"/>
    <n v="18.600000000000001"/>
    <s v="&gt;90 days"/>
    <n v="3"/>
    <s v="C"/>
    <n v="21"/>
    <n v="53.047084621349185"/>
  </r>
  <r>
    <s v="DRC004940-01"/>
    <s v="熔丝拆卸工具配件（配客户）"/>
    <s v="VMI"/>
    <n v="202"/>
    <x v="1"/>
    <s v="HVX"/>
    <x v="2"/>
    <s v="MRP"/>
    <s v="VMI"/>
    <n v="2"/>
    <n v="0"/>
    <n v="2.66"/>
    <n v="0"/>
    <n v="0"/>
    <n v="6"/>
    <n v="5.32"/>
    <n v="8151.6666666666661"/>
    <n v="0"/>
    <n v="0"/>
    <n v="0"/>
    <n v="15.96"/>
    <s v="&gt;90 days"/>
    <n v="3"/>
    <s v="C"/>
    <n v="21"/>
    <n v="3.5021545859742389"/>
  </r>
  <r>
    <s v="DRC004941-01"/>
    <s v="TENSION SPRING"/>
    <s v="SM"/>
    <n v="219"/>
    <x v="1"/>
    <s v="HVX"/>
    <x v="1"/>
    <s v="kanban"/>
    <n v="2600"/>
    <n v="520"/>
    <n v="288"/>
    <n v="0.2"/>
    <n v="0"/>
    <n v="72"/>
    <n v="60"/>
    <n v="104"/>
    <n v="12.166666666666666"/>
    <n v="0"/>
    <n v="7.2"/>
    <n v="57.6"/>
    <n v="12"/>
    <s v="&lt;15 days"/>
    <n v="3"/>
    <s v="C"/>
    <n v="21"/>
    <n v="0"/>
  </r>
  <r>
    <s v="DRC004950-01"/>
    <s v="灭弧室定位圏"/>
    <s v="O12"/>
    <n v="202"/>
    <x v="1"/>
    <s v="HVX"/>
    <x v="0"/>
    <s v="Order specific"/>
    <n v="2100"/>
    <n v="213"/>
    <n v="0"/>
    <n v="40.79"/>
    <n v="0"/>
    <n v="0"/>
    <n v="766"/>
    <n v="8688.27"/>
    <n v="247.78067885117491"/>
    <n v="0"/>
    <n v="0"/>
    <n v="0"/>
    <n v="31245.14"/>
    <s v="Order specific"/>
    <s v="Order specific"/>
    <s v="A"/>
    <s v=""/>
    <n v="0"/>
  </r>
  <r>
    <s v="DRC004950-02"/>
    <s v="GASKET"/>
    <s v="O12"/>
    <n v="202"/>
    <x v="1"/>
    <s v="HVX"/>
    <x v="0"/>
    <s v="Order specific"/>
    <n v="2100"/>
    <n v="250"/>
    <n v="0"/>
    <n v="32.229999999999997"/>
    <n v="0"/>
    <n v="0"/>
    <n v="807"/>
    <n v="8057.4999999999991"/>
    <n v="96.338289962825286"/>
    <n v="0"/>
    <n v="0"/>
    <n v="0"/>
    <n v="26009.609999999997"/>
    <s v="Order specific"/>
    <s v="Order specific"/>
    <s v="A"/>
    <s v=""/>
    <n v="0"/>
  </r>
  <r>
    <s v="DRC004989-01"/>
    <s v="CONNECTION"/>
    <s v="O12"/>
    <n v="202"/>
    <x v="1"/>
    <s v="HVX"/>
    <x v="0"/>
    <s v="Order specific"/>
    <n v="2100"/>
    <n v="207"/>
    <n v="0"/>
    <n v="997.93"/>
    <n v="0"/>
    <n v="0"/>
    <n v="732"/>
    <n v="206571.50999999998"/>
    <n v="124.65846994535519"/>
    <n v="0"/>
    <n v="0"/>
    <n v="0"/>
    <n v="730484.76"/>
    <s v="Order specific"/>
    <s v="Order specific"/>
    <s v="A"/>
    <s v=""/>
    <n v="0"/>
  </r>
  <r>
    <s v="DRC004991-02"/>
    <s v="熔丝头夹"/>
    <s v="VMI"/>
    <n v="202"/>
    <x v="1"/>
    <s v="HVX"/>
    <x v="2"/>
    <s v="MRP"/>
    <s v="VMI"/>
    <n v="69"/>
    <n v="0"/>
    <n v="37.869999999999997"/>
    <n v="0"/>
    <n v="0"/>
    <n v="1479"/>
    <n v="2613.0299999999997"/>
    <n v="51.085192697768768"/>
    <n v="0"/>
    <n v="0"/>
    <n v="0"/>
    <n v="56009.729999999996"/>
    <s v="&lt;90 days"/>
    <n v="2"/>
    <s v="B"/>
    <n v="14"/>
    <n v="1251.9697495890412"/>
  </r>
  <r>
    <s v="DRC004994-01"/>
    <s v="手动分闸按钮架"/>
    <s v="VMI"/>
    <n v="202"/>
    <x v="1"/>
    <s v="HVX"/>
    <x v="2"/>
    <s v="MRP"/>
    <s v="VMI"/>
    <n v="9"/>
    <n v="0"/>
    <n v="11.28"/>
    <n v="0"/>
    <n v="0"/>
    <n v="8"/>
    <n v="101.52"/>
    <n v="3148.125"/>
    <n v="0"/>
    <n v="0"/>
    <n v="0"/>
    <n v="90.24"/>
    <s v="&gt;90 days"/>
    <n v="3"/>
    <s v="C"/>
    <n v="21"/>
    <n v="66.556245955926144"/>
  </r>
  <r>
    <s v="DRC005013-01"/>
    <s v="PIN"/>
    <s v="SM"/>
    <n v="202"/>
    <x v="1"/>
    <s v="HVX"/>
    <x v="1"/>
    <s v="kanban"/>
    <n v="2600"/>
    <n v="442"/>
    <n v="400"/>
    <n v="1.2"/>
    <n v="0"/>
    <n v="100"/>
    <n v="2730"/>
    <n v="530.4"/>
    <n v="1.2032967032967032"/>
    <n v="0"/>
    <n v="60"/>
    <n v="480"/>
    <n v="3276"/>
    <s v="&lt;15 days"/>
    <n v="3"/>
    <s v="C"/>
    <n v="21"/>
    <n v="0"/>
  </r>
  <r>
    <s v="DRC005016-04"/>
    <s v="柱塞固定销"/>
    <s v="O12"/>
    <n v="202"/>
    <x v="1"/>
    <s v="HVX"/>
    <x v="0"/>
    <s v="Order specific"/>
    <n v="2100"/>
    <n v="3"/>
    <n v="0"/>
    <n v="0.66"/>
    <n v="0"/>
    <n v="0"/>
    <n v="339"/>
    <n v="1.98"/>
    <n v="475.89970501474926"/>
    <n v="0"/>
    <n v="0"/>
    <n v="0"/>
    <n v="223.74"/>
    <s v="Order specific"/>
    <s v="Order specific"/>
    <s v="C"/>
    <s v=""/>
    <n v="0"/>
  </r>
  <r>
    <s v="DRC005022-03"/>
    <s v="大电流超程调节螺杆"/>
    <s v="VMI"/>
    <n v="202"/>
    <x v="1"/>
    <s v="HVX"/>
    <x v="2"/>
    <s v="MRP"/>
    <s v="VMI"/>
    <n v="6"/>
    <n v="0"/>
    <n v="36.409999999999997"/>
    <n v="0"/>
    <n v="0"/>
    <n v="960"/>
    <n v="218.45999999999998"/>
    <n v="1.140625"/>
    <n v="0"/>
    <n v="0"/>
    <n v="0"/>
    <n v="34953.599999999999"/>
    <s v="&lt;15 days"/>
    <n v="2"/>
    <s v="C"/>
    <n v="14"/>
    <n v="0"/>
  </r>
  <r>
    <s v="DRC005023-01"/>
    <s v="超程调节杆"/>
    <s v="O12"/>
    <n v="202"/>
    <x v="1"/>
    <s v="HVX"/>
    <x v="0"/>
    <s v="Order specific"/>
    <n v="2100"/>
    <n v="210"/>
    <n v="0"/>
    <n v="17.55"/>
    <n v="0"/>
    <n v="0"/>
    <n v="1388"/>
    <n v="3685.5"/>
    <n v="1.5778097982708934"/>
    <n v="0"/>
    <n v="0"/>
    <n v="0"/>
    <n v="24359.4"/>
    <s v="Order specific"/>
    <s v="Order specific"/>
    <s v="B"/>
    <s v=""/>
    <n v="0"/>
  </r>
  <r>
    <s v="DRC005024-01"/>
    <s v="机构支撑耳朵（左）"/>
    <s v="SM"/>
    <n v="202"/>
    <x v="1"/>
    <s v="HVX"/>
    <x v="1"/>
    <s v="kanban"/>
    <n v="2600"/>
    <n v="131"/>
    <n v="150"/>
    <n v="12.96"/>
    <n v="0"/>
    <n v="50"/>
    <n v="3992"/>
    <n v="1697.7600000000002"/>
    <n v="19.200901803607213"/>
    <n v="0"/>
    <n v="324"/>
    <n v="1944.0000000000002"/>
    <n v="51736.320000000007"/>
    <s v="&lt;30 days"/>
    <n v="2"/>
    <s v="B"/>
    <n v="14"/>
    <n v="303.51297402739726"/>
  </r>
  <r>
    <s v="DRC005024-12"/>
    <s v="左右耳朵支撑"/>
    <s v="GHA"/>
    <n v="202"/>
    <x v="1"/>
    <s v="HVX"/>
    <x v="0"/>
    <s v="Order specific"/>
    <n v="2100"/>
    <n v="14"/>
    <n v="0"/>
    <n v="27.04"/>
    <n v="0"/>
    <n v="0"/>
    <n v="2"/>
    <n v="378.56"/>
    <n v="23907.5"/>
    <n v="0"/>
    <n v="0"/>
    <n v="0"/>
    <n v="54.08"/>
    <s v="Order specific"/>
    <s v="Order specific"/>
    <s v="C"/>
    <s v=""/>
    <n v="0"/>
  </r>
  <r>
    <s v="DRC005025-01"/>
    <s v="机构支撑耳朵（右）"/>
    <s v="SM"/>
    <n v="202"/>
    <x v="1"/>
    <s v="HVX"/>
    <x v="1"/>
    <s v="kanban"/>
    <n v="2600"/>
    <n v="101"/>
    <n v="150"/>
    <n v="12.96"/>
    <n v="0"/>
    <n v="50"/>
    <n v="3990"/>
    <n v="1308.96"/>
    <n v="1.2807017543859649"/>
    <n v="0"/>
    <n v="324"/>
    <n v="1944.0000000000002"/>
    <n v="51710.400000000001"/>
    <s v="&lt;15 days"/>
    <n v="2"/>
    <s v="B"/>
    <n v="14"/>
    <n v="0"/>
  </r>
  <r>
    <s v="DRC005025-12"/>
    <s v="左右耳朵支撑"/>
    <s v="GHA"/>
    <n v="202"/>
    <x v="1"/>
    <s v="HVX"/>
    <x v="0"/>
    <s v="Order specific"/>
    <n v="2100"/>
    <n v="13"/>
    <n v="0"/>
    <n v="27.04"/>
    <n v="0"/>
    <n v="0"/>
    <n v="2"/>
    <n v="351.52"/>
    <n v="18432.5"/>
    <n v="0"/>
    <n v="0"/>
    <n v="0"/>
    <n v="54.08"/>
    <s v="Order specific"/>
    <s v="Order specific"/>
    <s v="C"/>
    <s v=""/>
    <n v="0"/>
  </r>
  <r>
    <s v="DRC005027-01"/>
    <s v="24KV挂板"/>
    <s v="VMI"/>
    <n v="202"/>
    <x v="1"/>
    <s v="HVX"/>
    <x v="2"/>
    <s v="MRP"/>
    <s v="VMI"/>
    <n v="140"/>
    <n v="0"/>
    <n v="27.73"/>
    <n v="0"/>
    <n v="0"/>
    <n v="6132"/>
    <n v="3882.2000000000003"/>
    <n v="0.77380952380952372"/>
    <n v="0"/>
    <n v="0"/>
    <n v="0"/>
    <n v="170040.36000000002"/>
    <s v="&lt;15 days"/>
    <n v="2"/>
    <s v="B"/>
    <n v="14"/>
    <n v="0"/>
  </r>
  <r>
    <s v="DRC005027-02"/>
    <s v="12KV大电流挂板"/>
    <s v="VMI"/>
    <n v="202"/>
    <x v="1"/>
    <s v="HVX"/>
    <x v="2"/>
    <s v="MRP"/>
    <s v="VMI"/>
    <n v="4"/>
    <n v="0"/>
    <n v="55.03"/>
    <n v="0"/>
    <n v="0"/>
    <n v="1242"/>
    <n v="220.12"/>
    <n v="41.143317230273752"/>
    <n v="0"/>
    <n v="0"/>
    <n v="0"/>
    <n v="68347.259999999995"/>
    <s v="&lt;90 days"/>
    <n v="2"/>
    <s v="C"/>
    <n v="14"/>
    <n v="95.844469479452073"/>
  </r>
  <r>
    <s v="DRC005028-01"/>
    <s v="螺纹盘POLE B"/>
    <s v="O12"/>
    <n v="202"/>
    <x v="1"/>
    <s v="HVX"/>
    <x v="0"/>
    <s v="Order specific"/>
    <n v="2100"/>
    <n v="414"/>
    <n v="0"/>
    <n v="18.93"/>
    <n v="0"/>
    <n v="0"/>
    <n v="1583"/>
    <n v="7837.0199999999995"/>
    <n v="0.92229943145925453"/>
    <n v="0"/>
    <n v="0"/>
    <n v="0"/>
    <n v="29966.19"/>
    <s v="Order specific"/>
    <s v="Order specific"/>
    <s v="A"/>
    <s v=""/>
    <n v="0"/>
  </r>
  <r>
    <s v="DRC005092-06"/>
    <s v="PIN"/>
    <s v="O12"/>
    <n v="202"/>
    <x v="1"/>
    <s v="HVX"/>
    <x v="0"/>
    <s v="Order specific"/>
    <n v="2100"/>
    <n v="107"/>
    <n v="0"/>
    <n v="9.7799999999999994"/>
    <n v="0"/>
    <n v="0"/>
    <n v="339"/>
    <n v="1046.46"/>
    <n v="445.75221238938047"/>
    <n v="0"/>
    <n v="0"/>
    <n v="0"/>
    <n v="3315.4199999999996"/>
    <s v="Order specific"/>
    <s v="Order specific"/>
    <s v="B"/>
    <s v=""/>
    <n v="0"/>
  </r>
  <r>
    <s v="DRC005105-01"/>
    <s v="中间相拨叉销"/>
    <s v="VMI"/>
    <n v="202"/>
    <x v="1"/>
    <s v="HVX"/>
    <x v="2"/>
    <s v="MRP"/>
    <s v="VMI"/>
    <n v="73"/>
    <n v="0"/>
    <n v="13.31"/>
    <n v="0"/>
    <n v="0"/>
    <n v="3838"/>
    <n v="971.63"/>
    <n v="10.175872850442939"/>
    <n v="0"/>
    <n v="0"/>
    <n v="0"/>
    <n v="51083.78"/>
    <s v="&lt;15 days"/>
    <n v="2"/>
    <s v="B"/>
    <n v="14"/>
    <n v="0"/>
  </r>
  <r>
    <s v="DRC005106-03"/>
    <s v="AXLE"/>
    <s v="O12"/>
    <n v="202"/>
    <x v="1"/>
    <s v="HVX"/>
    <x v="0"/>
    <s v="Order specific"/>
    <n v="2100"/>
    <n v="124"/>
    <n v="2"/>
    <n v="20.49"/>
    <n v="0"/>
    <n v="0"/>
    <n v="2580"/>
    <n v="2540.7599999999998"/>
    <n v="10.327519379844961"/>
    <n v="0"/>
    <n v="0"/>
    <n v="40.98"/>
    <n v="52864.2"/>
    <s v="Order specific"/>
    <s v="Order specific"/>
    <s v="B"/>
    <s v=""/>
    <n v="0"/>
  </r>
  <r>
    <s v="DRC005106-04"/>
    <s v="AXLE"/>
    <s v="O12"/>
    <n v="202"/>
    <x v="1"/>
    <s v="HVX"/>
    <x v="0"/>
    <s v="Order specific"/>
    <n v="2100"/>
    <n v="16"/>
    <n v="4"/>
    <n v="26.13"/>
    <n v="0"/>
    <n v="0"/>
    <n v="488"/>
    <n v="418.08"/>
    <n v="92.745901639344268"/>
    <n v="0"/>
    <n v="0"/>
    <n v="104.52"/>
    <n v="12751.439999999999"/>
    <s v="Order specific"/>
    <s v="Order specific"/>
    <s v="C"/>
    <s v=""/>
    <n v="0"/>
  </r>
  <r>
    <s v="DRC005128-01"/>
    <s v="INSULATING GASKET"/>
    <s v="O12"/>
    <n v="202"/>
    <x v="1"/>
    <s v="HVX"/>
    <x v="0"/>
    <s v="Order specific"/>
    <n v="2100"/>
    <n v="771"/>
    <n v="0"/>
    <n v="67.569999999999993"/>
    <n v="0"/>
    <n v="0"/>
    <n v="339"/>
    <n v="52096.469999999994"/>
    <n v="17.227138643067846"/>
    <n v="0"/>
    <n v="0"/>
    <n v="0"/>
    <n v="22906.229999999996"/>
    <s v="Order specific"/>
    <s v="Order specific"/>
    <s v="A"/>
    <s v=""/>
    <n v="0"/>
  </r>
  <r>
    <s v="DRC005129-01"/>
    <s v="灭弧室固定圈"/>
    <s v="X40"/>
    <n v="202"/>
    <x v="1"/>
    <s v="HVX"/>
    <x v="0"/>
    <s v="Order specific"/>
    <n v="2100"/>
    <n v="1"/>
    <n v="0"/>
    <n v="75.81"/>
    <n v="0"/>
    <n v="0"/>
    <n v="260"/>
    <n v="75.81"/>
    <n v="1082.3653846153848"/>
    <n v="0"/>
    <n v="0"/>
    <n v="0"/>
    <n v="19710.600000000002"/>
    <s v="Order specific"/>
    <s v="Order specific"/>
    <s v="C"/>
    <s v=""/>
    <n v="0"/>
  </r>
  <r>
    <s v="DRC005163-01"/>
    <s v="IP板上装配航空插联锁件"/>
    <s v="SM"/>
    <n v="202"/>
    <x v="1"/>
    <s v="HVX"/>
    <x v="1"/>
    <s v="kanban"/>
    <n v="2600"/>
    <n v="243"/>
    <n v="420"/>
    <n v="6.3"/>
    <n v="0"/>
    <n v="150"/>
    <n v="3599"/>
    <n v="1530.8999999999999"/>
    <n v="0.10141706029452625"/>
    <n v="0"/>
    <n v="472.5"/>
    <n v="2646"/>
    <n v="22673.7"/>
    <s v="&lt;15 days"/>
    <n v="2"/>
    <s v="B"/>
    <n v="14"/>
    <n v="0"/>
  </r>
  <r>
    <s v="DRC005166-01"/>
    <s v="SEALING END CENTRE"/>
    <s v="HVX"/>
    <n v="202"/>
    <x v="1"/>
    <s v="HVX"/>
    <x v="0"/>
    <s v="Order specific"/>
    <n v="2100"/>
    <n v="1"/>
    <n v="0"/>
    <n v="30.04"/>
    <n v="0"/>
    <n v="0"/>
    <n v="1"/>
    <n v="30.04"/>
    <n v="88695"/>
    <n v="0"/>
    <n v="0"/>
    <n v="0"/>
    <n v="30.04"/>
    <s v="Order specific"/>
    <s v="Order specific"/>
    <s v="C"/>
    <s v=""/>
    <n v="0"/>
  </r>
  <r>
    <s v="DRC005167-01"/>
    <s v="SEALING END"/>
    <s v="VMI"/>
    <n v="202"/>
    <x v="1"/>
    <s v="HVX"/>
    <x v="2"/>
    <s v="MRP"/>
    <s v="VMI"/>
    <n v="49"/>
    <n v="0"/>
    <n v="20.59"/>
    <n v="0"/>
    <n v="0"/>
    <n v="2355"/>
    <n v="1008.91"/>
    <n v="0.15498938428874734"/>
    <n v="0"/>
    <n v="0"/>
    <n v="0"/>
    <n v="48489.45"/>
    <s v="&lt;15 days"/>
    <n v="2"/>
    <s v="B"/>
    <n v="14"/>
    <n v="0"/>
  </r>
  <r>
    <s v="DRC005168-01"/>
    <s v="SEALING END"/>
    <s v="VMI"/>
    <n v="202"/>
    <x v="1"/>
    <s v="HVX"/>
    <x v="2"/>
    <s v="MRP"/>
    <s v="VMI"/>
    <n v="49"/>
    <n v="0"/>
    <n v="20.59"/>
    <n v="0"/>
    <n v="0"/>
    <n v="2355"/>
    <n v="1008.91"/>
    <n v="7.5944798301486198"/>
    <n v="0"/>
    <n v="0"/>
    <n v="0"/>
    <n v="48489.45"/>
    <s v="&lt;15 days"/>
    <n v="2"/>
    <s v="B"/>
    <n v="14"/>
    <n v="0"/>
  </r>
  <r>
    <s v="DRC005170-01"/>
    <s v="IP板左"/>
    <s v="VMI"/>
    <n v="202"/>
    <x v="1"/>
    <s v="HVX"/>
    <x v="2"/>
    <s v="MRP"/>
    <s v="VMI"/>
    <n v="20"/>
    <n v="0"/>
    <n v="21.73"/>
    <n v="0"/>
    <n v="0"/>
    <n v="303"/>
    <n v="434.6"/>
    <n v="59.026402640264024"/>
    <n v="0"/>
    <n v="0"/>
    <n v="0"/>
    <n v="6584.1900000000005"/>
    <s v="&lt;90 days"/>
    <n v="3"/>
    <s v="C"/>
    <n v="21"/>
    <n v="184.78749745596869"/>
  </r>
  <r>
    <s v="DRC005171-01"/>
    <s v="IP板右"/>
    <s v="VMI"/>
    <n v="202"/>
    <x v="1"/>
    <s v="HVX"/>
    <x v="2"/>
    <s v="MRP"/>
    <s v="VMI"/>
    <n v="20"/>
    <n v="0"/>
    <n v="21.73"/>
    <n v="0"/>
    <n v="0"/>
    <n v="303"/>
    <n v="434.6"/>
    <n v="24.092409240924091"/>
    <n v="0"/>
    <n v="0"/>
    <n v="0"/>
    <n v="6584.1900000000005"/>
    <s v="&lt;30 days"/>
    <n v="3"/>
    <s v="C"/>
    <n v="21"/>
    <n v="36.81716876712327"/>
  </r>
  <r>
    <s v="DRC005172-01"/>
    <s v="IP板左"/>
    <s v="VMI"/>
    <n v="202"/>
    <x v="1"/>
    <s v="HVX"/>
    <x v="2"/>
    <s v="MRP"/>
    <s v="VMI"/>
    <n v="20"/>
    <n v="0"/>
    <n v="41.88"/>
    <n v="0"/>
    <n v="0"/>
    <n v="303"/>
    <n v="837.6"/>
    <n v="24.092409240924091"/>
    <n v="0"/>
    <n v="0"/>
    <n v="0"/>
    <n v="12689.640000000001"/>
    <s v="&lt;30 days"/>
    <n v="2"/>
    <s v="C"/>
    <n v="14"/>
    <n v="231.57689424657539"/>
  </r>
  <r>
    <s v="DRC005173-01"/>
    <s v="大电流活门"/>
    <s v="O12"/>
    <n v="212"/>
    <x v="1"/>
    <s v="HVX"/>
    <x v="0"/>
    <s v="Order specific"/>
    <n v="2100"/>
    <n v="162"/>
    <n v="0"/>
    <n v="18"/>
    <n v="0"/>
    <n v="0"/>
    <n v="1256"/>
    <n v="2916"/>
    <n v="5.8121019108280256"/>
    <n v="0"/>
    <n v="0"/>
    <n v="0"/>
    <n v="22608"/>
    <s v="Order specific"/>
    <s v="Order specific"/>
    <s v="B"/>
    <s v=""/>
    <n v="0"/>
  </r>
  <r>
    <s v="DRC005174-01"/>
    <s v="IP板右"/>
    <s v="VMI"/>
    <n v="202"/>
    <x v="1"/>
    <s v="HVX"/>
    <x v="2"/>
    <s v="MRP"/>
    <s v="VMI"/>
    <n v="4"/>
    <n v="0"/>
    <n v="30.85"/>
    <n v="0"/>
    <n v="0"/>
    <n v="383"/>
    <n v="123.4"/>
    <n v="154.38642297650131"/>
    <n v="0"/>
    <n v="0"/>
    <n v="0"/>
    <n v="11815.550000000001"/>
    <s v="&gt;90 days"/>
    <n v="2"/>
    <s v="C"/>
    <n v="14"/>
    <n v="74.058531912734651"/>
  </r>
  <r>
    <s v="DRC005175-01"/>
    <s v="IP板左"/>
    <s v="VMI"/>
    <n v="202"/>
    <x v="1"/>
    <s v="HVX"/>
    <x v="2"/>
    <s v="MRP"/>
    <s v="VMI"/>
    <n v="4"/>
    <n v="0"/>
    <n v="31.85"/>
    <n v="0"/>
    <n v="0"/>
    <n v="383"/>
    <n v="127.4"/>
    <n v="3.8120104438642297"/>
    <n v="0"/>
    <n v="0"/>
    <n v="0"/>
    <n v="12198.550000000001"/>
    <s v="&lt;15 days"/>
    <n v="2"/>
    <s v="C"/>
    <n v="14"/>
    <n v="0"/>
  </r>
  <r>
    <s v="DRC005176-01"/>
    <s v="IP板右"/>
    <s v="VMI"/>
    <n v="202"/>
    <x v="1"/>
    <s v="HVX"/>
    <x v="2"/>
    <s v="MRP"/>
    <s v="VMI"/>
    <n v="4"/>
    <n v="0"/>
    <n v="56.4"/>
    <n v="0"/>
    <n v="0"/>
    <n v="383"/>
    <n v="225.6"/>
    <n v="3.8120104438642297"/>
    <n v="0"/>
    <n v="0"/>
    <n v="0"/>
    <n v="21601.200000000001"/>
    <s v="&lt;15 days"/>
    <n v="2"/>
    <s v="C"/>
    <n v="14"/>
    <n v="0"/>
  </r>
  <r>
    <s v="DRC005177-01"/>
    <s v="SPACER"/>
    <s v="SM"/>
    <n v="212"/>
    <x v="1"/>
    <s v="HVX"/>
    <x v="1"/>
    <s v="kanban"/>
    <n v="2600"/>
    <n v="336"/>
    <n v="415"/>
    <n v="1.5"/>
    <n v="0"/>
    <n v="112"/>
    <n v="734"/>
    <n v="504"/>
    <n v="1.9891008174386919"/>
    <n v="0"/>
    <n v="84"/>
    <n v="622.5"/>
    <n v="1101"/>
    <s v="&lt;15 days"/>
    <n v="3"/>
    <s v="C"/>
    <n v="21"/>
    <n v="0"/>
  </r>
  <r>
    <s v="DRC005185-01"/>
    <s v="GUIDE ROD"/>
    <s v="SM"/>
    <n v="202"/>
    <x v="1"/>
    <s v="HVX"/>
    <x v="1"/>
    <s v="kanban"/>
    <n v="2600"/>
    <n v="546"/>
    <n v="1000"/>
    <n v="1.95"/>
    <n v="0"/>
    <n v="200"/>
    <n v="4990"/>
    <n v="1064.7"/>
    <n v="24.577154308617231"/>
    <n v="0"/>
    <n v="195"/>
    <n v="1950"/>
    <n v="9730.5"/>
    <s v="&lt;30 days"/>
    <n v="3"/>
    <s v="B"/>
    <n v="21"/>
    <n v="102.27683219178071"/>
  </r>
  <r>
    <s v="DRC005186-01"/>
    <s v="AXLE"/>
    <s v="SM"/>
    <n v="202"/>
    <x v="1"/>
    <s v="HVX"/>
    <x v="1"/>
    <s v="kanban"/>
    <n v="2600"/>
    <n v="175"/>
    <n v="2000"/>
    <n v="0.93"/>
    <n v="0"/>
    <n v="400"/>
    <n v="8634"/>
    <n v="162.75"/>
    <n v="23.082001389854067"/>
    <n v="0"/>
    <n v="186"/>
    <n v="1860"/>
    <n v="8029.6200000000008"/>
    <s v="&lt;30 days"/>
    <n v="3"/>
    <s v="C"/>
    <n v="21"/>
    <n v="9.6888556375131873"/>
  </r>
  <r>
    <s v="DRC005188-01"/>
    <s v="拨叉销"/>
    <s v="O12"/>
    <n v="202"/>
    <x v="1"/>
    <s v="HVX"/>
    <x v="0"/>
    <s v="Order specific"/>
    <n v="2100"/>
    <n v="33"/>
    <n v="18"/>
    <n v="13.15"/>
    <n v="0"/>
    <n v="0"/>
    <n v="213"/>
    <n v="433.95"/>
    <n v="299.88262910798119"/>
    <n v="0"/>
    <n v="0"/>
    <n v="236.70000000000002"/>
    <n v="2800.9500000000003"/>
    <s v="Order specific"/>
    <s v="Order specific"/>
    <s v="C"/>
    <s v=""/>
    <n v="0"/>
  </r>
  <r>
    <s v="DRC005204-01"/>
    <s v="PIN"/>
    <s v="SM"/>
    <n v="202"/>
    <x v="1"/>
    <s v="HVX"/>
    <x v="1"/>
    <s v="kanban"/>
    <n v="2600"/>
    <n v="718"/>
    <n v="600"/>
    <n v="0.61"/>
    <n v="0"/>
    <n v="200"/>
    <n v="3561"/>
    <n v="437.98"/>
    <n v="3.3824768323504633"/>
    <n v="0"/>
    <n v="61"/>
    <n v="366"/>
    <n v="2172.21"/>
    <s v="&lt;15 days"/>
    <n v="3"/>
    <s v="C"/>
    <n v="21"/>
    <n v="0"/>
  </r>
  <r>
    <s v="DRC005281-01"/>
    <s v="SPACER"/>
    <s v="SM"/>
    <n v="212"/>
    <x v="1"/>
    <s v="HVX"/>
    <x v="1"/>
    <s v="kanban"/>
    <n v="2600"/>
    <n v="309"/>
    <n v="500"/>
    <n v="2"/>
    <n v="0"/>
    <n v="100"/>
    <n v="1464"/>
    <n v="618"/>
    <n v="179.00956284153006"/>
    <n v="0"/>
    <n v="100"/>
    <n v="1000"/>
    <n v="2928"/>
    <s v="&gt;90 days"/>
    <n v="3"/>
    <s v="C"/>
    <n v="21"/>
    <n v="360.03071271034457"/>
  </r>
  <r>
    <s v="DRC005281-02"/>
    <s v="SPACER"/>
    <s v="VMI"/>
    <n v="212"/>
    <x v="1"/>
    <s v="HVX"/>
    <x v="2"/>
    <s v="MRP"/>
    <s v="VMI"/>
    <n v="196"/>
    <n v="0"/>
    <n v="2.57"/>
    <n v="0"/>
    <n v="0"/>
    <n v="9355"/>
    <n v="503.71999999999997"/>
    <n v="12.056119722073756"/>
    <n v="0"/>
    <n v="0"/>
    <n v="0"/>
    <n v="24042.35"/>
    <s v="&lt;15 days"/>
    <n v="2"/>
    <s v="C"/>
    <n v="14"/>
    <n v="0"/>
  </r>
  <r>
    <s v="DRC005281-03"/>
    <s v="SPACER"/>
    <s v="SM"/>
    <n v="212"/>
    <x v="1"/>
    <s v="HVX"/>
    <x v="1"/>
    <s v="kanban"/>
    <n v="2600"/>
    <n v="893"/>
    <n v="400"/>
    <n v="1.5"/>
    <n v="0"/>
    <n v="100"/>
    <n v="1361"/>
    <n v="1339.5"/>
    <n v="52.564290962527551"/>
    <n v="0"/>
    <n v="75"/>
    <n v="600"/>
    <n v="2041.5"/>
    <s v="&lt;90 days"/>
    <n v="3"/>
    <s v="B"/>
    <n v="21"/>
    <n v="530.87451956947166"/>
  </r>
  <r>
    <s v="DRC005304-04"/>
    <s v="CONTACT SLEEVE"/>
    <s v="O12"/>
    <n v="202"/>
    <x v="1"/>
    <s v="HVX"/>
    <x v="0"/>
    <s v="Order specific"/>
    <n v="2100"/>
    <n v="3"/>
    <n v="6"/>
    <n v="293"/>
    <n v="0"/>
    <n v="0"/>
    <n v="667"/>
    <n v="879"/>
    <n v="488.67316341829087"/>
    <n v="0"/>
    <n v="0"/>
    <n v="1758"/>
    <n v="195431"/>
    <s v="Order specific"/>
    <s v="Order specific"/>
    <s v="C"/>
    <s v=""/>
    <n v="0"/>
  </r>
  <r>
    <s v="DRC005305-01"/>
    <s v="GASKET"/>
    <s v="O12"/>
    <n v="202"/>
    <x v="1"/>
    <s v="HVX"/>
    <x v="0"/>
    <s v="Order specific"/>
    <n v="2100"/>
    <n v="41"/>
    <n v="0"/>
    <n v="2"/>
    <n v="0"/>
    <n v="0"/>
    <n v="666"/>
    <n v="82"/>
    <n v="1.6441441441441442"/>
    <n v="0"/>
    <n v="0"/>
    <n v="0"/>
    <n v="1332"/>
    <s v="Order specific"/>
    <s v="Order specific"/>
    <s v="C"/>
    <s v=""/>
    <n v="0"/>
  </r>
  <r>
    <s v="DRC005312-01"/>
    <s v="GUIDE ROD"/>
    <s v="SM"/>
    <n v="212"/>
    <x v="1"/>
    <s v="HVX"/>
    <x v="1"/>
    <s v="kanban"/>
    <n v="2600"/>
    <n v="228"/>
    <n v="200"/>
    <n v="3.7"/>
    <n v="0"/>
    <n v="100"/>
    <n v="854"/>
    <n v="843.6"/>
    <n v="17.523419203747071"/>
    <n v="0"/>
    <n v="185"/>
    <n v="740"/>
    <n v="3159.8"/>
    <s v="&lt;30 days"/>
    <n v="3"/>
    <s v="C"/>
    <n v="21"/>
    <n v="0"/>
  </r>
  <r>
    <s v="DRC005312-12"/>
    <s v="合分指示安装片"/>
    <s v="GHA"/>
    <n v="212"/>
    <x v="1"/>
    <s v="HVX"/>
    <x v="0"/>
    <s v="Order specific"/>
    <n v="2100"/>
    <n v="35"/>
    <n v="0"/>
    <n v="15.12"/>
    <n v="0"/>
    <n v="0"/>
    <n v="8"/>
    <n v="529.19999999999993"/>
    <n v="10402.5"/>
    <n v="0"/>
    <n v="0"/>
    <n v="0"/>
    <n v="120.96"/>
    <s v="Order specific"/>
    <s v="Order specific"/>
    <s v="C"/>
    <s v=""/>
    <n v="0"/>
  </r>
  <r>
    <s v="DRC005314-02"/>
    <s v="大电流合分闸指示牌"/>
    <s v="VMI"/>
    <n v="202"/>
    <x v="1"/>
    <s v="HVX"/>
    <x v="2"/>
    <s v="MRP"/>
    <s v="VMI"/>
    <n v="2"/>
    <n v="0"/>
    <n v="6.65"/>
    <n v="0"/>
    <n v="0"/>
    <n v="320"/>
    <n v="13.3"/>
    <n v="39.921875"/>
    <n v="0"/>
    <n v="0"/>
    <n v="0"/>
    <n v="2128"/>
    <s v="&lt;90 days"/>
    <n v="3"/>
    <s v="C"/>
    <n v="21"/>
    <n v="4.1605315068493152"/>
  </r>
  <r>
    <s v="DRC005315-01"/>
    <s v="GUIDE ROD"/>
    <s v="SM"/>
    <n v="212"/>
    <x v="1"/>
    <s v="HVX"/>
    <x v="1"/>
    <s v="kanban"/>
    <n v="2600"/>
    <n v="304"/>
    <n v="400"/>
    <n v="4.53"/>
    <n v="0"/>
    <n v="100"/>
    <n v="1166"/>
    <n v="1377.1200000000001"/>
    <n v="0.62607204116638082"/>
    <n v="0"/>
    <n v="226.5"/>
    <n v="1812"/>
    <n v="5281.9800000000005"/>
    <s v="&lt;15 days"/>
    <n v="3"/>
    <s v="B"/>
    <n v="21"/>
    <n v="0"/>
  </r>
  <r>
    <s v="DRC005332-01"/>
    <s v="CONTACT SPRING"/>
    <s v="SM"/>
    <n v="219"/>
    <x v="1"/>
    <s v="HVX"/>
    <x v="1"/>
    <s v="kanban"/>
    <n v="2600"/>
    <n v="281"/>
    <n v="180"/>
    <n v="3.9"/>
    <n v="0"/>
    <n v="90"/>
    <n v="1479"/>
    <n v="1095.8999999999999"/>
    <n v="75.023664638269096"/>
    <n v="0"/>
    <n v="175.5"/>
    <n v="702"/>
    <n v="5768.0999999999995"/>
    <s v="&lt;90 days"/>
    <n v="3"/>
    <s v="B"/>
    <n v="21"/>
    <n v="520.83556140951691"/>
  </r>
  <r>
    <s v="DRC005333-01"/>
    <s v="大电流分闸弹簧"/>
    <s v="VMI"/>
    <n v="219"/>
    <x v="1"/>
    <s v="HVX"/>
    <x v="2"/>
    <s v="MRP"/>
    <s v="VMI"/>
    <n v="6"/>
    <n v="0"/>
    <n v="11.16"/>
    <n v="0"/>
    <n v="0"/>
    <n v="960"/>
    <n v="66.960000000000008"/>
    <n v="106.83854166666667"/>
    <n v="0"/>
    <n v="0"/>
    <n v="0"/>
    <n v="10713.6"/>
    <s v="&gt;90 days"/>
    <n v="2"/>
    <s v="C"/>
    <n v="14"/>
    <n v="38.402521327938388"/>
  </r>
  <r>
    <s v="DRC005367-01"/>
    <s v="灭弧室定位圈"/>
    <s v="O12"/>
    <n v="202"/>
    <x v="1"/>
    <s v="HVX"/>
    <x v="0"/>
    <s v="Order specific"/>
    <n v="2100"/>
    <n v="44"/>
    <n v="0"/>
    <n v="53.87"/>
    <n v="0"/>
    <n v="0"/>
    <n v="327"/>
    <n v="2370.2799999999997"/>
    <n v="6.6972477064220186"/>
    <n v="0"/>
    <n v="0"/>
    <n v="0"/>
    <n v="17615.489999999998"/>
    <s v="Order specific"/>
    <s v="Order specific"/>
    <s v="B"/>
    <s v=""/>
    <n v="0"/>
  </r>
  <r>
    <s v="DRC005394-01"/>
    <s v="LEVER"/>
    <s v="SM"/>
    <n v="202"/>
    <x v="1"/>
    <s v="HVX"/>
    <x v="1"/>
    <s v="kanban"/>
    <n v="2600"/>
    <n v="281"/>
    <n v="200"/>
    <n v="3"/>
    <n v="0"/>
    <n v="200"/>
    <n v="3700"/>
    <n v="843"/>
    <n v="4.3405405405405402"/>
    <n v="0"/>
    <n v="300"/>
    <n v="600"/>
    <n v="11100"/>
    <s v="&lt;15 days"/>
    <n v="2"/>
    <s v="C"/>
    <n v="14"/>
    <n v="0"/>
  </r>
  <r>
    <s v="DRC005395-01"/>
    <s v="PIN"/>
    <s v="SM"/>
    <n v="202"/>
    <x v="1"/>
    <s v="HVX"/>
    <x v="1"/>
    <s v="kanban"/>
    <n v="2600"/>
    <n v="1123"/>
    <n v="1400"/>
    <n v="1"/>
    <n v="0"/>
    <n v="350"/>
    <n v="6598"/>
    <n v="1123"/>
    <n v="15.544862079418007"/>
    <n v="0"/>
    <n v="175"/>
    <n v="1400"/>
    <n v="6598"/>
    <s v="&lt;30 days"/>
    <n v="3"/>
    <s v="B"/>
    <n v="21"/>
    <n v="0"/>
  </r>
  <r>
    <s v="DRC005439-01"/>
    <s v="LEVER"/>
    <s v="SM"/>
    <n v="202"/>
    <x v="1"/>
    <s v="HVX"/>
    <x v="1"/>
    <s v="kanban"/>
    <n v="2600"/>
    <n v="735"/>
    <n v="900"/>
    <n v="3.68"/>
    <n v="0"/>
    <n v="300"/>
    <n v="6332"/>
    <n v="2704.8"/>
    <n v="64.733891345546425"/>
    <n v="0"/>
    <n v="552"/>
    <n v="3312"/>
    <n v="23301.760000000002"/>
    <s v="&lt;90 days"/>
    <n v="2"/>
    <s v="B"/>
    <n v="14"/>
    <n v="1399.0896802742168"/>
  </r>
  <r>
    <s v="DRC005452-01"/>
    <s v="间隙铜圈"/>
    <s v="O12"/>
    <n v="212"/>
    <x v="1"/>
    <s v="HVX"/>
    <x v="0"/>
    <s v="Order specific"/>
    <n v="2100"/>
    <n v="3"/>
    <n v="0"/>
    <n v="5.59"/>
    <n v="0"/>
    <n v="0"/>
    <n v="339"/>
    <n v="16.77"/>
    <n v="791.37168141592917"/>
    <n v="0"/>
    <n v="0"/>
    <n v="0"/>
    <n v="1895.01"/>
    <s v="Order specific"/>
    <s v="Order specific"/>
    <s v="C"/>
    <s v=""/>
    <n v="0"/>
  </r>
  <r>
    <s v="DRC005457-01"/>
    <s v="密封圈"/>
    <s v="O12"/>
    <n v="202"/>
    <x v="1"/>
    <s v="HVX"/>
    <x v="0"/>
    <s v="Order specific"/>
    <n v="2100"/>
    <n v="210"/>
    <n v="12"/>
    <n v="0.5"/>
    <n v="0"/>
    <n v="0"/>
    <n v="1423"/>
    <n v="105"/>
    <n v="0.76950105411103298"/>
    <n v="0"/>
    <n v="0"/>
    <n v="6"/>
    <n v="711.5"/>
    <s v="Order specific"/>
    <s v="Order specific"/>
    <s v="C"/>
    <s v=""/>
    <n v="0"/>
  </r>
  <r>
    <s v="DRC005462-01"/>
    <s v="拉杆连接头"/>
    <s v="O12"/>
    <n v="202"/>
    <x v="1"/>
    <s v="HVX"/>
    <x v="0"/>
    <s v="Order specific"/>
    <n v="2100"/>
    <n v="3"/>
    <n v="0"/>
    <n v="12.25"/>
    <n v="0"/>
    <n v="0"/>
    <n v="339"/>
    <n v="36.75"/>
    <n v="226.10619469026548"/>
    <n v="0"/>
    <n v="0"/>
    <n v="0"/>
    <n v="4152.75"/>
    <s v="Order specific"/>
    <s v="Order specific"/>
    <s v="C"/>
    <s v=""/>
    <n v="0"/>
  </r>
  <r>
    <s v="DRC005532-01"/>
    <s v="间隙铜圈"/>
    <s v="O12"/>
    <n v="212"/>
    <x v="1"/>
    <s v="HVX"/>
    <x v="0"/>
    <s v="Order specific"/>
    <n v="2100"/>
    <n v="524"/>
    <n v="0"/>
    <n v="25"/>
    <n v="0"/>
    <n v="0"/>
    <n v="36"/>
    <n v="13100"/>
    <n v="30.416666666666664"/>
    <n v="0"/>
    <n v="0"/>
    <n v="0"/>
    <n v="900"/>
    <s v="Order specific"/>
    <s v="Order specific"/>
    <s v="A"/>
    <s v=""/>
    <n v="0"/>
  </r>
  <r>
    <s v="DRC005556-01"/>
    <s v="大电流分闸弹簧垫圈"/>
    <s v="VMI"/>
    <n v="202"/>
    <x v="1"/>
    <s v="HVX"/>
    <x v="2"/>
    <s v="MRP"/>
    <s v="VMI"/>
    <n v="6"/>
    <n v="0"/>
    <n v="6.02"/>
    <n v="0"/>
    <n v="0"/>
    <n v="961"/>
    <n v="36.119999999999997"/>
    <n v="199.02185223725289"/>
    <n v="0"/>
    <n v="0"/>
    <n v="0"/>
    <n v="5785.2199999999993"/>
    <s v="&gt;90 days"/>
    <n v="3"/>
    <s v="C"/>
    <n v="21"/>
    <n v="21.323781746313919"/>
  </r>
  <r>
    <s v="DRC005577-01"/>
    <s v="GASKET"/>
    <s v="O12"/>
    <n v="202"/>
    <x v="1"/>
    <s v="HVX"/>
    <x v="0"/>
    <s v="Order specific"/>
    <n v="2100"/>
    <n v="420"/>
    <n v="24"/>
    <n v="5.85"/>
    <n v="0"/>
    <n v="0"/>
    <n v="2490"/>
    <n v="2457"/>
    <n v="0.87951807228915668"/>
    <n v="0"/>
    <n v="0"/>
    <n v="140.39999999999998"/>
    <n v="14566.5"/>
    <s v="Order specific"/>
    <s v="Order specific"/>
    <s v="B"/>
    <s v=""/>
    <n v="0"/>
  </r>
  <r>
    <s v="DRC005611-01"/>
    <s v="INDICATOR"/>
    <s v="SM"/>
    <n v="202"/>
    <x v="1"/>
    <s v="HVX"/>
    <x v="1"/>
    <s v="kanban"/>
    <n v="2600"/>
    <n v="277"/>
    <n v="300"/>
    <n v="6.1"/>
    <n v="0"/>
    <n v="100"/>
    <n v="3611"/>
    <n v="1689.6999999999998"/>
    <n v="42.453613957352538"/>
    <n v="0"/>
    <n v="305"/>
    <n v="1830"/>
    <n v="22027.1"/>
    <s v="&lt;90 days"/>
    <n v="2"/>
    <s v="B"/>
    <n v="14"/>
    <n v="747.43995232876728"/>
  </r>
  <r>
    <s v="DRC005676-01"/>
    <s v="PIN"/>
    <s v="SM"/>
    <n v="202"/>
    <x v="1"/>
    <s v="HVX"/>
    <x v="1"/>
    <s v="kanban"/>
    <n v="2600"/>
    <n v="3440"/>
    <n v="1800"/>
    <n v="1.74"/>
    <n v="0"/>
    <n v="450"/>
    <n v="3959"/>
    <n v="5985.6"/>
    <n v="25.538014650164182"/>
    <n v="0"/>
    <n v="391.5"/>
    <n v="3132"/>
    <n v="6888.66"/>
    <s v="&lt;30 days"/>
    <n v="3"/>
    <s v="B"/>
    <n v="21"/>
    <n v="701.98913145739573"/>
  </r>
  <r>
    <s v="DRC005803-01"/>
    <s v="SIDE"/>
    <s v="CVX"/>
    <n v="202"/>
    <x v="1"/>
    <s v="HVX"/>
    <x v="0"/>
    <s v="Order specific"/>
    <n v="2100"/>
    <n v="1"/>
    <n v="0"/>
    <n v="77.53"/>
    <n v="0"/>
    <n v="0"/>
    <n v="1"/>
    <n v="77.53"/>
    <n v="1255600"/>
    <n v="0"/>
    <n v="0"/>
    <n v="0"/>
    <n v="77.53"/>
    <s v="Order specific"/>
    <s v="Order specific"/>
    <s v="C"/>
    <s v=""/>
    <n v="0"/>
  </r>
  <r>
    <s v="DRC005804-01"/>
    <s v="SIDE"/>
    <s v="CVX"/>
    <n v="202"/>
    <x v="1"/>
    <s v="HVX"/>
    <x v="0"/>
    <s v="Order specific"/>
    <n v="2100"/>
    <n v="1"/>
    <n v="0"/>
    <n v="77.62"/>
    <n v="0"/>
    <n v="0"/>
    <n v="1"/>
    <n v="77.62"/>
    <n v="365"/>
    <n v="0"/>
    <n v="0"/>
    <n v="0"/>
    <n v="77.62"/>
    <s v="Order specific"/>
    <s v="Order specific"/>
    <s v="C"/>
    <s v=""/>
    <n v="0"/>
  </r>
  <r>
    <s v="DRC005891-01"/>
    <s v="绝缘盖Pole B"/>
    <s v="O12"/>
    <n v="202"/>
    <x v="1"/>
    <s v="HVX"/>
    <x v="0"/>
    <s v="Order specific"/>
    <n v="2100"/>
    <n v="207"/>
    <n v="0"/>
    <n v="15.38"/>
    <n v="0"/>
    <n v="0"/>
    <n v="730"/>
    <n v="3183.6600000000003"/>
    <n v="0.5"/>
    <n v="0"/>
    <n v="0"/>
    <n v="0"/>
    <n v="11227.400000000001"/>
    <s v="Order specific"/>
    <s v="Order specific"/>
    <s v="B"/>
    <s v=""/>
    <n v="0"/>
  </r>
  <r>
    <s v="DRC005975-01"/>
    <s v="扭簧"/>
    <s v="SM"/>
    <n v="219"/>
    <x v="1"/>
    <s v="HVX"/>
    <x v="1"/>
    <s v="kanban"/>
    <n v="2600"/>
    <n v="382"/>
    <n v="400"/>
    <n v="1"/>
    <n v="0"/>
    <n v="100"/>
    <n v="511"/>
    <n v="382"/>
    <n v="147.85714285714286"/>
    <n v="0"/>
    <n v="50"/>
    <n v="400"/>
    <n v="511"/>
    <s v="&gt;90 days"/>
    <n v="3"/>
    <s v="C"/>
    <n v="21"/>
    <n v="216.31165217391307"/>
  </r>
  <r>
    <s v="DRC006165-01"/>
    <s v="摇把复位轴"/>
    <s v="VMI"/>
    <n v="202"/>
    <x v="1"/>
    <s v="HVX"/>
    <x v="2"/>
    <s v="MRP"/>
    <s v="VMI"/>
    <n v="1"/>
    <n v="0"/>
    <n v="15.2"/>
    <n v="0"/>
    <n v="0"/>
    <n v="2849"/>
    <n v="15.2"/>
    <n v="48.939978939978936"/>
    <n v="0"/>
    <n v="0"/>
    <n v="0"/>
    <n v="43304.799999999996"/>
    <s v="&lt;90 days"/>
    <n v="2"/>
    <s v="C"/>
    <n v="14"/>
    <n v="7.1621990102560424"/>
  </r>
  <r>
    <s v="DRC006585-01"/>
    <s v="手动分闸手动按钮件"/>
    <s v="VMI"/>
    <n v="202"/>
    <x v="1"/>
    <s v="HVX"/>
    <x v="2"/>
    <s v="MRP"/>
    <s v="VMI"/>
    <n v="48"/>
    <n v="0"/>
    <n v="13.25"/>
    <n v="0"/>
    <n v="0"/>
    <n v="30"/>
    <n v="636"/>
    <n v="12.166666666666666"/>
    <n v="0"/>
    <n v="0"/>
    <n v="0"/>
    <n v="397.5"/>
    <s v="&lt;15 days"/>
    <n v="3"/>
    <s v="C"/>
    <n v="21"/>
    <n v="0"/>
  </r>
  <r>
    <s v="DRC007354-02"/>
    <s v="FIXING PLATE"/>
    <s v="HVX"/>
    <n v="105"/>
    <x v="1"/>
    <s v="HVX"/>
    <x v="0"/>
    <s v="Order specific"/>
    <n v="2100"/>
    <n v="6"/>
    <n v="0"/>
    <n v="14.91"/>
    <n v="0"/>
    <n v="0"/>
    <n v="6"/>
    <n v="89.460000000000008"/>
    <n v="2920"/>
    <n v="0"/>
    <n v="0"/>
    <n v="0"/>
    <n v="89.460000000000008"/>
    <s v="Order specific"/>
    <s v="Order specific"/>
    <s v="C"/>
    <s v=""/>
    <n v="0"/>
  </r>
  <r>
    <s v="DRC311549-01"/>
    <s v="WASHER"/>
    <s v="SM"/>
    <n v="202"/>
    <x v="1"/>
    <s v="HVX"/>
    <x v="1"/>
    <s v="kanban"/>
    <n v="2600"/>
    <n v="1907"/>
    <n v="5000"/>
    <n v="1.5"/>
    <n v="0"/>
    <n v="1000"/>
    <n v="13204"/>
    <n v="2860.5"/>
    <n v="0.16585883065737655"/>
    <n v="0"/>
    <n v="750"/>
    <n v="7500"/>
    <n v="19806"/>
    <s v="&lt;15 days"/>
    <n v="2"/>
    <s v="B"/>
    <n v="14"/>
    <n v="0"/>
  </r>
  <r>
    <s v="DRC341030-01"/>
    <s v="绝缘侧板（GHA极柱，不生产了 ?)"/>
    <s v="GHA"/>
    <n v="202"/>
    <x v="1"/>
    <s v="HVX"/>
    <x v="0"/>
    <s v="Order specific"/>
    <n v="2100"/>
    <n v="200"/>
    <n v="0"/>
    <n v="51.3"/>
    <n v="0"/>
    <n v="0"/>
    <n v="1600"/>
    <n v="10260"/>
    <n v="435.03437500000001"/>
    <n v="0"/>
    <n v="0"/>
    <n v="0"/>
    <n v="82080"/>
    <s v="Order specific"/>
    <s v="Order specific"/>
    <s v="A"/>
    <s v=""/>
    <n v="0"/>
  </r>
  <r>
    <s v="DRCC26586-01"/>
    <s v="DOWEL"/>
    <s v="SM"/>
    <n v="202"/>
    <x v="1"/>
    <s v="HVX"/>
    <x v="1"/>
    <s v="kanban"/>
    <n v="2600"/>
    <n v="118"/>
    <n v="0"/>
    <n v="0.65"/>
    <n v="0"/>
    <n v="72"/>
    <n v="72"/>
    <n v="76.7"/>
    <n v="1013.8888888888888"/>
    <n v="0"/>
    <n v="23.400000000000002"/>
    <n v="0"/>
    <n v="46.800000000000004"/>
    <s v="&gt;90 days"/>
    <n v="3"/>
    <s v="C"/>
    <n v="21"/>
    <n v="49.573500493150689"/>
  </r>
  <r>
    <s v="DRCD69147-01"/>
    <s v="ROLLER"/>
    <s v="SM"/>
    <n v="212"/>
    <x v="1"/>
    <s v="HVX"/>
    <x v="1"/>
    <s v="kanban"/>
    <n v="2600"/>
    <n v="542"/>
    <n v="240"/>
    <n v="2.75"/>
    <n v="0"/>
    <n v="240"/>
    <n v="1152"/>
    <n v="1490.5"/>
    <n v="37.387152777777779"/>
    <n v="0"/>
    <n v="330"/>
    <n v="660"/>
    <n v="3168"/>
    <s v="&lt;90 days"/>
    <n v="3"/>
    <s v="B"/>
    <n v="21"/>
    <n v="431.1784290689576"/>
  </r>
  <r>
    <s v="DRCN01433-01"/>
    <s v="固定板"/>
    <s v="VMI"/>
    <n v="202"/>
    <x v="1"/>
    <s v="HVX"/>
    <x v="2"/>
    <s v="MRP"/>
    <s v="VMI"/>
    <n v="4"/>
    <n v="0"/>
    <n v="27.39"/>
    <n v="0"/>
    <n v="0"/>
    <n v="514"/>
    <n v="109.56"/>
    <n v="384.88326848249028"/>
    <n v="0"/>
    <n v="0"/>
    <n v="0"/>
    <n v="14078.460000000001"/>
    <s v="&gt;90 days"/>
    <n v="2"/>
    <s v="C"/>
    <n v="14"/>
    <n v="69.679362515290919"/>
  </r>
  <r>
    <s v="DRCN01765-01"/>
    <s v="凸轮辅开连接片"/>
    <s v="VMI"/>
    <n v="212"/>
    <x v="1"/>
    <s v="HVX"/>
    <x v="2"/>
    <s v="MRP"/>
    <s v="VMI"/>
    <n v="2"/>
    <n v="0"/>
    <n v="7.65"/>
    <n v="0"/>
    <n v="0"/>
    <n v="1752"/>
    <n v="15.3"/>
    <n v="0.83333333333333326"/>
    <n v="0"/>
    <n v="0"/>
    <n v="0"/>
    <n v="13402.800000000001"/>
    <s v="&lt;15 days"/>
    <n v="2"/>
    <s v="C"/>
    <n v="14"/>
    <n v="0"/>
  </r>
  <r>
    <s v="DRCN01766-02"/>
    <s v="机构后封板"/>
    <s v="VMI"/>
    <n v="202"/>
    <x v="1"/>
    <s v="HVX"/>
    <x v="2"/>
    <s v="MRP"/>
    <s v="VMI"/>
    <n v="1"/>
    <n v="0"/>
    <n v="230.13"/>
    <n v="0"/>
    <n v="0"/>
    <n v="867"/>
    <n v="230.13"/>
    <n v="0.84198385236447526"/>
    <n v="0"/>
    <n v="0"/>
    <n v="0"/>
    <n v="199522.71"/>
    <s v="&lt;15 days"/>
    <n v="1"/>
    <s v="C"/>
    <n v="7"/>
    <n v="0"/>
  </r>
  <r>
    <s v="DRCN01767-01"/>
    <s v="烟斗"/>
    <s v="VMI"/>
    <n v="202"/>
    <x v="1"/>
    <s v="HVX"/>
    <x v="2"/>
    <s v="MRP"/>
    <s v="VMI"/>
    <n v="1"/>
    <n v="0"/>
    <n v="38.700000000000003"/>
    <n v="0"/>
    <n v="0"/>
    <n v="866"/>
    <n v="38.700000000000003"/>
    <n v="0.42147806004618937"/>
    <n v="0"/>
    <n v="0"/>
    <n v="0"/>
    <n v="33514.200000000004"/>
    <s v="&lt;15 days"/>
    <n v="2"/>
    <s v="C"/>
    <n v="14"/>
    <n v="0"/>
  </r>
  <r>
    <s v="DRCN01773-02"/>
    <s v="凸轮连接片"/>
    <s v="VMI"/>
    <n v="212"/>
    <x v="1"/>
    <s v="HVX"/>
    <x v="2"/>
    <s v="MRP"/>
    <s v="VMI"/>
    <n v="1"/>
    <n v="0"/>
    <n v="9.6"/>
    <n v="0"/>
    <n v="0"/>
    <n v="866"/>
    <n v="9.6"/>
    <n v="0.42147806004618937"/>
    <n v="0"/>
    <n v="0"/>
    <n v="0"/>
    <n v="8313.6"/>
    <s v="&lt;15 days"/>
    <n v="3"/>
    <s v="C"/>
    <n v="21"/>
    <n v="0"/>
  </r>
  <r>
    <s v="DRCN01774-01"/>
    <s v="凸轮连接片"/>
    <s v="VMI"/>
    <n v="212"/>
    <x v="1"/>
    <s v="HVX"/>
    <x v="2"/>
    <s v="MRP"/>
    <s v="VMI"/>
    <n v="1"/>
    <n v="0"/>
    <n v="6.3"/>
    <n v="0"/>
    <n v="0"/>
    <n v="864"/>
    <n v="6.3"/>
    <n v="0.42245370370370366"/>
    <n v="0"/>
    <n v="0"/>
    <n v="0"/>
    <n v="5443.2"/>
    <s v="&lt;15 days"/>
    <n v="3"/>
    <s v="C"/>
    <n v="21"/>
    <n v="0"/>
  </r>
  <r>
    <s v="DRCN01775-01"/>
    <s v="间隔套"/>
    <s v="O12"/>
    <n v="202"/>
    <x v="1"/>
    <s v="HVX"/>
    <x v="0"/>
    <s v="Order specific"/>
    <n v="2100"/>
    <n v="1"/>
    <n v="0"/>
    <n v="8.5"/>
    <n v="0"/>
    <n v="0"/>
    <n v="17"/>
    <n v="8.5"/>
    <n v="21.470588235294116"/>
    <n v="0"/>
    <n v="0"/>
    <n v="0"/>
    <n v="144.5"/>
    <s v="Order specific"/>
    <s v="Order specific"/>
    <s v="C"/>
    <s v=""/>
    <n v="0"/>
  </r>
  <r>
    <s v="DRCN01787-01"/>
    <s v="分闸半轴"/>
    <s v="VMI"/>
    <n v="202"/>
    <x v="1"/>
    <s v="HVX"/>
    <x v="2"/>
    <s v="MRP"/>
    <s v="VMI"/>
    <n v="1"/>
    <n v="0"/>
    <n v="29"/>
    <n v="0"/>
    <n v="0"/>
    <n v="865"/>
    <n v="29"/>
    <n v="0.42196531791907516"/>
    <n v="0"/>
    <n v="0"/>
    <n v="0"/>
    <n v="25085"/>
    <s v="&lt;15 days"/>
    <n v="2"/>
    <s v="C"/>
    <n v="14"/>
    <n v="0"/>
  </r>
  <r>
    <s v="DRCN01787-02"/>
    <s v="合闸半轴"/>
    <s v="VMI"/>
    <n v="202"/>
    <x v="1"/>
    <s v="HVX"/>
    <x v="2"/>
    <s v="MRP"/>
    <s v="VMI"/>
    <n v="1"/>
    <n v="0"/>
    <n v="29"/>
    <n v="0"/>
    <n v="0"/>
    <n v="866"/>
    <n v="29"/>
    <n v="0.42147806004618937"/>
    <n v="0"/>
    <n v="0"/>
    <n v="0"/>
    <n v="25114"/>
    <s v="&lt;15 days"/>
    <n v="2"/>
    <s v="C"/>
    <n v="14"/>
    <n v="0"/>
  </r>
  <r>
    <s v="DRCN01789-01"/>
    <s v="合分止动块"/>
    <s v="O12"/>
    <n v="202"/>
    <x v="1"/>
    <s v="HVX"/>
    <x v="0"/>
    <s v="Order specific"/>
    <n v="2100"/>
    <n v="2078"/>
    <n v="5728"/>
    <n v="167.1"/>
    <n v="900"/>
    <n v="0"/>
    <n v="16366"/>
    <n v="347233.8"/>
    <n v="2.2302334107295613E-2"/>
    <n v="150390"/>
    <n v="0"/>
    <n v="957148.79999999993"/>
    <n v="2734758.6"/>
    <s v="Order specific"/>
    <s v="Order specific"/>
    <s v="A"/>
    <s v=""/>
    <n v="0"/>
  </r>
  <r>
    <s v="DRCN01790-01"/>
    <s v="卷簧传动大齿轮"/>
    <s v="O12"/>
    <n v="202"/>
    <x v="1"/>
    <s v="HVX"/>
    <x v="0"/>
    <s v="Order specific"/>
    <n v="2100"/>
    <n v="1"/>
    <n v="0"/>
    <n v="65"/>
    <n v="0"/>
    <n v="0"/>
    <n v="0"/>
    <n v="65"/>
    <s v=""/>
    <n v="0"/>
    <n v="0"/>
    <n v="0"/>
    <n v="0"/>
    <s v="Order specific"/>
    <s v="Order specific"/>
    <s v="C"/>
    <s v=""/>
    <n v="0"/>
  </r>
  <r>
    <s v="DRCN01790-02"/>
    <s v="圈簧盒传动大齿轮"/>
    <s v="VMI"/>
    <n v="202"/>
    <x v="1"/>
    <s v="HVX"/>
    <x v="2"/>
    <s v="MRP"/>
    <s v="VMI"/>
    <n v="1"/>
    <n v="0"/>
    <n v="70"/>
    <n v="0"/>
    <n v="0"/>
    <n v="866"/>
    <n v="70"/>
    <n v="0.42147806004618937"/>
    <n v="0"/>
    <n v="0"/>
    <n v="0"/>
    <n v="60620"/>
    <s v="&lt;15 days"/>
    <n v="2"/>
    <s v="C"/>
    <n v="14"/>
    <n v="0"/>
  </r>
  <r>
    <s v="DRCN01796-01"/>
    <s v="圈簧盒传动小齿轮"/>
    <s v="VMI"/>
    <n v="202"/>
    <x v="1"/>
    <s v="HVX"/>
    <x v="2"/>
    <s v="MRP"/>
    <s v="VMI"/>
    <n v="1"/>
    <n v="0"/>
    <n v="48.34"/>
    <n v="0"/>
    <n v="0"/>
    <n v="928"/>
    <n v="48.34"/>
    <n v="0.39331896551724138"/>
    <n v="0"/>
    <n v="0"/>
    <n v="0"/>
    <n v="44859.520000000004"/>
    <s v="&lt;15 days"/>
    <n v="2"/>
    <s v="C"/>
    <n v="14"/>
    <n v="0"/>
  </r>
  <r>
    <s v="DRCN01797-01"/>
    <s v="小鸟件"/>
    <s v="VMI"/>
    <n v="202"/>
    <x v="1"/>
    <s v="HVX"/>
    <x v="2"/>
    <s v="MRP"/>
    <s v="VMI"/>
    <n v="472"/>
    <n v="0"/>
    <n v="35.81"/>
    <n v="0"/>
    <n v="0"/>
    <n v="16831"/>
    <n v="16902.32"/>
    <n v="2.1686174321193036E-2"/>
    <n v="0"/>
    <n v="0"/>
    <n v="0"/>
    <n v="602718.11"/>
    <s v="&lt;15 days"/>
    <n v="1"/>
    <s v="A"/>
    <n v="7"/>
    <n v="0"/>
  </r>
  <r>
    <s v="DRCN02165-01"/>
    <s v="电路板安装盖"/>
    <s v="CVX"/>
    <n v="202"/>
    <x v="1"/>
    <s v="HVX"/>
    <x v="0"/>
    <s v="Order specific"/>
    <n v="2100"/>
    <n v="16"/>
    <n v="0"/>
    <n v="30.94"/>
    <n v="0"/>
    <n v="0"/>
    <n v="48"/>
    <n v="495.04"/>
    <n v="3589.166666666667"/>
    <n v="0"/>
    <n v="0"/>
    <n v="0"/>
    <n v="1485.1200000000001"/>
    <s v="Order specific"/>
    <s v="Order specific"/>
    <s v="C"/>
    <s v=""/>
    <n v="0"/>
  </r>
  <r>
    <s v="DRCN02165-02"/>
    <s v="电路板盖子"/>
    <s v="VMI"/>
    <n v="202"/>
    <x v="1"/>
    <s v="HVX"/>
    <x v="2"/>
    <s v="MRP"/>
    <s v="VMI"/>
    <n v="23"/>
    <n v="0"/>
    <n v="30.94"/>
    <n v="0"/>
    <n v="0"/>
    <n v="480"/>
    <n v="711.62"/>
    <n v="12.166666666666666"/>
    <n v="0"/>
    <n v="0"/>
    <n v="0"/>
    <n v="14851.2"/>
    <s v="&lt;15 days"/>
    <n v="2"/>
    <s v="C"/>
    <n v="14"/>
    <n v="0"/>
  </r>
  <r>
    <s v="DRCN02166-01"/>
    <s v="电路板安装架"/>
    <s v="VMI"/>
    <n v="202"/>
    <x v="1"/>
    <s v="HVX"/>
    <x v="2"/>
    <s v="MRP"/>
    <s v="VMI"/>
    <n v="8"/>
    <n v="0"/>
    <n v="12.5"/>
    <n v="0"/>
    <n v="0"/>
    <n v="77"/>
    <n v="100"/>
    <n v="109.02597402597402"/>
    <n v="0"/>
    <n v="0"/>
    <n v="0"/>
    <n v="962.5"/>
    <s v="&gt;90 days"/>
    <n v="3"/>
    <s v="C"/>
    <n v="21"/>
    <n v="53.287432995830848"/>
  </r>
  <r>
    <s v="DRCN02375-01"/>
    <s v="白色凸轮盘"/>
    <s v="VMI"/>
    <n v="202"/>
    <x v="1"/>
    <s v="HVX"/>
    <x v="2"/>
    <s v="MRP"/>
    <s v="VMI"/>
    <n v="1"/>
    <n v="0"/>
    <n v="200"/>
    <n v="0"/>
    <n v="0"/>
    <n v="848"/>
    <n v="200"/>
    <n v="3.4433962264150941"/>
    <n v="0"/>
    <n v="0"/>
    <n v="0"/>
    <n v="169600"/>
    <s v="&lt;15 days"/>
    <n v="2"/>
    <s v="C"/>
    <n v="14"/>
    <n v="0"/>
  </r>
  <r>
    <s v="DRCN02414-02"/>
    <s v="POLE"/>
    <s v="O12"/>
    <n v="202"/>
    <x v="1"/>
    <s v="HVX"/>
    <x v="0"/>
    <s v="Order specific"/>
    <n v="2100"/>
    <n v="207"/>
    <n v="0"/>
    <n v="1602"/>
    <n v="0"/>
    <n v="0"/>
    <n v="796"/>
    <n v="331614"/>
    <n v="0.45854271356783921"/>
    <n v="0"/>
    <n v="0"/>
    <n v="0"/>
    <n v="1275192"/>
    <s v="Order specific"/>
    <s v="Order specific"/>
    <s v="A"/>
    <s v=""/>
    <n v="0"/>
  </r>
  <r>
    <s v="DRCN02416-01"/>
    <s v="INSULATING ROD"/>
    <s v="O12"/>
    <n v="212"/>
    <x v="1"/>
    <s v="HVX"/>
    <x v="0"/>
    <s v="Order specific"/>
    <n v="2100"/>
    <n v="1"/>
    <n v="2"/>
    <n v="41"/>
    <n v="0"/>
    <n v="0"/>
    <n v="3399"/>
    <n v="41"/>
    <n v="22.228596646072372"/>
    <n v="0"/>
    <n v="0"/>
    <n v="82"/>
    <n v="139359"/>
    <s v="Order specific"/>
    <s v="Order specific"/>
    <s v="C"/>
    <s v=""/>
    <n v="0"/>
  </r>
  <r>
    <s v="DRCN02425-01"/>
    <s v="TRANSMISSION"/>
    <s v="O12"/>
    <n v="202"/>
    <x v="1"/>
    <s v="HVX"/>
    <x v="0"/>
    <s v="Order specific"/>
    <n v="2100"/>
    <n v="70"/>
    <n v="1"/>
    <n v="59.99"/>
    <n v="0"/>
    <n v="0"/>
    <n v="1436"/>
    <n v="4199.3"/>
    <n v="0.25417827298050139"/>
    <n v="0"/>
    <n v="0"/>
    <n v="59.99"/>
    <n v="86145.64"/>
    <s v="Order specific"/>
    <s v="Order specific"/>
    <s v="B"/>
    <s v=""/>
    <n v="0"/>
  </r>
  <r>
    <s v="DRCN02425-03"/>
    <s v="TRANSMISSION"/>
    <s v="O12"/>
    <n v="202"/>
    <x v="1"/>
    <s v="HVX"/>
    <x v="0"/>
    <s v="Order specific"/>
    <n v="2100"/>
    <n v="124"/>
    <n v="2"/>
    <n v="52.66"/>
    <n v="0"/>
    <n v="0"/>
    <n v="2444"/>
    <n v="6529.8399999999992"/>
    <n v="10.454173486088379"/>
    <n v="0"/>
    <n v="0"/>
    <n v="105.32"/>
    <n v="128701.04"/>
    <s v="Order specific"/>
    <s v="Order specific"/>
    <s v="B"/>
    <s v=""/>
    <n v="0"/>
  </r>
  <r>
    <s v="DRCN02425-04"/>
    <s v="TRANSMISSION"/>
    <s v="O12"/>
    <n v="202"/>
    <x v="1"/>
    <s v="HVX"/>
    <x v="0"/>
    <s v="Order specific"/>
    <n v="2100"/>
    <n v="16"/>
    <n v="0"/>
    <n v="51.41"/>
    <n v="0"/>
    <n v="0"/>
    <n v="408"/>
    <n v="822.56"/>
    <n v="110.9313725490196"/>
    <n v="0"/>
    <n v="0"/>
    <n v="0"/>
    <n v="20975.279999999999"/>
    <s v="Order specific"/>
    <s v="Order specific"/>
    <s v="C"/>
    <s v=""/>
    <n v="0"/>
  </r>
  <r>
    <s v="DRCN02460-01"/>
    <s v="SLEEVE"/>
    <s v="SM"/>
    <n v="202"/>
    <x v="1"/>
    <s v="HVX"/>
    <x v="1"/>
    <s v="kanban"/>
    <n v="2600"/>
    <n v="67"/>
    <n v="60"/>
    <n v="4.4000000000000004"/>
    <n v="0"/>
    <n v="30"/>
    <n v="809"/>
    <n v="294.8"/>
    <n v="7.2187886279357221"/>
    <n v="0"/>
    <n v="66"/>
    <n v="264"/>
    <n v="3559.6000000000004"/>
    <s v="&lt;15 days"/>
    <n v="3"/>
    <s v="C"/>
    <n v="21"/>
    <n v="0"/>
  </r>
  <r>
    <s v="DRCN02519-01"/>
    <s v="接触器B相上连接触臂"/>
    <s v="VMI"/>
    <n v="212"/>
    <x v="1"/>
    <s v="HVX"/>
    <x v="2"/>
    <s v="MRP"/>
    <s v="VMI"/>
    <n v="13"/>
    <n v="0"/>
    <n v="122.41"/>
    <n v="0"/>
    <n v="0"/>
    <n v="9"/>
    <n v="1591.33"/>
    <n v="2717.2222222222222"/>
    <n v="0"/>
    <n v="0"/>
    <n v="0"/>
    <n v="1101.69"/>
    <s v="&gt;90 days"/>
    <n v="3"/>
    <s v="B"/>
    <n v="21"/>
    <n v="1042.1607481005929"/>
  </r>
  <r>
    <s v="DRCN02550-02"/>
    <s v="CONNECTION"/>
    <s v="O12"/>
    <n v="202"/>
    <x v="1"/>
    <s v="HVX"/>
    <x v="0"/>
    <s v="Order specific"/>
    <n v="2100"/>
    <n v="42"/>
    <n v="0"/>
    <n v="745.22"/>
    <n v="0"/>
    <n v="0"/>
    <n v="1150"/>
    <n v="31299.24"/>
    <n v="4.1260869565217391"/>
    <n v="0"/>
    <n v="0"/>
    <n v="0"/>
    <n v="857003"/>
    <s v="Order specific"/>
    <s v="Order specific"/>
    <s v="A"/>
    <s v=""/>
    <n v="0"/>
  </r>
  <r>
    <s v="DRCN02550-12"/>
    <s v="POLE B触臂1250A/1600A"/>
    <s v="O12"/>
    <n v="212"/>
    <x v="1"/>
    <s v="HVX"/>
    <x v="0"/>
    <s v="Order specific"/>
    <n v="2100"/>
    <n v="372"/>
    <n v="0"/>
    <n v="167.27"/>
    <n v="0"/>
    <n v="0"/>
    <n v="438"/>
    <n v="62224.44"/>
    <n v="35"/>
    <n v="0"/>
    <n v="0"/>
    <n v="0"/>
    <n v="73264.260000000009"/>
    <s v="Order specific"/>
    <s v="Order specific"/>
    <s v="A"/>
    <s v=""/>
    <n v="0"/>
  </r>
  <r>
    <s v="DRCN02551-03"/>
    <s v="CONNECTION"/>
    <s v="O12"/>
    <n v="202"/>
    <x v="1"/>
    <s v="HVX"/>
    <x v="0"/>
    <s v="Order specific"/>
    <n v="2100"/>
    <n v="6"/>
    <n v="12"/>
    <n v="1437.68"/>
    <n v="0"/>
    <n v="0"/>
    <n v="954"/>
    <n v="8626.08"/>
    <n v="142.32704402515725"/>
    <n v="0"/>
    <n v="0"/>
    <n v="17252.16"/>
    <n v="1371546.72"/>
    <s v="Order specific"/>
    <s v="Order specific"/>
    <s v="A"/>
    <s v=""/>
    <n v="0"/>
  </r>
  <r>
    <s v="DRCN02583-01"/>
    <s v="航空插下联锁件"/>
    <s v="VMI"/>
    <n v="202"/>
    <x v="1"/>
    <s v="HVX"/>
    <x v="2"/>
    <s v="MRP"/>
    <s v="VMI"/>
    <n v="44"/>
    <n v="0"/>
    <n v="3.4"/>
    <n v="0"/>
    <n v="0"/>
    <n v="8"/>
    <n v="149.6"/>
    <n v="273.75"/>
    <n v="0"/>
    <n v="0"/>
    <n v="0"/>
    <n v="27.2"/>
    <s v="&gt;90 days"/>
    <n v="3"/>
    <s v="C"/>
    <n v="21"/>
    <n v="91.161731506849321"/>
  </r>
  <r>
    <s v="DRCN02692-03"/>
    <s v="SUPPORT"/>
    <s v="O12"/>
    <n v="202"/>
    <x v="1"/>
    <s v="HVX"/>
    <x v="0"/>
    <s v="Order specific"/>
    <n v="2100"/>
    <n v="2"/>
    <n v="0"/>
    <n v="546.4"/>
    <n v="0"/>
    <n v="0"/>
    <n v="135"/>
    <n v="1092.8"/>
    <n v="118.96296296296298"/>
    <n v="0"/>
    <n v="0"/>
    <n v="0"/>
    <n v="73764"/>
    <s v="Order specific"/>
    <s v="Order specific"/>
    <s v="B"/>
    <s v=""/>
    <n v="0"/>
  </r>
  <r>
    <s v="DRCN02726-01"/>
    <s v="HEAT SINK"/>
    <s v="O12"/>
    <n v="202"/>
    <x v="1"/>
    <s v="HVX"/>
    <x v="0"/>
    <s v="Order specific"/>
    <n v="2100"/>
    <n v="3"/>
    <n v="6"/>
    <n v="451.76"/>
    <n v="0"/>
    <n v="0"/>
    <n v="477"/>
    <n v="1355.28"/>
    <n v="1.5303983228511531"/>
    <n v="0"/>
    <n v="0"/>
    <n v="2710.56"/>
    <n v="215489.52"/>
    <s v="Order specific"/>
    <s v="Order specific"/>
    <s v="B"/>
    <s v=""/>
    <n v="0"/>
  </r>
  <r>
    <s v="DRCN02745-01"/>
    <s v="主轴摆臂"/>
    <s v="VMI"/>
    <n v="202"/>
    <x v="1"/>
    <s v="HVX"/>
    <x v="2"/>
    <s v="MRP"/>
    <s v="VMI"/>
    <n v="237"/>
    <n v="0"/>
    <n v="27.73"/>
    <n v="0"/>
    <n v="0"/>
    <n v="10823"/>
    <n v="6572.01"/>
    <n v="0.10117342696110136"/>
    <n v="0"/>
    <n v="0"/>
    <n v="0"/>
    <n v="300121.78999999998"/>
    <s v="&lt;15 days"/>
    <n v="1"/>
    <s v="B"/>
    <n v="7"/>
    <n v="0"/>
  </r>
  <r>
    <s v="DRCN02755-01"/>
    <s v="POLE"/>
    <s v="O12"/>
    <n v="202"/>
    <x v="1"/>
    <s v="HVX"/>
    <x v="0"/>
    <s v="Order specific"/>
    <n v="2100"/>
    <n v="3"/>
    <n v="6"/>
    <n v="1661.41"/>
    <n v="0"/>
    <n v="0"/>
    <n v="666"/>
    <n v="4984.2300000000005"/>
    <n v="129.88738738738738"/>
    <n v="0"/>
    <n v="0"/>
    <n v="9968.4600000000009"/>
    <n v="1106499.06"/>
    <s v="Order specific"/>
    <s v="Order specific"/>
    <s v="B"/>
    <s v=""/>
    <n v="0"/>
  </r>
  <r>
    <s v="DRCN02768-07"/>
    <s v="COVER"/>
    <s v="O12"/>
    <n v="202"/>
    <x v="1"/>
    <s v="HVX"/>
    <x v="0"/>
    <s v="Order specific"/>
    <n v="2100"/>
    <n v="3"/>
    <n v="0"/>
    <n v="1047.0999999999999"/>
    <n v="0"/>
    <n v="0"/>
    <n v="570"/>
    <n v="3141.2999999999997"/>
    <n v="1.9210526315789473"/>
    <n v="0"/>
    <n v="0"/>
    <n v="0"/>
    <n v="596847"/>
    <s v="Order specific"/>
    <s v="Order specific"/>
    <s v="B"/>
    <s v=""/>
    <n v="0"/>
  </r>
  <r>
    <s v="DRCN02796-01"/>
    <s v="大电流主轴摆臂"/>
    <s v="VMI"/>
    <n v="202"/>
    <x v="1"/>
    <s v="HVX"/>
    <x v="2"/>
    <s v="MRP"/>
    <s v="VMI"/>
    <n v="6"/>
    <n v="0"/>
    <n v="52.98"/>
    <n v="0"/>
    <n v="0"/>
    <n v="954"/>
    <n v="317.88"/>
    <n v="1.1477987421383649"/>
    <n v="0"/>
    <n v="0"/>
    <n v="0"/>
    <n v="50542.92"/>
    <s v="&lt;15 days"/>
    <n v="2"/>
    <s v="C"/>
    <n v="14"/>
    <n v="0"/>
  </r>
  <r>
    <s v="DRCN02864-01"/>
    <s v="拨叉50KA"/>
    <s v="O12"/>
    <n v="202"/>
    <x v="1"/>
    <s v="HVX"/>
    <x v="0"/>
    <s v="Order specific"/>
    <n v="2100"/>
    <n v="7"/>
    <n v="0"/>
    <n v="257"/>
    <n v="0"/>
    <n v="0"/>
    <n v="111"/>
    <n v="1799"/>
    <n v="19.72972972972973"/>
    <n v="0"/>
    <n v="0"/>
    <n v="0"/>
    <n v="28527"/>
    <s v="Order specific"/>
    <s v="Order specific"/>
    <s v="B"/>
    <s v=""/>
    <n v="0"/>
  </r>
  <r>
    <s v="DRCN02866-01"/>
    <s v="拨叉50KA"/>
    <s v="O12"/>
    <n v="202"/>
    <x v="1"/>
    <s v="HVX"/>
    <x v="0"/>
    <s v="Order specific"/>
    <n v="2100"/>
    <n v="14"/>
    <n v="0"/>
    <n v="256"/>
    <n v="0"/>
    <n v="0"/>
    <n v="80"/>
    <n v="3584"/>
    <n v="31.937499999999996"/>
    <n v="0"/>
    <n v="0"/>
    <n v="0"/>
    <n v="20480"/>
    <s v="Order specific"/>
    <s v="Order specific"/>
    <s v="B"/>
    <s v=""/>
    <n v="0"/>
  </r>
  <r>
    <s v="DRCN02973-01"/>
    <s v="手车翻板联锁件"/>
    <s v="SM"/>
    <n v="202"/>
    <x v="1"/>
    <s v="HVX"/>
    <x v="1"/>
    <s v="kanban"/>
    <n v="2600"/>
    <n v="191"/>
    <n v="300"/>
    <n v="8.2200000000000006"/>
    <n v="0"/>
    <n v="100"/>
    <n v="3760"/>
    <n v="1570.0200000000002"/>
    <n v="1.3590425531914894"/>
    <n v="0"/>
    <n v="411.00000000000006"/>
    <n v="2466"/>
    <n v="30907.200000000001"/>
    <s v="&lt;15 days"/>
    <n v="2"/>
    <s v="B"/>
    <n v="14"/>
    <n v="0"/>
  </r>
  <r>
    <s v="DRCN02974-01"/>
    <s v="PIVOT BRACKET"/>
    <s v="SM"/>
    <n v="202"/>
    <x v="1"/>
    <s v="HVX"/>
    <x v="1"/>
    <s v="kanban"/>
    <n v="2600"/>
    <n v="420"/>
    <n v="300"/>
    <n v="4.09"/>
    <n v="0"/>
    <n v="150"/>
    <n v="3387"/>
    <n v="1717.8"/>
    <n v="20.583111898435195"/>
    <n v="0"/>
    <n v="306.75"/>
    <n v="1227"/>
    <n v="13852.83"/>
    <s v="&lt;30 days"/>
    <n v="2"/>
    <s v="B"/>
    <n v="14"/>
    <n v="362.60746117765183"/>
  </r>
  <r>
    <s v="DRCVS3C01-01"/>
    <s v="接触器灭弧室"/>
    <s v="CVX"/>
    <n v="213"/>
    <x v="1"/>
    <s v="HVX"/>
    <x v="0"/>
    <s v="Order specific"/>
    <n v="2100"/>
    <n v="103"/>
    <n v="660"/>
    <n v="835.95"/>
    <n v="90"/>
    <n v="0"/>
    <n v="1624"/>
    <n v="86102.85"/>
    <n v="94.396551724137936"/>
    <n v="75235.5"/>
    <n v="0"/>
    <n v="551727"/>
    <n v="1357582.8"/>
    <s v="Order specific"/>
    <s v="Order specific"/>
    <s v="A"/>
    <s v=""/>
    <n v="0"/>
  </r>
  <r>
    <s v="FEP401225P0039911S"/>
    <s v="FEP本体（P-000399）"/>
    <s v="VE1"/>
    <n v="105"/>
    <x v="0"/>
    <s v="VEP"/>
    <x v="0"/>
    <s v="Order specific"/>
    <n v="2100"/>
    <n v="5"/>
    <n v="0"/>
    <n v="49835.9"/>
    <n v="0"/>
    <n v="0"/>
    <n v="5"/>
    <n v="249179.5"/>
    <n v="7519.0000000000009"/>
    <n v="0"/>
    <n v="0"/>
    <n v="0"/>
    <n v="249179.5"/>
    <s v="Order specific"/>
    <s v="Order specific"/>
    <s v="A"/>
    <s v=""/>
    <n v="0"/>
  </r>
  <r>
    <s v="FPX12-31-12"/>
    <s v="SF6 CIRCUIT BREAKER"/>
    <s v="FPX"/>
    <n v="213"/>
    <x v="1"/>
    <s v="HVX"/>
    <x v="0"/>
    <s v="Order specific"/>
    <n v="2100"/>
    <n v="15"/>
    <n v="0"/>
    <n v="48438.17"/>
    <n v="0"/>
    <n v="0"/>
    <n v="0"/>
    <n v="726572.54999999993"/>
    <s v=""/>
    <n v="0"/>
    <n v="0"/>
    <n v="0"/>
    <n v="0"/>
    <s v="Order specific"/>
    <s v="Order specific"/>
    <s v="A"/>
    <s v=""/>
    <n v="0"/>
  </r>
  <r>
    <s v="KSGA5.253.042"/>
    <s v="FEP手动储能杆"/>
    <s v="FEP"/>
    <n v="105"/>
    <x v="1"/>
    <s v="HVX"/>
    <x v="0"/>
    <s v="Order specific"/>
    <n v="2100"/>
    <n v="11"/>
    <n v="0"/>
    <n v="0"/>
    <n v="0"/>
    <n v="0"/>
    <n v="11"/>
    <n v="0"/>
    <n v="497.72727272727269"/>
    <n v="0"/>
    <n v="0"/>
    <n v="0"/>
    <n v="0"/>
    <s v="Order specific"/>
    <s v="Order specific"/>
    <s v="D"/>
    <s v=""/>
    <n v="0"/>
  </r>
  <r>
    <s v="M10214/302"/>
    <s v="spring charging handle"/>
    <s v="HVX"/>
    <n v="213"/>
    <x v="1"/>
    <s v="HVX"/>
    <x v="0"/>
    <s v="Order specific"/>
    <n v="2100"/>
    <n v="3"/>
    <n v="0"/>
    <n v="257.76"/>
    <n v="0"/>
    <n v="0"/>
    <n v="0"/>
    <n v="773.28"/>
    <s v=""/>
    <n v="0"/>
    <n v="0"/>
    <n v="0"/>
    <n v="0"/>
    <s v="Order specific"/>
    <s v="Order specific"/>
    <s v="C"/>
    <s v=""/>
    <n v="0"/>
  </r>
  <r>
    <s v="MVIA00008-01"/>
    <s v="拨叉间隔套"/>
    <s v="X40"/>
    <n v="202"/>
    <x v="1"/>
    <s v="HVX"/>
    <x v="0"/>
    <s v="Order specific"/>
    <n v="2100"/>
    <n v="11"/>
    <n v="0"/>
    <n v="2.52"/>
    <n v="0"/>
    <n v="0"/>
    <n v="258"/>
    <n v="27.72"/>
    <n v="4.2441860465116275"/>
    <n v="0"/>
    <n v="0"/>
    <n v="0"/>
    <n v="650.16"/>
    <s v="Order specific"/>
    <s v="Order specific"/>
    <s v="C"/>
    <s v=""/>
    <n v="0"/>
  </r>
  <r>
    <s v="RL-TRC-10-A1"/>
    <s v="电动手车电机控制器 220VDC 2A(配客户）"/>
    <s v="VE2"/>
    <n v="212"/>
    <x v="0"/>
    <s v="VEP"/>
    <x v="0"/>
    <s v="Order specific"/>
    <n v="2100"/>
    <n v="29"/>
    <n v="0"/>
    <n v="505"/>
    <n v="0"/>
    <n v="0"/>
    <n v="162"/>
    <n v="14645"/>
    <n v="24.783950617283949"/>
    <n v="0"/>
    <n v="0"/>
    <n v="0"/>
    <n v="81810"/>
    <s v="Order specific"/>
    <s v="Order specific"/>
    <s v="A"/>
    <s v=""/>
    <n v="0"/>
  </r>
  <r>
    <s v="RL-TRC-10-A1-E"/>
    <s v="TRC-10-A1-E,220VDC,适用650,800,1000mm,2.5A"/>
    <s v="VE2"/>
    <n v="212"/>
    <x v="0"/>
    <s v="VEP"/>
    <x v="0"/>
    <s v="Order specific"/>
    <n v="2100"/>
    <n v="1"/>
    <n v="0"/>
    <n v="515"/>
    <n v="0"/>
    <n v="0"/>
    <n v="1"/>
    <n v="515"/>
    <n v="10585"/>
    <n v="0"/>
    <n v="0"/>
    <n v="0"/>
    <n v="515"/>
    <s v="Order specific"/>
    <s v="Order specific"/>
    <s v="C"/>
    <s v=""/>
    <n v="0"/>
  </r>
  <r>
    <s v="RL-TRC-10-B1-E"/>
    <s v="TRC-10-B1-E,110VDC,适用于650,800mm柜子,2.5A"/>
    <s v="VE2"/>
    <n v="212"/>
    <x v="0"/>
    <s v="VEP"/>
    <x v="0"/>
    <s v="Order specific"/>
    <n v="2100"/>
    <n v="2"/>
    <n v="0"/>
    <n v="515"/>
    <n v="0"/>
    <n v="0"/>
    <n v="10"/>
    <n v="1030"/>
    <n v="36.5"/>
    <n v="0"/>
    <n v="0"/>
    <n v="0"/>
    <n v="5150"/>
    <s v="Order specific"/>
    <s v="Order specific"/>
    <s v="B"/>
    <s v=""/>
    <n v="0"/>
  </r>
  <r>
    <s v="RL-TRC-10-C1"/>
    <s v="TRC-10-C1,48VDC,适用于650,800mm柜子,保护整定值3.9A"/>
    <s v="VE2"/>
    <n v="212"/>
    <x v="0"/>
    <s v="VEP"/>
    <x v="0"/>
    <s v="Order specific"/>
    <n v="2100"/>
    <n v="2"/>
    <n v="0"/>
    <n v="580.75"/>
    <n v="0"/>
    <n v="0"/>
    <n v="0"/>
    <n v="1161.5"/>
    <s v=""/>
    <n v="0"/>
    <n v="0"/>
    <n v="0"/>
    <n v="0"/>
    <s v="Order specific"/>
    <s v="Order specific"/>
    <s v="B"/>
    <s v=""/>
    <n v="0"/>
  </r>
  <r>
    <s v="RL-TRC-10-C1-E"/>
    <s v="TRC-10-C1-E,48VDC,适用于650mm,800mm柜子,4.2A"/>
    <s v="VE2"/>
    <n v="212"/>
    <x v="0"/>
    <s v="VEP"/>
    <x v="0"/>
    <s v="Order specific"/>
    <n v="2100"/>
    <n v="1"/>
    <n v="35"/>
    <n v="590.75"/>
    <n v="0"/>
    <n v="0"/>
    <n v="84"/>
    <n v="590.75"/>
    <n v="8.6904761904761898"/>
    <n v="0"/>
    <n v="0"/>
    <n v="20676.25"/>
    <n v="49623"/>
    <s v="Order specific"/>
    <s v="Order specific"/>
    <s v="C"/>
    <s v=""/>
    <n v="0"/>
  </r>
  <r>
    <s v="SASP00001-01"/>
    <s v="分闸线圈(DC220V)开断31.5KA"/>
    <s v="FEP"/>
    <n v="217"/>
    <x v="0"/>
    <s v="VEP"/>
    <x v="0"/>
    <s v="Order specific"/>
    <n v="2100"/>
    <n v="13"/>
    <n v="0"/>
    <n v="9.8800000000000008"/>
    <n v="0"/>
    <n v="0"/>
    <n v="9"/>
    <n v="128.44"/>
    <n v="40.55555555555555"/>
    <n v="0"/>
    <n v="0"/>
    <n v="0"/>
    <n v="88.92"/>
    <s v="Order specific"/>
    <s v="Order specific"/>
    <s v="C"/>
    <s v=""/>
    <n v="0"/>
  </r>
  <r>
    <s v="SASP50026-02"/>
    <s v="面板(275MM)"/>
    <s v="FEP"/>
    <n v="212"/>
    <x v="0"/>
    <s v="VEP"/>
    <x v="0"/>
    <s v="Order specific"/>
    <n v="2100"/>
    <n v="5"/>
    <n v="3"/>
    <n v="92.48"/>
    <n v="0"/>
    <n v="0"/>
    <n v="33"/>
    <n v="462.40000000000003"/>
    <n v="143.78787878787878"/>
    <n v="0"/>
    <n v="0"/>
    <n v="277.44"/>
    <n v="3051.84"/>
    <s v="Order specific"/>
    <s v="Order specific"/>
    <s v="C"/>
    <s v=""/>
    <n v="0"/>
  </r>
  <r>
    <s v="SASP50027-02"/>
    <s v="面板贴纸"/>
    <s v="FEP"/>
    <n v="202"/>
    <x v="0"/>
    <s v="VEP"/>
    <x v="0"/>
    <s v="Order specific"/>
    <n v="2100"/>
    <n v="8"/>
    <n v="6"/>
    <n v="38"/>
    <n v="0"/>
    <n v="0"/>
    <n v="88"/>
    <n v="304"/>
    <n v="20.738636363636363"/>
    <n v="0"/>
    <n v="0"/>
    <n v="228"/>
    <n v="3344"/>
    <s v="Order specific"/>
    <s v="Order specific"/>
    <s v="C"/>
    <s v=""/>
    <n v="0"/>
  </r>
  <r>
    <s v="SEM101146-01"/>
    <s v="插销杆"/>
    <s v="PMX"/>
    <n v="202"/>
    <x v="1"/>
    <s v="HVX"/>
    <x v="0"/>
    <s v="Order specific"/>
    <n v="2100"/>
    <n v="1"/>
    <n v="0"/>
    <n v="2.44"/>
    <n v="0"/>
    <n v="0"/>
    <n v="0"/>
    <n v="2.44"/>
    <s v=""/>
    <n v="0"/>
    <n v="0"/>
    <n v="0"/>
    <n v="0"/>
    <s v="Order specific"/>
    <s v="Order specific"/>
    <s v="C"/>
    <s v=""/>
    <n v="0"/>
  </r>
  <r>
    <s v="SEM101147-01"/>
    <s v="压簧"/>
    <s v="PMX"/>
    <n v="219"/>
    <x v="1"/>
    <s v="HVX"/>
    <x v="0"/>
    <s v="Order specific"/>
    <n v="2100"/>
    <n v="1"/>
    <n v="0"/>
    <n v="2.04"/>
    <n v="0"/>
    <n v="0"/>
    <n v="1900"/>
    <n v="2.04"/>
    <n v="0.19210526315789472"/>
    <n v="0"/>
    <n v="0"/>
    <n v="0"/>
    <n v="3876"/>
    <s v="Order specific"/>
    <s v="Order specific"/>
    <s v="C"/>
    <s v=""/>
    <n v="0"/>
  </r>
  <r>
    <s v="SEM101148-01"/>
    <s v="微动开关安装盖"/>
    <s v="PMX"/>
    <n v="202"/>
    <x v="1"/>
    <s v="HVX"/>
    <x v="0"/>
    <s v="Order specific"/>
    <n v="2100"/>
    <n v="1"/>
    <n v="0"/>
    <n v="14.82"/>
    <n v="0"/>
    <n v="0"/>
    <n v="0"/>
    <n v="14.82"/>
    <s v=""/>
    <n v="0"/>
    <n v="0"/>
    <n v="0"/>
    <n v="0"/>
    <s v="Order specific"/>
    <s v="Order specific"/>
    <s v="C"/>
    <s v=""/>
    <n v="0"/>
  </r>
  <r>
    <s v="SEM101149-01"/>
    <s v="微动开关安装盒"/>
    <s v="PMX"/>
    <n v="202"/>
    <x v="1"/>
    <s v="HVX"/>
    <x v="0"/>
    <s v="Order specific"/>
    <n v="2100"/>
    <n v="1"/>
    <n v="0"/>
    <n v="21.29"/>
    <n v="0"/>
    <n v="0"/>
    <n v="0"/>
    <n v="21.29"/>
    <s v=""/>
    <n v="0"/>
    <n v="0"/>
    <n v="0"/>
    <n v="0"/>
    <s v="Order specific"/>
    <s v="Order specific"/>
    <s v="C"/>
    <s v=""/>
    <n v="0"/>
  </r>
  <r>
    <s v="SEM101150-01"/>
    <s v="微动开关安装盒贴纸"/>
    <s v="PMX"/>
    <n v="202"/>
    <x v="1"/>
    <s v="HVX"/>
    <x v="0"/>
    <s v="Order specific"/>
    <n v="2100"/>
    <n v="200"/>
    <n v="0"/>
    <n v="0.56000000000000005"/>
    <n v="0"/>
    <n v="0"/>
    <n v="0"/>
    <n v="112.00000000000001"/>
    <s v=""/>
    <n v="0"/>
    <n v="0"/>
    <n v="0"/>
    <n v="0"/>
    <s v="Order specific"/>
    <s v="Order specific"/>
    <s v="C"/>
    <s v=""/>
    <n v="0"/>
  </r>
  <r>
    <s v="ST267-308-261"/>
    <s v="INSULATED WIRE HO5V-K 1.0 BLAC"/>
    <s v="SM"/>
    <n v="202"/>
    <x v="1"/>
    <s v="HVX"/>
    <x v="1"/>
    <s v="kanban"/>
    <n v="2600"/>
    <n v="1500"/>
    <n v="2000"/>
    <n v="1.28"/>
    <n v="0"/>
    <n v="500"/>
    <n v="1172.8"/>
    <n v="1920"/>
    <n v="62.244201909959074"/>
    <n v="0"/>
    <n v="320"/>
    <n v="2560"/>
    <n v="1501.184"/>
    <s v="&lt;90 days"/>
    <n v="3"/>
    <s v="B"/>
    <n v="21"/>
    <n v="839.67102246575337"/>
  </r>
  <r>
    <s v="ST412-112-322"/>
    <s v="screw"/>
    <s v="VXA"/>
    <n v="219"/>
    <x v="1"/>
    <s v="HVX"/>
    <x v="0"/>
    <s v="Order specific"/>
    <n v="2100"/>
    <n v="48"/>
    <n v="0"/>
    <n v="1.1499999999999999"/>
    <n v="0"/>
    <n v="0"/>
    <n v="11"/>
    <n v="55.199999999999996"/>
    <n v="49772.727272727279"/>
    <n v="0"/>
    <n v="0"/>
    <n v="0"/>
    <n v="12.649999999999999"/>
    <s v="Order specific"/>
    <s v="Order specific"/>
    <s v="C"/>
    <s v=""/>
    <n v="0"/>
  </r>
  <r>
    <s v="ST417-111-108"/>
    <s v="鸭嘴触子垫片"/>
    <s v="XA"/>
    <n v="213"/>
    <x v="1"/>
    <s v="HVX"/>
    <x v="0"/>
    <s v="Order specific"/>
    <n v="2100"/>
    <n v="84198"/>
    <n v="50000"/>
    <n v="0.14000000000000001"/>
    <n v="32000"/>
    <n v="0"/>
    <n v="249189"/>
    <n v="11787.720000000001"/>
    <n v="7.0308079409604762E-2"/>
    <n v="4480"/>
    <n v="0"/>
    <n v="7000.0000000000009"/>
    <n v="34886.460000000006"/>
    <s v="Order specific"/>
    <s v="Order specific"/>
    <s v="A"/>
    <s v=""/>
    <n v="0"/>
  </r>
  <r>
    <s v="ST417-111-208"/>
    <s v="鸭嘴触子垫片"/>
    <s v="XA"/>
    <n v="213"/>
    <x v="1"/>
    <s v="HVX"/>
    <x v="0"/>
    <s v="Order specific"/>
    <n v="2100"/>
    <n v="7230"/>
    <n v="0"/>
    <n v="0.46"/>
    <n v="2000"/>
    <n v="0"/>
    <n v="2900"/>
    <n v="3325.8"/>
    <n v="10597.334482758621"/>
    <n v="920"/>
    <n v="0"/>
    <n v="0"/>
    <n v="1334"/>
    <s v="Order specific"/>
    <s v="Order specific"/>
    <s v="B"/>
    <s v=""/>
    <n v="0"/>
  </r>
  <r>
    <s v="ST419-050-164"/>
    <s v="CBHC SCREW M4X16  10.9"/>
    <s v="FEP"/>
    <n v="105"/>
    <x v="0"/>
    <s v="VEP"/>
    <x v="0"/>
    <s v="Order specific"/>
    <n v="2100"/>
    <n v="91"/>
    <n v="6"/>
    <n v="0.21"/>
    <n v="0"/>
    <n v="0"/>
    <n v="144"/>
    <n v="19.11"/>
    <n v="18326.041666666668"/>
    <n v="0"/>
    <n v="0"/>
    <n v="1.26"/>
    <n v="30.24"/>
    <s v="Order specific"/>
    <s v="Order specific"/>
    <s v="C"/>
    <s v=""/>
    <n v="0"/>
  </r>
  <r>
    <s v="ST419-050-256"/>
    <s v="CBHC SCREW M6X20  10.9"/>
    <s v="FEP"/>
    <n v="219"/>
    <x v="0"/>
    <s v="VEP"/>
    <x v="0"/>
    <s v="Order specific"/>
    <n v="2100"/>
    <n v="20"/>
    <n v="12"/>
    <n v="0.23"/>
    <n v="0"/>
    <n v="0"/>
    <n v="192"/>
    <n v="4.6000000000000005"/>
    <n v="172.99479166666666"/>
    <n v="0"/>
    <n v="0"/>
    <n v="2.7600000000000002"/>
    <n v="44.160000000000004"/>
    <s v="Order specific"/>
    <s v="Order specific"/>
    <s v="C"/>
    <s v=""/>
    <n v="0"/>
  </r>
  <r>
    <s v="ST421-080-047"/>
    <s v="铆钉6.5X10.8"/>
    <s v="XA"/>
    <n v="219"/>
    <x v="1"/>
    <s v="HVX"/>
    <x v="0"/>
    <s v="Order specific"/>
    <n v="2100"/>
    <n v="1000"/>
    <n v="0"/>
    <n v="2.2599999999999998"/>
    <n v="0"/>
    <n v="0"/>
    <n v="0"/>
    <n v="2260"/>
    <s v=""/>
    <n v="0"/>
    <n v="0"/>
    <n v="0"/>
    <n v="0"/>
    <s v="Order specific"/>
    <s v="Order specific"/>
    <s v="B"/>
    <s v=""/>
    <n v="0"/>
  </r>
  <r>
    <s v="ST421-248-103"/>
    <s v="STRAIGHT PIN 2X8 STEEL"/>
    <s v="XB"/>
    <n v="202"/>
    <x v="1"/>
    <s v="HVX"/>
    <x v="0"/>
    <s v="Order specific"/>
    <n v="2100"/>
    <n v="4"/>
    <n v="0"/>
    <n v="0.1"/>
    <n v="0"/>
    <n v="0"/>
    <n v="52"/>
    <n v="0.4"/>
    <n v="7019.2307692307686"/>
    <n v="0"/>
    <n v="0"/>
    <n v="0"/>
    <n v="5.2"/>
    <s v="Order specific"/>
    <s v="Order specific"/>
    <s v="C"/>
    <s v=""/>
    <n v="0"/>
  </r>
  <r>
    <s v="ST423-001-325"/>
    <s v="BALL BEARING 6005-2ZNR"/>
    <s v="SM"/>
    <n v="212"/>
    <x v="1"/>
    <s v="HVX"/>
    <x v="1"/>
    <s v="kanban"/>
    <n v="2600"/>
    <n v="813"/>
    <n v="250"/>
    <n v="16.07"/>
    <n v="0"/>
    <n v="250"/>
    <n v="6838"/>
    <n v="13064.91"/>
    <n v="0.21351272301842644"/>
    <n v="0"/>
    <n v="2008.75"/>
    <n v="4017.5"/>
    <n v="109886.66"/>
    <s v="&lt;15 days"/>
    <n v="2"/>
    <s v="A"/>
    <n v="14"/>
    <n v="0"/>
  </r>
  <r>
    <s v="ST423-001-720"/>
    <s v="BALL BEARING 6000-2Z"/>
    <s v="SM"/>
    <n v="219"/>
    <x v="1"/>
    <s v="HVX"/>
    <x v="1"/>
    <s v="kanban"/>
    <n v="2600"/>
    <n v="1056"/>
    <n v="2000"/>
    <n v="4.12"/>
    <n v="0"/>
    <n v="500"/>
    <n v="1098"/>
    <n v="4350.72"/>
    <n v="270.25956284153006"/>
    <n v="0"/>
    <n v="1030"/>
    <n v="8240"/>
    <n v="4523.76"/>
    <s v="&gt;90 days"/>
    <n v="3"/>
    <s v="B"/>
    <n v="21"/>
    <n v="2648.3527374088867"/>
  </r>
  <r>
    <s v="ST423-001-792"/>
    <s v="电动手车轴承"/>
    <s v="VMI"/>
    <n v="219"/>
    <x v="1"/>
    <s v="HVX"/>
    <x v="2"/>
    <s v="MRP"/>
    <s v="VMI"/>
    <n v="2217"/>
    <n v="0"/>
    <n v="5.33"/>
    <n v="0"/>
    <n v="0"/>
    <n v="1464"/>
    <n v="11816.61"/>
    <n v="263.27868852459017"/>
    <n v="0"/>
    <n v="0"/>
    <n v="0"/>
    <n v="7803.12"/>
    <s v="&gt;90 days"/>
    <n v="3"/>
    <s v="A"/>
    <n v="21"/>
    <n v="7176.8909256164388"/>
  </r>
  <r>
    <s v="ST423-020-035"/>
    <s v="主轴拐臂轴承"/>
    <s v="VMI"/>
    <n v="219"/>
    <x v="1"/>
    <s v="HVX"/>
    <x v="2"/>
    <s v="MRP"/>
    <s v="VMI"/>
    <n v="1"/>
    <n v="0"/>
    <n v="20.68"/>
    <n v="0"/>
    <n v="0"/>
    <n v="866"/>
    <n v="20.68"/>
    <n v="934.41685912240177"/>
    <n v="0"/>
    <n v="0"/>
    <n v="0"/>
    <n v="17908.88"/>
    <s v="&gt;90 days"/>
    <n v="2"/>
    <s v="C"/>
    <n v="14"/>
    <n v="13.444305401968599"/>
  </r>
  <r>
    <s v="ST423-074-042"/>
    <s v="CYLINDRICAL ROLL 16X24"/>
    <s v="SM"/>
    <n v="202"/>
    <x v="1"/>
    <s v="HVX"/>
    <x v="1"/>
    <s v="kanban"/>
    <n v="2600"/>
    <n v="946"/>
    <n v="600"/>
    <n v="2.89"/>
    <n v="0"/>
    <n v="300"/>
    <n v="22593"/>
    <n v="2733.94"/>
    <n v="1.6155446377196476E-2"/>
    <n v="0"/>
    <n v="433.5"/>
    <n v="1734"/>
    <n v="65293.770000000004"/>
    <s v="&lt;15 days"/>
    <n v="2"/>
    <s v="B"/>
    <n v="14"/>
    <n v="0"/>
  </r>
  <r>
    <s v="ST423-130-003"/>
    <s v="活门轴承"/>
    <s v="XB"/>
    <n v="213"/>
    <x v="1"/>
    <s v="HVX"/>
    <x v="0"/>
    <s v="Order specific"/>
    <n v="2100"/>
    <n v="258"/>
    <n v="0"/>
    <n v="35.67"/>
    <n v="0"/>
    <n v="0"/>
    <n v="1152"/>
    <n v="9202.86"/>
    <n v="299.73090277777777"/>
    <n v="0"/>
    <n v="0"/>
    <n v="0"/>
    <n v="41091.840000000004"/>
    <s v="Order specific"/>
    <s v="Order specific"/>
    <s v="A"/>
    <s v=""/>
    <n v="0"/>
  </r>
  <r>
    <s v="ST423-130-104"/>
    <s v="止子轴承"/>
    <s v="VMI"/>
    <n v="202"/>
    <x v="1"/>
    <s v="HVX"/>
    <x v="2"/>
    <s v="MRP"/>
    <s v="VMI"/>
    <n v="4366"/>
    <n v="9415"/>
    <n v="65.67"/>
    <n v="0"/>
    <n v="0"/>
    <n v="16360"/>
    <n v="286715.22000000003"/>
    <n v="5.7561124694376531"/>
    <n v="0"/>
    <n v="0"/>
    <n v="618283.05000000005"/>
    <n v="1074361.2"/>
    <s v="&lt;15 days"/>
    <n v="1"/>
    <s v="A"/>
    <n v="7"/>
    <n v="0"/>
  </r>
  <r>
    <s v="ST423-140-005"/>
    <s v="轴承 8"/>
    <s v="XA"/>
    <n v="219"/>
    <x v="1"/>
    <s v="HVX"/>
    <x v="0"/>
    <s v="Order specific"/>
    <n v="2100"/>
    <n v="137"/>
    <n v="0"/>
    <n v="16.239999999999998"/>
    <n v="0"/>
    <n v="0"/>
    <n v="96"/>
    <n v="2224.8799999999997"/>
    <n v="16599.895833333332"/>
    <n v="0"/>
    <n v="0"/>
    <n v="0"/>
    <n v="1559.04"/>
    <s v="Order specific"/>
    <s v="Order specific"/>
    <s v="B"/>
    <s v=""/>
    <n v="0"/>
  </r>
  <r>
    <s v="ST423-150-004"/>
    <s v="CAM ROLLER KR 19PP SK"/>
    <s v="SM"/>
    <n v="219"/>
    <x v="1"/>
    <s v="HVX"/>
    <x v="1"/>
    <s v="kanban"/>
    <n v="2600"/>
    <n v="513"/>
    <n v="0"/>
    <n v="27.52"/>
    <n v="0"/>
    <n v="300"/>
    <n v="728"/>
    <n v="14117.76"/>
    <n v="68.688186813186817"/>
    <n v="0"/>
    <n v="4128"/>
    <n v="0"/>
    <n v="20034.560000000001"/>
    <s v="&lt;90 days"/>
    <n v="2"/>
    <s v="A"/>
    <n v="14"/>
    <n v="7418.5871425017503"/>
  </r>
  <r>
    <s v="ST423-240-050"/>
    <s v="轴承K16X20X17"/>
    <s v="XA"/>
    <n v="219"/>
    <x v="1"/>
    <s v="HVX"/>
    <x v="0"/>
    <s v="Order specific"/>
    <n v="2100"/>
    <n v="224"/>
    <n v="0"/>
    <n v="3.02"/>
    <n v="0"/>
    <n v="0"/>
    <n v="392"/>
    <n v="676.48"/>
    <n v="477.6658163265306"/>
    <n v="0"/>
    <n v="0"/>
    <n v="0"/>
    <n v="1183.8399999999999"/>
    <s v="Order specific"/>
    <s v="Order specific"/>
    <s v="C"/>
    <s v=""/>
    <n v="0"/>
  </r>
  <r>
    <s v="ST423-250-005"/>
    <s v="轴承HK 0609"/>
    <s v="XA"/>
    <n v="219"/>
    <x v="1"/>
    <s v="HVX"/>
    <x v="0"/>
    <s v="Order specific"/>
    <n v="2100"/>
    <n v="140"/>
    <n v="0"/>
    <n v="2.74"/>
    <n v="0"/>
    <n v="0"/>
    <n v="96"/>
    <n v="383.6"/>
    <n v="851.66666666666674"/>
    <n v="0"/>
    <n v="0"/>
    <n v="0"/>
    <n v="263.04000000000002"/>
    <s v="Order specific"/>
    <s v="Order specific"/>
    <s v="C"/>
    <s v=""/>
    <n v="0"/>
  </r>
  <r>
    <s v="ST423-250-011"/>
    <s v="烟斗轴承（双向）"/>
    <s v="SM"/>
    <n v="219"/>
    <x v="1"/>
    <s v="HVX"/>
    <x v="1"/>
    <s v="kanban"/>
    <n v="2600"/>
    <n v="2645"/>
    <n v="1600"/>
    <n v="3.5"/>
    <n v="0"/>
    <n v="800"/>
    <n v="18842"/>
    <n v="9257.5"/>
    <n v="2.7120263241694089"/>
    <n v="0"/>
    <n v="1400"/>
    <n v="5600"/>
    <n v="65947"/>
    <s v="&lt;15 days"/>
    <n v="2"/>
    <s v="A"/>
    <n v="14"/>
    <n v="0"/>
  </r>
  <r>
    <s v="ST423-250-021"/>
    <s v="主轴摆臂轴承"/>
    <s v="XA"/>
    <n v="213"/>
    <x v="1"/>
    <s v="HVX"/>
    <x v="0"/>
    <s v="Order specific"/>
    <n v="2100"/>
    <n v="9370"/>
    <n v="0"/>
    <n v="6.36"/>
    <n v="1500"/>
    <n v="0"/>
    <n v="27952"/>
    <n v="59593.200000000004"/>
    <n v="34.538673440183167"/>
    <n v="9540"/>
    <n v="0"/>
    <n v="0"/>
    <n v="177774.72"/>
    <s v="Order specific"/>
    <s v="Order specific"/>
    <s v="A"/>
    <s v=""/>
    <n v="0"/>
  </r>
  <r>
    <s v="ST423-250-036"/>
    <s v="M5S&amp;M5SR连接拐臂轴承"/>
    <s v="GHA"/>
    <n v="219"/>
    <x v="1"/>
    <s v="HVX"/>
    <x v="0"/>
    <s v="Order specific"/>
    <n v="2100"/>
    <n v="90"/>
    <n v="0"/>
    <n v="16.07"/>
    <n v="0"/>
    <n v="0"/>
    <n v="257"/>
    <n v="1446.3"/>
    <n v="13307.587548638132"/>
    <n v="0"/>
    <n v="0"/>
    <n v="0"/>
    <n v="4129.99"/>
    <s v="Order specific"/>
    <s v="Order specific"/>
    <s v="B"/>
    <s v=""/>
    <n v="0"/>
  </r>
  <r>
    <s v="ST423-250-043"/>
    <s v="主轴卷簧轴承"/>
    <s v="GHA"/>
    <n v="219"/>
    <x v="1"/>
    <s v="HVX"/>
    <x v="0"/>
    <s v="Order specific"/>
    <n v="2100"/>
    <n v="168"/>
    <n v="0"/>
    <n v="8.44"/>
    <n v="0"/>
    <n v="0"/>
    <n v="265"/>
    <n v="1417.9199999999998"/>
    <n v="123.96226415094338"/>
    <n v="0"/>
    <n v="0"/>
    <n v="0"/>
    <n v="2236.6"/>
    <s v="Order specific"/>
    <s v="Order specific"/>
    <s v="B"/>
    <s v=""/>
    <n v="0"/>
  </r>
  <r>
    <s v="ST423-260-104"/>
    <s v="烟斗轴承（单向）"/>
    <s v="SM"/>
    <n v="219"/>
    <x v="1"/>
    <s v="HVX"/>
    <x v="1"/>
    <s v="kanban"/>
    <n v="2600"/>
    <n v="1667"/>
    <n v="2700"/>
    <n v="14.96"/>
    <n v="0"/>
    <n v="600"/>
    <n v="12714"/>
    <n v="24938.32"/>
    <n v="4.8230297310051906"/>
    <n v="0"/>
    <n v="4488"/>
    <n v="40392"/>
    <n v="190201.44"/>
    <s v="&lt;15 days"/>
    <n v="1"/>
    <s v="A"/>
    <n v="7"/>
    <n v="0"/>
  </r>
  <r>
    <s v="ST423-280-010"/>
    <s v="AXIAL BEARING WASHER AS 2542"/>
    <s v="SM"/>
    <n v="219"/>
    <x v="1"/>
    <s v="HVX"/>
    <x v="1"/>
    <s v="kanban"/>
    <n v="2600"/>
    <n v="1992"/>
    <n v="900"/>
    <n v="1.03"/>
    <n v="0"/>
    <n v="300"/>
    <n v="16756"/>
    <n v="2051.7600000000002"/>
    <n v="36.312664120315112"/>
    <n v="0"/>
    <n v="154.5"/>
    <n v="927"/>
    <n v="17258.68"/>
    <s v="&lt;90 days"/>
    <n v="2"/>
    <s v="B"/>
    <n v="14"/>
    <n v="832.07755964467401"/>
  </r>
  <r>
    <s v="ST423-285-015"/>
    <s v="主轴拐臂轴承"/>
    <s v="VMI"/>
    <n v="219"/>
    <x v="1"/>
    <s v="HVX"/>
    <x v="2"/>
    <s v="MRP"/>
    <s v="VMI"/>
    <n v="1"/>
    <n v="0"/>
    <n v="6.92"/>
    <n v="0"/>
    <n v="0"/>
    <n v="868"/>
    <n v="6.92"/>
    <n v="837.64976958525347"/>
    <n v="0"/>
    <n v="0"/>
    <n v="0"/>
    <n v="6006.5599999999995"/>
    <s v="&gt;90 days"/>
    <n v="3"/>
    <s v="C"/>
    <n v="21"/>
    <n v="4.4526996402046546"/>
  </r>
  <r>
    <s v="ST423-285-021"/>
    <s v="主轴卷簧内轴承"/>
    <s v="SM"/>
    <n v="219"/>
    <x v="1"/>
    <s v="HVX"/>
    <x v="1"/>
    <s v="kanban"/>
    <n v="2600"/>
    <n v="975"/>
    <n v="1000"/>
    <n v="7.23"/>
    <n v="0"/>
    <n v="500"/>
    <n v="7122"/>
    <n v="7049.25"/>
    <n v="5.1249648975007021E-2"/>
    <n v="0"/>
    <n v="1807.5"/>
    <n v="7230"/>
    <n v="51492.060000000005"/>
    <s v="&lt;15 days"/>
    <n v="2"/>
    <s v="B"/>
    <n v="14"/>
    <n v="0"/>
  </r>
  <r>
    <s v="ST423-290-005"/>
    <s v="SCREW"/>
    <s v="XB"/>
    <n v="202"/>
    <x v="1"/>
    <s v="HVX"/>
    <x v="0"/>
    <s v="Order specific"/>
    <n v="2100"/>
    <n v="5"/>
    <n v="0"/>
    <n v="15"/>
    <n v="0"/>
    <n v="0"/>
    <n v="52"/>
    <n v="75"/>
    <n v="6843.75"/>
    <n v="0"/>
    <n v="0"/>
    <n v="0"/>
    <n v="780"/>
    <s v="Order specific"/>
    <s v="Order specific"/>
    <s v="C"/>
    <s v=""/>
    <n v="0"/>
  </r>
  <r>
    <s v="ST423-301-136"/>
    <s v="小鸟件磨擦套"/>
    <s v="SM"/>
    <n v="219"/>
    <x v="1"/>
    <s v="HVX"/>
    <x v="1"/>
    <s v="kanban"/>
    <n v="2600"/>
    <n v="1573"/>
    <n v="1500"/>
    <n v="2.15"/>
    <n v="0"/>
    <n v="500"/>
    <n v="8926"/>
    <n v="3381.95"/>
    <n v="0.20445888415863767"/>
    <n v="0"/>
    <n v="537.5"/>
    <n v="3225"/>
    <n v="19190.899999999998"/>
    <s v="&lt;15 days"/>
    <n v="2"/>
    <s v="B"/>
    <n v="14"/>
    <n v="0"/>
  </r>
  <r>
    <s v="ST423-305-048"/>
    <s v="PLAST. SHOUL. BEARING 10X12X05"/>
    <s v="SM"/>
    <n v="202"/>
    <x v="1"/>
    <s v="HVX"/>
    <x v="1"/>
    <s v="kanban"/>
    <n v="2600"/>
    <n v="804"/>
    <n v="675"/>
    <n v="0.9"/>
    <n v="0"/>
    <n v="135"/>
    <n v="2598"/>
    <n v="723.6"/>
    <n v="220.9949961508853"/>
    <n v="0"/>
    <n v="60.75"/>
    <n v="607.5"/>
    <n v="2338.2000000000003"/>
    <s v="&gt;90 days"/>
    <n v="3"/>
    <s v="C"/>
    <n v="21"/>
    <n v="432.19444759076544"/>
  </r>
  <r>
    <s v="ST423-305-227"/>
    <s v="PLAST. SHOUL. BEARING 09X14X10"/>
    <s v="SM"/>
    <n v="202"/>
    <x v="1"/>
    <s v="HVX"/>
    <x v="1"/>
    <s v="kanban"/>
    <n v="2600"/>
    <n v="294"/>
    <n v="225"/>
    <n v="1"/>
    <n v="0"/>
    <n v="45"/>
    <n v="866"/>
    <n v="294"/>
    <n v="338.86836027713628"/>
    <n v="0"/>
    <n v="22.5"/>
    <n v="225"/>
    <n v="866"/>
    <s v="&gt;90 days"/>
    <n v="3"/>
    <s v="C"/>
    <n v="21"/>
    <n v="182.01515354733183"/>
  </r>
  <r>
    <s v="ST423-310-010"/>
    <s v="THERMOPLAST. CLIP BEARING 10X3"/>
    <s v="SM"/>
    <n v="202"/>
    <x v="1"/>
    <s v="HVX"/>
    <x v="1"/>
    <s v="kanban"/>
    <n v="2600"/>
    <n v="1223"/>
    <n v="2075"/>
    <n v="0.83"/>
    <n v="0"/>
    <n v="500"/>
    <n v="7323"/>
    <n v="1015.0899999999999"/>
    <n v="14.653830397378124"/>
    <n v="0"/>
    <n v="207.5"/>
    <n v="1722.25"/>
    <n v="6078.09"/>
    <s v="&lt;15 days"/>
    <n v="3"/>
    <s v="B"/>
    <n v="21"/>
    <n v="0"/>
  </r>
  <r>
    <s v="ST423-311-055"/>
    <s v="SHOULD. BUSH STEEL 8/10X5.5"/>
    <s v="SM"/>
    <n v="219"/>
    <x v="1"/>
    <s v="HVX"/>
    <x v="1"/>
    <s v="kanban"/>
    <n v="2600"/>
    <n v="168"/>
    <n v="660"/>
    <n v="1.61"/>
    <n v="0"/>
    <n v="176"/>
    <n v="3866"/>
    <n v="270.48"/>
    <n v="115.46689084324883"/>
    <n v="0"/>
    <n v="141.68"/>
    <n v="1062.6000000000001"/>
    <n v="6224.26"/>
    <s v="&gt;90 days"/>
    <n v="3"/>
    <s v="C"/>
    <n v="21"/>
    <n v="146.04989305704592"/>
  </r>
  <r>
    <s v="ST423-311-203"/>
    <s v="轴承25/28X11.5"/>
    <s v="X40"/>
    <n v="219"/>
    <x v="1"/>
    <s v="HVX"/>
    <x v="0"/>
    <s v="Order specific"/>
    <n v="2100"/>
    <n v="12"/>
    <n v="0"/>
    <n v="3.42"/>
    <n v="0"/>
    <n v="0"/>
    <n v="68"/>
    <n v="41.04"/>
    <n v="901.76470588235293"/>
    <n v="0"/>
    <n v="0"/>
    <n v="0"/>
    <n v="232.56"/>
    <s v="Order specific"/>
    <s v="Order specific"/>
    <s v="C"/>
    <s v=""/>
    <n v="0"/>
  </r>
  <r>
    <s v="ST423-311-236"/>
    <s v="轴承14/16X12"/>
    <s v="XA"/>
    <n v="219"/>
    <x v="1"/>
    <s v="HVX"/>
    <x v="0"/>
    <s v="Order specific"/>
    <n v="2100"/>
    <n v="58"/>
    <n v="0"/>
    <n v="1.54"/>
    <n v="0"/>
    <n v="0"/>
    <n v="88"/>
    <n v="89.320000000000007"/>
    <n v="49.772727272727266"/>
    <n v="0"/>
    <n v="0"/>
    <n v="0"/>
    <n v="135.52000000000001"/>
    <s v="Order specific"/>
    <s v="Order specific"/>
    <s v="C"/>
    <s v=""/>
    <n v="0"/>
  </r>
  <r>
    <s v="ST423-350-081"/>
    <s v="SELF LUBRICAT BEARING 06/10X06"/>
    <s v="SM"/>
    <n v="219"/>
    <x v="1"/>
    <s v="HVX"/>
    <x v="1"/>
    <s v="kanban"/>
    <n v="2600"/>
    <n v="69"/>
    <n v="45"/>
    <n v="1.4"/>
    <n v="0"/>
    <n v="15"/>
    <n v="237"/>
    <n v="96.6"/>
    <n v="89.324894514767934"/>
    <n v="0"/>
    <n v="10.5"/>
    <n v="62.999999999999993"/>
    <n v="331.79999999999995"/>
    <s v="&lt;90 days"/>
    <n v="3"/>
    <s v="C"/>
    <n v="21"/>
    <n v="48.767166178554554"/>
  </r>
  <r>
    <s v="ST423-501-001"/>
    <s v="ARTICULATED JOINT 6/R"/>
    <s v="SM"/>
    <n v="219"/>
    <x v="1"/>
    <s v="HVX"/>
    <x v="1"/>
    <s v="kanban"/>
    <n v="2600"/>
    <n v="44"/>
    <n v="30"/>
    <n v="21.54"/>
    <n v="0"/>
    <n v="15"/>
    <n v="237"/>
    <n v="947.76"/>
    <n v="106.26582278481013"/>
    <n v="0"/>
    <n v="161.54999999999998"/>
    <n v="646.19999999999993"/>
    <n v="5104.9799999999996"/>
    <s v="&gt;90 days"/>
    <n v="3"/>
    <s v="B"/>
    <n v="21"/>
    <n v="501.90750418106018"/>
  </r>
  <r>
    <s v="ST423-511-020"/>
    <s v="主轴拐臂轴承"/>
    <s v="XA"/>
    <n v="219"/>
    <x v="1"/>
    <s v="HVX"/>
    <x v="0"/>
    <s v="Order specific"/>
    <n v="2100"/>
    <n v="178"/>
    <n v="0"/>
    <n v="29.11"/>
    <n v="0"/>
    <n v="0"/>
    <n v="266"/>
    <n v="5181.58"/>
    <n v="60.375939849624054"/>
    <n v="0"/>
    <n v="0"/>
    <n v="0"/>
    <n v="7743.26"/>
    <s v="Order specific"/>
    <s v="Order specific"/>
    <s v="B"/>
    <s v=""/>
    <n v="0"/>
  </r>
  <r>
    <s v="ST424-501-343"/>
    <s v="CHAIN LINKS"/>
    <s v="XB"/>
    <n v="105"/>
    <x v="1"/>
    <s v="HVX"/>
    <x v="0"/>
    <s v="Order specific"/>
    <n v="2100"/>
    <n v="15"/>
    <n v="50"/>
    <n v="9.82"/>
    <n v="0"/>
    <n v="0"/>
    <n v="0"/>
    <n v="147.30000000000001"/>
    <s v=""/>
    <n v="0"/>
    <n v="0"/>
    <n v="491"/>
    <n v="0"/>
    <s v="Order specific"/>
    <s v="Order specific"/>
    <s v="C"/>
    <s v=""/>
    <n v="0"/>
  </r>
  <r>
    <s v="ST431-101-137"/>
    <s v="整流桥"/>
    <s v="XA"/>
    <n v="213"/>
    <x v="1"/>
    <s v="HVX"/>
    <x v="0"/>
    <s v="Order specific"/>
    <n v="2100"/>
    <n v="585"/>
    <n v="0"/>
    <n v="15.17"/>
    <n v="60"/>
    <n v="0"/>
    <n v="597"/>
    <n v="8874.4500000000007"/>
    <n v="9.1708542713567844"/>
    <n v="910.2"/>
    <n v="0"/>
    <n v="0"/>
    <n v="9056.49"/>
    <s v="Order specific"/>
    <s v="Order specific"/>
    <s v="A"/>
    <s v=""/>
    <n v="0"/>
  </r>
  <r>
    <s v="ST434-101-064"/>
    <s v="64针航空插（公）"/>
    <s v="VMI"/>
    <n v="219"/>
    <x v="1"/>
    <s v="HVX"/>
    <x v="2"/>
    <s v="MRP"/>
    <s v="VMI"/>
    <n v="7"/>
    <n v="0"/>
    <n v="45.3"/>
    <n v="0"/>
    <n v="0"/>
    <n v="3294"/>
    <n v="317.09999999999997"/>
    <n v="64.822404371584696"/>
    <n v="0"/>
    <n v="0"/>
    <n v="0"/>
    <n v="149218.19999999998"/>
    <s v="&lt;90 days"/>
    <n v="2"/>
    <s v="C"/>
    <n v="14"/>
    <n v="164.08551679662801"/>
  </r>
  <r>
    <s v="ST434-101-164"/>
    <s v="64针航空插（母）配客户"/>
    <s v="VMI"/>
    <n v="219"/>
    <x v="1"/>
    <s v="HVX"/>
    <x v="2"/>
    <s v="MRP"/>
    <s v="VMI"/>
    <n v="428"/>
    <n v="0"/>
    <n v="45.3"/>
    <n v="0"/>
    <n v="0"/>
    <n v="1112"/>
    <n v="19388.399999999998"/>
    <n v="2.2976618705035969"/>
    <n v="0"/>
    <n v="0"/>
    <n v="0"/>
    <n v="50373.599999999999"/>
    <s v="&lt;15 days"/>
    <n v="2"/>
    <s v="A"/>
    <n v="14"/>
    <n v="0"/>
  </r>
  <r>
    <s v="ST434-101-565"/>
    <s v="Socket pin"/>
    <s v="SM"/>
    <n v="219"/>
    <x v="1"/>
    <s v="HVX"/>
    <x v="1"/>
    <s v="kanban"/>
    <n v="2600"/>
    <n v="448"/>
    <n v="0"/>
    <n v="0.73"/>
    <n v="0"/>
    <n v="2000"/>
    <n v="1812"/>
    <n v="327.03999999999996"/>
    <n v="86.214128035320087"/>
    <n v="0"/>
    <n v="730"/>
    <n v="0"/>
    <n v="1322.76"/>
    <s v="&lt;90 days"/>
    <n v="3"/>
    <s v="C"/>
    <n v="21"/>
    <n v="163.27062728971961"/>
  </r>
  <r>
    <s v="ST434-101-566"/>
    <s v="Female contact crimping 10A"/>
    <s v="SM"/>
    <n v="219"/>
    <x v="1"/>
    <s v="HVX"/>
    <x v="1"/>
    <s v="kanban"/>
    <n v="2600"/>
    <n v="1750"/>
    <n v="8000"/>
    <n v="0.8"/>
    <n v="0"/>
    <n v="4000"/>
    <n v="74989"/>
    <n v="1400"/>
    <n v="2.1805864860179494"/>
    <n v="0"/>
    <n v="1600"/>
    <n v="6400"/>
    <n v="59991.200000000004"/>
    <s v="&lt;15 days"/>
    <n v="2"/>
    <s v="B"/>
    <n v="14"/>
    <n v="0"/>
  </r>
  <r>
    <s v="ST435-520-012"/>
    <s v="MICROSWITCH 16A 6.3X0.8"/>
    <s v="SM"/>
    <n v="202"/>
    <x v="1"/>
    <s v="HVX"/>
    <x v="1"/>
    <s v="kanban"/>
    <n v="2600"/>
    <n v="919"/>
    <n v="1256"/>
    <n v="18.149999999999999"/>
    <n v="0"/>
    <n v="314"/>
    <n v="6159"/>
    <n v="16679.849999999999"/>
    <n v="103.71001786004221"/>
    <n v="0"/>
    <n v="2849.5499999999997"/>
    <n v="22796.399999999998"/>
    <n v="111785.84999999999"/>
    <s v="&gt;90 days"/>
    <n v="2"/>
    <s v="A"/>
    <n v="14"/>
    <n v="9522.6168474739716"/>
  </r>
  <r>
    <s v="ST435-520-102"/>
    <s v="S6微动开关"/>
    <s v="VMI"/>
    <n v="202"/>
    <x v="1"/>
    <s v="HVX"/>
    <x v="2"/>
    <s v="MRP"/>
    <s v="VMI"/>
    <n v="545"/>
    <n v="0"/>
    <n v="3.2"/>
    <n v="0"/>
    <n v="0"/>
    <n v="5684"/>
    <n v="1744"/>
    <n v="59.013898662913441"/>
    <n v="0"/>
    <n v="0"/>
    <n v="0"/>
    <n v="18188.8"/>
    <s v="&lt;90 days"/>
    <n v="2"/>
    <s v="B"/>
    <n v="14"/>
    <n v="877.97619020078412"/>
  </r>
  <r>
    <s v="ST435-530-002"/>
    <s v="S41,43微动开关（常闭）"/>
    <s v="VMI"/>
    <n v="202"/>
    <x v="1"/>
    <s v="HVX"/>
    <x v="2"/>
    <s v="MRP"/>
    <s v="VMI"/>
    <n v="914"/>
    <n v="0"/>
    <n v="17"/>
    <n v="0"/>
    <n v="0"/>
    <n v="6236"/>
    <n v="15538"/>
    <n v="31.899454778704296"/>
    <n v="0"/>
    <n v="0"/>
    <n v="0"/>
    <n v="106012"/>
    <s v="&lt;90 days"/>
    <n v="2"/>
    <s v="A"/>
    <n v="14"/>
    <n v="5754.3410063089104"/>
  </r>
  <r>
    <s v="ST435-530-003"/>
    <s v="S41,43微动开关（常开）"/>
    <s v="VMI"/>
    <n v="202"/>
    <x v="1"/>
    <s v="HVX"/>
    <x v="2"/>
    <s v="MRP"/>
    <s v="VMI"/>
    <n v="117"/>
    <n v="0"/>
    <n v="16.78"/>
    <n v="0"/>
    <n v="0"/>
    <n v="199"/>
    <n v="1963.2600000000002"/>
    <n v="1676.4321608040202"/>
    <n v="0"/>
    <n v="0"/>
    <n v="0"/>
    <n v="3339.2200000000003"/>
    <s v="&gt;90 days"/>
    <n v="3"/>
    <s v="B"/>
    <n v="21"/>
    <n v="1279.520234224394"/>
  </r>
  <r>
    <s v="ST436-101-048"/>
    <s v="合闸闭锁电磁铁Y1(旧进口)110VACDC"/>
    <s v="VMI"/>
    <n v="202"/>
    <x v="1"/>
    <s v="HVX"/>
    <x v="2"/>
    <s v="MRP"/>
    <s v="VMI"/>
    <n v="16"/>
    <n v="0"/>
    <n v="128.21"/>
    <n v="0"/>
    <n v="0"/>
    <n v="29"/>
    <n v="2051.36"/>
    <n v="1472.5862068965516"/>
    <n v="0"/>
    <n v="0"/>
    <n v="0"/>
    <n v="3718.09"/>
    <s v="&gt;90 days"/>
    <n v="3"/>
    <s v="B"/>
    <n v="21"/>
    <n v="1334.5901737407801"/>
  </r>
  <r>
    <s v="ST436-101-230"/>
    <s v="24VDC Y1(进口）"/>
    <s v="XA"/>
    <n v="202"/>
    <x v="1"/>
    <s v="HVX"/>
    <x v="0"/>
    <s v="Order specific"/>
    <n v="2100"/>
    <n v="109"/>
    <n v="0"/>
    <n v="123.91"/>
    <n v="10"/>
    <n v="0"/>
    <n v="0"/>
    <n v="13506.19"/>
    <s v=""/>
    <n v="1239.0999999999999"/>
    <n v="0"/>
    <n v="0"/>
    <n v="0"/>
    <s v="Order specific"/>
    <s v="Order specific"/>
    <s v="A"/>
    <s v=""/>
    <n v="0"/>
  </r>
  <r>
    <s v="ST436-101-238"/>
    <s v="48VDC Y1(进口）"/>
    <s v="XA"/>
    <n v="202"/>
    <x v="1"/>
    <s v="HVX"/>
    <x v="0"/>
    <s v="Order specific"/>
    <n v="2100"/>
    <n v="114"/>
    <n v="0"/>
    <n v="78"/>
    <n v="10"/>
    <n v="0"/>
    <n v="0"/>
    <n v="8892"/>
    <s v=""/>
    <n v="780"/>
    <n v="0"/>
    <n v="0"/>
    <n v="0"/>
    <s v="Order specific"/>
    <s v="Order specific"/>
    <s v="A"/>
    <s v=""/>
    <n v="0"/>
  </r>
  <r>
    <s v="ST436-101-248"/>
    <s v="BLOCKING MAGNET 110V"/>
    <s v="VMI"/>
    <n v="202"/>
    <x v="1"/>
    <s v="HVX"/>
    <x v="2"/>
    <s v="MRP"/>
    <s v="VMI"/>
    <n v="63"/>
    <n v="0"/>
    <n v="78.31"/>
    <n v="0"/>
    <n v="0"/>
    <n v="230"/>
    <n v="4933.53"/>
    <n v="180.91304347826087"/>
    <n v="0"/>
    <n v="0"/>
    <n v="0"/>
    <n v="18011.3"/>
    <s v="&gt;90 days"/>
    <n v="2"/>
    <s v="B"/>
    <n v="14"/>
    <n v="3004.1534011535691"/>
  </r>
  <r>
    <s v="ST436-101-251"/>
    <s v="手车闭锁电磁铁 125VACDC(国内）"/>
    <s v="VMI"/>
    <n v="202"/>
    <x v="1"/>
    <s v="HVX"/>
    <x v="2"/>
    <s v="MRP"/>
    <s v="VMI"/>
    <n v="8"/>
    <n v="0"/>
    <n v="78"/>
    <n v="0"/>
    <n v="0"/>
    <n v="252"/>
    <n v="624"/>
    <n v="91.25"/>
    <n v="0"/>
    <n v="0"/>
    <n v="0"/>
    <n v="19656"/>
    <s v="&gt;90 days"/>
    <n v="2"/>
    <s v="C"/>
    <n v="14"/>
    <n v="348.65358904109593"/>
  </r>
  <r>
    <s v="ST436-101-359"/>
    <s v="合闸闭锁电磁铁Y1(旧国产)220VACDC"/>
    <s v="VMI"/>
    <n v="202"/>
    <x v="1"/>
    <s v="HVX"/>
    <x v="2"/>
    <s v="MRP"/>
    <s v="VMI"/>
    <n v="16"/>
    <n v="0"/>
    <n v="78"/>
    <n v="0"/>
    <n v="0"/>
    <n v="199"/>
    <n v="1248"/>
    <n v="14.673366834170855"/>
    <n v="0"/>
    <n v="0"/>
    <n v="0"/>
    <n v="15522"/>
    <s v="&lt;15 days"/>
    <n v="2"/>
    <s v="B"/>
    <n v="14"/>
    <n v="37.799013698630233"/>
  </r>
  <r>
    <s v="ST436-102-030"/>
    <s v="24VDC F4&amp;Y0(进口）"/>
    <s v="XA"/>
    <n v="202"/>
    <x v="1"/>
    <s v="HVX"/>
    <x v="0"/>
    <s v="Order specific"/>
    <n v="2100"/>
    <n v="10"/>
    <n v="6"/>
    <n v="79"/>
    <n v="10"/>
    <n v="0"/>
    <n v="7"/>
    <n v="790"/>
    <n v="834.28571428571422"/>
    <n v="790"/>
    <n v="0"/>
    <n v="474"/>
    <n v="553"/>
    <s v="Order specific"/>
    <s v="Order specific"/>
    <s v="C"/>
    <s v=""/>
    <n v="0"/>
  </r>
  <r>
    <s v="ST436-102-038"/>
    <s v="48VDC F4&amp;Y0(进口）"/>
    <s v="XA"/>
    <n v="202"/>
    <x v="1"/>
    <s v="HVX"/>
    <x v="0"/>
    <s v="Order specific"/>
    <n v="2100"/>
    <n v="34"/>
    <n v="0"/>
    <n v="388.18"/>
    <n v="20"/>
    <n v="0"/>
    <n v="7"/>
    <n v="13198.12"/>
    <n v="521.42857142857144"/>
    <n v="7763.6"/>
    <n v="0"/>
    <n v="0"/>
    <n v="2717.26"/>
    <s v="Order specific"/>
    <s v="Order specific"/>
    <s v="A"/>
    <s v=""/>
    <n v="0"/>
  </r>
  <r>
    <s v="ST436-102-048"/>
    <s v="110VDC F4&amp;Y0(进口）"/>
    <s v="XA"/>
    <n v="202"/>
    <x v="1"/>
    <s v="HVX"/>
    <x v="0"/>
    <s v="Order specific"/>
    <n v="2100"/>
    <n v="54"/>
    <n v="0"/>
    <n v="79.88"/>
    <n v="30"/>
    <n v="0"/>
    <n v="135"/>
    <n v="4313.5199999999995"/>
    <n v="91.925925925925924"/>
    <n v="2396.3999999999996"/>
    <n v="0"/>
    <n v="0"/>
    <n v="10783.8"/>
    <s v="Order specific"/>
    <s v="Order specific"/>
    <s v="B"/>
    <s v=""/>
    <n v="0"/>
  </r>
  <r>
    <s v="ST436-102-051"/>
    <s v="F4&amp;手车闭锁电磁铁 125VDC（进口）"/>
    <s v="VMI"/>
    <n v="202"/>
    <x v="1"/>
    <s v="HVX"/>
    <x v="2"/>
    <s v="MRP"/>
    <s v="VMI"/>
    <n v="30"/>
    <n v="0"/>
    <n v="102.04"/>
    <n v="0"/>
    <n v="0"/>
    <n v="26"/>
    <n v="3061.2000000000003"/>
    <n v="758.07692307692309"/>
    <n v="0"/>
    <n v="0"/>
    <n v="0"/>
    <n v="2653.04"/>
    <s v="&gt;90 days"/>
    <n v="3"/>
    <s v="B"/>
    <n v="21"/>
    <n v="1964.4237589041099"/>
  </r>
  <r>
    <s v="ST436-102-058"/>
    <s v="F4&amp;手车闭锁电磁铁 220VDC（进口）"/>
    <s v="VMI"/>
    <n v="202"/>
    <x v="1"/>
    <s v="HVX"/>
    <x v="2"/>
    <s v="MRP"/>
    <s v="VMI"/>
    <n v="3"/>
    <n v="0"/>
    <n v="79"/>
    <n v="0"/>
    <n v="0"/>
    <n v="132"/>
    <n v="237"/>
    <n v="82.954545454545453"/>
    <n v="0"/>
    <n v="0"/>
    <n v="0"/>
    <n v="10428"/>
    <s v="&lt;90 days"/>
    <n v="2"/>
    <s v="C"/>
    <n v="14"/>
    <n v="130.02144657534248"/>
  </r>
  <r>
    <s v="ST437-201-106"/>
    <s v="蛇皮管"/>
    <s v="XA"/>
    <n v="202"/>
    <x v="1"/>
    <s v="HVX"/>
    <x v="0"/>
    <s v="Order specific"/>
    <n v="2100"/>
    <n v="55"/>
    <n v="0"/>
    <n v="8.1999999999999993"/>
    <n v="0"/>
    <n v="0"/>
    <n v="75.599999999999994"/>
    <n v="450.99999999999994"/>
    <n v="14.484126984126986"/>
    <n v="0"/>
    <n v="0"/>
    <n v="0"/>
    <n v="619.91999999999985"/>
    <s v="Order specific"/>
    <s v="Order specific"/>
    <s v="C"/>
    <s v=""/>
    <n v="0"/>
  </r>
  <r>
    <s v="ST440-110-009"/>
    <s v="护线橡胶圈"/>
    <s v="MTX"/>
    <n v="202"/>
    <x v="1"/>
    <s v="HVX"/>
    <x v="0"/>
    <s v="Order specific"/>
    <n v="2100"/>
    <n v="288"/>
    <n v="0"/>
    <n v="0.4"/>
    <n v="0"/>
    <n v="0"/>
    <n v="21"/>
    <n v="115.2"/>
    <n v="955.95238095238096"/>
    <n v="0"/>
    <n v="0"/>
    <n v="0"/>
    <n v="8.4"/>
    <s v="Order specific"/>
    <s v="Order specific"/>
    <s v="C"/>
    <s v=""/>
    <n v="0"/>
  </r>
  <r>
    <s v="ST440-110-010"/>
    <s v="固定式端子排"/>
    <s v="VMI"/>
    <n v="202"/>
    <x v="1"/>
    <s v="HVX"/>
    <x v="2"/>
    <s v="MRP"/>
    <s v="VMI"/>
    <n v="911"/>
    <n v="0"/>
    <n v="1.22"/>
    <n v="0"/>
    <n v="0"/>
    <n v="264"/>
    <n v="1111.42"/>
    <n v="398.18181818181813"/>
    <n v="0"/>
    <n v="0"/>
    <n v="0"/>
    <n v="322.08"/>
    <s v="&gt;90 days"/>
    <n v="3"/>
    <s v="B"/>
    <n v="21"/>
    <n v="694.85064904109595"/>
  </r>
  <r>
    <s v="ST440-120-021"/>
    <s v="WIRE SLEEVE 6X10X3"/>
    <s v="SM"/>
    <n v="202"/>
    <x v="1"/>
    <s v="HVX"/>
    <x v="1"/>
    <s v="kanban"/>
    <n v="2600"/>
    <n v="160"/>
    <n v="640"/>
    <n v="0.13"/>
    <n v="0"/>
    <n v="160"/>
    <n v="759"/>
    <n v="20.8"/>
    <n v="438.09617918313575"/>
    <n v="0"/>
    <n v="10.4"/>
    <n v="83.2"/>
    <n v="98.67"/>
    <s v="&gt;90 days"/>
    <n v="3"/>
    <s v="C"/>
    <n v="21"/>
    <n v="13.069952717922501"/>
  </r>
  <r>
    <s v="ST440-201-722"/>
    <s v="END STOP E/U"/>
    <s v="SM"/>
    <n v="219"/>
    <x v="1"/>
    <s v="HVX"/>
    <x v="1"/>
    <s v="kanban"/>
    <n v="2600"/>
    <n v="500"/>
    <n v="1440"/>
    <n v="1.1299999999999999"/>
    <n v="0"/>
    <n v="360"/>
    <n v="7040"/>
    <n v="565"/>
    <n v="8.295454545454545"/>
    <n v="0"/>
    <n v="203.39999999999998"/>
    <n v="1627.1999999999998"/>
    <n v="7955.1999999999989"/>
    <s v="&lt;15 days"/>
    <n v="3"/>
    <s v="C"/>
    <n v="21"/>
    <n v="0"/>
  </r>
  <r>
    <s v="ST443-002-101"/>
    <s v="AUX SWITCH"/>
    <s v="O12"/>
    <n v="219"/>
    <x v="1"/>
    <s v="HVX"/>
    <x v="0"/>
    <s v="Order specific"/>
    <n v="2100"/>
    <n v="65"/>
    <n v="0"/>
    <n v="109.26"/>
    <n v="0"/>
    <n v="0"/>
    <n v="501"/>
    <n v="7101.9000000000005"/>
    <n v="364.27145708582833"/>
    <n v="0"/>
    <n v="0"/>
    <n v="0"/>
    <n v="54739.26"/>
    <s v="Order specific"/>
    <s v="Order specific"/>
    <s v="B"/>
    <s v=""/>
    <n v="0"/>
  </r>
  <r>
    <s v="ST443-002-104"/>
    <s v="02辅开"/>
    <s v="VMI"/>
    <n v="219"/>
    <x v="1"/>
    <s v="HVX"/>
    <x v="2"/>
    <s v="MRP"/>
    <s v="VMI"/>
    <n v="149"/>
    <n v="0"/>
    <n v="107.98"/>
    <n v="0"/>
    <n v="0"/>
    <n v="2305"/>
    <n v="16089.02"/>
    <n v="10.292841648590022"/>
    <n v="0"/>
    <n v="0"/>
    <n v="0"/>
    <n v="248893.90000000002"/>
    <s v="&lt;15 days"/>
    <n v="1"/>
    <s v="A"/>
    <n v="7"/>
    <n v="3397.1058709378299"/>
  </r>
  <r>
    <s v="ST443-002-109"/>
    <s v="01辅开"/>
    <s v="VMI"/>
    <n v="219"/>
    <x v="1"/>
    <s v="HVX"/>
    <x v="2"/>
    <s v="MRP"/>
    <s v="VMI"/>
    <n v="2"/>
    <n v="0"/>
    <n v="109.26"/>
    <n v="0"/>
    <n v="0"/>
    <n v="20251"/>
    <n v="218.52"/>
    <n v="2.6855463927707275"/>
    <n v="0"/>
    <n v="0"/>
    <n v="0"/>
    <n v="2212624.2600000002"/>
    <s v="&lt;15 days"/>
    <n v="1"/>
    <s v="C"/>
    <n v="7"/>
    <n v="0"/>
  </r>
  <r>
    <s v="ST443-002-111"/>
    <s v="Aux. switch CR90"/>
    <s v="XA"/>
    <n v="202"/>
    <x v="1"/>
    <s v="HVX"/>
    <x v="0"/>
    <s v="Order specific"/>
    <n v="2100"/>
    <n v="2"/>
    <n v="0"/>
    <n v="80"/>
    <n v="0"/>
    <n v="0"/>
    <n v="8"/>
    <n v="160"/>
    <n v="91.25"/>
    <n v="0"/>
    <n v="0"/>
    <n v="0"/>
    <n v="640"/>
    <s v="Order specific"/>
    <s v="Order specific"/>
    <s v="C"/>
    <s v=""/>
    <n v="0"/>
  </r>
  <r>
    <s v="VAH12-63-50"/>
    <s v="VAH CIRCUIT BREAKER"/>
    <s v="VAH"/>
    <n v="213"/>
    <x v="1"/>
    <s v="HVX"/>
    <x v="0"/>
    <s v="Order specific"/>
    <n v="2100"/>
    <n v="3"/>
    <n v="0"/>
    <n v="261211.7"/>
    <n v="0"/>
    <n v="0"/>
    <n v="0"/>
    <n v="783635.10000000009"/>
    <s v=""/>
    <n v="0"/>
    <n v="0"/>
    <n v="0"/>
    <n v="0"/>
    <s v="Order specific"/>
    <s v="Order specific"/>
    <s v="A"/>
    <s v=""/>
    <n v="0"/>
  </r>
  <r>
    <s v="WIRING-BHVX"/>
    <s v="WIRING"/>
    <s v="SM"/>
    <n v="202"/>
    <x v="1"/>
    <s v="HVX"/>
    <x v="2"/>
    <s v="MRP"/>
    <n v="2600"/>
    <n v="221"/>
    <n v="82"/>
    <n v="111.4"/>
    <n v="0"/>
    <n v="30"/>
    <n v="3165"/>
    <n v="24619.4"/>
    <n v="0.34597156398104267"/>
    <n v="0"/>
    <n v="1671"/>
    <n v="9134.8000000000011"/>
    <n v="352581"/>
    <s v="&lt;15 days"/>
    <n v="1"/>
    <s v="A"/>
    <n v="7"/>
    <n v="0"/>
  </r>
  <r>
    <m/>
    <m/>
    <m/>
    <m/>
    <x v="2"/>
    <m/>
    <x v="3"/>
    <m/>
    <m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895">
  <r>
    <s v="283316/022ST"/>
    <s v="合闸线圈(DC220V)"/>
    <x v="0"/>
    <n v="212"/>
    <x v="0"/>
    <s v="VEP"/>
    <x v="0"/>
    <s v="Order specific"/>
    <n v="2100"/>
    <n v="8"/>
    <n v="0"/>
    <n v="48.86"/>
    <n v="0"/>
    <n v="0"/>
    <n v="0"/>
    <n v="390.88"/>
    <s v=""/>
    <n v="0"/>
    <n v="0"/>
    <n v="0"/>
    <n v="0"/>
  </r>
  <r>
    <s v="468133/001"/>
    <s v="FEP手动储能杆"/>
    <x v="0"/>
    <n v="212"/>
    <x v="0"/>
    <s v="VEP"/>
    <x v="0"/>
    <s v="Order specific"/>
    <n v="2100"/>
    <n v="1"/>
    <n v="0"/>
    <n v="0"/>
    <n v="0"/>
    <n v="0"/>
    <n v="0"/>
    <n v="0"/>
    <s v=""/>
    <n v="0"/>
    <n v="0"/>
    <n v="0"/>
    <n v="0"/>
  </r>
  <r>
    <s v="AGS000440-01"/>
    <s v="BEARING"/>
    <x v="1"/>
    <n v="202"/>
    <x v="1"/>
    <s v="HVX"/>
    <x v="0"/>
    <s v="Order specific"/>
    <n v="2100"/>
    <n v="10"/>
    <n v="0"/>
    <n v="238"/>
    <n v="0"/>
    <n v="0"/>
    <n v="100"/>
    <n v="2380"/>
    <n v="36.5"/>
    <n v="0"/>
    <n v="0"/>
    <n v="0"/>
    <n v="23800"/>
  </r>
  <r>
    <s v="AGS000777-01"/>
    <s v="COMPLETE LEVER"/>
    <x v="2"/>
    <n v="212"/>
    <x v="1"/>
    <s v="HVX"/>
    <x v="1"/>
    <s v="kanban"/>
    <n v="2600"/>
    <n v="116"/>
    <n v="250"/>
    <n v="18"/>
    <n v="0"/>
    <n v="50"/>
    <n v="1259"/>
    <n v="2088"/>
    <n v="33.62986497220016"/>
    <n v="0"/>
    <n v="450"/>
    <n v="4500"/>
    <n v="22662"/>
  </r>
  <r>
    <s v="AGS001184-01"/>
    <s v="DISK"/>
    <x v="2"/>
    <n v="202"/>
    <x v="1"/>
    <s v="HVX"/>
    <x v="1"/>
    <s v="kanban"/>
    <n v="2600"/>
    <n v="155"/>
    <n v="60"/>
    <n v="4.51"/>
    <n v="0"/>
    <n v="30"/>
    <n v="875"/>
    <n v="699.05"/>
    <n v="64.657142857142858"/>
    <n v="0"/>
    <n v="67.649999999999991"/>
    <n v="270.59999999999997"/>
    <n v="3946.25"/>
  </r>
  <r>
    <s v="AGS001658-01"/>
    <s v="合分电磁铁缓冲垫"/>
    <x v="2"/>
    <n v="202"/>
    <x v="1"/>
    <s v="HVX"/>
    <x v="1"/>
    <s v="kanban"/>
    <n v="2600"/>
    <n v="311"/>
    <n v="800"/>
    <n v="2.5"/>
    <n v="0"/>
    <n v="400"/>
    <n v="16287"/>
    <n v="777.5"/>
    <n v="6.9696690612144661"/>
    <n v="0"/>
    <n v="500"/>
    <n v="2000"/>
    <n v="40717.5"/>
  </r>
  <r>
    <s v="AGS001665-01"/>
    <s v="SPACER"/>
    <x v="1"/>
    <n v="212"/>
    <x v="1"/>
    <s v="HVX"/>
    <x v="0"/>
    <s v="Order specific"/>
    <n v="2100"/>
    <n v="20"/>
    <n v="0"/>
    <n v="1.1399999999999999"/>
    <n v="0"/>
    <n v="0"/>
    <n v="123"/>
    <n v="22.799999999999997"/>
    <n v="59.349593495934961"/>
    <n v="0"/>
    <n v="0"/>
    <n v="0"/>
    <n v="140.22"/>
  </r>
  <r>
    <s v="AGS001780-01"/>
    <s v="合分闸指示安装件"/>
    <x v="3"/>
    <n v="202"/>
    <x v="1"/>
    <s v="HVX"/>
    <x v="2"/>
    <s v="MRP"/>
    <s v="VMI"/>
    <n v="1"/>
    <n v="0"/>
    <n v="20"/>
    <n v="0"/>
    <n v="0"/>
    <n v="866"/>
    <n v="20"/>
    <n v="0.42147806004618937"/>
    <n v="0"/>
    <n v="0"/>
    <n v="0"/>
    <n v="17320"/>
  </r>
  <r>
    <s v="AGS002432-01"/>
    <s v="AXLE"/>
    <x v="2"/>
    <n v="202"/>
    <x v="1"/>
    <s v="HVX"/>
    <x v="1"/>
    <s v="kanban"/>
    <n v="2600"/>
    <n v="2460"/>
    <n v="3000"/>
    <n v="0.7"/>
    <n v="0"/>
    <n v="300"/>
    <n v="1515"/>
    <n v="1722"/>
    <n v="592.67326732673268"/>
    <n v="0"/>
    <n v="105"/>
    <n v="2100"/>
    <n v="1060.5"/>
  </r>
  <r>
    <s v="AGS002438-01"/>
    <s v="F4装配连接件"/>
    <x v="3"/>
    <n v="202"/>
    <x v="1"/>
    <s v="HVX"/>
    <x v="2"/>
    <s v="MRP"/>
    <s v="VMI"/>
    <n v="10"/>
    <n v="0"/>
    <n v="5.54"/>
    <n v="0"/>
    <n v="0"/>
    <n v="605"/>
    <n v="55.4"/>
    <n v="6.0330578512396693"/>
    <n v="0"/>
    <n v="0"/>
    <n v="0"/>
    <n v="3351.7"/>
  </r>
  <r>
    <s v="AGS002439-01"/>
    <s v="FISHPLATE"/>
    <x v="2"/>
    <n v="202"/>
    <x v="1"/>
    <s v="HVX"/>
    <x v="1"/>
    <s v="kanban"/>
    <n v="2600"/>
    <n v="229"/>
    <n v="380"/>
    <n v="1.17"/>
    <n v="0"/>
    <n v="120"/>
    <n v="606"/>
    <n v="267.93"/>
    <n v="137.92904290429044"/>
    <n v="0"/>
    <n v="70.199999999999989"/>
    <n v="444.59999999999997"/>
    <n v="709.02"/>
  </r>
  <r>
    <s v="AGS002751-01"/>
    <s v="卷簧（大电流）"/>
    <x v="4"/>
    <n v="213"/>
    <x v="1"/>
    <s v="HVX"/>
    <x v="0"/>
    <s v="Order specific"/>
    <n v="2100"/>
    <n v="264"/>
    <n v="810"/>
    <n v="201.66"/>
    <n v="162"/>
    <n v="0"/>
    <n v="1761"/>
    <n v="53238.239999999998"/>
    <n v="54.718909710391827"/>
    <n v="32668.92"/>
    <n v="0"/>
    <n v="163344.6"/>
    <n v="355123.26"/>
  </r>
  <r>
    <s v="AGS448718-01"/>
    <s v="特殊F4用弹簧&amp;合分按钮弹簧"/>
    <x v="1"/>
    <n v="219"/>
    <x v="1"/>
    <s v="HVX"/>
    <x v="0"/>
    <s v="Order specific"/>
    <n v="2100"/>
    <n v="640"/>
    <n v="0"/>
    <n v="0.2"/>
    <n v="0"/>
    <n v="0"/>
    <n v="0"/>
    <n v="128"/>
    <s v=""/>
    <n v="0"/>
    <n v="0"/>
    <n v="0"/>
    <n v="0"/>
  </r>
  <r>
    <s v="AGS457456-01"/>
    <s v="CAP"/>
    <x v="2"/>
    <n v="202"/>
    <x v="1"/>
    <s v="HVX"/>
    <x v="1"/>
    <s v="kanban"/>
    <n v="2600"/>
    <n v="452"/>
    <n v="600"/>
    <n v="0.87"/>
    <n v="0"/>
    <n v="150"/>
    <n v="331"/>
    <n v="393.24"/>
    <n v="498.42900302114799"/>
    <n v="0"/>
    <n v="65.25"/>
    <n v="522"/>
    <n v="287.96999999999997"/>
  </r>
  <r>
    <s v="AGS600887-01"/>
    <s v="GEAR"/>
    <x v="5"/>
    <n v="202"/>
    <x v="1"/>
    <s v="HVX"/>
    <x v="0"/>
    <s v="Order specific"/>
    <n v="2100"/>
    <n v="4"/>
    <n v="0"/>
    <n v="188.03"/>
    <n v="0"/>
    <n v="0"/>
    <n v="52"/>
    <n v="752.12"/>
    <n v="28.07692307692308"/>
    <n v="0"/>
    <n v="0"/>
    <n v="0"/>
    <n v="9777.56"/>
  </r>
  <r>
    <s v="AGS637817-01"/>
    <s v="绝缘子"/>
    <x v="6"/>
    <n v="212"/>
    <x v="1"/>
    <s v="HVX"/>
    <x v="0"/>
    <s v="Order specific"/>
    <n v="2100"/>
    <n v="9"/>
    <n v="21"/>
    <n v="84.48"/>
    <n v="0"/>
    <n v="0"/>
    <n v="132"/>
    <n v="760.32"/>
    <n v="24.886363636363633"/>
    <n v="0"/>
    <n v="0"/>
    <n v="1774.0800000000002"/>
    <n v="11151.36"/>
  </r>
  <r>
    <s v="AGS637822-01"/>
    <s v="绝缘子"/>
    <x v="6"/>
    <n v="213"/>
    <x v="1"/>
    <s v="HVX"/>
    <x v="0"/>
    <s v="Order specific"/>
    <n v="2100"/>
    <n v="120"/>
    <n v="0"/>
    <n v="173.58"/>
    <n v="96"/>
    <n v="0"/>
    <n v="271"/>
    <n v="20829.600000000002"/>
    <n v="161.62361623616235"/>
    <n v="16663.68"/>
    <n v="0"/>
    <n v="0"/>
    <n v="47040.18"/>
  </r>
  <r>
    <s v="AGS637827-01"/>
    <s v="绝缘子"/>
    <x v="6"/>
    <n v="213"/>
    <x v="1"/>
    <s v="HVX"/>
    <x v="0"/>
    <s v="Order specific"/>
    <n v="2100"/>
    <n v="36"/>
    <n v="0"/>
    <n v="201.2"/>
    <n v="18"/>
    <n v="0"/>
    <n v="21"/>
    <n v="7243.2"/>
    <n v="625.71428571428567"/>
    <n v="3621.6"/>
    <n v="0"/>
    <n v="0"/>
    <n v="4225.2"/>
  </r>
  <r>
    <s v="AGS637876-01"/>
    <s v="绝缘子"/>
    <x v="6"/>
    <n v="213"/>
    <x v="1"/>
    <s v="HVX"/>
    <x v="0"/>
    <s v="Order specific"/>
    <n v="2100"/>
    <n v="18"/>
    <n v="0"/>
    <n v="181.37"/>
    <n v="18"/>
    <n v="0"/>
    <n v="0"/>
    <n v="3264.66"/>
    <s v=""/>
    <n v="3264.66"/>
    <n v="0"/>
    <n v="0"/>
    <n v="0"/>
  </r>
  <r>
    <s v="AGS637876-02"/>
    <s v="绝缘子"/>
    <x v="1"/>
    <n v="213"/>
    <x v="1"/>
    <s v="HVX"/>
    <x v="0"/>
    <s v="Order specific"/>
    <n v="2100"/>
    <n v="48"/>
    <n v="0"/>
    <n v="243.83"/>
    <n v="18"/>
    <n v="0"/>
    <n v="48"/>
    <n v="11703.84"/>
    <n v="365"/>
    <n v="4388.9400000000005"/>
    <n v="0"/>
    <n v="0"/>
    <n v="11703.84"/>
  </r>
  <r>
    <s v="AGS646005-01"/>
    <s v="垫片"/>
    <x v="1"/>
    <n v="212"/>
    <x v="1"/>
    <s v="HVX"/>
    <x v="0"/>
    <s v="Order specific"/>
    <n v="2100"/>
    <n v="112"/>
    <n v="2"/>
    <n v="0.7"/>
    <n v="0"/>
    <n v="0"/>
    <n v="192"/>
    <n v="78.399999999999991"/>
    <n v="212.91666666666669"/>
    <n v="0"/>
    <n v="0"/>
    <n v="1.4"/>
    <n v="134.39999999999998"/>
  </r>
  <r>
    <s v="AGS650081-01"/>
    <s v="COMPRESSION SPRING"/>
    <x v="2"/>
    <n v="219"/>
    <x v="1"/>
    <s v="HVX"/>
    <x v="1"/>
    <s v="kanban"/>
    <n v="2600"/>
    <n v="139"/>
    <n v="240"/>
    <n v="0.3"/>
    <n v="0"/>
    <n v="60"/>
    <n v="403"/>
    <n v="41.699999999999996"/>
    <n v="125.89330024813896"/>
    <n v="0"/>
    <n v="9"/>
    <n v="72"/>
    <n v="120.89999999999999"/>
  </r>
  <r>
    <s v="AGS650146-01"/>
    <s v="弹簧"/>
    <x v="6"/>
    <n v="219"/>
    <x v="1"/>
    <s v="HVX"/>
    <x v="0"/>
    <s v="Order specific"/>
    <n v="2100"/>
    <n v="30"/>
    <n v="9"/>
    <n v="0.97"/>
    <n v="0"/>
    <n v="0"/>
    <n v="69"/>
    <n v="29.099999999999998"/>
    <n v="158.69565217391303"/>
    <n v="0"/>
    <n v="0"/>
    <n v="8.73"/>
    <n v="66.929999999999993"/>
  </r>
  <r>
    <s v="AGS650147-01"/>
    <s v="弹簧"/>
    <x v="1"/>
    <n v="219"/>
    <x v="1"/>
    <s v="HVX"/>
    <x v="0"/>
    <s v="Order specific"/>
    <n v="2100"/>
    <n v="112"/>
    <n v="0"/>
    <n v="0.32"/>
    <n v="0"/>
    <n v="0"/>
    <n v="208"/>
    <n v="35.840000000000003"/>
    <n v="196.53846153846152"/>
    <n v="0"/>
    <n v="0"/>
    <n v="0"/>
    <n v="66.56"/>
  </r>
  <r>
    <s v="AGS650230-01"/>
    <s v="弹簧"/>
    <x v="1"/>
    <n v="219"/>
    <x v="1"/>
    <s v="HVX"/>
    <x v="0"/>
    <s v="Order specific"/>
    <n v="2100"/>
    <n v="107"/>
    <n v="0"/>
    <n v="0.27"/>
    <n v="0"/>
    <n v="0"/>
    <n v="179"/>
    <n v="28.89"/>
    <n v="218.18435754189943"/>
    <n v="0"/>
    <n v="0"/>
    <n v="0"/>
    <n v="48.330000000000005"/>
  </r>
  <r>
    <s v="AGS660416-01"/>
    <s v="GEAR WHEEL"/>
    <x v="5"/>
    <n v="202"/>
    <x v="1"/>
    <s v="HVX"/>
    <x v="0"/>
    <s v="Order specific"/>
    <n v="2100"/>
    <n v="4"/>
    <n v="0"/>
    <n v="59.83"/>
    <n v="0"/>
    <n v="0"/>
    <n v="52"/>
    <n v="239.32"/>
    <n v="28.07692307692308"/>
    <n v="0"/>
    <n v="0"/>
    <n v="0"/>
    <n v="3111.16"/>
  </r>
  <r>
    <s v="AGS667429-01"/>
    <s v="合闸电磁铁110VDC"/>
    <x v="7"/>
    <n v="213"/>
    <x v="1"/>
    <s v="HVX"/>
    <x v="0"/>
    <s v="Order specific"/>
    <n v="2100"/>
    <n v="7"/>
    <n v="0"/>
    <n v="799.98"/>
    <n v="0"/>
    <n v="0"/>
    <n v="0"/>
    <n v="5599.8600000000006"/>
    <s v=""/>
    <n v="0"/>
    <n v="0"/>
    <n v="0"/>
    <n v="0"/>
  </r>
  <r>
    <s v="AGS667430-01"/>
    <s v="合闸电磁铁220VDC"/>
    <x v="7"/>
    <n v="213"/>
    <x v="1"/>
    <s v="HVX"/>
    <x v="0"/>
    <s v="Order specific"/>
    <n v="2100"/>
    <n v="2"/>
    <n v="0"/>
    <n v="950.42"/>
    <n v="0"/>
    <n v="0"/>
    <n v="7"/>
    <n v="1900.84"/>
    <n v="104.28571428571428"/>
    <n v="0"/>
    <n v="0"/>
    <n v="0"/>
    <n v="6652.94"/>
  </r>
  <r>
    <s v="AGS669455-01"/>
    <s v="铁道断路器分闸电磁铁AC220V"/>
    <x v="8"/>
    <n v="213"/>
    <x v="1"/>
    <s v="HVX"/>
    <x v="0"/>
    <s v="Order specific"/>
    <n v="2100"/>
    <n v="10"/>
    <n v="0"/>
    <n v="319.92"/>
    <n v="0"/>
    <n v="0"/>
    <n v="0"/>
    <n v="3199.2000000000003"/>
    <s v=""/>
    <n v="0"/>
    <n v="0"/>
    <n v="0"/>
    <n v="0"/>
  </r>
  <r>
    <s v="AGS670380-01"/>
    <s v="垫块"/>
    <x v="6"/>
    <n v="202"/>
    <x v="1"/>
    <s v="HVX"/>
    <x v="0"/>
    <s v="Order specific"/>
    <n v="2100"/>
    <n v="6"/>
    <n v="0"/>
    <n v="4.9000000000000004"/>
    <n v="0"/>
    <n v="0"/>
    <n v="48"/>
    <n v="29.400000000000002"/>
    <n v="45.625"/>
    <n v="0"/>
    <n v="0"/>
    <n v="0"/>
    <n v="235.20000000000002"/>
  </r>
  <r>
    <s v="AGS693389-01"/>
    <s v=" Break release F11(220V DC)"/>
    <x v="8"/>
    <n v="213"/>
    <x v="1"/>
    <s v="HVX"/>
    <x v="0"/>
    <s v="Order specific"/>
    <n v="2100"/>
    <n v="1"/>
    <n v="0"/>
    <n v="647.48"/>
    <n v="0"/>
    <n v="0"/>
    <n v="1"/>
    <n v="647.48"/>
    <n v="365"/>
    <n v="0"/>
    <n v="0"/>
    <n v="0"/>
    <n v="647.48"/>
  </r>
  <r>
    <s v="AGS693707-01"/>
    <s v="电动手车闭锁电磁铁DC110V"/>
    <x v="1"/>
    <n v="202"/>
    <x v="1"/>
    <s v="HVX"/>
    <x v="0"/>
    <s v="Order specific"/>
    <n v="2100"/>
    <n v="20"/>
    <n v="30"/>
    <n v="79.42"/>
    <n v="20"/>
    <n v="0"/>
    <n v="142"/>
    <n v="1588.4"/>
    <n v="51.408450704225352"/>
    <n v="1588.4"/>
    <n v="0"/>
    <n v="2382.6"/>
    <n v="11277.64"/>
  </r>
  <r>
    <s v="AGS693708-01"/>
    <s v="电动手车闭锁电磁铁DC220V"/>
    <x v="1"/>
    <n v="213"/>
    <x v="1"/>
    <s v="HVX"/>
    <x v="0"/>
    <s v="Order specific"/>
    <n v="2100"/>
    <n v="42"/>
    <n v="4"/>
    <n v="165.94"/>
    <n v="20"/>
    <n v="0"/>
    <n v="42"/>
    <n v="6969.48"/>
    <n v="365"/>
    <n v="3318.8"/>
    <n v="0"/>
    <n v="663.76"/>
    <n v="6969.48"/>
  </r>
  <r>
    <s v="AGS693709-01"/>
    <s v="电动手车闭锁电磁铁DC125V"/>
    <x v="1"/>
    <n v="202"/>
    <x v="1"/>
    <s v="HVX"/>
    <x v="0"/>
    <s v="Order specific"/>
    <n v="2100"/>
    <n v="69"/>
    <n v="0"/>
    <n v="104.7"/>
    <n v="0"/>
    <n v="0"/>
    <n v="15"/>
    <n v="7224.3"/>
    <n v="1678.9999999999998"/>
    <n v="0"/>
    <n v="0"/>
    <n v="0"/>
    <n v="1570.5"/>
  </r>
  <r>
    <s v="AGS699220-01"/>
    <s v="铁道断路器电机DC220V"/>
    <x v="7"/>
    <n v="213"/>
    <x v="1"/>
    <s v="HVX"/>
    <x v="0"/>
    <s v="Order specific"/>
    <n v="2100"/>
    <n v="7"/>
    <n v="0"/>
    <n v="1199.96"/>
    <n v="0"/>
    <n v="0"/>
    <n v="0"/>
    <n v="8399.7200000000012"/>
    <s v=""/>
    <n v="0"/>
    <n v="0"/>
    <n v="0"/>
    <n v="0"/>
  </r>
  <r>
    <s v="AGSC10152-01"/>
    <s v="鸭嘴触子片16mm"/>
    <x v="3"/>
    <n v="202"/>
    <x v="1"/>
    <s v="HVX"/>
    <x v="2"/>
    <s v="MRP"/>
    <s v="VMI"/>
    <n v="631"/>
    <n v="0"/>
    <n v="20.66"/>
    <n v="0"/>
    <n v="0"/>
    <n v="50240"/>
    <n v="13036.460000000001"/>
    <n v="4.5842953821656049"/>
    <n v="0"/>
    <n v="0"/>
    <n v="0"/>
    <n v="1037958.4"/>
  </r>
  <r>
    <s v="AGSC11246-01"/>
    <s v="BUTTON"/>
    <x v="7"/>
    <n v="213"/>
    <x v="1"/>
    <s v="HVX"/>
    <x v="0"/>
    <s v="Order specific"/>
    <n v="2100"/>
    <n v="22"/>
    <n v="0"/>
    <n v="3.63"/>
    <n v="0"/>
    <n v="0"/>
    <n v="0"/>
    <n v="79.86"/>
    <s v=""/>
    <n v="0"/>
    <n v="0"/>
    <n v="0"/>
    <n v="0"/>
  </r>
  <r>
    <s v="AGSC11247-01"/>
    <s v="BUTTON"/>
    <x v="7"/>
    <n v="213"/>
    <x v="1"/>
    <s v="HVX"/>
    <x v="0"/>
    <s v="Order specific"/>
    <n v="2100"/>
    <n v="30"/>
    <n v="4"/>
    <n v="3.63"/>
    <n v="0"/>
    <n v="0"/>
    <n v="89"/>
    <n v="108.89999999999999"/>
    <n v="123.03370786516854"/>
    <n v="0"/>
    <n v="0"/>
    <n v="14.52"/>
    <n v="323.07"/>
  </r>
  <r>
    <s v="AGSC11412-01"/>
    <s v="64针航空插支架"/>
    <x v="3"/>
    <n v="219"/>
    <x v="1"/>
    <s v="HVX"/>
    <x v="2"/>
    <s v="MRP"/>
    <s v="VMI"/>
    <n v="7"/>
    <n v="0"/>
    <n v="47.86"/>
    <n v="0"/>
    <n v="0"/>
    <n v="3388"/>
    <n v="335.02"/>
    <n v="0.75413223140495866"/>
    <n v="0"/>
    <n v="0"/>
    <n v="0"/>
    <n v="162149.68"/>
  </r>
  <r>
    <s v="AGSC11923-01"/>
    <s v="触子间隔套"/>
    <x v="1"/>
    <n v="202"/>
    <x v="1"/>
    <s v="HVX"/>
    <x v="0"/>
    <s v="Order specific"/>
    <n v="2100"/>
    <n v="834"/>
    <n v="384"/>
    <n v="0.5"/>
    <n v="0"/>
    <n v="0"/>
    <n v="1947"/>
    <n v="417"/>
    <n v="156.34822804314328"/>
    <n v="0"/>
    <n v="0"/>
    <n v="192"/>
    <n v="973.5"/>
  </r>
  <r>
    <s v="AGSC13404-01"/>
    <s v="DICK"/>
    <x v="5"/>
    <n v="202"/>
    <x v="1"/>
    <s v="HVX"/>
    <x v="0"/>
    <s v="Order specific"/>
    <n v="2100"/>
    <n v="109"/>
    <n v="0"/>
    <n v="1"/>
    <n v="0"/>
    <n v="0"/>
    <n v="104"/>
    <n v="109"/>
    <n v="382.54807692307696"/>
    <n v="0"/>
    <n v="0"/>
    <n v="0"/>
    <n v="104"/>
  </r>
  <r>
    <s v="AGSC13625-01"/>
    <s v="FEMALE CONNECTOR"/>
    <x v="2"/>
    <n v="219"/>
    <x v="1"/>
    <s v="HVX"/>
    <x v="1"/>
    <s v="kanban"/>
    <n v="2600"/>
    <n v="1132"/>
    <n v="1612"/>
    <n v="1.29"/>
    <n v="0"/>
    <n v="352"/>
    <n v="4808"/>
    <n v="1460.28"/>
    <n v="85.935940099833616"/>
    <n v="0"/>
    <n v="227.04000000000002"/>
    <n v="2079.48"/>
    <n v="6202.3200000000006"/>
  </r>
  <r>
    <s v="AGSC26575-01"/>
    <s v="销子"/>
    <x v="1"/>
    <n v="202"/>
    <x v="1"/>
    <s v="HVX"/>
    <x v="0"/>
    <s v="Order specific"/>
    <n v="2100"/>
    <n v="17"/>
    <n v="0"/>
    <n v="5.24"/>
    <n v="0"/>
    <n v="0"/>
    <n v="98"/>
    <n v="89.08"/>
    <n v="63.316326530612244"/>
    <n v="0"/>
    <n v="0"/>
    <n v="0"/>
    <n v="513.52"/>
  </r>
  <r>
    <s v="AGSC27127-01"/>
    <s v="类似F4电磁铁DC12V"/>
    <x v="1"/>
    <n v="213"/>
    <x v="1"/>
    <s v="HVX"/>
    <x v="0"/>
    <s v="Order specific"/>
    <n v="2100"/>
    <n v="20"/>
    <n v="0"/>
    <n v="1609.18"/>
    <n v="20"/>
    <n v="0"/>
    <n v="0"/>
    <n v="32183.600000000002"/>
    <s v=""/>
    <n v="32183.600000000002"/>
    <n v="0"/>
    <n v="0"/>
    <n v="0"/>
  </r>
  <r>
    <s v="AGSC35165-01"/>
    <s v="VXA脱扣线圈220VDC"/>
    <x v="7"/>
    <n v="213"/>
    <x v="1"/>
    <s v="HVX"/>
    <x v="0"/>
    <s v="Order specific"/>
    <n v="2100"/>
    <n v="8"/>
    <n v="0"/>
    <n v="668.25"/>
    <n v="0"/>
    <n v="0"/>
    <n v="7"/>
    <n v="5346"/>
    <n v="417.14285714285711"/>
    <n v="0"/>
    <n v="0"/>
    <n v="0"/>
    <n v="4677.75"/>
  </r>
  <r>
    <s v="AGSC35226-01"/>
    <s v="Make release F2(220V DC)"/>
    <x v="8"/>
    <n v="213"/>
    <x v="1"/>
    <s v="HVX"/>
    <x v="0"/>
    <s v="Order specific"/>
    <n v="2100"/>
    <n v="1"/>
    <n v="0"/>
    <n v="647.48"/>
    <n v="0"/>
    <n v="0"/>
    <n v="1"/>
    <n v="647.48"/>
    <n v="365"/>
    <n v="0"/>
    <n v="0"/>
    <n v="0"/>
    <n v="647.48"/>
  </r>
  <r>
    <s v="AGSC36833-01"/>
    <s v="固定式端子排导轨"/>
    <x v="3"/>
    <n v="219"/>
    <x v="1"/>
    <s v="HVX"/>
    <x v="2"/>
    <s v="MRP"/>
    <s v="VMI"/>
    <n v="6"/>
    <n v="0"/>
    <n v="5.5"/>
    <n v="0"/>
    <n v="0"/>
    <n v="144"/>
    <n v="33"/>
    <n v="15.208333333333332"/>
    <n v="0"/>
    <n v="0"/>
    <n v="0"/>
    <n v="792"/>
  </r>
  <r>
    <s v="AGSC38756-01"/>
    <s v="大圆盘手车电动手车电机220VDC"/>
    <x v="5"/>
    <n v="202"/>
    <x v="1"/>
    <s v="HVX"/>
    <x v="0"/>
    <s v="Order specific"/>
    <n v="2100"/>
    <n v="4"/>
    <n v="0"/>
    <n v="166.67"/>
    <n v="0"/>
    <n v="0"/>
    <n v="52"/>
    <n v="666.68"/>
    <n v="28.07692307692308"/>
    <n v="0"/>
    <n v="0"/>
    <n v="0"/>
    <n v="8666.84"/>
  </r>
  <r>
    <s v="AGSC38766-01"/>
    <s v="VXA电机220VDC"/>
    <x v="7"/>
    <n v="213"/>
    <x v="1"/>
    <s v="HVX"/>
    <x v="0"/>
    <s v="Order specific"/>
    <n v="2100"/>
    <n v="6"/>
    <n v="0"/>
    <n v="1280.79"/>
    <n v="0"/>
    <n v="0"/>
    <n v="6"/>
    <n v="7684.74"/>
    <n v="365"/>
    <n v="0"/>
    <n v="0"/>
    <n v="0"/>
    <n v="7684.74"/>
  </r>
  <r>
    <s v="AGSC38942-01"/>
    <s v="8极辅开"/>
    <x v="1"/>
    <n v="202"/>
    <x v="1"/>
    <s v="HVX"/>
    <x v="0"/>
    <s v="Order specific"/>
    <n v="2100"/>
    <n v="6"/>
    <n v="0"/>
    <n v="190"/>
    <n v="0"/>
    <n v="0"/>
    <n v="1"/>
    <n v="1140"/>
    <n v="2190"/>
    <n v="0"/>
    <n v="0"/>
    <n v="0"/>
    <n v="190"/>
  </r>
  <r>
    <s v="AGSC38943-01"/>
    <s v="10极辅开"/>
    <x v="1"/>
    <n v="202"/>
    <x v="1"/>
    <s v="HVX"/>
    <x v="0"/>
    <s v="Order specific"/>
    <n v="2100"/>
    <n v="41"/>
    <n v="40"/>
    <n v="230"/>
    <n v="0"/>
    <n v="0"/>
    <n v="95"/>
    <n v="9430"/>
    <n v="157.5263157894737"/>
    <n v="0"/>
    <n v="0"/>
    <n v="9200"/>
    <n v="21850"/>
  </r>
  <r>
    <s v="AGSC65858-01"/>
    <s v="分闸按钮"/>
    <x v="1"/>
    <n v="212"/>
    <x v="1"/>
    <s v="HVX"/>
    <x v="0"/>
    <s v="Order specific"/>
    <n v="2100"/>
    <n v="228"/>
    <n v="0"/>
    <n v="10.6"/>
    <n v="0"/>
    <n v="0"/>
    <n v="392"/>
    <n v="2416.7999999999997"/>
    <n v="212.29591836734693"/>
    <n v="0"/>
    <n v="0"/>
    <n v="0"/>
    <n v="4155.2"/>
  </r>
  <r>
    <s v="AGSC66138-01"/>
    <s v="手车横梁扳手"/>
    <x v="1"/>
    <n v="202"/>
    <x v="1"/>
    <s v="HVX"/>
    <x v="0"/>
    <s v="Order specific"/>
    <n v="2100"/>
    <n v="40"/>
    <n v="0"/>
    <n v="49.67"/>
    <n v="0"/>
    <n v="0"/>
    <n v="98"/>
    <n v="1986.8000000000002"/>
    <n v="148.9795918367347"/>
    <n v="0"/>
    <n v="0"/>
    <n v="0"/>
    <n v="4867.66"/>
  </r>
  <r>
    <s v="AGSC67398-01"/>
    <s v="手车横梁标签"/>
    <x v="1"/>
    <n v="202"/>
    <x v="1"/>
    <s v="HVX"/>
    <x v="0"/>
    <s v="Order specific"/>
    <n v="2100"/>
    <n v="149"/>
    <n v="0"/>
    <n v="0.13"/>
    <n v="0"/>
    <n v="0"/>
    <n v="188"/>
    <n v="19.37"/>
    <n v="289.281914893617"/>
    <n v="0"/>
    <n v="0"/>
    <n v="0"/>
    <n v="24.44"/>
  </r>
  <r>
    <s v="AGSC68201-01"/>
    <s v="大圆盘手车电机线保护条"/>
    <x v="1"/>
    <n v="212"/>
    <x v="1"/>
    <s v="HVX"/>
    <x v="0"/>
    <s v="Order specific"/>
    <n v="2100"/>
    <n v="2"/>
    <n v="0"/>
    <n v="70"/>
    <n v="0"/>
    <n v="0"/>
    <n v="52"/>
    <n v="140"/>
    <n v="14.03846153846154"/>
    <n v="0"/>
    <n v="0"/>
    <n v="0"/>
    <n v="3640"/>
  </r>
  <r>
    <s v="AGSC69266-02"/>
    <s v="大圆盘手车弹簧罩"/>
    <x v="6"/>
    <n v="212"/>
    <x v="1"/>
    <s v="HVX"/>
    <x v="0"/>
    <s v="Order specific"/>
    <n v="2100"/>
    <n v="15"/>
    <n v="0"/>
    <n v="40"/>
    <n v="0"/>
    <n v="0"/>
    <n v="12"/>
    <n v="600"/>
    <n v="456.25"/>
    <n v="0"/>
    <n v="0"/>
    <n v="0"/>
    <n v="480"/>
  </r>
  <r>
    <s v="AGSC71107-01"/>
    <s v="大电流触头"/>
    <x v="1"/>
    <n v="202"/>
    <x v="1"/>
    <s v="HVX"/>
    <x v="0"/>
    <s v="Order specific"/>
    <n v="2100"/>
    <n v="1"/>
    <n v="23"/>
    <n v="967.89"/>
    <n v="0"/>
    <n v="0"/>
    <n v="48"/>
    <n v="967.89"/>
    <n v="7.6041666666666661"/>
    <n v="0"/>
    <n v="0"/>
    <n v="22261.47"/>
    <n v="46458.720000000001"/>
  </r>
  <r>
    <s v="AGSC71115-01"/>
    <s v="大圆盘手车联锁销"/>
    <x v="1"/>
    <n v="212"/>
    <x v="1"/>
    <s v="HVX"/>
    <x v="0"/>
    <s v="Order specific"/>
    <n v="2100"/>
    <n v="56"/>
    <n v="1"/>
    <n v="1.6"/>
    <n v="0"/>
    <n v="0"/>
    <n v="96"/>
    <n v="89.600000000000009"/>
    <n v="212.91666666666669"/>
    <n v="0"/>
    <n v="0"/>
    <n v="1.6"/>
    <n v="153.60000000000002"/>
  </r>
  <r>
    <s v="AGSC71139-01"/>
    <s v="大圆盘手车接地铜排"/>
    <x v="1"/>
    <n v="212"/>
    <x v="1"/>
    <s v="HVX"/>
    <x v="0"/>
    <s v="Order specific"/>
    <n v="2100"/>
    <n v="50"/>
    <n v="0"/>
    <n v="141.32"/>
    <n v="0"/>
    <n v="0"/>
    <n v="88"/>
    <n v="7066"/>
    <n v="207.38636363636365"/>
    <n v="0"/>
    <n v="0"/>
    <n v="0"/>
    <n v="12436.16"/>
  </r>
  <r>
    <s v="AGSC71140-01"/>
    <s v="大圆盘手车接地铜排"/>
    <x v="6"/>
    <n v="212"/>
    <x v="1"/>
    <s v="HVX"/>
    <x v="0"/>
    <s v="Order specific"/>
    <n v="2100"/>
    <n v="3"/>
    <n v="0"/>
    <n v="153.75"/>
    <n v="0"/>
    <n v="0"/>
    <n v="6"/>
    <n v="461.25"/>
    <n v="182.5"/>
    <n v="0"/>
    <n v="0"/>
    <n v="0"/>
    <n v="922.5"/>
  </r>
  <r>
    <s v="AGSC71141-01"/>
    <s v="大圆盘手车接地铜片"/>
    <x v="1"/>
    <n v="212"/>
    <x v="1"/>
    <s v="HVX"/>
    <x v="0"/>
    <s v="Order specific"/>
    <n v="2100"/>
    <n v="50"/>
    <n v="0"/>
    <n v="41.57"/>
    <n v="0"/>
    <n v="0"/>
    <n v="84"/>
    <n v="2078.5"/>
    <n v="217.26190476190476"/>
    <n v="0"/>
    <n v="0"/>
    <n v="0"/>
    <n v="3491.88"/>
  </r>
  <r>
    <s v="AGSC71142-02"/>
    <s v="大圆盘手车接地铜片"/>
    <x v="1"/>
    <n v="212"/>
    <x v="1"/>
    <s v="HVX"/>
    <x v="0"/>
    <s v="Order specific"/>
    <n v="2100"/>
    <n v="1"/>
    <n v="0"/>
    <n v="41.3"/>
    <n v="0"/>
    <n v="0"/>
    <n v="0"/>
    <n v="41.3"/>
    <s v=""/>
    <n v="0"/>
    <n v="0"/>
    <n v="0"/>
    <n v="0"/>
  </r>
  <r>
    <s v="AGSC71143-01"/>
    <s v="大圆盘手车接地铜排"/>
    <x v="6"/>
    <n v="202"/>
    <x v="1"/>
    <s v="HVX"/>
    <x v="0"/>
    <s v="Order specific"/>
    <n v="2100"/>
    <n v="3"/>
    <n v="0"/>
    <n v="79.61"/>
    <n v="0"/>
    <n v="0"/>
    <n v="6"/>
    <n v="238.82999999999998"/>
    <n v="182.5"/>
    <n v="0"/>
    <n v="0"/>
    <n v="0"/>
    <n v="477.65999999999997"/>
  </r>
  <r>
    <s v="AGSC71144-01"/>
    <s v="大圆盘手车接地铜片"/>
    <x v="1"/>
    <n v="202"/>
    <x v="1"/>
    <s v="HVX"/>
    <x v="0"/>
    <s v="Order specific"/>
    <n v="2100"/>
    <n v="55"/>
    <n v="1"/>
    <n v="6.59"/>
    <n v="0"/>
    <n v="0"/>
    <n v="94"/>
    <n v="362.45"/>
    <n v="213.56382978723406"/>
    <n v="0"/>
    <n v="0"/>
    <n v="6.59"/>
    <n v="619.46"/>
  </r>
  <r>
    <s v="AGSC71148-01"/>
    <s v="大圆盘手车垫圈"/>
    <x v="1"/>
    <n v="212"/>
    <x v="1"/>
    <s v="HVX"/>
    <x v="0"/>
    <s v="Order specific"/>
    <n v="2100"/>
    <n v="112"/>
    <n v="0"/>
    <n v="1"/>
    <n v="0"/>
    <n v="0"/>
    <n v="196"/>
    <n v="112"/>
    <n v="208.57142857142856"/>
    <n v="0"/>
    <n v="0"/>
    <n v="0"/>
    <n v="196"/>
  </r>
  <r>
    <s v="AGSC71149-01"/>
    <s v="大圆盘手车拉簧"/>
    <x v="1"/>
    <n v="219"/>
    <x v="1"/>
    <s v="HVX"/>
    <x v="0"/>
    <s v="Order specific"/>
    <n v="2100"/>
    <n v="56"/>
    <n v="0"/>
    <n v="0.2"/>
    <n v="0"/>
    <n v="0"/>
    <n v="96"/>
    <n v="11.200000000000001"/>
    <n v="212.91666666666669"/>
    <n v="0"/>
    <n v="0"/>
    <n v="0"/>
    <n v="19.200000000000003"/>
  </r>
  <r>
    <s v="AGSC71155-01"/>
    <s v="大圆盘手车定位块"/>
    <x v="1"/>
    <n v="202"/>
    <x v="1"/>
    <s v="HVX"/>
    <x v="0"/>
    <s v="Order specific"/>
    <n v="2100"/>
    <n v="56"/>
    <n v="0"/>
    <n v="1.87"/>
    <n v="0"/>
    <n v="0"/>
    <n v="98"/>
    <n v="104.72"/>
    <n v="208.57142857142856"/>
    <n v="0"/>
    <n v="0"/>
    <n v="0"/>
    <n v="183.26000000000002"/>
  </r>
  <r>
    <s v="AGSC71156-01"/>
    <s v="大圆盘手车定位罩"/>
    <x v="1"/>
    <n v="202"/>
    <x v="1"/>
    <s v="HVX"/>
    <x v="0"/>
    <s v="Order specific"/>
    <n v="2100"/>
    <n v="39"/>
    <n v="1"/>
    <n v="4.33"/>
    <n v="0"/>
    <n v="0"/>
    <n v="98"/>
    <n v="168.87"/>
    <n v="145.25510204081633"/>
    <n v="0"/>
    <n v="0"/>
    <n v="4.33"/>
    <n v="424.34000000000003"/>
  </r>
  <r>
    <s v="AGSC71157-01"/>
    <s v="大圆盘手车底板"/>
    <x v="1"/>
    <n v="202"/>
    <x v="1"/>
    <s v="HVX"/>
    <x v="0"/>
    <s v="Order specific"/>
    <n v="2100"/>
    <n v="40"/>
    <n v="0"/>
    <n v="118.59"/>
    <n v="0"/>
    <n v="0"/>
    <n v="98"/>
    <n v="4743.6000000000004"/>
    <n v="148.9795918367347"/>
    <n v="0"/>
    <n v="0"/>
    <n v="0"/>
    <n v="11621.82"/>
  </r>
  <r>
    <s v="AGSC71162-01"/>
    <s v="大圆盘手车门闭锁件"/>
    <x v="1"/>
    <n v="202"/>
    <x v="1"/>
    <s v="HVX"/>
    <x v="0"/>
    <s v="Order specific"/>
    <n v="2100"/>
    <n v="50"/>
    <n v="0"/>
    <n v="12.24"/>
    <n v="0"/>
    <n v="0"/>
    <n v="84"/>
    <n v="612"/>
    <n v="217.26190476190476"/>
    <n v="0"/>
    <n v="0"/>
    <n v="0"/>
    <n v="1028.1600000000001"/>
  </r>
  <r>
    <s v="AGSC71162-02"/>
    <s v="大圆盘手车门闭锁件"/>
    <x v="1"/>
    <n v="202"/>
    <x v="1"/>
    <s v="HVX"/>
    <x v="0"/>
    <s v="Order specific"/>
    <n v="2100"/>
    <n v="2"/>
    <n v="1"/>
    <n v="6.64"/>
    <n v="0"/>
    <n v="0"/>
    <n v="4"/>
    <n v="13.28"/>
    <m/>
    <m/>
    <m/>
    <m/>
    <m/>
  </r>
  <r>
    <s v="AGSC71163-01"/>
    <s v="大圆盘手车门闭锁垫块"/>
    <x v="1"/>
    <n v="202"/>
    <x v="1"/>
    <s v="HVX"/>
    <x v="0"/>
    <s v="Order specific"/>
    <n v="2100"/>
    <n v="50"/>
    <n v="0"/>
    <n v="3.48"/>
    <n v="0"/>
    <n v="0"/>
    <n v="88"/>
    <n v="174"/>
    <m/>
    <m/>
    <m/>
    <m/>
    <m/>
  </r>
  <r>
    <s v="AGSC71164-01"/>
    <s v="大圆盘手车门闭锁件"/>
    <x v="1"/>
    <n v="202"/>
    <x v="1"/>
    <s v="HVX"/>
    <x v="0"/>
    <s v="Order specific"/>
    <n v="2100"/>
    <n v="50"/>
    <n v="0"/>
    <n v="3.15"/>
    <n v="0"/>
    <n v="0"/>
    <n v="88"/>
    <n v="157.5"/>
    <n v="207.38636363636365"/>
    <n v="0"/>
    <n v="0"/>
    <n v="0"/>
    <n v="277.2"/>
  </r>
  <r>
    <s v="AGSC71165-01"/>
    <s v="大圆盘手车门闭锁件"/>
    <x v="1"/>
    <n v="202"/>
    <x v="1"/>
    <s v="HVX"/>
    <x v="0"/>
    <s v="Order specific"/>
    <n v="2100"/>
    <n v="50"/>
    <n v="0"/>
    <n v="5.03"/>
    <n v="0"/>
    <n v="0"/>
    <n v="88"/>
    <n v="251.5"/>
    <n v="207.38636363636365"/>
    <n v="0"/>
    <n v="0"/>
    <n v="0"/>
    <n v="442.64000000000004"/>
  </r>
  <r>
    <s v="AGSC71200-01"/>
    <s v="大圆盘手车S6联锁件"/>
    <x v="1"/>
    <n v="202"/>
    <x v="1"/>
    <s v="HVX"/>
    <x v="0"/>
    <s v="Order specific"/>
    <n v="2100"/>
    <n v="56"/>
    <n v="1"/>
    <n v="4.88"/>
    <n v="0"/>
    <n v="0"/>
    <n v="96"/>
    <n v="273.27999999999997"/>
    <n v="190.10416666666669"/>
    <n v="0"/>
    <n v="0"/>
    <n v="4.88"/>
    <n v="468.48"/>
  </r>
  <r>
    <s v="AGSC71201-01"/>
    <s v="大圆盘手车滑动联锁件"/>
    <x v="1"/>
    <n v="202"/>
    <x v="1"/>
    <s v="HVX"/>
    <x v="0"/>
    <s v="Order specific"/>
    <n v="2100"/>
    <n v="56"/>
    <n v="1"/>
    <n v="27.46"/>
    <n v="0"/>
    <n v="0"/>
    <n v="95"/>
    <n v="1537.76"/>
    <n v="215.15789473684208"/>
    <n v="0"/>
    <n v="0"/>
    <n v="27.46"/>
    <n v="2608.7000000000003"/>
  </r>
  <r>
    <s v="AGSC71212-01"/>
    <s v="大圆盘手车联锁轴"/>
    <x v="6"/>
    <n v="212"/>
    <x v="1"/>
    <s v="HVX"/>
    <x v="0"/>
    <s v="Order specific"/>
    <n v="2100"/>
    <n v="2"/>
    <n v="0"/>
    <n v="8.06"/>
    <n v="0"/>
    <n v="0"/>
    <n v="7"/>
    <n v="16.12"/>
    <n v="2920"/>
    <n v="0"/>
    <n v="0"/>
    <n v="0"/>
    <n v="56.42"/>
  </r>
  <r>
    <s v="AGSC71214-01"/>
    <s v="大圆盘手车联锁片"/>
    <x v="6"/>
    <n v="202"/>
    <x v="1"/>
    <s v="HVX"/>
    <x v="0"/>
    <s v="Order specific"/>
    <n v="2100"/>
    <n v="12"/>
    <n v="0"/>
    <n v="10.029999999999999"/>
    <n v="0"/>
    <n v="0"/>
    <n v="9"/>
    <n v="120.35999999999999"/>
    <n v="81.1111111111111"/>
    <n v="0"/>
    <n v="0"/>
    <n v="0"/>
    <n v="90.27"/>
  </r>
  <r>
    <s v="AGSC71218-01"/>
    <s v="大圆盘手车S7装配件"/>
    <x v="1"/>
    <n v="212"/>
    <x v="1"/>
    <s v="HVX"/>
    <x v="0"/>
    <s v="Order specific"/>
    <n v="2100"/>
    <n v="2"/>
    <n v="0"/>
    <n v="6.5"/>
    <n v="0"/>
    <n v="0"/>
    <n v="52"/>
    <n v="13"/>
    <n v="84.230769230769241"/>
    <n v="0"/>
    <n v="0"/>
    <n v="0"/>
    <n v="338"/>
  </r>
  <r>
    <s v="AGSC71230-01"/>
    <s v="DIVER DISK"/>
    <x v="5"/>
    <n v="212"/>
    <x v="1"/>
    <s v="HVX"/>
    <x v="0"/>
    <s v="Order specific"/>
    <n v="2100"/>
    <n v="3"/>
    <n v="0"/>
    <n v="18.91"/>
    <n v="0"/>
    <n v="0"/>
    <n v="52"/>
    <n v="56.730000000000004"/>
    <n v="14.03846153846154"/>
    <n v="0"/>
    <n v="0"/>
    <n v="0"/>
    <n v="983.32"/>
  </r>
  <r>
    <s v="AGSC71231-01"/>
    <s v="GEAR WHEEL"/>
    <x v="5"/>
    <n v="212"/>
    <x v="1"/>
    <s v="HVX"/>
    <x v="0"/>
    <s v="Order specific"/>
    <n v="2100"/>
    <n v="3"/>
    <n v="0"/>
    <n v="24.86"/>
    <n v="0"/>
    <n v="0"/>
    <n v="52"/>
    <n v="74.58"/>
    <n v="21.05769230769231"/>
    <n v="0"/>
    <n v="0"/>
    <n v="0"/>
    <n v="1292.72"/>
  </r>
  <r>
    <s v="AGSC71232-01"/>
    <s v="CENTERING RING"/>
    <x v="5"/>
    <n v="212"/>
    <x v="1"/>
    <s v="HVX"/>
    <x v="0"/>
    <s v="Order specific"/>
    <n v="2100"/>
    <n v="3"/>
    <n v="0"/>
    <n v="3.01"/>
    <n v="0"/>
    <n v="0"/>
    <n v="52"/>
    <n v="9.0299999999999994"/>
    <n v="21.05769230769231"/>
    <n v="0"/>
    <n v="0"/>
    <n v="0"/>
    <n v="156.51999999999998"/>
  </r>
  <r>
    <s v="AGSC71233-01"/>
    <s v="CLAMPING PIECE"/>
    <x v="5"/>
    <n v="212"/>
    <x v="1"/>
    <s v="HVX"/>
    <x v="0"/>
    <s v="Order specific"/>
    <n v="2100"/>
    <n v="1"/>
    <n v="0"/>
    <n v="3.17"/>
    <n v="0"/>
    <n v="0"/>
    <n v="52"/>
    <n v="3.17"/>
    <n v="21.05769230769231"/>
    <n v="0"/>
    <n v="0"/>
    <n v="0"/>
    <n v="164.84"/>
  </r>
  <r>
    <s v="AGSC71234-01"/>
    <s v="FRICTION DISC"/>
    <x v="1"/>
    <n v="213"/>
    <x v="1"/>
    <s v="HVX"/>
    <x v="0"/>
    <s v="Order specific"/>
    <n v="2100"/>
    <n v="29"/>
    <n v="0"/>
    <n v="193.8"/>
    <n v="0"/>
    <n v="0"/>
    <n v="51"/>
    <n v="5620.2000000000007"/>
    <n v="7.1568627450980395"/>
    <n v="0"/>
    <n v="0"/>
    <n v="0"/>
    <n v="9883.8000000000011"/>
  </r>
  <r>
    <s v="AGSC71239-01"/>
    <s v="大圆盘电动手车电机支撑片"/>
    <x v="1"/>
    <n v="202"/>
    <x v="1"/>
    <s v="HVX"/>
    <x v="0"/>
    <s v="Order specific"/>
    <n v="2100"/>
    <n v="1"/>
    <n v="0"/>
    <n v="1.51"/>
    <n v="0"/>
    <n v="0"/>
    <n v="52"/>
    <n v="1.51"/>
    <n v="203.55769230769232"/>
    <n v="0"/>
    <n v="0"/>
    <n v="0"/>
    <n v="78.52"/>
  </r>
  <r>
    <s v="AGSC71245-01"/>
    <s v="大圆盘电动手车电机支撑片"/>
    <x v="1"/>
    <n v="202"/>
    <x v="1"/>
    <s v="HVX"/>
    <x v="0"/>
    <s v="Order specific"/>
    <n v="2100"/>
    <n v="5"/>
    <n v="0"/>
    <n v="3.07"/>
    <n v="0"/>
    <n v="0"/>
    <n v="0"/>
    <n v="15.35"/>
    <s v=""/>
    <n v="0"/>
    <n v="0"/>
    <n v="0"/>
    <n v="0"/>
  </r>
  <r>
    <s v="AGSC71250-01"/>
    <s v="LABEL"/>
    <x v="9"/>
    <n v="105"/>
    <x v="1"/>
    <s v="HVX"/>
    <x v="0"/>
    <s v="Order specific"/>
    <n v="2100"/>
    <n v="86"/>
    <n v="0"/>
    <n v="0.35"/>
    <n v="0"/>
    <n v="0"/>
    <n v="82"/>
    <n v="30.099999999999998"/>
    <n v="22.256097560975608"/>
    <n v="0"/>
    <n v="0"/>
    <n v="0"/>
    <n v="28.7"/>
  </r>
  <r>
    <s v="AGSC71500-01"/>
    <s v="大圆盘手车与壳体固定销"/>
    <x v="1"/>
    <n v="212"/>
    <x v="1"/>
    <s v="HVX"/>
    <x v="0"/>
    <s v="Order specific"/>
    <n v="2100"/>
    <n v="112"/>
    <n v="0"/>
    <n v="1"/>
    <n v="0"/>
    <n v="0"/>
    <n v="196"/>
    <n v="112"/>
    <n v="160.15306122448979"/>
    <n v="0"/>
    <n v="0"/>
    <n v="0"/>
    <n v="196"/>
  </r>
  <r>
    <s v="AGSC71564-01"/>
    <s v="大圆盘手车销盖"/>
    <x v="1"/>
    <n v="212"/>
    <x v="1"/>
    <s v="HVX"/>
    <x v="0"/>
    <s v="Order specific"/>
    <n v="2100"/>
    <n v="112"/>
    <n v="0"/>
    <n v="1"/>
    <n v="0"/>
    <n v="0"/>
    <n v="192"/>
    <n v="112"/>
    <n v="212.91666666666669"/>
    <n v="0"/>
    <n v="0"/>
    <n v="0"/>
    <n v="192"/>
  </r>
  <r>
    <s v="AGSC71565-01"/>
    <s v="大圆盘手车定位盖"/>
    <x v="1"/>
    <n v="202"/>
    <x v="1"/>
    <s v="HVX"/>
    <x v="0"/>
    <s v="Order specific"/>
    <n v="2100"/>
    <n v="40"/>
    <n v="0"/>
    <n v="7.7"/>
    <n v="0"/>
    <n v="0"/>
    <n v="96"/>
    <n v="308"/>
    <n v="425.83333333333337"/>
    <n v="0"/>
    <n v="0"/>
    <n v="0"/>
    <n v="739.2"/>
  </r>
  <r>
    <s v="AGSC71566-01"/>
    <s v="大圆盘手车定位板"/>
    <x v="1"/>
    <n v="202"/>
    <x v="1"/>
    <s v="HVX"/>
    <x v="0"/>
    <s v="Order specific"/>
    <n v="2100"/>
    <n v="40"/>
    <n v="0"/>
    <n v="3.19"/>
    <n v="0"/>
    <n v="0"/>
    <n v="96"/>
    <n v="127.6"/>
    <n v="152.08333333333334"/>
    <n v="0"/>
    <n v="0"/>
    <n v="0"/>
    <n v="306.24"/>
  </r>
  <r>
    <s v="AGSC71567-01"/>
    <s v="大圆盘手车定位销"/>
    <x v="1"/>
    <n v="202"/>
    <x v="1"/>
    <s v="HVX"/>
    <x v="0"/>
    <s v="Order specific"/>
    <n v="2100"/>
    <n v="40"/>
    <n v="0"/>
    <n v="2.59"/>
    <n v="0"/>
    <n v="0"/>
    <n v="96"/>
    <n v="103.6"/>
    <n v="152.08333333333334"/>
    <n v="0"/>
    <n v="0"/>
    <n v="0"/>
    <n v="248.64"/>
  </r>
  <r>
    <s v="AGSC71571-01"/>
    <s v="大圆盘手车右定位板"/>
    <x v="1"/>
    <n v="202"/>
    <x v="1"/>
    <s v="HVX"/>
    <x v="0"/>
    <s v="Order specific"/>
    <n v="2100"/>
    <n v="34"/>
    <n v="0"/>
    <n v="32.82"/>
    <n v="0"/>
    <n v="0"/>
    <n v="85"/>
    <n v="1115.8800000000001"/>
    <n v="171.76470588235293"/>
    <n v="0"/>
    <n v="0"/>
    <n v="0"/>
    <n v="2789.7"/>
  </r>
  <r>
    <s v="AGSC71572-01"/>
    <s v="大圆盘手车左定位板"/>
    <x v="1"/>
    <n v="202"/>
    <x v="1"/>
    <s v="HVX"/>
    <x v="0"/>
    <s v="Order specific"/>
    <n v="2100"/>
    <n v="34"/>
    <n v="0"/>
    <n v="32.82"/>
    <n v="0"/>
    <n v="0"/>
    <n v="79"/>
    <n v="1115.8800000000001"/>
    <n v="157.08860759493672"/>
    <n v="0"/>
    <n v="0"/>
    <n v="0"/>
    <n v="2592.7800000000002"/>
  </r>
  <r>
    <s v="AGSC71573-01"/>
    <s v="大圆盘手车后定位板"/>
    <x v="1"/>
    <n v="202"/>
    <x v="1"/>
    <s v="HVX"/>
    <x v="0"/>
    <s v="Order specific"/>
    <n v="2100"/>
    <n v="38"/>
    <n v="0"/>
    <n v="41.27"/>
    <n v="0"/>
    <n v="0"/>
    <n v="79"/>
    <n v="1568.2600000000002"/>
    <n v="157.08860759493672"/>
    <n v="0"/>
    <n v="0"/>
    <n v="0"/>
    <n v="3260.3300000000004"/>
  </r>
  <r>
    <s v="AGSC71574-01"/>
    <s v="大圆盘手车舌片"/>
    <x v="1"/>
    <n v="202"/>
    <x v="1"/>
    <s v="HVX"/>
    <x v="0"/>
    <s v="Order specific"/>
    <n v="2100"/>
    <n v="41"/>
    <n v="0"/>
    <n v="16.5"/>
    <n v="0"/>
    <n v="0"/>
    <n v="91"/>
    <n v="676.5"/>
    <n v="152.41758241758242"/>
    <n v="0"/>
    <n v="0"/>
    <n v="0"/>
    <n v="1501.5"/>
  </r>
  <r>
    <s v="AGSC71575-01"/>
    <s v="大圆盘手车舌片"/>
    <x v="1"/>
    <n v="202"/>
    <x v="1"/>
    <s v="HVX"/>
    <x v="0"/>
    <s v="Order specific"/>
    <n v="2100"/>
    <n v="40"/>
    <n v="0"/>
    <n v="10"/>
    <n v="0"/>
    <n v="0"/>
    <n v="92"/>
    <n v="400"/>
    <n v="162.66304347826087"/>
    <n v="0"/>
    <n v="0"/>
    <n v="0"/>
    <n v="920"/>
  </r>
  <r>
    <s v="AGSC71579-01"/>
    <s v="大圆盘手车舌片连接片"/>
    <x v="1"/>
    <n v="202"/>
    <x v="1"/>
    <s v="HVX"/>
    <x v="0"/>
    <s v="Order specific"/>
    <n v="2100"/>
    <n v="56"/>
    <n v="0"/>
    <n v="2.86"/>
    <n v="0"/>
    <n v="0"/>
    <n v="98"/>
    <n v="160.16"/>
    <n v="148.9795918367347"/>
    <n v="0"/>
    <n v="0"/>
    <n v="0"/>
    <n v="280.27999999999997"/>
  </r>
  <r>
    <s v="AGSC71580-01"/>
    <s v="大圆盘手车位置指联锁件"/>
    <x v="1"/>
    <n v="202"/>
    <x v="1"/>
    <s v="HVX"/>
    <x v="0"/>
    <s v="Order specific"/>
    <n v="2100"/>
    <n v="41"/>
    <n v="1"/>
    <n v="35.630000000000003"/>
    <n v="0"/>
    <n v="0"/>
    <n v="96"/>
    <n v="1460.8300000000002"/>
    <n v="212.91666666666669"/>
    <n v="0"/>
    <n v="0"/>
    <n v="35.630000000000003"/>
    <n v="3420.4800000000005"/>
  </r>
  <r>
    <s v="AGSC71586-01"/>
    <s v="大圆盘手车后封梁210"/>
    <x v="1"/>
    <n v="202"/>
    <x v="1"/>
    <s v="HVX"/>
    <x v="0"/>
    <s v="Order specific"/>
    <n v="2100"/>
    <n v="40"/>
    <n v="1"/>
    <n v="23.24"/>
    <n v="0"/>
    <n v="0"/>
    <n v="91"/>
    <n v="929.59999999999991"/>
    <n v="164.45054945054946"/>
    <n v="0"/>
    <n v="0"/>
    <n v="23.24"/>
    <n v="2114.8399999999997"/>
  </r>
  <r>
    <s v="AGSC71590-01"/>
    <s v="大圆盘手车活门联锁片210"/>
    <x v="1"/>
    <n v="202"/>
    <x v="1"/>
    <s v="HVX"/>
    <x v="0"/>
    <s v="Order specific"/>
    <n v="2100"/>
    <n v="41"/>
    <n v="0"/>
    <n v="10.93"/>
    <n v="0"/>
    <n v="0"/>
    <n v="96"/>
    <n v="448.13"/>
    <n v="152.08333333333334"/>
    <n v="0"/>
    <n v="0"/>
    <n v="0"/>
    <n v="1049.28"/>
  </r>
  <r>
    <s v="AGSC71591-01"/>
    <s v="大圆盘手车活门联锁片254"/>
    <x v="1"/>
    <n v="202"/>
    <x v="1"/>
    <s v="HVX"/>
    <x v="0"/>
    <s v="Order specific"/>
    <n v="2100"/>
    <n v="40"/>
    <n v="0"/>
    <n v="5.58"/>
    <n v="0"/>
    <n v="0"/>
    <n v="91"/>
    <n v="223.2"/>
    <n v="164.45054945054946"/>
    <n v="0"/>
    <n v="0"/>
    <n v="0"/>
    <n v="507.78000000000003"/>
  </r>
  <r>
    <s v="AGSC71594-01"/>
    <s v="大圆盘手车摇把口挡件"/>
    <x v="1"/>
    <n v="202"/>
    <x v="1"/>
    <s v="HVX"/>
    <x v="0"/>
    <s v="Order specific"/>
    <n v="2100"/>
    <n v="40"/>
    <n v="0"/>
    <n v="6.13"/>
    <n v="0"/>
    <n v="0"/>
    <n v="96"/>
    <n v="245.2"/>
    <n v="152.08333333333334"/>
    <n v="0"/>
    <n v="0"/>
    <n v="0"/>
    <n v="588.48"/>
  </r>
  <r>
    <s v="AGSC71595-01"/>
    <s v="大圆盘手车顶盖"/>
    <x v="1"/>
    <n v="202"/>
    <x v="1"/>
    <s v="HVX"/>
    <x v="0"/>
    <s v="Order specific"/>
    <n v="2100"/>
    <n v="41"/>
    <n v="0"/>
    <n v="26.35"/>
    <n v="0"/>
    <n v="0"/>
    <n v="96"/>
    <n v="1080.3500000000001"/>
    <n v="152.08333333333334"/>
    <n v="0"/>
    <n v="0"/>
    <n v="0"/>
    <n v="2529.6000000000004"/>
  </r>
  <r>
    <s v="AGSC71598-01"/>
    <s v="大圆盘手车复位轴"/>
    <x v="1"/>
    <n v="212"/>
    <x v="1"/>
    <s v="HVX"/>
    <x v="0"/>
    <s v="Order specific"/>
    <n v="2100"/>
    <n v="56"/>
    <n v="0"/>
    <n v="4.7"/>
    <n v="0"/>
    <n v="0"/>
    <n v="96"/>
    <n v="263.2"/>
    <n v="155.88541666666666"/>
    <n v="0"/>
    <n v="0"/>
    <n v="0"/>
    <n v="451.20000000000005"/>
  </r>
  <r>
    <s v="AGSC71600-01"/>
    <s v="大圆盘手车轴固定件"/>
    <x v="1"/>
    <n v="202"/>
    <x v="1"/>
    <s v="HVX"/>
    <x v="0"/>
    <s v="Order specific"/>
    <n v="2100"/>
    <n v="56"/>
    <n v="0"/>
    <n v="5.7"/>
    <n v="0"/>
    <n v="0"/>
    <n v="96"/>
    <n v="319.2"/>
    <n v="212.91666666666669"/>
    <n v="0"/>
    <n v="0"/>
    <n v="0"/>
    <n v="547.20000000000005"/>
  </r>
  <r>
    <s v="AGSC71644-01"/>
    <s v="大圆盘手车滑动件"/>
    <x v="1"/>
    <n v="202"/>
    <x v="1"/>
    <s v="HVX"/>
    <x v="0"/>
    <s v="Order specific"/>
    <n v="2100"/>
    <n v="40"/>
    <n v="1"/>
    <n v="17.28"/>
    <n v="0"/>
    <n v="0"/>
    <n v="96"/>
    <n v="691.2"/>
    <n v="212.91666666666669"/>
    <n v="0"/>
    <n v="0"/>
    <n v="17.28"/>
    <n v="1658.88"/>
  </r>
  <r>
    <s v="AGSC71647-01"/>
    <s v="大圆盘手车航空插杆固定件"/>
    <x v="1"/>
    <n v="202"/>
    <x v="1"/>
    <s v="HVX"/>
    <x v="0"/>
    <s v="Order specific"/>
    <n v="2100"/>
    <n v="56"/>
    <n v="1"/>
    <n v="4.6500000000000004"/>
    <n v="0"/>
    <n v="0"/>
    <n v="96"/>
    <n v="260.40000000000003"/>
    <n v="152.08333333333334"/>
    <n v="0"/>
    <n v="0"/>
    <n v="4.6500000000000004"/>
    <n v="446.40000000000003"/>
  </r>
  <r>
    <s v="AGSC71651-01"/>
    <s v="大圆盘手车限位圈"/>
    <x v="1"/>
    <n v="212"/>
    <x v="1"/>
    <s v="HVX"/>
    <x v="0"/>
    <s v="Order specific"/>
    <n v="2100"/>
    <n v="112"/>
    <n v="2"/>
    <n v="1.7"/>
    <n v="0"/>
    <n v="0"/>
    <n v="192"/>
    <n v="190.4"/>
    <n v="106.45833333333334"/>
    <n v="0"/>
    <n v="0"/>
    <n v="3.4"/>
    <n v="326.39999999999998"/>
  </r>
  <r>
    <s v="AGSC71653-01"/>
    <s v="大圆盘手车轴固定件"/>
    <x v="1"/>
    <n v="202"/>
    <x v="1"/>
    <s v="HVX"/>
    <x v="0"/>
    <s v="Order specific"/>
    <n v="2100"/>
    <n v="56"/>
    <n v="1"/>
    <n v="22.28"/>
    <n v="0"/>
    <n v="0"/>
    <n v="98"/>
    <n v="1247.68"/>
    <n v="417.14285714285711"/>
    <n v="0"/>
    <n v="0"/>
    <n v="22.28"/>
    <n v="2183.44"/>
  </r>
  <r>
    <s v="AGSC71697-01"/>
    <s v="大圆盘手车轮盘传动轴"/>
    <x v="1"/>
    <n v="202"/>
    <x v="1"/>
    <s v="HVX"/>
    <x v="0"/>
    <s v="Order specific"/>
    <n v="2100"/>
    <n v="40"/>
    <n v="0"/>
    <n v="50.9"/>
    <n v="0"/>
    <n v="0"/>
    <n v="96"/>
    <n v="2036"/>
    <n v="212.91666666666669"/>
    <n v="0"/>
    <n v="0"/>
    <n v="0"/>
    <n v="4886.3999999999996"/>
  </r>
  <r>
    <s v="AGSC71698-01"/>
    <s v="大圆盘手车舌片换位圈"/>
    <x v="1"/>
    <n v="202"/>
    <x v="1"/>
    <s v="HVX"/>
    <x v="0"/>
    <s v="Order specific"/>
    <n v="2100"/>
    <n v="56"/>
    <n v="0"/>
    <n v="5.0999999999999996"/>
    <n v="0"/>
    <n v="0"/>
    <n v="98"/>
    <n v="285.59999999999997"/>
    <n v="148.9795918367347"/>
    <n v="0"/>
    <n v="0"/>
    <n v="0"/>
    <n v="499.79999999999995"/>
  </r>
  <r>
    <s v="AGSC71701-01"/>
    <s v="大圆盘手车防磨套"/>
    <x v="1"/>
    <n v="202"/>
    <x v="1"/>
    <s v="HVX"/>
    <x v="0"/>
    <s v="Order specific"/>
    <n v="2100"/>
    <n v="40"/>
    <n v="0"/>
    <n v="9.56"/>
    <n v="0"/>
    <n v="0"/>
    <n v="96"/>
    <n v="382.40000000000003"/>
    <n v="212.91666666666669"/>
    <n v="0"/>
    <n v="0"/>
    <n v="0"/>
    <n v="917.76"/>
  </r>
  <r>
    <s v="AGSC71703-01"/>
    <s v="大圆盘手车传动圆盘"/>
    <x v="1"/>
    <n v="212"/>
    <x v="1"/>
    <s v="HVX"/>
    <x v="0"/>
    <s v="Order specific"/>
    <n v="2100"/>
    <n v="56"/>
    <n v="0"/>
    <n v="260.31"/>
    <n v="0"/>
    <n v="0"/>
    <n v="98"/>
    <n v="14577.36"/>
    <n v="148.9795918367347"/>
    <n v="0"/>
    <n v="0"/>
    <n v="0"/>
    <n v="25510.38"/>
  </r>
  <r>
    <s v="AGSC71718-01"/>
    <s v="面板上部"/>
    <x v="6"/>
    <n v="202"/>
    <x v="1"/>
    <s v="HVX"/>
    <x v="0"/>
    <s v="Order specific"/>
    <n v="2100"/>
    <n v="1"/>
    <n v="0"/>
    <n v="41.23"/>
    <n v="0"/>
    <n v="0"/>
    <n v="1"/>
    <n v="41.23"/>
    <n v="20440"/>
    <n v="0"/>
    <n v="0"/>
    <n v="0"/>
    <n v="41.23"/>
  </r>
  <r>
    <s v="AGSC71721-01"/>
    <s v="面板上部"/>
    <x v="1"/>
    <n v="202"/>
    <x v="1"/>
    <s v="HVX"/>
    <x v="0"/>
    <s v="Order specific"/>
    <n v="2100"/>
    <n v="34"/>
    <n v="1"/>
    <n v="23.87"/>
    <n v="0"/>
    <n v="0"/>
    <n v="84"/>
    <n v="811.58"/>
    <n v="4.3452380952380949"/>
    <n v="0"/>
    <n v="0"/>
    <n v="23.87"/>
    <n v="2005.0800000000002"/>
  </r>
  <r>
    <s v="AGSC71723-01Z"/>
    <s v="面板"/>
    <x v="1"/>
    <n v="202"/>
    <x v="1"/>
    <s v="HVX"/>
    <x v="0"/>
    <s v="Order specific"/>
    <n v="2100"/>
    <n v="50"/>
    <n v="0"/>
    <n v="133.26"/>
    <n v="0"/>
    <n v="0"/>
    <n v="84"/>
    <n v="6663"/>
    <n v="147.73809523809524"/>
    <n v="0"/>
    <n v="0"/>
    <n v="0"/>
    <n v="11193.84"/>
  </r>
  <r>
    <s v="AGSC71765-01"/>
    <s v="大圆盘手车转换轴定位块"/>
    <x v="1"/>
    <n v="202"/>
    <x v="1"/>
    <s v="HVX"/>
    <x v="0"/>
    <s v="Order specific"/>
    <n v="2100"/>
    <n v="41"/>
    <n v="0"/>
    <n v="2.35"/>
    <n v="0"/>
    <n v="0"/>
    <n v="96"/>
    <n v="96.350000000000009"/>
    <n v="190.10416666666669"/>
    <n v="0"/>
    <n v="0"/>
    <n v="0"/>
    <n v="225.60000000000002"/>
  </r>
  <r>
    <s v="AGSC71766-01"/>
    <s v="大圆盘手车转换轴弹簧限位"/>
    <x v="1"/>
    <n v="202"/>
    <x v="1"/>
    <s v="HVX"/>
    <x v="0"/>
    <s v="Order specific"/>
    <n v="2100"/>
    <n v="40"/>
    <n v="0"/>
    <n v="0.74"/>
    <n v="0"/>
    <n v="0"/>
    <n v="99"/>
    <n v="29.6"/>
    <n v="151.16161616161617"/>
    <n v="0"/>
    <n v="0"/>
    <n v="0"/>
    <n v="73.260000000000005"/>
  </r>
  <r>
    <s v="AGSC71801-01"/>
    <s v="大圆盘手车轮子定位轴"/>
    <x v="1"/>
    <n v="212"/>
    <x v="1"/>
    <s v="HVX"/>
    <x v="0"/>
    <s v="Order specific"/>
    <n v="2100"/>
    <n v="224"/>
    <n v="0"/>
    <n v="5.5"/>
    <n v="0"/>
    <n v="0"/>
    <n v="392"/>
    <n v="1232"/>
    <n v="37.244897959183675"/>
    <n v="0"/>
    <n v="0"/>
    <n v="0"/>
    <n v="2156"/>
  </r>
  <r>
    <s v="AGSC71807-01"/>
    <s v="大电流触子片"/>
    <x v="1"/>
    <n v="202"/>
    <x v="1"/>
    <s v="HVX"/>
    <x v="0"/>
    <s v="Order specific"/>
    <n v="2100"/>
    <n v="5"/>
    <n v="91"/>
    <n v="27.07"/>
    <n v="0"/>
    <n v="0"/>
    <n v="840"/>
    <n v="135.35"/>
    <n v="97.333333333333329"/>
    <n v="0"/>
    <n v="0"/>
    <n v="2463.37"/>
    <n v="22738.799999999999"/>
  </r>
  <r>
    <s v="AGSC71813-01"/>
    <s v="大圆盘手车转换架"/>
    <x v="1"/>
    <n v="202"/>
    <x v="1"/>
    <s v="HVX"/>
    <x v="0"/>
    <s v="Order specific"/>
    <n v="2100"/>
    <n v="40"/>
    <n v="1"/>
    <n v="9.86"/>
    <n v="0"/>
    <n v="0"/>
    <n v="96"/>
    <n v="394.4"/>
    <n v="19.010416666666668"/>
    <n v="0"/>
    <n v="0"/>
    <n v="9.86"/>
    <n v="946.56"/>
  </r>
  <r>
    <s v="AGSC71814-01"/>
    <s v="大圆盘手车活门推动架"/>
    <x v="1"/>
    <n v="202"/>
    <x v="1"/>
    <s v="HVX"/>
    <x v="0"/>
    <s v="Order specific"/>
    <n v="2100"/>
    <n v="40"/>
    <n v="0"/>
    <n v="26.69"/>
    <n v="0"/>
    <n v="0"/>
    <n v="96"/>
    <n v="1067.6000000000001"/>
    <n v="152.08333333333334"/>
    <n v="0"/>
    <n v="0"/>
    <n v="0"/>
    <n v="2562.2400000000002"/>
  </r>
  <r>
    <s v="AGSC71820-01"/>
    <s v="大圆盘手车剪刀"/>
    <x v="1"/>
    <n v="202"/>
    <x v="1"/>
    <s v="HVX"/>
    <x v="0"/>
    <s v="Order specific"/>
    <n v="2100"/>
    <n v="24"/>
    <n v="0"/>
    <n v="56.4"/>
    <n v="0"/>
    <n v="0"/>
    <n v="198"/>
    <n v="1353.6"/>
    <n v="73.73737373737373"/>
    <n v="0"/>
    <n v="0"/>
    <n v="0"/>
    <n v="11167.199999999999"/>
  </r>
  <r>
    <s v="AGSC71821-01"/>
    <s v="大圆盘手车横梁"/>
    <x v="1"/>
    <n v="202"/>
    <x v="1"/>
    <s v="HVX"/>
    <x v="0"/>
    <s v="Order specific"/>
    <n v="2100"/>
    <n v="48"/>
    <n v="0"/>
    <n v="42.85"/>
    <n v="0"/>
    <n v="0"/>
    <n v="91"/>
    <n v="2056.8000000000002"/>
    <n v="96.263736263736263"/>
    <n v="0"/>
    <n v="0"/>
    <n v="0"/>
    <n v="3899.35"/>
  </r>
  <r>
    <s v="AGSC71947-01"/>
    <s v="大电流触臂绝缘套"/>
    <x v="6"/>
    <n v="202"/>
    <x v="1"/>
    <s v="HVX"/>
    <x v="0"/>
    <s v="Order specific"/>
    <n v="2100"/>
    <n v="25"/>
    <n v="0"/>
    <n v="45.56"/>
    <n v="0"/>
    <n v="0"/>
    <n v="6"/>
    <n v="1139"/>
    <n v="2920"/>
    <n v="0"/>
    <n v="0"/>
    <n v="0"/>
    <n v="273.36"/>
  </r>
  <r>
    <s v="AGSC71947-03"/>
    <s v="大电流触臂绝缘套"/>
    <x v="1"/>
    <n v="202"/>
    <x v="1"/>
    <s v="HVX"/>
    <x v="0"/>
    <s v="Order specific"/>
    <n v="2100"/>
    <n v="300"/>
    <n v="6"/>
    <n v="22.97"/>
    <n v="0"/>
    <n v="0"/>
    <n v="528"/>
    <n v="6891"/>
    <n v="17.282196969696969"/>
    <n v="0"/>
    <n v="0"/>
    <n v="137.82"/>
    <n v="12128.16"/>
  </r>
  <r>
    <s v="AGSC71947-04"/>
    <s v="大电流触臂绝缘套"/>
    <x v="1"/>
    <n v="202"/>
    <x v="1"/>
    <s v="HVX"/>
    <x v="0"/>
    <s v="Order specific"/>
    <n v="2100"/>
    <n v="24"/>
    <n v="0"/>
    <n v="19"/>
    <n v="0"/>
    <n v="0"/>
    <n v="216"/>
    <n v="456"/>
    <n v="506.9444444444444"/>
    <n v="0"/>
    <n v="0"/>
    <n v="0"/>
    <n v="4104"/>
  </r>
  <r>
    <s v="AGSC71949-01"/>
    <s v="大圆盘手车导向杆"/>
    <x v="1"/>
    <n v="202"/>
    <x v="1"/>
    <s v="HVX"/>
    <x v="0"/>
    <s v="Order specific"/>
    <n v="2100"/>
    <n v="40"/>
    <n v="0"/>
    <n v="6.18"/>
    <n v="0"/>
    <n v="0"/>
    <n v="96"/>
    <n v="247.2"/>
    <n v="91.25"/>
    <n v="0"/>
    <n v="0"/>
    <n v="0"/>
    <n v="593.28"/>
  </r>
  <r>
    <s v="AGSC72564-01"/>
    <s v="壳体连接板"/>
    <x v="6"/>
    <n v="202"/>
    <x v="1"/>
    <s v="HVX"/>
    <x v="0"/>
    <s v="Order specific"/>
    <n v="2100"/>
    <n v="6"/>
    <n v="0"/>
    <n v="137.63"/>
    <n v="0"/>
    <n v="0"/>
    <n v="6"/>
    <n v="825.78"/>
    <n v="2433.3333333333335"/>
    <n v="0"/>
    <n v="0"/>
    <n v="0"/>
    <n v="825.78"/>
  </r>
  <r>
    <s v="AGSC72565-01"/>
    <s v="壳体连接板"/>
    <x v="6"/>
    <n v="202"/>
    <x v="1"/>
    <s v="HVX"/>
    <x v="0"/>
    <s v="Order specific"/>
    <n v="2100"/>
    <n v="6"/>
    <n v="0"/>
    <n v="122.36"/>
    <n v="0"/>
    <n v="0"/>
    <n v="6"/>
    <n v="734.16"/>
    <n v="365"/>
    <n v="0"/>
    <n v="0"/>
    <n v="0"/>
    <n v="734.16"/>
  </r>
  <r>
    <s v="AGSC72566-01Z"/>
    <s v="面板"/>
    <x v="6"/>
    <n v="202"/>
    <x v="1"/>
    <s v="HVX"/>
    <x v="0"/>
    <s v="Order specific"/>
    <n v="2100"/>
    <n v="6"/>
    <n v="0"/>
    <n v="142.36000000000001"/>
    <n v="0"/>
    <n v="0"/>
    <n v="6"/>
    <n v="854.16000000000008"/>
    <n v="365"/>
    <n v="0"/>
    <n v="0"/>
    <n v="0"/>
    <n v="854.16000000000008"/>
  </r>
  <r>
    <s v="AGSC72568-01"/>
    <s v="大圆盘手车滑动片"/>
    <x v="1"/>
    <n v="202"/>
    <x v="1"/>
    <s v="HVX"/>
    <x v="0"/>
    <s v="Order specific"/>
    <n v="2100"/>
    <n v="40"/>
    <n v="1"/>
    <n v="21.92"/>
    <n v="0"/>
    <n v="0"/>
    <n v="96"/>
    <n v="876.80000000000007"/>
    <n v="22.8125"/>
    <n v="0"/>
    <n v="0"/>
    <n v="21.92"/>
    <n v="2104.3200000000002"/>
  </r>
  <r>
    <s v="AGSC72569-01"/>
    <s v="大圆盘手车定位片"/>
    <x v="1"/>
    <n v="202"/>
    <x v="1"/>
    <s v="HVX"/>
    <x v="0"/>
    <s v="Order specific"/>
    <n v="2100"/>
    <n v="56"/>
    <n v="1"/>
    <n v="6.52"/>
    <n v="0"/>
    <n v="0"/>
    <n v="96"/>
    <n v="365.12"/>
    <n v="152.08333333333334"/>
    <n v="0"/>
    <n v="0"/>
    <n v="6.52"/>
    <n v="625.91999999999996"/>
  </r>
  <r>
    <s v="AGSC72572-01"/>
    <s v="大圆盘手车S6联锁传动件"/>
    <x v="1"/>
    <n v="202"/>
    <x v="1"/>
    <s v="HVX"/>
    <x v="0"/>
    <s v="Order specific"/>
    <n v="2100"/>
    <n v="50"/>
    <n v="1"/>
    <n v="9.4600000000000009"/>
    <n v="0"/>
    <n v="0"/>
    <n v="80"/>
    <n v="473.00000000000006"/>
    <n v="255.49999999999997"/>
    <n v="0"/>
    <n v="0"/>
    <n v="9.4600000000000009"/>
    <n v="756.80000000000007"/>
  </r>
  <r>
    <s v="AGSC72574-01"/>
    <s v="大圆盘手车定位钣金件"/>
    <x v="1"/>
    <n v="202"/>
    <x v="1"/>
    <s v="HVX"/>
    <x v="0"/>
    <s v="Order specific"/>
    <n v="2100"/>
    <n v="1"/>
    <n v="0"/>
    <n v="1.6"/>
    <n v="0"/>
    <n v="0"/>
    <n v="52"/>
    <n v="1.6"/>
    <n v="350.96153846153845"/>
    <n v="0"/>
    <n v="0"/>
    <n v="0"/>
    <n v="83.2"/>
  </r>
  <r>
    <s v="AGSC72577-01"/>
    <s v="大电流熔丝支撑座"/>
    <x v="6"/>
    <n v="212"/>
    <x v="1"/>
    <s v="HVX"/>
    <x v="0"/>
    <s v="Order specific"/>
    <n v="2100"/>
    <n v="9"/>
    <n v="0"/>
    <n v="37.18"/>
    <n v="0"/>
    <n v="0"/>
    <n v="18"/>
    <n v="334.62"/>
    <n v="20.277777777777775"/>
    <n v="0"/>
    <n v="0"/>
    <n v="0"/>
    <n v="669.24"/>
  </r>
  <r>
    <s v="AGSC72581-01"/>
    <s v="触臂"/>
    <x v="6"/>
    <n v="212"/>
    <x v="1"/>
    <s v="HVX"/>
    <x v="0"/>
    <s v="Order specific"/>
    <n v="2100"/>
    <n v="6"/>
    <n v="0"/>
    <n v="344.07"/>
    <n v="0"/>
    <n v="0"/>
    <n v="21"/>
    <n v="2064.42"/>
    <n v="156.42857142857142"/>
    <n v="0"/>
    <n v="0"/>
    <n v="0"/>
    <n v="7225.47"/>
  </r>
  <r>
    <s v="AGSC72733-01"/>
    <s v="面板上部"/>
    <x v="6"/>
    <n v="202"/>
    <x v="1"/>
    <s v="HVX"/>
    <x v="0"/>
    <s v="Order specific"/>
    <n v="2100"/>
    <n v="6"/>
    <n v="0"/>
    <n v="41.6"/>
    <n v="0"/>
    <n v="0"/>
    <n v="6"/>
    <n v="249.60000000000002"/>
    <n v="365"/>
    <n v="0"/>
    <n v="0"/>
    <n v="0"/>
    <n v="249.60000000000002"/>
  </r>
  <r>
    <s v="AGSC72737-01"/>
    <s v="壳体210mm"/>
    <x v="6"/>
    <n v="202"/>
    <x v="1"/>
    <s v="HVX"/>
    <x v="0"/>
    <s v="Order specific"/>
    <n v="2100"/>
    <n v="6"/>
    <n v="0"/>
    <n v="300.51"/>
    <n v="0"/>
    <n v="0"/>
    <n v="6"/>
    <n v="1803.06"/>
    <n v="365"/>
    <n v="0"/>
    <n v="0"/>
    <n v="0"/>
    <n v="1803.06"/>
  </r>
  <r>
    <s v="AGSH30203-01"/>
    <s v="兀型板顶板"/>
    <x v="3"/>
    <n v="202"/>
    <x v="1"/>
    <s v="HVX"/>
    <x v="2"/>
    <s v="MRP"/>
    <s v="VMI"/>
    <n v="6"/>
    <n v="0"/>
    <n v="112"/>
    <n v="0"/>
    <n v="0"/>
    <n v="200"/>
    <n v="672"/>
    <n v="10.95"/>
    <n v="0"/>
    <n v="0"/>
    <n v="0"/>
    <n v="22400"/>
  </r>
  <r>
    <s v="AGSH30205-01"/>
    <s v="固定支架"/>
    <x v="3"/>
    <n v="202"/>
    <x v="1"/>
    <s v="HVX"/>
    <x v="2"/>
    <s v="MRP"/>
    <s v="VMI"/>
    <n v="12"/>
    <n v="0"/>
    <n v="8.0500000000000007"/>
    <n v="0"/>
    <n v="0"/>
    <n v="396"/>
    <n v="96.600000000000009"/>
    <n v="5.5303030303030303"/>
    <n v="0"/>
    <n v="0"/>
    <n v="0"/>
    <n v="3187.8"/>
  </r>
  <r>
    <s v="AGSH30213-01"/>
    <s v="INDICATOR"/>
    <x v="2"/>
    <n v="202"/>
    <x v="1"/>
    <s v="HVX"/>
    <x v="1"/>
    <s v="kanban"/>
    <n v="2600"/>
    <n v="365"/>
    <n v="300"/>
    <n v="4.7"/>
    <n v="0"/>
    <n v="100"/>
    <n v="3192"/>
    <n v="1715.5"/>
    <n v="1.3721804511278195"/>
    <n v="0"/>
    <n v="235"/>
    <n v="1410"/>
    <n v="15002.400000000001"/>
  </r>
  <r>
    <s v="AGSH30215-01"/>
    <s v="GUIDE ROD"/>
    <x v="2"/>
    <n v="212"/>
    <x v="1"/>
    <s v="HVX"/>
    <x v="1"/>
    <s v="kanban"/>
    <n v="2600"/>
    <n v="246"/>
    <n v="800"/>
    <n v="1.2"/>
    <n v="0"/>
    <n v="200"/>
    <n v="13944"/>
    <n v="295.2"/>
    <n v="9.5542885829030411"/>
    <n v="0"/>
    <n v="120"/>
    <n v="960"/>
    <n v="16732.8"/>
  </r>
  <r>
    <s v="AGSH30217-01"/>
    <s v="GUIDE ROD"/>
    <x v="2"/>
    <n v="212"/>
    <x v="1"/>
    <s v="HVX"/>
    <x v="1"/>
    <s v="kanban"/>
    <n v="2600"/>
    <n v="1311"/>
    <n v="67"/>
    <n v="1.6"/>
    <n v="0"/>
    <n v="400"/>
    <n v="28395"/>
    <n v="2097.6"/>
    <n v="3.1621764395139991"/>
    <n v="0"/>
    <n v="320"/>
    <n v="107.2"/>
    <n v="45432"/>
  </r>
  <r>
    <s v="AGSH30223-01"/>
    <s v="AXLE"/>
    <x v="2"/>
    <n v="202"/>
    <x v="1"/>
    <s v="HVX"/>
    <x v="1"/>
    <s v="kanban"/>
    <n v="2600"/>
    <n v="1466"/>
    <n v="772"/>
    <n v="1.62"/>
    <n v="0"/>
    <n v="500"/>
    <n v="22749"/>
    <n v="2374.92"/>
    <n v="21.034550969273376"/>
    <n v="0"/>
    <n v="405"/>
    <n v="1250.6400000000001"/>
    <n v="36853.380000000005"/>
  </r>
  <r>
    <s v="AGSH30235-01"/>
    <s v="SLEEVE"/>
    <x v="2"/>
    <n v="202"/>
    <x v="1"/>
    <s v="HVX"/>
    <x v="1"/>
    <s v="kanban"/>
    <n v="2600"/>
    <n v="927"/>
    <n v="400"/>
    <n v="1.2"/>
    <n v="0"/>
    <n v="200"/>
    <n v="7715"/>
    <n v="1112.3999999999999"/>
    <n v="69.357096565132863"/>
    <n v="0"/>
    <n v="120"/>
    <n v="480"/>
    <n v="9258"/>
  </r>
  <r>
    <s v="AGSH30254-01"/>
    <s v="主轴摆臂"/>
    <x v="3"/>
    <n v="202"/>
    <x v="1"/>
    <s v="HVX"/>
    <x v="2"/>
    <s v="MRP"/>
    <s v="VMI"/>
    <n v="15"/>
    <n v="0"/>
    <n v="28.07"/>
    <n v="0"/>
    <n v="0"/>
    <n v="573"/>
    <n v="421.05"/>
    <n v="590.49738219895289"/>
    <n v="0"/>
    <n v="0"/>
    <n v="0"/>
    <n v="16084.11"/>
  </r>
  <r>
    <s v="AGSH30270-02"/>
    <s v="小电流卷簧盒"/>
    <x v="3"/>
    <n v="202"/>
    <x v="1"/>
    <s v="HVX"/>
    <x v="2"/>
    <s v="MRP"/>
    <s v="VMI"/>
    <n v="71"/>
    <n v="0"/>
    <n v="157.29"/>
    <n v="0"/>
    <n v="0"/>
    <n v="6647"/>
    <n v="11167.59"/>
    <n v="0.82367985557394308"/>
    <n v="0"/>
    <n v="0"/>
    <n v="0"/>
    <n v="1045506.63"/>
  </r>
  <r>
    <s v="AGSH30276-01"/>
    <s v="凸轮片"/>
    <x v="3"/>
    <n v="202"/>
    <x v="1"/>
    <s v="HVX"/>
    <x v="2"/>
    <s v="MRP"/>
    <s v="VMI"/>
    <n v="252"/>
    <n v="0"/>
    <n v="55.66"/>
    <n v="0"/>
    <n v="0"/>
    <n v="22642"/>
    <n v="14026.32"/>
    <n v="1.1445543679886936"/>
    <n v="0"/>
    <n v="0"/>
    <n v="0"/>
    <n v="1260253.72"/>
  </r>
  <r>
    <s v="AGSH30277-01"/>
    <s v="凸轮片"/>
    <x v="3"/>
    <n v="202"/>
    <x v="1"/>
    <s v="HVX"/>
    <x v="2"/>
    <s v="MRP"/>
    <s v="VMI"/>
    <n v="168"/>
    <n v="0"/>
    <n v="55.66"/>
    <n v="0"/>
    <n v="0"/>
    <n v="15010"/>
    <n v="9350.8799999999992"/>
    <n v="6.1279147235176543"/>
    <n v="0"/>
    <n v="0"/>
    <n v="0"/>
    <n v="835456.6"/>
  </r>
  <r>
    <s v="AGSH30283-01"/>
    <s v="卷簧（小电流）"/>
    <x v="4"/>
    <n v="213"/>
    <x v="1"/>
    <s v="HVX"/>
    <x v="0"/>
    <s v="Order specific"/>
    <n v="2100"/>
    <n v="245"/>
    <n v="5200"/>
    <n v="133.38999999999999"/>
    <n v="416"/>
    <n v="0"/>
    <n v="6651"/>
    <n v="32680.549999999996"/>
    <n v="9.2196662156066758"/>
    <n v="55490.239999999991"/>
    <n v="0"/>
    <n v="693627.99999999988"/>
    <n v="887176.8899999999"/>
  </r>
  <r>
    <s v="AGSH30285-01"/>
    <s v="主轴（长）"/>
    <x v="3"/>
    <n v="202"/>
    <x v="1"/>
    <s v="HVX"/>
    <x v="2"/>
    <s v="MRP"/>
    <s v="VMI"/>
    <n v="5"/>
    <n v="0"/>
    <n v="37.909999999999997"/>
    <n v="0"/>
    <n v="0"/>
    <n v="242"/>
    <n v="189.54999999999998"/>
    <n v="369.52479338842977"/>
    <n v="0"/>
    <n v="0"/>
    <n v="0"/>
    <n v="9174.2199999999993"/>
  </r>
  <r>
    <s v="AGSH30287-01"/>
    <s v="SLEEVE"/>
    <x v="2"/>
    <n v="202"/>
    <x v="1"/>
    <s v="HVX"/>
    <x v="1"/>
    <s v="kanban"/>
    <n v="2600"/>
    <n v="1814"/>
    <n v="500"/>
    <n v="1.4"/>
    <n v="0"/>
    <n v="500"/>
    <n v="30230"/>
    <n v="2539.6"/>
    <n v="6.0370492887859749E-2"/>
    <n v="0"/>
    <n v="350"/>
    <n v="700"/>
    <n v="42322"/>
  </r>
  <r>
    <s v="AGSH30288-01"/>
    <s v="SLEEVE"/>
    <x v="2"/>
    <n v="202"/>
    <x v="1"/>
    <s v="HVX"/>
    <x v="1"/>
    <s v="kanban"/>
    <n v="2600"/>
    <n v="1000"/>
    <n v="300"/>
    <n v="2.2000000000000002"/>
    <n v="0"/>
    <n v="300"/>
    <n v="15753"/>
    <n v="2200"/>
    <n v="42.030724306481304"/>
    <n v="0"/>
    <n v="330"/>
    <n v="660"/>
    <n v="34656.600000000006"/>
  </r>
  <r>
    <s v="AGSH30289-01"/>
    <s v="SLEEVE"/>
    <x v="2"/>
    <n v="202"/>
    <x v="1"/>
    <s v="HVX"/>
    <x v="1"/>
    <s v="kanban"/>
    <n v="2600"/>
    <n v="1006"/>
    <n v="708"/>
    <n v="2"/>
    <n v="0"/>
    <n v="300"/>
    <n v="23465"/>
    <n v="2012"/>
    <n v="15.555082037076495"/>
    <n v="0"/>
    <n v="300"/>
    <n v="1416"/>
    <n v="46930"/>
  </r>
  <r>
    <s v="AGSH30290-01"/>
    <s v="SLEEVE"/>
    <x v="2"/>
    <n v="202"/>
    <x v="1"/>
    <s v="HVX"/>
    <x v="1"/>
    <s v="kanban"/>
    <n v="2600"/>
    <n v="85"/>
    <n v="72"/>
    <n v="2.8"/>
    <n v="0"/>
    <n v="24"/>
    <n v="484"/>
    <n v="237.99999999999997"/>
    <n v="758.65702479338836"/>
    <n v="0"/>
    <n v="33.599999999999994"/>
    <n v="201.6"/>
    <n v="1355.1999999999998"/>
  </r>
  <r>
    <s v="AGSH30291-01"/>
    <s v="主轴间隔套12.5mm"/>
    <x v="1"/>
    <n v="202"/>
    <x v="1"/>
    <s v="HVX"/>
    <x v="0"/>
    <s v="Order specific"/>
    <n v="2100"/>
    <n v="53"/>
    <n v="0"/>
    <n v="2.2000000000000002"/>
    <n v="0"/>
    <n v="0"/>
    <n v="2"/>
    <n v="116.60000000000001"/>
    <n v="15512.5"/>
    <n v="0"/>
    <n v="0"/>
    <n v="0"/>
    <n v="4.4000000000000004"/>
  </r>
  <r>
    <s v="AGSH30292-01"/>
    <s v="SLEEVE"/>
    <x v="2"/>
    <n v="202"/>
    <x v="1"/>
    <s v="HVX"/>
    <x v="1"/>
    <s v="kanban"/>
    <n v="2600"/>
    <n v="528"/>
    <n v="450"/>
    <n v="2.9"/>
    <n v="0"/>
    <n v="150"/>
    <n v="7814"/>
    <n v="1531.2"/>
    <n v="2.4756846685436398"/>
    <n v="0"/>
    <n v="217.5"/>
    <n v="1305"/>
    <n v="22660.6"/>
  </r>
  <r>
    <s v="AGSH30293-01"/>
    <s v="主轴间隔套58.4mm"/>
    <x v="1"/>
    <n v="202"/>
    <x v="1"/>
    <s v="HVX"/>
    <x v="0"/>
    <s v="Order specific"/>
    <n v="2100"/>
    <n v="454"/>
    <n v="0"/>
    <n v="4.4000000000000004"/>
    <n v="0"/>
    <n v="0"/>
    <n v="603"/>
    <n v="1997.6000000000001"/>
    <n v="319.60199004975124"/>
    <n v="0"/>
    <n v="0"/>
    <n v="0"/>
    <n v="2653.2000000000003"/>
  </r>
  <r>
    <s v="AGSH30293-02"/>
    <s v="SLEEVE"/>
    <x v="2"/>
    <n v="202"/>
    <x v="1"/>
    <s v="HVX"/>
    <x v="1"/>
    <s v="kanban"/>
    <n v="2600"/>
    <n v="539"/>
    <n v="640"/>
    <n v="8"/>
    <n v="0"/>
    <n v="160"/>
    <n v="7804"/>
    <n v="4312"/>
    <n v="21.233982573039466"/>
    <n v="0"/>
    <n v="640"/>
    <n v="5120"/>
    <n v="62432"/>
  </r>
  <r>
    <s v="AGSH30293-03"/>
    <s v="SLEEVE"/>
    <x v="2"/>
    <n v="202"/>
    <x v="1"/>
    <s v="HVX"/>
    <x v="1"/>
    <s v="kanban"/>
    <n v="2600"/>
    <n v="402"/>
    <n v="150"/>
    <n v="8"/>
    <n v="0"/>
    <n v="150"/>
    <n v="7814"/>
    <n v="3216"/>
    <n v="25.177245968773995"/>
    <n v="0"/>
    <n v="600"/>
    <n v="1200"/>
    <n v="62512"/>
  </r>
  <r>
    <s v="AGSH30294-01"/>
    <s v="SLEEVE"/>
    <x v="2"/>
    <n v="202"/>
    <x v="1"/>
    <s v="HVX"/>
    <x v="1"/>
    <s v="kanban"/>
    <n v="2600"/>
    <n v="569"/>
    <n v="720"/>
    <n v="7.7"/>
    <n v="0"/>
    <n v="120"/>
    <n v="584"/>
    <n v="4381.3"/>
    <n v="251.25"/>
    <n v="0"/>
    <n v="462"/>
    <n v="5544"/>
    <n v="4496.8"/>
  </r>
  <r>
    <s v="AGSH30295-01"/>
    <s v="SLEEVE"/>
    <x v="2"/>
    <n v="202"/>
    <x v="1"/>
    <s v="HVX"/>
    <x v="1"/>
    <s v="kanban"/>
    <n v="2600"/>
    <n v="111"/>
    <n v="160"/>
    <n v="7.7"/>
    <n v="0"/>
    <n v="32"/>
    <n v="948"/>
    <n v="854.7"/>
    <n v="219.0770042194093"/>
    <n v="0"/>
    <n v="123.2"/>
    <n v="1232"/>
    <n v="7299.6"/>
  </r>
  <r>
    <s v="AGSH30297-01"/>
    <s v="HUB"/>
    <x v="2"/>
    <n v="202"/>
    <x v="1"/>
    <s v="HVX"/>
    <x v="1"/>
    <s v="kanban"/>
    <n v="2600"/>
    <n v="303"/>
    <n v="0"/>
    <n v="3.9"/>
    <n v="0"/>
    <n v="120"/>
    <n v="6632"/>
    <n v="1181.7"/>
    <n v="6.1090168878166464"/>
    <n v="0"/>
    <n v="234"/>
    <n v="0"/>
    <n v="25864.799999999999"/>
  </r>
  <r>
    <s v="AGSH30298-01"/>
    <s v="HUB"/>
    <x v="2"/>
    <n v="202"/>
    <x v="1"/>
    <s v="HVX"/>
    <x v="1"/>
    <s v="kanban"/>
    <n v="2600"/>
    <n v="173"/>
    <n v="248"/>
    <n v="10.7"/>
    <n v="0"/>
    <n v="62"/>
    <n v="1757"/>
    <n v="1851.1"/>
    <n v="62.945361411496869"/>
    <n v="0"/>
    <n v="331.7"/>
    <n v="2653.6"/>
    <n v="18799.899999999998"/>
  </r>
  <r>
    <s v="AGSH30303-01"/>
    <s v="DISK"/>
    <x v="2"/>
    <n v="212"/>
    <x v="1"/>
    <s v="HVX"/>
    <x v="1"/>
    <s v="kanban"/>
    <n v="2600"/>
    <n v="675"/>
    <n v="600"/>
    <n v="1.2"/>
    <n v="0"/>
    <n v="300"/>
    <n v="16760"/>
    <n v="810"/>
    <n v="3.7676014319809066"/>
    <n v="0"/>
    <n v="180"/>
    <n v="720"/>
    <n v="20112"/>
  </r>
  <r>
    <s v="AGSH30305-01"/>
    <s v="白色凸轮盘"/>
    <x v="3"/>
    <n v="202"/>
    <x v="1"/>
    <s v="HVX"/>
    <x v="2"/>
    <s v="MRP"/>
    <s v="VMI"/>
    <n v="88"/>
    <n v="0"/>
    <n v="67.5"/>
    <n v="0"/>
    <n v="0"/>
    <n v="7701"/>
    <n v="5940"/>
    <n v="31.992598363848849"/>
    <n v="0"/>
    <n v="0"/>
    <n v="0"/>
    <n v="519817.5"/>
  </r>
  <r>
    <s v="AGSH30308-01"/>
    <s v="DISK"/>
    <x v="2"/>
    <n v="212"/>
    <x v="1"/>
    <s v="HVX"/>
    <x v="1"/>
    <s v="kanban"/>
    <n v="2600"/>
    <n v="468"/>
    <n v="200"/>
    <n v="8.4499999999999993"/>
    <n v="0"/>
    <n v="200"/>
    <n v="8393"/>
    <n v="3954.5999999999995"/>
    <n v="3.8269986893840104"/>
    <n v="0"/>
    <n v="844.99999999999989"/>
    <n v="1689.9999999999998"/>
    <n v="70920.849999999991"/>
  </r>
  <r>
    <s v="AGSH30310-01"/>
    <s v="RING"/>
    <x v="2"/>
    <n v="202"/>
    <x v="1"/>
    <s v="HVX"/>
    <x v="1"/>
    <s v="kanban"/>
    <n v="2600"/>
    <n v="831"/>
    <n v="300"/>
    <n v="3.1"/>
    <n v="0"/>
    <n v="300"/>
    <n v="16762"/>
    <n v="2576.1"/>
    <n v="10.190908006204511"/>
    <n v="0"/>
    <n v="465"/>
    <n v="930"/>
    <n v="51962.200000000004"/>
  </r>
  <r>
    <s v="AGSH30314-01"/>
    <s v="卷簧盒轴承"/>
    <x v="10"/>
    <n v="219"/>
    <x v="1"/>
    <s v="HVX"/>
    <x v="0"/>
    <s v="Order specific"/>
    <n v="2100"/>
    <n v="647"/>
    <n v="0"/>
    <n v="8.44"/>
    <n v="0"/>
    <n v="0"/>
    <n v="1303"/>
    <n v="5460.6799999999994"/>
    <n v="232.78204144282424"/>
    <n v="0"/>
    <n v="0"/>
    <n v="0"/>
    <n v="10997.32"/>
  </r>
  <r>
    <s v="AGSH30320-01"/>
    <s v="DISK"/>
    <x v="2"/>
    <n v="202"/>
    <x v="1"/>
    <s v="HVX"/>
    <x v="1"/>
    <s v="kanban"/>
    <n v="2600"/>
    <n v="662"/>
    <n v="682"/>
    <n v="2.59"/>
    <n v="0"/>
    <n v="200"/>
    <n v="7694"/>
    <n v="1714.58"/>
    <n v="30.693397452560436"/>
    <n v="0"/>
    <n v="259"/>
    <n v="1766.3799999999999"/>
    <n v="19927.46"/>
  </r>
  <r>
    <s v="AGSH30323-01"/>
    <s v="AXLE"/>
    <x v="2"/>
    <n v="202"/>
    <x v="1"/>
    <s v="HVX"/>
    <x v="1"/>
    <s v="kanban"/>
    <n v="2600"/>
    <n v="85"/>
    <n v="120"/>
    <n v="2.62"/>
    <n v="0"/>
    <n v="24"/>
    <n v="398"/>
    <n v="222.70000000000002"/>
    <n v="607.1105527638191"/>
    <n v="0"/>
    <n v="31.44"/>
    <n v="314.40000000000003"/>
    <n v="1042.76"/>
  </r>
  <r>
    <s v="AGSH30328-01"/>
    <s v="DISK"/>
    <x v="2"/>
    <n v="202"/>
    <x v="1"/>
    <s v="HVX"/>
    <x v="1"/>
    <s v="kanban"/>
    <n v="2600"/>
    <n v="805"/>
    <n v="400"/>
    <n v="4.1900000000000004"/>
    <n v="0"/>
    <n v="200"/>
    <n v="7453"/>
    <n v="3372.9500000000003"/>
    <n v="4.1627532537233325"/>
    <n v="0"/>
    <n v="419.00000000000006"/>
    <n v="1676.0000000000002"/>
    <n v="31228.070000000003"/>
  </r>
  <r>
    <s v="AGSH30343-01"/>
    <s v="SHAFT"/>
    <x v="2"/>
    <n v="202"/>
    <x v="1"/>
    <s v="HVX"/>
    <x v="1"/>
    <s v="kanban"/>
    <n v="2600"/>
    <n v="393"/>
    <n v="350"/>
    <n v="26.8"/>
    <n v="0"/>
    <n v="120"/>
    <n v="7613"/>
    <n v="10532.4"/>
    <n v="38.59516616314199"/>
    <n v="0"/>
    <n v="1608"/>
    <n v="9380"/>
    <n v="204028.4"/>
  </r>
  <r>
    <s v="AGSH30344-01"/>
    <s v="SHAFT"/>
    <x v="2"/>
    <n v="202"/>
    <x v="1"/>
    <s v="HVX"/>
    <x v="1"/>
    <s v="kanban"/>
    <n v="2600"/>
    <n v="315"/>
    <n v="360"/>
    <n v="28.13"/>
    <n v="0"/>
    <n v="120"/>
    <n v="7608"/>
    <n v="8860.9499999999989"/>
    <n v="18.854495268138802"/>
    <n v="0"/>
    <n v="1687.8"/>
    <n v="10126.799999999999"/>
    <n v="214013.03999999998"/>
  </r>
  <r>
    <s v="AGSH30358-01"/>
    <s v="LEVER"/>
    <x v="2"/>
    <n v="212"/>
    <x v="1"/>
    <s v="HVX"/>
    <x v="1"/>
    <s v="kanban"/>
    <n v="2600"/>
    <n v="788"/>
    <n v="800"/>
    <n v="3.8"/>
    <n v="0"/>
    <n v="200"/>
    <n v="9499"/>
    <n v="2994.3999999999996"/>
    <n v="12.103905674281503"/>
    <n v="0"/>
    <n v="380"/>
    <n v="3040"/>
    <n v="36096.199999999997"/>
  </r>
  <r>
    <s v="AGSH30364-01"/>
    <s v="SPRING"/>
    <x v="2"/>
    <n v="219"/>
    <x v="1"/>
    <s v="HVX"/>
    <x v="1"/>
    <s v="kanban"/>
    <n v="2600"/>
    <n v="283"/>
    <n v="180"/>
    <n v="0.13"/>
    <n v="0"/>
    <n v="45"/>
    <n v="866"/>
    <n v="36.79"/>
    <n v="332.12471131639722"/>
    <n v="0"/>
    <n v="2.9250000000000003"/>
    <n v="23.400000000000002"/>
    <n v="112.58"/>
  </r>
  <r>
    <s v="AGSH30365-01"/>
    <s v="SPRING"/>
    <x v="2"/>
    <n v="219"/>
    <x v="1"/>
    <s v="HVX"/>
    <x v="1"/>
    <s v="kanban"/>
    <n v="2600"/>
    <n v="276"/>
    <n v="90"/>
    <n v="0.13"/>
    <n v="0"/>
    <n v="45"/>
    <n v="866"/>
    <n v="35.880000000000003"/>
    <n v="119.27829099307159"/>
    <n v="0"/>
    <n v="2.9250000000000003"/>
    <n v="11.700000000000001"/>
    <n v="112.58"/>
  </r>
  <r>
    <s v="AGSH30371-01"/>
    <s v="LEVER"/>
    <x v="2"/>
    <n v="202"/>
    <x v="1"/>
    <s v="HVX"/>
    <x v="1"/>
    <s v="kanban"/>
    <n v="2600"/>
    <n v="674"/>
    <n v="200"/>
    <n v="2.9"/>
    <n v="0"/>
    <n v="200"/>
    <n v="9010"/>
    <n v="1954.6"/>
    <n v="11.180910099889012"/>
    <n v="0"/>
    <n v="290"/>
    <n v="580"/>
    <n v="26129"/>
  </r>
  <r>
    <s v="AGSH30378-01"/>
    <s v="AXLE"/>
    <x v="2"/>
    <n v="212"/>
    <x v="1"/>
    <s v="HVX"/>
    <x v="1"/>
    <s v="kanban"/>
    <n v="2600"/>
    <n v="1227"/>
    <n v="600"/>
    <n v="2.4500000000000002"/>
    <n v="0"/>
    <n v="200"/>
    <n v="8379"/>
    <n v="3006.15"/>
    <n v="29.36030552571906"/>
    <n v="0"/>
    <n v="245.00000000000003"/>
    <n v="1470"/>
    <n v="20528.550000000003"/>
  </r>
  <r>
    <s v="AGSH30380-01"/>
    <s v="PACKER"/>
    <x v="2"/>
    <n v="212"/>
    <x v="1"/>
    <s v="HVX"/>
    <x v="1"/>
    <s v="kanban"/>
    <n v="2600"/>
    <n v="2090"/>
    <n v="618"/>
    <n v="3.25"/>
    <n v="0"/>
    <n v="200"/>
    <n v="3450"/>
    <n v="6792.5"/>
    <n v="129.81304347826088"/>
    <n v="0"/>
    <n v="325"/>
    <n v="2008.5"/>
    <n v="11212.5"/>
  </r>
  <r>
    <s v="AGSH30400-01"/>
    <s v="BAR"/>
    <x v="2"/>
    <n v="212"/>
    <x v="1"/>
    <s v="HVX"/>
    <x v="1"/>
    <s v="kanban"/>
    <n v="2600"/>
    <n v="824"/>
    <n v="600"/>
    <n v="1.86"/>
    <n v="0"/>
    <n v="300"/>
    <n v="8401"/>
    <n v="1532.64"/>
    <n v="90.804666111177241"/>
    <n v="0"/>
    <n v="279"/>
    <n v="1116"/>
    <n v="15625.86"/>
  </r>
  <r>
    <s v="AGSH30402-01"/>
    <s v="ROD"/>
    <x v="2"/>
    <n v="202"/>
    <x v="1"/>
    <s v="HVX"/>
    <x v="1"/>
    <s v="kanban"/>
    <n v="2600"/>
    <n v="25"/>
    <n v="36"/>
    <n v="4.2"/>
    <n v="0"/>
    <n v="12"/>
    <n v="260"/>
    <n v="105"/>
    <n v="1156.7692307692307"/>
    <n v="0"/>
    <n v="25.200000000000003"/>
    <n v="151.20000000000002"/>
    <n v="1092"/>
  </r>
  <r>
    <s v="AGSH30402-02"/>
    <s v="ROD"/>
    <x v="2"/>
    <n v="202"/>
    <x v="1"/>
    <s v="HVX"/>
    <x v="1"/>
    <s v="kanban"/>
    <n v="2600"/>
    <n v="557"/>
    <n v="300"/>
    <n v="3.83"/>
    <n v="0"/>
    <n v="150"/>
    <n v="7498"/>
    <n v="2133.31"/>
    <n v="1.2169911976527072"/>
    <n v="0"/>
    <n v="287.25"/>
    <n v="1149"/>
    <n v="28717.34"/>
  </r>
  <r>
    <s v="AGSH30404-01"/>
    <s v="合分按钮复位弹簧夹"/>
    <x v="4"/>
    <n v="213"/>
    <x v="1"/>
    <s v="HVX"/>
    <x v="0"/>
    <s v="Order specific"/>
    <n v="2100"/>
    <n v="906"/>
    <n v="5950"/>
    <n v="18.02"/>
    <n v="1000"/>
    <n v="0"/>
    <n v="8379"/>
    <n v="16326.119999999999"/>
    <n v="24.263635278672872"/>
    <n v="18020"/>
    <n v="0"/>
    <n v="107219"/>
    <n v="150989.57999999999"/>
  </r>
  <r>
    <s v="AGSH30415-01"/>
    <s v="BEVEL GEAR"/>
    <x v="2"/>
    <n v="202"/>
    <x v="1"/>
    <s v="HVX"/>
    <x v="1"/>
    <s v="kanban"/>
    <n v="2600"/>
    <n v="531"/>
    <n v="144"/>
    <n v="37.299999999999997"/>
    <n v="0"/>
    <n v="144"/>
    <n v="9128"/>
    <n v="19806.3"/>
    <n v="36.228089395267311"/>
    <n v="0"/>
    <n v="2685.6"/>
    <n v="5371.2"/>
    <n v="340474.39999999997"/>
  </r>
  <r>
    <s v="AGSH30433-01"/>
    <s v="RING"/>
    <x v="2"/>
    <n v="202"/>
    <x v="1"/>
    <s v="HVX"/>
    <x v="1"/>
    <s v="kanban"/>
    <n v="2600"/>
    <n v="1005"/>
    <n v="1600"/>
    <n v="0.68"/>
    <n v="0"/>
    <n v="400"/>
    <n v="18252"/>
    <n v="683.40000000000009"/>
    <n v="10.618836291913215"/>
    <n v="0"/>
    <n v="136"/>
    <n v="1088"/>
    <n v="12411.36"/>
  </r>
  <r>
    <s v="AGSH30437-01"/>
    <s v="LOCKING LEVER"/>
    <x v="2"/>
    <n v="202"/>
    <x v="1"/>
    <s v="HVX"/>
    <x v="1"/>
    <s v="kanban"/>
    <n v="2600"/>
    <n v="527"/>
    <n v="363"/>
    <n v="7"/>
    <n v="0"/>
    <n v="200"/>
    <n v="9128"/>
    <n v="3689"/>
    <n v="40.186787905346186"/>
    <n v="0"/>
    <n v="700"/>
    <n v="2541"/>
    <n v="63896"/>
  </r>
  <r>
    <s v="AGSH30439-01"/>
    <s v="AXLE"/>
    <x v="2"/>
    <n v="202"/>
    <x v="1"/>
    <s v="HVX"/>
    <x v="1"/>
    <s v="kanban"/>
    <n v="2600"/>
    <n v="2928"/>
    <n v="600"/>
    <n v="0.44"/>
    <n v="0"/>
    <n v="200"/>
    <n v="1570"/>
    <n v="1288.32"/>
    <n v="122.51910828025477"/>
    <n v="0"/>
    <n v="44"/>
    <n v="264"/>
    <n v="690.8"/>
  </r>
  <r>
    <s v="AGSH30457-01"/>
    <s v="FOIL"/>
    <x v="2"/>
    <n v="202"/>
    <x v="1"/>
    <s v="HVX"/>
    <x v="1"/>
    <s v="kanban"/>
    <n v="2600"/>
    <n v="1"/>
    <n v="800"/>
    <n v="0.2"/>
    <n v="0"/>
    <n v="200"/>
    <n v="6999"/>
    <n v="0.2"/>
    <n v="152.69609944277755"/>
    <n v="0"/>
    <n v="20"/>
    <n v="160"/>
    <n v="1399.8000000000002"/>
  </r>
  <r>
    <s v="AGSH30461-01"/>
    <s v="FISHPLATE"/>
    <x v="2"/>
    <n v="212"/>
    <x v="1"/>
    <s v="HVX"/>
    <x v="1"/>
    <s v="kanban"/>
    <n v="2600"/>
    <n v="644"/>
    <n v="400"/>
    <n v="6"/>
    <n v="0"/>
    <n v="200"/>
    <n v="8423"/>
    <n v="3864"/>
    <n v="4.3333729075151373E-2"/>
    <n v="0"/>
    <n v="600"/>
    <n v="2400"/>
    <n v="50538"/>
  </r>
  <r>
    <s v="AGSH30469-01"/>
    <s v="储能滑块"/>
    <x v="4"/>
    <n v="213"/>
    <x v="1"/>
    <s v="HVX"/>
    <x v="0"/>
    <s v="Order specific"/>
    <n v="2100"/>
    <n v="1418"/>
    <n v="1400"/>
    <n v="10.57"/>
    <n v="1000"/>
    <n v="0"/>
    <n v="8917"/>
    <n v="14988.26"/>
    <n v="26.360883705282045"/>
    <n v="10570"/>
    <n v="0"/>
    <n v="14798"/>
    <n v="94252.69"/>
  </r>
  <r>
    <s v="AGSH30471-01"/>
    <s v="RAMP HOOK"/>
    <x v="2"/>
    <n v="212"/>
    <x v="1"/>
    <s v="HVX"/>
    <x v="1"/>
    <s v="kanban"/>
    <n v="2600"/>
    <n v="1429"/>
    <n v="1300"/>
    <n v="3.66"/>
    <n v="0"/>
    <n v="400"/>
    <n v="16035"/>
    <n v="5230.1400000000003"/>
    <n v="32.277517929529154"/>
    <n v="0"/>
    <n v="732"/>
    <n v="4758"/>
    <n v="58688.100000000006"/>
  </r>
  <r>
    <s v="AGSH30473-01"/>
    <s v="FISHPLATE"/>
    <x v="2"/>
    <n v="212"/>
    <x v="1"/>
    <s v="HVX"/>
    <x v="1"/>
    <s v="kanban"/>
    <n v="2600"/>
    <n v="1031"/>
    <n v="600"/>
    <n v="1.8"/>
    <n v="0"/>
    <n v="300"/>
    <n v="8381"/>
    <n v="1855.8"/>
    <n v="62.234220260112153"/>
    <n v="0"/>
    <n v="270"/>
    <n v="1080"/>
    <n v="15085.800000000001"/>
  </r>
  <r>
    <s v="AGSH30475-01"/>
    <s v="FORK"/>
    <x v="2"/>
    <n v="212"/>
    <x v="1"/>
    <s v="HVX"/>
    <x v="1"/>
    <s v="kanban"/>
    <n v="2600"/>
    <n v="1106"/>
    <n v="0"/>
    <n v="2.95"/>
    <n v="0"/>
    <n v="300"/>
    <n v="22257"/>
    <n v="3262.7000000000003"/>
    <n v="16.907714426921867"/>
    <n v="0"/>
    <n v="442.5"/>
    <n v="0"/>
    <n v="65658.150000000009"/>
  </r>
  <r>
    <s v="AGSH30477-01"/>
    <s v="BRACKET"/>
    <x v="2"/>
    <n v="202"/>
    <x v="1"/>
    <s v="HVX"/>
    <x v="1"/>
    <s v="kanban"/>
    <n v="2600"/>
    <n v="1262"/>
    <n v="1200"/>
    <n v="0.46"/>
    <n v="0"/>
    <n v="600"/>
    <n v="35576"/>
    <n v="580.52"/>
    <n v="11.347256577467956"/>
    <n v="0"/>
    <n v="138"/>
    <n v="552"/>
    <n v="16364.960000000001"/>
  </r>
  <r>
    <s v="AGSH30486-01"/>
    <s v="FIXING"/>
    <x v="2"/>
    <n v="202"/>
    <x v="1"/>
    <s v="HVX"/>
    <x v="1"/>
    <s v="kanban"/>
    <n v="2600"/>
    <n v="1210"/>
    <n v="300"/>
    <n v="35.47"/>
    <n v="0"/>
    <n v="300"/>
    <n v="15129"/>
    <n v="42918.7"/>
    <n v="30.446823980434928"/>
    <n v="0"/>
    <n v="5320.5"/>
    <n v="10641"/>
    <n v="536625.63"/>
  </r>
  <r>
    <s v="AGSH30488-01"/>
    <s v="卷簧盒传动大齿轮"/>
    <x v="3"/>
    <n v="202"/>
    <x v="1"/>
    <s v="HVX"/>
    <x v="2"/>
    <s v="MRP"/>
    <s v="VMI"/>
    <n v="77"/>
    <n v="0"/>
    <n v="79.900000000000006"/>
    <n v="0"/>
    <n v="0"/>
    <n v="7675"/>
    <n v="6152.3"/>
    <n v="57.543973941368073"/>
    <n v="0"/>
    <n v="0"/>
    <n v="0"/>
    <n v="613232.5"/>
  </r>
  <r>
    <s v="AGSH30494-01"/>
    <s v="GEAR WHEEL"/>
    <x v="2"/>
    <n v="202"/>
    <x v="1"/>
    <s v="HVX"/>
    <x v="1"/>
    <s v="kanban"/>
    <n v="2600"/>
    <n v="245"/>
    <n v="360"/>
    <n v="57.15"/>
    <n v="0"/>
    <n v="120"/>
    <n v="7655"/>
    <n v="14001.75"/>
    <n v="3.6714565643370345"/>
    <n v="0"/>
    <n v="3429"/>
    <n v="20574"/>
    <n v="437483.25"/>
  </r>
  <r>
    <s v="AGSH30498-01"/>
    <s v="CRANK"/>
    <x v="3"/>
    <n v="202"/>
    <x v="1"/>
    <s v="HVX"/>
    <x v="2"/>
    <s v="MRP"/>
    <s v="VMI"/>
    <n v="5"/>
    <n v="0"/>
    <n v="64"/>
    <n v="0"/>
    <n v="0"/>
    <n v="1273"/>
    <n v="320"/>
    <n v="70.247446975648074"/>
    <n v="0"/>
    <n v="0"/>
    <n v="0"/>
    <n v="81472"/>
  </r>
  <r>
    <s v="AGSH30529-01"/>
    <s v="CONNECTING ROD"/>
    <x v="2"/>
    <n v="202"/>
    <x v="1"/>
    <s v="HVX"/>
    <x v="1"/>
    <s v="kanban"/>
    <n v="2600"/>
    <n v="105"/>
    <n v="0"/>
    <n v="2.68"/>
    <n v="0"/>
    <n v="10"/>
    <n v="0"/>
    <n v="281.40000000000003"/>
    <s v=""/>
    <n v="0"/>
    <n v="13.4"/>
    <n v="0"/>
    <n v="0"/>
  </r>
  <r>
    <s v="AGSH30545-01"/>
    <s v="LEVER"/>
    <x v="2"/>
    <n v="202"/>
    <x v="1"/>
    <s v="HVX"/>
    <x v="1"/>
    <s v="kanban"/>
    <n v="2600"/>
    <n v="83"/>
    <n v="60"/>
    <n v="1.91"/>
    <n v="0"/>
    <n v="20"/>
    <n v="370"/>
    <n v="158.53"/>
    <n v="103.58108108108108"/>
    <n v="0"/>
    <n v="19.099999999999998"/>
    <n v="114.6"/>
    <n v="706.69999999999993"/>
  </r>
  <r>
    <s v="AGSH30547-01"/>
    <s v="TOGGLE LINK"/>
    <x v="2"/>
    <n v="202"/>
    <x v="1"/>
    <s v="HVX"/>
    <x v="1"/>
    <s v="kanban"/>
    <n v="2600"/>
    <n v="79"/>
    <n v="60"/>
    <n v="1.0900000000000001"/>
    <n v="0"/>
    <n v="20"/>
    <n v="370"/>
    <n v="86.11"/>
    <n v="81.878378378378386"/>
    <n v="0"/>
    <n v="10.9"/>
    <n v="65.400000000000006"/>
    <n v="403.3"/>
  </r>
  <r>
    <s v="AGSH30557-01"/>
    <s v="AXLE"/>
    <x v="2"/>
    <n v="202"/>
    <x v="1"/>
    <s v="HVX"/>
    <x v="1"/>
    <s v="kanban"/>
    <n v="2600"/>
    <n v="108"/>
    <n v="100"/>
    <n v="1.08"/>
    <n v="0"/>
    <n v="20"/>
    <n v="370"/>
    <n v="116.64000000000001"/>
    <n v="77.932432432432435"/>
    <n v="0"/>
    <n v="10.8"/>
    <n v="108"/>
    <n v="399.6"/>
  </r>
  <r>
    <s v="AGSH30576-01"/>
    <s v="SPRING BLADE"/>
    <x v="2"/>
    <n v="202"/>
    <x v="1"/>
    <s v="HVX"/>
    <x v="1"/>
    <s v="kanban"/>
    <n v="2600"/>
    <n v="72"/>
    <n v="80"/>
    <n v="2.33"/>
    <n v="0"/>
    <n v="20"/>
    <n v="370"/>
    <n v="167.76"/>
    <n v="106.54054054054055"/>
    <n v="0"/>
    <n v="23.3"/>
    <n v="186.4"/>
    <n v="862.1"/>
  </r>
  <r>
    <s v="AGSH30579-01"/>
    <s v="COMPRESSION SPRING"/>
    <x v="2"/>
    <n v="219"/>
    <x v="1"/>
    <s v="HVX"/>
    <x v="1"/>
    <s v="kanban"/>
    <n v="2600"/>
    <n v="714"/>
    <n v="800"/>
    <n v="0.13"/>
    <n v="0"/>
    <n v="300"/>
    <n v="9126"/>
    <n v="92.820000000000007"/>
    <n v="2.8796844181459567"/>
    <n v="0"/>
    <n v="19.5"/>
    <n v="104"/>
    <n v="1186.3800000000001"/>
  </r>
  <r>
    <s v="AGSH30587-01"/>
    <s v="Y0支架（配进口Y0)"/>
    <x v="3"/>
    <n v="202"/>
    <x v="1"/>
    <s v="HVX"/>
    <x v="2"/>
    <s v="MRP"/>
    <s v="VMI"/>
    <n v="56"/>
    <n v="0"/>
    <n v="45.7"/>
    <n v="0"/>
    <n v="0"/>
    <n v="0"/>
    <n v="2559.2000000000003"/>
    <s v=""/>
    <n v="0"/>
    <n v="0"/>
    <n v="0"/>
    <n v="0"/>
  </r>
  <r>
    <s v="AGSH30589-01"/>
    <s v="手车丝杆基座"/>
    <x v="3"/>
    <n v="202"/>
    <x v="1"/>
    <s v="HVX"/>
    <x v="2"/>
    <s v="MRP"/>
    <s v="VMI"/>
    <n v="2"/>
    <n v="0"/>
    <n v="14.7"/>
    <n v="0"/>
    <n v="0"/>
    <n v="2858"/>
    <n v="29.4"/>
    <n v="7.1518544436668998"/>
    <n v="0"/>
    <n v="0"/>
    <n v="0"/>
    <n v="42012.6"/>
  </r>
  <r>
    <s v="AGSH30605-11"/>
    <s v="壳体210mm"/>
    <x v="3"/>
    <n v="202"/>
    <x v="1"/>
    <s v="HVX"/>
    <x v="2"/>
    <s v="MRP"/>
    <s v="VMI"/>
    <n v="1"/>
    <n v="0"/>
    <n v="207.51"/>
    <n v="0"/>
    <n v="0"/>
    <n v="2554"/>
    <n v="207.51"/>
    <m/>
    <m/>
    <m/>
    <m/>
    <m/>
  </r>
  <r>
    <s v="AGSH30610-01"/>
    <s v="ANGLE"/>
    <x v="2"/>
    <n v="202"/>
    <x v="1"/>
    <s v="HVX"/>
    <x v="1"/>
    <s v="kanban"/>
    <n v="2600"/>
    <n v="235"/>
    <n v="200"/>
    <n v="1.4"/>
    <n v="0"/>
    <n v="50"/>
    <n v="86"/>
    <n v="329"/>
    <n v="4.2441860465116275"/>
    <n v="0"/>
    <n v="35"/>
    <n v="280"/>
    <n v="120.39999999999999"/>
  </r>
  <r>
    <s v="AGSH30624-01"/>
    <s v="SIDE PANEL"/>
    <x v="2"/>
    <n v="202"/>
    <x v="1"/>
    <s v="HVX"/>
    <x v="1"/>
    <s v="kanban"/>
    <n v="2600"/>
    <n v="176"/>
    <n v="120"/>
    <n v="15"/>
    <n v="0"/>
    <n v="60"/>
    <n v="3034"/>
    <n v="2640"/>
    <n v="28.27125906394199"/>
    <n v="0"/>
    <n v="450"/>
    <n v="1800"/>
    <n v="45510"/>
  </r>
  <r>
    <s v="AGSH30625-01"/>
    <s v="DECORATIVE END PANEL"/>
    <x v="2"/>
    <n v="202"/>
    <x v="1"/>
    <s v="HVX"/>
    <x v="1"/>
    <s v="kanban"/>
    <n v="2600"/>
    <n v="175"/>
    <n v="120"/>
    <n v="14.99"/>
    <n v="0"/>
    <n v="60"/>
    <n v="3034"/>
    <n v="2623.25"/>
    <n v="21.173368490441661"/>
    <n v="0"/>
    <n v="449.7"/>
    <n v="1798.8"/>
    <n v="45479.66"/>
  </r>
  <r>
    <s v="AGSH30632-01"/>
    <s v="兀型板左侧板"/>
    <x v="3"/>
    <n v="202"/>
    <x v="1"/>
    <s v="HVX"/>
    <x v="2"/>
    <s v="MRP"/>
    <s v="VMI"/>
    <n v="6"/>
    <n v="0"/>
    <n v="28.5"/>
    <n v="0"/>
    <n v="0"/>
    <n v="198"/>
    <n v="171"/>
    <n v="322.6010101010101"/>
    <n v="0"/>
    <n v="0"/>
    <n v="0"/>
    <n v="5643"/>
  </r>
  <r>
    <s v="AGSH30633-01"/>
    <s v="兀型板右侧板"/>
    <x v="3"/>
    <n v="202"/>
    <x v="1"/>
    <s v="HVX"/>
    <x v="2"/>
    <s v="MRP"/>
    <s v="VMI"/>
    <n v="6"/>
    <n v="0"/>
    <n v="28.5"/>
    <n v="0"/>
    <n v="0"/>
    <n v="198"/>
    <n v="171"/>
    <n v="11.060606060606061"/>
    <n v="0"/>
    <n v="0"/>
    <n v="0"/>
    <n v="5643"/>
  </r>
  <r>
    <s v="AGSH30656-01"/>
    <s v="电动手车传动齿轮"/>
    <x v="1"/>
    <n v="202"/>
    <x v="1"/>
    <s v="HVX"/>
    <x v="0"/>
    <s v="Order specific"/>
    <n v="2100"/>
    <n v="32"/>
    <n v="68"/>
    <n v="17.04"/>
    <n v="0"/>
    <n v="0"/>
    <n v="366"/>
    <n v="545.28"/>
    <n v="5.9836065573770494"/>
    <n v="0"/>
    <n v="0"/>
    <n v="1158.72"/>
    <n v="6236.6399999999994"/>
  </r>
  <r>
    <s v="AGSH30673-01"/>
    <s v="电动手车连接片"/>
    <x v="1"/>
    <n v="202"/>
    <x v="1"/>
    <s v="HVX"/>
    <x v="0"/>
    <s v="Order specific"/>
    <n v="2100"/>
    <n v="18"/>
    <n v="32"/>
    <n v="2.4500000000000002"/>
    <n v="0"/>
    <n v="0"/>
    <n v="183"/>
    <n v="44.1"/>
    <n v="63.825136612021858"/>
    <n v="0"/>
    <n v="0"/>
    <n v="78.400000000000006"/>
    <n v="448.35"/>
  </r>
  <r>
    <s v="AGSH30675-01"/>
    <s v="电动手车支座"/>
    <x v="1"/>
    <n v="202"/>
    <x v="1"/>
    <s v="HVX"/>
    <x v="0"/>
    <s v="Order specific"/>
    <n v="2100"/>
    <n v="31"/>
    <n v="19"/>
    <n v="2.36"/>
    <n v="0"/>
    <n v="0"/>
    <n v="183"/>
    <n v="73.16"/>
    <n v="35.901639344262293"/>
    <n v="0"/>
    <n v="0"/>
    <n v="44.839999999999996"/>
    <n v="431.88"/>
  </r>
  <r>
    <s v="AGSH30677-01"/>
    <s v="RING"/>
    <x v="2"/>
    <n v="212"/>
    <x v="1"/>
    <s v="HVX"/>
    <x v="1"/>
    <s v="kanban"/>
    <n v="2600"/>
    <n v="1241"/>
    <n v="2500"/>
    <n v="1.3"/>
    <n v="0"/>
    <n v="500"/>
    <n v="11596"/>
    <n v="1613.3"/>
    <n v="0.97576750603656437"/>
    <n v="0"/>
    <n v="325"/>
    <n v="3250"/>
    <n v="15074.800000000001"/>
  </r>
  <r>
    <s v="AGSH30698-01"/>
    <s v="手车前框架210mm"/>
    <x v="3"/>
    <n v="202"/>
    <x v="1"/>
    <s v="HVX"/>
    <x v="2"/>
    <s v="MRP"/>
    <s v="VMI"/>
    <n v="1"/>
    <n v="0"/>
    <n v="90.19"/>
    <n v="0"/>
    <n v="0"/>
    <n v="2320"/>
    <n v="90.19"/>
    <n v="195.24353448275861"/>
    <n v="0"/>
    <n v="0"/>
    <n v="0"/>
    <n v="209240.8"/>
  </r>
  <r>
    <s v="AGSH30705-01"/>
    <s v="手车侧后框架"/>
    <x v="3"/>
    <n v="202"/>
    <x v="1"/>
    <s v="HVX"/>
    <x v="2"/>
    <s v="MRP"/>
    <s v="VMI"/>
    <n v="1"/>
    <n v="16"/>
    <n v="100"/>
    <n v="0"/>
    <n v="0"/>
    <n v="2963"/>
    <n v="100"/>
    <n v="0.12318596017549781"/>
    <n v="0"/>
    <n v="0"/>
    <n v="1600"/>
    <n v="296300"/>
  </r>
  <r>
    <s v="AGSH30711-01"/>
    <s v="PAD"/>
    <x v="2"/>
    <n v="202"/>
    <x v="1"/>
    <s v="HVX"/>
    <x v="1"/>
    <s v="kanban"/>
    <n v="2600"/>
    <n v="567"/>
    <n v="400"/>
    <n v="2.1"/>
    <n v="0"/>
    <n v="200"/>
    <n v="5554"/>
    <n v="1190.7"/>
    <n v="6.571840115232265E-2"/>
    <n v="0"/>
    <n v="210"/>
    <n v="840"/>
    <n v="11663.4"/>
  </r>
  <r>
    <s v="AGSH30712-01"/>
    <s v="PAD"/>
    <x v="2"/>
    <n v="202"/>
    <x v="1"/>
    <s v="HVX"/>
    <x v="1"/>
    <s v="kanban"/>
    <n v="2600"/>
    <n v="546"/>
    <n v="600"/>
    <n v="1.8"/>
    <n v="0"/>
    <n v="200"/>
    <n v="5554"/>
    <n v="982.80000000000007"/>
    <n v="37.262333453366942"/>
    <n v="0"/>
    <n v="180"/>
    <n v="1080"/>
    <n v="9997.2000000000007"/>
  </r>
  <r>
    <s v="AGSH30714-01"/>
    <s v="AXLE"/>
    <x v="2"/>
    <n v="212"/>
    <x v="1"/>
    <s v="HVX"/>
    <x v="1"/>
    <s v="kanban"/>
    <n v="2600"/>
    <n v="358"/>
    <n v="600"/>
    <n v="1.92"/>
    <n v="0"/>
    <n v="200"/>
    <n v="2781"/>
    <n v="687.36"/>
    <n v="71.661272923408845"/>
    <n v="0"/>
    <n v="192"/>
    <n v="1152"/>
    <n v="5339.5199999999995"/>
  </r>
  <r>
    <s v="AGSH30714-02"/>
    <s v="电动手车合闸闭锁杆"/>
    <x v="1"/>
    <n v="202"/>
    <x v="1"/>
    <s v="HVX"/>
    <x v="0"/>
    <s v="Order specific"/>
    <n v="2100"/>
    <n v="58"/>
    <n v="0"/>
    <n v="5.03"/>
    <n v="0"/>
    <n v="0"/>
    <n v="0"/>
    <n v="291.74"/>
    <s v=""/>
    <n v="0"/>
    <n v="0"/>
    <n v="0"/>
    <n v="0"/>
  </r>
  <r>
    <s v="AGSH30722-01"/>
    <s v="手车轮子"/>
    <x v="3"/>
    <n v="202"/>
    <x v="1"/>
    <s v="HVX"/>
    <x v="2"/>
    <s v="MRP"/>
    <s v="VMI"/>
    <n v="277"/>
    <n v="0"/>
    <n v="5.5"/>
    <n v="0"/>
    <n v="0"/>
    <n v="11366"/>
    <n v="1523.5"/>
    <n v="1.8625725849023402"/>
    <n v="0"/>
    <n v="0"/>
    <n v="0"/>
    <n v="62513"/>
  </r>
  <r>
    <s v="AGSH30724-01"/>
    <s v="FIXING"/>
    <x v="2"/>
    <n v="202"/>
    <x v="1"/>
    <s v="HVX"/>
    <x v="1"/>
    <s v="kanban"/>
    <n v="2600"/>
    <n v="3005"/>
    <n v="4000"/>
    <n v="1.17"/>
    <n v="0"/>
    <n v="1000"/>
    <n v="22392"/>
    <n v="3515.85"/>
    <n v="4.5152286530903893"/>
    <n v="0"/>
    <n v="585"/>
    <n v="4680"/>
    <n v="26198.639999999999"/>
  </r>
  <r>
    <s v="AGSH30730-01"/>
    <s v="AXLE"/>
    <x v="2"/>
    <n v="202"/>
    <x v="1"/>
    <s v="HVX"/>
    <x v="1"/>
    <s v="kanban"/>
    <n v="2600"/>
    <n v="670"/>
    <n v="1500"/>
    <n v="1.7"/>
    <n v="0"/>
    <n v="300"/>
    <n v="2609"/>
    <n v="1139"/>
    <n v="420.40053660406289"/>
    <n v="0"/>
    <n v="255"/>
    <n v="2550"/>
    <n v="4435.3"/>
  </r>
  <r>
    <s v="AGSH30736-01"/>
    <s v="手车丝杆固定铜螺母"/>
    <x v="3"/>
    <n v="202"/>
    <x v="1"/>
    <s v="HVX"/>
    <x v="2"/>
    <s v="MRP"/>
    <s v="VMI"/>
    <n v="268"/>
    <n v="0"/>
    <n v="6.3"/>
    <n v="0"/>
    <n v="0"/>
    <n v="2821"/>
    <n v="1688.3999999999999"/>
    <n v="86.68911733427862"/>
    <n v="0"/>
    <n v="0"/>
    <n v="0"/>
    <n v="17772.3"/>
  </r>
  <r>
    <s v="AGSH30740-01"/>
    <s v="DISK"/>
    <x v="2"/>
    <n v="219"/>
    <x v="1"/>
    <s v="HVX"/>
    <x v="1"/>
    <s v="kanban"/>
    <n v="2600"/>
    <n v="383"/>
    <n v="400"/>
    <n v="3.02"/>
    <n v="0"/>
    <n v="100"/>
    <n v="3278"/>
    <n v="1156.6600000000001"/>
    <n v="29.841366687004271"/>
    <n v="0"/>
    <n v="151"/>
    <n v="1208"/>
    <n v="9899.56"/>
  </r>
  <r>
    <s v="AGSH30742-01"/>
    <s v="SLIDE PLATE"/>
    <x v="2"/>
    <n v="202"/>
    <x v="1"/>
    <s v="HVX"/>
    <x v="1"/>
    <s v="kanban"/>
    <n v="2600"/>
    <n v="499"/>
    <n v="400"/>
    <n v="1.5"/>
    <n v="0"/>
    <n v="100"/>
    <n v="2849"/>
    <n v="748.5"/>
    <n v="49.068094068094069"/>
    <n v="0"/>
    <n v="75"/>
    <n v="600"/>
    <n v="4273.5"/>
  </r>
  <r>
    <s v="AGSH30746-01"/>
    <s v="手车翻板左侧板"/>
    <x v="3"/>
    <n v="202"/>
    <x v="1"/>
    <s v="HVX"/>
    <x v="2"/>
    <s v="MRP"/>
    <s v="VMI"/>
    <n v="1"/>
    <n v="0"/>
    <n v="9.8000000000000007"/>
    <n v="0"/>
    <n v="0"/>
    <n v="3072"/>
    <n v="9.8000000000000007"/>
    <n v="59.288736979166671"/>
    <n v="0"/>
    <n v="0"/>
    <n v="0"/>
    <n v="30105.600000000002"/>
  </r>
  <r>
    <s v="AGSH30751-01"/>
    <s v="电动手车传动轴套"/>
    <x v="1"/>
    <n v="202"/>
    <x v="1"/>
    <s v="HVX"/>
    <x v="0"/>
    <s v="Order specific"/>
    <n v="2100"/>
    <n v="16"/>
    <n v="34"/>
    <n v="7.3"/>
    <n v="0"/>
    <n v="0"/>
    <n v="184"/>
    <n v="116.8"/>
    <n v="1.9836956521739131"/>
    <n v="0"/>
    <n v="0"/>
    <n v="248.2"/>
    <n v="1343.2"/>
  </r>
  <r>
    <s v="AGSH30753-01"/>
    <s v="电动手车传动齿轮轴套盖"/>
    <x v="1"/>
    <n v="202"/>
    <x v="1"/>
    <s v="HVX"/>
    <x v="0"/>
    <s v="Order specific"/>
    <n v="2100"/>
    <n v="6"/>
    <n v="34"/>
    <n v="37.6"/>
    <n v="0"/>
    <n v="0"/>
    <n v="184"/>
    <n v="225.60000000000002"/>
    <n v="31.739130434782609"/>
    <n v="0"/>
    <n v="0"/>
    <n v="1278.4000000000001"/>
    <n v="6918.4000000000005"/>
  </r>
  <r>
    <s v="AGSH30755-01"/>
    <s v="电动手车传动齿轮圆盖"/>
    <x v="1"/>
    <n v="202"/>
    <x v="1"/>
    <s v="HVX"/>
    <x v="0"/>
    <s v="Order specific"/>
    <n v="2100"/>
    <n v="9"/>
    <n v="34"/>
    <n v="7.6"/>
    <n v="0"/>
    <n v="0"/>
    <n v="184"/>
    <n v="68.399999999999991"/>
    <n v="11.902173913043478"/>
    <n v="0"/>
    <n v="0"/>
    <n v="258.39999999999998"/>
    <n v="1398.3999999999999"/>
  </r>
  <r>
    <s v="AGSH30757-01"/>
    <s v="电动手车垫片"/>
    <x v="1"/>
    <n v="213"/>
    <x v="1"/>
    <s v="HVX"/>
    <x v="0"/>
    <s v="Order specific"/>
    <n v="2100"/>
    <n v="265"/>
    <n v="0"/>
    <n v="87.08"/>
    <n v="200"/>
    <n v="0"/>
    <n v="194"/>
    <n v="23076.2"/>
    <n v="16.932989690721651"/>
    <n v="17416"/>
    <n v="0"/>
    <n v="0"/>
    <n v="16893.52"/>
  </r>
  <r>
    <s v="AGSH30761-01"/>
    <s v="电动手车传动齿轮弹簧"/>
    <x v="1"/>
    <n v="219"/>
    <x v="1"/>
    <s v="HVX"/>
    <x v="0"/>
    <s v="Order specific"/>
    <n v="2100"/>
    <n v="28"/>
    <n v="32"/>
    <n v="2.0699999999999998"/>
    <n v="0"/>
    <n v="0"/>
    <n v="194"/>
    <n v="57.959999999999994"/>
    <n v="498.58247422680415"/>
    <n v="0"/>
    <n v="0"/>
    <n v="66.239999999999995"/>
    <n v="401.58"/>
  </r>
  <r>
    <s v="AGSH30763-01"/>
    <s v="电动手车传动齿轮止动片"/>
    <x v="1"/>
    <n v="202"/>
    <x v="1"/>
    <s v="HVX"/>
    <x v="0"/>
    <s v="Order specific"/>
    <n v="2100"/>
    <n v="180"/>
    <n v="0"/>
    <n v="0.6"/>
    <n v="0"/>
    <n v="0"/>
    <n v="183"/>
    <n v="108"/>
    <n v="55.84699453551913"/>
    <n v="0"/>
    <n v="0"/>
    <n v="0"/>
    <n v="109.8"/>
  </r>
  <r>
    <s v="AGSH30765-01"/>
    <s v="电动手车传动齿轮（白色）"/>
    <x v="1"/>
    <n v="202"/>
    <x v="1"/>
    <s v="HVX"/>
    <x v="0"/>
    <s v="Order specific"/>
    <n v="2100"/>
    <n v="281"/>
    <n v="20"/>
    <n v="23.99"/>
    <n v="0"/>
    <n v="0"/>
    <n v="175"/>
    <n v="6741.19"/>
    <n v="375.42857142857139"/>
    <n v="0"/>
    <n v="0"/>
    <n v="479.79999999999995"/>
    <n v="4198.25"/>
  </r>
  <r>
    <s v="AGSH30767-01"/>
    <s v="电动手车传动齿轮套管"/>
    <x v="1"/>
    <n v="219"/>
    <x v="1"/>
    <s v="HVX"/>
    <x v="0"/>
    <s v="Order specific"/>
    <n v="2100"/>
    <n v="16"/>
    <n v="34"/>
    <n v="1.54"/>
    <n v="0"/>
    <n v="0"/>
    <n v="183"/>
    <n v="24.64"/>
    <n v="560.46448087431691"/>
    <n v="0"/>
    <n v="0"/>
    <n v="52.36"/>
    <n v="281.82"/>
  </r>
  <r>
    <s v="AGSH30769-01"/>
    <s v="电动手车传动齿轮轴承"/>
    <x v="1"/>
    <n v="202"/>
    <x v="1"/>
    <s v="HVX"/>
    <x v="0"/>
    <s v="Order specific"/>
    <n v="2100"/>
    <n v="276"/>
    <n v="0"/>
    <n v="0.95"/>
    <n v="0"/>
    <n v="0"/>
    <n v="184"/>
    <n v="262.2"/>
    <n v="31.739130434782609"/>
    <n v="0"/>
    <n v="0"/>
    <n v="0"/>
    <n v="174.79999999999998"/>
  </r>
  <r>
    <s v="AGSH30773-02"/>
    <s v="电动手车传动齿轮（主轮）"/>
    <x v="1"/>
    <n v="202"/>
    <x v="1"/>
    <s v="HVX"/>
    <x v="0"/>
    <s v="Order specific"/>
    <n v="2100"/>
    <n v="16"/>
    <n v="34"/>
    <n v="48.06"/>
    <n v="0"/>
    <n v="0"/>
    <n v="183"/>
    <n v="768.96"/>
    <n v="550.49180327868851"/>
    <n v="0"/>
    <n v="0"/>
    <n v="1634.04"/>
    <n v="8794.98"/>
  </r>
  <r>
    <s v="AGSH30775-01"/>
    <s v="电动手车传动齿轮（副轮）"/>
    <x v="1"/>
    <n v="202"/>
    <x v="1"/>
    <s v="HVX"/>
    <x v="0"/>
    <s v="Order specific"/>
    <n v="2100"/>
    <n v="16"/>
    <n v="34"/>
    <n v="8.2100000000000009"/>
    <n v="0"/>
    <n v="0"/>
    <n v="183"/>
    <n v="131.36000000000001"/>
    <n v="31.912568306010929"/>
    <n v="0"/>
    <n v="0"/>
    <n v="279.14000000000004"/>
    <n v="1502.43"/>
  </r>
  <r>
    <s v="AGSH30778-01"/>
    <s v="电动手车间隔圈"/>
    <x v="1"/>
    <n v="202"/>
    <x v="1"/>
    <s v="HVX"/>
    <x v="0"/>
    <s v="Order specific"/>
    <n v="2100"/>
    <n v="1"/>
    <n v="102"/>
    <n v="0.75"/>
    <n v="0"/>
    <n v="0"/>
    <n v="556"/>
    <n v="0.75"/>
    <n v="10.503597122302159"/>
    <n v="0"/>
    <n v="0"/>
    <n v="76.5"/>
    <n v="417"/>
  </r>
  <r>
    <s v="AGSH30780-01"/>
    <s v="电动手车传动齿轮（次轮）"/>
    <x v="1"/>
    <n v="202"/>
    <x v="1"/>
    <s v="HVX"/>
    <x v="0"/>
    <s v="Order specific"/>
    <n v="2100"/>
    <n v="16"/>
    <n v="34"/>
    <n v="2.56"/>
    <n v="0"/>
    <n v="0"/>
    <n v="185"/>
    <n v="40.96"/>
    <n v="1.972972972972973"/>
    <n v="0"/>
    <n v="0"/>
    <n v="87.04"/>
    <n v="473.6"/>
  </r>
  <r>
    <s v="AGSH30782-01"/>
    <s v="电动手车定位块"/>
    <x v="1"/>
    <n v="202"/>
    <x v="1"/>
    <s v="HVX"/>
    <x v="0"/>
    <s v="Order specific"/>
    <n v="2100"/>
    <n v="16"/>
    <n v="34"/>
    <n v="18.45"/>
    <n v="0"/>
    <n v="0"/>
    <n v="183"/>
    <n v="295.2"/>
    <n v="31.912568306010929"/>
    <n v="0"/>
    <n v="0"/>
    <n v="627.29999999999995"/>
    <n v="3376.35"/>
  </r>
  <r>
    <s v="AGSH30786-01"/>
    <s v="电动手车摇把轴限位块"/>
    <x v="1"/>
    <n v="202"/>
    <x v="1"/>
    <s v="HVX"/>
    <x v="0"/>
    <s v="Order specific"/>
    <n v="2100"/>
    <n v="34"/>
    <n v="33"/>
    <n v="1.56"/>
    <n v="0"/>
    <n v="0"/>
    <n v="166"/>
    <n v="53.04"/>
    <n v="35.180722891566269"/>
    <n v="0"/>
    <n v="0"/>
    <n v="51.480000000000004"/>
    <n v="258.96000000000004"/>
  </r>
  <r>
    <s v="AGSH30788-02"/>
    <s v="电动手车传动齿轮（摇把轮六角）"/>
    <x v="1"/>
    <n v="202"/>
    <x v="1"/>
    <s v="HVX"/>
    <x v="0"/>
    <s v="Order specific"/>
    <n v="2100"/>
    <n v="16"/>
    <n v="34"/>
    <n v="41.83"/>
    <n v="0"/>
    <n v="0"/>
    <n v="170"/>
    <n v="669.28"/>
    <n v="73"/>
    <n v="0"/>
    <n v="0"/>
    <n v="1422.22"/>
    <n v="7111.0999999999995"/>
  </r>
  <r>
    <s v="AGSH30790-01"/>
    <s v="电动手车传动齿轮（丝杆轮）"/>
    <x v="1"/>
    <n v="202"/>
    <x v="1"/>
    <s v="HVX"/>
    <x v="0"/>
    <s v="Order specific"/>
    <n v="2100"/>
    <n v="16"/>
    <n v="34"/>
    <n v="22.05"/>
    <n v="0"/>
    <n v="0"/>
    <n v="183"/>
    <n v="352.8"/>
    <n v="31.912568306010929"/>
    <n v="0"/>
    <n v="0"/>
    <n v="749.7"/>
    <n v="4035.15"/>
  </r>
  <r>
    <s v="AGSH30801-01"/>
    <s v="手车六角丝杆"/>
    <x v="3"/>
    <n v="202"/>
    <x v="1"/>
    <s v="HVX"/>
    <x v="2"/>
    <s v="MRP"/>
    <s v="VMI"/>
    <n v="57"/>
    <n v="0"/>
    <n v="172.43"/>
    <n v="0"/>
    <n v="0"/>
    <n v="2830"/>
    <n v="9828.51"/>
    <n v="2.0636042402826855"/>
    <n v="0"/>
    <n v="0"/>
    <n v="0"/>
    <n v="487976.9"/>
  </r>
  <r>
    <s v="AGSH30805-01"/>
    <s v="手车丝杆螺母"/>
    <x v="3"/>
    <n v="202"/>
    <x v="1"/>
    <s v="HVX"/>
    <x v="2"/>
    <s v="MRP"/>
    <s v="VMI"/>
    <n v="51"/>
    <n v="0"/>
    <n v="33.770000000000003"/>
    <n v="0"/>
    <n v="0"/>
    <n v="3019"/>
    <n v="1722.2700000000002"/>
    <n v="6.8913547532295452"/>
    <n v="0"/>
    <n v="0"/>
    <n v="0"/>
    <n v="101951.63"/>
  </r>
  <r>
    <s v="AGSH30808-01"/>
    <s v="手车丝杆磨擦片"/>
    <x v="3"/>
    <n v="202"/>
    <x v="1"/>
    <s v="HVX"/>
    <x v="2"/>
    <s v="MRP"/>
    <s v="VMI"/>
    <n v="23"/>
    <n v="0"/>
    <n v="6.3"/>
    <n v="0"/>
    <n v="0"/>
    <n v="2932"/>
    <n v="144.9"/>
    <n v="6.3489085948158248"/>
    <n v="0"/>
    <n v="0"/>
    <n v="0"/>
    <n v="18471.599999999999"/>
  </r>
  <r>
    <s v="AGSH30834-01"/>
    <s v="INTERLOCK"/>
    <x v="2"/>
    <n v="202"/>
    <x v="1"/>
    <s v="HVX"/>
    <x v="1"/>
    <s v="kanban"/>
    <n v="2600"/>
    <n v="325"/>
    <n v="400"/>
    <n v="1.5"/>
    <n v="0"/>
    <n v="100"/>
    <n v="2089"/>
    <n v="487.5"/>
    <n v="4.018669219722355"/>
    <n v="0"/>
    <n v="75"/>
    <n v="600"/>
    <n v="3133.5"/>
  </r>
  <r>
    <s v="AGSH30853-02"/>
    <s v="电动手车S6联锁件"/>
    <x v="1"/>
    <n v="202"/>
    <x v="1"/>
    <s v="HVX"/>
    <x v="0"/>
    <s v="Order specific"/>
    <n v="2100"/>
    <n v="16"/>
    <n v="34"/>
    <n v="3.92"/>
    <n v="0"/>
    <n v="0"/>
    <n v="170"/>
    <n v="62.72"/>
    <n v="697.7941176470589"/>
    <n v="0"/>
    <n v="0"/>
    <n v="133.28"/>
    <n v="666.4"/>
  </r>
  <r>
    <s v="AGSH30853-03"/>
    <s v="CONNECTION"/>
    <x v="2"/>
    <n v="202"/>
    <x v="1"/>
    <s v="HVX"/>
    <x v="1"/>
    <s v="kanban"/>
    <n v="2600"/>
    <n v="302"/>
    <n v="300"/>
    <n v="3.8"/>
    <n v="0"/>
    <n v="100"/>
    <n v="2609"/>
    <n v="1147.5999999999999"/>
    <n v="2.2384055193560752"/>
    <n v="0"/>
    <n v="190"/>
    <n v="1140"/>
    <n v="9914.1999999999989"/>
  </r>
  <r>
    <s v="AGSH30863-01"/>
    <s v="门闭锁连接件"/>
    <x v="3"/>
    <n v="202"/>
    <x v="1"/>
    <s v="HVX"/>
    <x v="2"/>
    <s v="MRP"/>
    <s v="VMI"/>
    <n v="131"/>
    <n v="0"/>
    <n v="5.89"/>
    <n v="0"/>
    <n v="0"/>
    <n v="2080"/>
    <n v="771.58999999999992"/>
    <n v="52.995192307692314"/>
    <n v="0"/>
    <n v="0"/>
    <n v="0"/>
    <n v="12251.199999999999"/>
  </r>
  <r>
    <s v="AGSH30884-01Z"/>
    <s v="手车面板210mm"/>
    <x v="3"/>
    <n v="202"/>
    <x v="1"/>
    <s v="HVX"/>
    <x v="2"/>
    <s v="MRP"/>
    <s v="VMI"/>
    <n v="1"/>
    <n v="0"/>
    <n v="29.05"/>
    <n v="0"/>
    <n v="0"/>
    <n v="2232"/>
    <n v="29.05"/>
    <n v="21.422491039426522"/>
    <n v="0"/>
    <n v="0"/>
    <n v="0"/>
    <n v="64839.6"/>
  </r>
  <r>
    <s v="AGSH30888-01"/>
    <s v="电动手车面板185mm"/>
    <x v="1"/>
    <n v="202"/>
    <x v="1"/>
    <s v="HVX"/>
    <x v="0"/>
    <s v="Order specific"/>
    <n v="2100"/>
    <n v="16"/>
    <n v="26"/>
    <n v="21.15"/>
    <n v="0"/>
    <n v="0"/>
    <n v="79"/>
    <n v="338.4"/>
    <n v="4.6202531645569618"/>
    <n v="0"/>
    <n v="0"/>
    <n v="549.9"/>
    <n v="1670.85"/>
  </r>
  <r>
    <s v="AGSH30894-01"/>
    <s v="电动手车面板254mm"/>
    <x v="1"/>
    <n v="202"/>
    <x v="1"/>
    <s v="HVX"/>
    <x v="0"/>
    <s v="Order specific"/>
    <n v="2100"/>
    <n v="7"/>
    <n v="0"/>
    <n v="29.35"/>
    <n v="0"/>
    <n v="0"/>
    <n v="0"/>
    <n v="205.45000000000002"/>
    <s v=""/>
    <n v="0"/>
    <n v="0"/>
    <n v="0"/>
    <n v="0"/>
  </r>
  <r>
    <s v="AGSH30903-01"/>
    <s v="ROD"/>
    <x v="2"/>
    <n v="202"/>
    <x v="1"/>
    <s v="HVX"/>
    <x v="1"/>
    <s v="kanban"/>
    <n v="2600"/>
    <n v="320"/>
    <n v="497"/>
    <n v="3.3"/>
    <n v="0"/>
    <n v="150"/>
    <n v="3046"/>
    <n v="1056"/>
    <n v="0.83880499015101773"/>
    <n v="0"/>
    <n v="247.5"/>
    <n v="1640.1"/>
    <n v="10051.799999999999"/>
  </r>
  <r>
    <s v="AGSH30904-01"/>
    <s v="ANGLE"/>
    <x v="2"/>
    <n v="202"/>
    <x v="1"/>
    <s v="HVX"/>
    <x v="1"/>
    <s v="kanban"/>
    <n v="2600"/>
    <n v="340"/>
    <n v="200"/>
    <n v="2.8"/>
    <n v="0"/>
    <n v="100"/>
    <n v="2809"/>
    <n v="951.99999999999989"/>
    <n v="41.580633677465293"/>
    <n v="0"/>
    <n v="140"/>
    <n v="560"/>
    <n v="7865.2"/>
  </r>
  <r>
    <s v="AGSH30910-01"/>
    <s v="ANGLE"/>
    <x v="2"/>
    <n v="202"/>
    <x v="1"/>
    <s v="HVX"/>
    <x v="1"/>
    <s v="kanban"/>
    <n v="2600"/>
    <n v="320"/>
    <n v="400"/>
    <n v="2.1"/>
    <n v="0"/>
    <n v="100"/>
    <n v="2905"/>
    <n v="672"/>
    <n v="42.719449225473319"/>
    <n v="0"/>
    <n v="105"/>
    <n v="840"/>
    <n v="6100.5"/>
  </r>
  <r>
    <s v="AGSH30911-01"/>
    <s v="ANGLE"/>
    <x v="2"/>
    <n v="202"/>
    <x v="1"/>
    <s v="HVX"/>
    <x v="1"/>
    <s v="kanban"/>
    <n v="2600"/>
    <n v="311"/>
    <n v="300"/>
    <n v="2.2000000000000002"/>
    <n v="0"/>
    <n v="100"/>
    <n v="2524"/>
    <n v="684.2"/>
    <n v="46.275752773375594"/>
    <n v="0"/>
    <n v="110.00000000000001"/>
    <n v="660"/>
    <n v="5552.8"/>
  </r>
  <r>
    <s v="AGSH30912-01"/>
    <s v="ANGLE"/>
    <x v="2"/>
    <n v="202"/>
    <x v="1"/>
    <s v="HVX"/>
    <x v="1"/>
    <s v="kanban"/>
    <n v="2600"/>
    <n v="256"/>
    <n v="500"/>
    <n v="1.3"/>
    <n v="0"/>
    <n v="100"/>
    <n v="2745"/>
    <n v="332.8"/>
    <n v="41.353369763205826"/>
    <n v="0"/>
    <n v="65"/>
    <n v="650"/>
    <n v="3568.5"/>
  </r>
  <r>
    <s v="AGSH30913-01"/>
    <s v="航空插联杆"/>
    <x v="3"/>
    <n v="202"/>
    <x v="1"/>
    <s v="HVX"/>
    <x v="2"/>
    <s v="MRP"/>
    <s v="VMI"/>
    <n v="1"/>
    <n v="0"/>
    <n v="14"/>
    <n v="0"/>
    <n v="0"/>
    <n v="2751"/>
    <n v="14"/>
    <n v="33.965830607051977"/>
    <n v="0"/>
    <n v="0"/>
    <n v="0"/>
    <n v="38514"/>
  </r>
  <r>
    <s v="AGSH30914-01"/>
    <s v="电动手车手车航空插联锁件"/>
    <x v="1"/>
    <n v="202"/>
    <x v="1"/>
    <s v="HVX"/>
    <x v="0"/>
    <s v="Order specific"/>
    <n v="2100"/>
    <n v="16"/>
    <n v="34"/>
    <n v="1.93"/>
    <n v="0"/>
    <n v="0"/>
    <n v="170"/>
    <n v="30.88"/>
    <n v="2.1470588235294117"/>
    <n v="0"/>
    <n v="0"/>
    <n v="65.62"/>
    <n v="328.09999999999997"/>
  </r>
  <r>
    <s v="AGSH30915-01"/>
    <s v="航空插上联锁件"/>
    <x v="3"/>
    <n v="202"/>
    <x v="1"/>
    <s v="HVX"/>
    <x v="2"/>
    <s v="MRP"/>
    <s v="VMI"/>
    <n v="171"/>
    <n v="0"/>
    <n v="6.7"/>
    <n v="0"/>
    <n v="0"/>
    <n v="2992"/>
    <n v="1145.7"/>
    <n v="1.9518716577540105"/>
    <n v="0"/>
    <n v="0"/>
    <n v="0"/>
    <n v="20046.400000000001"/>
  </r>
  <r>
    <s v="AGSH30916-01"/>
    <s v="航空插下联锁件"/>
    <x v="3"/>
    <n v="202"/>
    <x v="1"/>
    <s v="HVX"/>
    <x v="2"/>
    <s v="MRP"/>
    <s v="VMI"/>
    <n v="242"/>
    <n v="0"/>
    <n v="7.2"/>
    <n v="0"/>
    <n v="0"/>
    <n v="3024"/>
    <n v="1742.4"/>
    <n v="20.639880952380953"/>
    <n v="0"/>
    <n v="0"/>
    <n v="0"/>
    <n v="21772.799999999999"/>
  </r>
  <r>
    <s v="AGSH30926-01"/>
    <s v="面板把手"/>
    <x v="1"/>
    <n v="202"/>
    <x v="1"/>
    <s v="HVX"/>
    <x v="0"/>
    <s v="Order specific"/>
    <n v="2100"/>
    <n v="114"/>
    <n v="0"/>
    <n v="8.5"/>
    <n v="0"/>
    <n v="0"/>
    <n v="90"/>
    <n v="969"/>
    <n v="981.44444444444457"/>
    <n v="0"/>
    <n v="0"/>
    <n v="0"/>
    <n v="765"/>
  </r>
  <r>
    <s v="AGSH30961-01"/>
    <s v="64针航空插座外壳（公要)配客户"/>
    <x v="3"/>
    <n v="219"/>
    <x v="1"/>
    <s v="HVX"/>
    <x v="2"/>
    <s v="MRP"/>
    <s v="VMI"/>
    <n v="52"/>
    <n v="0"/>
    <n v="112.82"/>
    <n v="0"/>
    <n v="0"/>
    <n v="1184"/>
    <n v="5866.6399999999994"/>
    <n v="35.143581081081081"/>
    <n v="0"/>
    <n v="0"/>
    <n v="0"/>
    <n v="133578.88"/>
  </r>
  <r>
    <s v="AGSH30973-01"/>
    <s v="GLIDE"/>
    <x v="1"/>
    <n v="202"/>
    <x v="1"/>
    <s v="HVX"/>
    <x v="0"/>
    <s v="Order specific"/>
    <n v="2100"/>
    <n v="229"/>
    <n v="0"/>
    <n v="1.56"/>
    <n v="0"/>
    <n v="0"/>
    <n v="462"/>
    <n v="357.24"/>
    <n v="41.082251082251084"/>
    <n v="0"/>
    <n v="0"/>
    <n v="0"/>
    <n v="720.72"/>
  </r>
  <r>
    <s v="AGSH31052-02"/>
    <s v="下触臂连接件"/>
    <x v="3"/>
    <n v="202"/>
    <x v="1"/>
    <s v="HVX"/>
    <x v="2"/>
    <s v="MRP"/>
    <s v="VMI"/>
    <n v="3"/>
    <n v="0"/>
    <n v="36.5"/>
    <n v="0"/>
    <n v="0"/>
    <n v="7956"/>
    <n v="109.5"/>
    <n v="10.505907491201608"/>
    <n v="0"/>
    <n v="0"/>
    <n v="0"/>
    <n v="290394"/>
  </r>
  <r>
    <s v="AGSH31067-01"/>
    <s v="拉杆"/>
    <x v="3"/>
    <n v="202"/>
    <x v="1"/>
    <s v="HVX"/>
    <x v="2"/>
    <s v="MRP"/>
    <s v="VMI"/>
    <n v="3"/>
    <n v="0"/>
    <n v="10.3"/>
    <n v="0"/>
    <n v="0"/>
    <n v="8853"/>
    <n v="30.900000000000002"/>
    <n v="0.12368688580142326"/>
    <n v="0"/>
    <n v="0"/>
    <n v="0"/>
    <n v="91185.900000000009"/>
  </r>
  <r>
    <s v="AGSH31074-01"/>
    <s v="COMPRESSION SPRING"/>
    <x v="3"/>
    <n v="219"/>
    <x v="1"/>
    <s v="HVX"/>
    <x v="2"/>
    <s v="MRP"/>
    <s v="VMI"/>
    <n v="16"/>
    <n v="0"/>
    <n v="4.18"/>
    <n v="0"/>
    <n v="0"/>
    <n v="16141"/>
    <n v="66.88"/>
    <n v="6.7839662970076209E-2"/>
    <n v="0"/>
    <n v="0"/>
    <n v="0"/>
    <n v="67469.37999999999"/>
  </r>
  <r>
    <s v="AGSH31083-01"/>
    <s v="SLEEVE"/>
    <x v="2"/>
    <n v="202"/>
    <x v="1"/>
    <s v="HVX"/>
    <x v="1"/>
    <s v="kanban"/>
    <n v="2600"/>
    <n v="255"/>
    <n v="630"/>
    <n v="4.96"/>
    <n v="0"/>
    <n v="240"/>
    <n v="4074"/>
    <n v="1264.8"/>
    <n v="1.4334806087383407"/>
    <n v="0"/>
    <n v="595.20000000000005"/>
    <n v="3124.8"/>
    <n v="20207.04"/>
  </r>
  <r>
    <s v="AGSH31087-01"/>
    <s v="拨叉板"/>
    <x v="3"/>
    <n v="212"/>
    <x v="1"/>
    <s v="HVX"/>
    <x v="2"/>
    <s v="MRP"/>
    <s v="VMI"/>
    <n v="6"/>
    <n v="0"/>
    <n v="19.149999999999999"/>
    <n v="0"/>
    <n v="0"/>
    <n v="17706"/>
    <n v="114.89999999999999"/>
    <n v="5.256692646560488"/>
    <n v="0"/>
    <n v="0"/>
    <n v="0"/>
    <n v="339069.89999999997"/>
  </r>
  <r>
    <s v="AGSH31089-01"/>
    <s v="泡筒支撑板"/>
    <x v="3"/>
    <n v="202"/>
    <x v="1"/>
    <s v="HVX"/>
    <x v="2"/>
    <s v="MRP"/>
    <s v="VMI"/>
    <n v="5"/>
    <n v="0"/>
    <n v="24.5"/>
    <n v="0"/>
    <n v="0"/>
    <n v="8851"/>
    <n v="122.5"/>
    <n v="0.2474296689639589"/>
    <n v="0"/>
    <n v="0"/>
    <n v="0"/>
    <n v="216849.5"/>
  </r>
  <r>
    <s v="AGSH31091-01"/>
    <s v="AXLE"/>
    <x v="2"/>
    <n v="212"/>
    <x v="1"/>
    <s v="HVX"/>
    <x v="1"/>
    <s v="kanban"/>
    <n v="2600"/>
    <n v="420"/>
    <n v="600"/>
    <n v="4.17"/>
    <n v="0"/>
    <n v="200"/>
    <n v="8851"/>
    <n v="1751.3999999999999"/>
    <n v="0.20619139080329904"/>
    <n v="0"/>
    <n v="417"/>
    <n v="2502"/>
    <n v="36908.67"/>
  </r>
  <r>
    <s v="AGSH31093-01"/>
    <s v="AXLE"/>
    <x v="2"/>
    <n v="212"/>
    <x v="1"/>
    <s v="HVX"/>
    <x v="1"/>
    <s v="kanban"/>
    <n v="2600"/>
    <n v="862"/>
    <n v="1800"/>
    <n v="3.8"/>
    <n v="0"/>
    <n v="400"/>
    <n v="17611"/>
    <n v="3275.6"/>
    <n v="8.7047867809891546"/>
    <n v="0"/>
    <n v="760"/>
    <n v="6840"/>
    <n v="66921.8"/>
  </r>
  <r>
    <s v="AGSH31102-01"/>
    <s v="灭弧室定位架VG3及以上"/>
    <x v="3"/>
    <n v="202"/>
    <x v="1"/>
    <s v="HVX"/>
    <x v="2"/>
    <s v="MRP"/>
    <s v="VMI"/>
    <n v="3"/>
    <n v="0"/>
    <n v="16.5"/>
    <n v="0"/>
    <n v="0"/>
    <n v="5133"/>
    <n v="49.5"/>
    <n v="61.295538671342293"/>
    <n v="0"/>
    <n v="0"/>
    <n v="0"/>
    <n v="84694.5"/>
  </r>
  <r>
    <s v="AGSH31115-01"/>
    <s v="小电流连接罩"/>
    <x v="3"/>
    <n v="202"/>
    <x v="1"/>
    <s v="HVX"/>
    <x v="2"/>
    <s v="MRP"/>
    <s v="VMI"/>
    <n v="3"/>
    <n v="0"/>
    <n v="40.26"/>
    <n v="0"/>
    <n v="0"/>
    <n v="3340"/>
    <n v="120.78"/>
    <n v="0.32784431137724551"/>
    <n v="0"/>
    <n v="0"/>
    <n v="0"/>
    <n v="134468.4"/>
  </r>
  <r>
    <s v="AGSH31124-01"/>
    <s v="上散热片（带环氧）"/>
    <x v="3"/>
    <n v="202"/>
    <x v="1"/>
    <s v="HVX"/>
    <x v="2"/>
    <s v="MRP"/>
    <s v="VMI"/>
    <n v="9"/>
    <n v="0"/>
    <n v="70"/>
    <n v="0"/>
    <n v="0"/>
    <n v="3798"/>
    <n v="630"/>
    <n v="0.28830963665086889"/>
    <n v="0"/>
    <n v="0"/>
    <n v="0"/>
    <n v="265860"/>
  </r>
  <r>
    <s v="AGSH31124-02"/>
    <s v="上散热片（不带环氧）"/>
    <x v="3"/>
    <n v="202"/>
    <x v="1"/>
    <s v="HVX"/>
    <x v="2"/>
    <s v="MRP"/>
    <s v="VMI"/>
    <n v="3"/>
    <n v="0"/>
    <n v="64"/>
    <n v="0"/>
    <n v="0"/>
    <n v="1815"/>
    <n v="192"/>
    <n v="1.809917355371901"/>
    <n v="0"/>
    <n v="0"/>
    <n v="0"/>
    <n v="116160"/>
  </r>
  <r>
    <s v="AGSH31184-03"/>
    <s v="上触臂"/>
    <x v="3"/>
    <n v="202"/>
    <x v="1"/>
    <s v="HVX"/>
    <x v="2"/>
    <s v="MRP"/>
    <s v="VMI"/>
    <n v="3"/>
    <n v="0"/>
    <n v="419.39"/>
    <n v="0"/>
    <n v="0"/>
    <n v="2155"/>
    <n v="1258.17"/>
    <n v="0.50812064965197212"/>
    <n v="0"/>
    <n v="0"/>
    <n v="0"/>
    <n v="903785.45"/>
  </r>
  <r>
    <s v="AGSH31192-03"/>
    <s v="上触臂"/>
    <x v="3"/>
    <n v="202"/>
    <x v="1"/>
    <s v="HVX"/>
    <x v="2"/>
    <s v="MRP"/>
    <s v="VMI"/>
    <n v="3"/>
    <n v="0"/>
    <n v="455.37"/>
    <n v="0"/>
    <n v="0"/>
    <n v="2155"/>
    <n v="1366.1100000000001"/>
    <n v="0.50812064965197212"/>
    <n v="0"/>
    <n v="0"/>
    <n v="0"/>
    <n v="981322.35"/>
  </r>
  <r>
    <s v="AGSH31212-01"/>
    <s v="上触臂630A"/>
    <x v="3"/>
    <n v="202"/>
    <x v="1"/>
    <s v="HVX"/>
    <x v="2"/>
    <s v="MRP"/>
    <s v="VMI"/>
    <n v="54"/>
    <n v="0"/>
    <n v="236.27"/>
    <n v="0"/>
    <n v="0"/>
    <n v="29"/>
    <n v="12758.58"/>
    <n v="37.758620689655174"/>
    <n v="0"/>
    <n v="0"/>
    <n v="0"/>
    <n v="6851.83"/>
  </r>
  <r>
    <s v="AGSH31218-02"/>
    <s v="上触臂630A"/>
    <x v="3"/>
    <n v="202"/>
    <x v="1"/>
    <s v="HVX"/>
    <x v="2"/>
    <s v="MRP"/>
    <s v="VMI"/>
    <n v="54"/>
    <n v="0"/>
    <n v="283.45"/>
    <n v="0"/>
    <n v="0"/>
    <n v="28"/>
    <n v="15306.3"/>
    <n v="703.92857142857144"/>
    <n v="0"/>
    <n v="0"/>
    <n v="0"/>
    <n v="7936.5999999999995"/>
  </r>
  <r>
    <s v="AGSH31233-01"/>
    <s v="ADJUSTABLE SPACER"/>
    <x v="2"/>
    <n v="202"/>
    <x v="1"/>
    <s v="HVX"/>
    <x v="1"/>
    <s v="kanban"/>
    <n v="2600"/>
    <n v="541"/>
    <n v="800"/>
    <n v="3.39"/>
    <n v="0"/>
    <n v="200"/>
    <n v="4071"/>
    <n v="1833.99"/>
    <n v="4.8415622697126013"/>
    <n v="0"/>
    <n v="339"/>
    <n v="2712"/>
    <n v="13800.69"/>
  </r>
  <r>
    <s v="AGSH31242-01"/>
    <s v="极柱连杆210mm"/>
    <x v="3"/>
    <n v="202"/>
    <x v="1"/>
    <s v="HVX"/>
    <x v="2"/>
    <s v="MRP"/>
    <s v="VMI"/>
    <n v="1"/>
    <n v="0"/>
    <n v="62"/>
    <n v="0"/>
    <n v="0"/>
    <n v="2507"/>
    <n v="62"/>
    <n v="78.765456721180698"/>
    <n v="0"/>
    <n v="0"/>
    <n v="0"/>
    <n v="155434"/>
  </r>
  <r>
    <s v="AGSH31247-01"/>
    <s v="THREADED HINGE"/>
    <x v="2"/>
    <n v="212"/>
    <x v="1"/>
    <s v="HVX"/>
    <x v="1"/>
    <s v="kanban"/>
    <n v="2600"/>
    <n v="684"/>
    <n v="800"/>
    <n v="3.69"/>
    <n v="0"/>
    <n v="200"/>
    <n v="8850"/>
    <n v="2523.96"/>
    <n v="4.1242937853107342E-2"/>
    <n v="0"/>
    <n v="369"/>
    <n v="2952"/>
    <n v="32656.5"/>
  </r>
  <r>
    <s v="AGSH31265-01"/>
    <s v="触臂套筒（长）"/>
    <x v="3"/>
    <n v="202"/>
    <x v="1"/>
    <s v="HVX"/>
    <x v="2"/>
    <s v="MRP"/>
    <s v="VMI"/>
    <n v="6"/>
    <n v="0"/>
    <n v="16.899999999999999"/>
    <n v="0"/>
    <n v="0"/>
    <n v="10864"/>
    <n v="101.39999999999999"/>
    <n v="22.980486008836525"/>
    <n v="0"/>
    <n v="0"/>
    <n v="0"/>
    <n v="183601.59999999998"/>
  </r>
  <r>
    <s v="AGSH31299-01"/>
    <s v="SPACER"/>
    <x v="2"/>
    <n v="202"/>
    <x v="1"/>
    <s v="HVX"/>
    <x v="1"/>
    <s v="kanban"/>
    <n v="2600"/>
    <n v="242"/>
    <n v="330"/>
    <n v="2.5"/>
    <n v="0"/>
    <n v="90"/>
    <n v="1437"/>
    <n v="605"/>
    <n v="1.5240083507306887"/>
    <n v="0"/>
    <n v="112.5"/>
    <n v="825"/>
    <n v="3592.5"/>
  </r>
  <r>
    <s v="AGSH31303-01"/>
    <s v="1600A/2000A鸭嘴触子"/>
    <x v="3"/>
    <n v="212"/>
    <x v="1"/>
    <s v="HVX"/>
    <x v="2"/>
    <s v="MRP"/>
    <s v="VMI"/>
    <n v="111"/>
    <n v="0"/>
    <n v="189.2"/>
    <n v="0"/>
    <n v="0"/>
    <n v="3868"/>
    <n v="21001.199999999997"/>
    <n v="22.836091003102378"/>
    <n v="0"/>
    <n v="0"/>
    <n v="0"/>
    <n v="731825.6"/>
  </r>
  <r>
    <s v="AGSH31325-01"/>
    <s v="电动手车连接件"/>
    <x v="1"/>
    <n v="202"/>
    <x v="1"/>
    <s v="HVX"/>
    <x v="0"/>
    <s v="Order specific"/>
    <n v="2100"/>
    <n v="44"/>
    <n v="6"/>
    <n v="1.1499999999999999"/>
    <n v="0"/>
    <n v="0"/>
    <n v="170"/>
    <n v="50.599999999999994"/>
    <n v="238.32352941176472"/>
    <n v="0"/>
    <n v="0"/>
    <n v="6.8999999999999995"/>
    <n v="195.49999999999997"/>
  </r>
  <r>
    <s v="AGSH31403-01"/>
    <s v="电动手车丝杆挡板"/>
    <x v="1"/>
    <n v="202"/>
    <x v="1"/>
    <s v="HVX"/>
    <x v="0"/>
    <s v="Order specific"/>
    <n v="2100"/>
    <n v="16"/>
    <n v="34"/>
    <n v="9.1199999999999992"/>
    <n v="0"/>
    <n v="0"/>
    <n v="184"/>
    <n v="145.91999999999999"/>
    <n v="87.282608695652172"/>
    <n v="0"/>
    <n v="0"/>
    <n v="310.08"/>
    <n v="1678.08"/>
  </r>
  <r>
    <s v="AGSH31410-01"/>
    <s v="电动手车合闸闭锁件"/>
    <x v="1"/>
    <n v="202"/>
    <x v="1"/>
    <s v="HVX"/>
    <x v="0"/>
    <s v="Order specific"/>
    <n v="2100"/>
    <n v="16"/>
    <n v="34"/>
    <n v="7.17"/>
    <n v="0"/>
    <n v="0"/>
    <n v="183"/>
    <n v="114.72"/>
    <n v="31.912568306010929"/>
    <n v="0"/>
    <n v="0"/>
    <n v="243.78"/>
    <n v="1312.11"/>
  </r>
  <r>
    <s v="AGSH31433-01"/>
    <s v="防跳继电器K01 24VDC"/>
    <x v="1"/>
    <n v="202"/>
    <x v="1"/>
    <s v="HVX"/>
    <x v="0"/>
    <s v="Order specific"/>
    <n v="2100"/>
    <n v="42"/>
    <n v="0"/>
    <n v="68"/>
    <n v="0"/>
    <n v="0"/>
    <n v="0"/>
    <n v="2856"/>
    <s v=""/>
    <n v="0"/>
    <n v="0"/>
    <n v="0"/>
    <n v="0"/>
  </r>
  <r>
    <s v="AGSH31434-01"/>
    <s v="防跳继电器K01 48VDC"/>
    <x v="3"/>
    <n v="202"/>
    <x v="1"/>
    <s v="HVX"/>
    <x v="2"/>
    <s v="MRP"/>
    <s v="VMI"/>
    <n v="19"/>
    <n v="0"/>
    <n v="75.930000000000007"/>
    <n v="0"/>
    <n v="0"/>
    <n v="33"/>
    <n v="1442.67"/>
    <n v="464.54545454545456"/>
    <n v="0"/>
    <n v="0"/>
    <n v="0"/>
    <n v="2505.69"/>
  </r>
  <r>
    <s v="AGSH31466-01"/>
    <s v="电磁铁支架附件"/>
    <x v="1"/>
    <n v="202"/>
    <x v="1"/>
    <s v="HVX"/>
    <x v="0"/>
    <s v="Order specific"/>
    <n v="2100"/>
    <n v="85"/>
    <n v="0"/>
    <n v="3.91"/>
    <n v="0"/>
    <n v="0"/>
    <n v="70"/>
    <n v="332.35"/>
    <n v="99.071428571428569"/>
    <n v="0"/>
    <n v="0"/>
    <n v="0"/>
    <n v="273.7"/>
  </r>
  <r>
    <s v="AGSH31468-01"/>
    <s v="FIXING"/>
    <x v="2"/>
    <n v="202"/>
    <x v="1"/>
    <s v="HVX"/>
    <x v="1"/>
    <s v="kanban"/>
    <n v="2600"/>
    <n v="442"/>
    <n v="640"/>
    <n v="7.1"/>
    <n v="0"/>
    <n v="300"/>
    <n v="16265"/>
    <n v="3138.2"/>
    <n v="1.9074700276667693"/>
    <n v="0"/>
    <n v="1065"/>
    <n v="4544"/>
    <n v="115481.5"/>
  </r>
  <r>
    <s v="AGSH31481-01"/>
    <s v="合分闸电磁铁220V 135-260V"/>
    <x v="3"/>
    <n v="202"/>
    <x v="1"/>
    <s v="HVX"/>
    <x v="2"/>
    <s v="MRP"/>
    <s v="VMI"/>
    <n v="19"/>
    <n v="0"/>
    <n v="45"/>
    <n v="0"/>
    <n v="0"/>
    <n v="9150"/>
    <n v="855"/>
    <n v="17.631693989071039"/>
    <n v="0"/>
    <n v="0"/>
    <n v="0"/>
    <n v="411750"/>
  </r>
  <r>
    <s v="AGSH31482-01"/>
    <s v="合分闸电磁铁220V 110V61-134V"/>
    <x v="3"/>
    <n v="202"/>
    <x v="1"/>
    <s v="HVX"/>
    <x v="2"/>
    <s v="MRP"/>
    <s v="VMI"/>
    <n v="4"/>
    <n v="0"/>
    <n v="45"/>
    <n v="0"/>
    <n v="0"/>
    <n v="8072"/>
    <n v="180"/>
    <n v="0.85914271555996036"/>
    <n v="0"/>
    <n v="0"/>
    <n v="0"/>
    <n v="363240"/>
  </r>
  <r>
    <s v="AGSH31483-01"/>
    <s v="合分闸电磁铁48VDC"/>
    <x v="3"/>
    <n v="202"/>
    <x v="1"/>
    <s v="HVX"/>
    <x v="2"/>
    <s v="MRP"/>
    <s v="VMI"/>
    <n v="37"/>
    <n v="0"/>
    <n v="45"/>
    <n v="0"/>
    <n v="0"/>
    <n v="404"/>
    <n v="1665"/>
    <n v="3.613861386138614"/>
    <n v="0"/>
    <n v="0"/>
    <n v="0"/>
    <n v="18180"/>
  </r>
  <r>
    <s v="AGSH31484-01"/>
    <s v="合分闸电磁铁（24V)"/>
    <x v="3"/>
    <n v="202"/>
    <x v="1"/>
    <s v="HVX"/>
    <x v="2"/>
    <s v="MRP"/>
    <s v="VMI"/>
    <n v="58"/>
    <n v="0"/>
    <n v="44.35"/>
    <n v="0"/>
    <n v="0"/>
    <n v="35"/>
    <n v="2572.3000000000002"/>
    <n v="385.85714285714289"/>
    <n v="0"/>
    <n v="0"/>
    <n v="0"/>
    <n v="1552.25"/>
  </r>
  <r>
    <s v="AGSH31485-01"/>
    <s v="过流脱扣器（5A）"/>
    <x v="3"/>
    <n v="202"/>
    <x v="1"/>
    <s v="HVX"/>
    <x v="2"/>
    <s v="MRP"/>
    <s v="VMI"/>
    <n v="81"/>
    <n v="0"/>
    <n v="44.92"/>
    <n v="0"/>
    <n v="0"/>
    <n v="75"/>
    <n v="3638.52"/>
    <n v="282.26666666666665"/>
    <n v="0"/>
    <n v="0"/>
    <n v="0"/>
    <n v="3369"/>
  </r>
  <r>
    <s v="AGSH31495-01"/>
    <s v="SHAFT"/>
    <x v="2"/>
    <n v="202"/>
    <x v="1"/>
    <s v="HVX"/>
    <x v="1"/>
    <s v="kanban"/>
    <n v="2600"/>
    <n v="220"/>
    <n v="300"/>
    <n v="4.78"/>
    <n v="0"/>
    <n v="100"/>
    <n v="2723"/>
    <n v="1051.6000000000001"/>
    <n v="10.857510099155343"/>
    <n v="0"/>
    <n v="239"/>
    <n v="1434"/>
    <n v="13015.94"/>
  </r>
  <r>
    <s v="AGSH31506-04"/>
    <s v="防跳继电器K01 110VDC"/>
    <x v="1"/>
    <n v="202"/>
    <x v="1"/>
    <s v="HVX"/>
    <x v="0"/>
    <s v="Order specific"/>
    <n v="2100"/>
    <n v="13"/>
    <n v="900"/>
    <n v="58.91"/>
    <n v="400"/>
    <n v="300"/>
    <n v="2526"/>
    <n v="765.82999999999993"/>
    <n v="31.789390340459224"/>
    <n v="23564"/>
    <n v="8836.5"/>
    <n v="53019"/>
    <n v="148806.66"/>
  </r>
  <r>
    <s v="AGSH31506-05"/>
    <s v="防跳继电器K01 125VDC"/>
    <x v="1"/>
    <n v="202"/>
    <x v="1"/>
    <s v="HVX"/>
    <x v="0"/>
    <s v="Order specific"/>
    <n v="2100"/>
    <n v="286"/>
    <n v="0"/>
    <n v="110.84"/>
    <n v="0"/>
    <n v="0"/>
    <n v="15"/>
    <n v="31700.240000000002"/>
    <n v="316.33333333333337"/>
    <n v="0"/>
    <n v="0"/>
    <n v="0"/>
    <n v="1662.6000000000001"/>
  </r>
  <r>
    <s v="AGSH31506-06"/>
    <s v="防跳继电器K01 220VDC"/>
    <x v="1"/>
    <n v="202"/>
    <x v="1"/>
    <s v="HVX"/>
    <x v="0"/>
    <s v="Order specific"/>
    <n v="2100"/>
    <n v="774"/>
    <n v="0"/>
    <n v="61.9"/>
    <n v="400"/>
    <n v="400"/>
    <n v="2587"/>
    <n v="47910.6"/>
    <n v="40.35175879396985"/>
    <n v="24760"/>
    <n v="12380"/>
    <n v="0"/>
    <n v="160135.29999999999"/>
  </r>
  <r>
    <s v="AGSH31506-08"/>
    <s v="防跳继电器K01 220VAC"/>
    <x v="1"/>
    <n v="202"/>
    <x v="1"/>
    <s v="HVX"/>
    <x v="0"/>
    <s v="Order specific"/>
    <n v="2100"/>
    <n v="57"/>
    <n v="0"/>
    <n v="68"/>
    <n v="0"/>
    <n v="0"/>
    <n v="87"/>
    <n v="3876"/>
    <n v="3247.2413793103447"/>
    <n v="0"/>
    <n v="0"/>
    <n v="0"/>
    <n v="5916"/>
  </r>
  <r>
    <s v="AGSH31558-01"/>
    <s v="FISHPLATE"/>
    <x v="2"/>
    <n v="212"/>
    <x v="1"/>
    <s v="HVX"/>
    <x v="1"/>
    <s v="kanban"/>
    <n v="2600"/>
    <n v="1212"/>
    <n v="900"/>
    <n v="1.1000000000000001"/>
    <n v="0"/>
    <n v="300"/>
    <n v="8199"/>
    <n v="1333.2"/>
    <n v="2.5375045737285036"/>
    <n v="0"/>
    <n v="165"/>
    <n v="990.00000000000011"/>
    <n v="9018.9000000000015"/>
  </r>
  <r>
    <s v="AGSH31576-01"/>
    <s v="BAR"/>
    <x v="2"/>
    <n v="202"/>
    <x v="1"/>
    <s v="HVX"/>
    <x v="1"/>
    <s v="kanban"/>
    <n v="2600"/>
    <n v="1281"/>
    <n v="1500"/>
    <n v="0.83"/>
    <n v="0"/>
    <n v="500"/>
    <n v="18452"/>
    <n v="1063.23"/>
    <n v="23.974636895729464"/>
    <n v="0"/>
    <n v="207.5"/>
    <n v="1245"/>
    <n v="15315.16"/>
  </r>
  <r>
    <s v="AGSH31578-01"/>
    <s v="手车底盘代码条"/>
    <x v="1"/>
    <n v="202"/>
    <x v="1"/>
    <s v="HVX"/>
    <x v="0"/>
    <s v="Order specific"/>
    <n v="2100"/>
    <n v="166"/>
    <n v="0"/>
    <n v="4.1500000000000004"/>
    <n v="0"/>
    <n v="0"/>
    <n v="14"/>
    <n v="688.90000000000009"/>
    <n v="33397.5"/>
    <n v="0"/>
    <n v="0"/>
    <n v="0"/>
    <n v="58.100000000000009"/>
  </r>
  <r>
    <s v="AGSH31580-01"/>
    <s v="BAR"/>
    <x v="2"/>
    <n v="202"/>
    <x v="1"/>
    <s v="HVX"/>
    <x v="1"/>
    <s v="kanban"/>
    <n v="2600"/>
    <n v="114"/>
    <n v="300"/>
    <n v="2.2999999999999998"/>
    <n v="0"/>
    <n v="100"/>
    <n v="2798"/>
    <n v="262.2"/>
    <n v="21.654753395282345"/>
    <n v="0"/>
    <n v="114.99999999999999"/>
    <n v="690"/>
    <n v="6435.4"/>
  </r>
  <r>
    <s v="AGSH31586-01"/>
    <s v="手车底盘代码条"/>
    <x v="1"/>
    <n v="202"/>
    <x v="1"/>
    <s v="HVX"/>
    <x v="0"/>
    <s v="Order specific"/>
    <n v="2100"/>
    <n v="147"/>
    <n v="0"/>
    <n v="2.44"/>
    <n v="0"/>
    <n v="0"/>
    <n v="4"/>
    <n v="358.68"/>
    <n v="10402.5"/>
    <n v="0"/>
    <n v="0"/>
    <n v="0"/>
    <n v="9.76"/>
  </r>
  <r>
    <s v="AGSH31588-01"/>
    <s v="BAR"/>
    <x v="2"/>
    <n v="202"/>
    <x v="1"/>
    <s v="HVX"/>
    <x v="1"/>
    <s v="kanban"/>
    <n v="2600"/>
    <n v="348"/>
    <n v="400"/>
    <n v="2.57"/>
    <n v="0"/>
    <n v="200"/>
    <n v="1593"/>
    <n v="894.3599999999999"/>
    <n v="33.681732580037668"/>
    <n v="0"/>
    <n v="257"/>
    <n v="1028"/>
    <n v="4094.0099999999998"/>
  </r>
  <r>
    <s v="AGSH31590-01"/>
    <s v="BAR"/>
    <x v="2"/>
    <n v="202"/>
    <x v="1"/>
    <s v="HVX"/>
    <x v="1"/>
    <s v="kanban"/>
    <n v="2600"/>
    <n v="430"/>
    <n v="1089"/>
    <n v="2.5"/>
    <n v="0"/>
    <n v="200"/>
    <n v="6204"/>
    <n v="1075"/>
    <n v="20.473887814313347"/>
    <n v="0"/>
    <n v="250"/>
    <n v="2722.5"/>
    <n v="15510"/>
  </r>
  <r>
    <s v="AGSH31592-01"/>
    <s v="底板代码条"/>
    <x v="1"/>
    <n v="213"/>
    <x v="1"/>
    <s v="HVX"/>
    <x v="0"/>
    <s v="Order specific"/>
    <n v="2100"/>
    <n v="1838"/>
    <n v="0"/>
    <n v="10.84"/>
    <n v="800"/>
    <n v="0"/>
    <n v="1202"/>
    <n v="19923.919999999998"/>
    <n v="130.57404326123128"/>
    <n v="8672"/>
    <n v="0"/>
    <n v="0"/>
    <n v="13029.68"/>
  </r>
  <r>
    <s v="AGSH31594-01"/>
    <s v="BUSH"/>
    <x v="2"/>
    <n v="202"/>
    <x v="1"/>
    <s v="HVX"/>
    <x v="1"/>
    <s v="kanban"/>
    <n v="2600"/>
    <n v="597"/>
    <n v="800"/>
    <n v="1.73"/>
    <n v="0"/>
    <n v="200"/>
    <n v="2651"/>
    <n v="1032.81"/>
    <n v="253.06299509619009"/>
    <n v="0"/>
    <n v="173"/>
    <n v="1384"/>
    <n v="4586.2299999999996"/>
  </r>
  <r>
    <s v="AGSH31601-01"/>
    <s v="手车六角摇把（配客户）"/>
    <x v="3"/>
    <n v="202"/>
    <x v="1"/>
    <s v="HVX"/>
    <x v="2"/>
    <s v="MRP"/>
    <s v="VMI"/>
    <n v="7"/>
    <n v="0"/>
    <n v="151.5"/>
    <n v="0"/>
    <n v="0"/>
    <n v="404"/>
    <n v="1060.5"/>
    <n v="539.36881188118809"/>
    <n v="0"/>
    <n v="0"/>
    <n v="0"/>
    <n v="61206"/>
  </r>
  <r>
    <s v="AGSH31647-01"/>
    <s v="弹簧内轴（黑色）"/>
    <x v="3"/>
    <n v="202"/>
    <x v="1"/>
    <s v="HVX"/>
    <x v="2"/>
    <s v="MRP"/>
    <s v="VMI"/>
    <n v="3"/>
    <n v="0"/>
    <n v="5.4"/>
    <n v="0"/>
    <n v="0"/>
    <n v="945"/>
    <n v="16.200000000000003"/>
    <n v="2.7037037037037037"/>
    <n v="0"/>
    <n v="0"/>
    <n v="0"/>
    <n v="5103"/>
  </r>
  <r>
    <s v="AGSH31649-01"/>
    <s v="软连接"/>
    <x v="3"/>
    <n v="202"/>
    <x v="1"/>
    <s v="HVX"/>
    <x v="2"/>
    <s v="MRP"/>
    <s v="VMI"/>
    <n v="3"/>
    <n v="0"/>
    <n v="57.51"/>
    <n v="0"/>
    <n v="0"/>
    <n v="945"/>
    <n v="172.53"/>
    <n v="1.1587301587301588"/>
    <n v="0"/>
    <n v="0"/>
    <n v="0"/>
    <n v="54346.95"/>
  </r>
  <r>
    <s v="AGSH31674-01"/>
    <s v="电动手车摇把（配客户）"/>
    <x v="3"/>
    <n v="202"/>
    <x v="1"/>
    <s v="HVX"/>
    <x v="2"/>
    <s v="MRP"/>
    <s v="VMI"/>
    <n v="64"/>
    <n v="0"/>
    <n v="176.45"/>
    <n v="0"/>
    <n v="0"/>
    <n v="6"/>
    <n v="11292.8"/>
    <n v="182.5"/>
    <n v="0"/>
    <n v="0"/>
    <n v="0"/>
    <n v="1058.6999999999998"/>
  </r>
  <r>
    <s v="AGSH31674-02"/>
    <s v="CRANK"/>
    <x v="1"/>
    <n v="202"/>
    <x v="1"/>
    <s v="HVX"/>
    <x v="0"/>
    <s v="Order specific"/>
    <n v="2100"/>
    <n v="1"/>
    <n v="0"/>
    <n v="199.1"/>
    <n v="0"/>
    <n v="0"/>
    <n v="1"/>
    <n v="199.1"/>
    <n v="23360"/>
    <n v="0"/>
    <n v="0"/>
    <n v="0"/>
    <n v="199.1"/>
  </r>
  <r>
    <s v="AGSH31679-01"/>
    <s v="HVX-A小面板"/>
    <x v="3"/>
    <n v="202"/>
    <x v="1"/>
    <s v="HVX"/>
    <x v="2"/>
    <s v="MRP"/>
    <s v="VMI"/>
    <n v="7"/>
    <n v="0"/>
    <n v="11"/>
    <n v="0"/>
    <n v="0"/>
    <n v="3778"/>
    <n v="77"/>
    <n v="9.6611964002117523E-2"/>
    <n v="0"/>
    <n v="0"/>
    <n v="0"/>
    <n v="41558"/>
  </r>
  <r>
    <s v="AGSH31711-01"/>
    <s v="手车控制板（01#槽）"/>
    <x v="3"/>
    <n v="202"/>
    <x v="1"/>
    <s v="HVX"/>
    <x v="2"/>
    <s v="MRP"/>
    <s v="VMI"/>
    <n v="1"/>
    <n v="0"/>
    <n v="31.5"/>
    <n v="0"/>
    <n v="0"/>
    <n v="841"/>
    <n v="31.5"/>
    <n v="3.0380499405469679"/>
    <n v="0"/>
    <n v="0"/>
    <n v="0"/>
    <n v="26491.5"/>
  </r>
  <r>
    <s v="AGSH31712-01"/>
    <s v="02#槽控制板"/>
    <x v="1"/>
    <n v="202"/>
    <x v="1"/>
    <s v="HVX"/>
    <x v="0"/>
    <s v="Order specific"/>
    <n v="2100"/>
    <n v="55"/>
    <n v="0"/>
    <n v="31.5"/>
    <n v="0"/>
    <n v="0"/>
    <n v="4"/>
    <n v="1732.5"/>
    <n v="91.25"/>
    <n v="0"/>
    <n v="0"/>
    <n v="0"/>
    <n v="126"/>
  </r>
  <r>
    <s v="AGSH31713-01"/>
    <s v="手车控制板（03#槽）"/>
    <x v="3"/>
    <n v="202"/>
    <x v="1"/>
    <s v="HVX"/>
    <x v="2"/>
    <s v="MRP"/>
    <s v="VMI"/>
    <n v="51"/>
    <n v="0"/>
    <n v="31.5"/>
    <n v="0"/>
    <n v="0"/>
    <n v="295"/>
    <n v="1606.5"/>
    <n v="68.050847457627114"/>
    <n v="0"/>
    <n v="0"/>
    <n v="0"/>
    <n v="9292.5"/>
  </r>
  <r>
    <s v="AGSH31714-01"/>
    <s v="手车控制板（04#槽）"/>
    <x v="3"/>
    <n v="202"/>
    <x v="1"/>
    <s v="HVX"/>
    <x v="2"/>
    <s v="MRP"/>
    <s v="VMI"/>
    <n v="2"/>
    <n v="0"/>
    <n v="31.5"/>
    <n v="0"/>
    <n v="0"/>
    <n v="45"/>
    <n v="63"/>
    <n v="413.66666666666663"/>
    <n v="0"/>
    <n v="0"/>
    <n v="0"/>
    <n v="1417.5"/>
  </r>
  <r>
    <s v="AGSH31715-01"/>
    <s v="手车控制板（05#槽）"/>
    <x v="3"/>
    <n v="202"/>
    <x v="1"/>
    <s v="HVX"/>
    <x v="2"/>
    <s v="MRP"/>
    <s v="VMI"/>
    <n v="3"/>
    <n v="0"/>
    <n v="31.5"/>
    <n v="0"/>
    <n v="0"/>
    <n v="120"/>
    <n v="94.5"/>
    <n v="6.083333333333333"/>
    <n v="0"/>
    <n v="0"/>
    <n v="0"/>
    <n v="3780"/>
  </r>
  <r>
    <s v="AGSH31716-01"/>
    <s v="手车控制板（06#槽）"/>
    <x v="3"/>
    <n v="202"/>
    <x v="1"/>
    <s v="HVX"/>
    <x v="2"/>
    <s v="MRP"/>
    <s v="VMI"/>
    <n v="53"/>
    <n v="0"/>
    <n v="31.5"/>
    <n v="0"/>
    <n v="0"/>
    <n v="1307"/>
    <n v="1669.5"/>
    <n v="0.83779648048967104"/>
    <n v="0"/>
    <n v="0"/>
    <n v="0"/>
    <n v="41170.5"/>
  </r>
  <r>
    <s v="AGSH31718-01"/>
    <s v="手车控制板（08#槽）"/>
    <x v="3"/>
    <n v="202"/>
    <x v="1"/>
    <s v="HVX"/>
    <x v="2"/>
    <s v="MRP"/>
    <s v="VMI"/>
    <n v="9"/>
    <n v="0"/>
    <n v="25.41"/>
    <n v="0"/>
    <n v="0"/>
    <n v="8"/>
    <n v="228.69"/>
    <n v="2418.125"/>
    <n v="0"/>
    <n v="0"/>
    <n v="0"/>
    <n v="203.28"/>
  </r>
  <r>
    <s v="AGSH31756-01"/>
    <s v="GEAR WHEEL"/>
    <x v="2"/>
    <n v="202"/>
    <x v="1"/>
    <s v="HVX"/>
    <x v="1"/>
    <s v="kanban"/>
    <n v="2600"/>
    <n v="887"/>
    <n v="450"/>
    <n v="8.24"/>
    <n v="0"/>
    <n v="150"/>
    <n v="8927"/>
    <n v="7308.88"/>
    <n v="0.36798476531869606"/>
    <n v="0"/>
    <n v="618"/>
    <n v="3708"/>
    <n v="73558.48"/>
  </r>
  <r>
    <s v="AGSH31758-01"/>
    <s v="CRANK SHAFT"/>
    <x v="2"/>
    <n v="202"/>
    <x v="1"/>
    <s v="HVX"/>
    <x v="1"/>
    <s v="kanban"/>
    <n v="2600"/>
    <n v="538"/>
    <n v="600"/>
    <n v="14.26"/>
    <n v="0"/>
    <n v="150"/>
    <n v="9126"/>
    <n v="7671.88"/>
    <n v="35.476112206881439"/>
    <n v="0"/>
    <n v="1069.5"/>
    <n v="8556"/>
    <n v="130136.76"/>
  </r>
  <r>
    <s v="AGSH31760-01"/>
    <s v="SHAFT"/>
    <x v="2"/>
    <n v="212"/>
    <x v="1"/>
    <s v="HVX"/>
    <x v="1"/>
    <s v="kanban"/>
    <n v="2600"/>
    <n v="381"/>
    <n v="522"/>
    <n v="3.72"/>
    <n v="0"/>
    <n v="150"/>
    <n v="9107"/>
    <n v="1417.3200000000002"/>
    <n v="21.562534314263754"/>
    <n v="0"/>
    <n v="279"/>
    <n v="1941.8400000000001"/>
    <n v="33878.04"/>
  </r>
  <r>
    <s v="AGSH31762-01"/>
    <s v="GEAR WHEEL"/>
    <x v="2"/>
    <n v="202"/>
    <x v="1"/>
    <s v="HVX"/>
    <x v="1"/>
    <s v="kanban"/>
    <n v="2600"/>
    <n v="426"/>
    <n v="600"/>
    <n v="16.16"/>
    <n v="0"/>
    <n v="150"/>
    <n v="9126"/>
    <n v="6884.16"/>
    <n v="15.238330046022355"/>
    <n v="0"/>
    <n v="1212"/>
    <n v="9696"/>
    <n v="147476.16"/>
  </r>
  <r>
    <s v="AGSH31765-01"/>
    <s v="储能盒黑色外壳"/>
    <x v="3"/>
    <n v="202"/>
    <x v="1"/>
    <s v="HVX"/>
    <x v="2"/>
    <s v="MRP"/>
    <s v="VMI"/>
    <n v="114"/>
    <n v="0"/>
    <n v="6.2"/>
    <n v="0"/>
    <n v="0"/>
    <n v="1580"/>
    <n v="706.80000000000007"/>
    <n v="98.411392405063282"/>
    <n v="0"/>
    <n v="0"/>
    <n v="0"/>
    <n v="9796"/>
  </r>
  <r>
    <s v="AGSH31765-02"/>
    <s v="BEARING BLOCK"/>
    <x v="3"/>
    <n v="202"/>
    <x v="1"/>
    <s v="HVX"/>
    <x v="2"/>
    <s v="MRP"/>
    <s v="VMI"/>
    <n v="143"/>
    <n v="0"/>
    <n v="7.7"/>
    <n v="0"/>
    <n v="0"/>
    <n v="7546"/>
    <n v="1101.1000000000001"/>
    <n v="5.5141796978531668"/>
    <n v="0"/>
    <n v="0"/>
    <n v="0"/>
    <n v="58104.200000000004"/>
  </r>
  <r>
    <s v="AGSH31807-01"/>
    <s v="GUIDE ROD"/>
    <x v="2"/>
    <n v="212"/>
    <x v="1"/>
    <s v="HVX"/>
    <x v="1"/>
    <s v="kanban"/>
    <n v="2600"/>
    <n v="646"/>
    <n v="1000"/>
    <n v="4.75"/>
    <n v="0"/>
    <n v="250"/>
    <n v="3356"/>
    <n v="3068.5"/>
    <n v="15.55274135876043"/>
    <n v="0"/>
    <n v="593.75"/>
    <n v="4750"/>
    <n v="15941"/>
  </r>
  <r>
    <s v="AGSH31809-01"/>
    <s v="AXLE"/>
    <x v="2"/>
    <n v="202"/>
    <x v="1"/>
    <s v="HVX"/>
    <x v="1"/>
    <s v="kanban"/>
    <n v="2600"/>
    <n v="614"/>
    <n v="500"/>
    <n v="1.37"/>
    <n v="0"/>
    <n v="250"/>
    <n v="5268"/>
    <n v="841.18000000000006"/>
    <n v="44.758921791951401"/>
    <n v="0"/>
    <n v="171.25"/>
    <n v="685"/>
    <n v="7217.1600000000008"/>
  </r>
  <r>
    <s v="AGSH31813-01"/>
    <s v="AXLE"/>
    <x v="2"/>
    <n v="212"/>
    <x v="1"/>
    <s v="HVX"/>
    <x v="1"/>
    <s v="kanban"/>
    <n v="2600"/>
    <n v="1126"/>
    <n v="1150"/>
    <n v="1.95"/>
    <n v="0"/>
    <n v="250"/>
    <n v="6646"/>
    <n v="2195.6999999999998"/>
    <n v="33.721035209148361"/>
    <n v="0"/>
    <n v="243.75"/>
    <n v="2242.5"/>
    <n v="12959.699999999999"/>
  </r>
  <r>
    <s v="AGSH31815-01"/>
    <s v="计数器"/>
    <x v="4"/>
    <n v="202"/>
    <x v="1"/>
    <s v="HVX"/>
    <x v="0"/>
    <s v="Order specific"/>
    <n v="2100"/>
    <n v="1079"/>
    <n v="926"/>
    <n v="20.94"/>
    <n v="300"/>
    <n v="0"/>
    <n v="9885"/>
    <n v="22594.260000000002"/>
    <n v="41.577137076378349"/>
    <n v="6282"/>
    <n v="0"/>
    <n v="19390.440000000002"/>
    <n v="206991.90000000002"/>
  </r>
  <r>
    <s v="AGSH32017-01"/>
    <s v="LEVER"/>
    <x v="1"/>
    <n v="212"/>
    <x v="1"/>
    <s v="HVX"/>
    <x v="0"/>
    <s v="Order specific"/>
    <n v="2100"/>
    <n v="299"/>
    <n v="0"/>
    <n v="2.5"/>
    <n v="0"/>
    <n v="250"/>
    <n v="2851"/>
    <n v="747.5"/>
    <n v="138.13924938618027"/>
    <n v="0"/>
    <n v="312.5"/>
    <n v="0"/>
    <n v="7127.5"/>
  </r>
  <r>
    <s v="AGSH32019-01"/>
    <s v="FISHPLATE"/>
    <x v="2"/>
    <n v="212"/>
    <x v="1"/>
    <s v="HVX"/>
    <x v="1"/>
    <s v="kanban"/>
    <n v="2600"/>
    <n v="836"/>
    <n v="750"/>
    <n v="1.1000000000000001"/>
    <n v="0"/>
    <n v="250"/>
    <n v="8297"/>
    <n v="919.6"/>
    <n v="13.153549475714113"/>
    <n v="0"/>
    <n v="137.5"/>
    <n v="825.00000000000011"/>
    <n v="9126.7000000000007"/>
  </r>
  <r>
    <s v="AGSH32029-01"/>
    <s v="OPERATING PART"/>
    <x v="2"/>
    <n v="212"/>
    <x v="1"/>
    <s v="HVX"/>
    <x v="1"/>
    <s v="kanban"/>
    <n v="2600"/>
    <n v="1190"/>
    <n v="1000"/>
    <n v="1.8"/>
    <n v="0"/>
    <n v="500"/>
    <n v="18005"/>
    <n v="2142"/>
    <n v="16.947514579283531"/>
    <n v="0"/>
    <n v="450"/>
    <n v="1800"/>
    <n v="32409"/>
  </r>
  <r>
    <s v="AGSH32247-01"/>
    <s v="GASKET"/>
    <x v="2"/>
    <n v="202"/>
    <x v="1"/>
    <s v="HVX"/>
    <x v="1"/>
    <s v="kanban"/>
    <n v="2600"/>
    <n v="683"/>
    <n v="700"/>
    <n v="2.5"/>
    <n v="0"/>
    <n v="350"/>
    <n v="15918"/>
    <n v="1707.5"/>
    <n v="27.286719437115217"/>
    <n v="0"/>
    <n v="437.5"/>
    <n v="1750"/>
    <n v="39795"/>
  </r>
  <r>
    <s v="AGSH32248-01"/>
    <s v="K01缓冲垫"/>
    <x v="3"/>
    <n v="202"/>
    <x v="1"/>
    <s v="HVX"/>
    <x v="2"/>
    <s v="MRP"/>
    <s v="VMI"/>
    <n v="516"/>
    <n v="0"/>
    <n v="5.86"/>
    <n v="0"/>
    <n v="0"/>
    <n v="12997"/>
    <n v="3023.76"/>
    <n v="19.180964838039547"/>
    <n v="0"/>
    <n v="0"/>
    <n v="0"/>
    <n v="76162.42"/>
  </r>
  <r>
    <s v="AGSH32368-02Z"/>
    <s v="MTX面板"/>
    <x v="6"/>
    <n v="202"/>
    <x v="1"/>
    <s v="HVX"/>
    <x v="0"/>
    <s v="Order specific"/>
    <n v="2100"/>
    <n v="5"/>
    <n v="0"/>
    <n v="149.65"/>
    <n v="0"/>
    <n v="0"/>
    <n v="4"/>
    <n v="748.25"/>
    <n v="47085"/>
    <n v="0"/>
    <n v="0"/>
    <n v="0"/>
    <n v="598.6"/>
  </r>
  <r>
    <s v="AGSH32369-01"/>
    <s v="ANGLE"/>
    <x v="2"/>
    <n v="202"/>
    <x v="1"/>
    <s v="HVX"/>
    <x v="1"/>
    <s v="kanban"/>
    <n v="2600"/>
    <n v="18"/>
    <n v="40"/>
    <n v="4.33"/>
    <n v="0"/>
    <n v="8"/>
    <n v="107"/>
    <n v="77.94"/>
    <n v="17.056074766355138"/>
    <n v="0"/>
    <n v="17.32"/>
    <n v="173.2"/>
    <n v="463.31"/>
  </r>
  <r>
    <s v="AGSH32377-01"/>
    <s v="MTX S6装配支架"/>
    <x v="6"/>
    <n v="202"/>
    <x v="1"/>
    <s v="HVX"/>
    <x v="0"/>
    <s v="Order specific"/>
    <n v="2100"/>
    <n v="19"/>
    <n v="0"/>
    <n v="5.93"/>
    <n v="0"/>
    <n v="0"/>
    <n v="28"/>
    <n v="112.66999999999999"/>
    <n v="234.64285714285717"/>
    <n v="0"/>
    <n v="0"/>
    <n v="0"/>
    <n v="166.04"/>
  </r>
  <r>
    <s v="AGSH32390-01"/>
    <s v="壳体12KV185mm"/>
    <x v="6"/>
    <n v="202"/>
    <x v="1"/>
    <s v="HVX"/>
    <x v="0"/>
    <s v="Order specific"/>
    <n v="2100"/>
    <n v="2"/>
    <n v="3"/>
    <n v="306.42"/>
    <n v="0"/>
    <n v="0"/>
    <n v="11"/>
    <n v="612.84"/>
    <n v="630.4545454545455"/>
    <n v="0"/>
    <n v="0"/>
    <n v="919.26"/>
    <n v="3370.6200000000003"/>
  </r>
  <r>
    <s v="AGSH32392-01"/>
    <s v="MTX导电块"/>
    <x v="6"/>
    <n v="202"/>
    <x v="1"/>
    <s v="HVX"/>
    <x v="0"/>
    <s v="Order specific"/>
    <n v="2100"/>
    <n v="15"/>
    <n v="0"/>
    <n v="96"/>
    <n v="0"/>
    <n v="0"/>
    <n v="0"/>
    <n v="1440"/>
    <s v=""/>
    <n v="0"/>
    <n v="0"/>
    <n v="0"/>
    <n v="0"/>
  </r>
  <r>
    <s v="AGSH32392-02"/>
    <s v="MTX导电块"/>
    <x v="6"/>
    <n v="212"/>
    <x v="1"/>
    <s v="HVX"/>
    <x v="0"/>
    <s v="Order specific"/>
    <n v="2100"/>
    <n v="12"/>
    <n v="6"/>
    <n v="87.9"/>
    <n v="0"/>
    <n v="0"/>
    <n v="48"/>
    <n v="1054.8000000000002"/>
    <n v="114.0625"/>
    <n v="0"/>
    <n v="0"/>
    <n v="527.40000000000009"/>
    <n v="4219.2000000000007"/>
  </r>
  <r>
    <s v="AGSH32394-01"/>
    <s v="触臂12KV185mm"/>
    <x v="6"/>
    <n v="202"/>
    <x v="1"/>
    <s v="HVX"/>
    <x v="0"/>
    <s v="Order specific"/>
    <n v="2100"/>
    <n v="6"/>
    <n v="18"/>
    <n v="364.64"/>
    <n v="0"/>
    <n v="0"/>
    <n v="48"/>
    <n v="2187.84"/>
    <n v="91.25"/>
    <n v="0"/>
    <n v="0"/>
    <n v="6563.5199999999995"/>
    <n v="17502.72"/>
  </r>
  <r>
    <s v="AGSH32414-01"/>
    <s v="触臂 1250A"/>
    <x v="6"/>
    <n v="202"/>
    <x v="1"/>
    <s v="HVX"/>
    <x v="0"/>
    <s v="Order specific"/>
    <n v="2100"/>
    <n v="1"/>
    <n v="0"/>
    <n v="903.79"/>
    <n v="0"/>
    <n v="0"/>
    <n v="43"/>
    <n v="903.79"/>
    <n v="50.930232558139537"/>
    <n v="0"/>
    <n v="0"/>
    <n v="0"/>
    <n v="38862.97"/>
  </r>
  <r>
    <s v="AGSH32433-01"/>
    <s v="壳体17KV210mm"/>
    <x v="6"/>
    <n v="202"/>
    <x v="1"/>
    <s v="HVX"/>
    <x v="0"/>
    <s v="Order specific"/>
    <n v="2100"/>
    <n v="4"/>
    <n v="0"/>
    <n v="386.98"/>
    <n v="0"/>
    <n v="0"/>
    <n v="5"/>
    <n v="1547.92"/>
    <n v="73"/>
    <n v="0"/>
    <n v="0"/>
    <n v="0"/>
    <n v="1934.9"/>
  </r>
  <r>
    <s v="AGSH32451-01"/>
    <s v="UTX2000A触臂"/>
    <x v="1"/>
    <n v="202"/>
    <x v="1"/>
    <s v="HVX"/>
    <x v="0"/>
    <s v="Order specific"/>
    <n v="2100"/>
    <n v="1"/>
    <n v="0"/>
    <n v="1821.9"/>
    <n v="0"/>
    <n v="0"/>
    <n v="1"/>
    <n v="1821.9"/>
    <n v="1460"/>
    <n v="0"/>
    <n v="0"/>
    <n v="0"/>
    <n v="1821.9"/>
  </r>
  <r>
    <s v="AGSH32456-01"/>
    <s v="触臂座185mm"/>
    <x v="6"/>
    <n v="202"/>
    <x v="1"/>
    <s v="HVX"/>
    <x v="0"/>
    <s v="Order specific"/>
    <n v="2100"/>
    <n v="2"/>
    <n v="3"/>
    <n v="95.48"/>
    <n v="0"/>
    <n v="0"/>
    <n v="11"/>
    <n v="190.96"/>
    <n v="33.18181818181818"/>
    <n v="0"/>
    <n v="0"/>
    <n v="286.44"/>
    <n v="1050.28"/>
  </r>
  <r>
    <s v="AGSH32457-01"/>
    <s v="触臂座210mm"/>
    <x v="6"/>
    <n v="202"/>
    <x v="1"/>
    <s v="HVX"/>
    <x v="0"/>
    <s v="Order specific"/>
    <n v="2100"/>
    <n v="4"/>
    <n v="0"/>
    <n v="105.02"/>
    <n v="0"/>
    <n v="0"/>
    <n v="5"/>
    <n v="420.08"/>
    <n v="146"/>
    <n v="0"/>
    <n v="0"/>
    <n v="0"/>
    <n v="525.1"/>
  </r>
  <r>
    <s v="AGSH32484-01"/>
    <s v="LEVER"/>
    <x v="2"/>
    <n v="212"/>
    <x v="1"/>
    <s v="HVX"/>
    <x v="1"/>
    <s v="kanban"/>
    <n v="2600"/>
    <n v="248"/>
    <n v="360"/>
    <n v="6.3"/>
    <n v="0"/>
    <n v="120"/>
    <n v="3296"/>
    <n v="1562.3999999999999"/>
    <n v="0.44296116504854366"/>
    <n v="0"/>
    <n v="378"/>
    <n v="2268"/>
    <n v="20764.8"/>
  </r>
  <r>
    <s v="AGSH32502-01"/>
    <s v="THREADED ROD"/>
    <x v="2"/>
    <n v="202"/>
    <x v="1"/>
    <s v="HVX"/>
    <x v="1"/>
    <s v="kanban"/>
    <n v="2600"/>
    <n v="84"/>
    <n v="60"/>
    <n v="2"/>
    <n v="0"/>
    <n v="24"/>
    <n v="261"/>
    <n v="168"/>
    <n v="346.81992337164752"/>
    <n v="0"/>
    <n v="24"/>
    <n v="120"/>
    <n v="522"/>
  </r>
  <r>
    <s v="AGSH32505-01Z"/>
    <s v="面板185mm"/>
    <x v="6"/>
    <n v="202"/>
    <x v="1"/>
    <s v="HVX"/>
    <x v="0"/>
    <s v="Order specific"/>
    <n v="2100"/>
    <n v="2"/>
    <n v="3"/>
    <n v="156.37"/>
    <n v="0"/>
    <n v="0"/>
    <n v="11"/>
    <n v="312.74"/>
    <n v="2787.2727272727275"/>
    <n v="0"/>
    <n v="0"/>
    <n v="469.11"/>
    <n v="1720.0700000000002"/>
  </r>
  <r>
    <s v="AGSH32506-01Z"/>
    <s v="面板210mm"/>
    <x v="6"/>
    <n v="202"/>
    <x v="1"/>
    <s v="HVX"/>
    <x v="0"/>
    <s v="Order specific"/>
    <n v="2100"/>
    <n v="4"/>
    <n v="0"/>
    <n v="165.9"/>
    <n v="0"/>
    <n v="0"/>
    <n v="5"/>
    <n v="663.6"/>
    <n v="146"/>
    <n v="0"/>
    <n v="0"/>
    <n v="0"/>
    <n v="829.5"/>
  </r>
  <r>
    <s v="AGSH32508-01Z"/>
    <s v="12KV 185mm面板"/>
    <x v="6"/>
    <n v="202"/>
    <x v="1"/>
    <s v="HVX"/>
    <x v="0"/>
    <s v="Order specific"/>
    <n v="2100"/>
    <n v="11"/>
    <n v="0"/>
    <n v="159.79"/>
    <n v="0"/>
    <n v="0"/>
    <n v="0"/>
    <n v="1757.6899999999998"/>
    <s v=""/>
    <n v="0"/>
    <n v="0"/>
    <n v="0"/>
    <n v="0"/>
  </r>
  <r>
    <s v="AGSH32509-01Z"/>
    <s v="隔离车面板（210mm)"/>
    <x v="3"/>
    <n v="202"/>
    <x v="1"/>
    <s v="HVX"/>
    <x v="2"/>
    <s v="MRP"/>
    <s v="VMI"/>
    <n v="1"/>
    <n v="0"/>
    <n v="168.83"/>
    <n v="0"/>
    <n v="0"/>
    <n v="24"/>
    <n v="168.83"/>
    <n v="167.29166666666666"/>
    <n v="0"/>
    <n v="0"/>
    <n v="0"/>
    <n v="4051.92"/>
  </r>
  <r>
    <s v="AGSH32510-02Z"/>
    <s v="隔离车面板（254mm)"/>
    <x v="3"/>
    <n v="202"/>
    <x v="1"/>
    <s v="HVX"/>
    <x v="2"/>
    <s v="MRP"/>
    <s v="VMI"/>
    <n v="1"/>
    <n v="0"/>
    <n v="138.86000000000001"/>
    <n v="0"/>
    <n v="0"/>
    <n v="3"/>
    <n v="138.86000000000001"/>
    <n v="121.66666666666666"/>
    <n v="0"/>
    <n v="0"/>
    <n v="0"/>
    <n v="416.58000000000004"/>
  </r>
  <r>
    <s v="AGSH32512-01Z"/>
    <s v="前面板12/24kv 210mm"/>
    <x v="3"/>
    <n v="202"/>
    <x v="1"/>
    <s v="HVX"/>
    <x v="2"/>
    <s v="MRP"/>
    <s v="VMI"/>
    <n v="1"/>
    <n v="0"/>
    <n v="166.05"/>
    <n v="0"/>
    <n v="0"/>
    <n v="1286"/>
    <n v="166.05"/>
    <n v="0.28382581648522548"/>
    <n v="0"/>
    <n v="0"/>
    <n v="0"/>
    <n v="213540.30000000002"/>
  </r>
  <r>
    <s v="AGSH32513-02Z"/>
    <s v="面板254mm"/>
    <x v="3"/>
    <n v="202"/>
    <x v="1"/>
    <s v="HVX"/>
    <x v="2"/>
    <s v="MRP"/>
    <s v="VMI"/>
    <n v="1"/>
    <n v="0"/>
    <n v="177.61"/>
    <n v="0"/>
    <n v="0"/>
    <n v="25"/>
    <n v="177.61"/>
    <n v="14.6"/>
    <n v="0"/>
    <n v="0"/>
    <n v="0"/>
    <n v="4440.25"/>
  </r>
  <r>
    <s v="AGSH32532-01"/>
    <s v="摇把四角"/>
    <x v="1"/>
    <n v="202"/>
    <x v="1"/>
    <s v="HVX"/>
    <x v="0"/>
    <s v="Order specific"/>
    <n v="2100"/>
    <n v="51"/>
    <n v="1"/>
    <n v="122"/>
    <n v="0"/>
    <n v="0"/>
    <n v="39"/>
    <n v="6222"/>
    <n v="9.3589743589743595"/>
    <n v="0"/>
    <n v="0"/>
    <n v="122"/>
    <n v="4758"/>
  </r>
  <r>
    <s v="AGSH32547-01"/>
    <s v="壳体支撑架254mm"/>
    <x v="6"/>
    <n v="202"/>
    <x v="1"/>
    <s v="HVX"/>
    <x v="0"/>
    <s v="Order specific"/>
    <n v="2100"/>
    <n v="1"/>
    <n v="0"/>
    <n v="45.55"/>
    <n v="0"/>
    <n v="0"/>
    <n v="14"/>
    <n v="45.55"/>
    <n v="1329.6428571428571"/>
    <n v="0"/>
    <n v="0"/>
    <n v="0"/>
    <n v="637.69999999999993"/>
  </r>
  <r>
    <s v="AGSH32549-01"/>
    <s v="手车四角丝杆"/>
    <x v="3"/>
    <n v="202"/>
    <x v="1"/>
    <s v="HVX"/>
    <x v="2"/>
    <s v="MRP"/>
    <s v="VMI"/>
    <n v="5"/>
    <n v="0"/>
    <n v="172.43"/>
    <n v="0"/>
    <n v="0"/>
    <n v="219"/>
    <n v="862.15000000000009"/>
    <n v="1.6666666666666665"/>
    <n v="0"/>
    <n v="0"/>
    <n v="0"/>
    <n v="37762.17"/>
  </r>
  <r>
    <s v="AGSH33016-01"/>
    <s v="电机24VDC"/>
    <x v="3"/>
    <n v="202"/>
    <x v="1"/>
    <s v="HVX"/>
    <x v="2"/>
    <s v="MRP"/>
    <s v="VMI"/>
    <n v="19"/>
    <n v="0"/>
    <n v="138"/>
    <n v="0"/>
    <n v="0"/>
    <n v="0"/>
    <n v="2622"/>
    <s v=""/>
    <n v="0"/>
    <n v="0"/>
    <n v="0"/>
    <n v="0"/>
  </r>
  <r>
    <s v="AGSH33017-01"/>
    <s v="电机48VDC"/>
    <x v="3"/>
    <n v="202"/>
    <x v="1"/>
    <s v="HVX"/>
    <x v="2"/>
    <s v="MRP"/>
    <s v="VMI"/>
    <n v="55"/>
    <n v="0"/>
    <n v="138"/>
    <n v="0"/>
    <n v="0"/>
    <n v="35"/>
    <n v="7590"/>
    <n v="198.14285714285714"/>
    <n v="0"/>
    <n v="0"/>
    <n v="0"/>
    <n v="4830"/>
  </r>
  <r>
    <s v="AGSH33018-01"/>
    <s v="电机60VDC"/>
    <x v="3"/>
    <n v="202"/>
    <x v="1"/>
    <s v="HVX"/>
    <x v="2"/>
    <s v="MRP"/>
    <s v="VMI"/>
    <n v="20"/>
    <n v="0"/>
    <n v="138"/>
    <n v="0"/>
    <n v="0"/>
    <n v="0"/>
    <n v="2760"/>
    <s v=""/>
    <n v="0"/>
    <n v="0"/>
    <n v="0"/>
    <n v="0"/>
  </r>
  <r>
    <s v="AGSH33019-01"/>
    <s v="电机110V AC/DC"/>
    <x v="3"/>
    <n v="202"/>
    <x v="1"/>
    <s v="HVX"/>
    <x v="2"/>
    <s v="MRP"/>
    <s v="VMI"/>
    <n v="33"/>
    <n v="0"/>
    <n v="138"/>
    <n v="0"/>
    <n v="0"/>
    <n v="1960"/>
    <n v="4554"/>
    <n v="3.7244897959183669"/>
    <n v="0"/>
    <n v="0"/>
    <n v="0"/>
    <n v="270480"/>
  </r>
  <r>
    <s v="AGSH33020-01"/>
    <s v="电机220VDC"/>
    <x v="3"/>
    <n v="202"/>
    <x v="1"/>
    <s v="HVX"/>
    <x v="2"/>
    <s v="MRP"/>
    <s v="VMI"/>
    <n v="2"/>
    <n v="0"/>
    <n v="138"/>
    <n v="0"/>
    <n v="0"/>
    <n v="4807"/>
    <n v="276"/>
    <n v="2.5057208237986268"/>
    <n v="0"/>
    <n v="0"/>
    <n v="0"/>
    <n v="663366"/>
  </r>
  <r>
    <s v="AGSH33022-01"/>
    <s v="电机230VAC"/>
    <x v="1"/>
    <n v="202"/>
    <x v="1"/>
    <s v="HVX"/>
    <x v="0"/>
    <s v="Order specific"/>
    <n v="2100"/>
    <n v="2"/>
    <n v="0"/>
    <n v="138"/>
    <n v="0"/>
    <n v="0"/>
    <n v="10"/>
    <n v="276"/>
    <n v="73"/>
    <n v="0"/>
    <n v="0"/>
    <n v="0"/>
    <n v="1380"/>
  </r>
  <r>
    <s v="AGSH33052-01"/>
    <s v="SPUR GEAR"/>
    <x v="2"/>
    <n v="202"/>
    <x v="1"/>
    <s v="HVX"/>
    <x v="1"/>
    <s v="kanban"/>
    <n v="2600"/>
    <n v="395"/>
    <n v="900"/>
    <n v="2.5"/>
    <n v="0"/>
    <n v="200"/>
    <n v="5263"/>
    <n v="987.5"/>
    <n v="0.13870416112483375"/>
    <n v="0"/>
    <n v="250"/>
    <n v="2250"/>
    <n v="13157.5"/>
  </r>
  <r>
    <s v="AGSH33054-01"/>
    <s v="SHAFT"/>
    <x v="2"/>
    <n v="212"/>
    <x v="1"/>
    <s v="HVX"/>
    <x v="1"/>
    <s v="kanban"/>
    <n v="2600"/>
    <n v="373"/>
    <n v="517"/>
    <n v="6.31"/>
    <n v="0"/>
    <n v="150"/>
    <n v="4541"/>
    <n v="2353.6299999999997"/>
    <n v="31.749614622329887"/>
    <n v="0"/>
    <n v="473.24999999999994"/>
    <n v="3262.27"/>
    <n v="28653.71"/>
  </r>
  <r>
    <s v="AGSH33056-01"/>
    <s v="PIPE"/>
    <x v="2"/>
    <n v="202"/>
    <x v="1"/>
    <s v="HVX"/>
    <x v="1"/>
    <s v="kanban"/>
    <n v="2600"/>
    <n v="1445"/>
    <n v="1200"/>
    <n v="1.7"/>
    <n v="0"/>
    <n v="300"/>
    <n v="3158"/>
    <n v="2456.5"/>
    <n v="43.111146295123497"/>
    <n v="0"/>
    <n v="255"/>
    <n v="2040"/>
    <n v="5368.5999999999995"/>
  </r>
  <r>
    <s v="AGSH33062-01"/>
    <s v="110VDC电动手车电机"/>
    <x v="1"/>
    <n v="202"/>
    <x v="1"/>
    <s v="HVX"/>
    <x v="0"/>
    <s v="Order specific"/>
    <n v="2100"/>
    <n v="10"/>
    <n v="0"/>
    <n v="186.32"/>
    <n v="10"/>
    <n v="0"/>
    <n v="54"/>
    <n v="1863.1999999999998"/>
    <n v="9767.1296296296296"/>
    <n v="1863.1999999999998"/>
    <n v="0"/>
    <n v="0"/>
    <n v="10061.279999999999"/>
  </r>
  <r>
    <s v="AGSH33063-01"/>
    <s v="220VDC电动手车电机"/>
    <x v="1"/>
    <n v="202"/>
    <x v="1"/>
    <s v="HVX"/>
    <x v="0"/>
    <s v="Order specific"/>
    <n v="2100"/>
    <n v="9"/>
    <n v="1"/>
    <n v="186.32"/>
    <n v="10"/>
    <n v="0"/>
    <n v="46"/>
    <n v="1676.8799999999999"/>
    <n v="79.347826086956516"/>
    <n v="1863.1999999999998"/>
    <n v="0"/>
    <n v="186.32"/>
    <n v="8570.7199999999993"/>
  </r>
  <r>
    <s v="AGSH33187-01"/>
    <s v="爬距增大圈VG3"/>
    <x v="3"/>
    <n v="202"/>
    <x v="1"/>
    <s v="HVX"/>
    <x v="2"/>
    <s v="MRP"/>
    <s v="VMI"/>
    <n v="18"/>
    <n v="0"/>
    <n v="8.33"/>
    <n v="0"/>
    <n v="0"/>
    <n v="3328"/>
    <n v="149.94"/>
    <n v="0.98707932692307687"/>
    <n v="0"/>
    <n v="0"/>
    <n v="0"/>
    <n v="27722.240000000002"/>
  </r>
  <r>
    <s v="AGSH33193-02"/>
    <s v="爬距增大圈VG5"/>
    <x v="3"/>
    <n v="202"/>
    <x v="1"/>
    <s v="HVX"/>
    <x v="2"/>
    <s v="MRP"/>
    <s v="VMI"/>
    <n v="36"/>
    <n v="0"/>
    <n v="11.93"/>
    <n v="0"/>
    <n v="0"/>
    <n v="282"/>
    <n v="429.48"/>
    <n v="23.297872340425531"/>
    <n v="0"/>
    <n v="0"/>
    <n v="0"/>
    <n v="3364.2599999999998"/>
  </r>
  <r>
    <s v="AGSH33208-01"/>
    <s v="电动手车电机220VAC"/>
    <x v="1"/>
    <n v="202"/>
    <x v="1"/>
    <s v="HVX"/>
    <x v="0"/>
    <s v="Order specific"/>
    <n v="2100"/>
    <n v="40"/>
    <n v="24"/>
    <n v="186.32"/>
    <n v="0"/>
    <n v="0"/>
    <n v="83"/>
    <n v="7452.7999999999993"/>
    <n v="158.31325301204819"/>
    <n v="0"/>
    <n v="0"/>
    <n v="4471.68"/>
    <n v="15464.56"/>
  </r>
  <r>
    <s v="AGSH33216-01Z"/>
    <s v="面板210mm"/>
    <x v="1"/>
    <n v="202"/>
    <x v="1"/>
    <s v="HVX"/>
    <x v="0"/>
    <s v="Order specific"/>
    <n v="2100"/>
    <n v="3"/>
    <n v="0"/>
    <n v="85.91"/>
    <n v="0"/>
    <n v="0"/>
    <n v="0"/>
    <n v="257.73"/>
    <s v=""/>
    <n v="0"/>
    <n v="0"/>
    <n v="0"/>
    <n v="0"/>
  </r>
  <r>
    <s v="AGSH33349-01"/>
    <s v="CAP"/>
    <x v="2"/>
    <n v="212"/>
    <x v="1"/>
    <s v="HVX"/>
    <x v="1"/>
    <s v="kanban"/>
    <n v="2600"/>
    <n v="592"/>
    <n v="850"/>
    <n v="2.4300000000000002"/>
    <n v="0"/>
    <n v="300"/>
    <n v="3834"/>
    <n v="1438.5600000000002"/>
    <n v="0.28560250391236308"/>
    <n v="0"/>
    <n v="364.5"/>
    <n v="2065.5"/>
    <n v="9316.6200000000008"/>
  </r>
  <r>
    <s v="AGSH34026-01"/>
    <s v="FISHPLATE"/>
    <x v="2"/>
    <n v="202"/>
    <x v="1"/>
    <s v="HVX"/>
    <x v="1"/>
    <s v="kanban"/>
    <n v="2600"/>
    <n v="558"/>
    <n v="2000"/>
    <n v="1.1000000000000001"/>
    <n v="0"/>
    <n v="400"/>
    <n v="6206"/>
    <n v="613.80000000000007"/>
    <n v="34.817918143731873"/>
    <n v="0"/>
    <n v="220.00000000000003"/>
    <n v="2200"/>
    <n v="6826.6"/>
  </r>
  <r>
    <s v="AGSH34051-01"/>
    <s v="GUIDE ROD"/>
    <x v="2"/>
    <n v="202"/>
    <x v="1"/>
    <s v="HVX"/>
    <x v="1"/>
    <s v="kanban"/>
    <n v="2600"/>
    <n v="207"/>
    <n v="120"/>
    <n v="1.85"/>
    <n v="0"/>
    <n v="60"/>
    <n v="323"/>
    <n v="382.95000000000005"/>
    <n v="630.55727554179566"/>
    <n v="0"/>
    <n v="55.5"/>
    <n v="222"/>
    <n v="597.55000000000007"/>
  </r>
  <r>
    <s v="AGSH34081-01"/>
    <s v="LEVER"/>
    <x v="2"/>
    <n v="212"/>
    <x v="1"/>
    <s v="HVX"/>
    <x v="1"/>
    <s v="kanban"/>
    <n v="2600"/>
    <n v="831"/>
    <n v="1100"/>
    <n v="1.2"/>
    <n v="0"/>
    <n v="300"/>
    <n v="3103"/>
    <n v="997.19999999999993"/>
    <n v="24.349017080244924"/>
    <n v="0"/>
    <n v="180"/>
    <n v="1320"/>
    <n v="3723.6"/>
  </r>
  <r>
    <s v="AGSH34083-01"/>
    <s v="LEVER"/>
    <x v="2"/>
    <n v="202"/>
    <x v="1"/>
    <s v="HVX"/>
    <x v="1"/>
    <s v="kanban"/>
    <n v="2600"/>
    <n v="591"/>
    <n v="900"/>
    <n v="2.5"/>
    <n v="0"/>
    <n v="300"/>
    <n v="6099"/>
    <n v="1477.5"/>
    <n v="49.731923266109199"/>
    <n v="0"/>
    <n v="375"/>
    <n v="2250"/>
    <n v="15247.5"/>
  </r>
  <r>
    <s v="AGSH34085-01"/>
    <s v="SUPPORT"/>
    <x v="2"/>
    <n v="202"/>
    <x v="1"/>
    <s v="HVX"/>
    <x v="1"/>
    <s v="kanban"/>
    <n v="2600"/>
    <n v="441"/>
    <n v="500"/>
    <n v="4.5"/>
    <n v="0"/>
    <n v="200"/>
    <n v="3969"/>
    <n v="1984.5"/>
    <n v="54.349962207105065"/>
    <n v="0"/>
    <n v="450"/>
    <n v="2250"/>
    <n v="17860.5"/>
  </r>
  <r>
    <s v="AGSH34087-01"/>
    <s v="FISHPLATE"/>
    <x v="2"/>
    <n v="202"/>
    <x v="1"/>
    <s v="HVX"/>
    <x v="1"/>
    <s v="kanban"/>
    <n v="2600"/>
    <n v="771"/>
    <n v="400"/>
    <n v="2.65"/>
    <n v="0"/>
    <n v="400"/>
    <n v="7938"/>
    <n v="2043.1499999999999"/>
    <n v="20.277777777777775"/>
    <n v="0"/>
    <n v="530"/>
    <n v="1060"/>
    <n v="21035.7"/>
  </r>
  <r>
    <s v="AGSH34093-01"/>
    <s v="S6与半轴联锁杆"/>
    <x v="3"/>
    <n v="212"/>
    <x v="1"/>
    <s v="HVX"/>
    <x v="2"/>
    <s v="MRP"/>
    <s v="VMI"/>
    <n v="153"/>
    <n v="0"/>
    <n v="8.6"/>
    <n v="0"/>
    <n v="0"/>
    <n v="2908"/>
    <n v="1315.8"/>
    <n v="96.772696011004129"/>
    <n v="0"/>
    <n v="0"/>
    <n v="0"/>
    <n v="25008.799999999999"/>
  </r>
  <r>
    <s v="AGSH34114-01"/>
    <s v="HVX-A主轴摆臂"/>
    <x v="3"/>
    <n v="202"/>
    <x v="1"/>
    <s v="HVX"/>
    <x v="2"/>
    <s v="MRP"/>
    <s v="VMI"/>
    <n v="3"/>
    <n v="0"/>
    <n v="24.67"/>
    <n v="0"/>
    <n v="0"/>
    <n v="8988"/>
    <n v="74.010000000000005"/>
    <n v="6.2132843791722294"/>
    <n v="0"/>
    <n v="0"/>
    <n v="0"/>
    <n v="221733.96000000002"/>
  </r>
  <r>
    <s v="AGSH34118-01"/>
    <s v="合分止动块（旧）"/>
    <x v="1"/>
    <n v="213"/>
    <x v="1"/>
    <s v="HVX"/>
    <x v="0"/>
    <s v="Order specific"/>
    <n v="2100"/>
    <n v="57"/>
    <n v="0"/>
    <n v="144.52000000000001"/>
    <n v="0"/>
    <n v="0"/>
    <n v="382"/>
    <n v="8237.6400000000012"/>
    <n v="2.8664921465968587"/>
    <n v="0"/>
    <n v="0"/>
    <n v="0"/>
    <n v="55206.640000000007"/>
  </r>
  <r>
    <s v="AGSH34127-01"/>
    <s v="LEVER"/>
    <x v="2"/>
    <n v="202"/>
    <x v="1"/>
    <s v="HVX"/>
    <x v="1"/>
    <s v="kanban"/>
    <n v="2600"/>
    <n v="650"/>
    <n v="750"/>
    <n v="2.59"/>
    <n v="0"/>
    <n v="250"/>
    <n v="6101"/>
    <n v="1683.5"/>
    <n v="3.4100967054581215"/>
    <n v="0"/>
    <n v="323.75"/>
    <n v="1942.5"/>
    <n v="15801.589999999998"/>
  </r>
  <r>
    <s v="AGSH34135-01"/>
    <s v="LOCK ROD GUIDE"/>
    <x v="2"/>
    <n v="212"/>
    <x v="1"/>
    <s v="HVX"/>
    <x v="1"/>
    <s v="kanban"/>
    <n v="2600"/>
    <n v="251"/>
    <n v="120"/>
    <n v="2.8"/>
    <n v="0"/>
    <n v="60"/>
    <n v="1065"/>
    <n v="702.8"/>
    <n v="222.7699530516432"/>
    <n v="0"/>
    <n v="84"/>
    <n v="336"/>
    <n v="2982"/>
  </r>
  <r>
    <s v="AGSH34149-01"/>
    <s v="PIN"/>
    <x v="2"/>
    <n v="212"/>
    <x v="1"/>
    <s v="HVX"/>
    <x v="1"/>
    <s v="kanban"/>
    <n v="2600"/>
    <n v="671"/>
    <n v="200"/>
    <n v="5.17"/>
    <n v="0"/>
    <n v="200"/>
    <n v="7844"/>
    <n v="3469.07"/>
    <n v="11.679627740948495"/>
    <n v="0"/>
    <n v="517"/>
    <n v="1034"/>
    <n v="40553.479999999996"/>
  </r>
  <r>
    <s v="AGSH34268-01"/>
    <s v="极柱铜轴套"/>
    <x v="3"/>
    <n v="202"/>
    <x v="1"/>
    <s v="HVX"/>
    <x v="2"/>
    <s v="MRP"/>
    <s v="VMI"/>
    <n v="3"/>
    <n v="0"/>
    <n v="42.73"/>
    <n v="0"/>
    <n v="0"/>
    <n v="945"/>
    <n v="128.19"/>
    <n v="259.16931216931215"/>
    <n v="0"/>
    <n v="0"/>
    <n v="0"/>
    <n v="40379.85"/>
  </r>
  <r>
    <s v="AGSH34290-02"/>
    <s v="电动手车S5装配件"/>
    <x v="1"/>
    <n v="202"/>
    <x v="1"/>
    <s v="HVX"/>
    <x v="0"/>
    <s v="Order specific"/>
    <n v="2100"/>
    <n v="18"/>
    <n v="32"/>
    <n v="3.41"/>
    <n v="0"/>
    <n v="0"/>
    <n v="183"/>
    <n v="61.38"/>
    <n v="5.9836065573770494"/>
    <n v="0"/>
    <n v="0"/>
    <n v="109.12"/>
    <n v="624.03"/>
  </r>
  <r>
    <s v="AGSH34292-01"/>
    <s v="电动手车丝杆挡板"/>
    <x v="1"/>
    <n v="202"/>
    <x v="1"/>
    <s v="HVX"/>
    <x v="0"/>
    <s v="Order specific"/>
    <n v="2100"/>
    <n v="20"/>
    <n v="30"/>
    <n v="2"/>
    <n v="0"/>
    <n v="0"/>
    <n v="183"/>
    <n v="40"/>
    <n v="35.901639344262293"/>
    <n v="0"/>
    <n v="0"/>
    <n v="60"/>
    <n v="366"/>
  </r>
  <r>
    <s v="AGSH34306-01"/>
    <s v="极柱泡套"/>
    <x v="3"/>
    <n v="202"/>
    <x v="1"/>
    <s v="HVX"/>
    <x v="2"/>
    <s v="MRP"/>
    <s v="VMI"/>
    <n v="15"/>
    <n v="0"/>
    <n v="96.33"/>
    <n v="0"/>
    <n v="0"/>
    <n v="12046"/>
    <n v="1444.95"/>
    <n v="0.60601029387348493"/>
    <n v="0"/>
    <n v="0"/>
    <n v="0"/>
    <n v="1160391.18"/>
  </r>
  <r>
    <s v="AGSH34306-03"/>
    <s v="极柱泡套"/>
    <x v="3"/>
    <n v="202"/>
    <x v="1"/>
    <s v="HVX"/>
    <x v="2"/>
    <s v="MRP"/>
    <s v="VMI"/>
    <n v="2"/>
    <n v="0"/>
    <n v="121.33"/>
    <n v="0"/>
    <n v="0"/>
    <n v="6010"/>
    <n v="242.66"/>
    <n v="0.910981697171381"/>
    <n v="0"/>
    <n v="0"/>
    <n v="0"/>
    <n v="729193.3"/>
  </r>
  <r>
    <s v="AGSH34323-01"/>
    <s v="航空插支架"/>
    <x v="3"/>
    <n v="202"/>
    <x v="1"/>
    <s v="HVX"/>
    <x v="2"/>
    <s v="MRP"/>
    <s v="VMI"/>
    <n v="27"/>
    <n v="0"/>
    <n v="36.54"/>
    <n v="0"/>
    <n v="0"/>
    <n v="3214"/>
    <n v="986.57999999999993"/>
    <n v="0.22713130056004979"/>
    <n v="0"/>
    <n v="0"/>
    <n v="0"/>
    <n v="117439.56"/>
  </r>
  <r>
    <s v="AGSH34530-01"/>
    <s v="PUSH BUTTON"/>
    <x v="2"/>
    <n v="202"/>
    <x v="1"/>
    <s v="HVX"/>
    <x v="1"/>
    <s v="kanban"/>
    <n v="2600"/>
    <n v="213"/>
    <n v="1500"/>
    <n v="4"/>
    <n v="0"/>
    <n v="500"/>
    <n v="7045"/>
    <n v="852"/>
    <n v="1.3988644428672818"/>
    <n v="0"/>
    <n v="1000"/>
    <n v="6000"/>
    <n v="28180"/>
  </r>
  <r>
    <s v="AGSH34532-01"/>
    <s v="PUSH BUTTON  BLACK"/>
    <x v="2"/>
    <n v="202"/>
    <x v="1"/>
    <s v="HVX"/>
    <x v="1"/>
    <s v="kanban"/>
    <n v="2600"/>
    <n v="838"/>
    <n v="1000"/>
    <n v="4"/>
    <n v="0"/>
    <n v="250"/>
    <n v="1490"/>
    <n v="3352"/>
    <n v="52.177852348993291"/>
    <n v="0"/>
    <n v="500"/>
    <n v="4000"/>
    <n v="5960"/>
  </r>
  <r>
    <s v="AGSH34532-02"/>
    <s v="PUSH BUTTON GREEN"/>
    <x v="2"/>
    <n v="202"/>
    <x v="1"/>
    <s v="HVX"/>
    <x v="1"/>
    <s v="kanban"/>
    <n v="2600"/>
    <n v="316"/>
    <n v="750"/>
    <n v="4"/>
    <n v="0"/>
    <n v="250"/>
    <n v="6102"/>
    <n v="1264"/>
    <n v="50.126188135037694"/>
    <n v="0"/>
    <n v="500"/>
    <n v="3000"/>
    <n v="24408"/>
  </r>
  <r>
    <s v="AGSH34538-01"/>
    <s v="SHEET"/>
    <x v="2"/>
    <n v="202"/>
    <x v="1"/>
    <s v="HVX"/>
    <x v="1"/>
    <s v="kanban"/>
    <n v="2600"/>
    <n v="517"/>
    <n v="600"/>
    <n v="1.1499999999999999"/>
    <n v="0"/>
    <n v="100"/>
    <n v="363"/>
    <n v="594.54999999999995"/>
    <n v="317.74104683195594"/>
    <n v="0"/>
    <n v="57.499999999999993"/>
    <n v="690"/>
    <n v="417.45"/>
  </r>
  <r>
    <s v="AGSH34540-02"/>
    <s v="TAPPET"/>
    <x v="2"/>
    <n v="202"/>
    <x v="1"/>
    <s v="HVX"/>
    <x v="1"/>
    <s v="kanban"/>
    <n v="2600"/>
    <n v="22"/>
    <n v="420"/>
    <n v="4.0999999999999996"/>
    <n v="0"/>
    <n v="60"/>
    <n v="303"/>
    <n v="90.199999999999989"/>
    <n v="622.78877887788781"/>
    <n v="0"/>
    <n v="122.99999999999999"/>
    <n v="1721.9999999999998"/>
    <n v="1242.3"/>
  </r>
  <r>
    <s v="AGSH34653-01"/>
    <s v="K01 导轨"/>
    <x v="1"/>
    <n v="202"/>
    <x v="1"/>
    <s v="HVX"/>
    <x v="0"/>
    <s v="Order specific"/>
    <n v="2100"/>
    <n v="254"/>
    <n v="0"/>
    <n v="1.85"/>
    <n v="0"/>
    <n v="0"/>
    <n v="220"/>
    <n v="469.90000000000003"/>
    <n v="36.5"/>
    <n v="0"/>
    <n v="0"/>
    <n v="0"/>
    <n v="407"/>
  </r>
  <r>
    <s v="AGSH34805-01"/>
    <s v="隔板固定块"/>
    <x v="1"/>
    <n v="202"/>
    <x v="1"/>
    <s v="HVX"/>
    <x v="0"/>
    <s v="Order specific"/>
    <n v="2100"/>
    <n v="13"/>
    <n v="0"/>
    <n v="8.98"/>
    <n v="0"/>
    <n v="0"/>
    <n v="36"/>
    <n v="116.74000000000001"/>
    <n v="2575.2777777777778"/>
    <n v="0"/>
    <n v="0"/>
    <n v="0"/>
    <n v="323.28000000000003"/>
  </r>
  <r>
    <s v="AGSH34805-02"/>
    <s v="隔板固定块"/>
    <x v="1"/>
    <n v="212"/>
    <x v="1"/>
    <s v="HVX"/>
    <x v="0"/>
    <s v="Order specific"/>
    <n v="2100"/>
    <n v="7"/>
    <n v="0"/>
    <n v="22.8"/>
    <n v="0"/>
    <n v="0"/>
    <n v="12"/>
    <n v="159.6"/>
    <n v="395.41666666666663"/>
    <n v="0"/>
    <n v="0"/>
    <n v="0"/>
    <n v="273.60000000000002"/>
  </r>
  <r>
    <s v="AGSH34814-01"/>
    <s v="支撑杆"/>
    <x v="3"/>
    <n v="202"/>
    <x v="1"/>
    <s v="HVX"/>
    <x v="2"/>
    <s v="MRP"/>
    <s v="VMI"/>
    <n v="36"/>
    <n v="0"/>
    <n v="7.2"/>
    <n v="0"/>
    <n v="0"/>
    <n v="1187"/>
    <n v="259.2"/>
    <n v="2.1524852569502948"/>
    <n v="0"/>
    <n v="0"/>
    <n v="0"/>
    <n v="8546.4"/>
  </r>
  <r>
    <s v="AGSH34836-01"/>
    <s v="压力杆"/>
    <x v="3"/>
    <n v="212"/>
    <x v="1"/>
    <s v="HVX"/>
    <x v="2"/>
    <s v="MRP"/>
    <s v="VMI"/>
    <n v="36"/>
    <n v="0"/>
    <n v="9"/>
    <n v="0"/>
    <n v="0"/>
    <n v="1242"/>
    <n v="324"/>
    <n v="10.579710144927537"/>
    <n v="0"/>
    <n v="0"/>
    <n v="0"/>
    <n v="11178"/>
  </r>
  <r>
    <s v="AGSH34840-01"/>
    <s v="SPACER"/>
    <x v="2"/>
    <n v="202"/>
    <x v="1"/>
    <s v="HVX"/>
    <x v="1"/>
    <s v="kanban"/>
    <n v="2600"/>
    <n v="269"/>
    <n v="240"/>
    <n v="2.95"/>
    <n v="0"/>
    <n v="60"/>
    <n v="594"/>
    <n v="793.55000000000007"/>
    <n v="22.121212121212121"/>
    <n v="0"/>
    <n v="88.5"/>
    <n v="708"/>
    <n v="1752.3000000000002"/>
  </r>
  <r>
    <s v="AGSH34842-01"/>
    <s v="12KVI40KA绝缘子"/>
    <x v="1"/>
    <n v="212"/>
    <x v="1"/>
    <s v="HVX"/>
    <x v="0"/>
    <s v="Order specific"/>
    <n v="2100"/>
    <n v="45"/>
    <n v="0"/>
    <n v="86.08"/>
    <n v="0"/>
    <n v="0"/>
    <n v="180"/>
    <n v="3873.6"/>
    <n v="545.47222222222229"/>
    <n v="0"/>
    <n v="0"/>
    <n v="0"/>
    <n v="15494.4"/>
  </r>
  <r>
    <s v="AGSH34843-01"/>
    <s v="绝缘子"/>
    <x v="1"/>
    <n v="212"/>
    <x v="1"/>
    <s v="HVX"/>
    <x v="0"/>
    <s v="Order specific"/>
    <n v="2100"/>
    <n v="132"/>
    <n v="6"/>
    <n v="111.24"/>
    <n v="0"/>
    <n v="0"/>
    <n v="869"/>
    <n v="14683.679999999998"/>
    <n v="18.901035673187572"/>
    <n v="0"/>
    <n v="0"/>
    <n v="667.43999999999994"/>
    <n v="96667.56"/>
  </r>
  <r>
    <s v="AGSH34845-01"/>
    <s v="支撑铝块"/>
    <x v="3"/>
    <n v="202"/>
    <x v="1"/>
    <s v="HVX"/>
    <x v="2"/>
    <s v="MRP"/>
    <s v="VMI"/>
    <n v="18"/>
    <n v="0"/>
    <n v="34.5"/>
    <n v="0"/>
    <n v="0"/>
    <n v="594"/>
    <n v="621"/>
    <n v="81.1111111111111"/>
    <n v="0"/>
    <n v="0"/>
    <n v="0"/>
    <n v="20493"/>
  </r>
  <r>
    <s v="AGSH34847-01"/>
    <s v="导电镀银片"/>
    <x v="3"/>
    <n v="212"/>
    <x v="1"/>
    <s v="HVX"/>
    <x v="2"/>
    <s v="MRP"/>
    <s v="VMI"/>
    <n v="71"/>
    <n v="0"/>
    <n v="3"/>
    <n v="0"/>
    <n v="0"/>
    <n v="708"/>
    <n v="213"/>
    <n v="9.279661016949154"/>
    <n v="0"/>
    <n v="0"/>
    <n v="0"/>
    <n v="2124"/>
  </r>
  <r>
    <s v="AGSH34856-01"/>
    <s v="拉杆"/>
    <x v="1"/>
    <n v="202"/>
    <x v="1"/>
    <s v="HVX"/>
    <x v="0"/>
    <s v="Order specific"/>
    <n v="2100"/>
    <n v="158"/>
    <n v="0"/>
    <n v="27.36"/>
    <n v="0"/>
    <n v="0"/>
    <n v="424"/>
    <n v="4322.88"/>
    <n v="61.120283018867923"/>
    <n v="0"/>
    <n v="0"/>
    <n v="0"/>
    <n v="11600.64"/>
  </r>
  <r>
    <s v="AGSH34859-01"/>
    <s v="弹簧内轴"/>
    <x v="3"/>
    <n v="212"/>
    <x v="1"/>
    <s v="HVX"/>
    <x v="2"/>
    <s v="MRP"/>
    <s v="VMI"/>
    <n v="18"/>
    <n v="0"/>
    <n v="8.5"/>
    <n v="0"/>
    <n v="0"/>
    <n v="594"/>
    <n v="153"/>
    <n v="97.08754208754209"/>
    <n v="0"/>
    <n v="0"/>
    <n v="0"/>
    <n v="5049"/>
  </r>
  <r>
    <s v="AGSH34861-01"/>
    <s v="螺纹盖"/>
    <x v="3"/>
    <n v="202"/>
    <x v="1"/>
    <s v="HVX"/>
    <x v="2"/>
    <s v="MRP"/>
    <s v="VMI"/>
    <n v="18"/>
    <n v="0"/>
    <n v="8.5"/>
    <n v="0"/>
    <n v="0"/>
    <n v="594"/>
    <n v="153"/>
    <n v="11.060606060606061"/>
    <n v="0"/>
    <n v="0"/>
    <n v="0"/>
    <n v="5049"/>
  </r>
  <r>
    <s v="AGSH34863-01"/>
    <s v="金属板"/>
    <x v="3"/>
    <n v="212"/>
    <x v="1"/>
    <s v="HVX"/>
    <x v="2"/>
    <s v="MRP"/>
    <s v="VMI"/>
    <n v="18"/>
    <n v="0"/>
    <n v="11.9"/>
    <n v="0"/>
    <n v="0"/>
    <n v="596"/>
    <n v="214.20000000000002"/>
    <n v="11.023489932885907"/>
    <n v="0"/>
    <n v="0"/>
    <n v="0"/>
    <n v="7092.4000000000005"/>
  </r>
  <r>
    <s v="AGSH34873-01"/>
    <s v="分闸弹簧"/>
    <x v="3"/>
    <n v="219"/>
    <x v="1"/>
    <s v="HVX"/>
    <x v="2"/>
    <s v="MRP"/>
    <s v="VMI"/>
    <n v="48"/>
    <n v="0"/>
    <n v="11.16"/>
    <n v="0"/>
    <n v="0"/>
    <n v="594"/>
    <n v="535.68000000000006"/>
    <n v="11.060606060606061"/>
    <n v="0"/>
    <n v="0"/>
    <n v="0"/>
    <n v="6629.04"/>
  </r>
  <r>
    <s v="AGSH34875-02"/>
    <s v="软连接"/>
    <x v="1"/>
    <n v="202"/>
    <x v="1"/>
    <s v="HVX"/>
    <x v="0"/>
    <s v="Order specific"/>
    <n v="2100"/>
    <n v="300"/>
    <n v="0"/>
    <n v="92.84"/>
    <n v="0"/>
    <n v="0"/>
    <n v="484"/>
    <n v="27852"/>
    <n v="36.198347107438018"/>
    <n v="0"/>
    <n v="0"/>
    <n v="0"/>
    <n v="44934.560000000005"/>
  </r>
  <r>
    <s v="AGSH34897-01"/>
    <s v="电动手车S6联锁件"/>
    <x v="1"/>
    <n v="202"/>
    <x v="1"/>
    <s v="HVX"/>
    <x v="0"/>
    <s v="Order specific"/>
    <n v="2100"/>
    <n v="27"/>
    <n v="0"/>
    <n v="6.21"/>
    <n v="0"/>
    <n v="0"/>
    <n v="8"/>
    <n v="167.67"/>
    <n v="13687.5"/>
    <n v="0"/>
    <n v="0"/>
    <n v="0"/>
    <n v="49.68"/>
  </r>
  <r>
    <s v="AGSH34899-01"/>
    <s v="RAIL"/>
    <x v="2"/>
    <n v="202"/>
    <x v="1"/>
    <s v="HVX"/>
    <x v="1"/>
    <s v="kanban"/>
    <n v="2600"/>
    <n v="829"/>
    <n v="840"/>
    <n v="1.57"/>
    <n v="0"/>
    <n v="300"/>
    <n v="5080"/>
    <n v="1301.53"/>
    <n v="1.9399606299212597"/>
    <n v="0"/>
    <n v="235.5"/>
    <n v="1318.8"/>
    <n v="7975.6"/>
  </r>
  <r>
    <s v="AGSH34919-01"/>
    <s v="S6与手车翻板联锁件"/>
    <x v="3"/>
    <n v="202"/>
    <x v="1"/>
    <s v="HVX"/>
    <x v="2"/>
    <s v="MRP"/>
    <s v="VMI"/>
    <n v="9"/>
    <n v="0"/>
    <n v="10.199999999999999"/>
    <n v="0"/>
    <n v="0"/>
    <n v="85"/>
    <n v="91.8"/>
    <n v="3559.8235294117649"/>
    <n v="0"/>
    <n v="0"/>
    <n v="0"/>
    <n v="866.99999999999989"/>
  </r>
  <r>
    <s v="AGSH34920-01"/>
    <s v="GUIDE"/>
    <x v="2"/>
    <n v="202"/>
    <x v="1"/>
    <s v="HVX"/>
    <x v="1"/>
    <s v="kanban"/>
    <n v="2600"/>
    <n v="70"/>
    <n v="150"/>
    <n v="0.9"/>
    <n v="0"/>
    <n v="30"/>
    <n v="198"/>
    <n v="63"/>
    <n v="16.59090909090909"/>
    <n v="0"/>
    <n v="13.5"/>
    <n v="135"/>
    <n v="178.20000000000002"/>
  </r>
  <r>
    <s v="AGSH34924-01"/>
    <s v="S6与手车翻板联锁件"/>
    <x v="3"/>
    <n v="202"/>
    <x v="1"/>
    <s v="HVX"/>
    <x v="2"/>
    <s v="MRP"/>
    <s v="VMI"/>
    <n v="6"/>
    <n v="0"/>
    <n v="10.32"/>
    <n v="0"/>
    <n v="0"/>
    <n v="198"/>
    <n v="61.92"/>
    <n v="129.04040404040404"/>
    <n v="0"/>
    <n v="0"/>
    <n v="0"/>
    <n v="2043.3600000000001"/>
  </r>
  <r>
    <s v="AGSH34939-01"/>
    <s v="LEVER"/>
    <x v="2"/>
    <n v="202"/>
    <x v="1"/>
    <s v="HVX"/>
    <x v="1"/>
    <s v="kanban"/>
    <n v="2600"/>
    <n v="965"/>
    <n v="900"/>
    <n v="1.62"/>
    <n v="0"/>
    <n v="300"/>
    <n v="2834"/>
    <n v="1563.3000000000002"/>
    <n v="0.77275935074100222"/>
    <n v="0"/>
    <n v="243.00000000000003"/>
    <n v="1458"/>
    <n v="4591.08"/>
  </r>
  <r>
    <s v="AGSH34961-01"/>
    <s v="航空插联杆"/>
    <x v="3"/>
    <n v="202"/>
    <x v="1"/>
    <s v="HVX"/>
    <x v="2"/>
    <s v="MRP"/>
    <s v="VMI"/>
    <n v="7"/>
    <n v="0"/>
    <n v="10"/>
    <n v="0"/>
    <n v="0"/>
    <n v="193"/>
    <n v="70"/>
    <n v="1825"/>
    <n v="0"/>
    <n v="0"/>
    <n v="0"/>
    <n v="1930"/>
  </r>
  <r>
    <s v="AGSH34962-01"/>
    <s v="航空插与手车下联锁件"/>
    <x v="3"/>
    <n v="212"/>
    <x v="1"/>
    <s v="HVX"/>
    <x v="2"/>
    <s v="MRP"/>
    <s v="VMI"/>
    <n v="1"/>
    <n v="0"/>
    <n v="5.8"/>
    <n v="0"/>
    <n v="0"/>
    <n v="104"/>
    <n v="5.8"/>
    <n v="24.56730769230769"/>
    <n v="0"/>
    <n v="0"/>
    <n v="0"/>
    <n v="603.19999999999993"/>
  </r>
  <r>
    <s v="AGSH34964-01"/>
    <s v="航空插与手车上联锁件"/>
    <x v="3"/>
    <n v="202"/>
    <x v="1"/>
    <s v="HVX"/>
    <x v="2"/>
    <s v="MRP"/>
    <s v="VMI"/>
    <n v="9"/>
    <n v="0"/>
    <n v="2.98"/>
    <n v="0"/>
    <n v="0"/>
    <n v="193"/>
    <n v="26.82"/>
    <n v="1.8911917098445596"/>
    <n v="0"/>
    <n v="0"/>
    <n v="0"/>
    <n v="575.14"/>
  </r>
  <r>
    <s v="AGSH34971-01"/>
    <s v="壳体254mm"/>
    <x v="6"/>
    <n v="202"/>
    <x v="1"/>
    <s v="HVX"/>
    <x v="0"/>
    <s v="Order specific"/>
    <n v="2100"/>
    <n v="1"/>
    <n v="0"/>
    <n v="920"/>
    <n v="0"/>
    <n v="0"/>
    <n v="1"/>
    <n v="920"/>
    <n v="3285"/>
    <n v="0"/>
    <n v="0"/>
    <n v="0"/>
    <n v="920"/>
  </r>
  <r>
    <s v="AGSH34987-01"/>
    <s v="下触头"/>
    <x v="3"/>
    <n v="202"/>
    <x v="1"/>
    <s v="HVX"/>
    <x v="2"/>
    <s v="MRP"/>
    <s v="VMI"/>
    <n v="18"/>
    <n v="0"/>
    <n v="136.5"/>
    <n v="0"/>
    <n v="0"/>
    <n v="594"/>
    <n v="2457"/>
    <n v="0.6144781144781144"/>
    <n v="0"/>
    <n v="0"/>
    <n v="0"/>
    <n v="81081"/>
  </r>
  <r>
    <s v="AGSH34988-02"/>
    <s v="上触头"/>
    <x v="1"/>
    <n v="202"/>
    <x v="1"/>
    <s v="HVX"/>
    <x v="0"/>
    <s v="Order specific"/>
    <n v="2100"/>
    <n v="119"/>
    <n v="34"/>
    <n v="279"/>
    <n v="0"/>
    <n v="0"/>
    <n v="357"/>
    <n v="33201"/>
    <n v="18.403361344537817"/>
    <n v="0"/>
    <n v="0"/>
    <n v="9486"/>
    <n v="99603"/>
  </r>
  <r>
    <s v="AGSH34989-01"/>
    <s v="灭弧室固定架"/>
    <x v="1"/>
    <n v="202"/>
    <x v="1"/>
    <s v="HVX"/>
    <x v="0"/>
    <s v="Order specific"/>
    <n v="2100"/>
    <n v="20"/>
    <n v="0"/>
    <n v="13.08"/>
    <n v="0"/>
    <n v="0"/>
    <n v="21"/>
    <n v="261.60000000000002"/>
    <n v="2068.3333333333335"/>
    <n v="0"/>
    <n v="0"/>
    <n v="0"/>
    <n v="274.68"/>
  </r>
  <r>
    <s v="AGSH34996-01"/>
    <s v="动端螺杆"/>
    <x v="1"/>
    <n v="202"/>
    <x v="1"/>
    <s v="HVX"/>
    <x v="0"/>
    <s v="Order specific"/>
    <n v="2100"/>
    <n v="18"/>
    <n v="9"/>
    <n v="9.76"/>
    <n v="0"/>
    <n v="0"/>
    <n v="356"/>
    <n v="175.68"/>
    <n v="20.50561797752809"/>
    <n v="0"/>
    <n v="0"/>
    <n v="87.84"/>
    <n v="3474.56"/>
  </r>
  <r>
    <s v="AGSH35005-01"/>
    <s v="防电圈"/>
    <x v="1"/>
    <n v="202"/>
    <x v="1"/>
    <s v="HVX"/>
    <x v="0"/>
    <s v="Order specific"/>
    <n v="2100"/>
    <n v="15"/>
    <n v="0"/>
    <n v="76"/>
    <n v="0"/>
    <n v="0"/>
    <n v="15"/>
    <n v="1140"/>
    <n v="438"/>
    <n v="0"/>
    <n v="0"/>
    <n v="0"/>
    <n v="1140"/>
  </r>
  <r>
    <s v="AGSH35059-01"/>
    <s v="叠簧"/>
    <x v="1"/>
    <n v="213"/>
    <x v="1"/>
    <s v="HVX"/>
    <x v="0"/>
    <s v="Order specific"/>
    <n v="2100"/>
    <n v="3928"/>
    <n v="0"/>
    <n v="3.75"/>
    <n v="0"/>
    <n v="0"/>
    <n v="0"/>
    <n v="14730"/>
    <s v=""/>
    <n v="0"/>
    <n v="0"/>
    <n v="0"/>
    <n v="0"/>
  </r>
  <r>
    <s v="AGSH35104-01"/>
    <s v="SLEEVE"/>
    <x v="2"/>
    <n v="212"/>
    <x v="1"/>
    <s v="HVX"/>
    <x v="1"/>
    <s v="kanban"/>
    <n v="2600"/>
    <n v="403"/>
    <n v="380"/>
    <n v="1.4"/>
    <n v="0"/>
    <n v="120"/>
    <n v="1140"/>
    <n v="564.19999999999993"/>
    <n v="1257.6491228070176"/>
    <n v="0"/>
    <n v="84"/>
    <n v="532"/>
    <n v="1596"/>
  </r>
  <r>
    <s v="AGSH35106-01"/>
    <s v="超程螺杆"/>
    <x v="2"/>
    <n v="219"/>
    <x v="1"/>
    <s v="HVX"/>
    <x v="1"/>
    <s v="kanban"/>
    <n v="2600"/>
    <n v="4"/>
    <n v="260"/>
    <n v="6"/>
    <n v="0"/>
    <n v="60"/>
    <n v="705"/>
    <n v="24"/>
    <n v="208.64539007092199"/>
    <n v="0"/>
    <n v="180"/>
    <n v="1560"/>
    <n v="4230"/>
  </r>
  <r>
    <s v="AGSH35109-01"/>
    <s v="拨叉销"/>
    <x v="3"/>
    <n v="202"/>
    <x v="1"/>
    <s v="HVX"/>
    <x v="2"/>
    <s v="MRP"/>
    <s v="VMI"/>
    <n v="10"/>
    <n v="0"/>
    <n v="12.23"/>
    <n v="0"/>
    <n v="0"/>
    <n v="193"/>
    <n v="122.30000000000001"/>
    <n v="7.5647668393782386"/>
    <n v="0"/>
    <n v="0"/>
    <n v="0"/>
    <n v="2360.39"/>
  </r>
  <r>
    <s v="AGSH35111-01"/>
    <s v="拨叉销"/>
    <x v="3"/>
    <n v="202"/>
    <x v="1"/>
    <s v="HVX"/>
    <x v="2"/>
    <s v="MRP"/>
    <s v="VMI"/>
    <n v="4"/>
    <n v="0"/>
    <n v="6.75"/>
    <n v="0"/>
    <n v="0"/>
    <n v="337"/>
    <n v="27"/>
    <n v="10.83086053412463"/>
    <n v="0"/>
    <n v="0"/>
    <n v="0"/>
    <n v="2274.75"/>
  </r>
  <r>
    <s v="AGSH35115-01"/>
    <s v="超程调节杆"/>
    <x v="2"/>
    <n v="202"/>
    <x v="1"/>
    <s v="HVX"/>
    <x v="1"/>
    <s v="kanban"/>
    <n v="2600"/>
    <n v="134"/>
    <n v="144"/>
    <n v="7.29"/>
    <n v="0"/>
    <n v="36"/>
    <n v="581"/>
    <n v="976.86"/>
    <n v="2.5129087779690189"/>
    <n v="0"/>
    <n v="131.22"/>
    <n v="1049.76"/>
    <n v="4235.49"/>
  </r>
  <r>
    <s v="AGSH35117-01"/>
    <s v="拨叉销"/>
    <x v="3"/>
    <n v="202"/>
    <x v="1"/>
    <s v="HVX"/>
    <x v="2"/>
    <s v="MRP"/>
    <s v="VMI"/>
    <n v="40"/>
    <n v="0"/>
    <n v="10.24"/>
    <n v="0"/>
    <n v="0"/>
    <n v="561"/>
    <n v="409.6"/>
    <n v="87.183600713012481"/>
    <n v="0"/>
    <n v="0"/>
    <n v="0"/>
    <n v="5744.64"/>
  </r>
  <r>
    <s v="AGSH35117-03"/>
    <s v="拉杆销"/>
    <x v="1"/>
    <n v="202"/>
    <x v="1"/>
    <s v="HVX"/>
    <x v="0"/>
    <s v="Order specific"/>
    <n v="2100"/>
    <n v="4"/>
    <n v="0"/>
    <n v="6.12"/>
    <n v="0"/>
    <n v="0"/>
    <n v="28"/>
    <n v="24.48"/>
    <n v="521.42857142857144"/>
    <n v="0"/>
    <n v="0"/>
    <n v="0"/>
    <n v="171.36"/>
  </r>
  <r>
    <s v="AGSH35119-01"/>
    <s v="THREADED CABLE CHANNEL"/>
    <x v="2"/>
    <n v="202"/>
    <x v="1"/>
    <s v="HVX"/>
    <x v="1"/>
    <s v="kanban"/>
    <n v="2600"/>
    <n v="89"/>
    <n v="144"/>
    <n v="3.12"/>
    <n v="0"/>
    <n v="36"/>
    <n v="581"/>
    <n v="277.68"/>
    <n v="2.5129087779690189"/>
    <n v="0"/>
    <n v="56.160000000000004"/>
    <n v="449.28000000000003"/>
    <n v="1812.72"/>
  </r>
  <r>
    <s v="AGSH35139-01"/>
    <s v="卷簧盒 （大电流）"/>
    <x v="3"/>
    <n v="202"/>
    <x v="1"/>
    <s v="HVX"/>
    <x v="2"/>
    <s v="MRP"/>
    <s v="VMI"/>
    <n v="15"/>
    <n v="0"/>
    <n v="262.44"/>
    <n v="0"/>
    <n v="0"/>
    <n v="1758"/>
    <n v="3936.6"/>
    <n v="18.478384527872581"/>
    <n v="0"/>
    <n v="0"/>
    <n v="0"/>
    <n v="461369.52"/>
  </r>
  <r>
    <s v="AGSH35155-01"/>
    <s v="HOOK"/>
    <x v="2"/>
    <n v="212"/>
    <x v="1"/>
    <s v="HVX"/>
    <x v="1"/>
    <s v="kanban"/>
    <n v="2600"/>
    <n v="591"/>
    <n v="800"/>
    <n v="0.3"/>
    <n v="0"/>
    <n v="200"/>
    <n v="667"/>
    <n v="177.29999999999998"/>
    <n v="8.2083958020989503"/>
    <n v="0"/>
    <n v="30"/>
    <n v="240"/>
    <n v="200.1"/>
  </r>
  <r>
    <s v="AGSH35157-01"/>
    <s v="Y1连接件"/>
    <x v="3"/>
    <n v="202"/>
    <x v="1"/>
    <s v="HVX"/>
    <x v="2"/>
    <s v="MRP"/>
    <s v="VMI"/>
    <n v="218"/>
    <n v="0"/>
    <n v="17.72"/>
    <n v="0"/>
    <n v="0"/>
    <n v="728"/>
    <n v="3862.9599999999996"/>
    <n v="296.3118131868132"/>
    <n v="0"/>
    <n v="0"/>
    <n v="0"/>
    <n v="12900.16"/>
  </r>
  <r>
    <s v="AGSH35159-01"/>
    <s v="PULLING BAR"/>
    <x v="2"/>
    <n v="202"/>
    <x v="1"/>
    <s v="HVX"/>
    <x v="1"/>
    <s v="kanban"/>
    <n v="2600"/>
    <n v="894"/>
    <n v="1200"/>
    <n v="0.62"/>
    <n v="0"/>
    <n v="300"/>
    <n v="1334"/>
    <n v="554.28"/>
    <n v="59.647676161919037"/>
    <n v="0"/>
    <n v="93"/>
    <n v="744"/>
    <n v="827.08"/>
  </r>
  <r>
    <s v="AGSH35167-01"/>
    <s v="Y1装配支架（旧版）"/>
    <x v="3"/>
    <n v="202"/>
    <x v="1"/>
    <s v="HVX"/>
    <x v="2"/>
    <s v="MRP"/>
    <s v="VMI"/>
    <n v="70"/>
    <n v="0"/>
    <n v="7.43"/>
    <n v="0"/>
    <n v="0"/>
    <n v="725"/>
    <n v="520.1"/>
    <n v="450.08275862068967"/>
    <n v="0"/>
    <n v="0"/>
    <n v="0"/>
    <n v="5386.75"/>
  </r>
  <r>
    <s v="AGSH35177-01"/>
    <s v="手车S6联锁件"/>
    <x v="1"/>
    <n v="202"/>
    <x v="1"/>
    <s v="HVX"/>
    <x v="0"/>
    <s v="Order specific"/>
    <n v="2100"/>
    <n v="4"/>
    <n v="0"/>
    <n v="5.0599999999999996"/>
    <n v="0"/>
    <n v="0"/>
    <n v="13"/>
    <n v="20.239999999999998"/>
    <n v="1965.3846153846155"/>
    <n v="0"/>
    <n v="0"/>
    <n v="0"/>
    <n v="65.78"/>
  </r>
  <r>
    <s v="AGSH35178-01Z"/>
    <s v="电动手车面板"/>
    <x v="1"/>
    <n v="202"/>
    <x v="1"/>
    <s v="HVX"/>
    <x v="0"/>
    <s v="Order specific"/>
    <n v="2100"/>
    <n v="1"/>
    <n v="0"/>
    <n v="179.27"/>
    <n v="0"/>
    <n v="0"/>
    <n v="13"/>
    <n v="179.27"/>
    <n v="112.30769230769232"/>
    <n v="0"/>
    <n v="0"/>
    <n v="0"/>
    <n v="2330.5100000000002"/>
  </r>
  <r>
    <s v="AGSH35205-01"/>
    <s v="CONDUIT GLAND"/>
    <x v="2"/>
    <n v="212"/>
    <x v="1"/>
    <s v="HVX"/>
    <x v="1"/>
    <s v="kanban"/>
    <n v="2600"/>
    <n v="116"/>
    <n v="96"/>
    <n v="2.6"/>
    <n v="0"/>
    <n v="36"/>
    <n v="333"/>
    <n v="301.60000000000002"/>
    <n v="1.0960960960960962"/>
    <n v="0"/>
    <n v="46.800000000000004"/>
    <n v="249.60000000000002"/>
    <n v="865.80000000000007"/>
  </r>
  <r>
    <s v="AGSH35207-01"/>
    <s v="RING"/>
    <x v="2"/>
    <n v="202"/>
    <x v="1"/>
    <s v="HVX"/>
    <x v="1"/>
    <s v="kanban"/>
    <n v="2600"/>
    <n v="89"/>
    <n v="96"/>
    <n v="2.2000000000000002"/>
    <n v="0"/>
    <n v="24"/>
    <n v="222"/>
    <n v="195.8"/>
    <n v="190.72072072072072"/>
    <n v="0"/>
    <n v="26.400000000000002"/>
    <n v="211.20000000000002"/>
    <n v="488.40000000000003"/>
  </r>
  <r>
    <s v="AGSH35227-01"/>
    <s v="隔板"/>
    <x v="1"/>
    <n v="212"/>
    <x v="1"/>
    <s v="HVX"/>
    <x v="0"/>
    <s v="Order specific"/>
    <n v="2100"/>
    <n v="4"/>
    <n v="0"/>
    <n v="80.900000000000006"/>
    <n v="0"/>
    <n v="0"/>
    <n v="39"/>
    <n v="323.60000000000002"/>
    <n v="832.9487179487179"/>
    <n v="0"/>
    <n v="0"/>
    <n v="0"/>
    <n v="3155.1000000000004"/>
  </r>
  <r>
    <s v="AGSH35227-02"/>
    <s v="隔板"/>
    <x v="1"/>
    <n v="212"/>
    <x v="1"/>
    <s v="HVX"/>
    <x v="0"/>
    <s v="Order specific"/>
    <n v="2100"/>
    <n v="4"/>
    <n v="0"/>
    <n v="80.900000000000006"/>
    <n v="0"/>
    <n v="0"/>
    <n v="41"/>
    <n v="323.60000000000002"/>
    <n v="35.609756097560975"/>
    <n v="0"/>
    <n v="0"/>
    <n v="0"/>
    <n v="3316.9"/>
  </r>
  <r>
    <s v="AGSH35227-03"/>
    <s v="隔板"/>
    <x v="1"/>
    <n v="212"/>
    <x v="1"/>
    <s v="HVX"/>
    <x v="0"/>
    <s v="Order specific"/>
    <n v="2100"/>
    <n v="4"/>
    <n v="0"/>
    <n v="80.900000000000006"/>
    <n v="0"/>
    <n v="0"/>
    <n v="39"/>
    <n v="323.60000000000002"/>
    <n v="37.435897435897438"/>
    <n v="0"/>
    <n v="0"/>
    <n v="0"/>
    <n v="3155.1000000000004"/>
  </r>
  <r>
    <s v="AGSH35251-01"/>
    <s v="定位杆"/>
    <x v="1"/>
    <n v="202"/>
    <x v="1"/>
    <s v="HVX"/>
    <x v="0"/>
    <s v="Order specific"/>
    <n v="2100"/>
    <n v="55"/>
    <n v="0"/>
    <n v="14.6"/>
    <n v="0"/>
    <n v="0"/>
    <n v="26"/>
    <n v="803"/>
    <n v="56.15384615384616"/>
    <n v="0"/>
    <n v="0"/>
    <n v="0"/>
    <n v="379.59999999999997"/>
  </r>
  <r>
    <s v="AGSH35264-01"/>
    <s v="隔板固定板"/>
    <x v="1"/>
    <n v="202"/>
    <x v="1"/>
    <s v="HVX"/>
    <x v="0"/>
    <s v="Order specific"/>
    <n v="2100"/>
    <n v="10"/>
    <n v="0"/>
    <n v="11.84"/>
    <n v="0"/>
    <n v="0"/>
    <n v="94"/>
    <n v="118.4"/>
    <n v="213.56382978723406"/>
    <n v="0"/>
    <n v="0"/>
    <n v="0"/>
    <n v="1112.96"/>
  </r>
  <r>
    <s v="AGSH35265-01"/>
    <s v="隔板固定板"/>
    <x v="1"/>
    <n v="212"/>
    <x v="1"/>
    <s v="HVX"/>
    <x v="0"/>
    <s v="Order specific"/>
    <n v="2100"/>
    <n v="8"/>
    <n v="0"/>
    <n v="15.4"/>
    <n v="0"/>
    <n v="0"/>
    <n v="82"/>
    <n v="123.2"/>
    <n v="44.512195121951216"/>
    <n v="0"/>
    <n v="0"/>
    <n v="0"/>
    <n v="1262.8"/>
  </r>
  <r>
    <s v="AGSH35266-01"/>
    <s v="隔板右边板"/>
    <x v="1"/>
    <n v="212"/>
    <x v="1"/>
    <s v="HVX"/>
    <x v="0"/>
    <s v="Order specific"/>
    <n v="2100"/>
    <n v="4"/>
    <n v="0"/>
    <n v="111.5"/>
    <n v="0"/>
    <n v="0"/>
    <n v="49"/>
    <n v="446"/>
    <n v="59.591836734693871"/>
    <n v="0"/>
    <n v="0"/>
    <n v="0"/>
    <n v="5463.5"/>
  </r>
  <r>
    <s v="AGSH35266-02"/>
    <s v="隔板左边板"/>
    <x v="1"/>
    <n v="212"/>
    <x v="1"/>
    <s v="HVX"/>
    <x v="0"/>
    <s v="Order specific"/>
    <n v="2100"/>
    <n v="4"/>
    <n v="0"/>
    <n v="111.5"/>
    <n v="0"/>
    <n v="0"/>
    <n v="49"/>
    <n v="446"/>
    <n v="29.795918367346935"/>
    <n v="0"/>
    <n v="0"/>
    <n v="0"/>
    <n v="5463.5"/>
  </r>
  <r>
    <s v="AGSH35341-01"/>
    <s v="控制板卡位条"/>
    <x v="3"/>
    <n v="202"/>
    <x v="1"/>
    <s v="HVX"/>
    <x v="2"/>
    <s v="MRP"/>
    <s v="VMI"/>
    <n v="6"/>
    <n v="0"/>
    <n v="12"/>
    <n v="0"/>
    <n v="0"/>
    <n v="48"/>
    <n v="72"/>
    <n v="30.416666666666664"/>
    <n v="0"/>
    <n v="0"/>
    <n v="0"/>
    <n v="576"/>
  </r>
  <r>
    <s v="AGSH35407-01"/>
    <s v="加强板"/>
    <x v="6"/>
    <n v="202"/>
    <x v="1"/>
    <s v="HVX"/>
    <x v="0"/>
    <s v="Order specific"/>
    <n v="2100"/>
    <n v="3"/>
    <n v="0"/>
    <n v="862"/>
    <n v="0"/>
    <n v="0"/>
    <n v="3"/>
    <n v="2586"/>
    <n v="730"/>
    <n v="0"/>
    <n v="0"/>
    <n v="0"/>
    <n v="2586"/>
  </r>
  <r>
    <s v="AGSH35446-01"/>
    <s v="HVX紧急分闸操作杆"/>
    <x v="1"/>
    <n v="202"/>
    <x v="1"/>
    <s v="HVX"/>
    <x v="0"/>
    <s v="Order specific"/>
    <n v="2100"/>
    <n v="5"/>
    <n v="3"/>
    <n v="4.5999999999999996"/>
    <n v="0"/>
    <n v="0"/>
    <n v="148"/>
    <n v="23"/>
    <n v="7.3986486486486491"/>
    <n v="0"/>
    <n v="0"/>
    <n v="13.799999999999999"/>
    <n v="680.8"/>
  </r>
  <r>
    <s v="AGSH35447-01"/>
    <s v="绝缘子垫块"/>
    <x v="6"/>
    <n v="202"/>
    <x v="1"/>
    <s v="HVX"/>
    <x v="0"/>
    <s v="Order specific"/>
    <n v="2100"/>
    <n v="25"/>
    <n v="0"/>
    <n v="31.19"/>
    <n v="0"/>
    <n v="0"/>
    <n v="6"/>
    <n v="779.75"/>
    <n v="304.16666666666669"/>
    <n v="0"/>
    <n v="0"/>
    <n v="0"/>
    <n v="187.14000000000001"/>
  </r>
  <r>
    <s v="AGSH35466-02"/>
    <s v="导电块"/>
    <x v="1"/>
    <n v="202"/>
    <x v="1"/>
    <s v="HVX"/>
    <x v="0"/>
    <s v="Order specific"/>
    <n v="2100"/>
    <n v="12"/>
    <n v="0"/>
    <n v="160.63"/>
    <n v="0"/>
    <n v="0"/>
    <n v="15"/>
    <n v="1927.56"/>
    <n v="608.33333333333337"/>
    <n v="0"/>
    <n v="0"/>
    <n v="0"/>
    <n v="2409.4499999999998"/>
  </r>
  <r>
    <s v="AGSH35466-03"/>
    <s v="CONTACT SOCKET"/>
    <x v="5"/>
    <n v="202"/>
    <x v="1"/>
    <s v="HVX"/>
    <x v="0"/>
    <s v="Order specific"/>
    <n v="2100"/>
    <n v="66"/>
    <n v="35"/>
    <n v="92.36"/>
    <n v="0"/>
    <n v="0"/>
    <n v="225"/>
    <n v="6095.76"/>
    <n v="19.466666666666669"/>
    <n v="0"/>
    <n v="0"/>
    <n v="3232.6"/>
    <n v="20781"/>
  </r>
  <r>
    <s v="AGSH35467-02"/>
    <s v="触臂铜牌"/>
    <x v="1"/>
    <n v="202"/>
    <x v="1"/>
    <s v="HVX"/>
    <x v="0"/>
    <s v="Order specific"/>
    <n v="2100"/>
    <n v="188"/>
    <n v="112"/>
    <n v="375.62"/>
    <n v="0"/>
    <n v="0"/>
    <n v="480"/>
    <n v="70616.56"/>
    <n v="50.187500000000007"/>
    <n v="0"/>
    <n v="0"/>
    <n v="42069.440000000002"/>
    <n v="180297.60000000001"/>
  </r>
  <r>
    <s v="AGSH35469-02"/>
    <s v="触臂铜牌"/>
    <x v="1"/>
    <n v="202"/>
    <x v="1"/>
    <s v="HVX"/>
    <x v="0"/>
    <s v="Order specific"/>
    <n v="2100"/>
    <n v="112"/>
    <n v="0"/>
    <n v="378.43"/>
    <n v="0"/>
    <n v="0"/>
    <n v="240"/>
    <n v="42384.160000000003"/>
    <n v="285.91666666666669"/>
    <n v="0"/>
    <n v="0"/>
    <n v="0"/>
    <n v="90823.2"/>
  </r>
  <r>
    <s v="AGSH35470-02"/>
    <s v="触臂铜牌"/>
    <x v="1"/>
    <n v="202"/>
    <x v="1"/>
    <s v="HVX"/>
    <x v="0"/>
    <s v="Order specific"/>
    <n v="2100"/>
    <n v="112"/>
    <n v="0"/>
    <n v="378.43"/>
    <n v="0"/>
    <n v="0"/>
    <n v="240"/>
    <n v="42384.160000000003"/>
    <n v="170.33333333333334"/>
    <n v="0"/>
    <n v="0"/>
    <n v="0"/>
    <n v="90823.2"/>
  </r>
  <r>
    <s v="AGSH35471-01"/>
    <s v="触臂铜排"/>
    <x v="1"/>
    <n v="202"/>
    <x v="1"/>
    <s v="HVX"/>
    <x v="0"/>
    <s v="Order specific"/>
    <n v="2100"/>
    <n v="300"/>
    <n v="0"/>
    <n v="312.06"/>
    <n v="0"/>
    <n v="0"/>
    <n v="480"/>
    <n v="93618"/>
    <n v="85.166666666666671"/>
    <n v="0"/>
    <n v="0"/>
    <n v="0"/>
    <n v="149788.79999999999"/>
  </r>
  <r>
    <s v="AGSH35474-01"/>
    <s v="RING"/>
    <x v="2"/>
    <n v="212"/>
    <x v="1"/>
    <s v="HVX"/>
    <x v="1"/>
    <s v="kanban"/>
    <n v="2600"/>
    <n v="227"/>
    <n v="200"/>
    <n v="1"/>
    <n v="0"/>
    <n v="100"/>
    <n v="706"/>
    <n v="227"/>
    <n v="155.09915014164307"/>
    <n v="0"/>
    <n v="50"/>
    <n v="200"/>
    <n v="706"/>
  </r>
  <r>
    <s v="AGSH35479-02"/>
    <s v="ANGLE"/>
    <x v="2"/>
    <n v="202"/>
    <x v="1"/>
    <s v="HVX"/>
    <x v="1"/>
    <s v="kanban"/>
    <n v="2600"/>
    <n v="19"/>
    <n v="32"/>
    <n v="3.53"/>
    <n v="0"/>
    <n v="8"/>
    <n v="107"/>
    <n v="67.069999999999993"/>
    <n v="774.34579439252343"/>
    <n v="0"/>
    <n v="14.12"/>
    <n v="112.96"/>
    <n v="377.71"/>
  </r>
  <r>
    <s v="AGSH35481-01"/>
    <s v="隔板"/>
    <x v="1"/>
    <n v="202"/>
    <x v="1"/>
    <s v="HVX"/>
    <x v="0"/>
    <s v="Order specific"/>
    <n v="2100"/>
    <n v="44"/>
    <n v="0"/>
    <n v="94.21"/>
    <n v="0"/>
    <n v="0"/>
    <n v="20"/>
    <n v="4145.24"/>
    <n v="346.75"/>
    <n v="0"/>
    <n v="0"/>
    <n v="0"/>
    <n v="1884.1999999999998"/>
  </r>
  <r>
    <s v="AGSH35481-03"/>
    <s v="隔板"/>
    <x v="1"/>
    <n v="212"/>
    <x v="1"/>
    <s v="HVX"/>
    <x v="0"/>
    <s v="Order specific"/>
    <n v="2100"/>
    <n v="8"/>
    <n v="0"/>
    <n v="94.2"/>
    <n v="0"/>
    <n v="0"/>
    <n v="88"/>
    <n v="753.6"/>
    <n v="182.5"/>
    <n v="0"/>
    <n v="0"/>
    <n v="0"/>
    <n v="8289.6"/>
  </r>
  <r>
    <s v="AGSH35489-01"/>
    <s v="隔板固定块"/>
    <x v="1"/>
    <n v="202"/>
    <x v="1"/>
    <s v="HVX"/>
    <x v="0"/>
    <s v="Order specific"/>
    <n v="2100"/>
    <n v="100"/>
    <n v="0"/>
    <n v="9.7100000000000009"/>
    <n v="0"/>
    <n v="0"/>
    <n v="168"/>
    <n v="971.00000000000011"/>
    <n v="17.38095238095238"/>
    <n v="0"/>
    <n v="0"/>
    <n v="0"/>
    <n v="1631.2800000000002"/>
  </r>
  <r>
    <s v="AGSH35712-01Z"/>
    <s v="面板"/>
    <x v="6"/>
    <n v="202"/>
    <x v="1"/>
    <s v="HVX"/>
    <x v="0"/>
    <s v="Order specific"/>
    <n v="2100"/>
    <n v="3"/>
    <n v="0"/>
    <n v="166.01"/>
    <n v="0"/>
    <n v="0"/>
    <n v="17"/>
    <n v="498.03"/>
    <n v="2147.0588235294117"/>
    <n v="0"/>
    <n v="0"/>
    <n v="0"/>
    <n v="2822.17"/>
  </r>
  <r>
    <s v="AGSH35713-01Z"/>
    <s v="面板"/>
    <x v="6"/>
    <n v="202"/>
    <x v="1"/>
    <s v="HVX"/>
    <x v="0"/>
    <s v="Order specific"/>
    <n v="2100"/>
    <n v="1"/>
    <n v="0"/>
    <n v="145.05000000000001"/>
    <n v="0"/>
    <n v="0"/>
    <n v="1"/>
    <n v="145.05000000000001"/>
    <m/>
    <m/>
    <m/>
    <m/>
    <m/>
  </r>
  <r>
    <s v="AGSH35732-01"/>
    <s v="PIN"/>
    <x v="2"/>
    <n v="202"/>
    <x v="1"/>
    <s v="HVX"/>
    <x v="1"/>
    <s v="kanban"/>
    <n v="2600"/>
    <n v="566"/>
    <n v="600"/>
    <n v="2.84"/>
    <n v="0"/>
    <n v="150"/>
    <n v="5650"/>
    <n v="1607.4399999999998"/>
    <n v="6.4601769911504431E-2"/>
    <n v="0"/>
    <n v="213"/>
    <n v="1704"/>
    <n v="16046"/>
  </r>
  <r>
    <s v="AGSH35748-01"/>
    <s v="固定式触臂"/>
    <x v="1"/>
    <n v="212"/>
    <x v="1"/>
    <s v="HVX"/>
    <x v="0"/>
    <s v="Order specific"/>
    <n v="2100"/>
    <n v="21"/>
    <n v="0"/>
    <n v="215.21"/>
    <n v="0"/>
    <n v="0"/>
    <n v="0"/>
    <n v="4519.41"/>
    <s v=""/>
    <n v="0"/>
    <n v="0"/>
    <n v="0"/>
    <n v="0"/>
  </r>
  <r>
    <s v="AGSH35749-02"/>
    <s v="固定式触臂"/>
    <x v="1"/>
    <n v="212"/>
    <x v="1"/>
    <s v="HVX"/>
    <x v="0"/>
    <s v="Order specific"/>
    <n v="2100"/>
    <n v="21"/>
    <n v="0"/>
    <n v="277.76"/>
    <n v="0"/>
    <n v="0"/>
    <n v="0"/>
    <n v="5832.96"/>
    <s v=""/>
    <n v="0"/>
    <n v="0"/>
    <n v="0"/>
    <n v="0"/>
  </r>
  <r>
    <s v="AGSH35764-01"/>
    <s v="航空插固定支架"/>
    <x v="1"/>
    <n v="202"/>
    <x v="1"/>
    <s v="HVX"/>
    <x v="0"/>
    <s v="Order specific"/>
    <n v="2100"/>
    <n v="50"/>
    <n v="0"/>
    <n v="17.350000000000001"/>
    <n v="0"/>
    <n v="0"/>
    <n v="84"/>
    <n v="867.50000000000011"/>
    <n v="91.25"/>
    <n v="0"/>
    <n v="0"/>
    <n v="0"/>
    <n v="1457.4"/>
  </r>
  <r>
    <s v="AGSH35770-01"/>
    <s v="拨叉销"/>
    <x v="1"/>
    <n v="202"/>
    <x v="1"/>
    <s v="HVX"/>
    <x v="0"/>
    <s v="Order specific"/>
    <n v="2100"/>
    <n v="68"/>
    <n v="0"/>
    <n v="12.9"/>
    <n v="0"/>
    <n v="0"/>
    <n v="184"/>
    <n v="877.2"/>
    <n v="99.184782608695642"/>
    <n v="0"/>
    <n v="0"/>
    <n v="0"/>
    <n v="2373.6"/>
  </r>
  <r>
    <s v="AGSH35771-01"/>
    <s v="间隔圈"/>
    <x v="1"/>
    <n v="202"/>
    <x v="1"/>
    <s v="HVX"/>
    <x v="0"/>
    <s v="Order specific"/>
    <n v="2100"/>
    <n v="174"/>
    <n v="4"/>
    <n v="0.62"/>
    <n v="0"/>
    <n v="0"/>
    <n v="690"/>
    <n v="107.88"/>
    <n v="35.971014492753625"/>
    <n v="0"/>
    <n v="0"/>
    <n v="2.48"/>
    <n v="427.8"/>
  </r>
  <r>
    <s v="AGSH35775-01"/>
    <s v="灭弧室定位架"/>
    <x v="3"/>
    <n v="202"/>
    <x v="1"/>
    <s v="HVX"/>
    <x v="2"/>
    <s v="MRP"/>
    <s v="VMI"/>
    <n v="18"/>
    <n v="0"/>
    <n v="14"/>
    <n v="0"/>
    <n v="0"/>
    <n v="591"/>
    <n v="252"/>
    <n v="107.46192893401015"/>
    <n v="0"/>
    <n v="0"/>
    <n v="0"/>
    <n v="8274"/>
  </r>
  <r>
    <s v="AGSH35778-01"/>
    <s v="活门配件轴"/>
    <x v="3"/>
    <n v="202"/>
    <x v="1"/>
    <s v="HVX"/>
    <x v="2"/>
    <s v="MRP"/>
    <s v="VMI"/>
    <n v="2"/>
    <n v="0"/>
    <n v="15.8"/>
    <n v="0"/>
    <n v="0"/>
    <n v="474"/>
    <n v="31.6"/>
    <n v="13.860759493670887"/>
    <n v="0"/>
    <n v="0"/>
    <n v="0"/>
    <n v="7489.2000000000007"/>
  </r>
  <r>
    <s v="AGSH35779-01"/>
    <s v="活门安装支架"/>
    <x v="3"/>
    <n v="202"/>
    <x v="1"/>
    <s v="HVX"/>
    <x v="2"/>
    <s v="MRP"/>
    <s v="VMI"/>
    <n v="1"/>
    <n v="0"/>
    <n v="20.82"/>
    <n v="0"/>
    <n v="0"/>
    <n v="237"/>
    <n v="20.82"/>
    <n v="3.0801687763713077"/>
    <n v="0"/>
    <n v="0"/>
    <n v="0"/>
    <n v="4934.34"/>
  </r>
  <r>
    <s v="AGSH35780-02"/>
    <s v="活门安装片"/>
    <x v="3"/>
    <n v="202"/>
    <x v="1"/>
    <s v="HVX"/>
    <x v="2"/>
    <s v="MRP"/>
    <s v="VMI"/>
    <n v="1"/>
    <n v="0"/>
    <n v="35"/>
    <n v="0"/>
    <n v="0"/>
    <n v="188"/>
    <n v="35"/>
    <m/>
    <m/>
    <m/>
    <m/>
    <m/>
  </r>
  <r>
    <s v="AGSH35784-01"/>
    <s v="活门片"/>
    <x v="3"/>
    <n v="202"/>
    <x v="1"/>
    <s v="HVX"/>
    <x v="2"/>
    <s v="MRP"/>
    <s v="VMI"/>
    <n v="2"/>
    <n v="0"/>
    <n v="35"/>
    <n v="0"/>
    <n v="0"/>
    <n v="49"/>
    <n v="70"/>
    <n v="7.4489795918367339"/>
    <n v="0"/>
    <n v="0"/>
    <n v="0"/>
    <n v="1715"/>
  </r>
  <r>
    <s v="AGSH35784-02"/>
    <s v="活门安装片"/>
    <x v="3"/>
    <n v="202"/>
    <x v="1"/>
    <s v="HVX"/>
    <x v="2"/>
    <s v="MRP"/>
    <s v="VMI"/>
    <n v="1"/>
    <n v="0"/>
    <n v="35"/>
    <n v="0"/>
    <n v="0"/>
    <n v="188"/>
    <n v="35"/>
    <n v="3.8829787234042552"/>
    <n v="0"/>
    <n v="0"/>
    <n v="0"/>
    <n v="6580"/>
  </r>
  <r>
    <s v="AGSH35787-01"/>
    <s v="活门安装支架"/>
    <x v="3"/>
    <n v="202"/>
    <x v="1"/>
    <s v="HVX"/>
    <x v="2"/>
    <s v="MRP"/>
    <s v="VMI"/>
    <n v="1"/>
    <n v="0"/>
    <n v="10.82"/>
    <n v="0"/>
    <n v="0"/>
    <n v="237"/>
    <n v="10.82"/>
    <n v="1.5400843881856539"/>
    <n v="0"/>
    <n v="0"/>
    <n v="0"/>
    <n v="2564.34"/>
  </r>
  <r>
    <s v="AGSH35797-01"/>
    <s v="隔板"/>
    <x v="1"/>
    <n v="212"/>
    <x v="1"/>
    <s v="HVX"/>
    <x v="0"/>
    <s v="Order specific"/>
    <n v="2100"/>
    <n v="50"/>
    <n v="0"/>
    <n v="347"/>
    <n v="0"/>
    <n v="0"/>
    <n v="84"/>
    <n v="17350"/>
    <n v="4.3452380952380949"/>
    <n v="0"/>
    <n v="0"/>
    <n v="0"/>
    <n v="29148"/>
  </r>
  <r>
    <s v="AGSH35798-01"/>
    <s v="隔板"/>
    <x v="1"/>
    <n v="212"/>
    <x v="1"/>
    <s v="HVX"/>
    <x v="0"/>
    <s v="Order specific"/>
    <n v="2100"/>
    <n v="50"/>
    <n v="0"/>
    <n v="347"/>
    <n v="0"/>
    <n v="0"/>
    <n v="84"/>
    <n v="17350"/>
    <n v="217.26190476190476"/>
    <n v="0"/>
    <n v="0"/>
    <n v="0"/>
    <n v="29148"/>
  </r>
  <r>
    <s v="AGSH35799-01"/>
    <s v="隔板间隔圈"/>
    <x v="1"/>
    <n v="202"/>
    <x v="1"/>
    <s v="HVX"/>
    <x v="0"/>
    <s v="Order specific"/>
    <n v="2100"/>
    <n v="200"/>
    <n v="0"/>
    <n v="3.52"/>
    <n v="0"/>
    <n v="0"/>
    <n v="336"/>
    <n v="704"/>
    <n v="54.31547619047619"/>
    <n v="0"/>
    <n v="0"/>
    <n v="0"/>
    <n v="1182.72"/>
  </r>
  <r>
    <s v="AGSH35812-01"/>
    <s v="LEVER"/>
    <x v="2"/>
    <n v="212"/>
    <x v="1"/>
    <s v="HVX"/>
    <x v="1"/>
    <s v="kanban"/>
    <n v="2600"/>
    <n v="328"/>
    <n v="500"/>
    <n v="8.4"/>
    <n v="0"/>
    <n v="150"/>
    <n v="7150"/>
    <n v="2755.2000000000003"/>
    <n v="10.20979020979021"/>
    <n v="0"/>
    <n v="630"/>
    <n v="4200"/>
    <n v="60060"/>
  </r>
  <r>
    <s v="AGSH35846-01"/>
    <s v="HVX-B 254 面板"/>
    <x v="5"/>
    <n v="105"/>
    <x v="1"/>
    <s v="HVX"/>
    <x v="0"/>
    <s v="Order specific"/>
    <n v="2100"/>
    <n v="2"/>
    <n v="0"/>
    <n v="259.69"/>
    <n v="0"/>
    <n v="0"/>
    <n v="0"/>
    <n v="519.38"/>
    <s v=""/>
    <n v="0"/>
    <n v="0"/>
    <n v="0"/>
    <n v="0"/>
  </r>
  <r>
    <s v="AGSH35895-01"/>
    <s v="触头限位片"/>
    <x v="3"/>
    <n v="212"/>
    <x v="1"/>
    <s v="HVX"/>
    <x v="2"/>
    <s v="MRP"/>
    <s v="VMI"/>
    <n v="36"/>
    <n v="0"/>
    <n v="6.5"/>
    <n v="0"/>
    <n v="0"/>
    <n v="1188"/>
    <n v="234"/>
    <n v="0.6144781144781144"/>
    <n v="0"/>
    <n v="0"/>
    <n v="0"/>
    <n v="7722"/>
  </r>
  <r>
    <s v="AGSH35900-01"/>
    <s v="继电器安装支架"/>
    <x v="3"/>
    <n v="202"/>
    <x v="1"/>
    <s v="HVX"/>
    <x v="2"/>
    <s v="MRP"/>
    <s v="VMI"/>
    <n v="128"/>
    <n v="0"/>
    <n v="8.1999999999999993"/>
    <n v="0"/>
    <n v="0"/>
    <n v="200"/>
    <n v="1049.5999999999999"/>
    <n v="65.7"/>
    <n v="0"/>
    <n v="0"/>
    <n v="0"/>
    <n v="1639.9999999999998"/>
  </r>
  <r>
    <s v="AGSH35902-01"/>
    <s v="手车附加固定块"/>
    <x v="3"/>
    <n v="202"/>
    <x v="1"/>
    <s v="HVX"/>
    <x v="2"/>
    <s v="MRP"/>
    <s v="VMI"/>
    <n v="2"/>
    <n v="0"/>
    <n v="27.56"/>
    <n v="0"/>
    <n v="0"/>
    <n v="111"/>
    <n v="55.12"/>
    <n v="420.90090090090092"/>
    <n v="0"/>
    <n v="0"/>
    <n v="0"/>
    <n v="3059.16"/>
  </r>
  <r>
    <s v="AGSH35910-01"/>
    <s v="限位圈"/>
    <x v="1"/>
    <n v="202"/>
    <x v="1"/>
    <s v="HVX"/>
    <x v="0"/>
    <s v="Order specific"/>
    <n v="2100"/>
    <n v="6"/>
    <n v="12"/>
    <n v="3.2"/>
    <n v="0"/>
    <n v="0"/>
    <n v="142"/>
    <n v="19.200000000000003"/>
    <n v="5.140845070422535"/>
    <n v="0"/>
    <n v="0"/>
    <n v="38.400000000000006"/>
    <n v="454.40000000000003"/>
  </r>
  <r>
    <s v="AGSH35911-01"/>
    <s v="FOOT"/>
    <x v="2"/>
    <n v="202"/>
    <x v="1"/>
    <s v="HVX"/>
    <x v="1"/>
    <s v="kanban"/>
    <n v="2600"/>
    <n v="447"/>
    <n v="0"/>
    <n v="3.74"/>
    <n v="0"/>
    <n v="104"/>
    <n v="222"/>
    <n v="1671.7800000000002"/>
    <n v="9.8648648648648649"/>
    <n v="0"/>
    <n v="194.48000000000002"/>
    <n v="0"/>
    <n v="830.28000000000009"/>
  </r>
  <r>
    <s v="AGSH35913-01"/>
    <s v="限位圈"/>
    <x v="1"/>
    <n v="212"/>
    <x v="1"/>
    <s v="HVX"/>
    <x v="0"/>
    <s v="Order specific"/>
    <n v="2100"/>
    <n v="112"/>
    <n v="2"/>
    <n v="0.7"/>
    <n v="0"/>
    <n v="0"/>
    <n v="190"/>
    <n v="78.399999999999991"/>
    <n v="858.71052631578948"/>
    <n v="0"/>
    <n v="0"/>
    <n v="1.4"/>
    <n v="133"/>
  </r>
  <r>
    <s v="AGSH35926-01"/>
    <s v="支撑板支架"/>
    <x v="6"/>
    <n v="212"/>
    <x v="1"/>
    <s v="HVX"/>
    <x v="0"/>
    <s v="Order specific"/>
    <n v="2100"/>
    <n v="2"/>
    <n v="2"/>
    <n v="3.06"/>
    <n v="0"/>
    <n v="0"/>
    <n v="0"/>
    <n v="6.12"/>
    <s v=""/>
    <n v="0"/>
    <n v="0"/>
    <n v="6.12"/>
    <n v="0"/>
  </r>
  <r>
    <s v="AGSH35927-01"/>
    <s v="支撑板"/>
    <x v="6"/>
    <n v="202"/>
    <x v="1"/>
    <s v="HVX"/>
    <x v="0"/>
    <s v="Order specific"/>
    <n v="2100"/>
    <n v="2"/>
    <n v="2"/>
    <n v="24.73"/>
    <n v="0"/>
    <n v="0"/>
    <n v="0"/>
    <n v="49.46"/>
    <s v=""/>
    <n v="0"/>
    <n v="0"/>
    <n v="49.46"/>
    <n v="0"/>
  </r>
  <r>
    <s v="AGSH35941-01"/>
    <s v="PLATE"/>
    <x v="2"/>
    <n v="202"/>
    <x v="1"/>
    <s v="HVX"/>
    <x v="1"/>
    <s v="kanban"/>
    <n v="2600"/>
    <n v="88"/>
    <n v="210"/>
    <n v="3.7"/>
    <n v="0"/>
    <n v="60"/>
    <n v="303"/>
    <n v="325.60000000000002"/>
    <n v="2.4092409240924093"/>
    <n v="0"/>
    <n v="111"/>
    <n v="777"/>
    <n v="1121.1000000000001"/>
  </r>
  <r>
    <s v="AGSH35942-01"/>
    <s v="LEVER"/>
    <x v="2"/>
    <n v="202"/>
    <x v="1"/>
    <s v="HVX"/>
    <x v="1"/>
    <s v="kanban"/>
    <n v="2600"/>
    <n v="183"/>
    <n v="480"/>
    <n v="1.48"/>
    <n v="0"/>
    <n v="120"/>
    <n v="606"/>
    <n v="270.83999999999997"/>
    <n v="53.003300330033007"/>
    <n v="0"/>
    <n v="88.8"/>
    <n v="710.4"/>
    <n v="896.88"/>
  </r>
  <r>
    <s v="AGSH36633-01"/>
    <s v="拨叉"/>
    <x v="3"/>
    <n v="202"/>
    <x v="1"/>
    <s v="HVX"/>
    <x v="2"/>
    <s v="MRP"/>
    <s v="VMI"/>
    <n v="3"/>
    <n v="0"/>
    <n v="155"/>
    <n v="0"/>
    <n v="0"/>
    <n v="54"/>
    <n v="465"/>
    <n v="1236.9444444444443"/>
    <n v="0"/>
    <n v="0"/>
    <n v="0"/>
    <n v="8370"/>
  </r>
  <r>
    <s v="AGSH36634-01"/>
    <s v="拨叉（B相）"/>
    <x v="1"/>
    <n v="202"/>
    <x v="1"/>
    <s v="HVX"/>
    <x v="0"/>
    <s v="Order specific"/>
    <n v="2100"/>
    <n v="50"/>
    <n v="1"/>
    <n v="110"/>
    <n v="0"/>
    <n v="0"/>
    <n v="139"/>
    <n v="5500"/>
    <n v="7.8776978417266195"/>
    <n v="0"/>
    <n v="0"/>
    <n v="110"/>
    <n v="15290"/>
  </r>
  <r>
    <s v="AGSH36635-01"/>
    <s v="拨叉（A相）"/>
    <x v="1"/>
    <n v="202"/>
    <x v="1"/>
    <s v="HVX"/>
    <x v="0"/>
    <s v="Order specific"/>
    <n v="2100"/>
    <n v="100"/>
    <n v="0"/>
    <n v="115"/>
    <n v="0"/>
    <n v="0"/>
    <n v="168"/>
    <n v="11500"/>
    <n v="108.63095238095238"/>
    <n v="0"/>
    <n v="0"/>
    <n v="0"/>
    <n v="19320"/>
  </r>
  <r>
    <s v="AGSH36670-01"/>
    <s v="壳体210mm"/>
    <x v="1"/>
    <n v="202"/>
    <x v="1"/>
    <s v="HVX"/>
    <x v="0"/>
    <s v="Order specific"/>
    <n v="2100"/>
    <n v="15"/>
    <n v="26"/>
    <n v="1261.67"/>
    <n v="0"/>
    <n v="0"/>
    <n v="84"/>
    <n v="18925.050000000003"/>
    <n v="434.52380952380952"/>
    <n v="0"/>
    <n v="0"/>
    <n v="32803.42"/>
    <n v="105980.28"/>
  </r>
  <r>
    <s v="AGSH36709-01"/>
    <s v="兀型板顶板"/>
    <x v="3"/>
    <n v="202"/>
    <x v="1"/>
    <s v="HVX"/>
    <x v="2"/>
    <s v="MRP"/>
    <s v="VMI"/>
    <n v="84"/>
    <n v="0"/>
    <n v="38.75"/>
    <n v="0"/>
    <n v="0"/>
    <n v="7625"/>
    <n v="3255"/>
    <n v="0.71803278688524586"/>
    <n v="0"/>
    <n v="0"/>
    <n v="0"/>
    <n v="295468.75"/>
  </r>
  <r>
    <s v="AGSH36709-02"/>
    <s v="兀型板"/>
    <x v="10"/>
    <n v="202"/>
    <x v="1"/>
    <s v="HVX"/>
    <x v="0"/>
    <s v="Order specific"/>
    <n v="2100"/>
    <n v="5"/>
    <n v="0"/>
    <n v="81.09"/>
    <n v="0"/>
    <n v="0"/>
    <n v="49"/>
    <n v="405.45000000000005"/>
    <n v="625.71428571428567"/>
    <n v="0"/>
    <n v="0"/>
    <n v="0"/>
    <n v="3973.4100000000003"/>
  </r>
  <r>
    <s v="AGSH36729-01"/>
    <s v="主轴"/>
    <x v="3"/>
    <n v="202"/>
    <x v="1"/>
    <s v="HVX"/>
    <x v="2"/>
    <s v="MRP"/>
    <s v="VMI"/>
    <n v="79"/>
    <n v="0"/>
    <n v="26.73"/>
    <n v="0"/>
    <n v="0"/>
    <n v="7452"/>
    <n v="2111.67"/>
    <n v="0.24490069779924856"/>
    <n v="0"/>
    <n v="0"/>
    <n v="0"/>
    <n v="199191.96"/>
  </r>
  <r>
    <s v="AGSH36744-01"/>
    <s v="FIXING"/>
    <x v="2"/>
    <n v="202"/>
    <x v="1"/>
    <s v="HVX"/>
    <x v="1"/>
    <s v="kanban"/>
    <n v="2600"/>
    <n v="370"/>
    <n v="340"/>
    <n v="10.89"/>
    <n v="0"/>
    <n v="100"/>
    <n v="3302"/>
    <n v="4029.3"/>
    <n v="8.7325863113264681"/>
    <n v="0"/>
    <n v="544.5"/>
    <n v="3702.6000000000004"/>
    <n v="35958.78"/>
  </r>
  <r>
    <s v="AGSH38004-01"/>
    <s v="PLATE"/>
    <x v="2"/>
    <n v="202"/>
    <x v="1"/>
    <s v="HVX"/>
    <x v="1"/>
    <s v="kanban"/>
    <n v="2600"/>
    <n v="60"/>
    <n v="80"/>
    <n v="2.1"/>
    <n v="0"/>
    <n v="20"/>
    <n v="892"/>
    <n v="126"/>
    <n v="151.4013452914798"/>
    <n v="0"/>
    <n v="21"/>
    <n v="168"/>
    <n v="1873.2"/>
  </r>
  <r>
    <s v="AMS12-00509-SL"/>
    <s v="PMC ACID PLANT"/>
    <x v="11"/>
    <n v="105"/>
    <x v="0"/>
    <s v="VEP"/>
    <x v="0"/>
    <s v="Order specific"/>
    <n v="2100"/>
    <n v="19"/>
    <n v="0"/>
    <n v="1"/>
    <n v="0"/>
    <n v="0"/>
    <n v="30"/>
    <n v="19"/>
    <n v="730"/>
    <n v="0"/>
    <n v="0"/>
    <n v="0"/>
    <n v="30"/>
  </r>
  <r>
    <s v="AMT000154-01"/>
    <s v="拉簧"/>
    <x v="12"/>
    <n v="219"/>
    <x v="1"/>
    <s v="HVX"/>
    <x v="0"/>
    <s v="Order specific"/>
    <n v="2100"/>
    <n v="8"/>
    <n v="0"/>
    <n v="0.57999999999999996"/>
    <n v="0"/>
    <n v="0"/>
    <n v="800"/>
    <n v="4.6399999999999997"/>
    <n v="8.6687499999999993"/>
    <n v="0"/>
    <n v="0"/>
    <n v="0"/>
    <n v="463.99999999999994"/>
  </r>
  <r>
    <s v="AMT003165-01"/>
    <s v="控制板定位块"/>
    <x v="12"/>
    <n v="202"/>
    <x v="1"/>
    <s v="HVX"/>
    <x v="0"/>
    <s v="Order specific"/>
    <n v="2100"/>
    <n v="1"/>
    <n v="0"/>
    <n v="126.5"/>
    <n v="0"/>
    <n v="0"/>
    <n v="0"/>
    <n v="126.5"/>
    <s v=""/>
    <n v="0"/>
    <n v="0"/>
    <n v="0"/>
    <n v="0"/>
  </r>
  <r>
    <s v="AMTC26218-02"/>
    <s v="手车翻板右侧板（双孔）"/>
    <x v="3"/>
    <n v="202"/>
    <x v="1"/>
    <s v="HVX"/>
    <x v="2"/>
    <s v="MRP"/>
    <s v="VMI"/>
    <n v="2"/>
    <n v="0"/>
    <n v="21"/>
    <n v="0"/>
    <n v="0"/>
    <n v="1914"/>
    <n v="42"/>
    <n v="0.19070010449320796"/>
    <n v="0"/>
    <n v="0"/>
    <n v="0"/>
    <n v="40194"/>
  </r>
  <r>
    <s v="AMTD69063-02"/>
    <s v="熔丝头座"/>
    <x v="3"/>
    <n v="212"/>
    <x v="1"/>
    <s v="HVX"/>
    <x v="2"/>
    <s v="MRP"/>
    <s v="VMI"/>
    <n v="69"/>
    <n v="0"/>
    <n v="30.63"/>
    <n v="0"/>
    <n v="0"/>
    <n v="1482"/>
    <n v="2113.4699999999998"/>
    <n v="0.49257759784075572"/>
    <n v="0"/>
    <n v="0"/>
    <n v="0"/>
    <n v="45393.659999999996"/>
  </r>
  <r>
    <s v="AMTD71645-02"/>
    <s v="触子圈2500A"/>
    <x v="1"/>
    <n v="212"/>
    <x v="1"/>
    <s v="HVX"/>
    <x v="0"/>
    <s v="Order specific"/>
    <n v="2100"/>
    <n v="200"/>
    <n v="0"/>
    <n v="16.510000000000002"/>
    <n v="0"/>
    <n v="0"/>
    <n v="200"/>
    <n v="3302.0000000000005"/>
    <n v="125.925"/>
    <n v="0"/>
    <n v="0"/>
    <n v="0"/>
    <n v="3302.0000000000005"/>
  </r>
  <r>
    <s v="AMTH03858-01"/>
    <s v="CRANK"/>
    <x v="2"/>
    <n v="202"/>
    <x v="1"/>
    <s v="HVX"/>
    <x v="1"/>
    <s v="kanban"/>
    <n v="2600"/>
    <n v="905"/>
    <n v="1200"/>
    <n v="2.2000000000000002"/>
    <n v="0"/>
    <n v="300"/>
    <n v="1920"/>
    <n v="1991.0000000000002"/>
    <n v="38.020833333333336"/>
    <n v="0"/>
    <n v="330"/>
    <n v="2640"/>
    <n v="4224"/>
  </r>
  <r>
    <s v="AMTH20073-01"/>
    <s v="TENSION SPRING"/>
    <x v="2"/>
    <n v="219"/>
    <x v="1"/>
    <s v="HVX"/>
    <x v="1"/>
    <s v="kanban"/>
    <n v="2600"/>
    <n v="602"/>
    <n v="600"/>
    <n v="0.94"/>
    <n v="0"/>
    <n v="150"/>
    <n v="1446"/>
    <n v="565.88"/>
    <n v="228.44052558782849"/>
    <n v="0"/>
    <n v="70.5"/>
    <n v="564"/>
    <n v="1359.24"/>
  </r>
  <r>
    <s v="ASX000401-01"/>
    <s v="框架左侧板（金属）"/>
    <x v="3"/>
    <n v="202"/>
    <x v="1"/>
    <s v="HVX"/>
    <x v="2"/>
    <s v="MRP"/>
    <s v="VMI"/>
    <n v="23"/>
    <n v="0"/>
    <n v="71.19"/>
    <n v="0"/>
    <n v="0"/>
    <n v="430"/>
    <n v="1637.37"/>
    <n v="510.99999999999994"/>
    <n v="0"/>
    <n v="0"/>
    <n v="0"/>
    <n v="30611.7"/>
  </r>
  <r>
    <s v="ASX000401-02"/>
    <s v="两侧支撑板"/>
    <x v="9"/>
    <n v="202"/>
    <x v="1"/>
    <s v="HVX"/>
    <x v="0"/>
    <s v="Order specific"/>
    <n v="2100"/>
    <n v="13"/>
    <n v="8"/>
    <n v="58.94"/>
    <n v="0"/>
    <n v="0"/>
    <n v="23"/>
    <n v="766.22"/>
    <n v="365"/>
    <n v="0"/>
    <n v="0"/>
    <n v="471.52"/>
    <n v="1355.62"/>
  </r>
  <r>
    <s v="ASX000402-01"/>
    <s v="框架右侧板（金属）"/>
    <x v="3"/>
    <n v="202"/>
    <x v="1"/>
    <s v="HVX"/>
    <x v="2"/>
    <s v="MRP"/>
    <s v="VMI"/>
    <n v="23"/>
    <n v="0"/>
    <n v="71.25"/>
    <n v="0"/>
    <n v="0"/>
    <n v="449"/>
    <n v="1638.75"/>
    <n v="10.56792873051225"/>
    <n v="0"/>
    <n v="0"/>
    <n v="0"/>
    <n v="31991.25"/>
  </r>
  <r>
    <s v="ASX000406-01"/>
    <s v="框架左右侧板（塑料）"/>
    <x v="3"/>
    <n v="212"/>
    <x v="1"/>
    <s v="HVX"/>
    <x v="2"/>
    <s v="MRP"/>
    <s v="VMI"/>
    <n v="46"/>
    <n v="0"/>
    <n v="67.41"/>
    <n v="0"/>
    <n v="0"/>
    <n v="880"/>
    <n v="3100.8599999999997"/>
    <n v="9.5397727272727266"/>
    <n v="0"/>
    <n v="0"/>
    <n v="0"/>
    <n v="59320.799999999996"/>
  </r>
  <r>
    <s v="ASX000407-01"/>
    <s v="THREADED ROD"/>
    <x v="2"/>
    <n v="202"/>
    <x v="1"/>
    <s v="HVX"/>
    <x v="1"/>
    <s v="kanban"/>
    <n v="2600"/>
    <n v="50"/>
    <n v="80"/>
    <n v="0.7"/>
    <n v="0"/>
    <n v="20"/>
    <n v="162"/>
    <n v="35"/>
    <n v="103.64197530864197"/>
    <n v="0"/>
    <n v="7"/>
    <n v="56"/>
    <n v="113.39999999999999"/>
  </r>
  <r>
    <s v="ASX000408-01"/>
    <s v="熔丝座支撑杆"/>
    <x v="3"/>
    <n v="202"/>
    <x v="1"/>
    <s v="HVX"/>
    <x v="2"/>
    <s v="MRP"/>
    <s v="VMI"/>
    <n v="46"/>
    <n v="0"/>
    <n v="75"/>
    <n v="0"/>
    <n v="0"/>
    <n v="901"/>
    <n v="3450"/>
    <n v="20.255271920088791"/>
    <n v="0"/>
    <n v="0"/>
    <n v="0"/>
    <n v="67575"/>
  </r>
  <r>
    <s v="ASX000409-01"/>
    <s v="后封板"/>
    <x v="3"/>
    <n v="212"/>
    <x v="1"/>
    <s v="HVX"/>
    <x v="2"/>
    <s v="MRP"/>
    <s v="VMI"/>
    <n v="19"/>
    <n v="0"/>
    <n v="75.2"/>
    <n v="0"/>
    <n v="0"/>
    <n v="449"/>
    <n v="1428.8"/>
    <n v="37.394209354120264"/>
    <n v="0"/>
    <n v="0"/>
    <n v="0"/>
    <n v="33764.800000000003"/>
  </r>
  <r>
    <s v="ASX000410-01"/>
    <s v="SUPPORT"/>
    <x v="2"/>
    <n v="202"/>
    <x v="1"/>
    <s v="HVX"/>
    <x v="1"/>
    <s v="kanban"/>
    <n v="2600"/>
    <n v="52"/>
    <n v="169"/>
    <n v="5.18"/>
    <n v="0"/>
    <n v="32"/>
    <n v="342"/>
    <n v="269.36"/>
    <n v="20.277777777777775"/>
    <n v="0"/>
    <n v="82.88"/>
    <n v="875.42"/>
    <n v="1771.56"/>
  </r>
  <r>
    <s v="ASX000411-01"/>
    <s v="AXLE"/>
    <x v="2"/>
    <n v="202"/>
    <x v="1"/>
    <s v="HVX"/>
    <x v="1"/>
    <s v="kanban"/>
    <n v="2600"/>
    <n v="62"/>
    <n v="96"/>
    <n v="1.7"/>
    <n v="0"/>
    <n v="32"/>
    <n v="342"/>
    <n v="105.39999999999999"/>
    <n v="55.497076023391813"/>
    <n v="0"/>
    <n v="27.2"/>
    <n v="163.19999999999999"/>
    <n v="581.4"/>
  </r>
  <r>
    <s v="ASX000412-01"/>
    <s v="熔丝撞击杆（横）"/>
    <x v="3"/>
    <n v="202"/>
    <x v="1"/>
    <s v="HVX"/>
    <x v="2"/>
    <s v="MRP"/>
    <s v="VMI"/>
    <n v="23"/>
    <n v="0"/>
    <n v="32.96"/>
    <n v="0"/>
    <n v="0"/>
    <n v="342"/>
    <n v="758.08"/>
    <n v="66.169590643274844"/>
    <n v="0"/>
    <n v="0"/>
    <n v="0"/>
    <n v="11272.32"/>
  </r>
  <r>
    <s v="ASX000414-01"/>
    <s v="熔丝撞击杆（竖）"/>
    <x v="3"/>
    <n v="202"/>
    <x v="1"/>
    <s v="HVX"/>
    <x v="2"/>
    <s v="MRP"/>
    <s v="VMI"/>
    <n v="28"/>
    <n v="0"/>
    <n v="29.22"/>
    <n v="0"/>
    <n v="0"/>
    <n v="342"/>
    <n v="818.16"/>
    <n v="24.546783625730992"/>
    <n v="0"/>
    <n v="0"/>
    <n v="0"/>
    <n v="9993.24"/>
  </r>
  <r>
    <s v="ASX000415-01"/>
    <s v="熔丝盒"/>
    <x v="3"/>
    <n v="202"/>
    <x v="1"/>
    <s v="HVX"/>
    <x v="2"/>
    <s v="MRP"/>
    <s v="VMI"/>
    <n v="69"/>
    <n v="0"/>
    <n v="25.64"/>
    <n v="0"/>
    <n v="0"/>
    <n v="1369"/>
    <n v="1769.16"/>
    <n v="7.4653031409788175"/>
    <n v="0"/>
    <n v="0"/>
    <n v="0"/>
    <n v="35101.160000000003"/>
  </r>
  <r>
    <s v="ASX000415-02"/>
    <s v="熔丝头座盒"/>
    <x v="3"/>
    <n v="202"/>
    <x v="1"/>
    <s v="HVX"/>
    <x v="2"/>
    <s v="MRP"/>
    <s v="VMI"/>
    <n v="69"/>
    <n v="0"/>
    <n v="10.3"/>
    <n v="0"/>
    <n v="0"/>
    <n v="1372"/>
    <n v="710.7"/>
    <n v="18.356413994169095"/>
    <n v="0"/>
    <n v="0"/>
    <n v="0"/>
    <n v="14131.6"/>
  </r>
  <r>
    <s v="ASX000418-01"/>
    <s v="触头"/>
    <x v="3"/>
    <n v="202"/>
    <x v="1"/>
    <s v="HVX"/>
    <x v="2"/>
    <s v="MRP"/>
    <s v="VMI"/>
    <n v="69"/>
    <n v="0"/>
    <n v="154.66"/>
    <n v="0"/>
    <n v="0"/>
    <n v="1357"/>
    <n v="10671.539999999999"/>
    <n v="18.559322033898308"/>
    <n v="0"/>
    <n v="0"/>
    <n v="0"/>
    <n v="209873.62"/>
  </r>
  <r>
    <s v="ASX000419-01"/>
    <s v="侧板垫圈（塑料）"/>
    <x v="3"/>
    <n v="212"/>
    <x v="1"/>
    <s v="HVX"/>
    <x v="2"/>
    <s v="MRP"/>
    <s v="VMI"/>
    <n v="93"/>
    <n v="0"/>
    <n v="5"/>
    <n v="0"/>
    <n v="0"/>
    <n v="1804"/>
    <n v="465"/>
    <n v="13.960643015521063"/>
    <n v="0"/>
    <n v="0"/>
    <n v="0"/>
    <n v="9020"/>
  </r>
  <r>
    <s v="ASX000422-01"/>
    <s v="合分闸指示安装件"/>
    <x v="3"/>
    <n v="212"/>
    <x v="1"/>
    <s v="HVX"/>
    <x v="2"/>
    <s v="MRP"/>
    <s v="VMI"/>
    <n v="23"/>
    <n v="0"/>
    <n v="6.43"/>
    <n v="0"/>
    <n v="0"/>
    <n v="451"/>
    <n v="147.88999999999999"/>
    <n v="75.266075388026607"/>
    <n v="0"/>
    <n v="0"/>
    <n v="0"/>
    <n v="2899.93"/>
  </r>
  <r>
    <s v="ASX000423-01"/>
    <s v="FUSE INDICATOR"/>
    <x v="2"/>
    <n v="202"/>
    <x v="1"/>
    <s v="HVX"/>
    <x v="1"/>
    <s v="kanban"/>
    <n v="2600"/>
    <n v="66"/>
    <n v="96"/>
    <n v="4.66"/>
    <n v="0"/>
    <n v="32"/>
    <n v="342"/>
    <n v="307.56"/>
    <n v="24.546783625730992"/>
    <n v="0"/>
    <n v="74.56"/>
    <n v="447.36"/>
    <n v="1593.72"/>
  </r>
  <r>
    <s v="ASX000436-01"/>
    <s v="后封板顶板"/>
    <x v="3"/>
    <n v="212"/>
    <x v="1"/>
    <s v="HVX"/>
    <x v="2"/>
    <s v="MRP"/>
    <s v="VMI"/>
    <n v="136"/>
    <n v="0"/>
    <n v="35.01"/>
    <n v="0"/>
    <n v="0"/>
    <n v="123"/>
    <n v="4761.3599999999997"/>
    <n v="195.85365853658539"/>
    <n v="0"/>
    <n v="0"/>
    <n v="0"/>
    <n v="4306.2299999999996"/>
  </r>
  <r>
    <s v="ASX000437-01"/>
    <s v="CAP"/>
    <x v="2"/>
    <n v="202"/>
    <x v="1"/>
    <s v="HVX"/>
    <x v="1"/>
    <s v="kanban"/>
    <n v="2600"/>
    <n v="84"/>
    <n v="0"/>
    <n v="2.7"/>
    <n v="0"/>
    <n v="30"/>
    <n v="0"/>
    <n v="226.8"/>
    <s v=""/>
    <n v="0"/>
    <n v="40.5"/>
    <n v="0"/>
    <n v="0"/>
  </r>
  <r>
    <s v="ASX000437-02"/>
    <s v="CAP"/>
    <x v="2"/>
    <n v="202"/>
    <x v="1"/>
    <s v="HVX"/>
    <x v="1"/>
    <s v="kanban"/>
    <n v="2600"/>
    <n v="202"/>
    <n v="270"/>
    <n v="2.4500000000000002"/>
    <n v="0"/>
    <n v="90"/>
    <n v="1357"/>
    <n v="494.90000000000003"/>
    <n v="22.593957258658808"/>
    <n v="0"/>
    <n v="110.25000000000001"/>
    <n v="661.5"/>
    <n v="3324.65"/>
  </r>
  <r>
    <s v="ASX000441-01"/>
    <s v="活门"/>
    <x v="3"/>
    <n v="202"/>
    <x v="1"/>
    <s v="HVX"/>
    <x v="2"/>
    <s v="MRP"/>
    <s v="VMI"/>
    <n v="46"/>
    <n v="0"/>
    <n v="14.2"/>
    <n v="0"/>
    <n v="0"/>
    <n v="904"/>
    <n v="653.19999999999993"/>
    <n v="81.559734513274336"/>
    <n v="0"/>
    <n v="0"/>
    <n v="0"/>
    <n v="12836.8"/>
  </r>
  <r>
    <s v="ASX000484-01"/>
    <s v="58芯航空插插针"/>
    <x v="11"/>
    <n v="202"/>
    <x v="1"/>
    <s v="HVX"/>
    <x v="0"/>
    <s v="Order specific"/>
    <n v="2100"/>
    <n v="149"/>
    <n v="0"/>
    <n v="0.98"/>
    <n v="0"/>
    <n v="0"/>
    <n v="3955"/>
    <n v="146.02000000000001"/>
    <n v="4.245259165613148"/>
    <n v="0"/>
    <n v="0"/>
    <n v="0"/>
    <n v="3875.9"/>
  </r>
  <r>
    <s v="ASX000485-01"/>
    <s v="公插针"/>
    <x v="9"/>
    <n v="202"/>
    <x v="1"/>
    <s v="HVX"/>
    <x v="0"/>
    <s v="Order specific"/>
    <n v="2100"/>
    <n v="20"/>
    <n v="0"/>
    <n v="0.95"/>
    <n v="0"/>
    <n v="0"/>
    <n v="7700"/>
    <n v="19"/>
    <n v="7.0629870129870129"/>
    <n v="0"/>
    <n v="0"/>
    <n v="0"/>
    <n v="7315"/>
  </r>
  <r>
    <s v="ASX000504-02"/>
    <s v="框架左右侧板（塑料）"/>
    <x v="3"/>
    <n v="212"/>
    <x v="1"/>
    <s v="HVX"/>
    <x v="2"/>
    <s v="MRP"/>
    <s v="VMI"/>
    <n v="3"/>
    <n v="0"/>
    <n v="69.3"/>
    <n v="0"/>
    <n v="0"/>
    <n v="16"/>
    <n v="207.89999999999998"/>
    <n v="456.25"/>
    <n v="0"/>
    <n v="0"/>
    <n v="0"/>
    <n v="1108.8"/>
  </r>
  <r>
    <s v="ASX000506-02"/>
    <s v="框架右侧板（金属）"/>
    <x v="3"/>
    <n v="202"/>
    <x v="1"/>
    <s v="HVX"/>
    <x v="2"/>
    <s v="MRP"/>
    <s v="VMI"/>
    <n v="12"/>
    <n v="0"/>
    <n v="82.7"/>
    <n v="0"/>
    <n v="0"/>
    <n v="8"/>
    <n v="992.40000000000009"/>
    <n v="136.875"/>
    <n v="0"/>
    <n v="0"/>
    <n v="0"/>
    <n v="661.6"/>
  </r>
  <r>
    <s v="ASX000507-02"/>
    <s v="框架左侧板（金属）"/>
    <x v="3"/>
    <n v="202"/>
    <x v="1"/>
    <s v="HVX"/>
    <x v="2"/>
    <s v="MRP"/>
    <s v="VMI"/>
    <n v="12"/>
    <n v="0"/>
    <n v="82.7"/>
    <n v="0"/>
    <n v="0"/>
    <n v="8"/>
    <n v="992.40000000000009"/>
    <n v="547.5"/>
    <n v="0"/>
    <n v="0"/>
    <n v="0"/>
    <n v="661.6"/>
  </r>
  <r>
    <s v="ASX000508-01"/>
    <s v="航空插支架安装板"/>
    <x v="3"/>
    <n v="202"/>
    <x v="1"/>
    <s v="HVX"/>
    <x v="2"/>
    <s v="MRP"/>
    <s v="VMI"/>
    <n v="12"/>
    <n v="0"/>
    <n v="24.04"/>
    <n v="0"/>
    <n v="0"/>
    <n v="8"/>
    <n v="288.48"/>
    <n v="547.5"/>
    <n v="0"/>
    <n v="0"/>
    <n v="0"/>
    <n v="192.32"/>
  </r>
  <r>
    <s v="ASX000509-01"/>
    <s v="航空插支架"/>
    <x v="3"/>
    <n v="202"/>
    <x v="1"/>
    <s v="HVX"/>
    <x v="2"/>
    <s v="MRP"/>
    <s v="VMI"/>
    <n v="3"/>
    <n v="0"/>
    <n v="18.260000000000002"/>
    <n v="0"/>
    <n v="0"/>
    <n v="20"/>
    <n v="54.78"/>
    <n v="219"/>
    <n v="0"/>
    <n v="0"/>
    <n v="0"/>
    <n v="365.20000000000005"/>
  </r>
  <r>
    <s v="ASX000510-01"/>
    <s v="熔丝座支撑杆"/>
    <x v="3"/>
    <n v="202"/>
    <x v="1"/>
    <s v="HVX"/>
    <x v="2"/>
    <s v="MRP"/>
    <s v="VMI"/>
    <n v="4"/>
    <n v="0"/>
    <n v="80.8"/>
    <n v="0"/>
    <n v="0"/>
    <n v="16"/>
    <n v="323.2"/>
    <n v="68.4375"/>
    <n v="0"/>
    <n v="0"/>
    <n v="0"/>
    <n v="1292.8"/>
  </r>
  <r>
    <s v="ASX000511-01"/>
    <s v="面板挂板"/>
    <x v="3"/>
    <n v="212"/>
    <x v="1"/>
    <s v="HVX"/>
    <x v="2"/>
    <s v="MRP"/>
    <s v="VMI"/>
    <n v="12"/>
    <n v="0"/>
    <n v="38"/>
    <n v="0"/>
    <n v="0"/>
    <n v="8"/>
    <n v="456"/>
    <n v="182.5"/>
    <n v="0"/>
    <n v="0"/>
    <n v="0"/>
    <n v="304"/>
  </r>
  <r>
    <s v="ASX000515-01"/>
    <s v="INSULATING GASKET"/>
    <x v="2"/>
    <n v="202"/>
    <x v="1"/>
    <s v="HVX"/>
    <x v="1"/>
    <s v="kanban"/>
    <n v="2600"/>
    <n v="300"/>
    <n v="180"/>
    <n v="0.85"/>
    <n v="0"/>
    <n v="90"/>
    <n v="1494"/>
    <n v="255"/>
    <n v="2.9317269076305217"/>
    <n v="0"/>
    <n v="38.25"/>
    <n v="153"/>
    <n v="1269.8999999999999"/>
  </r>
  <r>
    <s v="ASX000516-01"/>
    <s v="UPER COVER"/>
    <x v="2"/>
    <n v="202"/>
    <x v="1"/>
    <s v="HVX"/>
    <x v="1"/>
    <s v="kanban"/>
    <n v="2600"/>
    <n v="57"/>
    <n v="60"/>
    <n v="1.71"/>
    <n v="0"/>
    <n v="30"/>
    <n v="481"/>
    <n v="97.47"/>
    <n v="227.65072765072767"/>
    <n v="0"/>
    <n v="25.65"/>
    <n v="102.6"/>
    <n v="822.51"/>
  </r>
  <r>
    <s v="ASX000521-01"/>
    <s v="合闸与手车联锁安装架"/>
    <x v="3"/>
    <n v="202"/>
    <x v="1"/>
    <s v="HVX"/>
    <x v="2"/>
    <s v="MRP"/>
    <s v="VMI"/>
    <n v="23"/>
    <n v="0"/>
    <n v="6.29"/>
    <n v="0"/>
    <n v="0"/>
    <n v="451"/>
    <n v="144.66999999999999"/>
    <n v="46.130820399113077"/>
    <n v="0"/>
    <n v="0"/>
    <n v="0"/>
    <n v="2836.79"/>
  </r>
  <r>
    <s v="ASX000525-01"/>
    <s v="WIRING"/>
    <x v="13"/>
    <n v="202"/>
    <x v="1"/>
    <s v="HVX"/>
    <x v="0"/>
    <s v="Order specific"/>
    <n v="2100"/>
    <n v="7"/>
    <n v="0"/>
    <n v="350"/>
    <n v="0"/>
    <n v="0"/>
    <n v="273"/>
    <n v="2450"/>
    <n v="30.750915750915752"/>
    <n v="0"/>
    <n v="0"/>
    <n v="0"/>
    <n v="95550"/>
  </r>
  <r>
    <s v="ASX000545-01"/>
    <s v="绝缘板"/>
    <x v="9"/>
    <n v="212"/>
    <x v="1"/>
    <s v="HVX"/>
    <x v="0"/>
    <s v="Order specific"/>
    <n v="2100"/>
    <n v="18"/>
    <n v="0"/>
    <n v="56"/>
    <n v="0"/>
    <n v="0"/>
    <n v="12"/>
    <n v="1008"/>
    <n v="212.91666666666669"/>
    <n v="0"/>
    <n v="0"/>
    <n v="0"/>
    <n v="672"/>
  </r>
  <r>
    <s v="ASX000545-02"/>
    <s v="面板绝缘板"/>
    <x v="3"/>
    <n v="212"/>
    <x v="1"/>
    <s v="HVX"/>
    <x v="2"/>
    <s v="MRP"/>
    <s v="VMI"/>
    <n v="12"/>
    <n v="0"/>
    <n v="50"/>
    <n v="0"/>
    <n v="0"/>
    <n v="8"/>
    <n v="600"/>
    <n v="821.25"/>
    <n v="0"/>
    <n v="0"/>
    <n v="0"/>
    <n v="400"/>
  </r>
  <r>
    <s v="ASX000548-01"/>
    <s v="框架底板"/>
    <x v="9"/>
    <n v="202"/>
    <x v="1"/>
    <s v="HVX"/>
    <x v="0"/>
    <s v="Order specific"/>
    <n v="2100"/>
    <n v="4"/>
    <n v="0"/>
    <n v="37.54"/>
    <n v="0"/>
    <n v="0"/>
    <n v="9"/>
    <n v="150.16"/>
    <n v="486.66666666666663"/>
    <n v="0"/>
    <n v="0"/>
    <n v="0"/>
    <n v="337.86"/>
  </r>
  <r>
    <s v="ASX000589-01"/>
    <s v="RAIL"/>
    <x v="2"/>
    <n v="219"/>
    <x v="1"/>
    <s v="HVX"/>
    <x v="1"/>
    <s v="kanban"/>
    <n v="2600"/>
    <n v="914"/>
    <n v="1250"/>
    <n v="1.88"/>
    <n v="0"/>
    <n v="250"/>
    <n v="4165"/>
    <n v="1718.32"/>
    <n v="0.3505402160864346"/>
    <n v="0"/>
    <n v="235"/>
    <n v="2350"/>
    <n v="7830.2"/>
  </r>
  <r>
    <s v="ASX000594-01"/>
    <s v="手车接地侧板（两铡接地时用）"/>
    <x v="3"/>
    <n v="202"/>
    <x v="1"/>
    <s v="HVX"/>
    <x v="2"/>
    <s v="MRP"/>
    <s v="VMI"/>
    <n v="3"/>
    <n v="0"/>
    <n v="8.43"/>
    <n v="0"/>
    <n v="0"/>
    <n v="433"/>
    <n v="25.29"/>
    <n v="770.46189376443431"/>
    <n v="0"/>
    <n v="0"/>
    <n v="0"/>
    <n v="3650.19"/>
  </r>
  <r>
    <s v="ASX000595-01"/>
    <s v="INTERLOCK PLATE"/>
    <x v="2"/>
    <n v="202"/>
    <x v="1"/>
    <s v="HVX"/>
    <x v="1"/>
    <s v="kanban"/>
    <n v="2600"/>
    <n v="359"/>
    <n v="796"/>
    <n v="4.5999999999999996"/>
    <n v="0"/>
    <n v="150"/>
    <n v="3366"/>
    <n v="1651.3999999999999"/>
    <n v="0.32531194295900179"/>
    <n v="0"/>
    <n v="345"/>
    <n v="3661.6"/>
    <n v="15483.599999999999"/>
  </r>
  <r>
    <s v="ASX000597-02"/>
    <s v="手车闭锁电磁铁Y0 30VDC"/>
    <x v="3"/>
    <n v="202"/>
    <x v="1"/>
    <s v="HVX"/>
    <x v="2"/>
    <s v="MRP"/>
    <s v="VMI"/>
    <n v="14"/>
    <n v="0"/>
    <n v="38"/>
    <n v="0"/>
    <n v="0"/>
    <n v="2"/>
    <n v="532"/>
    <n v="65517.5"/>
    <n v="0"/>
    <n v="0"/>
    <n v="0"/>
    <n v="76"/>
  </r>
  <r>
    <s v="ASX000597-04"/>
    <s v="手车闭锁电磁铁Y0(110VDC)"/>
    <x v="3"/>
    <n v="202"/>
    <x v="1"/>
    <s v="HVX"/>
    <x v="2"/>
    <s v="MRP"/>
    <s v="VMI"/>
    <n v="2"/>
    <n v="0"/>
    <n v="38"/>
    <n v="0"/>
    <n v="0"/>
    <n v="231"/>
    <n v="76"/>
    <n v="22.121212121212121"/>
    <n v="0"/>
    <n v="0"/>
    <n v="0"/>
    <n v="8778"/>
  </r>
  <r>
    <s v="ASX000597-06"/>
    <s v="手车闭锁电磁铁Y0(220VDC)"/>
    <x v="3"/>
    <n v="202"/>
    <x v="1"/>
    <s v="HVX"/>
    <x v="2"/>
    <s v="MRP"/>
    <s v="VMI"/>
    <n v="4"/>
    <n v="0"/>
    <n v="30"/>
    <n v="0"/>
    <n v="0"/>
    <n v="362"/>
    <n v="120"/>
    <n v="2.0165745856353592"/>
    <n v="0"/>
    <n v="0"/>
    <n v="0"/>
    <n v="10860"/>
  </r>
  <r>
    <s v="ASX000597-07"/>
    <s v="手车闭锁电磁铁Y0 230VDC"/>
    <x v="4"/>
    <n v="202"/>
    <x v="1"/>
    <s v="HVX"/>
    <x v="0"/>
    <s v="Order specific"/>
    <n v="2100"/>
    <n v="4"/>
    <n v="0"/>
    <n v="38"/>
    <n v="0"/>
    <n v="0"/>
    <n v="15"/>
    <n v="152"/>
    <n v="97.333333333333329"/>
    <n v="0"/>
    <n v="0"/>
    <n v="0"/>
    <n v="570"/>
  </r>
  <r>
    <s v="ASX000597-08"/>
    <s v="手车闭锁电磁铁Y0 60VDC"/>
    <x v="4"/>
    <n v="202"/>
    <x v="1"/>
    <s v="HVX"/>
    <x v="0"/>
    <s v="Order specific"/>
    <n v="2100"/>
    <n v="52"/>
    <n v="0"/>
    <n v="38"/>
    <n v="0"/>
    <n v="0"/>
    <n v="0"/>
    <n v="1976"/>
    <s v=""/>
    <n v="0"/>
    <n v="0"/>
    <n v="0"/>
    <n v="0"/>
  </r>
  <r>
    <s v="ASX000601-01"/>
    <s v="PLATE"/>
    <x v="2"/>
    <n v="202"/>
    <x v="1"/>
    <s v="HVX"/>
    <x v="1"/>
    <s v="kanban"/>
    <n v="2600"/>
    <n v="553"/>
    <n v="1154"/>
    <n v="8.1999999999999993"/>
    <n v="0"/>
    <n v="200"/>
    <n v="3348"/>
    <n v="4534.5999999999995"/>
    <n v="5.6690561529271202"/>
    <n v="0"/>
    <n v="819.99999999999989"/>
    <n v="9462.7999999999993"/>
    <n v="27453.599999999999"/>
  </r>
  <r>
    <s v="ASX000602-01"/>
    <s v="BAR"/>
    <x v="2"/>
    <n v="202"/>
    <x v="1"/>
    <s v="HVX"/>
    <x v="1"/>
    <s v="kanban"/>
    <n v="2600"/>
    <n v="240"/>
    <n v="0"/>
    <n v="2.8"/>
    <n v="0"/>
    <n v="100"/>
    <n v="5223"/>
    <n v="672"/>
    <n v="38.645414512732145"/>
    <n v="0"/>
    <n v="140"/>
    <n v="0"/>
    <n v="14624.4"/>
  </r>
  <r>
    <s v="ASX000602-02"/>
    <s v="BAR"/>
    <x v="1"/>
    <n v="219"/>
    <x v="1"/>
    <s v="HVX"/>
    <x v="0"/>
    <s v="Order specific"/>
    <n v="2100"/>
    <n v="9"/>
    <n v="13"/>
    <n v="1.1499999999999999"/>
    <n v="0"/>
    <n v="0"/>
    <n v="49"/>
    <n v="10.35"/>
    <n v="1787.7551020408164"/>
    <n v="0"/>
    <n v="0"/>
    <n v="14.95"/>
    <n v="56.349999999999994"/>
  </r>
  <r>
    <s v="ASX000617-01"/>
    <s v="限位杆"/>
    <x v="7"/>
    <n v="202"/>
    <x v="1"/>
    <s v="HVX"/>
    <x v="0"/>
    <s v="Order specific"/>
    <n v="2100"/>
    <n v="7"/>
    <n v="0"/>
    <n v="1.33"/>
    <n v="0"/>
    <n v="0"/>
    <n v="12"/>
    <n v="9.31"/>
    <n v="273.75"/>
    <n v="0"/>
    <n v="0"/>
    <n v="0"/>
    <n v="15.96"/>
  </r>
  <r>
    <s v="ASX000618-01"/>
    <s v="限位套"/>
    <x v="7"/>
    <n v="202"/>
    <x v="1"/>
    <s v="HVX"/>
    <x v="0"/>
    <s v="Order specific"/>
    <n v="2100"/>
    <n v="4"/>
    <n v="0"/>
    <n v="16.89"/>
    <n v="0"/>
    <n v="0"/>
    <n v="12"/>
    <n v="67.56"/>
    <n v="212.91666666666669"/>
    <n v="0"/>
    <n v="0"/>
    <n v="0"/>
    <n v="202.68"/>
  </r>
  <r>
    <s v="ASX000620-01"/>
    <s v="上触臂1600A"/>
    <x v="7"/>
    <n v="202"/>
    <x v="1"/>
    <s v="HVX"/>
    <x v="0"/>
    <s v="Order specific"/>
    <n v="2100"/>
    <n v="5"/>
    <n v="0"/>
    <n v="446.47"/>
    <n v="0"/>
    <n v="0"/>
    <n v="30"/>
    <n v="2232.3500000000004"/>
    <n v="48.666666666666664"/>
    <n v="0"/>
    <n v="0"/>
    <n v="0"/>
    <n v="13394.1"/>
  </r>
  <r>
    <s v="ASX000622-02"/>
    <s v="静触头1250A"/>
    <x v="7"/>
    <n v="202"/>
    <x v="1"/>
    <s v="HVX"/>
    <x v="0"/>
    <s v="Order specific"/>
    <n v="2100"/>
    <n v="2"/>
    <n v="0"/>
    <n v="393.99"/>
    <n v="0"/>
    <n v="0"/>
    <n v="0"/>
    <n v="787.98"/>
    <s v=""/>
    <n v="0"/>
    <n v="0"/>
    <n v="0"/>
    <n v="0"/>
  </r>
  <r>
    <s v="ASX000623-02"/>
    <s v="触头安装铜1250A"/>
    <x v="7"/>
    <n v="202"/>
    <x v="1"/>
    <s v="HVX"/>
    <x v="0"/>
    <s v="Order specific"/>
    <n v="2100"/>
    <n v="2"/>
    <n v="0"/>
    <n v="233.39"/>
    <n v="0"/>
    <n v="0"/>
    <n v="0"/>
    <n v="466.78"/>
    <s v=""/>
    <n v="0"/>
    <n v="0"/>
    <n v="0"/>
    <n v="0"/>
  </r>
  <r>
    <s v="ASX000629-02"/>
    <s v="下触臂1250A"/>
    <x v="7"/>
    <n v="202"/>
    <x v="1"/>
    <s v="HVX"/>
    <x v="0"/>
    <s v="Order specific"/>
    <n v="2100"/>
    <n v="1"/>
    <n v="0"/>
    <n v="633.23"/>
    <n v="0"/>
    <n v="0"/>
    <n v="0"/>
    <n v="633.23"/>
    <s v=""/>
    <n v="0"/>
    <n v="0"/>
    <n v="0"/>
    <n v="0"/>
  </r>
  <r>
    <s v="ASX000635-01"/>
    <s v="丝杆"/>
    <x v="7"/>
    <n v="202"/>
    <x v="1"/>
    <s v="HVX"/>
    <x v="0"/>
    <s v="Order specific"/>
    <n v="2100"/>
    <n v="2"/>
    <n v="0"/>
    <n v="126"/>
    <n v="0"/>
    <n v="0"/>
    <n v="12"/>
    <n v="252"/>
    <n v="30.416666666666664"/>
    <n v="0"/>
    <n v="0"/>
    <n v="0"/>
    <n v="1512"/>
  </r>
  <r>
    <s v="ASX000636-01"/>
    <s v="丝杆母"/>
    <x v="7"/>
    <n v="202"/>
    <x v="1"/>
    <s v="HVX"/>
    <x v="0"/>
    <s v="Order specific"/>
    <n v="2100"/>
    <n v="1"/>
    <n v="0"/>
    <n v="196"/>
    <n v="0"/>
    <n v="0"/>
    <n v="12"/>
    <n v="196"/>
    <n v="60.833333333333329"/>
    <n v="0"/>
    <n v="0"/>
    <n v="0"/>
    <n v="2352"/>
  </r>
  <r>
    <s v="ASX000656-01"/>
    <s v="COVER SHEET"/>
    <x v="2"/>
    <n v="202"/>
    <x v="1"/>
    <s v="HVX"/>
    <x v="1"/>
    <s v="kanban"/>
    <n v="2600"/>
    <n v="171"/>
    <n v="60"/>
    <n v="13.22"/>
    <n v="0"/>
    <n v="60"/>
    <n v="3456"/>
    <n v="2260.62"/>
    <n v="0.10561342592592592"/>
    <n v="0"/>
    <n v="396.6"/>
    <n v="793.2"/>
    <n v="45688.32"/>
  </r>
  <r>
    <s v="ASX000658-01"/>
    <s v="INDICATOR"/>
    <x v="2"/>
    <n v="202"/>
    <x v="1"/>
    <s v="HVX"/>
    <x v="1"/>
    <s v="kanban"/>
    <n v="2600"/>
    <n v="298"/>
    <n v="0"/>
    <n v="5.92"/>
    <n v="0"/>
    <n v="100"/>
    <n v="0"/>
    <n v="1764.16"/>
    <s v=""/>
    <n v="0"/>
    <n v="296"/>
    <n v="0"/>
    <n v="0"/>
  </r>
  <r>
    <s v="ASX000663-01"/>
    <s v="SUPPORT"/>
    <x v="2"/>
    <n v="202"/>
    <x v="1"/>
    <s v="HVX"/>
    <x v="1"/>
    <s v="kanban"/>
    <n v="2600"/>
    <n v="290"/>
    <n v="692"/>
    <n v="4.34"/>
    <n v="0"/>
    <n v="150"/>
    <n v="1492"/>
    <n v="1258.5999999999999"/>
    <n v="72.902144772117964"/>
    <n v="0"/>
    <n v="325.5"/>
    <n v="3003.2799999999997"/>
    <n v="6475.28"/>
  </r>
  <r>
    <s v="ASX000673-01"/>
    <s v="固定式底面支撑块"/>
    <x v="3"/>
    <n v="202"/>
    <x v="1"/>
    <s v="HVX"/>
    <x v="2"/>
    <s v="MRP"/>
    <s v="VMI"/>
    <n v="2"/>
    <n v="0"/>
    <n v="20.37"/>
    <n v="0"/>
    <n v="0"/>
    <n v="740"/>
    <n v="40.74"/>
    <n v="143.04054054054055"/>
    <n v="0"/>
    <n v="0"/>
    <n v="0"/>
    <n v="15073.800000000001"/>
  </r>
  <r>
    <s v="ASX000695-01"/>
    <s v="限位圈"/>
    <x v="7"/>
    <n v="212"/>
    <x v="1"/>
    <s v="HVX"/>
    <x v="0"/>
    <s v="Order specific"/>
    <n v="2100"/>
    <n v="48"/>
    <n v="0"/>
    <n v="3.26"/>
    <n v="0"/>
    <n v="0"/>
    <n v="48"/>
    <n v="156.47999999999999"/>
    <n v="15.208333333333332"/>
    <n v="0"/>
    <n v="0"/>
    <n v="0"/>
    <n v="156.47999999999999"/>
  </r>
  <r>
    <s v="ASX000696-01"/>
    <s v="拨动轴"/>
    <x v="7"/>
    <n v="212"/>
    <x v="1"/>
    <s v="HVX"/>
    <x v="0"/>
    <s v="Order specific"/>
    <n v="2100"/>
    <n v="1"/>
    <n v="0"/>
    <n v="2.2999999999999998"/>
    <n v="0"/>
    <n v="0"/>
    <n v="12"/>
    <n v="2.2999999999999998"/>
    <n v="1460"/>
    <n v="0"/>
    <n v="0"/>
    <n v="0"/>
    <n v="27.599999999999998"/>
  </r>
  <r>
    <s v="ASX000700-01"/>
    <s v="CAP"/>
    <x v="4"/>
    <n v="202"/>
    <x v="1"/>
    <s v="HVX"/>
    <x v="0"/>
    <s v="Order specific"/>
    <n v="2100"/>
    <n v="100"/>
    <n v="0"/>
    <n v="1"/>
    <n v="0"/>
    <n v="0"/>
    <n v="12708"/>
    <n v="100"/>
    <n v="2.872206484104501E-2"/>
    <n v="0"/>
    <n v="0"/>
    <n v="0"/>
    <n v="12708"/>
  </r>
  <r>
    <s v="ASX000709-02"/>
    <s v="绝缘间隔圈"/>
    <x v="7"/>
    <n v="212"/>
    <x v="1"/>
    <s v="HVX"/>
    <x v="0"/>
    <s v="Order specific"/>
    <n v="2100"/>
    <n v="1"/>
    <n v="0"/>
    <n v="9.6"/>
    <n v="0"/>
    <n v="0"/>
    <n v="0"/>
    <n v="9.6"/>
    <s v=""/>
    <n v="0"/>
    <n v="0"/>
    <n v="0"/>
    <n v="0"/>
  </r>
  <r>
    <s v="ASX000731-01"/>
    <s v="BRACKET"/>
    <x v="2"/>
    <n v="202"/>
    <x v="1"/>
    <s v="HVX"/>
    <x v="1"/>
    <s v="kanban"/>
    <n v="2600"/>
    <n v="59"/>
    <n v="100"/>
    <n v="3.54"/>
    <n v="0"/>
    <n v="20"/>
    <n v="160"/>
    <n v="208.86"/>
    <n v="2.28125"/>
    <n v="0"/>
    <n v="35.4"/>
    <n v="354"/>
    <n v="566.4"/>
  </r>
  <r>
    <s v="ASX000734-01"/>
    <s v="合闸手车联锁间隔套"/>
    <x v="3"/>
    <n v="202"/>
    <x v="1"/>
    <s v="HVX"/>
    <x v="2"/>
    <s v="MRP"/>
    <s v="VMI"/>
    <n v="23"/>
    <n v="0"/>
    <n v="7.5"/>
    <n v="0"/>
    <n v="0"/>
    <n v="448"/>
    <n v="172.5"/>
    <n v="48.069196428571431"/>
    <n v="0"/>
    <n v="0"/>
    <n v="0"/>
    <n v="3360"/>
  </r>
  <r>
    <s v="ASX000782-01"/>
    <s v="绝缘罩"/>
    <x v="3"/>
    <n v="202"/>
    <x v="1"/>
    <s v="HVX"/>
    <x v="2"/>
    <s v="MRP"/>
    <s v="VMI"/>
    <n v="22"/>
    <n v="0"/>
    <n v="58.12"/>
    <n v="0"/>
    <n v="0"/>
    <n v="457"/>
    <n v="1278.6399999999999"/>
    <n v="18.369803063457333"/>
    <n v="0"/>
    <n v="0"/>
    <n v="0"/>
    <n v="26560.84"/>
  </r>
  <r>
    <s v="ASX000783-01"/>
    <s v="航空插闭锁件"/>
    <x v="9"/>
    <n v="202"/>
    <x v="1"/>
    <s v="HVX"/>
    <x v="0"/>
    <s v="Order specific"/>
    <n v="2100"/>
    <n v="73"/>
    <n v="0"/>
    <n v="3.78"/>
    <n v="0"/>
    <n v="0"/>
    <n v="0"/>
    <n v="275.94"/>
    <s v=""/>
    <n v="0"/>
    <n v="0"/>
    <n v="0"/>
    <n v="0"/>
  </r>
  <r>
    <s v="ASX000783-02"/>
    <s v="PLATE"/>
    <x v="2"/>
    <n v="202"/>
    <x v="1"/>
    <s v="HVX"/>
    <x v="1"/>
    <s v="kanban"/>
    <n v="2600"/>
    <n v="59"/>
    <n v="64"/>
    <n v="3.24"/>
    <n v="0"/>
    <n v="32"/>
    <n v="452"/>
    <n v="191.16000000000003"/>
    <n v="58.94911504424779"/>
    <n v="0"/>
    <n v="51.84"/>
    <n v="207.36"/>
    <n v="1464.48"/>
  </r>
  <r>
    <s v="ASX000784-01"/>
    <s v="航空插闭锁件"/>
    <x v="9"/>
    <n v="202"/>
    <x v="1"/>
    <s v="HVX"/>
    <x v="0"/>
    <s v="Order specific"/>
    <n v="2100"/>
    <n v="63"/>
    <n v="0"/>
    <n v="4.21"/>
    <n v="0"/>
    <n v="0"/>
    <n v="0"/>
    <n v="265.23"/>
    <s v=""/>
    <n v="0"/>
    <n v="0"/>
    <n v="0"/>
    <n v="0"/>
  </r>
  <r>
    <s v="ASX000784-02"/>
    <s v="IP板上装配航空插联锁件"/>
    <x v="3"/>
    <n v="202"/>
    <x v="1"/>
    <s v="HVX"/>
    <x v="2"/>
    <s v="MRP"/>
    <s v="VMI"/>
    <n v="23"/>
    <n v="0"/>
    <n v="8.32"/>
    <n v="0"/>
    <n v="0"/>
    <n v="451"/>
    <n v="191.36"/>
    <n v="50.986696230598668"/>
    <n v="0"/>
    <n v="0"/>
    <n v="0"/>
    <n v="3752.32"/>
  </r>
  <r>
    <s v="ASX000788-01"/>
    <s v="DRIVER"/>
    <x v="2"/>
    <n v="202"/>
    <x v="1"/>
    <s v="HVX"/>
    <x v="1"/>
    <s v="kanban"/>
    <n v="2600"/>
    <n v="63"/>
    <n v="120"/>
    <n v="4.8600000000000003"/>
    <n v="0"/>
    <n v="30"/>
    <n v="507"/>
    <n v="306.18"/>
    <n v="16.558185404339252"/>
    <n v="0"/>
    <n v="72.900000000000006"/>
    <n v="583.20000000000005"/>
    <n v="2464.02"/>
  </r>
  <r>
    <s v="ASX000807-01"/>
    <s v="底部接地铜牌"/>
    <x v="3"/>
    <n v="202"/>
    <x v="1"/>
    <s v="HVX"/>
    <x v="2"/>
    <s v="MRP"/>
    <s v="VMI"/>
    <n v="95"/>
    <n v="0"/>
    <n v="60"/>
    <n v="0"/>
    <n v="0"/>
    <n v="3275"/>
    <n v="5700"/>
    <n v="7.0213740458015268"/>
    <n v="0"/>
    <n v="0"/>
    <n v="0"/>
    <n v="196500"/>
  </r>
  <r>
    <s v="ASX000816-02"/>
    <s v="U型插头"/>
    <x v="10"/>
    <n v="212"/>
    <x v="1"/>
    <s v="HVX"/>
    <x v="0"/>
    <s v="Order specific"/>
    <n v="2100"/>
    <n v="30"/>
    <n v="0"/>
    <n v="2.89"/>
    <n v="0"/>
    <n v="0"/>
    <n v="12"/>
    <n v="86.7"/>
    <n v="2889.5833333333335"/>
    <n v="0"/>
    <n v="0"/>
    <n v="0"/>
    <n v="34.68"/>
  </r>
  <r>
    <s v="ASX000822-01"/>
    <s v="端子排导轨（短）"/>
    <x v="3"/>
    <n v="202"/>
    <x v="1"/>
    <s v="HVX"/>
    <x v="2"/>
    <s v="MRP"/>
    <s v="VMI"/>
    <n v="8"/>
    <n v="0"/>
    <n v="7"/>
    <n v="0"/>
    <n v="0"/>
    <n v="0"/>
    <n v="56"/>
    <s v=""/>
    <n v="0"/>
    <n v="0"/>
    <n v="0"/>
    <n v="0"/>
  </r>
  <r>
    <s v="ASX000822-02"/>
    <s v="端子排导轨（长）"/>
    <x v="3"/>
    <n v="219"/>
    <x v="1"/>
    <s v="HVX"/>
    <x v="2"/>
    <s v="MRP"/>
    <s v="VMI"/>
    <n v="44"/>
    <n v="0"/>
    <n v="3.81"/>
    <n v="0"/>
    <n v="0"/>
    <n v="168"/>
    <n v="167.64000000000001"/>
    <n v="17.38095238095238"/>
    <n v="0"/>
    <n v="0"/>
    <n v="0"/>
    <n v="640.08000000000004"/>
  </r>
  <r>
    <s v="ASX000828-01"/>
    <s v="LEVER"/>
    <x v="2"/>
    <n v="202"/>
    <x v="1"/>
    <s v="HVX"/>
    <x v="1"/>
    <s v="kanban"/>
    <n v="2600"/>
    <n v="44"/>
    <n v="80"/>
    <n v="3.92"/>
    <n v="0"/>
    <n v="20"/>
    <n v="451"/>
    <n v="172.48"/>
    <n v="35.609756097560975"/>
    <n v="0"/>
    <n v="39.200000000000003"/>
    <n v="313.60000000000002"/>
    <n v="1767.92"/>
  </r>
  <r>
    <s v="ASX000831-01"/>
    <s v="SUPPORT"/>
    <x v="2"/>
    <n v="202"/>
    <x v="1"/>
    <s v="HVX"/>
    <x v="1"/>
    <s v="kanban"/>
    <n v="2600"/>
    <n v="458"/>
    <n v="0"/>
    <n v="4.37"/>
    <n v="0"/>
    <n v="150"/>
    <n v="2"/>
    <n v="2001.46"/>
    <n v="8030"/>
    <n v="0"/>
    <n v="327.75"/>
    <n v="0"/>
    <n v="8.74"/>
  </r>
  <r>
    <s v="ASX000881-01"/>
    <s v="触头1250A"/>
    <x v="10"/>
    <n v="212"/>
    <x v="1"/>
    <s v="HVX"/>
    <x v="0"/>
    <s v="Order specific"/>
    <n v="2100"/>
    <n v="5"/>
    <n v="0"/>
    <n v="298.68"/>
    <n v="0"/>
    <n v="0"/>
    <n v="0"/>
    <n v="1493.4"/>
    <s v=""/>
    <n v="0"/>
    <n v="0"/>
    <n v="0"/>
    <n v="0"/>
  </r>
  <r>
    <s v="ASX000881-02"/>
    <s v="触头2000A"/>
    <x v="10"/>
    <n v="202"/>
    <x v="1"/>
    <s v="HVX"/>
    <x v="0"/>
    <s v="Order specific"/>
    <n v="2100"/>
    <n v="6"/>
    <n v="0"/>
    <n v="255.59"/>
    <n v="0"/>
    <n v="0"/>
    <n v="0"/>
    <n v="1533.54"/>
    <s v=""/>
    <n v="0"/>
    <n v="0"/>
    <n v="0"/>
    <n v="0"/>
  </r>
  <r>
    <s v="ASX000882-01"/>
    <s v="接地铜牌"/>
    <x v="10"/>
    <n v="212"/>
    <x v="1"/>
    <s v="HVX"/>
    <x v="0"/>
    <s v="Order specific"/>
    <n v="2100"/>
    <n v="6"/>
    <n v="0"/>
    <n v="151.63"/>
    <n v="0"/>
    <n v="0"/>
    <n v="0"/>
    <n v="909.78"/>
    <s v=""/>
    <n v="0"/>
    <n v="0"/>
    <n v="0"/>
    <n v="0"/>
  </r>
  <r>
    <s v="ASX001202-02"/>
    <s v="指示灯110VDC绿色"/>
    <x v="7"/>
    <n v="219"/>
    <x v="1"/>
    <s v="HVX"/>
    <x v="0"/>
    <s v="Order specific"/>
    <n v="2100"/>
    <n v="1"/>
    <n v="0"/>
    <n v="10.09"/>
    <n v="0"/>
    <n v="0"/>
    <n v="10"/>
    <n v="10.09"/>
    <n v="219"/>
    <n v="0"/>
    <n v="0"/>
    <n v="0"/>
    <n v="100.9"/>
  </r>
  <r>
    <s v="ASX001204-01"/>
    <s v="按钮 绿色10/G"/>
    <x v="7"/>
    <n v="219"/>
    <x v="1"/>
    <s v="HVX"/>
    <x v="0"/>
    <s v="Order specific"/>
    <n v="2100"/>
    <n v="2"/>
    <n v="0"/>
    <n v="10.94"/>
    <n v="0"/>
    <n v="0"/>
    <n v="15"/>
    <n v="21.88"/>
    <n v="24.333333333333332"/>
    <n v="0"/>
    <n v="0"/>
    <n v="0"/>
    <n v="164.1"/>
  </r>
  <r>
    <s v="ASX001205-01"/>
    <s v="按钮 红色10/R"/>
    <x v="7"/>
    <n v="219"/>
    <x v="1"/>
    <s v="HVX"/>
    <x v="0"/>
    <s v="Order specific"/>
    <n v="2100"/>
    <n v="5"/>
    <n v="0"/>
    <n v="10.94"/>
    <n v="0"/>
    <n v="0"/>
    <n v="12"/>
    <n v="54.699999999999996"/>
    <n v="60.833333333333329"/>
    <n v="0"/>
    <n v="0"/>
    <n v="0"/>
    <n v="131.28"/>
  </r>
  <r>
    <s v="ASX001209-01"/>
    <s v="合分闸标签"/>
    <x v="7"/>
    <n v="219"/>
    <x v="1"/>
    <s v="HVX"/>
    <x v="0"/>
    <s v="Order specific"/>
    <n v="2100"/>
    <n v="8"/>
    <n v="0"/>
    <n v="1.8"/>
    <n v="0"/>
    <n v="0"/>
    <n v="20"/>
    <n v="14.4"/>
    <n v="91.25"/>
    <n v="0"/>
    <n v="0"/>
    <n v="0"/>
    <n v="36"/>
  </r>
  <r>
    <s v="ASX001210-01"/>
    <s v="合分闸标签"/>
    <x v="7"/>
    <n v="219"/>
    <x v="1"/>
    <s v="HVX"/>
    <x v="0"/>
    <s v="Order specific"/>
    <n v="2100"/>
    <n v="8"/>
    <n v="0"/>
    <n v="1.8"/>
    <n v="0"/>
    <n v="0"/>
    <n v="24"/>
    <n v="14.4"/>
    <n v="121.66666666666666"/>
    <n v="0"/>
    <n v="0"/>
    <n v="0"/>
    <n v="43.2"/>
  </r>
  <r>
    <s v="ASX001224-01"/>
    <s v="连接片"/>
    <x v="7"/>
    <n v="202"/>
    <x v="1"/>
    <s v="HVX"/>
    <x v="0"/>
    <s v="Order specific"/>
    <n v="2100"/>
    <n v="7"/>
    <n v="0"/>
    <n v="3.32"/>
    <n v="0"/>
    <n v="0"/>
    <n v="24"/>
    <n v="23.24"/>
    <n v="121.66666666666666"/>
    <n v="0"/>
    <n v="0"/>
    <n v="0"/>
    <n v="79.679999999999993"/>
  </r>
  <r>
    <s v="ASX001226-01"/>
    <s v="封板"/>
    <x v="7"/>
    <n v="202"/>
    <x v="1"/>
    <s v="HVX"/>
    <x v="0"/>
    <s v="Order specific"/>
    <n v="2100"/>
    <n v="8"/>
    <n v="0"/>
    <n v="19.559999999999999"/>
    <n v="0"/>
    <n v="0"/>
    <n v="12"/>
    <n v="156.47999999999999"/>
    <n v="212.91666666666669"/>
    <n v="0"/>
    <n v="0"/>
    <n v="0"/>
    <n v="234.71999999999997"/>
  </r>
  <r>
    <s v="ASX001227-01"/>
    <s v="压簧"/>
    <x v="7"/>
    <n v="219"/>
    <x v="1"/>
    <s v="HVX"/>
    <x v="0"/>
    <s v="Order specific"/>
    <n v="2100"/>
    <n v="9"/>
    <n v="0"/>
    <n v="0.49"/>
    <n v="0"/>
    <n v="0"/>
    <n v="12"/>
    <n v="4.41"/>
    <n v="243.33333333333331"/>
    <n v="0"/>
    <n v="0"/>
    <n v="0"/>
    <n v="5.88"/>
  </r>
  <r>
    <s v="ASX001262-01"/>
    <s v="垫圏"/>
    <x v="10"/>
    <n v="202"/>
    <x v="1"/>
    <s v="HVX"/>
    <x v="0"/>
    <s v="Order specific"/>
    <n v="2100"/>
    <n v="147"/>
    <n v="0"/>
    <n v="1.69"/>
    <n v="0"/>
    <n v="0"/>
    <n v="8"/>
    <n v="248.42999999999998"/>
    <n v="410.625"/>
    <n v="0"/>
    <n v="0"/>
    <n v="0"/>
    <n v="13.52"/>
  </r>
  <r>
    <s v="ASX001314-01"/>
    <s v="限位套"/>
    <x v="10"/>
    <n v="202"/>
    <x v="1"/>
    <s v="HVX"/>
    <x v="0"/>
    <s v="Order specific"/>
    <n v="2100"/>
    <n v="169"/>
    <n v="0"/>
    <n v="5.78"/>
    <n v="0"/>
    <n v="0"/>
    <n v="218"/>
    <n v="976.82"/>
    <n v="246.12385321100916"/>
    <n v="0"/>
    <n v="0"/>
    <n v="0"/>
    <n v="1260.04"/>
  </r>
  <r>
    <s v="ASX001315-01"/>
    <s v="拨叉轴"/>
    <x v="10"/>
    <n v="202"/>
    <x v="1"/>
    <s v="HVX"/>
    <x v="0"/>
    <s v="Order specific"/>
    <n v="2100"/>
    <n v="5"/>
    <n v="0"/>
    <n v="5.34"/>
    <n v="0"/>
    <n v="0"/>
    <n v="129"/>
    <n v="26.7"/>
    <n v="478.17829457364343"/>
    <n v="0"/>
    <n v="0"/>
    <n v="0"/>
    <n v="688.86"/>
  </r>
  <r>
    <s v="ASX001322-01"/>
    <s v="横杆"/>
    <x v="10"/>
    <n v="202"/>
    <x v="1"/>
    <s v="HVX"/>
    <x v="0"/>
    <s v="Order specific"/>
    <n v="2100"/>
    <n v="9"/>
    <n v="0"/>
    <n v="165"/>
    <n v="0"/>
    <n v="0"/>
    <n v="4"/>
    <n v="1485"/>
    <n v="456.25"/>
    <n v="0"/>
    <n v="0"/>
    <n v="0"/>
    <n v="660"/>
  </r>
  <r>
    <s v="ASX001334-01"/>
    <s v="拨叉销"/>
    <x v="10"/>
    <n v="202"/>
    <x v="1"/>
    <s v="HVX"/>
    <x v="0"/>
    <s v="Order specific"/>
    <n v="2100"/>
    <n v="17"/>
    <n v="0"/>
    <n v="152.44"/>
    <n v="0"/>
    <n v="0"/>
    <n v="8"/>
    <n v="2591.48"/>
    <n v="410.625"/>
    <n v="0"/>
    <n v="0"/>
    <n v="0"/>
    <n v="1219.52"/>
  </r>
  <r>
    <s v="ASX001389-01"/>
    <s v="面板"/>
    <x v="7"/>
    <n v="202"/>
    <x v="1"/>
    <s v="HVX"/>
    <x v="0"/>
    <s v="Order specific"/>
    <n v="2100"/>
    <n v="2"/>
    <n v="0"/>
    <n v="58.6"/>
    <n v="0"/>
    <n v="0"/>
    <n v="12"/>
    <n v="117.2"/>
    <n v="517.08333333333337"/>
    <n v="0"/>
    <n v="0"/>
    <n v="0"/>
    <n v="703.2"/>
  </r>
  <r>
    <s v="ASX001391-01S"/>
    <s v="LIFTING LINK"/>
    <x v="14"/>
    <n v="105"/>
    <x v="1"/>
    <s v="HVX"/>
    <x v="0"/>
    <s v="Order specific"/>
    <n v="2100"/>
    <n v="4"/>
    <n v="0"/>
    <n v="42.15"/>
    <n v="0"/>
    <n v="0"/>
    <n v="0"/>
    <n v="168.6"/>
    <s v=""/>
    <n v="0"/>
    <n v="0"/>
    <n v="0"/>
    <n v="0"/>
  </r>
  <r>
    <s v="ASX001392-01"/>
    <s v="垫片"/>
    <x v="10"/>
    <n v="212"/>
    <x v="1"/>
    <s v="HVX"/>
    <x v="0"/>
    <s v="Order specific"/>
    <n v="2100"/>
    <n v="137"/>
    <n v="0"/>
    <n v="1.37"/>
    <n v="0"/>
    <n v="0"/>
    <n v="26"/>
    <n v="187.69000000000003"/>
    <n v="56.15384615384616"/>
    <n v="0"/>
    <n v="0"/>
    <n v="0"/>
    <n v="35.620000000000005"/>
  </r>
  <r>
    <s v="ASX001392-02"/>
    <s v="垫片"/>
    <x v="10"/>
    <n v="212"/>
    <x v="1"/>
    <s v="HVX"/>
    <x v="0"/>
    <s v="Order specific"/>
    <n v="2100"/>
    <n v="137"/>
    <n v="0"/>
    <n v="1.48"/>
    <n v="0"/>
    <n v="0"/>
    <n v="12"/>
    <n v="202.76"/>
    <n v="4167.083333333333"/>
    <n v="0"/>
    <n v="0"/>
    <n v="0"/>
    <n v="17.759999999999998"/>
  </r>
  <r>
    <s v="ASX001457-01"/>
    <s v="手动分闸按钮"/>
    <x v="3"/>
    <n v="202"/>
    <x v="1"/>
    <s v="HVX"/>
    <x v="2"/>
    <s v="MRP"/>
    <s v="VMI"/>
    <n v="4"/>
    <n v="0"/>
    <n v="5.18"/>
    <n v="0"/>
    <n v="0"/>
    <n v="160"/>
    <n v="20.72"/>
    <n v="312.53125"/>
    <n v="0"/>
    <n v="0"/>
    <n v="0"/>
    <n v="828.8"/>
  </r>
  <r>
    <s v="ASX001460-01"/>
    <s v="上横梁连接件"/>
    <x v="3"/>
    <n v="202"/>
    <x v="1"/>
    <s v="HVX"/>
    <x v="2"/>
    <s v="MRP"/>
    <s v="VMI"/>
    <n v="46"/>
    <n v="0"/>
    <n v="7.49"/>
    <n v="0"/>
    <n v="0"/>
    <n v="902"/>
    <n v="344.54"/>
    <n v="1.6186252771618626"/>
    <n v="0"/>
    <n v="0"/>
    <n v="0"/>
    <n v="6755.9800000000005"/>
  </r>
  <r>
    <s v="ASX001469-01"/>
    <s v="CAM"/>
    <x v="2"/>
    <n v="202"/>
    <x v="1"/>
    <s v="HVX"/>
    <x v="1"/>
    <s v="kanban"/>
    <n v="2600"/>
    <n v="173"/>
    <n v="250"/>
    <n v="1.86"/>
    <n v="0"/>
    <n v="80"/>
    <n v="372"/>
    <n v="321.78000000000003"/>
    <n v="45.134408602150536"/>
    <n v="0"/>
    <n v="74.400000000000006"/>
    <n v="465"/>
    <n v="691.92000000000007"/>
  </r>
  <r>
    <s v="ASX001500-01"/>
    <s v="熔丝管头"/>
    <x v="9"/>
    <n v="212"/>
    <x v="1"/>
    <s v="HVX"/>
    <x v="0"/>
    <s v="Order specific"/>
    <n v="2100"/>
    <n v="141"/>
    <n v="0"/>
    <n v="30.63"/>
    <n v="0"/>
    <n v="0"/>
    <n v="15"/>
    <n v="4318.83"/>
    <n v="4209.666666666667"/>
    <n v="0"/>
    <n v="0"/>
    <n v="0"/>
    <n v="459.45"/>
  </r>
  <r>
    <s v="ASX001503-01"/>
    <s v="底部接地铜牌"/>
    <x v="3"/>
    <n v="202"/>
    <x v="1"/>
    <s v="HVX"/>
    <x v="2"/>
    <s v="MRP"/>
    <s v="VMI"/>
    <n v="9"/>
    <n v="0"/>
    <n v="359.52"/>
    <n v="0"/>
    <n v="0"/>
    <n v="1535"/>
    <n v="3235.68"/>
    <n v="33.527687296416936"/>
    <n v="0"/>
    <n v="0"/>
    <n v="0"/>
    <n v="551863.19999999995"/>
  </r>
  <r>
    <s v="ASX001504-01"/>
    <s v="底部接地铜牌与壳连接"/>
    <x v="3"/>
    <n v="202"/>
    <x v="1"/>
    <s v="HVX"/>
    <x v="2"/>
    <s v="MRP"/>
    <s v="VMI"/>
    <n v="4"/>
    <n v="0"/>
    <n v="174.03"/>
    <n v="0"/>
    <n v="0"/>
    <n v="1534"/>
    <n v="696.12"/>
    <n v="2.1414602346805736"/>
    <n v="0"/>
    <n v="0"/>
    <n v="0"/>
    <n v="266962.02"/>
  </r>
  <r>
    <s v="ASX001527-01"/>
    <s v="THREADED ROD"/>
    <x v="2"/>
    <n v="202"/>
    <x v="1"/>
    <s v="HVX"/>
    <x v="1"/>
    <s v="kanban"/>
    <n v="2600"/>
    <n v="79"/>
    <n v="80"/>
    <n v="1.97"/>
    <n v="0"/>
    <n v="20"/>
    <n v="367"/>
    <n v="155.63"/>
    <n v="3.9782016348773839"/>
    <n v="0"/>
    <n v="19.7"/>
    <n v="157.6"/>
    <n v="722.99"/>
  </r>
  <r>
    <s v="ASX001569-01Z"/>
    <s v="24KV面板210mm"/>
    <x v="13"/>
    <n v="202"/>
    <x v="1"/>
    <s v="HVX"/>
    <x v="0"/>
    <s v="Order specific"/>
    <n v="2100"/>
    <n v="1"/>
    <n v="0"/>
    <n v="80.98"/>
    <n v="0"/>
    <n v="0"/>
    <n v="36"/>
    <n v="80.98"/>
    <n v="800.97222222222229"/>
    <n v="0"/>
    <n v="0"/>
    <n v="0"/>
    <n v="2915.28"/>
  </r>
  <r>
    <s v="ASX001573-01"/>
    <s v="BRACKET"/>
    <x v="2"/>
    <n v="202"/>
    <x v="1"/>
    <s v="HVX"/>
    <x v="1"/>
    <s v="kanban"/>
    <n v="2600"/>
    <n v="46"/>
    <n v="80"/>
    <n v="3.05"/>
    <n v="0"/>
    <n v="20"/>
    <n v="459"/>
    <n v="140.29999999999998"/>
    <n v="0.79520697167755994"/>
    <n v="0"/>
    <n v="30.5"/>
    <n v="244"/>
    <n v="1399.9499999999998"/>
  </r>
  <r>
    <s v="ASX001608-01"/>
    <s v="钮簧"/>
    <x v="7"/>
    <n v="219"/>
    <x v="1"/>
    <s v="HVX"/>
    <x v="0"/>
    <s v="Order specific"/>
    <n v="2100"/>
    <n v="8"/>
    <n v="0"/>
    <n v="0.85"/>
    <n v="0"/>
    <n v="0"/>
    <n v="12"/>
    <n v="6.8"/>
    <n v="1399.1666666666667"/>
    <n v="0"/>
    <n v="0"/>
    <n v="0"/>
    <n v="10.199999999999999"/>
  </r>
  <r>
    <s v="ASX001614-01"/>
    <s v="航空插支架"/>
    <x v="10"/>
    <n v="202"/>
    <x v="1"/>
    <s v="HVX"/>
    <x v="0"/>
    <s v="Order specific"/>
    <n v="2100"/>
    <n v="12"/>
    <n v="8"/>
    <n v="35.799999999999997"/>
    <n v="0"/>
    <n v="0"/>
    <n v="75"/>
    <n v="429.59999999999997"/>
    <n v="38.933333333333337"/>
    <n v="0"/>
    <n v="0"/>
    <n v="286.39999999999998"/>
    <n v="2685"/>
  </r>
  <r>
    <s v="ASX001618-01"/>
    <s v="耳朵架"/>
    <x v="10"/>
    <n v="202"/>
    <x v="1"/>
    <s v="HVX"/>
    <x v="0"/>
    <s v="Order specific"/>
    <n v="2100"/>
    <n v="6"/>
    <n v="0"/>
    <n v="67.239999999999995"/>
    <n v="0"/>
    <n v="0"/>
    <n v="6"/>
    <n v="403.43999999999994"/>
    <n v="730"/>
    <n v="0"/>
    <n v="0"/>
    <n v="0"/>
    <n v="403.43999999999994"/>
  </r>
  <r>
    <s v="ASX001620-01"/>
    <s v="拉簧"/>
    <x v="3"/>
    <n v="219"/>
    <x v="1"/>
    <s v="HVX"/>
    <x v="2"/>
    <s v="MRP"/>
    <s v="VMI"/>
    <n v="159"/>
    <n v="0"/>
    <n v="0.41"/>
    <n v="0"/>
    <n v="0"/>
    <n v="3163"/>
    <n v="65.19"/>
    <n v="0.69238065128042992"/>
    <n v="0"/>
    <n v="0"/>
    <n v="0"/>
    <n v="1296.83"/>
  </r>
  <r>
    <s v="ASX001622-02"/>
    <s v="标签"/>
    <x v="7"/>
    <n v="202"/>
    <x v="1"/>
    <s v="HVX"/>
    <x v="0"/>
    <s v="Order specific"/>
    <n v="2100"/>
    <n v="2"/>
    <n v="0"/>
    <n v="0.45"/>
    <n v="0"/>
    <n v="0"/>
    <n v="10"/>
    <n v="0.9"/>
    <n v="5803.5"/>
    <n v="0"/>
    <n v="0"/>
    <n v="0"/>
    <n v="4.5"/>
  </r>
  <r>
    <s v="ASX001629-02"/>
    <s v="超程调节铜杆"/>
    <x v="3"/>
    <n v="212"/>
    <x v="1"/>
    <s v="HVX"/>
    <x v="2"/>
    <s v="MRP"/>
    <s v="VMI"/>
    <n v="155"/>
    <n v="0"/>
    <n v="25"/>
    <n v="0"/>
    <n v="0"/>
    <n v="5024"/>
    <n v="3875"/>
    <n v="0.14530254777070065"/>
    <n v="0"/>
    <n v="0"/>
    <n v="0"/>
    <n v="125600"/>
  </r>
  <r>
    <s v="ASX001631-01"/>
    <s v="分闸弹簧"/>
    <x v="3"/>
    <n v="219"/>
    <x v="1"/>
    <s v="HVX"/>
    <x v="2"/>
    <s v="MRP"/>
    <s v="VMI"/>
    <n v="132"/>
    <n v="0"/>
    <n v="7.28"/>
    <n v="0"/>
    <n v="0"/>
    <n v="5258"/>
    <n v="960.96"/>
    <n v="10.759794598706733"/>
    <n v="0"/>
    <n v="0"/>
    <n v="0"/>
    <n v="38278.239999999998"/>
  </r>
  <r>
    <s v="ASX001633-01"/>
    <s v="标签"/>
    <x v="7"/>
    <n v="202"/>
    <x v="1"/>
    <s v="HVX"/>
    <x v="0"/>
    <s v="Order specific"/>
    <n v="2100"/>
    <n v="1"/>
    <n v="0"/>
    <n v="2"/>
    <n v="0"/>
    <n v="0"/>
    <n v="12"/>
    <n v="2"/>
    <n v="4015"/>
    <n v="0"/>
    <n v="0"/>
    <n v="0"/>
    <n v="24"/>
  </r>
  <r>
    <s v="ASX001633-02"/>
    <s v="标签"/>
    <x v="7"/>
    <n v="202"/>
    <x v="1"/>
    <s v="HVX"/>
    <x v="0"/>
    <s v="Order specific"/>
    <n v="2100"/>
    <n v="1"/>
    <n v="0"/>
    <n v="2"/>
    <n v="0"/>
    <n v="0"/>
    <n v="12"/>
    <n v="2"/>
    <n v="30.416666666666664"/>
    <n v="0"/>
    <n v="0"/>
    <n v="0"/>
    <n v="24"/>
  </r>
  <r>
    <s v="ASX001640-01"/>
    <s v="TERMINAL BLOCK"/>
    <x v="2"/>
    <n v="219"/>
    <x v="1"/>
    <s v="HVX"/>
    <x v="1"/>
    <s v="kanban"/>
    <n v="2600"/>
    <n v="8982"/>
    <n v="1400"/>
    <n v="1.68"/>
    <n v="0"/>
    <n v="1000"/>
    <n v="8650"/>
    <n v="15089.76"/>
    <n v="4.2196531791907514E-2"/>
    <n v="0"/>
    <n v="840"/>
    <n v="2352"/>
    <n v="14532"/>
  </r>
  <r>
    <s v="ASX001641-01"/>
    <s v="TERMINAL BLOCK"/>
    <x v="2"/>
    <n v="219"/>
    <x v="1"/>
    <s v="HVX"/>
    <x v="1"/>
    <s v="kanban"/>
    <n v="2600"/>
    <n v="442"/>
    <n v="130"/>
    <n v="0.71"/>
    <n v="0"/>
    <n v="45"/>
    <n v="194"/>
    <n v="313.82"/>
    <n v="16899.123711340206"/>
    <n v="0"/>
    <n v="15.975"/>
    <n v="92.3"/>
    <n v="137.73999999999998"/>
  </r>
  <r>
    <s v="ASX001642-01"/>
    <s v="端子排挡卡"/>
    <x v="3"/>
    <n v="219"/>
    <x v="1"/>
    <s v="HVX"/>
    <x v="2"/>
    <s v="MRP"/>
    <s v="VMI"/>
    <n v="49"/>
    <n v="0"/>
    <n v="1.98"/>
    <n v="0"/>
    <n v="0"/>
    <n v="126"/>
    <n v="97.02"/>
    <n v="1280.3968253968253"/>
    <n v="0"/>
    <n v="0"/>
    <n v="0"/>
    <n v="249.48"/>
  </r>
  <r>
    <s v="ASX001644-01"/>
    <s v="标签"/>
    <x v="7"/>
    <n v="202"/>
    <x v="1"/>
    <s v="HVX"/>
    <x v="0"/>
    <s v="Order specific"/>
    <n v="2100"/>
    <n v="13"/>
    <n v="0"/>
    <n v="0.12"/>
    <n v="0"/>
    <n v="0"/>
    <n v="12"/>
    <n v="1.56"/>
    <n v="1490.4166666666665"/>
    <n v="0"/>
    <n v="0"/>
    <n v="0"/>
    <n v="1.44"/>
  </r>
  <r>
    <s v="ASX001654-01"/>
    <s v="接线端子"/>
    <x v="7"/>
    <n v="219"/>
    <x v="1"/>
    <s v="HVX"/>
    <x v="0"/>
    <s v="Order specific"/>
    <n v="2100"/>
    <n v="242"/>
    <n v="0"/>
    <n v="1.32"/>
    <n v="0"/>
    <n v="0"/>
    <n v="380"/>
    <n v="319.44"/>
    <n v="12.486842105263159"/>
    <n v="0"/>
    <n v="0"/>
    <n v="0"/>
    <n v="501.6"/>
  </r>
  <r>
    <s v="ASX001669-01"/>
    <s v="合闸手车联锁安装片"/>
    <x v="3"/>
    <n v="202"/>
    <x v="1"/>
    <s v="HVX"/>
    <x v="2"/>
    <s v="MRP"/>
    <s v="VMI"/>
    <n v="46"/>
    <n v="0"/>
    <n v="8.5"/>
    <n v="0"/>
    <n v="0"/>
    <n v="902"/>
    <n v="391"/>
    <n v="97.926829268292693"/>
    <n v="0"/>
    <n v="0"/>
    <n v="0"/>
    <n v="7667"/>
  </r>
  <r>
    <s v="ASX001678-02"/>
    <s v="拨叉销"/>
    <x v="4"/>
    <n v="202"/>
    <x v="1"/>
    <s v="HVX"/>
    <x v="0"/>
    <s v="Order specific"/>
    <n v="2100"/>
    <n v="30"/>
    <n v="0"/>
    <n v="53.22"/>
    <n v="0"/>
    <n v="0"/>
    <n v="342"/>
    <n v="1596.6"/>
    <n v="49.093567251461984"/>
    <n v="0"/>
    <n v="0"/>
    <n v="0"/>
    <n v="18201.239999999998"/>
  </r>
  <r>
    <s v="ASX001678-03"/>
    <s v="拨叉销"/>
    <x v="3"/>
    <n v="202"/>
    <x v="1"/>
    <s v="HVX"/>
    <x v="2"/>
    <s v="MRP"/>
    <s v="VMI"/>
    <n v="3"/>
    <n v="0"/>
    <n v="76.47"/>
    <n v="0"/>
    <n v="0"/>
    <n v="632"/>
    <n v="229.41"/>
    <n v="17.325949367088608"/>
    <n v="0"/>
    <n v="0"/>
    <n v="0"/>
    <n v="48329.04"/>
  </r>
  <r>
    <s v="ASX001681-01"/>
    <s v="垫圏"/>
    <x v="13"/>
    <n v="202"/>
    <x v="1"/>
    <s v="HVX"/>
    <x v="0"/>
    <s v="Order specific"/>
    <n v="2100"/>
    <n v="30"/>
    <n v="0"/>
    <n v="0.45"/>
    <n v="0"/>
    <n v="0"/>
    <n v="144"/>
    <n v="13.5"/>
    <n v="7.6041666666666661"/>
    <n v="0"/>
    <n v="0"/>
    <n v="0"/>
    <n v="64.8"/>
  </r>
  <r>
    <s v="ASX001685-01"/>
    <s v="24KV IP左侧板275mm 1250A"/>
    <x v="13"/>
    <n v="202"/>
    <x v="1"/>
    <s v="HVX"/>
    <x v="0"/>
    <s v="Order specific"/>
    <n v="2100"/>
    <n v="18"/>
    <n v="0"/>
    <n v="29.63"/>
    <n v="0"/>
    <n v="0"/>
    <n v="21"/>
    <n v="533.34"/>
    <n v="521.42857142857144"/>
    <n v="0"/>
    <n v="0"/>
    <n v="0"/>
    <n v="622.23"/>
  </r>
  <r>
    <s v="ASX001685-02"/>
    <s v="24KV IP右侧板275mm 1250A"/>
    <x v="13"/>
    <n v="202"/>
    <x v="1"/>
    <s v="HVX"/>
    <x v="0"/>
    <s v="Order specific"/>
    <n v="2100"/>
    <n v="21"/>
    <n v="0"/>
    <n v="29.75"/>
    <n v="0"/>
    <n v="0"/>
    <n v="20"/>
    <n v="624.75"/>
    <n v="328.5"/>
    <n v="0"/>
    <n v="0"/>
    <n v="0"/>
    <n v="595"/>
  </r>
  <r>
    <s v="ASX001697-01"/>
    <s v="接线端子"/>
    <x v="7"/>
    <n v="219"/>
    <x v="1"/>
    <s v="HVX"/>
    <x v="0"/>
    <s v="Order specific"/>
    <n v="2100"/>
    <n v="159"/>
    <n v="0"/>
    <n v="1.67"/>
    <n v="0"/>
    <n v="0"/>
    <n v="170"/>
    <n v="265.52999999999997"/>
    <n v="45.088235294117652"/>
    <n v="0"/>
    <n v="0"/>
    <n v="0"/>
    <n v="283.89999999999998"/>
  </r>
  <r>
    <s v="ASX001699-01"/>
    <s v="端子挡板"/>
    <x v="7"/>
    <n v="219"/>
    <x v="1"/>
    <s v="HVX"/>
    <x v="0"/>
    <s v="Order specific"/>
    <n v="2100"/>
    <n v="178"/>
    <n v="0"/>
    <n v="0.73"/>
    <n v="0"/>
    <n v="0"/>
    <n v="22"/>
    <n v="129.94"/>
    <n v="2637.9545454545455"/>
    <n v="0"/>
    <n v="0"/>
    <n v="0"/>
    <n v="16.059999999999999"/>
  </r>
  <r>
    <s v="ASX001705-01"/>
    <s v="触子片（10mm)"/>
    <x v="3"/>
    <n v="202"/>
    <x v="1"/>
    <s v="HVX"/>
    <x v="2"/>
    <s v="MRP"/>
    <s v="VMI"/>
    <n v="1889"/>
    <n v="0"/>
    <n v="27.17"/>
    <n v="0"/>
    <n v="0"/>
    <n v="12578"/>
    <n v="51324.130000000005"/>
    <n v="5.1653681030370491"/>
    <n v="0"/>
    <n v="0"/>
    <n v="0"/>
    <n v="341744.26"/>
  </r>
  <r>
    <s v="ASX001708-01"/>
    <s v="熔丝杆限位圈"/>
    <x v="9"/>
    <n v="212"/>
    <x v="1"/>
    <s v="HVX"/>
    <x v="0"/>
    <s v="Order specific"/>
    <n v="2100"/>
    <n v="12"/>
    <n v="0"/>
    <n v="15.7"/>
    <n v="0"/>
    <n v="0"/>
    <n v="0"/>
    <n v="188.39999999999998"/>
    <s v=""/>
    <n v="0"/>
    <n v="0"/>
    <n v="0"/>
    <n v="0"/>
  </r>
  <r>
    <s v="ASX001720-01"/>
    <s v="面板"/>
    <x v="9"/>
    <n v="202"/>
    <x v="1"/>
    <s v="HVX"/>
    <x v="0"/>
    <s v="Order specific"/>
    <n v="2100"/>
    <n v="5"/>
    <n v="0"/>
    <n v="68.52"/>
    <n v="0"/>
    <n v="0"/>
    <n v="0"/>
    <n v="342.59999999999997"/>
    <s v=""/>
    <n v="0"/>
    <n v="0"/>
    <n v="0"/>
    <n v="0"/>
  </r>
  <r>
    <s v="ASX001722-01"/>
    <s v="绝缘板"/>
    <x v="9"/>
    <n v="212"/>
    <x v="1"/>
    <s v="HVX"/>
    <x v="0"/>
    <s v="Order specific"/>
    <n v="2100"/>
    <n v="2"/>
    <n v="0"/>
    <n v="74.239999999999995"/>
    <n v="0"/>
    <n v="0"/>
    <n v="0"/>
    <n v="148.47999999999999"/>
    <s v=""/>
    <n v="0"/>
    <n v="0"/>
    <n v="0"/>
    <n v="0"/>
  </r>
  <r>
    <s v="ASX001725-01"/>
    <s v="连接片"/>
    <x v="9"/>
    <n v="212"/>
    <x v="1"/>
    <s v="HVX"/>
    <x v="0"/>
    <s v="Order specific"/>
    <n v="2100"/>
    <n v="4"/>
    <n v="0"/>
    <n v="68.010000000000005"/>
    <n v="0"/>
    <n v="0"/>
    <n v="0"/>
    <n v="272.04000000000002"/>
    <s v=""/>
    <n v="0"/>
    <n v="0"/>
    <n v="0"/>
    <n v="0"/>
  </r>
  <r>
    <s v="ASX001726-01"/>
    <s v="航空插安装支架"/>
    <x v="9"/>
    <n v="202"/>
    <x v="1"/>
    <s v="HVX"/>
    <x v="0"/>
    <s v="Order specific"/>
    <n v="2100"/>
    <n v="5"/>
    <n v="0"/>
    <n v="23.77"/>
    <n v="0"/>
    <n v="0"/>
    <n v="0"/>
    <n v="118.85"/>
    <s v=""/>
    <n v="0"/>
    <n v="0"/>
    <n v="0"/>
    <n v="0"/>
  </r>
  <r>
    <s v="ASX001728-01"/>
    <s v="隔板"/>
    <x v="9"/>
    <n v="212"/>
    <x v="1"/>
    <s v="HVX"/>
    <x v="0"/>
    <s v="Order specific"/>
    <n v="2100"/>
    <n v="4"/>
    <n v="0"/>
    <n v="56.4"/>
    <n v="0"/>
    <n v="0"/>
    <n v="0"/>
    <n v="225.6"/>
    <s v=""/>
    <n v="0"/>
    <n v="0"/>
    <n v="0"/>
    <n v="0"/>
  </r>
  <r>
    <s v="ASX001730-01"/>
    <s v="隔板"/>
    <x v="9"/>
    <n v="212"/>
    <x v="1"/>
    <s v="HVX"/>
    <x v="0"/>
    <s v="Order specific"/>
    <n v="2100"/>
    <n v="2"/>
    <n v="0"/>
    <n v="99.09"/>
    <n v="0"/>
    <n v="0"/>
    <n v="0"/>
    <n v="198.18"/>
    <s v=""/>
    <n v="0"/>
    <n v="0"/>
    <n v="0"/>
    <n v="0"/>
  </r>
  <r>
    <s v="ASX001731-01"/>
    <s v="熔丝座支撑杆"/>
    <x v="9"/>
    <n v="212"/>
    <x v="1"/>
    <s v="HVX"/>
    <x v="0"/>
    <s v="Order specific"/>
    <n v="2100"/>
    <n v="4"/>
    <n v="0"/>
    <n v="86.2"/>
    <n v="0"/>
    <n v="0"/>
    <n v="0"/>
    <n v="344.8"/>
    <s v=""/>
    <n v="0"/>
    <n v="0"/>
    <n v="0"/>
    <n v="0"/>
  </r>
  <r>
    <s v="ASX001732-01"/>
    <s v="铡板"/>
    <x v="9"/>
    <n v="212"/>
    <x v="1"/>
    <s v="HVX"/>
    <x v="0"/>
    <s v="Order specific"/>
    <n v="2100"/>
    <n v="3"/>
    <n v="0"/>
    <n v="88.78"/>
    <n v="0"/>
    <n v="0"/>
    <n v="0"/>
    <n v="266.34000000000003"/>
    <s v=""/>
    <n v="0"/>
    <n v="0"/>
    <n v="0"/>
    <n v="0"/>
  </r>
  <r>
    <s v="ASX001744-01"/>
    <s v="散热片"/>
    <x v="3"/>
    <n v="212"/>
    <x v="1"/>
    <s v="HVX"/>
    <x v="2"/>
    <s v="MRP"/>
    <s v="VMI"/>
    <n v="9"/>
    <n v="0"/>
    <n v="286.17"/>
    <n v="0"/>
    <n v="0"/>
    <n v="222"/>
    <n v="2575.5300000000002"/>
    <n v="4.9324324324324325"/>
    <n v="0"/>
    <n v="0"/>
    <n v="0"/>
    <n v="63529.740000000005"/>
  </r>
  <r>
    <s v="ASX001748-01"/>
    <s v="大电流极柱密封垫块"/>
    <x v="3"/>
    <n v="202"/>
    <x v="1"/>
    <s v="HVX"/>
    <x v="2"/>
    <s v="MRP"/>
    <s v="VMI"/>
    <n v="421"/>
    <n v="0"/>
    <n v="4.03"/>
    <n v="0"/>
    <n v="0"/>
    <n v="18661"/>
    <n v="1696.63"/>
    <n v="0.1760355822303199"/>
    <n v="0"/>
    <n v="0"/>
    <n v="0"/>
    <n v="75203.83"/>
  </r>
  <r>
    <s v="ASX001748-02"/>
    <s v="小电流极柱密封垫块"/>
    <x v="3"/>
    <n v="202"/>
    <x v="1"/>
    <s v="HVX"/>
    <x v="2"/>
    <s v="MRP"/>
    <s v="VMI"/>
    <n v="15"/>
    <n v="0"/>
    <n v="10.95"/>
    <n v="0"/>
    <n v="0"/>
    <n v="3987"/>
    <n v="164.25"/>
    <n v="38.541509907198396"/>
    <n v="0"/>
    <n v="0"/>
    <n v="0"/>
    <n v="43657.649999999994"/>
  </r>
  <r>
    <s v="ASX001748-03"/>
    <s v="大电流极柱密封垫块3150A"/>
    <x v="3"/>
    <n v="202"/>
    <x v="1"/>
    <s v="HVX"/>
    <x v="2"/>
    <s v="MRP"/>
    <s v="VMI"/>
    <n v="3"/>
    <n v="0"/>
    <n v="11.82"/>
    <n v="0"/>
    <n v="0"/>
    <n v="2436"/>
    <n v="35.46"/>
    <n v="2.2475369458128078"/>
    <n v="0"/>
    <n v="0"/>
    <n v="0"/>
    <n v="28793.52"/>
  </r>
  <r>
    <s v="ASX001754-01"/>
    <s v="框架"/>
    <x v="9"/>
    <n v="202"/>
    <x v="1"/>
    <s v="HVX"/>
    <x v="0"/>
    <s v="Order specific"/>
    <n v="2100"/>
    <n v="2"/>
    <n v="0"/>
    <n v="197.78"/>
    <n v="0"/>
    <n v="0"/>
    <n v="0"/>
    <n v="395.56"/>
    <s v=""/>
    <n v="0"/>
    <n v="0"/>
    <n v="0"/>
    <n v="0"/>
  </r>
  <r>
    <s v="ASX001764-01"/>
    <s v="活门间隔套（小电流275mm)"/>
    <x v="4"/>
    <n v="212"/>
    <x v="1"/>
    <s v="HVX"/>
    <x v="0"/>
    <s v="Order specific"/>
    <n v="2100"/>
    <n v="12"/>
    <n v="0"/>
    <n v="5"/>
    <n v="0"/>
    <n v="0"/>
    <n v="116"/>
    <n v="60"/>
    <n v="6.2931034482758621"/>
    <n v="0"/>
    <n v="0"/>
    <n v="0"/>
    <n v="580"/>
  </r>
  <r>
    <s v="ASX001766-01"/>
    <s v="INTERLOCK"/>
    <x v="2"/>
    <n v="202"/>
    <x v="1"/>
    <s v="HVX"/>
    <x v="1"/>
    <s v="kanban"/>
    <n v="2600"/>
    <n v="239"/>
    <n v="80"/>
    <n v="4.5999999999999996"/>
    <n v="0"/>
    <n v="40"/>
    <n v="220"/>
    <n v="1099.3999999999999"/>
    <n v="19.909090909090907"/>
    <n v="0"/>
    <n v="92"/>
    <n v="368"/>
    <n v="1011.9999999999999"/>
  </r>
  <r>
    <s v="ASX001789-01"/>
    <s v="极柱超程调节螺杆"/>
    <x v="2"/>
    <n v="202"/>
    <x v="1"/>
    <s v="HVX"/>
    <x v="1"/>
    <s v="kanban"/>
    <n v="2600"/>
    <n v="461"/>
    <n v="707"/>
    <n v="6.75"/>
    <n v="0"/>
    <n v="180"/>
    <n v="5369"/>
    <n v="3111.75"/>
    <n v="16.247904637735147"/>
    <n v="0"/>
    <n v="607.5"/>
    <n v="4772.25"/>
    <n v="36240.75"/>
  </r>
  <r>
    <s v="ASX001789-02"/>
    <s v="超程调节螺杆"/>
    <x v="3"/>
    <n v="202"/>
    <x v="1"/>
    <s v="HVX"/>
    <x v="2"/>
    <s v="MRP"/>
    <s v="VMI"/>
    <n v="6"/>
    <n v="0"/>
    <n v="6.78"/>
    <n v="0"/>
    <n v="0"/>
    <n v="928"/>
    <n v="40.68"/>
    <n v="181.32004310344828"/>
    <n v="0"/>
    <n v="0"/>
    <n v="0"/>
    <n v="6291.84"/>
  </r>
  <r>
    <s v="ASX001829-01Z"/>
    <s v="面板"/>
    <x v="10"/>
    <n v="202"/>
    <x v="1"/>
    <s v="HVX"/>
    <x v="0"/>
    <s v="Order specific"/>
    <n v="2100"/>
    <n v="3"/>
    <n v="0"/>
    <n v="127.01"/>
    <n v="0"/>
    <n v="0"/>
    <n v="1"/>
    <n v="381.03000000000003"/>
    <n v="2190"/>
    <n v="0"/>
    <n v="0"/>
    <n v="0"/>
    <n v="127.01"/>
  </r>
  <r>
    <s v="ASX001829-02Z"/>
    <s v="KYN61面板300mm"/>
    <x v="3"/>
    <n v="202"/>
    <x v="1"/>
    <s v="HVX"/>
    <x v="2"/>
    <s v="MRP"/>
    <s v="VMI"/>
    <n v="3"/>
    <n v="0"/>
    <n v="112.28"/>
    <n v="0"/>
    <n v="0"/>
    <n v="175"/>
    <n v="336.84000000000003"/>
    <n v="6.2571428571428571"/>
    <n v="0"/>
    <n v="0"/>
    <n v="0"/>
    <n v="19649"/>
  </r>
  <r>
    <s v="ASX001830-01"/>
    <s v="拨叉销中间相"/>
    <x v="3"/>
    <n v="202"/>
    <x v="1"/>
    <s v="HVX"/>
    <x v="2"/>
    <s v="MRP"/>
    <s v="VMI"/>
    <n v="6"/>
    <n v="0"/>
    <n v="17.2"/>
    <n v="0"/>
    <n v="0"/>
    <n v="402"/>
    <n v="103.19999999999999"/>
    <n v="2.7238805970149254"/>
    <n v="0"/>
    <n v="0"/>
    <n v="0"/>
    <n v="6914.4"/>
  </r>
  <r>
    <s v="ASX001830-03"/>
    <s v="拨叉销"/>
    <x v="3"/>
    <n v="202"/>
    <x v="1"/>
    <s v="HVX"/>
    <x v="2"/>
    <s v="MRP"/>
    <s v="VMI"/>
    <n v="12"/>
    <n v="0"/>
    <n v="58.52"/>
    <n v="0"/>
    <n v="0"/>
    <n v="354"/>
    <n v="702.24"/>
    <n v="6.1864406779661021"/>
    <n v="0"/>
    <n v="0"/>
    <n v="0"/>
    <n v="20716.080000000002"/>
  </r>
  <r>
    <s v="ASX001847-01"/>
    <s v="210mm活门"/>
    <x v="3"/>
    <n v="212"/>
    <x v="1"/>
    <s v="HVX"/>
    <x v="2"/>
    <s v="MRP"/>
    <s v="VMI"/>
    <n v="8"/>
    <n v="0"/>
    <n v="12"/>
    <n v="0"/>
    <n v="0"/>
    <n v="1950"/>
    <n v="96"/>
    <n v="2.2461538461538462"/>
    <n v="0"/>
    <n v="0"/>
    <n v="0"/>
    <n v="23400"/>
  </r>
  <r>
    <s v="ASX001847-02"/>
    <s v="活门"/>
    <x v="3"/>
    <n v="212"/>
    <x v="1"/>
    <s v="HVX"/>
    <x v="2"/>
    <s v="MRP"/>
    <s v="VMI"/>
    <n v="10"/>
    <n v="0"/>
    <n v="15"/>
    <n v="0"/>
    <n v="0"/>
    <n v="70"/>
    <n v="150"/>
    <n v="41.714285714285715"/>
    <n v="0"/>
    <n v="0"/>
    <n v="0"/>
    <n v="1050"/>
  </r>
  <r>
    <s v="ASX001848-01"/>
    <s v="210mm活门间隔套"/>
    <x v="4"/>
    <n v="212"/>
    <x v="1"/>
    <s v="HVX"/>
    <x v="0"/>
    <s v="Order specific"/>
    <n v="2100"/>
    <n v="20"/>
    <n v="0"/>
    <n v="1.5"/>
    <n v="0"/>
    <n v="0"/>
    <n v="504"/>
    <n v="30"/>
    <n v="7.2420634920634921"/>
    <n v="0"/>
    <n v="0"/>
    <n v="0"/>
    <n v="756"/>
  </r>
  <r>
    <s v="ASX001848-02"/>
    <s v="活门间隔套"/>
    <x v="4"/>
    <n v="212"/>
    <x v="1"/>
    <s v="HVX"/>
    <x v="0"/>
    <s v="Order specific"/>
    <n v="2100"/>
    <n v="20"/>
    <n v="0"/>
    <n v="5"/>
    <n v="20"/>
    <n v="10"/>
    <n v="0"/>
    <n v="100"/>
    <s v=""/>
    <n v="100"/>
    <n v="25"/>
    <n v="0"/>
    <n v="0"/>
  </r>
  <r>
    <s v="ASX001848-03"/>
    <s v="活门间隔套"/>
    <x v="3"/>
    <n v="202"/>
    <x v="1"/>
    <s v="HVX"/>
    <x v="2"/>
    <s v="MRP"/>
    <s v="VMI"/>
    <n v="17"/>
    <n v="0"/>
    <n v="5"/>
    <n v="0"/>
    <n v="0"/>
    <n v="260"/>
    <n v="85"/>
    <n v="28.07692307692308"/>
    <n v="0"/>
    <n v="0"/>
    <n v="0"/>
    <n v="1300"/>
  </r>
  <r>
    <s v="ASX001850-02Z"/>
    <s v="面板"/>
    <x v="4"/>
    <n v="202"/>
    <x v="1"/>
    <s v="HVX"/>
    <x v="0"/>
    <s v="Order specific"/>
    <n v="2100"/>
    <n v="6"/>
    <n v="0"/>
    <n v="91.25"/>
    <n v="0"/>
    <n v="0"/>
    <n v="138"/>
    <n v="547.5"/>
    <n v="44.963768115942031"/>
    <n v="0"/>
    <n v="0"/>
    <n v="0"/>
    <n v="12592.5"/>
  </r>
  <r>
    <s v="ASX001850-03Z"/>
    <s v="面板"/>
    <x v="4"/>
    <n v="202"/>
    <x v="1"/>
    <s v="HVX"/>
    <x v="0"/>
    <s v="Order specific"/>
    <n v="2100"/>
    <n v="10"/>
    <n v="0"/>
    <n v="103.3"/>
    <n v="0"/>
    <n v="0"/>
    <n v="61"/>
    <n v="1033"/>
    <n v="35.901639344262293"/>
    <n v="0"/>
    <n v="0"/>
    <n v="0"/>
    <n v="6301.3"/>
  </r>
  <r>
    <s v="ASX001862-01"/>
    <s v="极柱底部密封圈"/>
    <x v="3"/>
    <n v="202"/>
    <x v="1"/>
    <s v="HVX"/>
    <x v="2"/>
    <s v="MRP"/>
    <s v="VMI"/>
    <n v="18"/>
    <n v="0"/>
    <n v="30.77"/>
    <n v="0"/>
    <n v="0"/>
    <n v="640"/>
    <n v="553.86"/>
    <n v="5.703125"/>
    <n v="0"/>
    <n v="0"/>
    <n v="0"/>
    <n v="19692.8"/>
  </r>
  <r>
    <s v="ASX001882-01"/>
    <s v="超程调节螺杆"/>
    <x v="3"/>
    <n v="202"/>
    <x v="1"/>
    <s v="HVX"/>
    <x v="2"/>
    <s v="MRP"/>
    <s v="VMI"/>
    <n v="18"/>
    <n v="0"/>
    <n v="28.32"/>
    <n v="0"/>
    <n v="0"/>
    <n v="656"/>
    <n v="509.76"/>
    <n v="10.015243902439025"/>
    <n v="0"/>
    <n v="0"/>
    <n v="0"/>
    <n v="18577.920000000002"/>
  </r>
  <r>
    <s v="ASX001882-02"/>
    <s v="极柱超程调节螺杆"/>
    <x v="2"/>
    <n v="202"/>
    <x v="1"/>
    <s v="HVX"/>
    <x v="1"/>
    <s v="kanban"/>
    <n v="2600"/>
    <n v="100"/>
    <n v="225"/>
    <n v="28.32"/>
    <n v="0"/>
    <n v="45"/>
    <n v="756"/>
    <n v="2832"/>
    <n v="8.6904761904761898"/>
    <n v="0"/>
    <n v="637.20000000000005"/>
    <n v="6372"/>
    <n v="21409.920000000002"/>
  </r>
  <r>
    <s v="ASX001898-02"/>
    <s v="手车链条传动齿轮"/>
    <x v="7"/>
    <n v="212"/>
    <x v="1"/>
    <s v="HVX"/>
    <x v="0"/>
    <s v="Order specific"/>
    <n v="2100"/>
    <n v="6"/>
    <n v="0"/>
    <n v="45"/>
    <n v="0"/>
    <n v="0"/>
    <n v="12"/>
    <n v="270"/>
    <n v="3041.666666666667"/>
    <n v="0"/>
    <n v="0"/>
    <n v="0"/>
    <n v="540"/>
  </r>
  <r>
    <s v="ASX001906-01"/>
    <s v="大电流散热片"/>
    <x v="3"/>
    <n v="212"/>
    <x v="1"/>
    <s v="HVX"/>
    <x v="2"/>
    <s v="MRP"/>
    <s v="VMI"/>
    <n v="19"/>
    <n v="0"/>
    <n v="280.99"/>
    <n v="0"/>
    <n v="0"/>
    <n v="2005"/>
    <n v="5338.81"/>
    <n v="1.0922693266832917"/>
    <n v="0"/>
    <n v="0"/>
    <n v="0"/>
    <n v="563384.95000000007"/>
  </r>
  <r>
    <s v="ASX001918-01"/>
    <s v="密封垫"/>
    <x v="3"/>
    <n v="202"/>
    <x v="1"/>
    <s v="HVX"/>
    <x v="2"/>
    <s v="MRP"/>
    <s v="VMI"/>
    <n v="134"/>
    <n v="0"/>
    <n v="12.93"/>
    <n v="0"/>
    <n v="0"/>
    <n v="3423"/>
    <n v="1732.62"/>
    <n v="2.0260005842827926"/>
    <n v="0"/>
    <n v="0"/>
    <n v="0"/>
    <n v="44259.39"/>
  </r>
  <r>
    <s v="ASX001918-03"/>
    <s v="极柱底部密封圈"/>
    <x v="3"/>
    <n v="202"/>
    <x v="1"/>
    <s v="HVX"/>
    <x v="2"/>
    <s v="MRP"/>
    <s v="VMI"/>
    <n v="6"/>
    <n v="0"/>
    <n v="13.89"/>
    <n v="0"/>
    <n v="0"/>
    <n v="530"/>
    <n v="83.34"/>
    <n v="92.283018867924525"/>
    <n v="0"/>
    <n v="0"/>
    <n v="0"/>
    <n v="7361.7000000000007"/>
  </r>
  <r>
    <s v="ASX001948-01"/>
    <s v="HANDLE"/>
    <x v="10"/>
    <n v="212"/>
    <x v="1"/>
    <s v="HVX"/>
    <x v="0"/>
    <s v="Order specific"/>
    <n v="2100"/>
    <n v="22"/>
    <n v="18"/>
    <n v="5.23"/>
    <n v="0"/>
    <n v="0"/>
    <n v="142"/>
    <n v="115.06"/>
    <n v="15.422535211267606"/>
    <n v="0"/>
    <n v="0"/>
    <n v="94.140000000000015"/>
    <n v="742.66000000000008"/>
  </r>
  <r>
    <s v="ASX001957-01"/>
    <s v="SUPPORT"/>
    <x v="10"/>
    <n v="202"/>
    <x v="1"/>
    <s v="HVX"/>
    <x v="0"/>
    <s v="Order specific"/>
    <n v="2100"/>
    <n v="22"/>
    <n v="6"/>
    <n v="5.96"/>
    <n v="0"/>
    <n v="0"/>
    <n v="44"/>
    <n v="131.12"/>
    <n v="182.5"/>
    <n v="0"/>
    <n v="0"/>
    <n v="35.76"/>
    <n v="262.24"/>
  </r>
  <r>
    <s v="ASX002008-01"/>
    <s v="导向支架"/>
    <x v="7"/>
    <n v="202"/>
    <x v="1"/>
    <s v="HVX"/>
    <x v="0"/>
    <s v="Order specific"/>
    <n v="2100"/>
    <n v="1"/>
    <n v="0"/>
    <n v="15.01"/>
    <n v="0"/>
    <n v="0"/>
    <n v="12"/>
    <n v="15.01"/>
    <n v="669.16666666666663"/>
    <n v="0"/>
    <n v="0"/>
    <n v="0"/>
    <n v="180.12"/>
  </r>
  <r>
    <s v="ASX002031-01"/>
    <s v="接触器面板"/>
    <x v="3"/>
    <n v="202"/>
    <x v="1"/>
    <s v="HVX"/>
    <x v="2"/>
    <s v="MRP"/>
    <s v="VMI"/>
    <n v="3"/>
    <n v="0"/>
    <n v="108.47"/>
    <n v="0"/>
    <n v="0"/>
    <n v="8"/>
    <n v="325.40999999999997"/>
    <n v="45.625"/>
    <n v="0"/>
    <n v="0"/>
    <n v="0"/>
    <n v="867.76"/>
  </r>
  <r>
    <s v="ASX002036-01"/>
    <s v="WIRING"/>
    <x v="9"/>
    <n v="202"/>
    <x v="1"/>
    <s v="HVX"/>
    <x v="0"/>
    <s v="Order specific"/>
    <n v="2100"/>
    <n v="21"/>
    <n v="44"/>
    <n v="250"/>
    <n v="0"/>
    <n v="0"/>
    <n v="27"/>
    <n v="5250"/>
    <n v="40.55555555555555"/>
    <n v="0"/>
    <n v="0"/>
    <n v="11000"/>
    <n v="6750"/>
  </r>
  <r>
    <s v="ASX002064-01"/>
    <s v="联锁件"/>
    <x v="7"/>
    <n v="202"/>
    <x v="1"/>
    <s v="HVX"/>
    <x v="0"/>
    <s v="Order specific"/>
    <n v="2100"/>
    <n v="1"/>
    <n v="0"/>
    <n v="13.4"/>
    <n v="0"/>
    <n v="0"/>
    <n v="12"/>
    <n v="13.4"/>
    <n v="638.75"/>
    <n v="0"/>
    <n v="0"/>
    <n v="0"/>
    <n v="160.80000000000001"/>
  </r>
  <r>
    <s v="ASX002065-01"/>
    <s v="联锁杆"/>
    <x v="7"/>
    <n v="202"/>
    <x v="1"/>
    <s v="HVX"/>
    <x v="0"/>
    <s v="Order specific"/>
    <n v="2100"/>
    <n v="2"/>
    <n v="0"/>
    <n v="3.6"/>
    <n v="0"/>
    <n v="0"/>
    <n v="10"/>
    <n v="7.2"/>
    <n v="36.5"/>
    <n v="0"/>
    <n v="0"/>
    <n v="0"/>
    <n v="36"/>
  </r>
  <r>
    <s v="ASX002100-01"/>
    <s v="WIRING"/>
    <x v="10"/>
    <n v="202"/>
    <x v="1"/>
    <s v="HVX"/>
    <x v="0"/>
    <s v="Order specific"/>
    <n v="2100"/>
    <n v="12"/>
    <n v="13"/>
    <n v="502.75"/>
    <n v="0"/>
    <n v="0"/>
    <n v="167"/>
    <n v="6033"/>
    <n v="4.3712574850299406"/>
    <n v="0"/>
    <n v="0"/>
    <n v="6535.75"/>
    <n v="83959.25"/>
  </r>
  <r>
    <s v="ASX002100-11"/>
    <s v="WIRING"/>
    <x v="10"/>
    <n v="202"/>
    <x v="1"/>
    <s v="HVX"/>
    <x v="0"/>
    <s v="Order specific"/>
    <n v="2100"/>
    <n v="25"/>
    <n v="13"/>
    <n v="220"/>
    <n v="0"/>
    <n v="0"/>
    <n v="79"/>
    <n v="5500"/>
    <m/>
    <m/>
    <m/>
    <m/>
    <m/>
  </r>
  <r>
    <s v="ASX002103-01"/>
    <s v="分闸操作杆"/>
    <x v="10"/>
    <n v="202"/>
    <x v="1"/>
    <s v="HVX"/>
    <x v="0"/>
    <s v="Order specific"/>
    <n v="2100"/>
    <n v="4"/>
    <n v="0"/>
    <n v="4.5999999999999996"/>
    <n v="0"/>
    <n v="0"/>
    <n v="41"/>
    <n v="18.399999999999999"/>
    <n v="222.5609756097561"/>
    <n v="0"/>
    <n v="0"/>
    <n v="0"/>
    <n v="188.6"/>
  </r>
  <r>
    <s v="ASX002110-01"/>
    <s v="PIN"/>
    <x v="2"/>
    <n v="202"/>
    <x v="1"/>
    <s v="HVX"/>
    <x v="1"/>
    <s v="kanban"/>
    <n v="2600"/>
    <n v="77"/>
    <n v="60"/>
    <n v="1.0900000000000001"/>
    <n v="0"/>
    <n v="20"/>
    <n v="326"/>
    <n v="83.93"/>
    <n v="4.4785276073619631"/>
    <n v="0"/>
    <n v="10.9"/>
    <n v="65.400000000000006"/>
    <n v="355.34000000000003"/>
  </r>
  <r>
    <s v="ASX002118-01"/>
    <s v="CONNECTOR"/>
    <x v="4"/>
    <n v="202"/>
    <x v="1"/>
    <s v="HVX"/>
    <x v="0"/>
    <s v="Order specific"/>
    <n v="2100"/>
    <n v="36"/>
    <n v="0"/>
    <n v="783.55"/>
    <n v="0"/>
    <n v="0"/>
    <n v="72"/>
    <n v="28207.8"/>
    <n v="390.34722222222223"/>
    <n v="0"/>
    <n v="0"/>
    <n v="0"/>
    <n v="56415.6"/>
  </r>
  <r>
    <s v="ASX002143-01"/>
    <s v="加热器垫板"/>
    <x v="7"/>
    <n v="212"/>
    <x v="1"/>
    <s v="HVX"/>
    <x v="0"/>
    <s v="Order specific"/>
    <n v="2100"/>
    <n v="8"/>
    <n v="0"/>
    <n v="15"/>
    <n v="0"/>
    <n v="0"/>
    <n v="1"/>
    <n v="120"/>
    <n v="13140"/>
    <n v="0"/>
    <n v="0"/>
    <n v="0"/>
    <n v="15"/>
  </r>
  <r>
    <s v="ASX002156-01"/>
    <s v="合指示安装片"/>
    <x v="3"/>
    <n v="212"/>
    <x v="1"/>
    <s v="HVX"/>
    <x v="2"/>
    <s v="MRP"/>
    <s v="VMI"/>
    <n v="12"/>
    <n v="0"/>
    <n v="2.5"/>
    <n v="0"/>
    <n v="0"/>
    <n v="929"/>
    <n v="30"/>
    <n v="3.1431646932185142"/>
    <n v="0"/>
    <n v="0"/>
    <n v="0"/>
    <n v="2322.5"/>
  </r>
  <r>
    <s v="ASX002159-01"/>
    <s v="LINK ROD"/>
    <x v="2"/>
    <n v="202"/>
    <x v="1"/>
    <s v="HVX"/>
    <x v="1"/>
    <s v="kanban"/>
    <n v="2600"/>
    <n v="49"/>
    <n v="60"/>
    <n v="9.42"/>
    <n v="0"/>
    <n v="20"/>
    <n v="388"/>
    <n v="461.58"/>
    <n v="11.288659793814434"/>
    <n v="0"/>
    <n v="94.2"/>
    <n v="565.20000000000005"/>
    <n v="3654.96"/>
  </r>
  <r>
    <s v="ASX002167-01"/>
    <s v="LOOKING LEVER"/>
    <x v="2"/>
    <n v="202"/>
    <x v="1"/>
    <s v="HVX"/>
    <x v="1"/>
    <s v="kanban"/>
    <n v="2600"/>
    <n v="62"/>
    <n v="120"/>
    <n v="4.03"/>
    <n v="0"/>
    <n v="40"/>
    <n v="647"/>
    <n v="249.86"/>
    <n v="27.642967542503865"/>
    <n v="0"/>
    <n v="80.600000000000009"/>
    <n v="483.6"/>
    <n v="2607.4100000000003"/>
  </r>
  <r>
    <s v="ASX002174-01"/>
    <s v="挂板"/>
    <x v="3"/>
    <n v="202"/>
    <x v="1"/>
    <s v="HVX"/>
    <x v="2"/>
    <s v="MRP"/>
    <s v="VMI"/>
    <n v="12"/>
    <n v="0"/>
    <n v="83.36"/>
    <n v="0"/>
    <n v="0"/>
    <n v="810"/>
    <n v="1000.3199999999999"/>
    <n v="27.938271604938272"/>
    <n v="0"/>
    <n v="0"/>
    <n v="0"/>
    <n v="67521.600000000006"/>
  </r>
  <r>
    <s v="ASX002175-02"/>
    <s v="挂板横杆"/>
    <x v="3"/>
    <n v="202"/>
    <x v="1"/>
    <s v="HVX"/>
    <x v="2"/>
    <s v="MRP"/>
    <s v="VMI"/>
    <n v="3"/>
    <n v="0"/>
    <n v="39.75"/>
    <n v="0"/>
    <n v="0"/>
    <n v="175"/>
    <n v="119.25"/>
    <n v="25.028571428571428"/>
    <n v="0"/>
    <n v="0"/>
    <n v="0"/>
    <n v="6956.25"/>
  </r>
  <r>
    <s v="ASX002175-03"/>
    <s v="ROD"/>
    <x v="10"/>
    <n v="212"/>
    <x v="1"/>
    <s v="HVX"/>
    <x v="0"/>
    <s v="Order specific"/>
    <n v="2100"/>
    <n v="12"/>
    <n v="0"/>
    <n v="46.32"/>
    <n v="0"/>
    <n v="0"/>
    <n v="2"/>
    <n v="555.84"/>
    <n v="547.5"/>
    <n v="0"/>
    <n v="0"/>
    <n v="0"/>
    <n v="92.64"/>
  </r>
  <r>
    <s v="ASX002179-02"/>
    <s v="PLATE"/>
    <x v="11"/>
    <n v="105"/>
    <x v="1"/>
    <s v="HVX"/>
    <x v="0"/>
    <s v="Order specific"/>
    <n v="2100"/>
    <n v="12"/>
    <n v="0"/>
    <n v="20.34"/>
    <n v="0"/>
    <n v="0"/>
    <n v="0"/>
    <n v="244.07999999999998"/>
    <s v=""/>
    <n v="0"/>
    <n v="0"/>
    <n v="0"/>
    <n v="0"/>
  </r>
  <r>
    <s v="ASX002181-02"/>
    <s v="AXLE"/>
    <x v="11"/>
    <n v="105"/>
    <x v="1"/>
    <s v="HVX"/>
    <x v="0"/>
    <s v="Order specific"/>
    <n v="2100"/>
    <n v="12"/>
    <n v="0"/>
    <n v="6.04"/>
    <n v="0"/>
    <n v="0"/>
    <n v="0"/>
    <n v="72.48"/>
    <s v=""/>
    <n v="0"/>
    <n v="0"/>
    <n v="0"/>
    <n v="0"/>
  </r>
  <r>
    <s v="ASX002182-02"/>
    <s v="PLATE"/>
    <x v="11"/>
    <n v="105"/>
    <x v="1"/>
    <s v="HVX"/>
    <x v="0"/>
    <s v="Order specific"/>
    <n v="2100"/>
    <n v="12"/>
    <n v="0"/>
    <n v="10.039999999999999"/>
    <n v="0"/>
    <n v="0"/>
    <n v="0"/>
    <n v="120.47999999999999"/>
    <s v=""/>
    <n v="0"/>
    <n v="0"/>
    <n v="0"/>
    <n v="0"/>
  </r>
  <r>
    <s v="ASX002194-01"/>
    <s v="机构U型框架"/>
    <x v="3"/>
    <n v="202"/>
    <x v="1"/>
    <s v="HVX"/>
    <x v="2"/>
    <s v="MRP"/>
    <s v="VMI"/>
    <n v="101"/>
    <n v="0"/>
    <n v="142.53"/>
    <n v="0"/>
    <n v="0"/>
    <n v="7312"/>
    <n v="14395.53"/>
    <n v="0.59901531728665203"/>
    <n v="0"/>
    <n v="0"/>
    <n v="0"/>
    <n v="1042179.36"/>
  </r>
  <r>
    <s v="ASXN00080-01"/>
    <s v="接触器触子"/>
    <x v="3"/>
    <n v="202"/>
    <x v="1"/>
    <s v="HVX"/>
    <x v="2"/>
    <s v="MRP"/>
    <s v="VMI"/>
    <n v="138"/>
    <n v="0"/>
    <n v="55.63"/>
    <n v="0"/>
    <n v="0"/>
    <n v="2718"/>
    <n v="7676.9400000000005"/>
    <n v="13.563281824871227"/>
    <n v="0"/>
    <n v="0"/>
    <n v="0"/>
    <n v="151202.34"/>
  </r>
  <r>
    <s v="ASXN00082-01"/>
    <s v="接触器连接触臂"/>
    <x v="9"/>
    <n v="212"/>
    <x v="1"/>
    <s v="HVX"/>
    <x v="0"/>
    <s v="Order specific"/>
    <n v="2100"/>
    <n v="25"/>
    <n v="0"/>
    <n v="132.34"/>
    <n v="0"/>
    <n v="0"/>
    <n v="0"/>
    <n v="3308.5"/>
    <s v=""/>
    <n v="0"/>
    <n v="0"/>
    <n v="0"/>
    <n v="0"/>
  </r>
  <r>
    <s v="ASXN00082-02"/>
    <s v="C相连接触臂"/>
    <x v="3"/>
    <n v="212"/>
    <x v="1"/>
    <s v="HVX"/>
    <x v="2"/>
    <s v="MRP"/>
    <s v="VMI"/>
    <n v="23"/>
    <n v="0"/>
    <n v="148.88"/>
    <n v="0"/>
    <n v="0"/>
    <n v="451"/>
    <n v="3424.24"/>
    <n v="20.232815964523283"/>
    <n v="0"/>
    <n v="0"/>
    <n v="0"/>
    <n v="67144.88"/>
  </r>
  <r>
    <s v="ASXN00083-01"/>
    <s v="接触器连接触臂"/>
    <x v="9"/>
    <n v="212"/>
    <x v="1"/>
    <s v="HVX"/>
    <x v="0"/>
    <s v="Order specific"/>
    <n v="2100"/>
    <n v="26"/>
    <n v="0"/>
    <n v="132.47"/>
    <n v="0"/>
    <n v="0"/>
    <n v="0"/>
    <n v="3444.22"/>
    <s v=""/>
    <n v="0"/>
    <n v="0"/>
    <n v="0"/>
    <n v="0"/>
  </r>
  <r>
    <s v="ASXN00083-02"/>
    <s v="A相连接触臂"/>
    <x v="3"/>
    <n v="212"/>
    <x v="1"/>
    <s v="HVX"/>
    <x v="2"/>
    <s v="MRP"/>
    <s v="VMI"/>
    <n v="23"/>
    <n v="0"/>
    <n v="148.88"/>
    <n v="0"/>
    <n v="0"/>
    <n v="449"/>
    <n v="3424.24"/>
    <n v="21.1358574610245"/>
    <n v="0"/>
    <n v="0"/>
    <n v="0"/>
    <n v="66847.12"/>
  </r>
  <r>
    <s v="ASXN00084-01"/>
    <s v="接触器连接触臂"/>
    <x v="9"/>
    <n v="212"/>
    <x v="1"/>
    <s v="HVX"/>
    <x v="0"/>
    <s v="Order specific"/>
    <n v="2100"/>
    <n v="26"/>
    <n v="0"/>
    <n v="131.55000000000001"/>
    <n v="0"/>
    <n v="0"/>
    <n v="0"/>
    <n v="3420.3"/>
    <s v=""/>
    <n v="0"/>
    <n v="0"/>
    <n v="0"/>
    <n v="0"/>
  </r>
  <r>
    <s v="ASXN00084-02"/>
    <s v="B相连接触臂"/>
    <x v="3"/>
    <n v="212"/>
    <x v="1"/>
    <s v="HVX"/>
    <x v="2"/>
    <s v="MRP"/>
    <s v="VMI"/>
    <n v="23"/>
    <n v="0"/>
    <n v="146.51"/>
    <n v="0"/>
    <n v="0"/>
    <n v="451"/>
    <n v="3369.7299999999996"/>
    <n v="21.042128603104214"/>
    <n v="0"/>
    <n v="0"/>
    <n v="0"/>
    <n v="66076.009999999995"/>
  </r>
  <r>
    <s v="ASXN00088-01"/>
    <s v="下极连接铜排"/>
    <x v="3"/>
    <n v="212"/>
    <x v="1"/>
    <s v="HVX"/>
    <x v="2"/>
    <s v="MRP"/>
    <s v="VMI"/>
    <n v="69"/>
    <n v="0"/>
    <n v="64.38"/>
    <n v="0"/>
    <n v="0"/>
    <n v="1353"/>
    <n v="4442.2199999999993"/>
    <n v="6.2047302291204725"/>
    <n v="0"/>
    <n v="0"/>
    <n v="0"/>
    <n v="87106.14"/>
  </r>
  <r>
    <s v="ASXN00093-01"/>
    <s v="下支撑架"/>
    <x v="3"/>
    <n v="202"/>
    <x v="1"/>
    <s v="HVX"/>
    <x v="2"/>
    <s v="MRP"/>
    <s v="VMI"/>
    <n v="23"/>
    <n v="0"/>
    <n v="24.32"/>
    <n v="0"/>
    <n v="0"/>
    <n v="428"/>
    <n v="559.36"/>
    <n v="58.84345794392523"/>
    <n v="0"/>
    <n v="0"/>
    <n v="0"/>
    <n v="10408.960000000001"/>
  </r>
  <r>
    <s v="ASXN00095-01"/>
    <s v="触臂"/>
    <x v="9"/>
    <n v="202"/>
    <x v="1"/>
    <s v="HVX"/>
    <x v="0"/>
    <s v="Order specific"/>
    <n v="2100"/>
    <n v="2"/>
    <n v="0"/>
    <n v="259.48"/>
    <n v="0"/>
    <n v="0"/>
    <n v="0"/>
    <n v="518.96"/>
    <s v=""/>
    <n v="0"/>
    <n v="0"/>
    <n v="0"/>
    <n v="0"/>
  </r>
  <r>
    <s v="ASXN00096-01"/>
    <s v="触臂"/>
    <x v="9"/>
    <n v="202"/>
    <x v="1"/>
    <s v="HVX"/>
    <x v="0"/>
    <s v="Order specific"/>
    <n v="2100"/>
    <n v="2"/>
    <n v="0"/>
    <n v="292.06"/>
    <n v="0"/>
    <n v="0"/>
    <n v="0"/>
    <n v="584.12"/>
    <s v=""/>
    <n v="0"/>
    <n v="0"/>
    <n v="0"/>
    <n v="0"/>
  </r>
  <r>
    <s v="ASXN00096-02"/>
    <s v="触臂"/>
    <x v="9"/>
    <n v="202"/>
    <x v="1"/>
    <s v="HVX"/>
    <x v="0"/>
    <s v="Order specific"/>
    <n v="2100"/>
    <n v="2"/>
    <n v="0"/>
    <n v="316.45999999999998"/>
    <n v="0"/>
    <n v="0"/>
    <n v="0"/>
    <n v="632.91999999999996"/>
    <s v=""/>
    <n v="0"/>
    <n v="0"/>
    <n v="0"/>
    <n v="0"/>
  </r>
  <r>
    <s v="ASXN00146-01"/>
    <s v="两侧接地片"/>
    <x v="3"/>
    <n v="202"/>
    <x v="1"/>
    <s v="HVX"/>
    <x v="2"/>
    <s v="MRP"/>
    <s v="VMI"/>
    <n v="4"/>
    <n v="0"/>
    <n v="54.88"/>
    <n v="0"/>
    <n v="0"/>
    <n v="1966"/>
    <n v="219.52"/>
    <n v="0.37131230925737535"/>
    <n v="0"/>
    <n v="0"/>
    <n v="0"/>
    <n v="107894.08"/>
  </r>
  <r>
    <s v="ASXN00146-02"/>
    <s v="两侧接地"/>
    <x v="3"/>
    <n v="212"/>
    <x v="1"/>
    <s v="HVX"/>
    <x v="2"/>
    <s v="MRP"/>
    <s v="VMI"/>
    <n v="3"/>
    <n v="0"/>
    <n v="76.510000000000005"/>
    <n v="0"/>
    <n v="0"/>
    <n v="20"/>
    <n v="229.53000000000003"/>
    <n v="73"/>
    <n v="0"/>
    <n v="0"/>
    <n v="0"/>
    <n v="1530.2"/>
  </r>
  <r>
    <s v="ASXN00146-11"/>
    <s v="两侧接地"/>
    <x v="3"/>
    <n v="212"/>
    <x v="1"/>
    <s v="HVX"/>
    <x v="2"/>
    <s v="MRP"/>
    <s v="VMI"/>
    <n v="2"/>
    <n v="0"/>
    <n v="45.72"/>
    <n v="0"/>
    <n v="0"/>
    <n v="42"/>
    <n v="91.44"/>
    <n v="26.071428571428569"/>
    <n v="0"/>
    <n v="0"/>
    <n v="0"/>
    <n v="1920.24"/>
  </r>
  <r>
    <s v="ASXN00147-01"/>
    <s v="HVX-O手车摇把(配客户）"/>
    <x v="3"/>
    <n v="202"/>
    <x v="1"/>
    <s v="HVX"/>
    <x v="2"/>
    <s v="MRP"/>
    <s v="VMI"/>
    <n v="1"/>
    <n v="0"/>
    <n v="95"/>
    <n v="0"/>
    <n v="0"/>
    <n v="962"/>
    <n v="95"/>
    <n v="0.75883575883575882"/>
    <n v="0"/>
    <n v="0"/>
    <n v="0"/>
    <n v="91390"/>
  </r>
  <r>
    <s v="ASXN00148-01"/>
    <s v="航空插连接头"/>
    <x v="2"/>
    <n v="202"/>
    <x v="1"/>
    <s v="HVX"/>
    <x v="1"/>
    <s v="kanban"/>
    <n v="2600"/>
    <n v="233"/>
    <n v="240"/>
    <n v="7.43"/>
    <n v="0"/>
    <n v="80"/>
    <n v="4234"/>
    <n v="1731.1899999999998"/>
    <n v="8.6206896551724144E-2"/>
    <n v="0"/>
    <n v="297.2"/>
    <n v="1783.1999999999998"/>
    <n v="31458.62"/>
  </r>
  <r>
    <s v="ASXN00149-11"/>
    <s v="蛇皮管100mm"/>
    <x v="10"/>
    <n v="202"/>
    <x v="1"/>
    <s v="HVX"/>
    <x v="0"/>
    <s v="Order specific"/>
    <n v="2100"/>
    <n v="21"/>
    <n v="0"/>
    <n v="17.3"/>
    <n v="0"/>
    <n v="0"/>
    <n v="261"/>
    <n v="363.3"/>
    <n v="325.84291187739461"/>
    <n v="0"/>
    <n v="0"/>
    <n v="0"/>
    <n v="4515.3"/>
  </r>
  <r>
    <s v="ASXN00150-01"/>
    <s v="WIRING SLEEVE"/>
    <x v="10"/>
    <n v="202"/>
    <x v="1"/>
    <s v="HVX"/>
    <x v="0"/>
    <s v="Order specific"/>
    <n v="2100"/>
    <n v="4"/>
    <n v="0"/>
    <n v="25.9"/>
    <n v="0"/>
    <n v="0"/>
    <n v="119"/>
    <n v="103.6"/>
    <n v="64.411764705882362"/>
    <n v="0"/>
    <n v="0"/>
    <n v="0"/>
    <n v="3082.1"/>
  </r>
  <r>
    <s v="ASXN00150-02"/>
    <s v="WIRING SLEEVE"/>
    <x v="10"/>
    <n v="202"/>
    <x v="1"/>
    <s v="HVX"/>
    <x v="0"/>
    <s v="Order specific"/>
    <n v="2100"/>
    <n v="1"/>
    <n v="0"/>
    <n v="21.92"/>
    <n v="0"/>
    <n v="0"/>
    <n v="0"/>
    <n v="21.92"/>
    <s v=""/>
    <n v="0"/>
    <n v="0"/>
    <n v="0"/>
    <n v="0"/>
  </r>
  <r>
    <s v="ASXN00151-01"/>
    <s v="HVX-O母插配件(配客户）"/>
    <x v="3"/>
    <n v="202"/>
    <x v="1"/>
    <s v="HVX"/>
    <x v="2"/>
    <s v="MRP"/>
    <s v="VMI"/>
    <n v="295"/>
    <n v="0"/>
    <n v="86.12"/>
    <n v="0"/>
    <n v="0"/>
    <n v="4251"/>
    <n v="25405.4"/>
    <n v="8.5862150082333569E-2"/>
    <n v="0"/>
    <n v="0"/>
    <n v="0"/>
    <n v="366096.12"/>
  </r>
  <r>
    <s v="ASXN00152-01C"/>
    <s v="WIRING"/>
    <x v="2"/>
    <n v="202"/>
    <x v="1"/>
    <s v="HVX"/>
    <x v="1"/>
    <s v="kanban"/>
    <n v="2600"/>
    <n v="191"/>
    <n v="34"/>
    <n v="260.99"/>
    <n v="0"/>
    <n v="30"/>
    <n v="3479"/>
    <n v="49849.090000000004"/>
    <n v="30.949985628054037"/>
    <n v="0"/>
    <n v="3914.8500000000004"/>
    <n v="8873.66"/>
    <n v="907984.21000000008"/>
  </r>
  <r>
    <s v="ASXN00152-02"/>
    <s v="WIRING"/>
    <x v="9"/>
    <n v="202"/>
    <x v="1"/>
    <s v="HVX"/>
    <x v="0"/>
    <s v="Order specific"/>
    <n v="2100"/>
    <n v="37"/>
    <n v="24"/>
    <n v="380"/>
    <n v="0"/>
    <n v="6"/>
    <n v="408"/>
    <n v="14060"/>
    <n v="170.87009803921569"/>
    <n v="0"/>
    <n v="1140"/>
    <n v="9120"/>
    <n v="155040"/>
  </r>
  <r>
    <s v="ASXN00183-01"/>
    <s v="LEVER"/>
    <x v="2"/>
    <n v="212"/>
    <x v="1"/>
    <s v="HVX"/>
    <x v="1"/>
    <s v="kanban"/>
    <n v="2600"/>
    <n v="73"/>
    <n v="240"/>
    <n v="6.3"/>
    <n v="0"/>
    <n v="120"/>
    <n v="4317"/>
    <n v="459.9"/>
    <n v="3.1283298586981703"/>
    <n v="0"/>
    <n v="378"/>
    <n v="1512"/>
    <n v="27197.1"/>
  </r>
  <r>
    <s v="ASXN00191-01"/>
    <s v="铁道断路器底座"/>
    <x v="7"/>
    <n v="202"/>
    <x v="1"/>
    <s v="HVX"/>
    <x v="0"/>
    <s v="Order specific"/>
    <n v="2100"/>
    <n v="2"/>
    <n v="0"/>
    <n v="573.97"/>
    <n v="0"/>
    <n v="0"/>
    <n v="10"/>
    <n v="1147.94"/>
    <n v="2664.5"/>
    <n v="0"/>
    <n v="0"/>
    <n v="0"/>
    <n v="5739.7000000000007"/>
  </r>
  <r>
    <s v="ASXN00198-01"/>
    <s v="电动手车安装板"/>
    <x v="1"/>
    <n v="202"/>
    <x v="1"/>
    <s v="HVX"/>
    <x v="0"/>
    <s v="Order specific"/>
    <n v="2100"/>
    <n v="16"/>
    <n v="34"/>
    <n v="27.66"/>
    <n v="0"/>
    <n v="0"/>
    <n v="183"/>
    <n v="442.56"/>
    <n v="3.9890710382513661"/>
    <n v="0"/>
    <n v="0"/>
    <n v="940.44"/>
    <n v="5061.78"/>
  </r>
  <r>
    <s v="ASXN00199-01"/>
    <s v="电动手车安装板"/>
    <x v="1"/>
    <n v="202"/>
    <x v="1"/>
    <s v="HVX"/>
    <x v="0"/>
    <s v="Order specific"/>
    <n v="2100"/>
    <n v="16"/>
    <n v="34"/>
    <n v="27.08"/>
    <n v="0"/>
    <n v="0"/>
    <n v="183"/>
    <n v="433.28"/>
    <n v="31.912568306010929"/>
    <n v="0"/>
    <n v="0"/>
    <n v="920.71999999999991"/>
    <n v="4955.6399999999994"/>
  </r>
  <r>
    <s v="ASXN00200-01"/>
    <s v="电动手车安装板"/>
    <x v="1"/>
    <n v="202"/>
    <x v="1"/>
    <s v="HVX"/>
    <x v="0"/>
    <s v="Order specific"/>
    <n v="2100"/>
    <n v="16"/>
    <n v="34"/>
    <n v="49.42"/>
    <n v="0"/>
    <n v="0"/>
    <n v="182"/>
    <n v="790.72"/>
    <n v="32.087912087912088"/>
    <n v="0"/>
    <n v="0"/>
    <n v="1680.28"/>
    <n v="8994.44"/>
  </r>
  <r>
    <s v="ASXN00208-01"/>
    <s v="导向板"/>
    <x v="7"/>
    <n v="202"/>
    <x v="1"/>
    <s v="HVX"/>
    <x v="0"/>
    <s v="Order specific"/>
    <n v="2100"/>
    <n v="2"/>
    <n v="0"/>
    <n v="88.15"/>
    <n v="0"/>
    <n v="0"/>
    <n v="12"/>
    <n v="176.3"/>
    <n v="486.66666666666663"/>
    <n v="0"/>
    <n v="0"/>
    <n v="0"/>
    <n v="1057.8000000000002"/>
  </r>
  <r>
    <s v="ASXN00218-01"/>
    <s v="二次低压箱锁头旋钮"/>
    <x v="7"/>
    <n v="202"/>
    <x v="1"/>
    <s v="HVX"/>
    <x v="0"/>
    <s v="Order specific"/>
    <n v="2100"/>
    <n v="1"/>
    <n v="0"/>
    <n v="98"/>
    <n v="0"/>
    <n v="0"/>
    <n v="12"/>
    <n v="98"/>
    <n v="60.833333333333329"/>
    <n v="0"/>
    <n v="0"/>
    <n v="0"/>
    <n v="1176"/>
  </r>
  <r>
    <s v="ASXN00255-01"/>
    <s v="合分闸指示安装件"/>
    <x v="3"/>
    <n v="202"/>
    <x v="1"/>
    <s v="HVX"/>
    <x v="2"/>
    <s v="MRP"/>
    <s v="VMI"/>
    <n v="23"/>
    <n v="0"/>
    <n v="6.44"/>
    <n v="0"/>
    <n v="0"/>
    <n v="451"/>
    <n v="148.12"/>
    <n v="0.80931263858093128"/>
    <n v="0"/>
    <n v="0"/>
    <n v="0"/>
    <n v="2904.44"/>
  </r>
  <r>
    <s v="ASXN00286-01"/>
    <s v="凤凰端子（母）S8,S9用"/>
    <x v="2"/>
    <n v="219"/>
    <x v="1"/>
    <s v="HVX"/>
    <x v="1"/>
    <s v="kanban"/>
    <n v="2600"/>
    <n v="569"/>
    <n v="600"/>
    <n v="20.059999999999999"/>
    <n v="0"/>
    <n v="300"/>
    <n v="8390"/>
    <n v="11414.14"/>
    <n v="1.0005959475566151"/>
    <n v="0"/>
    <n v="3009"/>
    <n v="12036"/>
    <n v="168303.4"/>
  </r>
  <r>
    <s v="ASXN00312-01"/>
    <s v="绝缘子"/>
    <x v="10"/>
    <n v="212"/>
    <x v="1"/>
    <s v="HVX"/>
    <x v="0"/>
    <s v="Order specific"/>
    <n v="2100"/>
    <n v="27"/>
    <n v="0"/>
    <n v="20"/>
    <n v="0"/>
    <n v="0"/>
    <n v="12"/>
    <n v="540"/>
    <n v="17307.083333333332"/>
    <n v="0"/>
    <n v="0"/>
    <n v="0"/>
    <n v="240"/>
  </r>
  <r>
    <s v="ASXN00341-01"/>
    <s v="互感器 750/5 0.5/10P"/>
    <x v="7"/>
    <n v="212"/>
    <x v="1"/>
    <s v="HVX"/>
    <x v="0"/>
    <s v="Order specific"/>
    <n v="2100"/>
    <n v="1"/>
    <n v="0"/>
    <n v="4110.24"/>
    <n v="0"/>
    <n v="0"/>
    <n v="2"/>
    <n v="4110.24"/>
    <n v="4927.5"/>
    <n v="0"/>
    <n v="0"/>
    <n v="0"/>
    <n v="8220.48"/>
  </r>
  <r>
    <s v="ASXN00428-01"/>
    <s v="手车摇把"/>
    <x v="7"/>
    <n v="202"/>
    <x v="1"/>
    <s v="HVX"/>
    <x v="0"/>
    <s v="Order specific"/>
    <n v="2100"/>
    <n v="13"/>
    <n v="0"/>
    <n v="150"/>
    <n v="0"/>
    <n v="0"/>
    <n v="14"/>
    <n v="1950"/>
    <n v="26.071428571428569"/>
    <n v="0"/>
    <n v="0"/>
    <n v="0"/>
    <n v="2100"/>
  </r>
  <r>
    <s v="ASXN00437-01"/>
    <s v="外框架"/>
    <x v="7"/>
    <n v="202"/>
    <x v="1"/>
    <s v="HVX"/>
    <x v="0"/>
    <s v="Order specific"/>
    <n v="2100"/>
    <n v="2"/>
    <n v="0"/>
    <n v="1184.5899999999999"/>
    <n v="0"/>
    <n v="0"/>
    <n v="10"/>
    <n v="2369.1799999999998"/>
    <n v="474.5"/>
    <n v="0"/>
    <n v="0"/>
    <n v="0"/>
    <n v="11845.9"/>
  </r>
  <r>
    <s v="ASXN00439-01"/>
    <s v="30片触子1250A"/>
    <x v="3"/>
    <n v="212"/>
    <x v="1"/>
    <s v="HVX"/>
    <x v="2"/>
    <s v="MRP"/>
    <s v="VMI"/>
    <n v="119"/>
    <n v="0"/>
    <n v="165.67"/>
    <n v="0"/>
    <n v="0"/>
    <n v="10460"/>
    <n v="19714.73"/>
    <n v="6.9789674952198857E-2"/>
    <n v="0"/>
    <n v="0"/>
    <n v="0"/>
    <n v="1732908.2"/>
  </r>
  <r>
    <s v="ASXN00439-02"/>
    <s v="48片触子1600/2000A"/>
    <x v="3"/>
    <n v="212"/>
    <x v="1"/>
    <s v="HVX"/>
    <x v="2"/>
    <s v="MRP"/>
    <s v="VMI"/>
    <n v="174"/>
    <n v="0"/>
    <n v="273.69"/>
    <n v="0"/>
    <n v="0"/>
    <n v="5348"/>
    <n v="47622.06"/>
    <n v="8.1217277486910984"/>
    <n v="0"/>
    <n v="0"/>
    <n v="0"/>
    <n v="1463694.1199999999"/>
  </r>
  <r>
    <s v="ASXN00439-04"/>
    <s v="3150A不带钢圈触子"/>
    <x v="3"/>
    <n v="212"/>
    <x v="1"/>
    <s v="HVX"/>
    <x v="2"/>
    <s v="MRP"/>
    <s v="VMI"/>
    <n v="45"/>
    <n v="0"/>
    <n v="360.97"/>
    <n v="0"/>
    <n v="0"/>
    <n v="5477"/>
    <n v="16243.650000000001"/>
    <n v="11.595764104436734"/>
    <n v="0"/>
    <n v="0"/>
    <n v="0"/>
    <n v="1977032.6900000002"/>
  </r>
  <r>
    <s v="ASXN00439-05"/>
    <s v="3150A带钢圈触子"/>
    <x v="3"/>
    <n v="202"/>
    <x v="1"/>
    <s v="HVX"/>
    <x v="2"/>
    <s v="MRP"/>
    <s v="VMI"/>
    <n v="36"/>
    <n v="0"/>
    <n v="360.17"/>
    <n v="0"/>
    <n v="0"/>
    <n v="177"/>
    <n v="12966.12"/>
    <n v="92.796610169491515"/>
    <n v="0"/>
    <n v="0"/>
    <n v="0"/>
    <n v="63750.090000000004"/>
  </r>
  <r>
    <s v="ASXN00439-06"/>
    <s v="630A触子"/>
    <x v="3"/>
    <n v="212"/>
    <x v="1"/>
    <s v="HVX"/>
    <x v="2"/>
    <s v="MRP"/>
    <s v="VMI"/>
    <n v="171"/>
    <n v="0"/>
    <n v="80.489999999999995"/>
    <n v="0"/>
    <n v="0"/>
    <n v="17687"/>
    <n v="13763.789999999999"/>
    <n v="0.74291852773223277"/>
    <n v="0"/>
    <n v="0"/>
    <n v="0"/>
    <n v="1423626.63"/>
  </r>
  <r>
    <s v="ASXN00439-07"/>
    <s v="1250A触子"/>
    <x v="3"/>
    <n v="212"/>
    <x v="1"/>
    <s v="HVX"/>
    <x v="2"/>
    <s v="MRP"/>
    <s v="VMI"/>
    <n v="757"/>
    <n v="0"/>
    <n v="139.72999999999999"/>
    <n v="0"/>
    <n v="0"/>
    <n v="43827"/>
    <n v="105775.60999999999"/>
    <n v="1.4241221165035254"/>
    <n v="0"/>
    <n v="0"/>
    <n v="0"/>
    <n v="6123946.71"/>
  </r>
  <r>
    <s v="ASXN00475-01"/>
    <s v="拨叉"/>
    <x v="10"/>
    <n v="202"/>
    <x v="1"/>
    <s v="HVX"/>
    <x v="0"/>
    <s v="Order specific"/>
    <n v="2100"/>
    <n v="12"/>
    <n v="0"/>
    <n v="178.63"/>
    <n v="0"/>
    <n v="0"/>
    <n v="8"/>
    <n v="2143.56"/>
    <n v="34538.125"/>
    <n v="0"/>
    <n v="0"/>
    <n v="0"/>
    <n v="1429.04"/>
  </r>
  <r>
    <s v="ASXN00553-01"/>
    <s v="上横梁"/>
    <x v="3"/>
    <n v="202"/>
    <x v="1"/>
    <s v="HVX"/>
    <x v="2"/>
    <s v="MRP"/>
    <s v="VMI"/>
    <n v="24"/>
    <n v="0"/>
    <n v="28.21"/>
    <n v="0"/>
    <n v="0"/>
    <n v="451"/>
    <n v="677.04"/>
    <n v="9.7117516629711744"/>
    <n v="0"/>
    <n v="0"/>
    <n v="0"/>
    <n v="12722.710000000001"/>
  </r>
  <r>
    <s v="ASXN00565-01"/>
    <s v="接地刀连接片"/>
    <x v="3"/>
    <n v="202"/>
    <x v="1"/>
    <s v="HVX"/>
    <x v="2"/>
    <s v="MRP"/>
    <s v="VMI"/>
    <n v="75"/>
    <n v="0"/>
    <n v="25.5"/>
    <n v="0"/>
    <n v="0"/>
    <n v="1374"/>
    <n v="1912.5"/>
    <n v="6.3755458515283836"/>
    <n v="0"/>
    <n v="0"/>
    <n v="0"/>
    <n v="35037"/>
  </r>
  <r>
    <s v="ASXN00592-01"/>
    <s v="紧急分闸横杆"/>
    <x v="4"/>
    <n v="202"/>
    <x v="1"/>
    <s v="HVX"/>
    <x v="0"/>
    <s v="Order specific"/>
    <n v="2100"/>
    <n v="28"/>
    <n v="10"/>
    <n v="41.91"/>
    <n v="0"/>
    <n v="0"/>
    <n v="66"/>
    <n v="1173.48"/>
    <n v="414.77272727272731"/>
    <n v="0"/>
    <n v="0"/>
    <n v="419.09999999999997"/>
    <n v="2766.06"/>
  </r>
  <r>
    <s v="ASXN00594-01"/>
    <s v="固定式壳体210mm"/>
    <x v="4"/>
    <n v="202"/>
    <x v="1"/>
    <s v="HVX"/>
    <x v="0"/>
    <s v="Order specific"/>
    <n v="2100"/>
    <n v="2"/>
    <n v="0"/>
    <n v="506.71"/>
    <n v="0"/>
    <n v="0"/>
    <n v="0"/>
    <n v="1013.42"/>
    <s v=""/>
    <n v="0"/>
    <n v="0"/>
    <n v="0"/>
    <n v="0"/>
  </r>
  <r>
    <s v="ASXN00607-03"/>
    <s v="coil"/>
    <x v="9"/>
    <n v="105"/>
    <x v="1"/>
    <s v="HVX"/>
    <x v="0"/>
    <s v="Order specific"/>
    <n v="2100"/>
    <n v="78"/>
    <n v="0"/>
    <n v="75"/>
    <n v="0"/>
    <n v="0"/>
    <n v="22"/>
    <n v="5850"/>
    <n v="33.18181818181818"/>
    <n v="0"/>
    <n v="0"/>
    <n v="0"/>
    <n v="1650"/>
  </r>
  <r>
    <s v="ASXN00609-01"/>
    <s v="PLATE"/>
    <x v="2"/>
    <n v="202"/>
    <x v="1"/>
    <s v="HVX"/>
    <x v="1"/>
    <s v="kanban"/>
    <n v="2600"/>
    <n v="59"/>
    <n v="87"/>
    <n v="12.5"/>
    <n v="0"/>
    <n v="20"/>
    <n v="459"/>
    <n v="737.5"/>
    <n v="62.026143790849673"/>
    <n v="0"/>
    <n v="125"/>
    <n v="1087.5"/>
    <n v="5737.5"/>
  </r>
  <r>
    <s v="ASXN00628-01"/>
    <s v="S61连杆"/>
    <x v="10"/>
    <n v="202"/>
    <x v="1"/>
    <s v="HVX"/>
    <x v="0"/>
    <s v="Order specific"/>
    <n v="2100"/>
    <n v="2"/>
    <n v="0"/>
    <n v="17.25"/>
    <n v="0"/>
    <n v="0"/>
    <n v="49"/>
    <n v="34.5"/>
    <n v="439.48979591836735"/>
    <n v="0"/>
    <n v="0"/>
    <n v="0"/>
    <n v="845.25"/>
  </r>
  <r>
    <s v="ASXN00632-01"/>
    <s v="INSULATING ROD"/>
    <x v="4"/>
    <n v="212"/>
    <x v="1"/>
    <s v="HVX"/>
    <x v="0"/>
    <s v="Order specific"/>
    <n v="2100"/>
    <n v="210"/>
    <n v="0"/>
    <n v="79.45"/>
    <n v="0"/>
    <n v="0"/>
    <n v="874"/>
    <n v="16684.5"/>
    <n v="0.83524027459954231"/>
    <n v="0"/>
    <n v="0"/>
    <n v="0"/>
    <n v="69439.3"/>
  </r>
  <r>
    <s v="ASXN00653-01"/>
    <s v="CRIMPED SUPPORT"/>
    <x v="2"/>
    <n v="202"/>
    <x v="1"/>
    <s v="HVX"/>
    <x v="1"/>
    <s v="kanban"/>
    <n v="2600"/>
    <n v="37"/>
    <n v="36"/>
    <n v="27.39"/>
    <n v="0"/>
    <n v="12"/>
    <n v="441"/>
    <n v="1013.4300000000001"/>
    <n v="173.8095238095238"/>
    <n v="0"/>
    <n v="164.34"/>
    <n v="986.04"/>
    <n v="12078.99"/>
  </r>
  <r>
    <s v="ASXN00661-11"/>
    <s v="24KV触臂 POLE B 1250A"/>
    <x v="13"/>
    <n v="212"/>
    <x v="1"/>
    <s v="HVX"/>
    <x v="0"/>
    <s v="Order specific"/>
    <n v="2100"/>
    <n v="1"/>
    <n v="0"/>
    <n v="271.82"/>
    <n v="0"/>
    <n v="0"/>
    <n v="55"/>
    <n v="271.82"/>
    <n v="245.54545454545453"/>
    <n v="0"/>
    <n v="0"/>
    <n v="0"/>
    <n v="14950.1"/>
  </r>
  <r>
    <s v="ASXN00661-13"/>
    <s v="24KV触臂 POLE B 1600A"/>
    <x v="13"/>
    <n v="212"/>
    <x v="1"/>
    <s v="HVX"/>
    <x v="0"/>
    <s v="Order specific"/>
    <n v="2100"/>
    <n v="1"/>
    <n v="0"/>
    <n v="314.77"/>
    <n v="0"/>
    <n v="0"/>
    <n v="1"/>
    <n v="314.77"/>
    <n v="365"/>
    <n v="0"/>
    <n v="0"/>
    <n v="0"/>
    <n v="314.77"/>
  </r>
  <r>
    <s v="ASXN00661-14"/>
    <s v="24KV触臂 POLE B 2000A"/>
    <x v="13"/>
    <n v="212"/>
    <x v="1"/>
    <s v="HVX"/>
    <x v="0"/>
    <s v="Order specific"/>
    <n v="2100"/>
    <n v="1"/>
    <n v="0"/>
    <n v="836.67"/>
    <n v="0"/>
    <n v="0"/>
    <n v="13"/>
    <n v="836.67"/>
    <n v="28.07692307692308"/>
    <n v="0"/>
    <n v="0"/>
    <n v="0"/>
    <n v="10876.71"/>
  </r>
  <r>
    <s v="ASXN00661-22"/>
    <s v="24KV触臂 POLE C 3150A"/>
    <x v="13"/>
    <n v="212"/>
    <x v="1"/>
    <s v="HVX"/>
    <x v="0"/>
    <s v="Order specific"/>
    <n v="2100"/>
    <n v="1"/>
    <n v="5"/>
    <n v="1518.24"/>
    <n v="0"/>
    <n v="0"/>
    <n v="23"/>
    <n v="1518.24"/>
    <n v="15.869565217391305"/>
    <n v="0"/>
    <n v="0"/>
    <n v="7591.2"/>
    <n v="34919.519999999997"/>
  </r>
  <r>
    <s v="ASXN00661-23"/>
    <s v="24KV触臂特殊"/>
    <x v="13"/>
    <n v="202"/>
    <x v="1"/>
    <s v="HVX"/>
    <x v="0"/>
    <s v="Order specific"/>
    <n v="2100"/>
    <n v="12"/>
    <n v="0"/>
    <n v="2862.85"/>
    <n v="0"/>
    <n v="0"/>
    <n v="0"/>
    <n v="34354.199999999997"/>
    <s v=""/>
    <n v="0"/>
    <n v="0"/>
    <n v="0"/>
    <n v="0"/>
  </r>
  <r>
    <s v="ASXN00669-01"/>
    <s v="触臂铜牌"/>
    <x v="9"/>
    <n v="212"/>
    <x v="1"/>
    <s v="HVX"/>
    <x v="0"/>
    <s v="Order specific"/>
    <n v="2100"/>
    <n v="1"/>
    <n v="0"/>
    <n v="186.83"/>
    <n v="0"/>
    <n v="0"/>
    <n v="0"/>
    <n v="186.83"/>
    <s v=""/>
    <n v="0"/>
    <n v="0"/>
    <n v="0"/>
    <n v="0"/>
  </r>
  <r>
    <s v="ASXN00669-02"/>
    <s v="触臂铜牌"/>
    <x v="9"/>
    <n v="212"/>
    <x v="1"/>
    <s v="HVX"/>
    <x v="0"/>
    <s v="Order specific"/>
    <n v="2100"/>
    <n v="1"/>
    <n v="0"/>
    <n v="215.62"/>
    <n v="0"/>
    <n v="0"/>
    <n v="0"/>
    <n v="215.62"/>
    <s v=""/>
    <n v="0"/>
    <n v="0"/>
    <n v="0"/>
    <n v="0"/>
  </r>
  <r>
    <s v="ASXN00669-03"/>
    <s v="触臂铜牌"/>
    <x v="9"/>
    <n v="212"/>
    <x v="1"/>
    <s v="HVX"/>
    <x v="0"/>
    <s v="Order specific"/>
    <n v="2100"/>
    <n v="1"/>
    <n v="0"/>
    <n v="215.62"/>
    <n v="0"/>
    <n v="0"/>
    <n v="0"/>
    <n v="215.62"/>
    <s v=""/>
    <n v="0"/>
    <n v="0"/>
    <n v="0"/>
    <n v="0"/>
  </r>
  <r>
    <s v="ASXN00671-01"/>
    <s v="触臂铜牌"/>
    <x v="9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</r>
  <r>
    <s v="ASXN00671-02"/>
    <s v="触臂铜牌"/>
    <x v="9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</r>
  <r>
    <s v="ASXN00671-03"/>
    <s v="触臂铜牌"/>
    <x v="9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</r>
  <r>
    <s v="ASXN00707-01"/>
    <s v="拉杆"/>
    <x v="3"/>
    <n v="212"/>
    <x v="1"/>
    <s v="HVX"/>
    <x v="2"/>
    <s v="MRP"/>
    <s v="VMI"/>
    <n v="155"/>
    <n v="0"/>
    <n v="53.48"/>
    <n v="0"/>
    <n v="0"/>
    <n v="5762"/>
    <n v="8289.4"/>
    <n v="0.12669212079139189"/>
    <n v="0"/>
    <n v="0"/>
    <n v="0"/>
    <n v="308151.76"/>
  </r>
  <r>
    <s v="ASXN00707-02"/>
    <s v="HVX-O拉杆50KA"/>
    <x v="3"/>
    <n v="212"/>
    <x v="1"/>
    <s v="HVX"/>
    <x v="2"/>
    <s v="MRP"/>
    <s v="VMI"/>
    <n v="10"/>
    <n v="0"/>
    <n v="58.15"/>
    <n v="0"/>
    <n v="0"/>
    <n v="556"/>
    <n v="581.5"/>
    <n v="101.75359712230215"/>
    <n v="0"/>
    <n v="0"/>
    <n v="0"/>
    <n v="32331.399999999998"/>
  </r>
  <r>
    <s v="ASXN00713-02"/>
    <s v="KYN61壳体300mm"/>
    <x v="3"/>
    <n v="202"/>
    <x v="1"/>
    <s v="HVX"/>
    <x v="2"/>
    <s v="MRP"/>
    <s v="VMI"/>
    <n v="3"/>
    <n v="0"/>
    <n v="866.55"/>
    <n v="0"/>
    <n v="0"/>
    <n v="175"/>
    <n v="2599.6499999999996"/>
    <n v="20.857142857142858"/>
    <n v="0"/>
    <n v="0"/>
    <n v="0"/>
    <n v="151646.25"/>
  </r>
  <r>
    <s v="ASXN00719-01"/>
    <s v="侧板"/>
    <x v="9"/>
    <n v="202"/>
    <x v="1"/>
    <s v="HVX"/>
    <x v="0"/>
    <s v="Order specific"/>
    <n v="2100"/>
    <n v="2"/>
    <n v="0"/>
    <n v="27.54"/>
    <n v="0"/>
    <n v="0"/>
    <n v="0"/>
    <n v="55.08"/>
    <s v=""/>
    <n v="0"/>
    <n v="0"/>
    <n v="0"/>
    <n v="0"/>
  </r>
  <r>
    <s v="ASXN00723-02"/>
    <s v="壳体210mm 31.5KA"/>
    <x v="4"/>
    <n v="202"/>
    <x v="1"/>
    <s v="HVX"/>
    <x v="0"/>
    <s v="Order specific"/>
    <n v="2100"/>
    <n v="22"/>
    <n v="1"/>
    <n v="528.62"/>
    <n v="0"/>
    <n v="0"/>
    <n v="1008"/>
    <n v="11629.64"/>
    <n v="0.72420634920634919"/>
    <n v="0"/>
    <n v="0"/>
    <n v="528.62"/>
    <n v="532848.96"/>
  </r>
  <r>
    <s v="ASXN00725-01"/>
    <s v="底板210mm"/>
    <x v="4"/>
    <n v="202"/>
    <x v="1"/>
    <s v="HVX"/>
    <x v="0"/>
    <s v="Order specific"/>
    <n v="2100"/>
    <n v="1"/>
    <n v="0"/>
    <n v="122.27"/>
    <n v="0"/>
    <n v="0"/>
    <n v="131"/>
    <n v="122.27"/>
    <n v="61.297709923664122"/>
    <n v="0"/>
    <n v="0"/>
    <n v="0"/>
    <n v="16017.369999999999"/>
  </r>
  <r>
    <s v="ASXN00726-01"/>
    <s v="拨叉"/>
    <x v="3"/>
    <n v="202"/>
    <x v="1"/>
    <s v="HVX"/>
    <x v="2"/>
    <s v="MRP"/>
    <s v="VMI"/>
    <n v="50"/>
    <n v="0"/>
    <n v="130.09"/>
    <n v="0"/>
    <n v="0"/>
    <n v="1861"/>
    <n v="6504.5"/>
    <n v="0.19613111230521227"/>
    <n v="0"/>
    <n v="0"/>
    <n v="0"/>
    <n v="242097.49000000002"/>
  </r>
  <r>
    <s v="ASXN00726-03"/>
    <s v="拨叉"/>
    <x v="3"/>
    <n v="202"/>
    <x v="1"/>
    <s v="HVX"/>
    <x v="2"/>
    <s v="MRP"/>
    <s v="VMI"/>
    <n v="100"/>
    <n v="0"/>
    <n v="125.72"/>
    <n v="0"/>
    <n v="0"/>
    <n v="3602"/>
    <n v="12572"/>
    <n v="5.0666296501943364"/>
    <n v="0"/>
    <n v="0"/>
    <n v="0"/>
    <n v="452843.44"/>
  </r>
  <r>
    <s v="ASXN00726-05"/>
    <s v="拨叉"/>
    <x v="3"/>
    <n v="202"/>
    <x v="1"/>
    <s v="HVX"/>
    <x v="2"/>
    <s v="MRP"/>
    <s v="VMI"/>
    <n v="2"/>
    <n v="0"/>
    <n v="271.45"/>
    <n v="0"/>
    <n v="0"/>
    <n v="179"/>
    <n v="542.9"/>
    <n v="203.91061452513966"/>
    <n v="0"/>
    <n v="0"/>
    <n v="0"/>
    <n v="48589.549999999996"/>
  </r>
  <r>
    <s v="ASXN00726-06"/>
    <s v="拨叉"/>
    <x v="3"/>
    <n v="202"/>
    <x v="1"/>
    <s v="HVX"/>
    <x v="2"/>
    <s v="MRP"/>
    <s v="VMI"/>
    <n v="4"/>
    <n v="0"/>
    <n v="305.22000000000003"/>
    <n v="0"/>
    <n v="0"/>
    <n v="352"/>
    <n v="1220.8800000000001"/>
    <n v="2.0738636363636362"/>
    <n v="0"/>
    <n v="0"/>
    <n v="0"/>
    <n v="107437.44"/>
  </r>
  <r>
    <s v="ASXN00728-02"/>
    <s v="拨叉"/>
    <x v="3"/>
    <n v="202"/>
    <x v="1"/>
    <s v="HVX"/>
    <x v="2"/>
    <s v="MRP"/>
    <s v="VMI"/>
    <n v="12"/>
    <n v="0"/>
    <n v="315.23"/>
    <n v="0"/>
    <n v="0"/>
    <n v="354"/>
    <n v="3782.76"/>
    <n v="4.1242937853107344"/>
    <n v="0"/>
    <n v="0"/>
    <n v="0"/>
    <n v="111591.42000000001"/>
  </r>
  <r>
    <s v="ASXN00730-01"/>
    <s v="拨叉"/>
    <x v="3"/>
    <n v="202"/>
    <x v="1"/>
    <s v="HVX"/>
    <x v="2"/>
    <s v="MRP"/>
    <s v="VMI"/>
    <n v="6"/>
    <n v="0"/>
    <n v="302.72000000000003"/>
    <n v="0"/>
    <n v="0"/>
    <n v="417"/>
    <n v="1816.3200000000002"/>
    <n v="10.503597122302159"/>
    <n v="0"/>
    <n v="0"/>
    <n v="0"/>
    <n v="126234.24000000001"/>
  </r>
  <r>
    <s v="ASXN00732-02"/>
    <s v="底板300mm"/>
    <x v="3"/>
    <n v="202"/>
    <x v="1"/>
    <s v="HVX"/>
    <x v="2"/>
    <s v="MRP"/>
    <s v="VMI"/>
    <n v="3"/>
    <n v="0"/>
    <n v="258.45999999999998"/>
    <n v="0"/>
    <n v="0"/>
    <n v="175"/>
    <n v="775.37999999999988"/>
    <n v="12.514285714285714"/>
    <n v="0"/>
    <n v="0"/>
    <n v="0"/>
    <n v="45230.5"/>
  </r>
  <r>
    <s v="ASXN00742-01"/>
    <s v="拉杆"/>
    <x v="3"/>
    <n v="202"/>
    <x v="1"/>
    <s v="HVX"/>
    <x v="2"/>
    <s v="MRP"/>
    <s v="VMI"/>
    <n v="18"/>
    <n v="0"/>
    <n v="94.02"/>
    <n v="0"/>
    <n v="0"/>
    <n v="1426"/>
    <n v="1692.36"/>
    <n v="0.76788218793828888"/>
    <n v="0"/>
    <n v="0"/>
    <n v="0"/>
    <n v="134072.51999999999"/>
  </r>
  <r>
    <s v="ASXN00745-01"/>
    <s v="触臂630A"/>
    <x v="3"/>
    <n v="212"/>
    <x v="1"/>
    <s v="HVX"/>
    <x v="2"/>
    <s v="MRP"/>
    <s v="VMI"/>
    <n v="1"/>
    <n v="0"/>
    <n v="147.1"/>
    <n v="0"/>
    <n v="0"/>
    <n v="1"/>
    <n v="147.1"/>
    <n v="6570"/>
    <n v="0"/>
    <n v="0"/>
    <n v="0"/>
    <n v="147.1"/>
  </r>
  <r>
    <s v="ASXN00745-02"/>
    <s v="触臂1250A"/>
    <x v="4"/>
    <n v="212"/>
    <x v="1"/>
    <s v="HVX"/>
    <x v="0"/>
    <s v="Order specific"/>
    <n v="2100"/>
    <n v="6"/>
    <n v="0"/>
    <n v="282.18"/>
    <n v="0"/>
    <n v="0"/>
    <n v="301"/>
    <n v="1693.08"/>
    <n v="1.212624584717608"/>
    <n v="0"/>
    <n v="0"/>
    <n v="0"/>
    <n v="84936.180000000008"/>
  </r>
  <r>
    <s v="ASXN00745-11"/>
    <s v="触臂1250A"/>
    <x v="3"/>
    <n v="212"/>
    <x v="1"/>
    <s v="HVX"/>
    <x v="2"/>
    <s v="MRP"/>
    <s v="VMI"/>
    <n v="5"/>
    <n v="0"/>
    <n v="107.51"/>
    <n v="0"/>
    <n v="0"/>
    <n v="4878"/>
    <n v="537.55000000000007"/>
    <n v="0.44895448954489547"/>
    <n v="0"/>
    <n v="0"/>
    <n v="0"/>
    <n v="524433.78"/>
  </r>
  <r>
    <s v="ASXN00745-13"/>
    <s v="触臂2000A"/>
    <x v="3"/>
    <n v="212"/>
    <x v="1"/>
    <s v="HVX"/>
    <x v="2"/>
    <s v="MRP"/>
    <s v="VMI"/>
    <n v="12"/>
    <n v="0"/>
    <n v="409.65"/>
    <n v="0"/>
    <n v="0"/>
    <n v="1135"/>
    <n v="4915.7999999999993"/>
    <n v="1.6079295154185023"/>
    <n v="0"/>
    <n v="0"/>
    <n v="0"/>
    <n v="464952.75"/>
  </r>
  <r>
    <s v="ASXN00745-22"/>
    <s v="触臂3150A"/>
    <x v="3"/>
    <n v="202"/>
    <x v="1"/>
    <s v="HVX"/>
    <x v="2"/>
    <s v="MRP"/>
    <s v="VMI"/>
    <n v="18"/>
    <n v="0"/>
    <n v="1068.08"/>
    <n v="0"/>
    <n v="0"/>
    <n v="991"/>
    <n v="19225.439999999999"/>
    <n v="4.4197780020181634"/>
    <n v="0"/>
    <n v="0"/>
    <n v="0"/>
    <n v="1058467.28"/>
  </r>
  <r>
    <s v="ASXN00767-02"/>
    <s v="触臂1600A 64针"/>
    <x v="10"/>
    <n v="212"/>
    <x v="1"/>
    <s v="HVX"/>
    <x v="0"/>
    <s v="Order specific"/>
    <n v="2100"/>
    <n v="7"/>
    <n v="0"/>
    <n v="328.49"/>
    <n v="0"/>
    <n v="0"/>
    <n v="7"/>
    <n v="2299.4300000000003"/>
    <n v="938.57142857142867"/>
    <n v="0"/>
    <n v="0"/>
    <n v="0"/>
    <n v="2299.4300000000003"/>
  </r>
  <r>
    <s v="ASXN00767-11"/>
    <s v="触臂1250A"/>
    <x v="3"/>
    <n v="202"/>
    <x v="1"/>
    <s v="HVX"/>
    <x v="2"/>
    <s v="MRP"/>
    <s v="VMI"/>
    <n v="18"/>
    <n v="0"/>
    <n v="482.36"/>
    <n v="0"/>
    <n v="0"/>
    <n v="738"/>
    <n v="8682.48"/>
    <n v="3.462059620596206"/>
    <n v="0"/>
    <n v="0"/>
    <n v="0"/>
    <n v="355981.68"/>
  </r>
  <r>
    <s v="ASXN00767-12"/>
    <s v="触臂1600A 58针"/>
    <x v="10"/>
    <n v="212"/>
    <x v="1"/>
    <s v="HVX"/>
    <x v="0"/>
    <s v="Order specific"/>
    <n v="2100"/>
    <n v="1"/>
    <n v="0"/>
    <n v="268.95"/>
    <n v="0"/>
    <n v="0"/>
    <n v="61"/>
    <n v="268.95"/>
    <n v="107.70491803278688"/>
    <n v="0"/>
    <n v="0"/>
    <n v="0"/>
    <n v="16405.95"/>
  </r>
  <r>
    <s v="ASXN00783-01"/>
    <s v="合闸按钮"/>
    <x v="3"/>
    <n v="202"/>
    <x v="1"/>
    <s v="HVX"/>
    <x v="2"/>
    <s v="MRP"/>
    <s v="VMI"/>
    <n v="1"/>
    <n v="0"/>
    <n v="3.63"/>
    <n v="0"/>
    <n v="0"/>
    <n v="151"/>
    <n v="3.63"/>
    <n v="2.4172185430463577"/>
    <n v="0"/>
    <n v="0"/>
    <n v="0"/>
    <n v="548.13"/>
  </r>
  <r>
    <s v="ASXN00783-02"/>
    <s v="合闸按钮(红色）"/>
    <x v="3"/>
    <n v="202"/>
    <x v="1"/>
    <s v="HVX"/>
    <x v="2"/>
    <s v="MRP"/>
    <s v="VMI"/>
    <n v="7"/>
    <n v="0"/>
    <n v="3.63"/>
    <n v="0"/>
    <n v="0"/>
    <n v="387"/>
    <n v="25.41"/>
    <n v="0.9431524547803618"/>
    <n v="0"/>
    <n v="0"/>
    <n v="0"/>
    <n v="1404.81"/>
  </r>
  <r>
    <s v="ASXN00783-03"/>
    <s v="分闸按钮"/>
    <x v="3"/>
    <n v="202"/>
    <x v="1"/>
    <s v="HVX"/>
    <x v="2"/>
    <s v="MRP"/>
    <s v="VMI"/>
    <n v="6"/>
    <n v="0"/>
    <n v="4.13"/>
    <n v="0"/>
    <n v="0"/>
    <n v="232"/>
    <n v="24.78"/>
    <n v="11.01293103448276"/>
    <n v="0"/>
    <n v="0"/>
    <n v="0"/>
    <n v="958.16"/>
  </r>
  <r>
    <s v="ASXN00804-01"/>
    <s v="手车翻板与机构联锁件"/>
    <x v="3"/>
    <n v="202"/>
    <x v="1"/>
    <s v="HVX"/>
    <x v="2"/>
    <s v="MRP"/>
    <s v="VMI"/>
    <n v="6"/>
    <n v="0"/>
    <n v="8.9"/>
    <n v="0"/>
    <n v="0"/>
    <n v="324"/>
    <n v="53.400000000000006"/>
    <n v="6.7592592592592586"/>
    <n v="0"/>
    <n v="0"/>
    <n v="0"/>
    <n v="2883.6"/>
  </r>
  <r>
    <s v="ASXN00805-01"/>
    <s v="HVX-40.5KV主轴摆臂"/>
    <x v="3"/>
    <n v="202"/>
    <x v="1"/>
    <s v="HVX"/>
    <x v="2"/>
    <s v="MRP"/>
    <s v="VMI"/>
    <n v="18"/>
    <n v="0"/>
    <n v="50.92"/>
    <n v="0"/>
    <n v="0"/>
    <n v="1209"/>
    <n v="916.56000000000006"/>
    <n v="1.8114143920595533"/>
    <n v="0"/>
    <n v="0"/>
    <n v="0"/>
    <n v="61562.28"/>
  </r>
  <r>
    <s v="ASXN00813-02"/>
    <s v="HVX-O 800MM手车"/>
    <x v="3"/>
    <n v="212"/>
    <x v="1"/>
    <s v="HVX"/>
    <x v="2"/>
    <s v="MRP"/>
    <s v="VMI"/>
    <n v="111"/>
    <n v="12"/>
    <n v="574.23"/>
    <n v="0"/>
    <n v="0"/>
    <n v="2293"/>
    <n v="63739.53"/>
    <n v="2.8652420409943304"/>
    <n v="0"/>
    <n v="0"/>
    <n v="6890.76"/>
    <n v="1316709.3900000001"/>
  </r>
  <r>
    <s v="ASXN00813-03"/>
    <s v="HVX-O 1000MM手车"/>
    <x v="3"/>
    <n v="212"/>
    <x v="1"/>
    <s v="HVX"/>
    <x v="2"/>
    <s v="MRP"/>
    <s v="VMI"/>
    <n v="14"/>
    <n v="1"/>
    <n v="791.99"/>
    <n v="0"/>
    <n v="0"/>
    <n v="362"/>
    <n v="11087.86"/>
    <n v="111.91988950276243"/>
    <n v="0"/>
    <n v="0"/>
    <n v="791.99"/>
    <n v="286700.38"/>
  </r>
  <r>
    <s v="ASXN00813-13"/>
    <s v="12KV带门联锁手车1000mm"/>
    <x v="4"/>
    <n v="212"/>
    <x v="1"/>
    <s v="HVX"/>
    <x v="0"/>
    <s v="Order specific"/>
    <n v="2100"/>
    <n v="10"/>
    <n v="21"/>
    <n v="850.44"/>
    <n v="0"/>
    <n v="0"/>
    <n v="107"/>
    <n v="8504.4000000000015"/>
    <n v="47.757009345794387"/>
    <n v="0"/>
    <n v="0"/>
    <n v="17859.240000000002"/>
    <n v="90997.08"/>
  </r>
  <r>
    <s v="ASXN00813-52"/>
    <s v="12KV 275mm电动手车"/>
    <x v="11"/>
    <n v="212"/>
    <x v="1"/>
    <s v="HVX"/>
    <x v="0"/>
    <s v="Order specific"/>
    <n v="2100"/>
    <n v="8"/>
    <n v="0"/>
    <n v="2633.5"/>
    <n v="0"/>
    <n v="0"/>
    <n v="22"/>
    <n v="21068"/>
    <n v="165.90909090909091"/>
    <n v="0"/>
    <n v="0"/>
    <n v="0"/>
    <n v="57937"/>
  </r>
  <r>
    <s v="ASXN00813-61"/>
    <s v="接触器底盘车650mm"/>
    <x v="3"/>
    <n v="212"/>
    <x v="1"/>
    <s v="HVX"/>
    <x v="2"/>
    <s v="MRP"/>
    <s v="VMI"/>
    <n v="32"/>
    <n v="0"/>
    <n v="589.63"/>
    <n v="0"/>
    <n v="0"/>
    <n v="413"/>
    <n v="18868.16"/>
    <n v="7.0702179176755449"/>
    <n v="0"/>
    <n v="0"/>
    <n v="0"/>
    <n v="243517.19"/>
  </r>
  <r>
    <s v="ASXN00813-62"/>
    <s v="CVX-OEM  650mm 底盘车带关门连锁"/>
    <x v="9"/>
    <n v="212"/>
    <x v="1"/>
    <s v="HVX"/>
    <x v="0"/>
    <s v="Order specific"/>
    <n v="2100"/>
    <n v="3"/>
    <n v="0"/>
    <n v="686.5"/>
    <n v="0"/>
    <n v="0"/>
    <n v="84"/>
    <n v="2059.5"/>
    <n v="139.04761904761904"/>
    <n v="0"/>
    <n v="0"/>
    <n v="0"/>
    <n v="57666"/>
  </r>
  <r>
    <s v="ASXN00813-81"/>
    <s v="CVX电动手车650mm"/>
    <x v="9"/>
    <n v="212"/>
    <x v="1"/>
    <s v="HVX"/>
    <x v="0"/>
    <s v="Order specific"/>
    <n v="2100"/>
    <n v="1"/>
    <n v="20"/>
    <n v="2193"/>
    <n v="0"/>
    <n v="0"/>
    <n v="21"/>
    <n v="2193"/>
    <n v="52.142857142857139"/>
    <n v="0"/>
    <n v="0"/>
    <n v="43860"/>
    <n v="46053"/>
  </r>
  <r>
    <s v="ASXN00823-01"/>
    <s v="TRANSMISSION"/>
    <x v="4"/>
    <n v="202"/>
    <x v="1"/>
    <s v="HVX"/>
    <x v="0"/>
    <s v="Order specific"/>
    <n v="2100"/>
    <n v="11"/>
    <n v="6"/>
    <n v="124.67"/>
    <n v="0"/>
    <n v="0"/>
    <n v="60"/>
    <n v="1371.3700000000001"/>
    <n v="6.083333333333333"/>
    <n v="0"/>
    <n v="0"/>
    <n v="748.02"/>
    <n v="7480.2"/>
  </r>
  <r>
    <s v="ASXN00823-02"/>
    <s v="TRANSMISSION"/>
    <x v="4"/>
    <n v="202"/>
    <x v="1"/>
    <s v="HVX"/>
    <x v="0"/>
    <s v="Order specific"/>
    <n v="2100"/>
    <n v="22"/>
    <n v="12"/>
    <n v="126.16"/>
    <n v="0"/>
    <n v="0"/>
    <n v="120"/>
    <n v="2775.52"/>
    <n v="33.458333333333329"/>
    <n v="0"/>
    <n v="0"/>
    <n v="1513.92"/>
    <n v="15139.199999999999"/>
  </r>
  <r>
    <s v="ASXN00840-01"/>
    <s v="40.5KV小面板"/>
    <x v="3"/>
    <n v="202"/>
    <x v="1"/>
    <s v="HVX"/>
    <x v="2"/>
    <s v="MRP"/>
    <s v="VMI"/>
    <n v="6"/>
    <n v="0"/>
    <n v="11.93"/>
    <n v="0"/>
    <n v="0"/>
    <n v="388"/>
    <n v="71.58"/>
    <n v="20.695876288659793"/>
    <n v="0"/>
    <n v="0"/>
    <n v="0"/>
    <n v="4628.84"/>
  </r>
  <r>
    <s v="ASXN00842-01"/>
    <s v="中置式PT车底盘车(DNF7柜)"/>
    <x v="10"/>
    <n v="212"/>
    <x v="1"/>
    <s v="HVX"/>
    <x v="0"/>
    <s v="Order specific"/>
    <n v="2100"/>
    <n v="3"/>
    <n v="0"/>
    <n v="2557.86"/>
    <n v="0"/>
    <n v="0"/>
    <n v="26"/>
    <n v="7673.58"/>
    <n v="84.230769230769241"/>
    <n v="0"/>
    <n v="0"/>
    <n v="0"/>
    <n v="66504.36"/>
  </r>
  <r>
    <s v="AVX000076-01"/>
    <s v="Y1支架连接片"/>
    <x v="4"/>
    <n v="202"/>
    <x v="1"/>
    <s v="HVX"/>
    <x v="0"/>
    <s v="Order specific"/>
    <n v="2100"/>
    <n v="5"/>
    <n v="0"/>
    <n v="6.32"/>
    <n v="0"/>
    <n v="0"/>
    <n v="8"/>
    <n v="31.6"/>
    <n v="136.875"/>
    <n v="0"/>
    <n v="0"/>
    <n v="0"/>
    <n v="50.56"/>
  </r>
  <r>
    <s v="AVX000085-01"/>
    <s v="单边卡簧销"/>
    <x v="10"/>
    <n v="202"/>
    <x v="1"/>
    <s v="HVX"/>
    <x v="0"/>
    <s v="Order specific"/>
    <n v="2100"/>
    <n v="19"/>
    <n v="14"/>
    <n v="1.35"/>
    <n v="0"/>
    <n v="0"/>
    <n v="376"/>
    <n v="25.650000000000002"/>
    <n v="4.8537234042553195"/>
    <n v="0"/>
    <n v="0"/>
    <n v="18.900000000000002"/>
    <n v="507.6"/>
  </r>
  <r>
    <s v="AVX000095-01"/>
    <s v="手车翻板联锁件"/>
    <x v="10"/>
    <n v="202"/>
    <x v="1"/>
    <s v="HVX"/>
    <x v="0"/>
    <s v="Order specific"/>
    <n v="2100"/>
    <n v="60"/>
    <n v="40"/>
    <n v="3.77"/>
    <n v="0"/>
    <n v="0"/>
    <n v="650"/>
    <n v="226.2"/>
    <n v="10.669230769230769"/>
    <n v="0"/>
    <n v="0"/>
    <n v="150.80000000000001"/>
    <n v="2450.5"/>
  </r>
  <r>
    <s v="AVX000146-01"/>
    <s v="左立柱--AMS275"/>
    <x v="0"/>
    <n v="212"/>
    <x v="0"/>
    <s v="VEP"/>
    <x v="0"/>
    <s v="Order specific"/>
    <n v="2100"/>
    <n v="5"/>
    <n v="3"/>
    <n v="26.4"/>
    <n v="0"/>
    <n v="0"/>
    <n v="44"/>
    <n v="132"/>
    <n v="497.72727272727269"/>
    <n v="0"/>
    <n v="0"/>
    <n v="79.199999999999989"/>
    <n v="1161.5999999999999"/>
  </r>
  <r>
    <s v="AVX000147-02"/>
    <s v="右立柱--AMS275"/>
    <x v="0"/>
    <n v="212"/>
    <x v="0"/>
    <s v="VEP"/>
    <x v="0"/>
    <s v="Order specific"/>
    <n v="2100"/>
    <n v="5"/>
    <n v="3"/>
    <n v="46.23"/>
    <n v="0"/>
    <n v="0"/>
    <n v="33"/>
    <n v="231.14999999999998"/>
    <n v="55.303030303030305"/>
    <n v="0"/>
    <n v="0"/>
    <n v="138.69"/>
    <n v="1525.59"/>
  </r>
  <r>
    <s v="AVX000148-01"/>
    <s v="中间封板--AMS275"/>
    <x v="0"/>
    <n v="212"/>
    <x v="0"/>
    <s v="VEP"/>
    <x v="0"/>
    <s v="Order specific"/>
    <n v="2100"/>
    <n v="5"/>
    <n v="3"/>
    <n v="76.92"/>
    <n v="0"/>
    <n v="0"/>
    <n v="44"/>
    <n v="384.6"/>
    <n v="41.477272727272727"/>
    <n v="0"/>
    <n v="0"/>
    <n v="230.76"/>
    <n v="3384.48"/>
  </r>
  <r>
    <s v="AVX000150-01"/>
    <s v="INDICATOR"/>
    <x v="2"/>
    <n v="202"/>
    <x v="1"/>
    <s v="HVX"/>
    <x v="1"/>
    <s v="kanban"/>
    <n v="2600"/>
    <n v="50"/>
    <n v="80"/>
    <n v="12.38"/>
    <n v="0"/>
    <n v="20"/>
    <n v="394"/>
    <n v="619"/>
    <n v="4.6319796954314718"/>
    <n v="0"/>
    <n v="123.80000000000001"/>
    <n v="990.40000000000009"/>
    <n v="4877.72"/>
  </r>
  <r>
    <s v="AVX000151-01"/>
    <s v="PIN"/>
    <x v="5"/>
    <n v="202"/>
    <x v="1"/>
    <s v="HVX"/>
    <x v="0"/>
    <s v="Order specific"/>
    <n v="2100"/>
    <n v="12"/>
    <n v="2"/>
    <n v="40"/>
    <n v="12"/>
    <n v="0"/>
    <n v="10"/>
    <n v="480"/>
    <n v="1825"/>
    <n v="480"/>
    <n v="0"/>
    <n v="80"/>
    <n v="400"/>
  </r>
  <r>
    <s v="AVX000160-01"/>
    <s v="PIN"/>
    <x v="11"/>
    <n v="212"/>
    <x v="1"/>
    <s v="HVX"/>
    <x v="0"/>
    <s v="Order specific"/>
    <n v="2100"/>
    <n v="24"/>
    <n v="12"/>
    <n v="1.98"/>
    <n v="0"/>
    <n v="0"/>
    <n v="246"/>
    <n v="47.519999999999996"/>
    <n v="17.804878048780488"/>
    <n v="0"/>
    <n v="0"/>
    <n v="23.759999999999998"/>
    <n v="487.08"/>
  </r>
  <r>
    <s v="AVX000161-01"/>
    <s v="FP40.5 相柱绝缘罩(DNF7&amp;AMS 1250A)"/>
    <x v="0"/>
    <n v="202"/>
    <x v="0"/>
    <s v="VEP"/>
    <x v="0"/>
    <s v="Order specific"/>
    <n v="2100"/>
    <n v="15"/>
    <n v="9"/>
    <n v="33.94"/>
    <n v="0"/>
    <n v="0"/>
    <n v="111"/>
    <n v="509.09999999999997"/>
    <n v="78.918918918918919"/>
    <n v="0"/>
    <n v="0"/>
    <n v="305.45999999999998"/>
    <n v="3767.3399999999997"/>
  </r>
  <r>
    <s v="AVX000162-01"/>
    <s v="起吊杆--275"/>
    <x v="0"/>
    <n v="212"/>
    <x v="0"/>
    <s v="VEP"/>
    <x v="0"/>
    <s v="Order specific"/>
    <n v="2100"/>
    <n v="5"/>
    <n v="3"/>
    <n v="36.369999999999997"/>
    <n v="0"/>
    <n v="0"/>
    <n v="44"/>
    <n v="181.85"/>
    <n v="124.43181818181817"/>
    <n v="0"/>
    <n v="0"/>
    <n v="109.10999999999999"/>
    <n v="1600.28"/>
  </r>
  <r>
    <s v="AVX000162-02"/>
    <s v="起吊杆--300"/>
    <x v="0"/>
    <n v="212"/>
    <x v="0"/>
    <s v="VEP"/>
    <x v="0"/>
    <s v="Order specific"/>
    <n v="2100"/>
    <n v="2"/>
    <n v="1"/>
    <n v="39.67"/>
    <n v="0"/>
    <n v="0"/>
    <n v="44"/>
    <n v="79.34"/>
    <n v="41.477272727272727"/>
    <n v="0"/>
    <n v="0"/>
    <n v="39.67"/>
    <n v="1745.48"/>
  </r>
  <r>
    <s v="AVX000178-01"/>
    <s v="MTX承重块"/>
    <x v="10"/>
    <n v="212"/>
    <x v="1"/>
    <s v="HVX"/>
    <x v="0"/>
    <s v="Order specific"/>
    <n v="2100"/>
    <n v="2"/>
    <n v="10"/>
    <n v="113.69"/>
    <n v="0"/>
    <n v="0"/>
    <n v="50"/>
    <n v="227.38"/>
    <n v="14.6"/>
    <n v="0"/>
    <n v="0"/>
    <n v="1136.9000000000001"/>
    <n v="5684.5"/>
  </r>
  <r>
    <s v="AVX000190-01"/>
    <s v="手车联琐销"/>
    <x v="0"/>
    <n v="105"/>
    <x v="0"/>
    <s v="VEP"/>
    <x v="0"/>
    <s v="Order specific"/>
    <n v="2100"/>
    <n v="40"/>
    <n v="0"/>
    <n v="3.23"/>
    <n v="0"/>
    <n v="0"/>
    <n v="0"/>
    <n v="129.19999999999999"/>
    <s v=""/>
    <n v="0"/>
    <n v="0"/>
    <n v="0"/>
    <n v="0"/>
  </r>
  <r>
    <s v="AVX000192-01"/>
    <s v="SUPPORT"/>
    <x v="10"/>
    <n v="202"/>
    <x v="1"/>
    <s v="HVX"/>
    <x v="0"/>
    <s v="Order specific"/>
    <n v="2100"/>
    <n v="5"/>
    <n v="0"/>
    <n v="6.71"/>
    <n v="0"/>
    <n v="0"/>
    <n v="7"/>
    <n v="33.549999999999997"/>
    <n v="2085.7142857142858"/>
    <n v="0"/>
    <n v="0"/>
    <n v="0"/>
    <n v="46.97"/>
  </r>
  <r>
    <s v="AVX000195-01"/>
    <s v="航空插蛇皮管挂架"/>
    <x v="3"/>
    <n v="202"/>
    <x v="1"/>
    <s v="HVX"/>
    <x v="2"/>
    <s v="MRP"/>
    <s v="VMI"/>
    <n v="8"/>
    <n v="0"/>
    <n v="11.15"/>
    <n v="0"/>
    <n v="0"/>
    <n v="227"/>
    <n v="89.2"/>
    <n v="8.0396475770925111"/>
    <n v="0"/>
    <n v="0"/>
    <n v="0"/>
    <n v="2531.0500000000002"/>
  </r>
  <r>
    <s v="AVX000272-01"/>
    <s v="PACKER"/>
    <x v="2"/>
    <n v="212"/>
    <x v="1"/>
    <s v="HVX"/>
    <x v="1"/>
    <s v="kanban"/>
    <n v="2600"/>
    <n v="58"/>
    <n v="40"/>
    <n v="1.93"/>
    <n v="0"/>
    <n v="20"/>
    <n v="504"/>
    <n v="111.94"/>
    <n v="5.7936507936507935"/>
    <n v="0"/>
    <n v="19.3"/>
    <n v="77.2"/>
    <n v="972.71999999999991"/>
  </r>
  <r>
    <s v="AVX000307-01"/>
    <s v="FP触臂联接螺母(1250A)"/>
    <x v="0"/>
    <n v="212"/>
    <x v="0"/>
    <s v="VEP"/>
    <x v="0"/>
    <s v="Order specific"/>
    <n v="2100"/>
    <n v="16"/>
    <n v="12"/>
    <n v="10.17"/>
    <n v="0"/>
    <n v="0"/>
    <n v="224"/>
    <n v="162.72"/>
    <n v="94.508928571428584"/>
    <n v="0"/>
    <n v="0"/>
    <n v="122.03999999999999"/>
    <n v="2278.08"/>
  </r>
  <r>
    <s v="AVX000308-01"/>
    <s v="FP Y0固定螺栓"/>
    <x v="0"/>
    <n v="212"/>
    <x v="0"/>
    <s v="VEP"/>
    <x v="0"/>
    <s v="Order specific"/>
    <n v="2100"/>
    <n v="4"/>
    <n v="0"/>
    <n v="2.09"/>
    <n v="0"/>
    <n v="0"/>
    <n v="0"/>
    <n v="8.36"/>
    <s v=""/>
    <n v="0"/>
    <n v="0"/>
    <n v="0"/>
    <n v="0"/>
  </r>
  <r>
    <s v="AVX000311-01"/>
    <s v="起吊板"/>
    <x v="0"/>
    <n v="212"/>
    <x v="0"/>
    <s v="VEP"/>
    <x v="0"/>
    <s v="Order specific"/>
    <n v="2100"/>
    <n v="10"/>
    <n v="8"/>
    <n v="33.31"/>
    <n v="0"/>
    <n v="0"/>
    <n v="176"/>
    <n v="333.1"/>
    <n v="8.295454545454545"/>
    <n v="0"/>
    <n v="0"/>
    <n v="266.48"/>
    <n v="5862.56"/>
  </r>
  <r>
    <s v="AVX000338-01"/>
    <s v="WASHER"/>
    <x v="11"/>
    <n v="217"/>
    <x v="1"/>
    <s v="HVX"/>
    <x v="0"/>
    <s v="Order specific"/>
    <n v="2100"/>
    <n v="30"/>
    <n v="0"/>
    <n v="18.3"/>
    <n v="0"/>
    <n v="0"/>
    <n v="0"/>
    <n v="549"/>
    <s v=""/>
    <n v="0"/>
    <n v="0"/>
    <n v="0"/>
    <n v="0"/>
  </r>
  <r>
    <s v="AVX000341-01"/>
    <s v="SUPPORT"/>
    <x v="2"/>
    <n v="202"/>
    <x v="1"/>
    <s v="HVX"/>
    <x v="1"/>
    <s v="kanban"/>
    <n v="2600"/>
    <n v="302"/>
    <n v="600"/>
    <n v="6.7"/>
    <n v="0"/>
    <n v="150"/>
    <n v="2483"/>
    <n v="2023.4"/>
    <n v="4.4099879178413204"/>
    <n v="0"/>
    <n v="502.5"/>
    <n v="4020"/>
    <n v="16636.100000000002"/>
  </r>
  <r>
    <s v="AVX000377-01"/>
    <s v="S8,S9端子排安装支架"/>
    <x v="3"/>
    <n v="202"/>
    <x v="1"/>
    <s v="HVX"/>
    <x v="2"/>
    <s v="MRP"/>
    <s v="VMI"/>
    <n v="51"/>
    <n v="0"/>
    <n v="10.26"/>
    <n v="0"/>
    <n v="0"/>
    <n v="1867"/>
    <n v="523.26"/>
    <n v="59.041242635243705"/>
    <n v="0"/>
    <n v="0"/>
    <n v="0"/>
    <n v="19155.419999999998"/>
  </r>
  <r>
    <s v="AVX000384-01"/>
    <s v="特殊IP板"/>
    <x v="4"/>
    <n v="202"/>
    <x v="1"/>
    <s v="HVX"/>
    <x v="0"/>
    <s v="Order specific"/>
    <n v="2100"/>
    <n v="2"/>
    <n v="0"/>
    <n v="48.55"/>
    <n v="0"/>
    <n v="0"/>
    <n v="0"/>
    <n v="97.1"/>
    <s v=""/>
    <n v="0"/>
    <n v="0"/>
    <n v="0"/>
    <n v="0"/>
  </r>
  <r>
    <s v="AVX000385-01"/>
    <s v="特殊IP板"/>
    <x v="4"/>
    <n v="202"/>
    <x v="1"/>
    <s v="HVX"/>
    <x v="0"/>
    <s v="Order specific"/>
    <n v="2100"/>
    <n v="2"/>
    <n v="0"/>
    <n v="35.07"/>
    <n v="0"/>
    <n v="0"/>
    <n v="0"/>
    <n v="70.14"/>
    <s v=""/>
    <n v="0"/>
    <n v="0"/>
    <n v="0"/>
    <n v="0"/>
  </r>
  <r>
    <s v="AVX000386-01"/>
    <s v="特殊IP板"/>
    <x v="4"/>
    <n v="202"/>
    <x v="1"/>
    <s v="HVX"/>
    <x v="0"/>
    <s v="Order specific"/>
    <n v="2100"/>
    <n v="2"/>
    <n v="0"/>
    <n v="35.07"/>
    <n v="0"/>
    <n v="0"/>
    <n v="0"/>
    <n v="70.14"/>
    <s v=""/>
    <n v="0"/>
    <n v="0"/>
    <n v="0"/>
    <n v="0"/>
  </r>
  <r>
    <s v="AVX000394-01"/>
    <s v="定位块"/>
    <x v="7"/>
    <n v="202"/>
    <x v="1"/>
    <s v="HVX"/>
    <x v="0"/>
    <s v="Order specific"/>
    <n v="2100"/>
    <n v="1"/>
    <n v="0"/>
    <n v="10.43"/>
    <n v="0"/>
    <n v="0"/>
    <n v="12"/>
    <n v="10.43"/>
    <n v="60.833333333333329"/>
    <n v="0"/>
    <n v="0"/>
    <n v="0"/>
    <n v="125.16"/>
  </r>
  <r>
    <s v="AVX000402-01"/>
    <s v="FIXING"/>
    <x v="2"/>
    <n v="202"/>
    <x v="1"/>
    <s v="HVX"/>
    <x v="1"/>
    <s v="kanban"/>
    <n v="2600"/>
    <n v="60"/>
    <n v="0"/>
    <n v="11.96"/>
    <n v="0"/>
    <n v="60"/>
    <n v="4721"/>
    <n v="717.6"/>
    <n v="7.7314128362635043E-2"/>
    <n v="0"/>
    <n v="358.8"/>
    <n v="0"/>
    <n v="56463.16"/>
  </r>
  <r>
    <s v="AVX000405-01"/>
    <s v="软连接连接螺杆"/>
    <x v="2"/>
    <n v="212"/>
    <x v="1"/>
    <s v="HVX"/>
    <x v="1"/>
    <s v="kanban"/>
    <n v="2600"/>
    <n v="483"/>
    <n v="360"/>
    <n v="4.5999999999999996"/>
    <n v="0"/>
    <n v="180"/>
    <n v="3246"/>
    <n v="2221.7999999999997"/>
    <n v="6.7467652495378934"/>
    <n v="0"/>
    <n v="413.99999999999994"/>
    <n v="1655.9999999999998"/>
    <n v="14931.599999999999"/>
  </r>
  <r>
    <s v="AVX000407-01"/>
    <s v="软连接垫片φ10.5X2"/>
    <x v="2"/>
    <n v="212"/>
    <x v="0"/>
    <s v="VEP"/>
    <x v="1"/>
    <s v="kanban"/>
    <n v="2600"/>
    <n v="84"/>
    <n v="2200"/>
    <n v="1"/>
    <n v="0"/>
    <n v="1000"/>
    <n v="37611"/>
    <n v="84"/>
    <n v="4.6873255164712448"/>
    <n v="0"/>
    <n v="500"/>
    <n v="2200"/>
    <n v="37611"/>
  </r>
  <r>
    <s v="AVX000408-01"/>
    <s v="极柱软连接 630/1250A"/>
    <x v="3"/>
    <n v="212"/>
    <x v="1"/>
    <s v="HVX"/>
    <x v="2"/>
    <s v="MRP"/>
    <s v="VMI"/>
    <n v="242"/>
    <n v="0"/>
    <n v="61.8"/>
    <n v="0"/>
    <n v="0"/>
    <n v="20355"/>
    <n v="14955.599999999999"/>
    <n v="1.5062638172439204"/>
    <n v="0"/>
    <n v="0"/>
    <n v="0"/>
    <n v="1257939"/>
  </r>
  <r>
    <s v="AVX000408-02"/>
    <s v="HVX-O软连接630A"/>
    <x v="3"/>
    <n v="202"/>
    <x v="1"/>
    <s v="HVX"/>
    <x v="2"/>
    <s v="MRP"/>
    <s v="VMI"/>
    <n v="45"/>
    <n v="0"/>
    <n v="46.21"/>
    <n v="0"/>
    <n v="0"/>
    <n v="2004"/>
    <n v="2079.4499999999998"/>
    <n v="44.076846307385232"/>
    <n v="0"/>
    <n v="0"/>
    <n v="0"/>
    <n v="92604.84"/>
  </r>
  <r>
    <s v="AVX000409-03"/>
    <s v="AVX000409-03 HV500电机支架垫块"/>
    <x v="3"/>
    <n v="202"/>
    <x v="1"/>
    <s v="HVX"/>
    <x v="2"/>
    <s v="MRP"/>
    <s v="VMI"/>
    <n v="7"/>
    <n v="0"/>
    <n v="3.3"/>
    <n v="0"/>
    <n v="0"/>
    <n v="139"/>
    <n v="23.099999999999998"/>
    <n v="118.16546762589928"/>
    <n v="0"/>
    <n v="0"/>
    <n v="0"/>
    <n v="458.7"/>
  </r>
  <r>
    <s v="AVX000409-05"/>
    <s v="WASHER"/>
    <x v="3"/>
    <n v="212"/>
    <x v="1"/>
    <s v="HVX"/>
    <x v="2"/>
    <s v="MRP"/>
    <s v="VMI"/>
    <n v="139"/>
    <n v="0"/>
    <n v="12.69"/>
    <n v="0"/>
    <n v="0"/>
    <n v="3114"/>
    <n v="1763.9099999999999"/>
    <n v="0.82048811817597933"/>
    <n v="0"/>
    <n v="0"/>
    <n v="0"/>
    <n v="39516.659999999996"/>
  </r>
  <r>
    <s v="AVX000420-01"/>
    <s v="拉杆垫片"/>
    <x v="2"/>
    <n v="202"/>
    <x v="1"/>
    <s v="HVX"/>
    <x v="1"/>
    <s v="kanban"/>
    <n v="2600"/>
    <n v="191"/>
    <n v="300"/>
    <n v="3.11"/>
    <n v="0"/>
    <n v="60"/>
    <n v="756"/>
    <n v="594.01"/>
    <n v="67.109788359788368"/>
    <n v="0"/>
    <n v="93.3"/>
    <n v="933"/>
    <n v="2351.16"/>
  </r>
  <r>
    <s v="AVX000423-01"/>
    <s v="HVX-40.5KV主轴摆臂卡片"/>
    <x v="3"/>
    <n v="202"/>
    <x v="1"/>
    <s v="HVX"/>
    <x v="2"/>
    <s v="MRP"/>
    <s v="VMI"/>
    <n v="42"/>
    <n v="0"/>
    <n v="4.16"/>
    <n v="0"/>
    <n v="0"/>
    <n v="1442"/>
    <n v="174.72"/>
    <n v="48.346047156726769"/>
    <n v="0"/>
    <n v="0"/>
    <n v="0"/>
    <n v="5998.72"/>
  </r>
  <r>
    <s v="AVX000442-01"/>
    <s v="PIPE"/>
    <x v="2"/>
    <n v="202"/>
    <x v="1"/>
    <s v="HVX"/>
    <x v="1"/>
    <s v="kanban"/>
    <n v="2600"/>
    <n v="563"/>
    <n v="1169"/>
    <n v="2.5"/>
    <n v="0"/>
    <n v="200"/>
    <n v="4317"/>
    <n v="1407.5"/>
    <n v="3.5510771369006258"/>
    <n v="0"/>
    <n v="250"/>
    <n v="2922.5"/>
    <n v="10792.5"/>
  </r>
  <r>
    <s v="AVX000443-01"/>
    <s v="SUPPORT STRUCTURE"/>
    <x v="2"/>
    <n v="202"/>
    <x v="1"/>
    <s v="HVX"/>
    <x v="1"/>
    <s v="kanban"/>
    <n v="2600"/>
    <n v="25"/>
    <n v="90"/>
    <n v="12.96"/>
    <n v="0"/>
    <n v="30"/>
    <n v="326"/>
    <n v="324"/>
    <n v="630.35276073619627"/>
    <n v="0"/>
    <n v="194.4"/>
    <n v="1166.4000000000001"/>
    <n v="4224.96"/>
  </r>
  <r>
    <s v="AVX000444-01"/>
    <s v="SUPPORT STRUCTURE"/>
    <x v="2"/>
    <n v="202"/>
    <x v="1"/>
    <s v="HVX"/>
    <x v="1"/>
    <s v="kanban"/>
    <n v="2600"/>
    <n v="26"/>
    <n v="90"/>
    <n v="12.96"/>
    <n v="0"/>
    <n v="30"/>
    <n v="326"/>
    <n v="336.96000000000004"/>
    <n v="27.990797546012271"/>
    <n v="0"/>
    <n v="194.4"/>
    <n v="1166.4000000000001"/>
    <n v="4224.96"/>
  </r>
  <r>
    <s v="AVX000454-02"/>
    <s v="SEALING END"/>
    <x v="4"/>
    <n v="202"/>
    <x v="1"/>
    <s v="HVX"/>
    <x v="0"/>
    <s v="Order specific"/>
    <n v="2100"/>
    <n v="2"/>
    <n v="0"/>
    <n v="29.13"/>
    <n v="0"/>
    <n v="0"/>
    <n v="6"/>
    <n v="58.26"/>
    <n v="1581.6666666666665"/>
    <n v="0"/>
    <n v="0"/>
    <n v="0"/>
    <n v="174.78"/>
  </r>
  <r>
    <s v="AVX000454-03"/>
    <s v="IP左侧板210mm"/>
    <x v="4"/>
    <n v="202"/>
    <x v="1"/>
    <s v="HVX"/>
    <x v="0"/>
    <s v="Order specific"/>
    <n v="2100"/>
    <n v="6"/>
    <n v="0"/>
    <n v="25.01"/>
    <n v="0"/>
    <n v="0"/>
    <n v="98"/>
    <n v="150.06"/>
    <n v="7.4489795918367339"/>
    <n v="0"/>
    <n v="0"/>
    <n v="0"/>
    <n v="2450.98"/>
  </r>
  <r>
    <s v="AVX000454-04"/>
    <s v="IP右侧板210mm"/>
    <x v="4"/>
    <n v="202"/>
    <x v="1"/>
    <s v="HVX"/>
    <x v="0"/>
    <s v="Order specific"/>
    <n v="2100"/>
    <n v="6"/>
    <n v="0"/>
    <n v="25.01"/>
    <n v="0"/>
    <n v="0"/>
    <n v="96"/>
    <n v="150.06"/>
    <n v="22.8125"/>
    <n v="0"/>
    <n v="0"/>
    <n v="0"/>
    <n v="2400.96"/>
  </r>
  <r>
    <s v="AVX000454-21"/>
    <s v="IP左侧板275mm"/>
    <x v="4"/>
    <n v="202"/>
    <x v="1"/>
    <s v="HVX"/>
    <x v="0"/>
    <s v="Order specific"/>
    <n v="2100"/>
    <n v="1"/>
    <n v="0"/>
    <n v="38"/>
    <n v="0"/>
    <n v="0"/>
    <n v="31"/>
    <n v="38"/>
    <n v="70.645161290322577"/>
    <n v="0"/>
    <n v="0"/>
    <n v="0"/>
    <n v="1178"/>
  </r>
  <r>
    <s v="AVX000454-22"/>
    <s v="IP右侧板275mm"/>
    <x v="4"/>
    <n v="202"/>
    <x v="1"/>
    <s v="HVX"/>
    <x v="0"/>
    <s v="Order specific"/>
    <n v="2100"/>
    <n v="1"/>
    <n v="0"/>
    <n v="38"/>
    <n v="0"/>
    <n v="0"/>
    <n v="31"/>
    <n v="38"/>
    <n v="11.774193548387096"/>
    <n v="0"/>
    <n v="0"/>
    <n v="0"/>
    <n v="1178"/>
  </r>
  <r>
    <s v="AVX000455-02"/>
    <s v="IP顶板210mm"/>
    <x v="4"/>
    <n v="202"/>
    <x v="1"/>
    <s v="HVX"/>
    <x v="0"/>
    <s v="Order specific"/>
    <n v="2100"/>
    <n v="14"/>
    <n v="0"/>
    <n v="58.98"/>
    <n v="0"/>
    <n v="0"/>
    <n v="154"/>
    <n v="825.71999999999991"/>
    <n v="2.3701298701298703"/>
    <n v="0"/>
    <n v="0"/>
    <n v="0"/>
    <n v="9082.92"/>
  </r>
  <r>
    <s v="AVX000455-11"/>
    <s v="IP顶板210mm"/>
    <x v="4"/>
    <n v="202"/>
    <x v="1"/>
    <s v="HVX"/>
    <x v="0"/>
    <s v="Order specific"/>
    <n v="2100"/>
    <n v="1"/>
    <n v="0"/>
    <n v="41.79"/>
    <n v="0"/>
    <n v="0"/>
    <n v="35"/>
    <n v="41.79"/>
    <n v="146"/>
    <n v="0"/>
    <n v="0"/>
    <n v="0"/>
    <n v="1462.6499999999999"/>
  </r>
  <r>
    <s v="AVX000455-21"/>
    <s v="IP顶板275mm"/>
    <x v="4"/>
    <n v="202"/>
    <x v="1"/>
    <s v="HVX"/>
    <x v="0"/>
    <s v="Order specific"/>
    <n v="2100"/>
    <n v="1"/>
    <n v="0"/>
    <n v="77"/>
    <n v="0"/>
    <n v="0"/>
    <n v="31"/>
    <n v="77"/>
    <n v="11.774193548387096"/>
    <n v="0"/>
    <n v="0"/>
    <n v="0"/>
    <n v="2387"/>
  </r>
  <r>
    <s v="AVX000459-12"/>
    <s v="隔离车S8,S9导轨安装板"/>
    <x v="3"/>
    <n v="202"/>
    <x v="1"/>
    <s v="HVX"/>
    <x v="2"/>
    <s v="MRP"/>
    <s v="VMI"/>
    <n v="6"/>
    <n v="0"/>
    <n v="3.87"/>
    <n v="0"/>
    <n v="0"/>
    <n v="13"/>
    <n v="23.22"/>
    <n v="28.07692307692308"/>
    <n v="0"/>
    <n v="0"/>
    <n v="0"/>
    <n v="50.31"/>
  </r>
  <r>
    <s v="AVX000470-01"/>
    <s v="PULLING BAR"/>
    <x v="15"/>
    <n v="212"/>
    <x v="1"/>
    <s v="HVX"/>
    <x v="0"/>
    <s v="Order specific"/>
    <n v="2100"/>
    <n v="69"/>
    <n v="0"/>
    <n v="70.459999999999994"/>
    <n v="0"/>
    <n v="0"/>
    <n v="30"/>
    <n v="4861.74"/>
    <n v="73"/>
    <n v="0"/>
    <n v="0"/>
    <n v="0"/>
    <n v="2113.7999999999997"/>
  </r>
  <r>
    <s v="AVX000472-02Z"/>
    <s v="COVER"/>
    <x v="5"/>
    <n v="202"/>
    <x v="1"/>
    <s v="HVX"/>
    <x v="0"/>
    <s v="Order specific"/>
    <n v="2100"/>
    <n v="3"/>
    <n v="0"/>
    <n v="189.78"/>
    <n v="0"/>
    <n v="0"/>
    <n v="9"/>
    <n v="569.34"/>
    <n v="2798.3333333333335"/>
    <n v="0"/>
    <n v="0"/>
    <n v="0"/>
    <n v="1708.02"/>
  </r>
  <r>
    <s v="AVX000513-01"/>
    <s v="KYN61 1200mmIP左侧板"/>
    <x v="3"/>
    <n v="202"/>
    <x v="1"/>
    <s v="HVX"/>
    <x v="2"/>
    <s v="MRP"/>
    <s v="VMI"/>
    <n v="5"/>
    <n v="0"/>
    <n v="39.659999999999997"/>
    <n v="0"/>
    <n v="0"/>
    <n v="50"/>
    <n v="198.29999999999998"/>
    <n v="21.9"/>
    <n v="0"/>
    <n v="0"/>
    <n v="0"/>
    <n v="1982.9999999999998"/>
  </r>
  <r>
    <s v="AVX000513-02"/>
    <s v="KYN61 1200mmIP右侧板"/>
    <x v="3"/>
    <n v="202"/>
    <x v="1"/>
    <s v="HVX"/>
    <x v="2"/>
    <s v="MRP"/>
    <s v="VMI"/>
    <n v="6"/>
    <n v="0"/>
    <n v="39.659999999999997"/>
    <n v="0"/>
    <n v="0"/>
    <n v="50"/>
    <n v="237.95999999999998"/>
    <n v="36.5"/>
    <n v="0"/>
    <n v="0"/>
    <n v="0"/>
    <n v="1982.9999999999998"/>
  </r>
  <r>
    <s v="AVX000513-11"/>
    <s v="KYN61 1400mmIP左侧板"/>
    <x v="3"/>
    <n v="202"/>
    <x v="1"/>
    <s v="HVX"/>
    <x v="2"/>
    <s v="MRP"/>
    <s v="VMI"/>
    <n v="3"/>
    <n v="0"/>
    <n v="49.78"/>
    <n v="0"/>
    <n v="0"/>
    <n v="81"/>
    <n v="149.34"/>
    <n v="27.037037037037035"/>
    <n v="0"/>
    <n v="0"/>
    <n v="0"/>
    <n v="4032.1800000000003"/>
  </r>
  <r>
    <s v="AVX000513-12"/>
    <s v="KYN61 1400mmIP右侧板"/>
    <x v="3"/>
    <n v="202"/>
    <x v="1"/>
    <s v="HVX"/>
    <x v="2"/>
    <s v="MRP"/>
    <s v="VMI"/>
    <n v="3"/>
    <n v="0"/>
    <n v="49.78"/>
    <n v="0"/>
    <n v="0"/>
    <n v="81"/>
    <n v="149.34"/>
    <n v="13.518518518518517"/>
    <n v="0"/>
    <n v="0"/>
    <n v="0"/>
    <n v="4032.1800000000003"/>
  </r>
  <r>
    <s v="AVX000514-01"/>
    <s v="KYN61 1200mmIP顶板"/>
    <x v="3"/>
    <n v="202"/>
    <x v="1"/>
    <s v="HVX"/>
    <x v="2"/>
    <s v="MRP"/>
    <s v="VMI"/>
    <n v="11"/>
    <n v="0"/>
    <n v="159.62"/>
    <n v="0"/>
    <n v="0"/>
    <n v="75"/>
    <n v="1755.8200000000002"/>
    <n v="14.6"/>
    <n v="0"/>
    <n v="0"/>
    <n v="0"/>
    <n v="11971.5"/>
  </r>
  <r>
    <s v="AVX000514-11"/>
    <s v="KYN61 1400mmIP顶板"/>
    <x v="3"/>
    <n v="202"/>
    <x v="1"/>
    <s v="HVX"/>
    <x v="2"/>
    <s v="MRP"/>
    <s v="VMI"/>
    <n v="3"/>
    <n v="0"/>
    <n v="132.81"/>
    <n v="0"/>
    <n v="0"/>
    <n v="81"/>
    <n v="398.43"/>
    <n v="49.567901234567898"/>
    <n v="0"/>
    <n v="0"/>
    <n v="0"/>
    <n v="10757.61"/>
  </r>
  <r>
    <s v="AVX000534-01"/>
    <s v="CBX与壳体支撑件"/>
    <x v="3"/>
    <n v="202"/>
    <x v="1"/>
    <s v="HVX"/>
    <x v="2"/>
    <s v="MRP"/>
    <s v="VMI"/>
    <n v="2"/>
    <n v="0"/>
    <n v="11.45"/>
    <n v="0"/>
    <n v="0"/>
    <n v="8"/>
    <n v="22.9"/>
    <n v="136.875"/>
    <n v="0"/>
    <n v="0"/>
    <n v="0"/>
    <n v="91.6"/>
  </r>
  <r>
    <s v="AVX000534-02"/>
    <s v="CBX与壳体支撑件"/>
    <x v="3"/>
    <n v="202"/>
    <x v="1"/>
    <s v="HVX"/>
    <x v="2"/>
    <s v="MRP"/>
    <s v="VMI"/>
    <n v="2"/>
    <n v="0"/>
    <n v="11.45"/>
    <n v="0"/>
    <n v="0"/>
    <n v="8"/>
    <n v="22.9"/>
    <n v="91.25"/>
    <n v="0"/>
    <n v="0"/>
    <n v="0"/>
    <n v="91.6"/>
  </r>
  <r>
    <s v="AVX000583-01"/>
    <s v="HVX-O软连接与拉杆连接轴"/>
    <x v="3"/>
    <n v="212"/>
    <x v="1"/>
    <s v="HVX"/>
    <x v="2"/>
    <s v="MRP"/>
    <s v="VMI"/>
    <n v="30"/>
    <n v="0"/>
    <n v="5.26"/>
    <n v="0"/>
    <n v="0"/>
    <n v="1968"/>
    <n v="157.79999999999998"/>
    <n v="0.37093495934959353"/>
    <n v="0"/>
    <n v="0"/>
    <n v="0"/>
    <n v="10351.68"/>
  </r>
  <r>
    <s v="AVX000605-01"/>
    <s v="KYN61 IP上航空插联锁板"/>
    <x v="3"/>
    <n v="202"/>
    <x v="1"/>
    <s v="HVX"/>
    <x v="2"/>
    <s v="MRP"/>
    <s v="VMI"/>
    <n v="3"/>
    <n v="0"/>
    <n v="8.86"/>
    <n v="0"/>
    <n v="0"/>
    <n v="151"/>
    <n v="26.58"/>
    <n v="72.516556291390728"/>
    <n v="0"/>
    <n v="0"/>
    <n v="0"/>
    <n v="1337.86"/>
  </r>
  <r>
    <s v="AVX000620-01"/>
    <s v="HVX-O极柱底部密封垫630A"/>
    <x v="3"/>
    <n v="202"/>
    <x v="1"/>
    <s v="HVX"/>
    <x v="2"/>
    <s v="MRP"/>
    <s v="VMI"/>
    <n v="30"/>
    <n v="0"/>
    <n v="9.33"/>
    <n v="0"/>
    <n v="0"/>
    <n v="1986"/>
    <n v="279.89999999999998"/>
    <n v="0.55135951661631422"/>
    <n v="0"/>
    <n v="0"/>
    <n v="0"/>
    <n v="18529.38"/>
  </r>
  <r>
    <s v="AVX000715-01"/>
    <s v="辅开连杆销"/>
    <x v="3"/>
    <n v="212"/>
    <x v="1"/>
    <s v="HVX"/>
    <x v="2"/>
    <s v="MRP"/>
    <s v="VMI"/>
    <n v="6"/>
    <n v="0"/>
    <n v="4.5"/>
    <n v="0"/>
    <n v="0"/>
    <n v="1225"/>
    <n v="27"/>
    <n v="8.9387755102040813"/>
    <n v="0"/>
    <n v="0"/>
    <n v="0"/>
    <n v="5512.5"/>
  </r>
  <r>
    <s v="AVX000717-02"/>
    <s v="IP板侧板150mm"/>
    <x v="3"/>
    <n v="202"/>
    <x v="1"/>
    <s v="HVX"/>
    <x v="2"/>
    <s v="MRP"/>
    <s v="VMI"/>
    <n v="49"/>
    <n v="0"/>
    <n v="35.51"/>
    <n v="0"/>
    <n v="0"/>
    <n v="2355"/>
    <n v="1739.99"/>
    <n v="0.92993630573248398"/>
    <n v="0"/>
    <n v="0"/>
    <n v="0"/>
    <n v="83626.049999999988"/>
  </r>
  <r>
    <s v="AVX000734-01"/>
    <s v="SUPPORT"/>
    <x v="1"/>
    <n v="202"/>
    <x v="1"/>
    <s v="HVX"/>
    <x v="0"/>
    <s v="Order specific"/>
    <n v="2100"/>
    <n v="200"/>
    <n v="0"/>
    <n v="3.42"/>
    <n v="0"/>
    <n v="0"/>
    <n v="11"/>
    <n v="684"/>
    <n v="1625.9090909090908"/>
    <n v="0"/>
    <n v="0"/>
    <n v="0"/>
    <n v="37.619999999999997"/>
  </r>
  <r>
    <s v="AVX000735-01Z"/>
    <s v="面板150mm"/>
    <x v="4"/>
    <n v="202"/>
    <x v="1"/>
    <s v="HVX"/>
    <x v="0"/>
    <s v="Order specific"/>
    <n v="2100"/>
    <n v="2"/>
    <n v="0"/>
    <n v="84.59"/>
    <n v="0"/>
    <n v="0"/>
    <n v="12"/>
    <n v="169.18"/>
    <n v="6083.3333333333339"/>
    <n v="0"/>
    <n v="0"/>
    <n v="0"/>
    <n v="1015.08"/>
  </r>
  <r>
    <s v="AVX000735-02Z"/>
    <s v="面板210mm"/>
    <x v="3"/>
    <n v="202"/>
    <x v="1"/>
    <s v="HVX"/>
    <x v="2"/>
    <s v="MRP"/>
    <s v="VMI"/>
    <n v="70"/>
    <n v="0"/>
    <n v="85.15"/>
    <n v="0"/>
    <n v="0"/>
    <n v="2955"/>
    <n v="5960.5"/>
    <n v="0.24703891708967851"/>
    <n v="0"/>
    <n v="0"/>
    <n v="0"/>
    <n v="251618.25000000003"/>
  </r>
  <r>
    <s v="AVX000735-03Z"/>
    <s v="面板275mm"/>
    <x v="3"/>
    <n v="202"/>
    <x v="1"/>
    <s v="HVX"/>
    <x v="2"/>
    <s v="MRP"/>
    <s v="VMI"/>
    <n v="2"/>
    <n v="0"/>
    <n v="94.51"/>
    <n v="0"/>
    <n v="0"/>
    <n v="416"/>
    <n v="189.02"/>
    <n v="61.418269230769234"/>
    <n v="0"/>
    <n v="0"/>
    <n v="0"/>
    <n v="39316.160000000003"/>
  </r>
  <r>
    <s v="AVX000738-01"/>
    <s v="螺纹"/>
    <x v="4"/>
    <n v="212"/>
    <x v="1"/>
    <s v="HVX"/>
    <x v="0"/>
    <s v="Order specific"/>
    <n v="2100"/>
    <n v="17"/>
    <n v="0"/>
    <n v="80.16"/>
    <n v="0"/>
    <n v="0"/>
    <n v="88"/>
    <n v="1362.72"/>
    <n v="8.295454545454545"/>
    <n v="0"/>
    <n v="0"/>
    <n v="0"/>
    <n v="7054.08"/>
  </r>
  <r>
    <s v="AVX000739-01"/>
    <s v="传动片"/>
    <x v="4"/>
    <n v="212"/>
    <x v="1"/>
    <s v="HVX"/>
    <x v="0"/>
    <s v="Order specific"/>
    <n v="2100"/>
    <n v="78"/>
    <n v="0"/>
    <n v="7.83"/>
    <n v="0"/>
    <n v="0"/>
    <n v="176"/>
    <n v="610.74"/>
    <n v="35.25568181818182"/>
    <n v="0"/>
    <n v="0"/>
    <n v="0"/>
    <n v="1378.08"/>
  </r>
  <r>
    <s v="AVX000813-01"/>
    <s v="盖子"/>
    <x v="1"/>
    <n v="202"/>
    <x v="1"/>
    <s v="HVX"/>
    <x v="0"/>
    <s v="Order specific"/>
    <n v="2100"/>
    <n v="2"/>
    <n v="0"/>
    <n v="307.8"/>
    <n v="0"/>
    <n v="0"/>
    <n v="0"/>
    <n v="615.6"/>
    <s v=""/>
    <n v="0"/>
    <n v="0"/>
    <n v="0"/>
    <n v="0"/>
  </r>
  <r>
    <s v="AVX000850-01"/>
    <s v="SPACE"/>
    <x v="2"/>
    <n v="212"/>
    <x v="1"/>
    <s v="HVX"/>
    <x v="1"/>
    <s v="kanban"/>
    <n v="2600"/>
    <n v="613"/>
    <n v="800"/>
    <n v="1.67"/>
    <n v="0"/>
    <n v="200"/>
    <n v="4760"/>
    <n v="1023.7099999999999"/>
    <n v="0.15336134453781514"/>
    <n v="0"/>
    <n v="167"/>
    <n v="1336"/>
    <n v="7949.2"/>
  </r>
  <r>
    <s v="AVX000857-01"/>
    <s v="PLATE"/>
    <x v="2"/>
    <n v="212"/>
    <x v="1"/>
    <s v="HVX"/>
    <x v="1"/>
    <s v="kanban"/>
    <n v="2600"/>
    <n v="177"/>
    <n v="100"/>
    <n v="3.69"/>
    <n v="0"/>
    <n v="50"/>
    <n v="683"/>
    <n v="653.13"/>
    <n v="327.59150805270866"/>
    <n v="0"/>
    <n v="92.25"/>
    <n v="369"/>
    <n v="2520.27"/>
  </r>
  <r>
    <s v="AVX000873-01"/>
    <s v="绝缘子"/>
    <x v="15"/>
    <n v="212"/>
    <x v="1"/>
    <s v="HVX"/>
    <x v="0"/>
    <s v="Order specific"/>
    <n v="2100"/>
    <n v="12"/>
    <n v="0"/>
    <n v="128.1"/>
    <n v="0"/>
    <n v="0"/>
    <n v="93"/>
    <n v="1537.1999999999998"/>
    <n v="694.67741935483878"/>
    <n v="0"/>
    <n v="0"/>
    <n v="0"/>
    <n v="11913.3"/>
  </r>
  <r>
    <s v="AVX000874-01"/>
    <s v="SPRING"/>
    <x v="4"/>
    <n v="219"/>
    <x v="1"/>
    <s v="HVX"/>
    <x v="0"/>
    <s v="Order specific"/>
    <n v="2100"/>
    <n v="173"/>
    <n v="100"/>
    <n v="0.05"/>
    <n v="0"/>
    <n v="0"/>
    <n v="238"/>
    <n v="8.65"/>
    <n v="18.403361344537817"/>
    <n v="0"/>
    <n v="0"/>
    <n v="5"/>
    <n v="11.9"/>
  </r>
  <r>
    <s v="AVX000876-01"/>
    <s v="SUPPORT"/>
    <x v="5"/>
    <n v="202"/>
    <x v="1"/>
    <s v="HVX"/>
    <x v="0"/>
    <s v="Order specific"/>
    <n v="2100"/>
    <n v="3"/>
    <n v="10"/>
    <n v="8.25"/>
    <n v="0"/>
    <n v="0"/>
    <n v="230"/>
    <n v="24.75"/>
    <n v="274.54347826086956"/>
    <n v="0"/>
    <n v="0"/>
    <n v="82.5"/>
    <n v="1897.5"/>
  </r>
  <r>
    <s v="AVX000916-01"/>
    <s v="LINK ROD"/>
    <x v="2"/>
    <n v="202"/>
    <x v="1"/>
    <s v="HVX"/>
    <x v="1"/>
    <s v="kanban"/>
    <n v="2600"/>
    <n v="540"/>
    <n v="540"/>
    <n v="9.1999999999999993"/>
    <n v="0"/>
    <n v="180"/>
    <n v="4396"/>
    <n v="4968"/>
    <n v="0.24909008189262968"/>
    <n v="0"/>
    <n v="827.99999999999989"/>
    <n v="4968"/>
    <n v="40443.199999999997"/>
  </r>
  <r>
    <s v="AVX000916-02"/>
    <s v="BEARING"/>
    <x v="1"/>
    <n v="214"/>
    <x v="1"/>
    <s v="HVX"/>
    <x v="0"/>
    <s v="Order specific"/>
    <n v="2100"/>
    <n v="88"/>
    <n v="0"/>
    <n v="12.4"/>
    <n v="0"/>
    <n v="0"/>
    <n v="365"/>
    <n v="1091.2"/>
    <n v="540"/>
    <n v="0"/>
    <n v="0"/>
    <n v="0"/>
    <n v="4526"/>
  </r>
  <r>
    <s v="AVX000923-03"/>
    <s v="LABEL ENGLISH"/>
    <x v="9"/>
    <n v="105"/>
    <x v="1"/>
    <s v="HVX"/>
    <x v="0"/>
    <s v="Order specific"/>
    <n v="2100"/>
    <n v="100"/>
    <n v="0"/>
    <n v="1.2"/>
    <n v="0"/>
    <n v="0"/>
    <n v="0"/>
    <n v="120"/>
    <s v=""/>
    <n v="0"/>
    <n v="0"/>
    <n v="0"/>
    <n v="0"/>
  </r>
  <r>
    <s v="AVX000923-04"/>
    <s v="LABEL ENGLISH"/>
    <x v="9"/>
    <n v="105"/>
    <x v="1"/>
    <s v="HVX"/>
    <x v="0"/>
    <s v="Order specific"/>
    <n v="2100"/>
    <n v="100"/>
    <n v="0"/>
    <n v="2.9"/>
    <n v="0"/>
    <n v="0"/>
    <n v="0"/>
    <n v="290"/>
    <s v=""/>
    <n v="0"/>
    <n v="0"/>
    <n v="0"/>
    <n v="0"/>
  </r>
  <r>
    <s v="AVX000945-01"/>
    <s v="SHUTTER DRIVER"/>
    <x v="15"/>
    <n v="202"/>
    <x v="1"/>
    <s v="HVX"/>
    <x v="0"/>
    <s v="Order specific"/>
    <n v="2100"/>
    <n v="2"/>
    <n v="0"/>
    <n v="92.46"/>
    <n v="0"/>
    <n v="0"/>
    <n v="3"/>
    <n v="184.92"/>
    <n v="12166.666666666668"/>
    <n v="0"/>
    <n v="0"/>
    <n v="0"/>
    <n v="277.38"/>
  </r>
  <r>
    <s v="AVX000945-02"/>
    <s v="SHUTTER DRIVER"/>
    <x v="15"/>
    <n v="202"/>
    <x v="1"/>
    <s v="HVX"/>
    <x v="0"/>
    <s v="Order specific"/>
    <n v="2100"/>
    <n v="2"/>
    <n v="0"/>
    <n v="92.46"/>
    <n v="0"/>
    <n v="0"/>
    <n v="3"/>
    <n v="184.92"/>
    <n v="243.33333333333331"/>
    <n v="0"/>
    <n v="0"/>
    <n v="0"/>
    <n v="277.38"/>
  </r>
  <r>
    <s v="AVX000946-01"/>
    <s v="SPUR GEAR"/>
    <x v="2"/>
    <n v="202"/>
    <x v="1"/>
    <s v="HVX"/>
    <x v="1"/>
    <s v="kanban"/>
    <n v="2600"/>
    <n v="505"/>
    <n v="400"/>
    <n v="3.46"/>
    <n v="0"/>
    <n v="200"/>
    <n v="2924"/>
    <n v="1747.3"/>
    <n v="0.2496580027359781"/>
    <n v="0"/>
    <n v="346"/>
    <n v="1384"/>
    <n v="10117.039999999999"/>
  </r>
  <r>
    <s v="AVX000947-01"/>
    <s v="SHAFT"/>
    <x v="2"/>
    <n v="212"/>
    <x v="1"/>
    <s v="HVX"/>
    <x v="1"/>
    <s v="kanban"/>
    <n v="2600"/>
    <n v="462"/>
    <n v="860"/>
    <n v="6.31"/>
    <n v="0"/>
    <n v="200"/>
    <n v="3160"/>
    <n v="2915.22"/>
    <n v="58.330696202531641"/>
    <n v="0"/>
    <n v="631"/>
    <n v="5426.5999999999995"/>
    <n v="19939.599999999999"/>
  </r>
  <r>
    <s v="AVX000969-01"/>
    <s v="AXLE"/>
    <x v="2"/>
    <n v="212"/>
    <x v="1"/>
    <s v="HVX"/>
    <x v="1"/>
    <s v="kanban"/>
    <n v="2600"/>
    <n v="753"/>
    <n v="720"/>
    <n v="3.09"/>
    <n v="0"/>
    <n v="180"/>
    <n v="4889"/>
    <n v="2326.77"/>
    <n v="34.491716097361426"/>
    <n v="0"/>
    <n v="278.09999999999997"/>
    <n v="2224.7999999999997"/>
    <n v="15107.009999999998"/>
  </r>
  <r>
    <s v="AVX000984-01"/>
    <s v="BEARING"/>
    <x v="1"/>
    <n v="202"/>
    <x v="1"/>
    <s v="HVX"/>
    <x v="0"/>
    <s v="Order specific"/>
    <n v="2100"/>
    <n v="2"/>
    <n v="0"/>
    <n v="30.63"/>
    <n v="0"/>
    <n v="0"/>
    <n v="0"/>
    <n v="61.26"/>
    <s v=""/>
    <n v="0"/>
    <n v="0"/>
    <n v="0"/>
    <n v="0"/>
  </r>
  <r>
    <s v="AVX000994-02"/>
    <s v="HVX-O左右拨叉销（210mm)"/>
    <x v="3"/>
    <n v="202"/>
    <x v="1"/>
    <s v="HVX"/>
    <x v="2"/>
    <s v="MRP"/>
    <s v="VMI"/>
    <n v="100"/>
    <n v="0"/>
    <n v="23.35"/>
    <n v="0"/>
    <n v="0"/>
    <n v="3338"/>
    <n v="2335"/>
    <n v="0.21869382863990414"/>
    <n v="0"/>
    <n v="0"/>
    <n v="0"/>
    <n v="77942.3"/>
  </r>
  <r>
    <s v="AVX000994-03"/>
    <s v="HVX-O左右拨叉销（275mm)"/>
    <x v="3"/>
    <n v="202"/>
    <x v="1"/>
    <s v="HVX"/>
    <x v="2"/>
    <s v="MRP"/>
    <s v="VMI"/>
    <n v="4"/>
    <n v="0"/>
    <n v="29.61"/>
    <n v="0"/>
    <n v="0"/>
    <n v="352"/>
    <n v="118.44"/>
    <n v="103.69318181818183"/>
    <n v="0"/>
    <n v="0"/>
    <n v="0"/>
    <n v="10422.719999999999"/>
  </r>
  <r>
    <s v="AVX001009-01"/>
    <s v="ROTATING SPRING"/>
    <x v="15"/>
    <n v="219"/>
    <x v="1"/>
    <s v="HVX"/>
    <x v="0"/>
    <s v="Order specific"/>
    <n v="2100"/>
    <n v="200"/>
    <n v="0"/>
    <n v="0.09"/>
    <n v="0"/>
    <n v="0"/>
    <n v="41"/>
    <n v="18"/>
    <n v="35.609756097560975"/>
    <n v="0"/>
    <n v="0"/>
    <n v="0"/>
    <n v="3.69"/>
  </r>
  <r>
    <s v="AVX001010-01"/>
    <s v="TORSION SPRING"/>
    <x v="15"/>
    <n v="219"/>
    <x v="1"/>
    <s v="HVX"/>
    <x v="0"/>
    <s v="Order specific"/>
    <n v="2100"/>
    <n v="198"/>
    <n v="0"/>
    <n v="0.93"/>
    <n v="0"/>
    <n v="0"/>
    <n v="50"/>
    <n v="184.14000000000001"/>
    <n v="1460"/>
    <n v="0"/>
    <n v="0"/>
    <n v="0"/>
    <n v="46.5"/>
  </r>
  <r>
    <s v="AVX001025-01"/>
    <s v="ROD"/>
    <x v="2"/>
    <n v="202"/>
    <x v="1"/>
    <s v="HVX"/>
    <x v="1"/>
    <s v="kanban"/>
    <n v="2600"/>
    <n v="489"/>
    <n v="150"/>
    <n v="2.36"/>
    <n v="0"/>
    <n v="150"/>
    <n v="2428"/>
    <n v="1154.04"/>
    <n v="29.765238879736405"/>
    <n v="0"/>
    <n v="177"/>
    <n v="354"/>
    <n v="5730.08"/>
  </r>
  <r>
    <s v="AVX001123-01"/>
    <s v="SCREW"/>
    <x v="2"/>
    <n v="212"/>
    <x v="1"/>
    <s v="HVX"/>
    <x v="1"/>
    <s v="kanban"/>
    <n v="2600"/>
    <n v="323"/>
    <n v="400"/>
    <n v="1.57"/>
    <n v="0"/>
    <n v="100"/>
    <n v="527"/>
    <n v="507.11"/>
    <n v="338.68121442125238"/>
    <n v="0"/>
    <n v="78.5"/>
    <n v="628"/>
    <n v="827.39"/>
  </r>
  <r>
    <s v="AVX001127-01"/>
    <s v="PoleA/B,活门驱动"/>
    <x v="3"/>
    <n v="212"/>
    <x v="1"/>
    <s v="HVX"/>
    <x v="2"/>
    <s v="MRP"/>
    <s v="VMI"/>
    <n v="100"/>
    <n v="120"/>
    <n v="15.24"/>
    <n v="0"/>
    <n v="0"/>
    <n v="1298"/>
    <n v="1524"/>
    <n v="90.828197226502311"/>
    <n v="0"/>
    <n v="0"/>
    <n v="1828.8"/>
    <n v="19781.52"/>
  </r>
  <r>
    <s v="AVX001127-21"/>
    <s v="PoleC/D,P210活门驱动"/>
    <x v="4"/>
    <n v="212"/>
    <x v="1"/>
    <s v="HVX"/>
    <x v="0"/>
    <s v="Order specific"/>
    <n v="2100"/>
    <n v="4"/>
    <n v="6"/>
    <n v="21.49"/>
    <n v="0"/>
    <n v="0"/>
    <n v="18"/>
    <n v="85.96"/>
    <n v="2027.7777777777776"/>
    <n v="0"/>
    <n v="0"/>
    <n v="128.94"/>
    <n v="386.82"/>
  </r>
  <r>
    <s v="AVX001127-22"/>
    <s v="PoleC/D,P275活门驱动"/>
    <x v="3"/>
    <n v="212"/>
    <x v="1"/>
    <s v="HVX"/>
    <x v="2"/>
    <s v="MRP"/>
    <s v="VMI"/>
    <n v="4"/>
    <n v="0"/>
    <n v="21.49"/>
    <n v="0"/>
    <n v="0"/>
    <n v="82"/>
    <n v="85.96"/>
    <n v="17.804878048780488"/>
    <n v="0"/>
    <n v="0"/>
    <n v="0"/>
    <n v="1762.1799999999998"/>
  </r>
  <r>
    <s v="AVX001226-01"/>
    <s v="PLATE"/>
    <x v="5"/>
    <n v="202"/>
    <x v="1"/>
    <s v="HVX"/>
    <x v="0"/>
    <s v="Order specific"/>
    <n v="2100"/>
    <n v="45"/>
    <n v="0"/>
    <n v="4.78"/>
    <n v="0"/>
    <n v="0"/>
    <n v="0"/>
    <n v="215.10000000000002"/>
    <s v=""/>
    <n v="0"/>
    <n v="0"/>
    <n v="0"/>
    <n v="0"/>
  </r>
  <r>
    <s v="AVX001227-01"/>
    <s v="PLATE"/>
    <x v="15"/>
    <n v="202"/>
    <x v="1"/>
    <s v="HVX"/>
    <x v="0"/>
    <s v="Order specific"/>
    <n v="2100"/>
    <n v="45"/>
    <n v="0"/>
    <n v="5.36"/>
    <n v="0"/>
    <n v="0"/>
    <n v="0"/>
    <n v="241.20000000000002"/>
    <s v=""/>
    <n v="0"/>
    <n v="0"/>
    <n v="0"/>
    <n v="0"/>
  </r>
  <r>
    <s v="AVX001259-01"/>
    <s v="INSULATION BPTM 100/40 Length 180mm"/>
    <x v="9"/>
    <n v="105"/>
    <x v="1"/>
    <s v="HVX"/>
    <x v="0"/>
    <s v="Order specific"/>
    <n v="2100"/>
    <n v="182"/>
    <n v="0"/>
    <n v="17.3"/>
    <n v="0"/>
    <n v="0"/>
    <n v="158"/>
    <n v="3148.6"/>
    <n v="103.95569620253166"/>
    <n v="0"/>
    <n v="0"/>
    <n v="0"/>
    <n v="2733.4"/>
  </r>
  <r>
    <s v="AVX001261-01"/>
    <s v="活门驱动（加长版）"/>
    <x v="4"/>
    <n v="105"/>
    <x v="1"/>
    <s v="HVX"/>
    <x v="0"/>
    <s v="Order specific"/>
    <n v="2100"/>
    <n v="136"/>
    <n v="200"/>
    <n v="21.43"/>
    <n v="0"/>
    <n v="0"/>
    <n v="70"/>
    <n v="2914.48"/>
    <n v="949"/>
    <n v="0"/>
    <n v="0"/>
    <n v="4286"/>
    <n v="1500.1"/>
  </r>
  <r>
    <s v="AVX001346-01"/>
    <s v="PLATE"/>
    <x v="10"/>
    <n v="202"/>
    <x v="1"/>
    <s v="HVX"/>
    <x v="0"/>
    <s v="Order specific"/>
    <n v="2100"/>
    <n v="12"/>
    <n v="8"/>
    <n v="1.24"/>
    <n v="0"/>
    <n v="0"/>
    <n v="23"/>
    <n v="14.879999999999999"/>
    <n v="2158.260869565217"/>
    <n v="0"/>
    <n v="0"/>
    <n v="9.92"/>
    <n v="28.52"/>
  </r>
  <r>
    <s v="AVX001349-01"/>
    <s v="PLATE"/>
    <x v="10"/>
    <n v="202"/>
    <x v="1"/>
    <s v="HVX"/>
    <x v="0"/>
    <s v="Order specific"/>
    <n v="2100"/>
    <n v="1"/>
    <n v="5"/>
    <n v="15.5"/>
    <n v="0"/>
    <n v="0"/>
    <n v="1"/>
    <n v="15.5"/>
    <n v="4380"/>
    <n v="0"/>
    <n v="0"/>
    <n v="77.5"/>
    <n v="15.5"/>
  </r>
  <r>
    <s v="AVXN00017-01"/>
    <s v="EQUIPED SHEET"/>
    <x v="2"/>
    <n v="202"/>
    <x v="1"/>
    <s v="HVX"/>
    <x v="1"/>
    <s v="kanban"/>
    <n v="2600"/>
    <n v="368"/>
    <n v="0"/>
    <n v="5"/>
    <n v="0"/>
    <n v="60"/>
    <n v="524"/>
    <n v="1840"/>
    <n v="0.69656488549618323"/>
    <n v="0"/>
    <n v="150"/>
    <n v="0"/>
    <n v="2620"/>
  </r>
  <r>
    <s v="AVXN00034-03"/>
    <s v="中置式底盘车(不带关门联锁)-(配AMS P275)"/>
    <x v="0"/>
    <n v="212"/>
    <x v="0"/>
    <s v="VEP"/>
    <x v="0"/>
    <s v="Order specific"/>
    <n v="2100"/>
    <n v="5"/>
    <n v="3"/>
    <n v="2429.34"/>
    <n v="0"/>
    <n v="0"/>
    <n v="35"/>
    <n v="12146.7"/>
    <n v="3837.7142857142858"/>
    <n v="0"/>
    <n v="0"/>
    <n v="7288.02"/>
    <n v="85026.900000000009"/>
  </r>
  <r>
    <s v="AVXN00034-07"/>
    <s v="中置式底盘车(带关门联锁)-(配AMS P275)"/>
    <x v="0"/>
    <n v="212"/>
    <x v="0"/>
    <s v="VEP"/>
    <x v="0"/>
    <s v="Order specific"/>
    <n v="2100"/>
    <n v="3"/>
    <n v="0"/>
    <n v="2840"/>
    <n v="0"/>
    <n v="0"/>
    <n v="0"/>
    <n v="8520"/>
    <s v=""/>
    <n v="0"/>
    <n v="0"/>
    <n v="0"/>
    <n v="0"/>
  </r>
  <r>
    <s v="AVXN00048-01"/>
    <s v="特殊触头"/>
    <x v="1"/>
    <n v="202"/>
    <x v="1"/>
    <s v="HVX"/>
    <x v="0"/>
    <s v="Order specific"/>
    <n v="2100"/>
    <n v="18"/>
    <n v="0"/>
    <n v="248.92"/>
    <n v="0"/>
    <n v="0"/>
    <n v="150"/>
    <n v="4480.5599999999995"/>
    <n v="7.3"/>
    <n v="0"/>
    <n v="0"/>
    <n v="0"/>
    <n v="37338"/>
  </r>
  <r>
    <s v="AVXN00048-02"/>
    <s v="特殊触头"/>
    <x v="1"/>
    <n v="202"/>
    <x v="1"/>
    <s v="HVX"/>
    <x v="0"/>
    <s v="Order specific"/>
    <n v="2100"/>
    <n v="18"/>
    <n v="0"/>
    <n v="272.77"/>
    <n v="0"/>
    <n v="0"/>
    <n v="150"/>
    <n v="4909.8599999999997"/>
    <n v="43.8"/>
    <n v="0"/>
    <n v="0"/>
    <n v="0"/>
    <n v="40915.5"/>
  </r>
  <r>
    <s v="AVXN00052-01"/>
    <s v="上触臂(1250A)--AMS&amp;DNF7"/>
    <x v="0"/>
    <n v="212"/>
    <x v="0"/>
    <s v="VEP"/>
    <x v="0"/>
    <s v="Order specific"/>
    <n v="2100"/>
    <n v="15"/>
    <n v="9"/>
    <n v="305.94"/>
    <n v="0"/>
    <n v="0"/>
    <n v="111"/>
    <n v="4589.1000000000004"/>
    <n v="59.189189189189193"/>
    <n v="0"/>
    <n v="0"/>
    <n v="2753.46"/>
    <n v="33959.339999999997"/>
  </r>
  <r>
    <s v="AVXN00052-03"/>
    <s v="上触臂(1600A)--AMS&amp;DNF7"/>
    <x v="0"/>
    <n v="212"/>
    <x v="0"/>
    <s v="VEP"/>
    <x v="0"/>
    <s v="Order specific"/>
    <n v="2100"/>
    <n v="6"/>
    <n v="0"/>
    <n v="434.4"/>
    <n v="0"/>
    <n v="0"/>
    <n v="3"/>
    <n v="2606.3999999999996"/>
    <n v="1825"/>
    <n v="0"/>
    <n v="0"/>
    <n v="0"/>
    <n v="1303.1999999999998"/>
  </r>
  <r>
    <s v="AVXN00053-01"/>
    <s v="下触臂(1250A)--AMS&amp;DNF7"/>
    <x v="0"/>
    <n v="212"/>
    <x v="0"/>
    <s v="VEP"/>
    <x v="0"/>
    <s v="Order specific"/>
    <n v="2100"/>
    <n v="15"/>
    <n v="9"/>
    <n v="130.9"/>
    <n v="0"/>
    <n v="0"/>
    <n v="111"/>
    <n v="1963.5"/>
    <n v="19.72972972972973"/>
    <n v="0"/>
    <n v="0"/>
    <n v="1178.1000000000001"/>
    <n v="14529.900000000001"/>
  </r>
  <r>
    <s v="AVXN00066-01"/>
    <s v="电动手车电机 48VDC"/>
    <x v="3"/>
    <n v="202"/>
    <x v="1"/>
    <s v="HVX"/>
    <x v="2"/>
    <s v="MRP"/>
    <s v="VMI"/>
    <n v="2"/>
    <n v="0"/>
    <n v="452.99"/>
    <n v="0"/>
    <n v="0"/>
    <n v="83"/>
    <n v="905.98"/>
    <n v="65.963855421686745"/>
    <n v="0"/>
    <n v="0"/>
    <n v="0"/>
    <n v="37598.17"/>
  </r>
  <r>
    <s v="AVXN00111-14"/>
    <s v="KYN61 40.5KV触臂2500A"/>
    <x v="10"/>
    <n v="202"/>
    <x v="1"/>
    <s v="HVX"/>
    <x v="0"/>
    <s v="Order specific"/>
    <n v="2100"/>
    <n v="18"/>
    <n v="0"/>
    <n v="1699.45"/>
    <n v="0"/>
    <n v="0"/>
    <n v="187"/>
    <n v="30590.100000000002"/>
    <n v="3.903743315508021"/>
    <n v="0"/>
    <n v="0"/>
    <n v="0"/>
    <n v="317797.15000000002"/>
  </r>
  <r>
    <s v="AVXN00186-01"/>
    <s v="合闸闭锁电磁铁Y1 230VDC"/>
    <x v="4"/>
    <n v="219"/>
    <x v="1"/>
    <s v="HVX"/>
    <x v="0"/>
    <s v="Order specific"/>
    <n v="2100"/>
    <n v="2"/>
    <n v="0"/>
    <n v="35.6"/>
    <n v="0"/>
    <n v="0"/>
    <n v="0"/>
    <n v="71.2"/>
    <s v=""/>
    <n v="0"/>
    <n v="0"/>
    <n v="0"/>
    <n v="0"/>
  </r>
  <r>
    <s v="AVXN00186-02"/>
    <s v="合闸闭锁电磁铁Y1（新）220VDC"/>
    <x v="3"/>
    <n v="219"/>
    <x v="1"/>
    <s v="HVX"/>
    <x v="2"/>
    <s v="MRP"/>
    <s v="VMI"/>
    <n v="92"/>
    <n v="1"/>
    <n v="35.6"/>
    <n v="0"/>
    <n v="0"/>
    <n v="1348"/>
    <n v="3275.2000000000003"/>
    <n v="0.54154302670623145"/>
    <n v="0"/>
    <n v="0"/>
    <n v="35.6"/>
    <n v="47988.800000000003"/>
  </r>
  <r>
    <s v="AVXN00186-03"/>
    <s v="合闸闭锁电磁铁 125VDC"/>
    <x v="3"/>
    <n v="219"/>
    <x v="1"/>
    <s v="HVX"/>
    <x v="2"/>
    <s v="MRP"/>
    <s v="VMI"/>
    <n v="2"/>
    <n v="0"/>
    <n v="35.6"/>
    <n v="0"/>
    <n v="0"/>
    <n v="42"/>
    <n v="71.2"/>
    <n v="799.52380952380963"/>
    <n v="0"/>
    <n v="0"/>
    <n v="0"/>
    <n v="1495.2"/>
  </r>
  <r>
    <s v="AVXN00186-04"/>
    <s v="合闸闭锁电磁铁Y1（新）110VDC"/>
    <x v="3"/>
    <n v="219"/>
    <x v="1"/>
    <s v="HVX"/>
    <x v="2"/>
    <s v="MRP"/>
    <s v="VMI"/>
    <n v="65"/>
    <n v="0"/>
    <n v="35.6"/>
    <n v="0"/>
    <n v="0"/>
    <n v="1110"/>
    <n v="2314"/>
    <n v="0.65765765765765771"/>
    <n v="0"/>
    <n v="0"/>
    <n v="0"/>
    <n v="39516"/>
  </r>
  <r>
    <s v="AVXN00186-06"/>
    <s v="合闸闭锁电磁铁Y1（新）48VDC"/>
    <x v="3"/>
    <n v="219"/>
    <x v="1"/>
    <s v="HVX"/>
    <x v="2"/>
    <s v="MRP"/>
    <s v="VMI"/>
    <n v="46"/>
    <n v="0"/>
    <n v="35.6"/>
    <n v="0"/>
    <n v="0"/>
    <n v="11"/>
    <n v="1637.6000000000001"/>
    <n v="2156.818181818182"/>
    <n v="0"/>
    <n v="0"/>
    <n v="0"/>
    <n v="391.6"/>
  </r>
  <r>
    <s v="AVXN00192-01"/>
    <s v="WIRING SLEEVE"/>
    <x v="15"/>
    <n v="105"/>
    <x v="1"/>
    <s v="HVX"/>
    <x v="0"/>
    <s v="Order specific"/>
    <n v="2100"/>
    <n v="1"/>
    <n v="0"/>
    <n v="8.0399999999999991"/>
    <n v="0"/>
    <n v="0"/>
    <n v="1"/>
    <n v="8.0399999999999991"/>
    <n v="16790"/>
    <n v="0"/>
    <n v="0"/>
    <n v="0"/>
    <n v="8.0399999999999991"/>
  </r>
  <r>
    <s v="AVXN00232-01"/>
    <s v="底部装配"/>
    <x v="10"/>
    <n v="202"/>
    <x v="1"/>
    <s v="HVX"/>
    <x v="0"/>
    <s v="Order specific"/>
    <n v="2100"/>
    <n v="12"/>
    <n v="0"/>
    <n v="256.16000000000003"/>
    <n v="0"/>
    <n v="0"/>
    <n v="2"/>
    <n v="3073.92"/>
    <n v="182.5"/>
    <n v="0"/>
    <n v="0"/>
    <n v="0"/>
    <n v="512.32000000000005"/>
  </r>
  <r>
    <s v="AVXN00243-01"/>
    <s v="接触器触臂AC相"/>
    <x v="3"/>
    <n v="202"/>
    <x v="1"/>
    <s v="HVX"/>
    <x v="2"/>
    <s v="MRP"/>
    <s v="VMI"/>
    <n v="46"/>
    <n v="0"/>
    <n v="338.99"/>
    <n v="0"/>
    <n v="0"/>
    <n v="904"/>
    <n v="15593.54"/>
    <n v="4.8451327433628322"/>
    <n v="0"/>
    <n v="0"/>
    <n v="0"/>
    <n v="306446.96000000002"/>
  </r>
  <r>
    <s v="AVXN00244-01"/>
    <s v="接触器触臂B相"/>
    <x v="3"/>
    <n v="202"/>
    <x v="1"/>
    <s v="HVX"/>
    <x v="2"/>
    <s v="MRP"/>
    <s v="VMI"/>
    <n v="23"/>
    <n v="0"/>
    <n v="309.17"/>
    <n v="0"/>
    <n v="0"/>
    <n v="451"/>
    <n v="7110.9100000000008"/>
    <n v="37.228381374722836"/>
    <n v="0"/>
    <n v="0"/>
    <n v="0"/>
    <n v="139435.67000000001"/>
  </r>
  <r>
    <s v="AVXN00264-01"/>
    <s v="KYN61 落地式手车1200mm"/>
    <x v="10"/>
    <n v="212"/>
    <x v="0"/>
    <s v="VEP"/>
    <x v="0"/>
    <s v="Order specific"/>
    <n v="2100"/>
    <n v="7"/>
    <n v="0"/>
    <n v="4473"/>
    <n v="0"/>
    <n v="0"/>
    <n v="28"/>
    <n v="31311"/>
    <n v="299.82142857142856"/>
    <n v="0"/>
    <n v="0"/>
    <n v="0"/>
    <n v="125244"/>
  </r>
  <r>
    <s v="AVXN00264-02"/>
    <s v="KYN61 落地式手车1400mm"/>
    <x v="10"/>
    <n v="212"/>
    <x v="1"/>
    <s v="HVX"/>
    <x v="0"/>
    <s v="Order specific"/>
    <n v="2100"/>
    <n v="3"/>
    <n v="9"/>
    <n v="4647.3999999999996"/>
    <n v="0"/>
    <n v="0"/>
    <n v="77"/>
    <n v="13942.199999999999"/>
    <n v="33.18181818181818"/>
    <n v="0"/>
    <n v="0"/>
    <n v="41826.6"/>
    <n v="357849.8"/>
  </r>
  <r>
    <s v="AVXN00264-51"/>
    <s v="KYN61 落地式手车1400mm"/>
    <x v="10"/>
    <n v="212"/>
    <x v="1"/>
    <s v="HVX"/>
    <x v="0"/>
    <s v="Order specific"/>
    <n v="2100"/>
    <n v="3"/>
    <n v="0"/>
    <n v="4370"/>
    <n v="0"/>
    <n v="0"/>
    <n v="0"/>
    <n v="13110"/>
    <s v=""/>
    <n v="0"/>
    <n v="0"/>
    <n v="0"/>
    <n v="0"/>
  </r>
  <r>
    <s v="AVXN00274-01"/>
    <s v="接触器面板"/>
    <x v="3"/>
    <n v="202"/>
    <x v="1"/>
    <s v="HVX"/>
    <x v="2"/>
    <s v="MRP"/>
    <s v="VMI"/>
    <n v="20"/>
    <n v="0"/>
    <n v="132.32"/>
    <n v="0"/>
    <n v="0"/>
    <n v="420"/>
    <n v="2646.3999999999996"/>
    <n v="2.6071428571428572"/>
    <n v="0"/>
    <n v="0"/>
    <n v="0"/>
    <n v="55574.399999999994"/>
  </r>
  <r>
    <s v="AVXN00274-02"/>
    <s v="特殊门提升面板"/>
    <x v="9"/>
    <n v="202"/>
    <x v="1"/>
    <s v="HVX"/>
    <x v="0"/>
    <s v="Order specific"/>
    <n v="2100"/>
    <n v="3"/>
    <n v="21"/>
    <n v="146.66999999999999"/>
    <n v="0"/>
    <n v="0"/>
    <n v="31"/>
    <n v="440.01"/>
    <n v="235.48387096774192"/>
    <n v="0"/>
    <n v="0"/>
    <n v="3080.0699999999997"/>
    <n v="4546.7699999999995"/>
  </r>
  <r>
    <s v="AVXN00317-01"/>
    <s v="储能摇把"/>
    <x v="10"/>
    <n v="202"/>
    <x v="1"/>
    <s v="HVX"/>
    <x v="0"/>
    <s v="Order specific"/>
    <n v="2100"/>
    <n v="33"/>
    <n v="0"/>
    <n v="72.5"/>
    <n v="0"/>
    <n v="0"/>
    <n v="35"/>
    <n v="2392.5"/>
    <n v="31.285714285714285"/>
    <n v="0"/>
    <n v="0"/>
    <n v="0"/>
    <n v="2537.5"/>
  </r>
  <r>
    <s v="AVXN00332-02"/>
    <s v="BOTTOM"/>
    <x v="4"/>
    <n v="202"/>
    <x v="1"/>
    <s v="HVX"/>
    <x v="0"/>
    <s v="Order specific"/>
    <n v="2100"/>
    <n v="62"/>
    <n v="1"/>
    <n v="144.22999999999999"/>
    <n v="0"/>
    <n v="0"/>
    <n v="1291"/>
    <n v="8942.26"/>
    <n v="9.3299767621998448"/>
    <n v="0"/>
    <n v="0"/>
    <n v="144.22999999999999"/>
    <n v="186200.93"/>
  </r>
  <r>
    <s v="AVXN00332-03"/>
    <s v="BOTTOM"/>
    <x v="4"/>
    <n v="202"/>
    <x v="1"/>
    <s v="HVX"/>
    <x v="0"/>
    <s v="Order specific"/>
    <n v="2100"/>
    <n v="8"/>
    <n v="2"/>
    <n v="159.22"/>
    <n v="0"/>
    <n v="0"/>
    <n v="244"/>
    <n v="1273.76"/>
    <n v="92.745901639344268"/>
    <n v="0"/>
    <n v="0"/>
    <n v="318.44"/>
    <n v="38849.68"/>
  </r>
  <r>
    <s v="AVXN00348-01"/>
    <s v="PLATE"/>
    <x v="2"/>
    <n v="212"/>
    <x v="1"/>
    <s v="HVX"/>
    <x v="1"/>
    <s v="kanban"/>
    <n v="2600"/>
    <n v="77"/>
    <n v="85"/>
    <n v="10.92"/>
    <n v="0"/>
    <n v="60"/>
    <n v="1622"/>
    <n v="840.84"/>
    <n v="1.8002466091245377"/>
    <n v="0"/>
    <n v="327.60000000000002"/>
    <n v="928.2"/>
    <n v="17712.240000000002"/>
  </r>
  <r>
    <s v="AVXN00372-01"/>
    <s v="HVX-O触臂630A"/>
    <x v="3"/>
    <n v="212"/>
    <x v="1"/>
    <s v="HVX"/>
    <x v="2"/>
    <s v="MRP"/>
    <s v="VMI"/>
    <n v="96"/>
    <n v="0"/>
    <n v="98.45"/>
    <n v="0"/>
    <n v="0"/>
    <n v="4128"/>
    <n v="9451.2000000000007"/>
    <n v="6.8083817829457356"/>
    <n v="0"/>
    <n v="0"/>
    <n v="0"/>
    <n v="406401.60000000003"/>
  </r>
  <r>
    <s v="AVXN00372-02"/>
    <s v="HVX-O触臂1250A"/>
    <x v="3"/>
    <n v="212"/>
    <x v="1"/>
    <s v="HVX"/>
    <x v="2"/>
    <s v="MRP"/>
    <s v="VMI"/>
    <n v="197"/>
    <n v="0"/>
    <n v="225.08"/>
    <n v="0"/>
    <n v="0"/>
    <n v="5046"/>
    <n v="44340.76"/>
    <n v="6.9441141498216403"/>
    <n v="0"/>
    <n v="0"/>
    <n v="0"/>
    <n v="1135753.6800000002"/>
  </r>
  <r>
    <s v="AVXN00398-02"/>
    <s v="SUPPORT"/>
    <x v="4"/>
    <n v="202"/>
    <x v="1"/>
    <s v="HVX"/>
    <x v="0"/>
    <s v="Order specific"/>
    <n v="2100"/>
    <n v="62"/>
    <n v="1"/>
    <n v="512.78"/>
    <n v="0"/>
    <n v="0"/>
    <n v="753"/>
    <n v="31792.359999999997"/>
    <n v="95.491367861885792"/>
    <n v="0"/>
    <n v="0"/>
    <n v="512.78"/>
    <n v="386123.33999999997"/>
  </r>
  <r>
    <s v="AVXN00398-04"/>
    <s v="SUPPORT"/>
    <x v="4"/>
    <n v="202"/>
    <x v="1"/>
    <s v="HVX"/>
    <x v="0"/>
    <s v="Order specific"/>
    <n v="2100"/>
    <n v="8"/>
    <n v="0"/>
    <n v="546.4"/>
    <n v="0"/>
    <n v="0"/>
    <n v="61"/>
    <n v="4371.2"/>
    <n v="370.98360655737707"/>
    <n v="0"/>
    <n v="0"/>
    <n v="0"/>
    <n v="33330.400000000001"/>
  </r>
  <r>
    <s v="AVXN00398-05"/>
    <s v="SUPPORT"/>
    <x v="4"/>
    <n v="202"/>
    <x v="1"/>
    <s v="HVX"/>
    <x v="0"/>
    <s v="Order specific"/>
    <n v="2100"/>
    <n v="2"/>
    <n v="0"/>
    <n v="571.91999999999996"/>
    <n v="0"/>
    <n v="0"/>
    <n v="21"/>
    <n v="1143.8399999999999"/>
    <n v="139.04761904761904"/>
    <n v="0"/>
    <n v="0"/>
    <n v="0"/>
    <n v="12010.32"/>
  </r>
  <r>
    <s v="AVXN00401-01"/>
    <s v="大电流机构储能电机110/125V AC/DC"/>
    <x v="3"/>
    <n v="202"/>
    <x v="1"/>
    <s v="HVX"/>
    <x v="2"/>
    <s v="MRP"/>
    <s v="VMI"/>
    <n v="6"/>
    <n v="0"/>
    <n v="138"/>
    <n v="0"/>
    <n v="0"/>
    <n v="283"/>
    <n v="828"/>
    <n v="2.579505300353357"/>
    <n v="0"/>
    <n v="0"/>
    <n v="0"/>
    <n v="39054"/>
  </r>
  <r>
    <s v="AVXN00402-01"/>
    <s v="DBA1 VMI,2100库放超市"/>
    <x v="3"/>
    <n v="202"/>
    <x v="1"/>
    <s v="HVX"/>
    <x v="2"/>
    <s v="MRP"/>
    <s v="VMI"/>
    <n v="16"/>
    <n v="0"/>
    <n v="138"/>
    <n v="0"/>
    <n v="0"/>
    <n v="569"/>
    <n v="2208"/>
    <n v="3.8488576449912126"/>
    <n v="0"/>
    <n v="0"/>
    <n v="0"/>
    <n v="78522"/>
  </r>
  <r>
    <s v="AVXN00414-01"/>
    <s v="大电流S11三角片"/>
    <x v="3"/>
    <n v="212"/>
    <x v="1"/>
    <s v="HVX"/>
    <x v="2"/>
    <s v="MRP"/>
    <s v="VMI"/>
    <n v="56"/>
    <n v="0"/>
    <n v="10.07"/>
    <n v="0"/>
    <n v="0"/>
    <n v="4388"/>
    <n v="563.92000000000007"/>
    <n v="1.3309024612579763"/>
    <n v="0"/>
    <n v="0"/>
    <n v="0"/>
    <n v="44187.16"/>
  </r>
  <r>
    <s v="AVXN00414-02"/>
    <s v="OPERATING PART"/>
    <x v="10"/>
    <n v="212"/>
    <x v="1"/>
    <s v="HVX"/>
    <x v="0"/>
    <s v="Order specific"/>
    <n v="2100"/>
    <n v="186"/>
    <n v="0"/>
    <n v="5"/>
    <n v="0"/>
    <n v="0"/>
    <n v="686"/>
    <n v="930"/>
    <n v="29.795918367346935"/>
    <n v="0"/>
    <n v="0"/>
    <n v="0"/>
    <n v="3430"/>
  </r>
  <r>
    <s v="AVXN00444-01"/>
    <s v="LOCKING LEVER"/>
    <x v="2"/>
    <n v="202"/>
    <x v="1"/>
    <s v="HVX"/>
    <x v="1"/>
    <s v="kanban"/>
    <n v="2600"/>
    <n v="206"/>
    <n v="302"/>
    <n v="7.05"/>
    <n v="0"/>
    <n v="100"/>
    <n v="1633"/>
    <n v="1452.3"/>
    <n v="41.573790569503984"/>
    <n v="0"/>
    <n v="352.5"/>
    <n v="2129.1"/>
    <n v="11512.65"/>
  </r>
  <r>
    <s v="AVXN00452-02"/>
    <s v="Isc≤40KA,P210焊接壳体"/>
    <x v="3"/>
    <n v="202"/>
    <x v="1"/>
    <s v="HVX"/>
    <x v="2"/>
    <s v="MRP"/>
    <s v="VMI"/>
    <n v="46"/>
    <n v="0"/>
    <n v="633.76"/>
    <n v="0"/>
    <n v="0"/>
    <n v="753"/>
    <n v="29152.959999999999"/>
    <n v="99.853917662682591"/>
    <n v="0"/>
    <n v="0"/>
    <n v="0"/>
    <n v="477221.27999999997"/>
  </r>
  <r>
    <s v="AVXN00452-03"/>
    <s v="Isc≤40KA,P275焊接壳体"/>
    <x v="3"/>
    <n v="202"/>
    <x v="1"/>
    <s v="HVX"/>
    <x v="2"/>
    <s v="MRP"/>
    <s v="VMI"/>
    <n v="1"/>
    <n v="0"/>
    <n v="685.53"/>
    <n v="0"/>
    <n v="0"/>
    <n v="6"/>
    <n v="685.53"/>
    <n v="2798.3333333333335"/>
    <n v="0"/>
    <n v="0"/>
    <n v="0"/>
    <n v="4113.18"/>
  </r>
  <r>
    <s v="AVXN00452-22"/>
    <s v="Isc≤50KA,P275焊接壳体"/>
    <x v="3"/>
    <n v="202"/>
    <x v="1"/>
    <s v="HVX"/>
    <x v="2"/>
    <s v="MRP"/>
    <s v="VMI"/>
    <n v="2"/>
    <n v="0"/>
    <n v="702.76"/>
    <n v="0"/>
    <n v="0"/>
    <n v="39"/>
    <n v="1405.52"/>
    <n v="9.3589743589743595"/>
    <n v="0"/>
    <n v="0"/>
    <n v="0"/>
    <n v="27407.64"/>
  </r>
  <r>
    <s v="AVXN00509-01"/>
    <s v="HVX-O底板150mm"/>
    <x v="4"/>
    <n v="202"/>
    <x v="1"/>
    <s v="HVX"/>
    <x v="0"/>
    <s v="Order specific"/>
    <n v="2100"/>
    <n v="12"/>
    <n v="0"/>
    <n v="112.38"/>
    <n v="0"/>
    <n v="0"/>
    <n v="56"/>
    <n v="1348.56"/>
    <n v="13.035714285714285"/>
    <n v="0"/>
    <n v="0"/>
    <n v="0"/>
    <n v="6293.28"/>
  </r>
  <r>
    <s v="AVXN00509-02"/>
    <s v="HVX-O底板210mm"/>
    <x v="4"/>
    <n v="202"/>
    <x v="1"/>
    <s v="HVX"/>
    <x v="0"/>
    <s v="Order specific"/>
    <n v="2100"/>
    <n v="13"/>
    <n v="0"/>
    <n v="138.58000000000001"/>
    <n v="0"/>
    <n v="0"/>
    <n v="935"/>
    <n v="1801.5400000000002"/>
    <n v="4.6844919786096257"/>
    <n v="0"/>
    <n v="0"/>
    <n v="0"/>
    <n v="129572.30000000002"/>
  </r>
  <r>
    <s v="AVXN00509-03"/>
    <s v="HVX-O底板275mm"/>
    <x v="4"/>
    <n v="202"/>
    <x v="1"/>
    <s v="HVX"/>
    <x v="0"/>
    <s v="Order specific"/>
    <n v="2100"/>
    <n v="3"/>
    <n v="0"/>
    <n v="154.63999999999999"/>
    <n v="0"/>
    <n v="0"/>
    <n v="126"/>
    <n v="463.91999999999996"/>
    <n v="37.658730158730158"/>
    <n v="0"/>
    <n v="0"/>
    <n v="0"/>
    <n v="19484.64"/>
  </r>
  <r>
    <s v="AVXN00585-01"/>
    <s v="SHAFT"/>
    <x v="15"/>
    <n v="202"/>
    <x v="1"/>
    <s v="HVX"/>
    <x v="0"/>
    <s v="Order specific"/>
    <n v="2100"/>
    <n v="63"/>
    <n v="0"/>
    <n v="26.8"/>
    <n v="0"/>
    <n v="0"/>
    <n v="89"/>
    <n v="1688.4"/>
    <n v="12.303370786516854"/>
    <n v="0"/>
    <n v="0"/>
    <n v="0"/>
    <n v="2385.2000000000003"/>
  </r>
  <r>
    <s v="AVXN00585-02"/>
    <s v="SHAFT"/>
    <x v="15"/>
    <n v="202"/>
    <x v="1"/>
    <s v="HVX"/>
    <x v="0"/>
    <s v="Order specific"/>
    <n v="2100"/>
    <n v="61"/>
    <n v="0"/>
    <n v="28.13"/>
    <n v="0"/>
    <n v="0"/>
    <n v="91"/>
    <n v="1715.9299999999998"/>
    <n v="252.69230769230768"/>
    <n v="0"/>
    <n v="0"/>
    <n v="0"/>
    <n v="2559.83"/>
  </r>
  <r>
    <s v="AVXN00653-01"/>
    <s v="ASSEMBLY"/>
    <x v="3"/>
    <n v="202"/>
    <x v="1"/>
    <s v="HVX"/>
    <x v="2"/>
    <s v="MRP"/>
    <s v="VMI"/>
    <n v="22"/>
    <n v="0"/>
    <n v="76.77"/>
    <n v="0"/>
    <n v="0"/>
    <n v="341"/>
    <n v="1688.9399999999998"/>
    <n v="65.293255131964813"/>
    <n v="0"/>
    <n v="0"/>
    <n v="0"/>
    <n v="26178.57"/>
  </r>
  <r>
    <s v="AVXN00672-01"/>
    <s v="CONNECTION"/>
    <x v="4"/>
    <n v="105"/>
    <x v="1"/>
    <s v="HVX"/>
    <x v="0"/>
    <s v="Order specific"/>
    <n v="2100"/>
    <n v="120"/>
    <n v="0"/>
    <n v="151.51"/>
    <n v="0"/>
    <n v="0"/>
    <n v="216"/>
    <n v="18181.199999999997"/>
    <n v="37.175925925925924"/>
    <n v="0"/>
    <n v="0"/>
    <n v="0"/>
    <n v="32726.159999999996"/>
  </r>
  <r>
    <s v="AVXN00708-01"/>
    <s v="HVX-A固定式号码排"/>
    <x v="2"/>
    <n v="219"/>
    <x v="1"/>
    <s v="HVX"/>
    <x v="1"/>
    <s v="kanban"/>
    <n v="2600"/>
    <n v="150"/>
    <n v="250"/>
    <n v="7.38"/>
    <n v="0"/>
    <n v="100"/>
    <n v="0"/>
    <n v="1107"/>
    <s v=""/>
    <n v="0"/>
    <n v="369"/>
    <n v="1845"/>
    <n v="0"/>
  </r>
  <r>
    <s v="AVXN00708-02"/>
    <s v="HVX-O固定式号码排"/>
    <x v="2"/>
    <n v="219"/>
    <x v="1"/>
    <s v="HVX"/>
    <x v="1"/>
    <s v="kanban"/>
    <n v="2600"/>
    <n v="100"/>
    <n v="100"/>
    <n v="9.84"/>
    <n v="0"/>
    <n v="50"/>
    <n v="0"/>
    <n v="984"/>
    <s v=""/>
    <n v="0"/>
    <n v="246"/>
    <n v="984"/>
    <n v="0"/>
  </r>
  <r>
    <s v="AVXN00708-03"/>
    <s v="HVX-A电动手车号码排"/>
    <x v="2"/>
    <n v="219"/>
    <x v="1"/>
    <s v="HVX"/>
    <x v="1"/>
    <s v="kanban"/>
    <n v="2600"/>
    <n v="100"/>
    <n v="250"/>
    <n v="1.64"/>
    <n v="0"/>
    <n v="50"/>
    <n v="0"/>
    <n v="164"/>
    <s v=""/>
    <n v="0"/>
    <n v="41"/>
    <n v="410"/>
    <n v="0"/>
  </r>
  <r>
    <s v="AVXN00719-01"/>
    <s v="LOCKING LEVER"/>
    <x v="10"/>
    <n v="202"/>
    <x v="1"/>
    <s v="HVX"/>
    <x v="0"/>
    <s v="Order specific"/>
    <n v="2100"/>
    <n v="12"/>
    <n v="8"/>
    <n v="11.02"/>
    <n v="0"/>
    <n v="0"/>
    <n v="23"/>
    <n v="132.24"/>
    <n v="1586.9565217391303"/>
    <n v="0"/>
    <n v="0"/>
    <n v="88.16"/>
    <n v="253.45999999999998"/>
  </r>
  <r>
    <s v="AVXN10181-02"/>
    <s v="HANDLE"/>
    <x v="10"/>
    <n v="202"/>
    <x v="1"/>
    <s v="HVX"/>
    <x v="0"/>
    <s v="Order specific"/>
    <n v="2100"/>
    <n v="16"/>
    <n v="0"/>
    <n v="102.05"/>
    <n v="0"/>
    <n v="0"/>
    <n v="0"/>
    <n v="1632.8"/>
    <s v=""/>
    <n v="0"/>
    <n v="0"/>
    <n v="0"/>
    <n v="0"/>
  </r>
  <r>
    <s v="CHD1000011P0001"/>
    <s v="整流桥KBPC3510"/>
    <x v="3"/>
    <n v="202"/>
    <x v="0"/>
    <s v="VEP"/>
    <x v="2"/>
    <s v="MRP"/>
    <s v="VMI"/>
    <n v="54"/>
    <n v="0"/>
    <n v="9.4"/>
    <n v="0"/>
    <n v="0"/>
    <n v="778"/>
    <n v="507.6"/>
    <n v="7.5064267352185086"/>
    <n v="0"/>
    <n v="0"/>
    <n v="0"/>
    <n v="7313.2000000000007"/>
  </r>
  <r>
    <s v="CHD1000012P0011"/>
    <s v="接地端子 USLKG2.5"/>
    <x v="3"/>
    <n v="219"/>
    <x v="0"/>
    <s v="VEP"/>
    <x v="2"/>
    <s v="MRP"/>
    <s v="VMI"/>
    <n v="14"/>
    <n v="0"/>
    <n v="6.75"/>
    <n v="0"/>
    <n v="0"/>
    <n v="1735"/>
    <n v="94.5"/>
    <n v="11.360230547550433"/>
    <n v="0"/>
    <n v="0"/>
    <n v="0"/>
    <n v="11711.25"/>
  </r>
  <r>
    <s v="CHD1000012P0021"/>
    <s v="冷压端子LV1.25-7B"/>
    <x v="3"/>
    <n v="219"/>
    <x v="0"/>
    <s v="VEP"/>
    <x v="2"/>
    <s v="MRP"/>
    <s v="VMI"/>
    <n v="1000"/>
    <n v="0"/>
    <n v="0.09"/>
    <n v="0"/>
    <n v="0"/>
    <n v="598"/>
    <n v="90"/>
    <n v="8.5451505016722393"/>
    <n v="0"/>
    <n v="0"/>
    <n v="0"/>
    <n v="53.82"/>
  </r>
  <r>
    <s v="CHD1000012P0024"/>
    <s v="端子FJ5-2.5(4节)"/>
    <x v="14"/>
    <n v="212"/>
    <x v="0"/>
    <s v="VEP"/>
    <x v="0"/>
    <s v="Order specific"/>
    <n v="2100"/>
    <n v="71"/>
    <n v="0"/>
    <n v="3.64"/>
    <n v="0"/>
    <n v="0"/>
    <n v="207"/>
    <n v="258.44"/>
    <n v="1763.2850241545893"/>
    <n v="0"/>
    <n v="0"/>
    <n v="0"/>
    <n v="753.48"/>
  </r>
  <r>
    <s v="CHD1000013P0001"/>
    <s v="管状端头 1.5mm2"/>
    <x v="11"/>
    <n v="219"/>
    <x v="0"/>
    <s v="VEP"/>
    <x v="0"/>
    <s v="Order specific"/>
    <n v="2100"/>
    <n v="7000"/>
    <n v="0"/>
    <n v="0.05"/>
    <n v="0"/>
    <n v="0"/>
    <n v="295"/>
    <n v="350"/>
    <n v="87.847457627118644"/>
    <n v="0"/>
    <n v="0"/>
    <n v="0"/>
    <n v="14.75"/>
  </r>
  <r>
    <s v="CHD1000015P0001"/>
    <s v="行程开关:LXW20-11M"/>
    <x v="3"/>
    <n v="219"/>
    <x v="0"/>
    <s v="VEP"/>
    <x v="2"/>
    <s v="MRP"/>
    <s v="VMI"/>
    <n v="510"/>
    <n v="0"/>
    <n v="6.2"/>
    <n v="0"/>
    <n v="0"/>
    <n v="50039"/>
    <n v="3162"/>
    <n v="51.060173065009295"/>
    <n v="0"/>
    <n v="0"/>
    <n v="0"/>
    <n v="310241.8"/>
  </r>
  <r>
    <s v="CHD1000015P0009"/>
    <s v="行程开关JW2-11Z/5"/>
    <x v="11"/>
    <n v="219"/>
    <x v="0"/>
    <s v="VEP"/>
    <x v="0"/>
    <s v="Order specific"/>
    <n v="2100"/>
    <n v="3"/>
    <n v="0"/>
    <n v="31.46"/>
    <n v="0"/>
    <n v="0"/>
    <n v="17"/>
    <n v="94.38"/>
    <n v="10950"/>
    <n v="0"/>
    <n v="0"/>
    <n v="0"/>
    <n v="534.82000000000005"/>
  </r>
  <r>
    <s v="CHD1000016P0002"/>
    <s v="插针式弹簧插头 FKIC2.5/8-ST-5.08"/>
    <x v="3"/>
    <n v="219"/>
    <x v="0"/>
    <s v="VEP"/>
    <x v="2"/>
    <s v="MRP"/>
    <s v="VMI"/>
    <n v="2"/>
    <n v="0"/>
    <n v="18.29"/>
    <n v="0"/>
    <n v="0"/>
    <n v="660"/>
    <n v="36.58"/>
    <n v="1.6590909090909089"/>
    <n v="0"/>
    <n v="0"/>
    <n v="0"/>
    <n v="12071.4"/>
  </r>
  <r>
    <s v="CHD1000016P0003"/>
    <s v="插针式弹簧插头 FKIC2.5/10-ST-5.08"/>
    <x v="3"/>
    <n v="219"/>
    <x v="0"/>
    <s v="VEP"/>
    <x v="2"/>
    <s v="MRP"/>
    <s v="VMI"/>
    <n v="112"/>
    <n v="0"/>
    <n v="22.82"/>
    <n v="0"/>
    <n v="0"/>
    <n v="715"/>
    <n v="2555.84"/>
    <n v="1.020979020979021"/>
    <n v="0"/>
    <n v="0"/>
    <n v="0"/>
    <n v="16316.300000000001"/>
  </r>
  <r>
    <s v="CHD1000016P0008"/>
    <s v="导轨插头 MSTBHK-2.5/10-G-5.08"/>
    <x v="2"/>
    <n v="219"/>
    <x v="0"/>
    <s v="VEP"/>
    <x v="1"/>
    <s v="kanban"/>
    <n v="2600"/>
    <n v="387"/>
    <n v="1000"/>
    <n v="19.260000000000002"/>
    <n v="0"/>
    <n v="500"/>
    <n v="29380"/>
    <n v="7453.6200000000008"/>
    <n v="1.3914227365554799"/>
    <n v="0"/>
    <n v="4815"/>
    <n v="19260"/>
    <n v="565858.80000000005"/>
  </r>
  <r>
    <s v="CHD1000016P0022"/>
    <s v="螺钉插头MSTB2.5/12-SF-5.08"/>
    <x v="11"/>
    <n v="219"/>
    <x v="0"/>
    <s v="VEP"/>
    <x v="0"/>
    <s v="Order specific"/>
    <n v="2100"/>
    <n v="1"/>
    <n v="13"/>
    <n v="10.6"/>
    <n v="0"/>
    <n v="0"/>
    <n v="65"/>
    <n v="10.6"/>
    <n v="2173.1538461538462"/>
    <n v="0"/>
    <n v="0"/>
    <n v="137.79999999999998"/>
    <n v="689"/>
  </r>
  <r>
    <s v="CHD1000017P0003"/>
    <s v="450/750V，RV-105  1.5平，105℃，多股黑色软导线"/>
    <x v="3"/>
    <n v="212"/>
    <x v="0"/>
    <s v="VEP"/>
    <x v="2"/>
    <s v="MRP"/>
    <s v="VMI"/>
    <n v="12280"/>
    <n v="0"/>
    <n v="1.36"/>
    <n v="0"/>
    <n v="0"/>
    <n v="0"/>
    <n v="16700.800000000003"/>
    <s v=""/>
    <n v="0"/>
    <n v="0"/>
    <n v="0"/>
    <n v="0"/>
  </r>
  <r>
    <s v="CHD1000017P0004"/>
    <s v="450/750V，RV-105  2.5平，105℃，多股黑色软导线"/>
    <x v="3"/>
    <n v="212"/>
    <x v="0"/>
    <s v="VEP"/>
    <x v="2"/>
    <s v="MRP"/>
    <s v="VMI"/>
    <n v="2204"/>
    <n v="0"/>
    <n v="2.16"/>
    <n v="0"/>
    <n v="0"/>
    <n v="1900"/>
    <n v="4760.6400000000003"/>
    <n v="2359.0526315789471"/>
    <n v="0"/>
    <n v="0"/>
    <n v="0"/>
    <n v="4104"/>
  </r>
  <r>
    <s v="CHD1000017P0007"/>
    <s v="450/750V，RV-105  2.5平，105℃，多股黄绿相间软导线"/>
    <x v="3"/>
    <n v="212"/>
    <x v="0"/>
    <s v="VEP"/>
    <x v="2"/>
    <s v="MRP"/>
    <s v="VMI"/>
    <n v="13"/>
    <n v="0"/>
    <n v="2.3199999999999998"/>
    <n v="0"/>
    <n v="0"/>
    <n v="31193.119999999999"/>
    <n v="30.159999999999997"/>
    <n v="25.789661309929883"/>
    <n v="0"/>
    <n v="0"/>
    <n v="0"/>
    <n v="72368.03839999999"/>
  </r>
  <r>
    <s v="CHD1000017P0049"/>
    <s v="450/750V，RV-105  1.5平，105℃，多股灰色软导线"/>
    <x v="11"/>
    <n v="212"/>
    <x v="0"/>
    <s v="VEP"/>
    <x v="0"/>
    <s v="Order specific"/>
    <n v="2100"/>
    <n v="28400"/>
    <n v="0"/>
    <n v="1.32"/>
    <n v="0"/>
    <n v="0"/>
    <n v="8018.2"/>
    <n v="37488"/>
    <n v="0.591778703449652"/>
    <n v="0"/>
    <n v="0"/>
    <n v="0"/>
    <n v="10584.023999999999"/>
  </r>
  <r>
    <s v="CHD1000017P0120"/>
    <s v="航空镀银导线 FF46-2/1.5平方毫米"/>
    <x v="16"/>
    <n v="209"/>
    <x v="0"/>
    <s v="VEP"/>
    <x v="0"/>
    <s v="Order specific"/>
    <n v="2100"/>
    <n v="8399.16"/>
    <n v="0"/>
    <n v="3.02"/>
    <n v="0"/>
    <n v="0"/>
    <n v="12399.04"/>
    <n v="25365.463199999998"/>
    <n v="836.03246702970534"/>
    <n v="0"/>
    <n v="0"/>
    <n v="0"/>
    <n v="37445.1008"/>
  </r>
  <r>
    <s v="CHD1000018P0013"/>
    <s v="套线软管550mm"/>
    <x v="3"/>
    <n v="202"/>
    <x v="0"/>
    <s v="VEP"/>
    <x v="2"/>
    <s v="MRP"/>
    <s v="VMI"/>
    <n v="103"/>
    <n v="0"/>
    <n v="23.3"/>
    <n v="0"/>
    <n v="0"/>
    <n v="13535"/>
    <n v="2399.9"/>
    <n v="226.50117473217583"/>
    <n v="0"/>
    <n v="0"/>
    <n v="0"/>
    <n v="315365.5"/>
  </r>
  <r>
    <s v="CHD1000018P0084"/>
    <s v="套线软管1m"/>
    <x v="3"/>
    <n v="202"/>
    <x v="0"/>
    <s v="VEP"/>
    <x v="2"/>
    <s v="MRP"/>
    <s v="VMI"/>
    <n v="26"/>
    <n v="0"/>
    <n v="46.6"/>
    <n v="0"/>
    <n v="0"/>
    <n v="528"/>
    <n v="1211.6000000000001"/>
    <n v="71.202651515151516"/>
    <n v="0"/>
    <n v="0"/>
    <n v="0"/>
    <n v="24604.799999999999"/>
  </r>
  <r>
    <s v="CHD1000018P0115"/>
    <s v="套线软管1.5m"/>
    <x v="11"/>
    <n v="217"/>
    <x v="0"/>
    <s v="VEP"/>
    <x v="0"/>
    <s v="Order specific"/>
    <n v="2100"/>
    <n v="20"/>
    <n v="0"/>
    <n v="69.900000000000006"/>
    <n v="0"/>
    <n v="0"/>
    <n v="21"/>
    <n v="1398"/>
    <n v="451.90476190476193"/>
    <n v="0"/>
    <n v="0"/>
    <n v="0"/>
    <n v="1467.9"/>
  </r>
  <r>
    <s v="CHD1000018P0135"/>
    <s v="套线软管900mm"/>
    <x v="11"/>
    <n v="202"/>
    <x v="0"/>
    <s v="VEP"/>
    <x v="0"/>
    <s v="Order specific"/>
    <n v="2100"/>
    <n v="1"/>
    <n v="0"/>
    <n v="39.700000000000003"/>
    <n v="0"/>
    <n v="0"/>
    <n v="16"/>
    <n v="39.700000000000003"/>
    <n v="456.25"/>
    <n v="0"/>
    <n v="0"/>
    <n v="0"/>
    <n v="635.20000000000005"/>
  </r>
  <r>
    <s v="CHD1000018P0165"/>
    <s v="套线软管250mm"/>
    <x v="11"/>
    <n v="202"/>
    <x v="0"/>
    <s v="VEP"/>
    <x v="0"/>
    <s v="Order specific"/>
    <n v="2100"/>
    <n v="10"/>
    <n v="0"/>
    <n v="8.24"/>
    <n v="0"/>
    <n v="0"/>
    <n v="19"/>
    <n v="82.4"/>
    <n v="19.210526315789473"/>
    <n v="0"/>
    <n v="0"/>
    <n v="0"/>
    <n v="156.56"/>
  </r>
  <r>
    <s v="CHD1000018P0183"/>
    <s v="套线软管1400"/>
    <x v="3"/>
    <n v="202"/>
    <x v="0"/>
    <s v="VEP"/>
    <x v="2"/>
    <s v="MRP"/>
    <s v="VMI"/>
    <n v="9"/>
    <n v="0"/>
    <n v="65.239999999999995"/>
    <n v="0"/>
    <n v="0"/>
    <n v="410"/>
    <n v="587.16"/>
    <n v="8.9024390243902438"/>
    <n v="0"/>
    <n v="0"/>
    <n v="0"/>
    <n v="26748.399999999998"/>
  </r>
  <r>
    <s v="CHD1000038P0002"/>
    <s v="窄轨 NS15"/>
    <x v="2"/>
    <n v="219"/>
    <x v="0"/>
    <s v="VEP"/>
    <x v="1"/>
    <s v="kanban"/>
    <n v="2600"/>
    <n v="100"/>
    <n v="2350"/>
    <n v="1.68"/>
    <n v="0"/>
    <n v="400"/>
    <n v="14690"/>
    <n v="168"/>
    <n v="0.2236215112321307"/>
    <n v="0"/>
    <n v="336"/>
    <n v="3948"/>
    <n v="24679.200000000001"/>
  </r>
  <r>
    <s v="CHD1000038P0005"/>
    <s v="U型端子导轨251"/>
    <x v="2"/>
    <n v="212"/>
    <x v="0"/>
    <s v="VEP"/>
    <x v="1"/>
    <s v="kanban"/>
    <n v="2600"/>
    <n v="26"/>
    <n v="20"/>
    <n v="4.91"/>
    <n v="0"/>
    <n v="10"/>
    <n v="149"/>
    <n v="127.66"/>
    <n v="244.96644295302013"/>
    <n v="0"/>
    <n v="24.55"/>
    <n v="98.2"/>
    <n v="731.59"/>
  </r>
  <r>
    <s v="CHD1000038P0046"/>
    <s v="窄轨 NS15 L=160mm"/>
    <x v="2"/>
    <n v="219"/>
    <x v="0"/>
    <s v="VEP"/>
    <x v="1"/>
    <s v="kanban"/>
    <n v="2600"/>
    <n v="208"/>
    <n v="80"/>
    <n v="2.48"/>
    <n v="0"/>
    <n v="20"/>
    <n v="30"/>
    <n v="515.84"/>
    <n v="316.33333333333337"/>
    <n v="0"/>
    <n v="24.8"/>
    <n v="198.4"/>
    <n v="74.400000000000006"/>
  </r>
  <r>
    <s v="CHD1000039P0134"/>
    <s v="断路器带闭锁电磁铁（Y0）标识(英文)"/>
    <x v="11"/>
    <n v="202"/>
    <x v="0"/>
    <s v="VEP"/>
    <x v="0"/>
    <s v="Order specific"/>
    <n v="2100"/>
    <n v="500"/>
    <n v="0"/>
    <n v="0.54"/>
    <n v="0"/>
    <n v="0"/>
    <n v="0"/>
    <n v="270"/>
    <s v=""/>
    <n v="0"/>
    <n v="0"/>
    <n v="0"/>
    <n v="0"/>
  </r>
  <r>
    <s v="CHD1000048P0002"/>
    <s v="终端固定件E/UK"/>
    <x v="3"/>
    <n v="219"/>
    <x v="0"/>
    <s v="VEP"/>
    <x v="2"/>
    <s v="MRP"/>
    <s v="VMI"/>
    <n v="9"/>
    <n v="0"/>
    <n v="1.1299999999999999"/>
    <n v="0"/>
    <n v="0"/>
    <n v="1882"/>
    <n v="10.169999999999998"/>
    <n v="96.971307120085001"/>
    <n v="0"/>
    <n v="0"/>
    <n v="0"/>
    <n v="2126.66"/>
  </r>
  <r>
    <s v="CHD1000049P0005"/>
    <s v="前门直拨锁"/>
    <x v="11"/>
    <n v="212"/>
    <x v="0"/>
    <s v="VEP"/>
    <x v="0"/>
    <s v="Order specific"/>
    <n v="2100"/>
    <n v="60"/>
    <n v="0"/>
    <n v="68.38"/>
    <n v="20"/>
    <n v="0"/>
    <n v="151"/>
    <n v="4102.7999999999993"/>
    <n v="21.754966887417218"/>
    <n v="1367.6"/>
    <n v="0"/>
    <n v="0"/>
    <n v="10325.379999999999"/>
  </r>
  <r>
    <s v="CHD1000074P0003"/>
    <s v="玻璃胶（中性硅酮胶）"/>
    <x v="0"/>
    <n v="212"/>
    <x v="0"/>
    <s v="VEP"/>
    <x v="0"/>
    <s v="Order specific"/>
    <n v="2100"/>
    <n v="40"/>
    <n v="0"/>
    <n v="19"/>
    <n v="5"/>
    <n v="0"/>
    <n v="0"/>
    <n v="760"/>
    <s v=""/>
    <n v="95"/>
    <n v="0"/>
    <n v="0"/>
    <n v="0"/>
  </r>
  <r>
    <s v="CHD1000082P0002"/>
    <s v="双翅钥匙"/>
    <x v="14"/>
    <n v="212"/>
    <x v="0"/>
    <s v="VEP"/>
    <x v="0"/>
    <s v="Order specific"/>
    <n v="2100"/>
    <n v="36"/>
    <n v="0"/>
    <n v="2.81"/>
    <n v="0"/>
    <n v="0"/>
    <n v="31"/>
    <n v="101.16"/>
    <n v="470.96774193548384"/>
    <n v="0"/>
    <n v="0"/>
    <n v="0"/>
    <n v="87.11"/>
  </r>
  <r>
    <s v="CHD8000001P0101"/>
    <s v="机箱右立柱12-1250-31.5-150"/>
    <x v="3"/>
    <n v="212"/>
    <x v="0"/>
    <s v="VEP"/>
    <x v="2"/>
    <s v="MRP"/>
    <s v="VMI"/>
    <n v="2"/>
    <n v="0"/>
    <n v="33.119999999999997"/>
    <n v="0"/>
    <n v="0"/>
    <n v="730"/>
    <n v="66.239999999999995"/>
    <n v="18"/>
    <n v="0"/>
    <n v="0"/>
    <n v="0"/>
    <n v="24177.599999999999"/>
  </r>
  <r>
    <s v="CHD8000001P0102"/>
    <s v="机箱左立柱12-1250-31.5-150"/>
    <x v="3"/>
    <n v="212"/>
    <x v="0"/>
    <s v="VEP"/>
    <x v="2"/>
    <s v="MRP"/>
    <s v="VMI"/>
    <n v="2"/>
    <n v="0"/>
    <n v="22.9"/>
    <n v="0"/>
    <n v="0"/>
    <n v="709"/>
    <n v="45.8"/>
    <n v="1.0296191819464033"/>
    <n v="0"/>
    <n v="0"/>
    <n v="0"/>
    <n v="16236.099999999999"/>
  </r>
  <r>
    <s v="CHD8000001P0103"/>
    <s v="机箱右立柱12-1250-31.5-210"/>
    <x v="3"/>
    <n v="212"/>
    <x v="0"/>
    <s v="VEP"/>
    <x v="2"/>
    <s v="MRP"/>
    <s v="VMI"/>
    <n v="81"/>
    <n v="0"/>
    <n v="25.87"/>
    <n v="0"/>
    <n v="0"/>
    <n v="9537"/>
    <n v="2095.4700000000003"/>
    <n v="7.6543986578588658E-2"/>
    <n v="0"/>
    <n v="0"/>
    <n v="0"/>
    <n v="246722.19"/>
  </r>
  <r>
    <s v="CHD8000001P0104"/>
    <s v="机箱左立柱12-1250-31.5-210"/>
    <x v="3"/>
    <n v="212"/>
    <x v="0"/>
    <s v="VEP"/>
    <x v="2"/>
    <s v="MRP"/>
    <s v="VMI"/>
    <n v="67"/>
    <n v="0"/>
    <n v="14.88"/>
    <n v="0"/>
    <n v="0"/>
    <n v="9464"/>
    <n v="996.96"/>
    <n v="3.1239433643279795"/>
    <n v="0"/>
    <n v="0"/>
    <n v="0"/>
    <n v="140824.32000000001"/>
  </r>
  <r>
    <s v="CHD8000001P0107"/>
    <s v="机箱左立柱12-3150-40-275"/>
    <x v="3"/>
    <n v="212"/>
    <x v="0"/>
    <s v="VEP"/>
    <x v="2"/>
    <s v="MRP"/>
    <s v="VMI"/>
    <n v="2"/>
    <n v="0"/>
    <n v="26.76"/>
    <n v="0"/>
    <n v="0"/>
    <n v="853"/>
    <n v="53.52"/>
    <n v="28.669402110199297"/>
    <n v="0"/>
    <n v="0"/>
    <n v="0"/>
    <n v="22826.280000000002"/>
  </r>
  <r>
    <s v="CHD8000001P0108"/>
    <s v="机箱右立柱12-3150-40-275"/>
    <x v="3"/>
    <n v="212"/>
    <x v="0"/>
    <s v="VEP"/>
    <x v="2"/>
    <s v="MRP"/>
    <s v="VMI"/>
    <n v="2"/>
    <n v="0"/>
    <n v="37.799999999999997"/>
    <n v="0"/>
    <n v="0"/>
    <n v="853"/>
    <n v="75.599999999999994"/>
    <n v="0.85580304806565055"/>
    <n v="0"/>
    <n v="0"/>
    <n v="0"/>
    <n v="32243.399999999998"/>
  </r>
  <r>
    <s v="CHD8000001P0121"/>
    <s v="机箱左立柱12-1250-31.5-210(互锁模块)"/>
    <x v="14"/>
    <n v="212"/>
    <x v="0"/>
    <s v="VEP"/>
    <x v="0"/>
    <s v="Order specific"/>
    <n v="2100"/>
    <n v="2"/>
    <n v="2"/>
    <n v="23.54"/>
    <n v="0"/>
    <n v="0"/>
    <n v="52"/>
    <n v="47.08"/>
    <n v="14.03846153846154"/>
    <n v="0"/>
    <n v="0"/>
    <n v="47.08"/>
    <n v="1224.08"/>
  </r>
  <r>
    <s v="CHD8000002R0101"/>
    <s v="底盘车装配12-150-31.5两侧接地"/>
    <x v="3"/>
    <n v="212"/>
    <x v="0"/>
    <s v="VEP"/>
    <x v="2"/>
    <s v="MRP"/>
    <s v="VMI"/>
    <n v="12"/>
    <n v="0"/>
    <n v="478.12"/>
    <n v="0"/>
    <n v="0"/>
    <n v="304"/>
    <n v="5737.4400000000005"/>
    <n v="2.4013157894736841"/>
    <n v="0"/>
    <n v="0"/>
    <n v="0"/>
    <n v="145348.48000000001"/>
  </r>
  <r>
    <s v="CHD8000002R0102"/>
    <s v="底盘车装配12-150-31.5中间接地"/>
    <x v="3"/>
    <n v="212"/>
    <x v="0"/>
    <s v="VEP"/>
    <x v="2"/>
    <s v="MRP"/>
    <s v="VMI"/>
    <n v="2"/>
    <n v="0"/>
    <n v="491.67"/>
    <n v="0"/>
    <n v="0"/>
    <n v="222"/>
    <n v="983.34"/>
    <n v="19.72972972972973"/>
    <n v="0"/>
    <n v="0"/>
    <n v="0"/>
    <n v="109150.74"/>
  </r>
  <r>
    <s v="CHD8000002R0103"/>
    <s v="底盘车装配12-210-31.5两侧接地"/>
    <x v="3"/>
    <n v="212"/>
    <x v="0"/>
    <s v="VEP"/>
    <x v="2"/>
    <s v="MRP"/>
    <s v="VMI"/>
    <n v="9"/>
    <n v="65"/>
    <n v="487.93"/>
    <n v="0"/>
    <n v="0"/>
    <n v="2651"/>
    <n v="4391.37"/>
    <n v="0.27536778574122972"/>
    <n v="0"/>
    <n v="0"/>
    <n v="31715.45"/>
    <n v="1293502.43"/>
  </r>
  <r>
    <s v="CHD8000002R0104"/>
    <s v="底盘车装配12-210-31.5中间接地"/>
    <x v="3"/>
    <n v="212"/>
    <x v="0"/>
    <s v="VEP"/>
    <x v="2"/>
    <s v="MRP"/>
    <s v="VMI"/>
    <n v="45"/>
    <n v="13"/>
    <n v="470"/>
    <n v="0"/>
    <n v="0"/>
    <n v="5810"/>
    <n v="21150"/>
    <n v="0.56540447504302926"/>
    <n v="0"/>
    <n v="0"/>
    <n v="6110"/>
    <n v="2730700"/>
  </r>
  <r>
    <s v="CHD8000002R0106"/>
    <s v="底盘车装配12-275-40中间接地"/>
    <x v="3"/>
    <n v="212"/>
    <x v="0"/>
    <s v="VEP"/>
    <x v="2"/>
    <s v="MRP"/>
    <s v="VMI"/>
    <n v="5"/>
    <n v="9"/>
    <n v="711"/>
    <n v="0"/>
    <n v="0"/>
    <n v="880"/>
    <n v="3555"/>
    <n v="18.66477272727273"/>
    <n v="0"/>
    <n v="0"/>
    <n v="6399"/>
    <n v="625680"/>
  </r>
  <r>
    <s v="CHD8000002R0116"/>
    <s v="800底盘车关门联锁"/>
    <x v="11"/>
    <n v="212"/>
    <x v="0"/>
    <s v="VEP"/>
    <x v="0"/>
    <s v="Order specific"/>
    <n v="2100"/>
    <n v="36"/>
    <n v="103"/>
    <n v="712.9"/>
    <n v="0"/>
    <n v="0"/>
    <n v="415"/>
    <n v="25664.399999999998"/>
    <n v="4.3975903614457836"/>
    <n v="0"/>
    <n v="0"/>
    <n v="73428.7"/>
    <n v="295853.5"/>
  </r>
  <r>
    <s v="CHD8000002R0126"/>
    <s v="关门联锁电动底盘车12-150 两侧接地"/>
    <x v="11"/>
    <n v="212"/>
    <x v="0"/>
    <s v="VEP"/>
    <x v="0"/>
    <s v="Order specific"/>
    <n v="2100"/>
    <n v="2"/>
    <n v="16"/>
    <n v="1852"/>
    <n v="0"/>
    <n v="0"/>
    <n v="85"/>
    <n v="3704"/>
    <n v="154.58823529411765"/>
    <n v="0"/>
    <n v="0"/>
    <n v="29632"/>
    <n v="157420"/>
  </r>
  <r>
    <s v="CHD8000002R0145"/>
    <s v="底盘车装配12-275-31.5两侧接地(带关门联锁)"/>
    <x v="11"/>
    <n v="212"/>
    <x v="0"/>
    <s v="VEP"/>
    <x v="0"/>
    <s v="Order specific"/>
    <n v="2100"/>
    <n v="4"/>
    <n v="2"/>
    <n v="1000"/>
    <n v="0"/>
    <n v="0"/>
    <n v="51"/>
    <n v="4000"/>
    <n v="14.313725490196079"/>
    <n v="0"/>
    <n v="0"/>
    <n v="2000"/>
    <n v="51000"/>
  </r>
  <r>
    <s v="CHD8000002R0155"/>
    <s v="底盘车装配12-210-40(左边接地)"/>
    <x v="11"/>
    <n v="212"/>
    <x v="0"/>
    <s v="VEP"/>
    <x v="0"/>
    <s v="Order specific"/>
    <n v="2100"/>
    <n v="1"/>
    <n v="0"/>
    <n v="754.57"/>
    <n v="0"/>
    <n v="0"/>
    <n v="37"/>
    <n v="754.57"/>
    <n v="39.45945945945946"/>
    <n v="0"/>
    <n v="0"/>
    <n v="0"/>
    <n v="27919.09"/>
  </r>
  <r>
    <s v="CHD8000002R0160"/>
    <s v="800底盘车关门联锁(底部接地)"/>
    <x v="11"/>
    <n v="212"/>
    <x v="0"/>
    <s v="VEP"/>
    <x v="0"/>
    <s v="Order specific"/>
    <n v="2100"/>
    <n v="29"/>
    <n v="0"/>
    <n v="758"/>
    <n v="0"/>
    <n v="0"/>
    <n v="473"/>
    <n v="21982"/>
    <n v="0.77167019027484152"/>
    <n v="0"/>
    <n v="0"/>
    <n v="0"/>
    <n v="358534"/>
  </r>
  <r>
    <s v="CHD8000002R0171"/>
    <s v="底盘车1000底部接地(关门联锁)"/>
    <x v="11"/>
    <n v="212"/>
    <x v="0"/>
    <s v="VEP"/>
    <x v="0"/>
    <s v="Order specific"/>
    <n v="2100"/>
    <n v="2"/>
    <n v="29"/>
    <n v="998"/>
    <n v="0"/>
    <n v="0"/>
    <n v="48"/>
    <n v="1996"/>
    <n v="220.52083333333331"/>
    <n v="0"/>
    <n v="0"/>
    <n v="28942"/>
    <n v="47904"/>
  </r>
  <r>
    <s v="CHD8000002R0178"/>
    <s v="关门联锁底盘车装配12-275两侧接地（8开5闭）"/>
    <x v="11"/>
    <n v="212"/>
    <x v="0"/>
    <s v="VEP"/>
    <x v="0"/>
    <s v="Order specific"/>
    <n v="2100"/>
    <n v="5"/>
    <n v="12"/>
    <n v="1200"/>
    <n v="0"/>
    <n v="0"/>
    <n v="34"/>
    <n v="6000"/>
    <n v="21.470588235294116"/>
    <n v="0"/>
    <n v="0"/>
    <n v="14400"/>
    <n v="40800"/>
  </r>
  <r>
    <s v="CHD8000002R0181"/>
    <s v="底盘车装配12-275两侧接地（帕威尔）"/>
    <x v="11"/>
    <n v="105"/>
    <x v="0"/>
    <s v="VEP"/>
    <x v="0"/>
    <s v="Order specific"/>
    <n v="2100"/>
    <n v="3"/>
    <n v="0"/>
    <n v="944.89"/>
    <n v="0"/>
    <n v="0"/>
    <n v="7"/>
    <n v="2834.67"/>
    <n v="260.71428571428572"/>
    <n v="0"/>
    <n v="0"/>
    <n v="0"/>
    <n v="6614.23"/>
  </r>
  <r>
    <s v="CHD8000003P0107"/>
    <s v="合闸模块左侧板"/>
    <x v="3"/>
    <n v="212"/>
    <x v="0"/>
    <s v="VEP"/>
    <x v="2"/>
    <s v="MRP"/>
    <s v="VMI"/>
    <n v="94"/>
    <n v="0"/>
    <n v="28.81"/>
    <n v="0"/>
    <n v="0"/>
    <n v="15986"/>
    <n v="2708.14"/>
    <n v="6.8497435255848865E-2"/>
    <n v="0"/>
    <n v="0"/>
    <n v="0"/>
    <n v="460556.66"/>
  </r>
  <r>
    <s v="CHD8000003P0108"/>
    <s v="合闸模块右侧板"/>
    <x v="3"/>
    <n v="212"/>
    <x v="0"/>
    <s v="VEP"/>
    <x v="2"/>
    <s v="MRP"/>
    <s v="VMI"/>
    <n v="94"/>
    <n v="0"/>
    <n v="32.68"/>
    <n v="0"/>
    <n v="0"/>
    <n v="15981"/>
    <n v="3071.92"/>
    <n v="2.1469244728114636"/>
    <n v="0"/>
    <n v="0"/>
    <n v="0"/>
    <n v="522259.08"/>
  </r>
  <r>
    <s v="CHD8000003P0109"/>
    <s v="分闸模块右侧板12"/>
    <x v="3"/>
    <n v="212"/>
    <x v="0"/>
    <s v="VEP"/>
    <x v="2"/>
    <s v="MRP"/>
    <s v="VMI"/>
    <n v="94"/>
    <n v="0"/>
    <n v="24.39"/>
    <n v="0"/>
    <n v="0"/>
    <n v="15991"/>
    <n v="2292.66"/>
    <n v="2.1455818898130201"/>
    <n v="0"/>
    <n v="0"/>
    <n v="0"/>
    <n v="390020.49"/>
  </r>
  <r>
    <s v="CHD8000003P0112"/>
    <s v="分闸模块左侧板(带闭锁、三过流)"/>
    <x v="3"/>
    <n v="212"/>
    <x v="0"/>
    <s v="VEP"/>
    <x v="2"/>
    <s v="MRP"/>
    <s v="VMI"/>
    <n v="94"/>
    <n v="0"/>
    <n v="30.07"/>
    <n v="0"/>
    <n v="0"/>
    <n v="15982"/>
    <n v="2826.58"/>
    <n v="2.1467901389062698"/>
    <n v="0"/>
    <n v="0"/>
    <n v="0"/>
    <n v="480578.74"/>
  </r>
  <r>
    <s v="CHD8000003P0137"/>
    <s v="合闸模块左侧板40.5（GE专用）"/>
    <x v="14"/>
    <n v="212"/>
    <x v="0"/>
    <s v="VEP"/>
    <x v="0"/>
    <s v="Order specific"/>
    <n v="2100"/>
    <n v="14"/>
    <n v="0"/>
    <n v="31.4"/>
    <n v="0"/>
    <n v="0"/>
    <n v="50"/>
    <n v="439.59999999999997"/>
    <n v="686.19999999999993"/>
    <n v="0"/>
    <n v="0"/>
    <n v="0"/>
    <n v="1570"/>
  </r>
  <r>
    <s v="CHD8000003P0138"/>
    <s v="合闸模块右侧板40.5（GE专用）"/>
    <x v="14"/>
    <n v="212"/>
    <x v="0"/>
    <s v="VEP"/>
    <x v="0"/>
    <s v="Order specific"/>
    <n v="2100"/>
    <n v="14"/>
    <n v="0"/>
    <n v="34.33"/>
    <n v="0"/>
    <n v="0"/>
    <n v="50"/>
    <n v="480.62"/>
    <n v="102.2"/>
    <n v="0"/>
    <n v="0"/>
    <n v="0"/>
    <n v="1716.5"/>
  </r>
  <r>
    <s v="CHD8000003P0139"/>
    <s v="分闸模块左侧板40.5（GE专用）"/>
    <x v="14"/>
    <n v="212"/>
    <x v="0"/>
    <s v="VEP"/>
    <x v="0"/>
    <s v="Order specific"/>
    <n v="2100"/>
    <n v="14"/>
    <n v="0"/>
    <n v="27.37"/>
    <n v="0"/>
    <n v="0"/>
    <n v="50"/>
    <n v="383.18"/>
    <n v="102.2"/>
    <n v="0"/>
    <n v="0"/>
    <n v="0"/>
    <n v="1368.5"/>
  </r>
  <r>
    <s v="CHD8000006R0102"/>
    <s v="触臂装配12-1250-31.5"/>
    <x v="3"/>
    <n v="212"/>
    <x v="0"/>
    <s v="VEP"/>
    <x v="2"/>
    <s v="MRP"/>
    <s v="VMI"/>
    <n v="246"/>
    <n v="0"/>
    <n v="226.38"/>
    <n v="0"/>
    <n v="0"/>
    <n v="40052"/>
    <n v="55689.479999999996"/>
    <n v="0.12758414061719764"/>
    <n v="0"/>
    <n v="0"/>
    <n v="0"/>
    <n v="9066971.7599999998"/>
  </r>
  <r>
    <s v="CHD8000006R0114"/>
    <s v="触臂装配630"/>
    <x v="3"/>
    <n v="212"/>
    <x v="0"/>
    <s v="VEP"/>
    <x v="2"/>
    <s v="MRP"/>
    <s v="VMI"/>
    <n v="145"/>
    <n v="0"/>
    <n v="97.71"/>
    <n v="0"/>
    <n v="0"/>
    <n v="22851"/>
    <n v="14167.949999999999"/>
    <n v="3.9293685177891557"/>
    <n v="0"/>
    <n v="0"/>
    <n v="0"/>
    <n v="2232771.21"/>
  </r>
  <r>
    <s v="CHD8000006R0125"/>
    <s v="触臂装配12-150-31.5-1250"/>
    <x v="14"/>
    <n v="212"/>
    <x v="0"/>
    <s v="VEP"/>
    <x v="0"/>
    <s v="Order specific"/>
    <n v="2100"/>
    <n v="1"/>
    <n v="0"/>
    <n v="198.33"/>
    <n v="0"/>
    <n v="0"/>
    <n v="1"/>
    <n v="198.33"/>
    <n v="52925"/>
    <n v="0"/>
    <n v="0"/>
    <n v="0"/>
    <n v="198.33"/>
  </r>
  <r>
    <s v="CHD8000008F0101"/>
    <s v="面板装配组件12-150-31.5-1250"/>
    <x v="3"/>
    <n v="212"/>
    <x v="0"/>
    <s v="VEP"/>
    <x v="2"/>
    <s v="MRP"/>
    <s v="VMI"/>
    <n v="15"/>
    <n v="0"/>
    <n v="81.040000000000006"/>
    <n v="0"/>
    <n v="0"/>
    <n v="776"/>
    <n v="1215.6000000000001"/>
    <n v="0.47036082474226804"/>
    <n v="0"/>
    <n v="0"/>
    <n v="0"/>
    <n v="62887.040000000008"/>
  </r>
  <r>
    <s v="CHD8000008F0102"/>
    <s v="面板装配组件12-210-31.5-1250"/>
    <x v="3"/>
    <n v="212"/>
    <x v="0"/>
    <s v="VEP"/>
    <x v="2"/>
    <s v="MRP"/>
    <s v="VMI"/>
    <n v="176"/>
    <n v="0"/>
    <n v="91.06"/>
    <n v="0"/>
    <n v="0"/>
    <n v="9587"/>
    <n v="16026.560000000001"/>
    <n v="0.57108584541566709"/>
    <n v="0"/>
    <n v="0"/>
    <n v="0"/>
    <n v="872992.22"/>
  </r>
  <r>
    <s v="CHD8000008R0113"/>
    <s v="面板装配12-1250-31.5-210（中文）"/>
    <x v="14"/>
    <n v="212"/>
    <x v="0"/>
    <s v="VEP"/>
    <x v="0"/>
    <s v="Order specific"/>
    <n v="2100"/>
    <n v="41"/>
    <n v="20"/>
    <n v="98.82"/>
    <n v="0"/>
    <n v="0"/>
    <n v="188"/>
    <n v="4051.62"/>
    <n v="341.7021276595745"/>
    <n v="0"/>
    <n v="0"/>
    <n v="1976.3999999999999"/>
    <n v="18578.16"/>
  </r>
  <r>
    <s v="CHD8000010R0101"/>
    <s v="手动储能杆"/>
    <x v="3"/>
    <n v="212"/>
    <x v="0"/>
    <s v="VEP"/>
    <x v="2"/>
    <s v="MRP"/>
    <s v="VMI"/>
    <n v="70"/>
    <n v="0"/>
    <n v="7.05"/>
    <n v="0"/>
    <n v="0"/>
    <n v="3513"/>
    <n v="493.5"/>
    <n v="4.2598918303444355"/>
    <n v="0"/>
    <n v="0"/>
    <n v="0"/>
    <n v="24766.649999999998"/>
  </r>
  <r>
    <s v="CHD8000012R0101"/>
    <s v="接地装置"/>
    <x v="3"/>
    <n v="212"/>
    <x v="0"/>
    <s v="VEP"/>
    <x v="2"/>
    <s v="MRP"/>
    <s v="VMI"/>
    <n v="10"/>
    <n v="0"/>
    <n v="59.96"/>
    <n v="0"/>
    <n v="0"/>
    <n v="9630"/>
    <n v="599.6"/>
    <n v="2.6531671858774661"/>
    <n v="0"/>
    <n v="0"/>
    <n v="0"/>
    <n v="577414.80000000005"/>
  </r>
  <r>
    <s v="CHD8000012R0104"/>
    <s v="弯板焊接"/>
    <x v="3"/>
    <n v="212"/>
    <x v="0"/>
    <s v="VEP"/>
    <x v="2"/>
    <s v="MRP"/>
    <s v="VMI"/>
    <n v="6"/>
    <n v="0"/>
    <n v="26"/>
    <n v="0"/>
    <n v="0"/>
    <n v="179"/>
    <n v="156"/>
    <n v="20.391061452513966"/>
    <n v="0"/>
    <n v="0"/>
    <n v="0"/>
    <n v="4654"/>
  </r>
  <r>
    <s v="CHD8000013F0145"/>
    <s v="电动机箱12-3150-40-275(加固定块)"/>
    <x v="3"/>
    <n v="202"/>
    <x v="0"/>
    <s v="VEP"/>
    <x v="2"/>
    <s v="MRP"/>
    <s v="VMI"/>
    <n v="2"/>
    <n v="0"/>
    <n v="834.17"/>
    <n v="0"/>
    <n v="0"/>
    <n v="736"/>
    <n v="1668.34"/>
    <n v="2.9755434782608696"/>
    <n v="0"/>
    <n v="0"/>
    <n v="0"/>
    <n v="613949.12"/>
  </r>
  <r>
    <s v="CHD8000013R0101"/>
    <s v="机箱12-1250-31.5-150"/>
    <x v="3"/>
    <n v="212"/>
    <x v="0"/>
    <s v="VEP"/>
    <x v="2"/>
    <s v="MRP"/>
    <s v="VMI"/>
    <n v="5"/>
    <n v="0"/>
    <n v="472.41"/>
    <n v="0"/>
    <n v="0"/>
    <n v="315"/>
    <n v="2362.0500000000002"/>
    <n v="2.3174603174603177"/>
    <n v="0"/>
    <n v="0"/>
    <n v="0"/>
    <n v="148809.15"/>
  </r>
  <r>
    <s v="CHD8000013R0130"/>
    <s v="电动机箱12-1250-31.5-150"/>
    <x v="3"/>
    <n v="212"/>
    <x v="0"/>
    <s v="VEP"/>
    <x v="2"/>
    <s v="MRP"/>
    <s v="VMI"/>
    <n v="2"/>
    <n v="0"/>
    <n v="472.41"/>
    <n v="0"/>
    <n v="0"/>
    <n v="420"/>
    <n v="944.82"/>
    <n v="4.3452380952380949"/>
    <n v="0"/>
    <n v="0"/>
    <n v="0"/>
    <n v="198412.2"/>
  </r>
  <r>
    <s v="CHD8000013R0134"/>
    <s v="机箱12-31.5-210（带航空插座安装孔）"/>
    <x v="14"/>
    <n v="202"/>
    <x v="0"/>
    <s v="VEP"/>
    <x v="0"/>
    <s v="Order specific"/>
    <n v="2100"/>
    <n v="2"/>
    <n v="0"/>
    <n v="576"/>
    <n v="0"/>
    <n v="0"/>
    <n v="0"/>
    <n v="1152"/>
    <s v=""/>
    <n v="0"/>
    <n v="0"/>
    <n v="0"/>
    <n v="0"/>
  </r>
  <r>
    <s v="CHD8000013R0143"/>
    <s v="电动机箱12-1250-31.5-210"/>
    <x v="3"/>
    <n v="212"/>
    <x v="0"/>
    <s v="VEP"/>
    <x v="2"/>
    <s v="MRP"/>
    <s v="VMI"/>
    <n v="78"/>
    <n v="0"/>
    <n v="484.59"/>
    <n v="0"/>
    <n v="0"/>
    <n v="6108"/>
    <n v="37798.019999999997"/>
    <n v="0.11951538965291422"/>
    <n v="0"/>
    <n v="0"/>
    <n v="0"/>
    <n v="2959875.7199999997"/>
  </r>
  <r>
    <s v="CHD8000013R0169"/>
    <s v="机箱12-31.5-210（拉杆标准化）"/>
    <x v="11"/>
    <n v="105"/>
    <x v="0"/>
    <s v="VEP"/>
    <x v="0"/>
    <s v="Order specific"/>
    <n v="2100"/>
    <n v="1"/>
    <n v="0"/>
    <n v="616.26"/>
    <n v="0"/>
    <n v="0"/>
    <n v="1"/>
    <n v="616.26"/>
    <n v="28470"/>
    <n v="0"/>
    <n v="0"/>
    <n v="0"/>
    <n v="616.26"/>
  </r>
  <r>
    <s v="CHD8000014P0102"/>
    <s v="过流脱扣安装板"/>
    <x v="3"/>
    <n v="212"/>
    <x v="0"/>
    <s v="VEP"/>
    <x v="2"/>
    <s v="MRP"/>
    <s v="VMI"/>
    <n v="14"/>
    <n v="0"/>
    <n v="8.91"/>
    <n v="0"/>
    <n v="0"/>
    <n v="1"/>
    <n v="124.74000000000001"/>
    <n v="365"/>
    <n v="0"/>
    <n v="0"/>
    <n v="0"/>
    <n v="8.91"/>
  </r>
  <r>
    <s v="CHD8000014P0107"/>
    <s v="过流脱扣安装板(三过流-单边)"/>
    <x v="11"/>
    <n v="212"/>
    <x v="0"/>
    <s v="VEP"/>
    <x v="0"/>
    <s v="Order specific"/>
    <n v="2100"/>
    <n v="10"/>
    <n v="0"/>
    <n v="12.38"/>
    <n v="0"/>
    <n v="0"/>
    <n v="3"/>
    <n v="123.80000000000001"/>
    <n v="1703.3333333333335"/>
    <n v="0"/>
    <n v="0"/>
    <n v="0"/>
    <n v="37.14"/>
  </r>
  <r>
    <s v="CHD8000014P0112"/>
    <s v="分闸杆拐臂"/>
    <x v="14"/>
    <n v="212"/>
    <x v="0"/>
    <s v="VEP"/>
    <x v="0"/>
    <s v="Order specific"/>
    <n v="2100"/>
    <n v="7"/>
    <n v="0"/>
    <n v="1.96"/>
    <n v="0"/>
    <n v="0"/>
    <n v="44"/>
    <n v="13.719999999999999"/>
    <n v="82.954545454545453"/>
    <n v="0"/>
    <n v="0"/>
    <n v="0"/>
    <n v="86.24"/>
  </r>
  <r>
    <s v="CHD8000017R0101"/>
    <s v="油缓冲器12-31.5"/>
    <x v="3"/>
    <n v="212"/>
    <x v="0"/>
    <s v="VEP"/>
    <x v="2"/>
    <s v="MRP"/>
    <s v="VMI"/>
    <n v="85"/>
    <n v="0"/>
    <n v="65"/>
    <n v="0"/>
    <n v="0"/>
    <n v="11019"/>
    <n v="5525"/>
    <n v="0.23187222070968327"/>
    <n v="0"/>
    <n v="0"/>
    <n v="0"/>
    <n v="716235"/>
  </r>
  <r>
    <s v="CHD8000017R0102"/>
    <s v="油缓冲器12-3150-40"/>
    <x v="3"/>
    <n v="212"/>
    <x v="0"/>
    <s v="VEP"/>
    <x v="2"/>
    <s v="MRP"/>
    <s v="VMI"/>
    <n v="1"/>
    <n v="0"/>
    <n v="64.75"/>
    <n v="0"/>
    <n v="0"/>
    <n v="2843"/>
    <n v="64.75"/>
    <n v="10.912768202602884"/>
    <n v="0"/>
    <n v="0"/>
    <n v="0"/>
    <n v="184084.25"/>
  </r>
  <r>
    <s v="CHD8000017R0109"/>
    <s v="油缓冲器12-3150-50"/>
    <x v="14"/>
    <n v="212"/>
    <x v="0"/>
    <s v="VEP"/>
    <x v="0"/>
    <s v="Order specific"/>
    <n v="2100"/>
    <n v="10"/>
    <n v="0"/>
    <n v="65"/>
    <n v="5"/>
    <n v="0"/>
    <n v="155"/>
    <n v="650"/>
    <n v="2.3548387096774195"/>
    <n v="325"/>
    <n v="0"/>
    <n v="0"/>
    <n v="10075"/>
  </r>
  <r>
    <s v="CHD8000018R0101"/>
    <s v="合闸弹簧装配31.5"/>
    <x v="3"/>
    <n v="219"/>
    <x v="0"/>
    <s v="VEP"/>
    <x v="2"/>
    <s v="MRP"/>
    <s v="VMI"/>
    <n v="114"/>
    <n v="0"/>
    <n v="120.76"/>
    <n v="0"/>
    <n v="0"/>
    <n v="13741"/>
    <n v="13766.640000000001"/>
    <n v="0.26562841132377557"/>
    <n v="0"/>
    <n v="0"/>
    <n v="0"/>
    <n v="1659363.1600000001"/>
  </r>
  <r>
    <s v="CHD8000018R0106"/>
    <s v="合闸弹簧装配40"/>
    <x v="3"/>
    <n v="219"/>
    <x v="0"/>
    <s v="VEP"/>
    <x v="2"/>
    <s v="MRP"/>
    <s v="VMI"/>
    <n v="16"/>
    <n v="0"/>
    <n v="109.66"/>
    <n v="0"/>
    <n v="0"/>
    <n v="6283"/>
    <n v="1754.56"/>
    <n v="6.6226325003978985"/>
    <n v="0"/>
    <n v="0"/>
    <n v="0"/>
    <n v="688993.78"/>
  </r>
  <r>
    <s v="CHD8000019R0101"/>
    <s v="电路板DC220V/110V"/>
    <x v="3"/>
    <n v="202"/>
    <x v="0"/>
    <s v="VEP"/>
    <x v="2"/>
    <s v="MRP"/>
    <s v="VMI"/>
    <n v="75"/>
    <n v="0"/>
    <n v="68.819999999999993"/>
    <n v="0"/>
    <n v="0"/>
    <n v="12086"/>
    <n v="5161.4999999999991"/>
    <n v="0.48320370676816149"/>
    <n v="0"/>
    <n v="0"/>
    <n v="0"/>
    <n v="831758.5199999999"/>
  </r>
  <r>
    <s v="CHD8000019R0102"/>
    <s v="电路板AC30V"/>
    <x v="3"/>
    <n v="202"/>
    <x v="0"/>
    <s v="VEP"/>
    <x v="2"/>
    <s v="MRP"/>
    <s v="VMI"/>
    <n v="1"/>
    <n v="0"/>
    <n v="188.5"/>
    <n v="0"/>
    <n v="0"/>
    <n v="0"/>
    <n v="188.5"/>
    <s v=""/>
    <n v="0"/>
    <n v="0"/>
    <n v="0"/>
    <n v="0"/>
  </r>
  <r>
    <s v="CHD8000019R0103"/>
    <s v="电路板AC220V/110V"/>
    <x v="3"/>
    <n v="202"/>
    <x v="0"/>
    <s v="VEP"/>
    <x v="2"/>
    <s v="MRP"/>
    <s v="VMI"/>
    <n v="67"/>
    <n v="0"/>
    <n v="166.5"/>
    <n v="0"/>
    <n v="0"/>
    <n v="3423"/>
    <n v="11155.5"/>
    <n v="0.10663160969909435"/>
    <n v="0"/>
    <n v="0"/>
    <n v="0"/>
    <n v="569929.5"/>
  </r>
  <r>
    <s v="CHD8000019R0107"/>
    <s v="电路板DC48V"/>
    <x v="11"/>
    <n v="202"/>
    <x v="0"/>
    <s v="VEP"/>
    <x v="0"/>
    <s v="Order specific"/>
    <n v="2100"/>
    <n v="3"/>
    <n v="19"/>
    <n v="188.5"/>
    <n v="0"/>
    <n v="0"/>
    <n v="166"/>
    <n v="565.5"/>
    <n v="147.31927710843374"/>
    <n v="0"/>
    <n v="0"/>
    <n v="3581.5"/>
    <n v="31291"/>
  </r>
  <r>
    <s v="CHD8000019R0113"/>
    <s v="电路板 AC24V"/>
    <x v="11"/>
    <n v="202"/>
    <x v="0"/>
    <s v="VEP"/>
    <x v="0"/>
    <s v="Order specific"/>
    <n v="2100"/>
    <n v="40"/>
    <n v="0"/>
    <n v="188.5"/>
    <n v="0"/>
    <n v="0"/>
    <n v="0"/>
    <n v="7540"/>
    <s v=""/>
    <n v="0"/>
    <n v="0"/>
    <n v="0"/>
    <n v="0"/>
  </r>
  <r>
    <s v="CHD8000019R0116"/>
    <s v="电路板 DC24V"/>
    <x v="11"/>
    <n v="202"/>
    <x v="0"/>
    <s v="VEP"/>
    <x v="0"/>
    <s v="Order specific"/>
    <n v="2100"/>
    <n v="1"/>
    <n v="5"/>
    <n v="188.5"/>
    <n v="0"/>
    <n v="0"/>
    <n v="16"/>
    <n v="188.5"/>
    <n v="912.5"/>
    <n v="0"/>
    <n v="0"/>
    <n v="942.5"/>
    <n v="3016"/>
  </r>
  <r>
    <s v="CHD8000019R0123"/>
    <s v="电路板DC125V"/>
    <x v="11"/>
    <n v="202"/>
    <x v="0"/>
    <s v="VEP"/>
    <x v="0"/>
    <s v="Order specific"/>
    <n v="2100"/>
    <n v="14"/>
    <n v="0"/>
    <n v="188.5"/>
    <n v="0"/>
    <n v="0"/>
    <n v="45"/>
    <n v="2639"/>
    <n v="8.1111111111111107"/>
    <n v="0"/>
    <n v="0"/>
    <n v="0"/>
    <n v="8482.5"/>
  </r>
  <r>
    <s v="CHD8000019R0126"/>
    <s v="电路板(M:DC110V,Y1~Y3:DC48V)"/>
    <x v="11"/>
    <n v="217"/>
    <x v="0"/>
    <s v="VEP"/>
    <x v="0"/>
    <s v="Order specific"/>
    <n v="2100"/>
    <n v="1"/>
    <n v="0"/>
    <n v="188.5"/>
    <n v="0"/>
    <n v="0"/>
    <n v="0"/>
    <n v="188.5"/>
    <s v=""/>
    <n v="0"/>
    <n v="0"/>
    <n v="0"/>
    <n v="0"/>
  </r>
  <r>
    <s v="CHD8000019R0128"/>
    <s v="电路板(M:AC220V,Y1~Y3:DC30V)"/>
    <x v="11"/>
    <n v="202"/>
    <x v="0"/>
    <s v="VEP"/>
    <x v="0"/>
    <s v="Order specific"/>
    <n v="2100"/>
    <n v="35"/>
    <n v="0"/>
    <n v="188.5"/>
    <n v="0"/>
    <n v="0"/>
    <n v="4"/>
    <n v="6597.5"/>
    <n v="91.25"/>
    <n v="0"/>
    <n v="0"/>
    <n v="0"/>
    <n v="754"/>
  </r>
  <r>
    <s v="CHD8000019R0133"/>
    <s v="电路板(M:AC240V,Y1~Y3:DC30V)"/>
    <x v="11"/>
    <n v="202"/>
    <x v="0"/>
    <s v="VEP"/>
    <x v="0"/>
    <s v="Order specific"/>
    <n v="2100"/>
    <n v="1"/>
    <n v="0"/>
    <n v="238.5"/>
    <n v="0"/>
    <n v="0"/>
    <n v="31"/>
    <n v="238.5"/>
    <n v="412.09677419354841"/>
    <n v="0"/>
    <n v="0"/>
    <n v="0"/>
    <n v="7393.5"/>
  </r>
  <r>
    <s v="CHD8000019R0156"/>
    <s v="电路板DC30V"/>
    <x v="11"/>
    <n v="217"/>
    <x v="0"/>
    <s v="VEP"/>
    <x v="0"/>
    <s v="Order specific"/>
    <n v="2100"/>
    <n v="1"/>
    <n v="0"/>
    <n v="188.5"/>
    <n v="0"/>
    <n v="0"/>
    <n v="0"/>
    <n v="188.5"/>
    <s v=""/>
    <n v="0"/>
    <n v="0"/>
    <n v="0"/>
    <n v="0"/>
  </r>
  <r>
    <s v="CHD8000025P0101"/>
    <s v="计数器安装板"/>
    <x v="3"/>
    <n v="212"/>
    <x v="0"/>
    <s v="VEP"/>
    <x v="2"/>
    <s v="MRP"/>
    <s v="VMI"/>
    <n v="530"/>
    <n v="0"/>
    <n v="1.1599999999999999"/>
    <n v="0"/>
    <n v="0"/>
    <n v="16041"/>
    <n v="614.79999999999995"/>
    <n v="2.2754192382021074E-2"/>
    <n v="0"/>
    <n v="0"/>
    <n v="0"/>
    <n v="18607.559999999998"/>
  </r>
  <r>
    <s v="CHD8000027R0102"/>
    <s v="合闸保持大拐臂"/>
    <x v="3"/>
    <n v="212"/>
    <x v="0"/>
    <s v="VEP"/>
    <x v="2"/>
    <s v="MRP"/>
    <s v="VMI"/>
    <n v="100"/>
    <n v="0"/>
    <n v="107.79"/>
    <n v="0"/>
    <n v="0"/>
    <n v="16001"/>
    <n v="10779"/>
    <n v="12.089869383163551"/>
    <n v="0"/>
    <n v="0"/>
    <n v="0"/>
    <n v="1724747.79"/>
  </r>
  <r>
    <s v="CHD8000027R0103"/>
    <s v="合闸联锁板（上）安装"/>
    <x v="2"/>
    <n v="212"/>
    <x v="0"/>
    <s v="VEP"/>
    <x v="1"/>
    <s v="kanban"/>
    <n v="2600"/>
    <n v="515"/>
    <n v="250"/>
    <n v="7.44"/>
    <n v="0"/>
    <n v="250"/>
    <n v="16042"/>
    <n v="3831.6000000000004"/>
    <n v="2.2752773968333124"/>
    <n v="0"/>
    <n v="930"/>
    <n v="1860"/>
    <n v="119352.48000000001"/>
  </r>
  <r>
    <s v="CHD8000028P0102"/>
    <s v="合闸联锁板(下)"/>
    <x v="2"/>
    <n v="212"/>
    <x v="0"/>
    <s v="VEP"/>
    <x v="1"/>
    <s v="kanban"/>
    <n v="2600"/>
    <n v="648"/>
    <n v="1500"/>
    <n v="3"/>
    <n v="0"/>
    <n v="300"/>
    <n v="15889"/>
    <n v="1944"/>
    <n v="11.830511674743533"/>
    <n v="0"/>
    <n v="450"/>
    <n v="4500"/>
    <n v="47667"/>
  </r>
  <r>
    <s v="CHD8000028P0105"/>
    <s v="合闸连锁板"/>
    <x v="14"/>
    <n v="212"/>
    <x v="0"/>
    <s v="VEP"/>
    <x v="0"/>
    <s v="Order specific"/>
    <n v="2100"/>
    <n v="4"/>
    <n v="0"/>
    <n v="3.36"/>
    <n v="0"/>
    <n v="0"/>
    <n v="0"/>
    <n v="13.44"/>
    <s v=""/>
    <n v="0"/>
    <n v="0"/>
    <n v="0"/>
    <n v="0"/>
  </r>
  <r>
    <s v="CHD8000028P0106"/>
    <s v="合闸连锁接头"/>
    <x v="14"/>
    <n v="212"/>
    <x v="0"/>
    <s v="VEP"/>
    <x v="0"/>
    <s v="Order specific"/>
    <n v="2100"/>
    <n v="1"/>
    <n v="0"/>
    <n v="16.68"/>
    <n v="0"/>
    <n v="0"/>
    <n v="0"/>
    <n v="16.68"/>
    <s v=""/>
    <n v="0"/>
    <n v="0"/>
    <n v="0"/>
    <n v="0"/>
  </r>
  <r>
    <s v="CHD8000028P0108"/>
    <s v="合闸联锁板3140（武汉华源）"/>
    <x v="14"/>
    <n v="212"/>
    <x v="0"/>
    <s v="VEP"/>
    <x v="0"/>
    <s v="Order specific"/>
    <n v="2100"/>
    <n v="11"/>
    <n v="0"/>
    <n v="6.66"/>
    <n v="0"/>
    <n v="0"/>
    <n v="0"/>
    <n v="73.260000000000005"/>
    <s v=""/>
    <n v="0"/>
    <n v="0"/>
    <n v="0"/>
    <n v="0"/>
  </r>
  <r>
    <s v="CHD8000028R0102"/>
    <s v="合闸保持凸轮装配"/>
    <x v="3"/>
    <n v="212"/>
    <x v="0"/>
    <s v="VEP"/>
    <x v="2"/>
    <s v="MRP"/>
    <s v="VMI"/>
    <n v="104"/>
    <n v="0"/>
    <n v="46.56"/>
    <n v="0"/>
    <n v="0"/>
    <n v="15996"/>
    <n v="4842.24"/>
    <n v="0.25100025006251564"/>
    <n v="0"/>
    <n v="0"/>
    <n v="0"/>
    <n v="744773.76"/>
  </r>
  <r>
    <s v="CHD8000029P0102"/>
    <s v="U型导轨-400"/>
    <x v="3"/>
    <n v="212"/>
    <x v="0"/>
    <s v="VEP"/>
    <x v="2"/>
    <s v="MRP"/>
    <s v="VMI"/>
    <n v="7"/>
    <n v="0"/>
    <n v="5.42"/>
    <n v="0"/>
    <n v="0"/>
    <n v="787"/>
    <n v="37.94"/>
    <n v="48.23379923761118"/>
    <n v="0"/>
    <n v="0"/>
    <n v="0"/>
    <n v="4265.54"/>
  </r>
  <r>
    <s v="CHD8000029P0103"/>
    <s v="闭锁端子排固定板"/>
    <x v="3"/>
    <n v="212"/>
    <x v="0"/>
    <s v="VEP"/>
    <x v="2"/>
    <s v="MRP"/>
    <s v="VMI"/>
    <n v="28"/>
    <n v="0"/>
    <n v="9.5"/>
    <n v="0"/>
    <n v="0"/>
    <n v="863"/>
    <n v="266"/>
    <n v="2.9606025492468131"/>
    <n v="0"/>
    <n v="0"/>
    <n v="0"/>
    <n v="8198.5"/>
  </r>
  <r>
    <s v="CHD8000029P0105"/>
    <s v="电动闭锁端子排固定板"/>
    <x v="14"/>
    <n v="212"/>
    <x v="0"/>
    <s v="VEP"/>
    <x v="0"/>
    <s v="Order specific"/>
    <n v="2100"/>
    <n v="55"/>
    <n v="0"/>
    <n v="2.02"/>
    <n v="0"/>
    <n v="0"/>
    <n v="213"/>
    <n v="111.1"/>
    <n v="47.981220657276999"/>
    <n v="0"/>
    <n v="0"/>
    <n v="0"/>
    <n v="430.26"/>
  </r>
  <r>
    <s v="CHD8000029P0106"/>
    <s v="电动YO垫板"/>
    <x v="11"/>
    <n v="212"/>
    <x v="0"/>
    <s v="VEP"/>
    <x v="0"/>
    <s v="Order specific"/>
    <n v="2100"/>
    <n v="10"/>
    <n v="0"/>
    <n v="0.56999999999999995"/>
    <n v="0"/>
    <n v="0"/>
    <n v="0"/>
    <n v="5.6999999999999993"/>
    <s v=""/>
    <n v="0"/>
    <n v="0"/>
    <n v="0"/>
    <n v="0"/>
  </r>
  <r>
    <s v="CHD8000029R0102"/>
    <s v="操作绝缘子12-31.5（高原型）"/>
    <x v="3"/>
    <n v="212"/>
    <x v="0"/>
    <s v="VEP"/>
    <x v="2"/>
    <s v="MRP"/>
    <s v="VMI"/>
    <n v="201"/>
    <n v="0"/>
    <n v="38.4"/>
    <n v="0"/>
    <n v="0"/>
    <n v="25454"/>
    <n v="7718.4"/>
    <n v="0.14339592991278385"/>
    <n v="0"/>
    <n v="0"/>
    <n v="0"/>
    <n v="977433.59999999998"/>
  </r>
  <r>
    <s v="CHD8000029R0104"/>
    <s v="操作绝缘子12-25"/>
    <x v="3"/>
    <n v="212"/>
    <x v="0"/>
    <s v="VEP"/>
    <x v="2"/>
    <s v="MRP"/>
    <s v="VMI"/>
    <n v="54"/>
    <n v="0"/>
    <n v="34.47"/>
    <n v="0"/>
    <n v="0"/>
    <n v="7612"/>
    <n v="1861.3799999999999"/>
    <n v="9.6380714661061475"/>
    <n v="0"/>
    <n v="0"/>
    <n v="0"/>
    <n v="262385.64"/>
  </r>
  <r>
    <s v="CHD8000031P0101"/>
    <s v="活门驱动板12-150-31.5"/>
    <x v="3"/>
    <n v="212"/>
    <x v="0"/>
    <s v="VEP"/>
    <x v="2"/>
    <s v="MRP"/>
    <s v="VMI"/>
    <n v="72"/>
    <n v="0"/>
    <n v="8.67"/>
    <n v="0"/>
    <n v="0"/>
    <n v="20469"/>
    <n v="624.24"/>
    <n v="0.96291953686061849"/>
    <n v="0"/>
    <n v="0"/>
    <n v="0"/>
    <n v="177466.23"/>
  </r>
  <r>
    <s v="CHD8000031P0103"/>
    <s v="活门驱动板275-40"/>
    <x v="3"/>
    <n v="212"/>
    <x v="0"/>
    <s v="VEP"/>
    <x v="2"/>
    <s v="MRP"/>
    <s v="VMI"/>
    <n v="4"/>
    <n v="24"/>
    <n v="12.76"/>
    <n v="0"/>
    <n v="0"/>
    <n v="2738"/>
    <n v="51.04"/>
    <n v="9.5982468955441931"/>
    <n v="0"/>
    <n v="0"/>
    <n v="306.24"/>
    <n v="34936.879999999997"/>
  </r>
  <r>
    <s v="CHD8000031P0104"/>
    <s v="活门驱动板210-40"/>
    <x v="3"/>
    <n v="212"/>
    <x v="0"/>
    <s v="VEP"/>
    <x v="2"/>
    <s v="MRP"/>
    <s v="VMI"/>
    <n v="8"/>
    <n v="0"/>
    <n v="11.67"/>
    <n v="0"/>
    <n v="0"/>
    <n v="2602"/>
    <n v="93.36"/>
    <n v="0.56110684089162188"/>
    <n v="0"/>
    <n v="0"/>
    <n v="0"/>
    <n v="30365.34"/>
  </r>
  <r>
    <s v="CHD8000031P0114"/>
    <s v="联板（固定式-XGN）"/>
    <x v="3"/>
    <n v="212"/>
    <x v="0"/>
    <s v="VEP"/>
    <x v="2"/>
    <s v="MRP"/>
    <s v="VMI"/>
    <n v="7"/>
    <n v="0"/>
    <n v="7.44"/>
    <n v="0"/>
    <n v="0"/>
    <n v="27"/>
    <n v="52.080000000000005"/>
    <n v="108.14814814814814"/>
    <n v="0"/>
    <n v="0"/>
    <n v="0"/>
    <n v="200.88000000000002"/>
  </r>
  <r>
    <s v="CHD8000031P0118"/>
    <s v="塑料活门左驱动板275-40"/>
    <x v="14"/>
    <n v="212"/>
    <x v="0"/>
    <s v="VEP"/>
    <x v="0"/>
    <s v="Order specific"/>
    <n v="2100"/>
    <n v="1"/>
    <n v="0"/>
    <n v="127.78"/>
    <n v="0"/>
    <n v="0"/>
    <n v="33"/>
    <n v="127.78"/>
    <n v="77.424242424242422"/>
    <n v="0"/>
    <n v="0"/>
    <n v="0"/>
    <n v="4216.74"/>
  </r>
  <r>
    <s v="CHD8000031P0122"/>
    <s v="塑料活门左驱动板210-40"/>
    <x v="14"/>
    <n v="212"/>
    <x v="0"/>
    <s v="VEP"/>
    <x v="0"/>
    <s v="Order specific"/>
    <n v="2100"/>
    <n v="8"/>
    <n v="0"/>
    <n v="94.99"/>
    <n v="0"/>
    <n v="0"/>
    <n v="58"/>
    <n v="759.92"/>
    <n v="6.2931034482758621"/>
    <n v="0"/>
    <n v="0"/>
    <n v="0"/>
    <n v="5509.42"/>
  </r>
  <r>
    <s v="CHD8000031P0129"/>
    <s v="塑料活门右驱动板275-40"/>
    <x v="14"/>
    <n v="212"/>
    <x v="0"/>
    <s v="VEP"/>
    <x v="0"/>
    <s v="Order specific"/>
    <n v="2100"/>
    <n v="1"/>
    <n v="0"/>
    <n v="127.78"/>
    <n v="0"/>
    <n v="0"/>
    <n v="33"/>
    <n v="127.78"/>
    <n v="88.484848484848484"/>
    <n v="0"/>
    <n v="0"/>
    <n v="0"/>
    <n v="4216.74"/>
  </r>
  <r>
    <s v="CHD8000031P0130"/>
    <s v="塑料活门右驱动板210-40"/>
    <x v="14"/>
    <n v="212"/>
    <x v="0"/>
    <s v="VEP"/>
    <x v="0"/>
    <s v="Order specific"/>
    <n v="2100"/>
    <n v="8"/>
    <n v="0"/>
    <n v="95"/>
    <n v="0"/>
    <n v="0"/>
    <n v="59"/>
    <n v="760"/>
    <n v="6.1864406779661021"/>
    <n v="0"/>
    <n v="0"/>
    <n v="0"/>
    <n v="5605"/>
  </r>
  <r>
    <s v="CHD8000031R0101"/>
    <s v="链轮焊接12"/>
    <x v="3"/>
    <n v="202"/>
    <x v="0"/>
    <s v="VEP"/>
    <x v="2"/>
    <s v="MRP"/>
    <s v="VMI"/>
    <n v="87"/>
    <n v="0"/>
    <n v="36.43"/>
    <n v="0"/>
    <n v="0"/>
    <n v="15029"/>
    <n v="3169.41"/>
    <n v="0.19429103732783284"/>
    <n v="0"/>
    <n v="0"/>
    <n v="0"/>
    <n v="547506.47"/>
  </r>
  <r>
    <s v="CHD8000032P0101"/>
    <s v="机箱顶板12-150-31.5-1250"/>
    <x v="3"/>
    <n v="212"/>
    <x v="0"/>
    <s v="VEP"/>
    <x v="2"/>
    <s v="MRP"/>
    <s v="VMI"/>
    <n v="2"/>
    <n v="0"/>
    <n v="25.67"/>
    <n v="0"/>
    <n v="0"/>
    <n v="712"/>
    <n v="51.34"/>
    <n v="44.59971910112359"/>
    <n v="0"/>
    <n v="0"/>
    <n v="0"/>
    <n v="18277.04"/>
  </r>
  <r>
    <s v="CHD8000032P0102"/>
    <s v="机箱顶板12-210-31.5-1250"/>
    <x v="3"/>
    <n v="212"/>
    <x v="0"/>
    <s v="VEP"/>
    <x v="2"/>
    <s v="MRP"/>
    <s v="VMI"/>
    <n v="71"/>
    <n v="0"/>
    <n v="25.24"/>
    <n v="0"/>
    <n v="0"/>
    <n v="9461"/>
    <n v="1792.04"/>
    <n v="7.7158862699503228E-2"/>
    <n v="0"/>
    <n v="0"/>
    <n v="0"/>
    <n v="238795.63999999998"/>
  </r>
  <r>
    <s v="CHD8000032P0104"/>
    <s v="机箱顶板12-275-40-3150"/>
    <x v="3"/>
    <n v="212"/>
    <x v="0"/>
    <s v="VEP"/>
    <x v="2"/>
    <s v="MRP"/>
    <s v="VMI"/>
    <n v="1"/>
    <n v="0"/>
    <n v="47.05"/>
    <n v="0"/>
    <n v="0"/>
    <n v="853"/>
    <n v="47.05"/>
    <n v="30.381008206330598"/>
    <n v="0"/>
    <n v="0"/>
    <n v="0"/>
    <n v="40133.649999999994"/>
  </r>
  <r>
    <s v="CHD8000032P0110"/>
    <s v="机箱顶板12-210-31.5-1250(程序锁用)"/>
    <x v="14"/>
    <n v="212"/>
    <x v="0"/>
    <s v="VEP"/>
    <x v="0"/>
    <s v="Order specific"/>
    <n v="2100"/>
    <n v="2"/>
    <n v="2"/>
    <n v="32.33"/>
    <n v="0"/>
    <n v="0"/>
    <n v="52"/>
    <n v="64.66"/>
    <n v="7.0192307692307701"/>
    <n v="0"/>
    <n v="0"/>
    <n v="64.66"/>
    <n v="1681.1599999999999"/>
  </r>
  <r>
    <s v="CHD8000032R0101"/>
    <s v="电机90W DC220V"/>
    <x v="3"/>
    <n v="212"/>
    <x v="0"/>
    <s v="VEP"/>
    <x v="2"/>
    <s v="MRP"/>
    <s v="VMI"/>
    <n v="8"/>
    <n v="0"/>
    <n v="218.48"/>
    <n v="0"/>
    <n v="0"/>
    <n v="13697"/>
    <n v="1747.84"/>
    <n v="5.3296342264729506E-2"/>
    <n v="0"/>
    <n v="0"/>
    <n v="0"/>
    <n v="2992520.56"/>
  </r>
  <r>
    <s v="CHD8000032R0102"/>
    <s v="电机90W DC110V"/>
    <x v="3"/>
    <n v="212"/>
    <x v="0"/>
    <s v="VEP"/>
    <x v="2"/>
    <s v="MRP"/>
    <s v="VMI"/>
    <n v="3"/>
    <n v="0"/>
    <n v="194.44"/>
    <n v="0"/>
    <n v="0"/>
    <n v="2238"/>
    <n v="583.31999999999994"/>
    <n v="1.3047363717605005"/>
    <n v="0"/>
    <n v="0"/>
    <n v="0"/>
    <n v="435156.72"/>
  </r>
  <r>
    <s v="CHD8000032R0107"/>
    <s v="电机100W DC220V(电动底盘车)"/>
    <x v="11"/>
    <n v="202"/>
    <x v="0"/>
    <s v="VEP"/>
    <x v="0"/>
    <s v="Order specific"/>
    <n v="2100"/>
    <n v="3"/>
    <n v="0"/>
    <n v="453"/>
    <n v="0"/>
    <n v="0"/>
    <n v="0"/>
    <n v="1359"/>
    <s v=""/>
    <n v="0"/>
    <n v="0"/>
    <n v="0"/>
    <n v="0"/>
  </r>
  <r>
    <s v="CHD8000032R0108"/>
    <s v="电机90W DC48V"/>
    <x v="11"/>
    <n v="212"/>
    <x v="0"/>
    <s v="VEP"/>
    <x v="0"/>
    <s v="Order specific"/>
    <n v="2100"/>
    <n v="2"/>
    <n v="12"/>
    <n v="243.59"/>
    <n v="0"/>
    <n v="0"/>
    <n v="165"/>
    <n v="487.18"/>
    <n v="6.6363636363636358"/>
    <n v="0"/>
    <n v="0"/>
    <n v="2923.08"/>
    <n v="40192.35"/>
  </r>
  <r>
    <s v="CHD8000032R0113"/>
    <s v="电机90W DC24V"/>
    <x v="11"/>
    <n v="212"/>
    <x v="0"/>
    <s v="VEP"/>
    <x v="0"/>
    <s v="Order specific"/>
    <n v="2100"/>
    <n v="1"/>
    <n v="5"/>
    <n v="220.98"/>
    <n v="0"/>
    <n v="0"/>
    <n v="16"/>
    <n v="220.98"/>
    <n v="45.625"/>
    <n v="0"/>
    <n v="0"/>
    <n v="1104.8999999999999"/>
    <n v="3535.68"/>
  </r>
  <r>
    <s v="CHD8000032R0114"/>
    <s v="电机 DC240V 90W"/>
    <x v="11"/>
    <n v="212"/>
    <x v="0"/>
    <s v="VEP"/>
    <x v="0"/>
    <s v="Order specific"/>
    <n v="2100"/>
    <n v="1"/>
    <n v="0"/>
    <n v="243.59"/>
    <n v="0"/>
    <n v="0"/>
    <n v="42"/>
    <n v="243.59"/>
    <n v="8.6904761904761898"/>
    <n v="0"/>
    <n v="0"/>
    <n v="0"/>
    <n v="10230.780000000001"/>
  </r>
  <r>
    <s v="CHD8000032R0116"/>
    <s v="电机 DC230V 90W"/>
    <x v="11"/>
    <n v="212"/>
    <x v="0"/>
    <s v="VEP"/>
    <x v="0"/>
    <s v="Order specific"/>
    <n v="2100"/>
    <n v="1"/>
    <n v="0"/>
    <n v="243.4"/>
    <n v="0"/>
    <n v="0"/>
    <n v="121"/>
    <n v="243.4"/>
    <n v="3.0165289256198347"/>
    <n v="0"/>
    <n v="0"/>
    <n v="0"/>
    <n v="29451.4"/>
  </r>
  <r>
    <s v="CHD8000032R0117"/>
    <s v="电机90w DC125V"/>
    <x v="11"/>
    <n v="212"/>
    <x v="0"/>
    <s v="VEP"/>
    <x v="0"/>
    <s v="Order specific"/>
    <n v="2100"/>
    <n v="14"/>
    <n v="0"/>
    <n v="232.48"/>
    <n v="0"/>
    <n v="0"/>
    <n v="60"/>
    <n v="3254.72"/>
    <n v="6.083333333333333"/>
    <n v="0"/>
    <n v="0"/>
    <n v="0"/>
    <n v="13948.8"/>
  </r>
  <r>
    <s v="CHD8000032R0123"/>
    <s v="电机90W DC120V"/>
    <x v="11"/>
    <n v="105"/>
    <x v="0"/>
    <s v="VEP"/>
    <x v="0"/>
    <s v="Order specific"/>
    <n v="2100"/>
    <n v="1"/>
    <n v="0"/>
    <n v="453"/>
    <n v="0"/>
    <n v="0"/>
    <n v="1"/>
    <n v="453"/>
    <n v="5110"/>
    <n v="0"/>
    <n v="0"/>
    <n v="0"/>
    <n v="453"/>
  </r>
  <r>
    <s v="CHD8000033P0101"/>
    <s v="辅助开关驱动板"/>
    <x v="2"/>
    <n v="212"/>
    <x v="0"/>
    <s v="VEP"/>
    <x v="1"/>
    <s v="kanban"/>
    <n v="2600"/>
    <n v="1235"/>
    <n v="4000"/>
    <n v="0.79"/>
    <n v="0"/>
    <n v="800"/>
    <n v="32058"/>
    <n v="975.65000000000009"/>
    <n v="1.1385613575394596E-2"/>
    <n v="0"/>
    <n v="316"/>
    <n v="3160"/>
    <n v="25325.82"/>
  </r>
  <r>
    <s v="CHD8000033R0104"/>
    <s v="机械式计数器JS-5"/>
    <x v="2"/>
    <n v="202"/>
    <x v="0"/>
    <s v="VEP"/>
    <x v="1"/>
    <s v="kanban"/>
    <n v="2600"/>
    <n v="1119"/>
    <n v="2417"/>
    <n v="15.98"/>
    <n v="0"/>
    <n v="600"/>
    <n v="16041"/>
    <n v="17881.62"/>
    <n v="28.101427591796021"/>
    <n v="0"/>
    <n v="4794"/>
    <n v="38623.660000000003"/>
    <n v="256335.18"/>
  </r>
  <r>
    <s v="CHD8000034P0101"/>
    <s v="主驱动板"/>
    <x v="2"/>
    <n v="212"/>
    <x v="0"/>
    <s v="VEP"/>
    <x v="1"/>
    <s v="kanban"/>
    <n v="2600"/>
    <n v="789"/>
    <n v="800"/>
    <n v="7.5"/>
    <n v="0"/>
    <n v="400"/>
    <n v="44630"/>
    <n v="5917.5"/>
    <n v="9.1515796549406225"/>
    <n v="0"/>
    <n v="1500"/>
    <n v="6000"/>
    <n v="334725"/>
  </r>
  <r>
    <s v="CHD8000034R0101"/>
    <s v="合分闸电磁铁220V"/>
    <x v="3"/>
    <n v="219"/>
    <x v="0"/>
    <s v="VEP"/>
    <x v="2"/>
    <s v="MRP"/>
    <s v="VMI"/>
    <n v="53"/>
    <n v="0"/>
    <n v="36.799999999999997"/>
    <n v="0"/>
    <n v="0"/>
    <n v="26522"/>
    <n v="1950.3999999999999"/>
    <n v="10.858344016288365"/>
    <n v="0"/>
    <n v="0"/>
    <n v="0"/>
    <n v="976009.6"/>
  </r>
  <r>
    <s v="CHD8000034R0102"/>
    <s v="合分闸电磁铁DC110V"/>
    <x v="3"/>
    <n v="219"/>
    <x v="0"/>
    <s v="VEP"/>
    <x v="2"/>
    <s v="MRP"/>
    <s v="VMI"/>
    <n v="46"/>
    <n v="0"/>
    <n v="35.799999999999997"/>
    <n v="0"/>
    <n v="0"/>
    <n v="5550"/>
    <n v="1646.8"/>
    <n v="3.4855855855855853"/>
    <n v="0"/>
    <n v="0"/>
    <n v="0"/>
    <n v="198689.99999999997"/>
  </r>
  <r>
    <s v="CHD8000034R0104"/>
    <s v="电磁铁24V"/>
    <x v="11"/>
    <n v="219"/>
    <x v="0"/>
    <s v="VEP"/>
    <x v="0"/>
    <s v="Order specific"/>
    <n v="2100"/>
    <n v="3"/>
    <n v="10"/>
    <n v="41.03"/>
    <n v="0"/>
    <n v="0"/>
    <n v="32"/>
    <n v="123.09"/>
    <n v="524.6875"/>
    <n v="0"/>
    <n v="0"/>
    <n v="410.3"/>
    <n v="1312.96"/>
  </r>
  <r>
    <s v="CHD8000034R0110"/>
    <s v="过流脱扣器"/>
    <x v="3"/>
    <n v="219"/>
    <x v="0"/>
    <s v="VEP"/>
    <x v="2"/>
    <s v="MRP"/>
    <s v="VMI"/>
    <n v="4"/>
    <n v="0"/>
    <n v="35"/>
    <n v="0"/>
    <n v="0"/>
    <n v="204"/>
    <n v="140"/>
    <n v="5.367647058823529"/>
    <n v="0"/>
    <n v="0"/>
    <n v="0"/>
    <n v="7140"/>
  </r>
  <r>
    <s v="CHD8000034R0114"/>
    <s v="第二分闸脱扣器220V DC"/>
    <x v="11"/>
    <n v="219"/>
    <x v="0"/>
    <s v="VEP"/>
    <x v="0"/>
    <s v="Order specific"/>
    <n v="2100"/>
    <n v="8"/>
    <n v="0"/>
    <n v="40.700000000000003"/>
    <n v="0"/>
    <n v="0"/>
    <n v="91"/>
    <n v="325.60000000000002"/>
    <n v="16.043956043956044"/>
    <n v="0"/>
    <n v="0"/>
    <n v="0"/>
    <n v="3703.7000000000003"/>
  </r>
  <r>
    <s v="CHD8000034R0116"/>
    <s v="电磁铁DC48V"/>
    <x v="11"/>
    <n v="219"/>
    <x v="0"/>
    <s v="VEP"/>
    <x v="0"/>
    <s v="Order specific"/>
    <n v="2100"/>
    <n v="15"/>
    <n v="46"/>
    <n v="38.46"/>
    <n v="0"/>
    <n v="0"/>
    <n v="422"/>
    <n v="576.9"/>
    <n v="6.9194312796208539"/>
    <n v="0"/>
    <n v="0"/>
    <n v="1769.16"/>
    <n v="16230.12"/>
  </r>
  <r>
    <s v="CHD8000034R0117"/>
    <s v="手车闭锁电磁铁DC48V"/>
    <x v="11"/>
    <n v="219"/>
    <x v="0"/>
    <s v="VEP"/>
    <x v="0"/>
    <s v="Order specific"/>
    <n v="2100"/>
    <n v="5"/>
    <n v="2"/>
    <n v="25.18"/>
    <n v="0"/>
    <n v="0"/>
    <n v="21"/>
    <n v="125.9"/>
    <n v="260.71428571428572"/>
    <n v="0"/>
    <n v="0"/>
    <n v="50.36"/>
    <n v="528.78"/>
  </r>
  <r>
    <s v="CHD8000034R0127"/>
    <s v="自保持欠压脱扣器220V"/>
    <x v="11"/>
    <n v="202"/>
    <x v="0"/>
    <s v="VEP"/>
    <x v="0"/>
    <s v="Order specific"/>
    <n v="2100"/>
    <n v="10"/>
    <n v="0"/>
    <n v="286"/>
    <n v="0"/>
    <n v="0"/>
    <n v="76"/>
    <n v="2860"/>
    <n v="24.013157894736842"/>
    <n v="0"/>
    <n v="0"/>
    <n v="0"/>
    <n v="21736"/>
  </r>
  <r>
    <s v="CHD8000034R0131"/>
    <s v="第二分闸脱扣线圈DC110"/>
    <x v="11"/>
    <n v="219"/>
    <x v="0"/>
    <s v="VEP"/>
    <x v="0"/>
    <s v="Order specific"/>
    <n v="2100"/>
    <n v="9"/>
    <n v="0"/>
    <n v="40.299999999999997"/>
    <n v="0"/>
    <n v="0"/>
    <n v="169"/>
    <n v="362.7"/>
    <n v="21.597633136094675"/>
    <n v="0"/>
    <n v="0"/>
    <n v="0"/>
    <n v="6810.7"/>
  </r>
  <r>
    <s v="CHD8000034R0132"/>
    <s v="合闸线圈DC125V"/>
    <x v="11"/>
    <n v="219"/>
    <x v="0"/>
    <s v="VEP"/>
    <x v="0"/>
    <s v="Order specific"/>
    <n v="2100"/>
    <n v="4"/>
    <n v="0"/>
    <n v="40.299999999999997"/>
    <n v="0"/>
    <n v="0"/>
    <n v="66"/>
    <n v="161.19999999999999"/>
    <n v="49.772727272727266"/>
    <n v="0"/>
    <n v="0"/>
    <n v="0"/>
    <n v="2659.7999999999997"/>
  </r>
  <r>
    <s v="CHD8000034R0133"/>
    <s v="第二分闸脱扣线圈DC125V"/>
    <x v="11"/>
    <n v="219"/>
    <x v="0"/>
    <s v="VEP"/>
    <x v="0"/>
    <s v="Order specific"/>
    <n v="2100"/>
    <n v="13"/>
    <n v="0"/>
    <n v="40.299999999999997"/>
    <n v="0"/>
    <n v="0"/>
    <n v="21"/>
    <n v="523.9"/>
    <n v="69.523809523809518"/>
    <n v="0"/>
    <n v="0"/>
    <n v="0"/>
    <n v="846.3"/>
  </r>
  <r>
    <s v="CHD8000034R0134"/>
    <s v="手车闭锁电磁铁DC125V"/>
    <x v="11"/>
    <n v="219"/>
    <x v="0"/>
    <s v="VEP"/>
    <x v="0"/>
    <s v="Order specific"/>
    <n v="2100"/>
    <n v="10"/>
    <n v="2"/>
    <n v="25.18"/>
    <n v="0"/>
    <n v="0"/>
    <n v="25"/>
    <n v="251.8"/>
    <n v="189.8"/>
    <n v="0"/>
    <n v="0"/>
    <n v="50.36"/>
    <n v="629.5"/>
  </r>
  <r>
    <s v="CHD8000034R0135"/>
    <s v="第二分闸脱扣线圈DC48"/>
    <x v="11"/>
    <n v="219"/>
    <x v="0"/>
    <s v="VEP"/>
    <x v="0"/>
    <s v="Order specific"/>
    <n v="2100"/>
    <n v="8"/>
    <n v="5"/>
    <n v="40.299999999999997"/>
    <n v="0"/>
    <n v="0"/>
    <n v="65"/>
    <n v="322.39999999999998"/>
    <n v="56.15384615384616"/>
    <n v="0"/>
    <n v="0"/>
    <n v="201.5"/>
    <n v="2619.5"/>
  </r>
  <r>
    <s v="CHD8000034R0136"/>
    <s v="手车闭锁电磁铁DC220V"/>
    <x v="3"/>
    <n v="219"/>
    <x v="0"/>
    <s v="VEP"/>
    <x v="2"/>
    <s v="MRP"/>
    <s v="VMI"/>
    <n v="11"/>
    <n v="0"/>
    <n v="25.18"/>
    <n v="0"/>
    <n v="0"/>
    <n v="1318"/>
    <n v="276.98"/>
    <n v="2.2154779969650988"/>
    <n v="0"/>
    <n v="0"/>
    <n v="0"/>
    <n v="33187.24"/>
  </r>
  <r>
    <s v="CHD8000034R0137"/>
    <s v="手车闭锁电磁铁DC110V"/>
    <x v="3"/>
    <n v="219"/>
    <x v="0"/>
    <s v="VEP"/>
    <x v="2"/>
    <s v="MRP"/>
    <s v="VMI"/>
    <n v="3"/>
    <n v="0"/>
    <n v="25.18"/>
    <n v="0"/>
    <n v="0"/>
    <n v="608"/>
    <n v="75.539999999999992"/>
    <n v="6.6036184210526319"/>
    <n v="0"/>
    <n v="0"/>
    <n v="0"/>
    <n v="15309.44"/>
  </r>
  <r>
    <s v="CHD8000034R0138"/>
    <s v="自保持欠压脱扣器24V"/>
    <x v="14"/>
    <n v="212"/>
    <x v="0"/>
    <s v="VEP"/>
    <x v="0"/>
    <s v="Order specific"/>
    <n v="2100"/>
    <n v="5"/>
    <n v="0"/>
    <n v="296"/>
    <n v="0"/>
    <n v="0"/>
    <n v="0"/>
    <n v="1480"/>
    <s v=""/>
    <n v="0"/>
    <n v="0"/>
    <n v="0"/>
    <n v="0"/>
  </r>
  <r>
    <s v="CHD8000034R0141"/>
    <s v="YO闭锁电磁铁 DC30V"/>
    <x v="11"/>
    <n v="202"/>
    <x v="0"/>
    <s v="VEP"/>
    <x v="0"/>
    <s v="Order specific"/>
    <n v="2100"/>
    <n v="39"/>
    <n v="0"/>
    <n v="28.5"/>
    <n v="0"/>
    <n v="0"/>
    <n v="60"/>
    <n v="1111.5"/>
    <n v="30.416666666666664"/>
    <n v="0"/>
    <n v="0"/>
    <n v="0"/>
    <n v="1710"/>
  </r>
  <r>
    <s v="CHD8000034R0149"/>
    <s v="过流电磁铁2A"/>
    <x v="14"/>
    <n v="105"/>
    <x v="0"/>
    <s v="VEP"/>
    <x v="0"/>
    <s v="Order specific"/>
    <n v="2100"/>
    <n v="2"/>
    <n v="0"/>
    <n v="38"/>
    <n v="0"/>
    <n v="0"/>
    <n v="0"/>
    <n v="76"/>
    <s v=""/>
    <n v="0"/>
    <n v="0"/>
    <n v="0"/>
    <n v="0"/>
  </r>
  <r>
    <s v="CHD8000034R0153"/>
    <s v="自保持欠压脱扣器 30V"/>
    <x v="11"/>
    <n v="202"/>
    <x v="0"/>
    <s v="VEP"/>
    <x v="0"/>
    <s v="Order specific"/>
    <n v="2100"/>
    <n v="1"/>
    <n v="0"/>
    <n v="286"/>
    <n v="0"/>
    <n v="0"/>
    <n v="64"/>
    <n v="286"/>
    <n v="11.40625"/>
    <n v="0"/>
    <n v="0"/>
    <n v="0"/>
    <n v="18304"/>
  </r>
  <r>
    <s v="CHD8000036R0101"/>
    <s v="辅助开关"/>
    <x v="3"/>
    <n v="219"/>
    <x v="0"/>
    <s v="VEP"/>
    <x v="2"/>
    <s v="MRP"/>
    <s v="VMI"/>
    <n v="203"/>
    <n v="0"/>
    <n v="41.4"/>
    <n v="0"/>
    <n v="0"/>
    <n v="13109"/>
    <n v="8404.1999999999989"/>
    <n v="2.7843466320848272E-2"/>
    <n v="0"/>
    <n v="0"/>
    <n v="0"/>
    <n v="542712.6"/>
  </r>
  <r>
    <s v="CHD8000036R0103"/>
    <s v="辅助开关 11K11B"/>
    <x v="3"/>
    <n v="219"/>
    <x v="0"/>
    <s v="VEP"/>
    <x v="2"/>
    <s v="MRP"/>
    <s v="VMI"/>
    <n v="30"/>
    <n v="0"/>
    <n v="52.2"/>
    <n v="0"/>
    <n v="0"/>
    <n v="3177"/>
    <n v="1566"/>
    <n v="23.322316650928549"/>
    <n v="0"/>
    <n v="0"/>
    <n v="0"/>
    <n v="165839.40000000002"/>
  </r>
  <r>
    <s v="CHD8000037P0101"/>
    <s v="底盘车联锁板"/>
    <x v="2"/>
    <n v="212"/>
    <x v="0"/>
    <s v="VEP"/>
    <x v="1"/>
    <s v="kanban"/>
    <n v="2600"/>
    <n v="615"/>
    <n v="1000"/>
    <n v="0.82"/>
    <n v="0"/>
    <n v="200"/>
    <n v="9879"/>
    <n v="504.29999999999995"/>
    <n v="1.108411782569086"/>
    <n v="0"/>
    <n v="82"/>
    <n v="820"/>
    <n v="8100.78"/>
  </r>
  <r>
    <s v="CHD8000037P0102"/>
    <s v="底盘车联锁板12-40"/>
    <x v="2"/>
    <n v="212"/>
    <x v="0"/>
    <s v="VEP"/>
    <x v="1"/>
    <s v="kanban"/>
    <n v="2600"/>
    <n v="625"/>
    <n v="1000"/>
    <n v="1.27"/>
    <n v="0"/>
    <n v="200"/>
    <n v="3439"/>
    <n v="793.75"/>
    <n v="65.273335271881365"/>
    <n v="0"/>
    <n v="127"/>
    <n v="1270"/>
    <n v="4367.53"/>
  </r>
  <r>
    <s v="CHD8000039P0101"/>
    <s v="闭锁安装弯板"/>
    <x v="11"/>
    <n v="212"/>
    <x v="0"/>
    <s v="VEP"/>
    <x v="0"/>
    <s v="Order specific"/>
    <n v="2100"/>
    <n v="15"/>
    <n v="5"/>
    <n v="2.5"/>
    <n v="0"/>
    <n v="0"/>
    <n v="6"/>
    <n v="37.5"/>
    <n v="38020.833333333336"/>
    <n v="0"/>
    <n v="0"/>
    <n v="12.5"/>
    <n v="15"/>
  </r>
  <r>
    <s v="CHD8000040P0104"/>
    <s v="分闸扣板"/>
    <x v="3"/>
    <n v="212"/>
    <x v="0"/>
    <s v="VEP"/>
    <x v="2"/>
    <s v="MRP"/>
    <s v="VMI"/>
    <n v="511"/>
    <n v="0"/>
    <n v="23"/>
    <n v="0"/>
    <n v="0"/>
    <n v="15925"/>
    <n v="11753"/>
    <n v="0.34379905808477235"/>
    <n v="0"/>
    <n v="0"/>
    <n v="0"/>
    <n v="366275"/>
  </r>
  <r>
    <s v="CHD8000042F0101"/>
    <s v="面板装配组件12-3150-40-275"/>
    <x v="3"/>
    <n v="212"/>
    <x v="0"/>
    <s v="VEP"/>
    <x v="2"/>
    <s v="MRP"/>
    <s v="VMI"/>
    <n v="27"/>
    <n v="0"/>
    <n v="90.1"/>
    <n v="0"/>
    <n v="0"/>
    <n v="2174"/>
    <n v="2432.6999999999998"/>
    <n v="85.793468261269552"/>
    <n v="0"/>
    <n v="0"/>
    <n v="0"/>
    <n v="195877.4"/>
  </r>
  <r>
    <s v="CHD8000042F0102"/>
    <s v="面板装配组件12-1250-40-210"/>
    <x v="3"/>
    <n v="212"/>
    <x v="0"/>
    <s v="VEP"/>
    <x v="2"/>
    <s v="MRP"/>
    <s v="VMI"/>
    <n v="42"/>
    <n v="0"/>
    <n v="79.7"/>
    <n v="0"/>
    <n v="0"/>
    <n v="1590"/>
    <n v="3347.4"/>
    <n v="6.1981132075471699"/>
    <n v="0"/>
    <n v="0"/>
    <n v="0"/>
    <n v="126723"/>
  </r>
  <r>
    <s v="CHD8000042R0110"/>
    <s v="面板装配12-3150-40-275（中文）"/>
    <x v="14"/>
    <n v="212"/>
    <x v="0"/>
    <s v="VEP"/>
    <x v="0"/>
    <s v="Order specific"/>
    <n v="2100"/>
    <n v="6"/>
    <n v="0"/>
    <n v="99"/>
    <n v="0"/>
    <n v="0"/>
    <n v="35"/>
    <n v="594"/>
    <n v="438"/>
    <n v="0"/>
    <n v="0"/>
    <n v="0"/>
    <n v="3465"/>
  </r>
  <r>
    <s v="CHD8000043P0101"/>
    <s v="分闸弹簧挂板12-31.5"/>
    <x v="2"/>
    <n v="212"/>
    <x v="0"/>
    <s v="VEP"/>
    <x v="1"/>
    <s v="kanban"/>
    <n v="2600"/>
    <n v="1220"/>
    <n v="2500"/>
    <n v="1.41"/>
    <n v="0"/>
    <n v="500"/>
    <n v="32616"/>
    <n v="1720.1999999999998"/>
    <n v="6.714495952906549E-2"/>
    <n v="0"/>
    <n v="352.5"/>
    <n v="3525"/>
    <n v="45988.56"/>
  </r>
  <r>
    <s v="CHD8000043P0102"/>
    <s v="分闸弹簧挂板12-40"/>
    <x v="2"/>
    <n v="212"/>
    <x v="0"/>
    <s v="VEP"/>
    <x v="1"/>
    <s v="kanban"/>
    <n v="2600"/>
    <n v="946"/>
    <n v="800"/>
    <n v="1.68"/>
    <n v="0"/>
    <n v="200"/>
    <n v="12014"/>
    <n v="1589.28"/>
    <n v="37.065090727484602"/>
    <n v="0"/>
    <n v="168"/>
    <n v="1344"/>
    <n v="20183.52"/>
  </r>
  <r>
    <s v="CHD8000045P0101"/>
    <s v="储能操作块"/>
    <x v="3"/>
    <n v="212"/>
    <x v="0"/>
    <s v="VEP"/>
    <x v="2"/>
    <s v="MRP"/>
    <s v="VMI"/>
    <n v="643"/>
    <n v="0"/>
    <n v="24"/>
    <n v="0"/>
    <n v="0"/>
    <n v="16040"/>
    <n v="15432"/>
    <n v="21.526807980049878"/>
    <n v="0"/>
    <n v="0"/>
    <n v="0"/>
    <n v="384960"/>
  </r>
  <r>
    <s v="CHD8000046P0101"/>
    <s v="主轴150"/>
    <x v="3"/>
    <n v="212"/>
    <x v="0"/>
    <s v="VEP"/>
    <x v="2"/>
    <s v="MRP"/>
    <s v="VMI"/>
    <n v="7"/>
    <n v="60"/>
    <n v="70"/>
    <n v="0"/>
    <n v="0"/>
    <n v="735"/>
    <n v="490"/>
    <n v="319.31292517006801"/>
    <n v="0"/>
    <n v="0"/>
    <n v="4200"/>
    <n v="51450"/>
  </r>
  <r>
    <s v="CHD8000046P0102"/>
    <s v="主轴210"/>
    <x v="3"/>
    <n v="212"/>
    <x v="0"/>
    <s v="VEP"/>
    <x v="2"/>
    <s v="MRP"/>
    <s v="VMI"/>
    <n v="78"/>
    <n v="0"/>
    <n v="85"/>
    <n v="0"/>
    <n v="0"/>
    <n v="11838"/>
    <n v="6630"/>
    <n v="0.21583037675282987"/>
    <n v="0"/>
    <n v="0"/>
    <n v="0"/>
    <n v="1006230"/>
  </r>
  <r>
    <s v="CHD8000046P0103"/>
    <s v="主轴275"/>
    <x v="3"/>
    <n v="212"/>
    <x v="0"/>
    <s v="VEP"/>
    <x v="2"/>
    <s v="MRP"/>
    <s v="VMI"/>
    <n v="18"/>
    <n v="60"/>
    <n v="140"/>
    <n v="0"/>
    <n v="0"/>
    <n v="2720"/>
    <n v="2520"/>
    <n v="10.466911764705882"/>
    <n v="0"/>
    <n v="0"/>
    <n v="8400"/>
    <n v="380800"/>
  </r>
  <r>
    <s v="CHD8000046P0105"/>
    <s v="加长主轴外伸200/275"/>
    <x v="3"/>
    <n v="212"/>
    <x v="0"/>
    <s v="VEP"/>
    <x v="2"/>
    <s v="MRP"/>
    <s v="VMI"/>
    <n v="16"/>
    <n v="0"/>
    <n v="57.67"/>
    <n v="0"/>
    <n v="0"/>
    <n v="2"/>
    <n v="922.72"/>
    <n v="3285"/>
    <n v="0"/>
    <n v="0"/>
    <n v="0"/>
    <n v="115.34"/>
  </r>
  <r>
    <s v="CHD8000046P0106"/>
    <s v="加长主轴外伸200"/>
    <x v="3"/>
    <n v="212"/>
    <x v="0"/>
    <s v="VEP"/>
    <x v="2"/>
    <s v="MRP"/>
    <s v="VMI"/>
    <n v="89"/>
    <n v="0"/>
    <n v="59.5"/>
    <n v="0"/>
    <n v="0"/>
    <n v="8"/>
    <n v="5295.5"/>
    <n v="730"/>
    <n v="0"/>
    <n v="0"/>
    <n v="0"/>
    <n v="476"/>
  </r>
  <r>
    <s v="CHD8000047P0101"/>
    <s v="导向杆12-31.5"/>
    <x v="3"/>
    <n v="212"/>
    <x v="0"/>
    <s v="VEP"/>
    <x v="2"/>
    <s v="MRP"/>
    <s v="VMI"/>
    <n v="201"/>
    <n v="0"/>
    <n v="6.5"/>
    <n v="0"/>
    <n v="0"/>
    <n v="28462"/>
    <n v="1306.5"/>
    <n v="1.1413463565455695"/>
    <n v="0"/>
    <n v="0"/>
    <n v="0"/>
    <n v="185003"/>
  </r>
  <r>
    <s v="CHD8000047P0102"/>
    <s v="操作绝缘子导向杆40KA"/>
    <x v="3"/>
    <n v="212"/>
    <x v="0"/>
    <s v="VEP"/>
    <x v="2"/>
    <s v="MRP"/>
    <s v="VMI"/>
    <n v="9"/>
    <n v="0"/>
    <n v="7.89"/>
    <n v="0"/>
    <n v="0"/>
    <n v="7822"/>
    <n v="71.009999999999991"/>
    <n v="9.3793147532600365"/>
    <n v="0"/>
    <n v="0"/>
    <n v="0"/>
    <n v="61715.579999999994"/>
  </r>
  <r>
    <s v="CHD8000047P0104"/>
    <s v="导向杆12-25"/>
    <x v="3"/>
    <n v="212"/>
    <x v="0"/>
    <s v="VEP"/>
    <x v="2"/>
    <s v="MRP"/>
    <s v="VMI"/>
    <n v="54"/>
    <n v="0"/>
    <n v="7.52"/>
    <n v="0"/>
    <n v="0"/>
    <n v="7613"/>
    <n v="406.08"/>
    <n v="0.43149875213450672"/>
    <n v="0"/>
    <n v="0"/>
    <n v="0"/>
    <n v="57249.759999999995"/>
  </r>
  <r>
    <s v="CHD8000047P0111"/>
    <s v="导向杆12-31.5 VG3"/>
    <x v="14"/>
    <n v="212"/>
    <x v="0"/>
    <s v="VEP"/>
    <x v="0"/>
    <s v="Order specific"/>
    <n v="2100"/>
    <n v="22"/>
    <n v="0"/>
    <n v="8.3000000000000007"/>
    <n v="0"/>
    <n v="0"/>
    <n v="0"/>
    <n v="182.60000000000002"/>
    <s v=""/>
    <n v="0"/>
    <n v="0"/>
    <n v="0"/>
    <n v="0"/>
  </r>
  <r>
    <s v="CHD8000048P0101"/>
    <s v="分闸模块扣板轴"/>
    <x v="3"/>
    <n v="212"/>
    <x v="0"/>
    <s v="VEP"/>
    <x v="2"/>
    <s v="MRP"/>
    <s v="VMI"/>
    <n v="415"/>
    <n v="0"/>
    <n v="8.0500000000000007"/>
    <n v="0"/>
    <n v="0"/>
    <n v="15851"/>
    <n v="3340.7500000000005"/>
    <n v="0.50659264399722415"/>
    <n v="0"/>
    <n v="0"/>
    <n v="0"/>
    <n v="127600.55000000002"/>
  </r>
  <r>
    <s v="CHD8000049P0103"/>
    <s v="脱扣半轴(双过流单边-210)"/>
    <x v="14"/>
    <n v="212"/>
    <x v="0"/>
    <s v="VEP"/>
    <x v="0"/>
    <s v="Order specific"/>
    <n v="2100"/>
    <n v="1"/>
    <n v="0"/>
    <n v="28.88"/>
    <n v="0"/>
    <n v="0"/>
    <n v="4"/>
    <n v="28.88"/>
    <n v="37868.75"/>
    <n v="0"/>
    <n v="0"/>
    <n v="0"/>
    <n v="115.52"/>
  </r>
  <r>
    <s v="CHD8000049P0104"/>
    <s v="脱扣半轴(三过流-210)"/>
    <x v="3"/>
    <n v="212"/>
    <x v="0"/>
    <s v="VEP"/>
    <x v="2"/>
    <s v="MRP"/>
    <s v="VMI"/>
    <n v="29"/>
    <n v="0"/>
    <n v="37.76"/>
    <n v="0"/>
    <n v="0"/>
    <n v="0"/>
    <n v="1095.04"/>
    <s v=""/>
    <n v="0"/>
    <n v="0"/>
    <n v="0"/>
    <n v="0"/>
  </r>
  <r>
    <s v="CHD8000049P0105"/>
    <s v="脱扣半轴(双过流-150)"/>
    <x v="3"/>
    <n v="212"/>
    <x v="0"/>
    <s v="VEP"/>
    <x v="2"/>
    <s v="MRP"/>
    <s v="VMI"/>
    <n v="6"/>
    <n v="0"/>
    <n v="28.64"/>
    <n v="0"/>
    <n v="0"/>
    <n v="239"/>
    <n v="171.84"/>
    <n v="44.288702928870293"/>
    <n v="0"/>
    <n v="0"/>
    <n v="0"/>
    <n v="6844.96"/>
  </r>
  <r>
    <s v="CHD8000049P0112"/>
    <s v="脱扣半轴(三过流欠压-210)"/>
    <x v="14"/>
    <n v="212"/>
    <x v="0"/>
    <s v="VEP"/>
    <x v="0"/>
    <s v="Order specific"/>
    <n v="2100"/>
    <n v="9"/>
    <n v="0"/>
    <n v="35.21"/>
    <n v="0"/>
    <n v="0"/>
    <n v="0"/>
    <n v="316.89"/>
    <s v=""/>
    <n v="0"/>
    <n v="0"/>
    <n v="0"/>
    <n v="0"/>
  </r>
  <r>
    <s v="CHD8000049P0113"/>
    <s v="失压脱扣半轴(大电流单欠压)"/>
    <x v="3"/>
    <n v="212"/>
    <x v="0"/>
    <s v="VEP"/>
    <x v="2"/>
    <s v="MRP"/>
    <s v="VMI"/>
    <n v="5"/>
    <n v="0"/>
    <n v="26.32"/>
    <n v="0"/>
    <n v="0"/>
    <n v="148"/>
    <n v="131.6"/>
    <n v="22.195945945945947"/>
    <n v="0"/>
    <n v="0"/>
    <n v="0"/>
    <n v="3895.36"/>
  </r>
  <r>
    <s v="CHD8000050P0101"/>
    <s v="储能轴31.5"/>
    <x v="3"/>
    <n v="212"/>
    <x v="0"/>
    <s v="VEP"/>
    <x v="2"/>
    <s v="MRP"/>
    <s v="VMI"/>
    <n v="69"/>
    <n v="0"/>
    <n v="15.61"/>
    <n v="0"/>
    <n v="0"/>
    <n v="11848"/>
    <n v="1077.0899999999999"/>
    <n v="0.15403443619176233"/>
    <n v="0"/>
    <n v="0"/>
    <n v="0"/>
    <n v="184947.28"/>
  </r>
  <r>
    <s v="CHD8000050P0102"/>
    <s v="储能轴40"/>
    <x v="3"/>
    <n v="212"/>
    <x v="0"/>
    <s v="VEP"/>
    <x v="2"/>
    <s v="MRP"/>
    <s v="VMI"/>
    <n v="20"/>
    <n v="0"/>
    <n v="16"/>
    <n v="0"/>
    <n v="0"/>
    <n v="4188"/>
    <n v="320"/>
    <n v="6.0136103151862459"/>
    <n v="0"/>
    <n v="0"/>
    <n v="0"/>
    <n v="67008"/>
  </r>
  <r>
    <s v="CHD8000053P0101"/>
    <s v="手动储能轴"/>
    <x v="3"/>
    <n v="212"/>
    <x v="0"/>
    <s v="VEP"/>
    <x v="2"/>
    <s v="MRP"/>
    <s v="VMI"/>
    <n v="446"/>
    <n v="0"/>
    <n v="9.5299999999999994"/>
    <n v="0"/>
    <n v="0"/>
    <n v="16032"/>
    <n v="4250.38"/>
    <n v="0.45533932135728544"/>
    <n v="0"/>
    <n v="0"/>
    <n v="0"/>
    <n v="152784.95999999999"/>
  </r>
  <r>
    <s v="CHD8000053R0101"/>
    <s v="合闸半轴装配"/>
    <x v="3"/>
    <n v="212"/>
    <x v="0"/>
    <s v="VEP"/>
    <x v="2"/>
    <s v="MRP"/>
    <s v="VMI"/>
    <n v="89"/>
    <n v="0"/>
    <n v="32.869999999999997"/>
    <n v="0"/>
    <n v="0"/>
    <n v="15915"/>
    <n v="2925.43"/>
    <n v="10.228715048696198"/>
    <n v="0"/>
    <n v="0"/>
    <n v="0"/>
    <n v="523126.05"/>
  </r>
  <r>
    <s v="CHD8000053R0102"/>
    <s v="分闸脱扣半轴装配"/>
    <x v="3"/>
    <n v="212"/>
    <x v="0"/>
    <s v="VEP"/>
    <x v="2"/>
    <s v="MRP"/>
    <s v="VMI"/>
    <n v="92"/>
    <n v="0"/>
    <n v="32.68"/>
    <n v="0"/>
    <n v="0"/>
    <n v="13959"/>
    <n v="3006.56"/>
    <n v="2.327172433555412"/>
    <n v="0"/>
    <n v="0"/>
    <n v="0"/>
    <n v="456180.12"/>
  </r>
  <r>
    <s v="CHD8000053R0107"/>
    <s v="分闸脱扣半轴装配（固定式-XGN)"/>
    <x v="3"/>
    <n v="212"/>
    <x v="0"/>
    <s v="VEP"/>
    <x v="2"/>
    <s v="MRP"/>
    <s v="VMI"/>
    <n v="2"/>
    <n v="0"/>
    <n v="36.1"/>
    <n v="0"/>
    <n v="0"/>
    <n v="252"/>
    <n v="72.2"/>
    <n v="133.25396825396825"/>
    <n v="0"/>
    <n v="0"/>
    <n v="0"/>
    <n v="9097.2000000000007"/>
  </r>
  <r>
    <s v="CHD8000054R0101"/>
    <s v="合闸掣子轴装配"/>
    <x v="3"/>
    <n v="212"/>
    <x v="0"/>
    <s v="VEP"/>
    <x v="2"/>
    <s v="MRP"/>
    <s v="VMI"/>
    <n v="114"/>
    <n v="0"/>
    <n v="33.19"/>
    <n v="0"/>
    <n v="0"/>
    <n v="15996"/>
    <n v="3783.66"/>
    <n v="4.5636409102275573E-2"/>
    <n v="0"/>
    <n v="0"/>
    <n v="0"/>
    <n v="530907.24"/>
  </r>
  <r>
    <s v="CHD8000055P0101"/>
    <s v="分合闸按钮导向套"/>
    <x v="2"/>
    <n v="212"/>
    <x v="0"/>
    <s v="VEP"/>
    <x v="1"/>
    <s v="kanban"/>
    <n v="2600"/>
    <n v="3731"/>
    <n v="400"/>
    <n v="2.36"/>
    <n v="0"/>
    <n v="100"/>
    <n v="2256"/>
    <n v="8805.16"/>
    <n v="18.444148936170212"/>
    <n v="0"/>
    <n v="118"/>
    <n v="944"/>
    <n v="5324.16"/>
  </r>
  <r>
    <s v="CHD8000056P0102"/>
    <s v="分合闸指示牌限位橡胶套"/>
    <x v="3"/>
    <n v="202"/>
    <x v="0"/>
    <s v="VEP"/>
    <x v="2"/>
    <s v="MRP"/>
    <s v="VMI"/>
    <n v="751"/>
    <n v="0"/>
    <n v="0.47"/>
    <n v="0"/>
    <n v="0"/>
    <n v="16041"/>
    <n v="352.96999999999997"/>
    <n v="84.895891777320614"/>
    <n v="0"/>
    <n v="0"/>
    <n v="0"/>
    <n v="7539.2699999999995"/>
  </r>
  <r>
    <s v="CHD8000057P0102"/>
    <s v="传动爪限位滚轮."/>
    <x v="3"/>
    <n v="212"/>
    <x v="0"/>
    <s v="VEP"/>
    <x v="2"/>
    <s v="MRP"/>
    <s v="VMI"/>
    <n v="1005"/>
    <n v="0"/>
    <n v="3.95"/>
    <n v="0"/>
    <n v="0"/>
    <n v="16036"/>
    <n v="3969.75"/>
    <n v="17.09372661511599"/>
    <n v="0"/>
    <n v="0"/>
    <n v="0"/>
    <n v="63342.200000000004"/>
  </r>
  <r>
    <s v="CHD8000058P0101"/>
    <s v="传动轮"/>
    <x v="3"/>
    <n v="202"/>
    <x v="0"/>
    <s v="VEP"/>
    <x v="2"/>
    <s v="MRP"/>
    <s v="VMI"/>
    <n v="512"/>
    <n v="0"/>
    <n v="10.69"/>
    <n v="0"/>
    <n v="0"/>
    <n v="16019"/>
    <n v="5473.28"/>
    <n v="22.899369498720269"/>
    <n v="0"/>
    <n v="0"/>
    <n v="0"/>
    <n v="171243.11"/>
  </r>
  <r>
    <s v="CHD8000059P0101"/>
    <s v="传动爪"/>
    <x v="3"/>
    <n v="202"/>
    <x v="0"/>
    <s v="VEP"/>
    <x v="2"/>
    <s v="MRP"/>
    <s v="VMI"/>
    <n v="616"/>
    <n v="-1"/>
    <n v="12.28"/>
    <n v="0"/>
    <n v="0"/>
    <n v="16036"/>
    <n v="7564.48"/>
    <n v="11.653778997256175"/>
    <n v="0"/>
    <n v="0"/>
    <n v="-12.28"/>
    <n v="196922.08"/>
  </r>
  <r>
    <s v="CHD8000061P0101"/>
    <s v="小链轮"/>
    <x v="2"/>
    <n v="202"/>
    <x v="0"/>
    <s v="VEP"/>
    <x v="1"/>
    <s v="kanban"/>
    <n v="2600"/>
    <n v="66"/>
    <n v="1375"/>
    <n v="21.41"/>
    <n v="0"/>
    <n v="350"/>
    <n v="15029"/>
    <n v="1413.06"/>
    <n v="14.96040987424313"/>
    <n v="0"/>
    <n v="3746.75"/>
    <n v="29438.75"/>
    <n v="321770.89"/>
  </r>
  <r>
    <s v="CHD8000061R0101"/>
    <s v="储能指示装配"/>
    <x v="3"/>
    <n v="212"/>
    <x v="0"/>
    <s v="VEP"/>
    <x v="2"/>
    <s v="MRP"/>
    <s v="VMI"/>
    <n v="75"/>
    <n v="0"/>
    <n v="20.85"/>
    <n v="0"/>
    <n v="0"/>
    <n v="15040"/>
    <n v="1563.75"/>
    <n v="1.6017287234042554"/>
    <n v="0"/>
    <n v="0"/>
    <n v="0"/>
    <n v="313584"/>
  </r>
  <r>
    <s v="CHD8000061R0104"/>
    <s v="储能指示装配(中文)"/>
    <x v="14"/>
    <n v="212"/>
    <x v="0"/>
    <s v="VEP"/>
    <x v="0"/>
    <s v="Order specific"/>
    <n v="2100"/>
    <n v="34"/>
    <n v="0"/>
    <n v="22.78"/>
    <n v="0"/>
    <n v="0"/>
    <n v="177"/>
    <n v="774.52"/>
    <n v="154.66101694915253"/>
    <n v="0"/>
    <n v="0"/>
    <n v="0"/>
    <n v="4032.0600000000004"/>
  </r>
  <r>
    <s v="CHD8000062P0101"/>
    <s v="辅助开关拐臂"/>
    <x v="2"/>
    <n v="212"/>
    <x v="0"/>
    <s v="VEP"/>
    <x v="1"/>
    <s v="kanban"/>
    <n v="2600"/>
    <n v="772"/>
    <n v="2730"/>
    <n v="9"/>
    <n v="0"/>
    <n v="500"/>
    <n v="16029"/>
    <n v="6948"/>
    <n v="0.77422172312683257"/>
    <n v="0"/>
    <n v="2250"/>
    <n v="24570"/>
    <n v="144261"/>
  </r>
  <r>
    <s v="CHD8000063P0101"/>
    <s v="主输出拐臂"/>
    <x v="3"/>
    <n v="212"/>
    <x v="0"/>
    <s v="VEP"/>
    <x v="2"/>
    <s v="MRP"/>
    <s v="VMI"/>
    <n v="261"/>
    <n v="0"/>
    <n v="58.73"/>
    <n v="0"/>
    <n v="0"/>
    <n v="41606"/>
    <n v="15328.529999999999"/>
    <n v="6.7725808777580161"/>
    <n v="0"/>
    <n v="0"/>
    <n v="0"/>
    <n v="2443520.38"/>
  </r>
  <r>
    <s v="CHD8000064P0101"/>
    <s v="主输入拐臂12"/>
    <x v="3"/>
    <n v="212"/>
    <x v="0"/>
    <s v="VEP"/>
    <x v="2"/>
    <s v="MRP"/>
    <s v="VMI"/>
    <n v="105"/>
    <n v="0"/>
    <n v="18"/>
    <n v="0"/>
    <n v="0"/>
    <n v="16029"/>
    <n v="1890"/>
    <n v="5.94329028635598"/>
    <n v="0"/>
    <n v="0"/>
    <n v="0"/>
    <n v="288522"/>
  </r>
  <r>
    <s v="CHD8000064P0102"/>
    <s v="主传动拐臂"/>
    <x v="3"/>
    <n v="212"/>
    <x v="0"/>
    <s v="VEP"/>
    <x v="2"/>
    <s v="MRP"/>
    <s v="VMI"/>
    <n v="361"/>
    <n v="30"/>
    <n v="20"/>
    <n v="0"/>
    <n v="0"/>
    <n v="44655"/>
    <n v="7220"/>
    <n v="0.85824655693651331"/>
    <n v="0"/>
    <n v="0"/>
    <n v="600"/>
    <n v="893100"/>
  </r>
  <r>
    <s v="CHD8000065P0101"/>
    <s v="辅助开关拉动拐臂"/>
    <x v="2"/>
    <n v="212"/>
    <x v="0"/>
    <s v="VEP"/>
    <x v="1"/>
    <s v="kanban"/>
    <n v="2600"/>
    <n v="609"/>
    <n v="2060"/>
    <n v="9"/>
    <n v="0"/>
    <n v="400"/>
    <n v="16077"/>
    <n v="5481"/>
    <n v="8.195869876220689"/>
    <n v="0"/>
    <n v="1800"/>
    <n v="18540"/>
    <n v="144693"/>
  </r>
  <r>
    <s v="CHD8000065P0110"/>
    <s v="合闸储能拐臂"/>
    <x v="3"/>
    <n v="212"/>
    <x v="0"/>
    <s v="VEP"/>
    <x v="2"/>
    <s v="MRP"/>
    <s v="VMI"/>
    <n v="128"/>
    <n v="0"/>
    <n v="22.61"/>
    <n v="0"/>
    <n v="0"/>
    <n v="20271"/>
    <n v="2894.08"/>
    <n v="10.965665236051501"/>
    <n v="0"/>
    <n v="0"/>
    <n v="0"/>
    <n v="458327.31"/>
  </r>
  <r>
    <s v="CHD8000068R0101"/>
    <s v="绝缘组件12-50-3150"/>
    <x v="3"/>
    <n v="212"/>
    <x v="0"/>
    <s v="VEP"/>
    <x v="2"/>
    <s v="MRP"/>
    <s v="VMI"/>
    <n v="6"/>
    <n v="0"/>
    <n v="56.28"/>
    <n v="0"/>
    <n v="0"/>
    <n v="1178"/>
    <n v="337.68"/>
    <n v="39.660441426146008"/>
    <n v="0"/>
    <n v="0"/>
    <n v="0"/>
    <n v="66297.84"/>
  </r>
  <r>
    <s v="CHD8000069R0101"/>
    <s v="手动分闸按钮装配"/>
    <x v="2"/>
    <n v="212"/>
    <x v="0"/>
    <s v="VEP"/>
    <x v="1"/>
    <s v="kanban"/>
    <n v="2600"/>
    <n v="539"/>
    <n v="1750"/>
    <n v="12.89"/>
    <n v="0"/>
    <n v="350"/>
    <n v="15706"/>
    <n v="6947.71"/>
    <n v="0.13943715777409907"/>
    <n v="0"/>
    <n v="2255.75"/>
    <n v="22557.5"/>
    <n v="202450.34"/>
  </r>
  <r>
    <s v="CHD8000069R0102"/>
    <s v="手动合闸按钮装配"/>
    <x v="2"/>
    <n v="212"/>
    <x v="0"/>
    <s v="VEP"/>
    <x v="1"/>
    <s v="kanban"/>
    <n v="2600"/>
    <n v="823"/>
    <n v="1400"/>
    <n v="14.13"/>
    <n v="0"/>
    <n v="350"/>
    <n v="15889"/>
    <n v="11628.99"/>
    <n v="12.381836490653912"/>
    <n v="0"/>
    <n v="2472.75"/>
    <n v="19782"/>
    <n v="224511.57"/>
  </r>
  <r>
    <s v="CHD8000069R0103"/>
    <s v="手动分闸按钮装配(带过流)"/>
    <x v="3"/>
    <n v="212"/>
    <x v="0"/>
    <s v="VEP"/>
    <x v="2"/>
    <s v="MRP"/>
    <s v="VMI"/>
    <n v="75"/>
    <n v="0"/>
    <n v="13.03"/>
    <n v="0"/>
    <n v="0"/>
    <n v="338"/>
    <n v="977.25"/>
    <n v="888.74260355029583"/>
    <n v="0"/>
    <n v="0"/>
    <n v="0"/>
    <n v="4404.1399999999994"/>
  </r>
  <r>
    <s v="CHD8000070P0101"/>
    <s v="合闸弹簧固定杆150-31.5"/>
    <x v="3"/>
    <n v="212"/>
    <x v="0"/>
    <s v="VEP"/>
    <x v="2"/>
    <s v="MRP"/>
    <s v="VMI"/>
    <n v="7"/>
    <n v="0"/>
    <n v="9.3000000000000007"/>
    <n v="0"/>
    <n v="0"/>
    <n v="882"/>
    <n v="65.100000000000009"/>
    <n v="31.037414965986393"/>
    <n v="0"/>
    <n v="0"/>
    <n v="0"/>
    <n v="8202.6"/>
  </r>
  <r>
    <s v="CHD8000070P0104"/>
    <s v="合闸弹簧固定杆210～31.5"/>
    <x v="3"/>
    <n v="212"/>
    <x v="0"/>
    <s v="VEP"/>
    <x v="2"/>
    <s v="MRP"/>
    <s v="VMI"/>
    <n v="68"/>
    <n v="0"/>
    <n v="12.09"/>
    <n v="0"/>
    <n v="0"/>
    <n v="10027"/>
    <n v="822.12"/>
    <n v="0.25481200757953526"/>
    <n v="0"/>
    <n v="0"/>
    <n v="0"/>
    <n v="121226.43"/>
  </r>
  <r>
    <s v="CHD8000070R0101"/>
    <s v="分合闸指示装配"/>
    <x v="2"/>
    <n v="212"/>
    <x v="0"/>
    <s v="VEP"/>
    <x v="1"/>
    <s v="kanban"/>
    <n v="2600"/>
    <n v="411.89299999999997"/>
    <n v="450"/>
    <n v="12.18"/>
    <n v="0"/>
    <n v="150"/>
    <n v="15657.107"/>
    <n v="5016.8567399999993"/>
    <n v="1.5852226084933827"/>
    <n v="0"/>
    <n v="913.5"/>
    <n v="5481"/>
    <n v="190703.56326"/>
  </r>
  <r>
    <s v="CHD8000070R0102"/>
    <s v="分合闸指示装配(中文)"/>
    <x v="14"/>
    <n v="212"/>
    <x v="0"/>
    <s v="VEP"/>
    <x v="0"/>
    <s v="Order specific"/>
    <n v="2100"/>
    <n v="32"/>
    <n v="0"/>
    <n v="13.81"/>
    <n v="0"/>
    <n v="0"/>
    <n v="415"/>
    <n v="441.92"/>
    <n v="362.26733734939756"/>
    <n v="0"/>
    <n v="0"/>
    <n v="0"/>
    <n v="5731.1500000000005"/>
  </r>
  <r>
    <s v="CHD8000071P0103"/>
    <s v="合闸模块下固定杆"/>
    <x v="3"/>
    <n v="212"/>
    <x v="0"/>
    <s v="VEP"/>
    <x v="2"/>
    <s v="MRP"/>
    <s v="VMI"/>
    <n v="1026"/>
    <n v="0"/>
    <n v="3.88"/>
    <n v="0"/>
    <n v="0"/>
    <n v="15994"/>
    <n v="3980.88"/>
    <n v="0.73027385269476053"/>
    <n v="0"/>
    <n v="0"/>
    <n v="0"/>
    <n v="62056.72"/>
  </r>
  <r>
    <s v="CHD8000071P0106"/>
    <s v="分闸模块下固定杆"/>
    <x v="3"/>
    <n v="212"/>
    <x v="0"/>
    <s v="VEP"/>
    <x v="2"/>
    <s v="MRP"/>
    <s v="VMI"/>
    <n v="723"/>
    <n v="0"/>
    <n v="2.38"/>
    <n v="0"/>
    <n v="0"/>
    <n v="15890"/>
    <n v="1720.74"/>
    <n v="23.567652611705473"/>
    <n v="0"/>
    <n v="0"/>
    <n v="0"/>
    <n v="37818.199999999997"/>
  </r>
  <r>
    <s v="CHD8000071P0107"/>
    <s v="扣板限位杆"/>
    <x v="3"/>
    <n v="212"/>
    <x v="0"/>
    <s v="VEP"/>
    <x v="2"/>
    <s v="MRP"/>
    <s v="VMI"/>
    <n v="1156"/>
    <n v="0"/>
    <n v="3.1"/>
    <n v="0"/>
    <n v="0"/>
    <n v="31961"/>
    <n v="3583.6"/>
    <n v="8.2567817027001666"/>
    <n v="0"/>
    <n v="0"/>
    <n v="0"/>
    <n v="99079.1"/>
  </r>
  <r>
    <s v="CHD8000071P0108"/>
    <s v="储能指示固定杆"/>
    <x v="2"/>
    <n v="212"/>
    <x v="0"/>
    <s v="VEP"/>
    <x v="1"/>
    <s v="kanban"/>
    <n v="2600"/>
    <n v="563"/>
    <n v="1400"/>
    <n v="3.1"/>
    <n v="0"/>
    <n v="350"/>
    <n v="15202"/>
    <n v="1745.3"/>
    <n v="27.755558479147478"/>
    <n v="0"/>
    <n v="542.5"/>
    <n v="4340"/>
    <n v="47126.200000000004"/>
  </r>
  <r>
    <s v="CHD8000071P0109"/>
    <s v="分闸杆(外伸12)"/>
    <x v="14"/>
    <n v="212"/>
    <x v="0"/>
    <s v="VEP"/>
    <x v="0"/>
    <s v="Order specific"/>
    <n v="2100"/>
    <n v="6"/>
    <n v="0"/>
    <n v="13.94"/>
    <n v="0"/>
    <n v="0"/>
    <n v="22"/>
    <n v="83.64"/>
    <n v="9340.681818181818"/>
    <n v="0"/>
    <n v="0"/>
    <n v="0"/>
    <n v="306.68"/>
  </r>
  <r>
    <s v="CHD8000071P0113"/>
    <s v="3150-40分闸杆(外伸12)"/>
    <x v="14"/>
    <n v="212"/>
    <x v="0"/>
    <s v="VEP"/>
    <x v="0"/>
    <s v="Order specific"/>
    <n v="2100"/>
    <n v="7"/>
    <n v="0"/>
    <n v="12.32"/>
    <n v="0"/>
    <n v="0"/>
    <n v="9"/>
    <n v="86.240000000000009"/>
    <n v="243.33333333333331"/>
    <n v="0"/>
    <n v="0"/>
    <n v="0"/>
    <n v="110.88"/>
  </r>
  <r>
    <s v="CHD8000071P0117"/>
    <s v="掣子限位杆"/>
    <x v="3"/>
    <n v="212"/>
    <x v="0"/>
    <s v="VEP"/>
    <x v="2"/>
    <s v="MRP"/>
    <s v="VMI"/>
    <n v="695"/>
    <n v="0"/>
    <n v="3.5"/>
    <n v="0"/>
    <n v="0"/>
    <n v="15996"/>
    <n v="2432.5"/>
    <n v="0.15972743185796448"/>
    <n v="0"/>
    <n v="0"/>
    <n v="0"/>
    <n v="55986"/>
  </r>
  <r>
    <s v="CHD8000071P0133"/>
    <s v="分闸杆(外伸50/P=275)"/>
    <x v="14"/>
    <n v="212"/>
    <x v="0"/>
    <s v="VEP"/>
    <x v="0"/>
    <s v="Order specific"/>
    <n v="2100"/>
    <n v="3"/>
    <n v="0"/>
    <n v="11.5"/>
    <n v="0"/>
    <n v="0"/>
    <n v="0"/>
    <n v="34.5"/>
    <s v=""/>
    <n v="0"/>
    <n v="0"/>
    <n v="0"/>
    <n v="0"/>
  </r>
  <r>
    <s v="CHD8000071P0143"/>
    <s v="分闸杆1250-31.5(外伸80\P=210)"/>
    <x v="14"/>
    <n v="212"/>
    <x v="0"/>
    <s v="VEP"/>
    <x v="0"/>
    <s v="Order specific"/>
    <n v="2100"/>
    <n v="1"/>
    <n v="2"/>
    <n v="13.22"/>
    <n v="0"/>
    <n v="0"/>
    <n v="29"/>
    <n v="13.22"/>
    <n v="37.758620689655174"/>
    <n v="0"/>
    <n v="0"/>
    <n v="26.44"/>
    <n v="383.38"/>
  </r>
  <r>
    <s v="CHD8000074P0101"/>
    <s v="合闸联锁凸轮"/>
    <x v="2"/>
    <n v="202"/>
    <x v="0"/>
    <s v="VEP"/>
    <x v="1"/>
    <s v="kanban"/>
    <n v="2600"/>
    <n v="959"/>
    <n v="1400"/>
    <n v="15"/>
    <n v="0"/>
    <n v="350"/>
    <n v="16034"/>
    <n v="14385"/>
    <n v="2.2764126231757519E-2"/>
    <n v="0"/>
    <n v="2625"/>
    <n v="21000"/>
    <n v="240510"/>
  </r>
  <r>
    <s v="CHD8000075P0101"/>
    <s v="储能指示驱动块"/>
    <x v="3"/>
    <n v="212"/>
    <x v="0"/>
    <s v="VEP"/>
    <x v="2"/>
    <s v="MRP"/>
    <s v="VMI"/>
    <n v="419"/>
    <n v="0"/>
    <n v="3.61"/>
    <n v="0"/>
    <n v="0"/>
    <n v="16036"/>
    <n v="1512.59"/>
    <n v="21.82807433275131"/>
    <n v="0"/>
    <n v="0"/>
    <n v="0"/>
    <n v="57889.96"/>
  </r>
  <r>
    <s v="CHD8000077P0101"/>
    <s v="储能小齿轮"/>
    <x v="3"/>
    <n v="212"/>
    <x v="0"/>
    <s v="VEP"/>
    <x v="2"/>
    <s v="MRP"/>
    <s v="VMI"/>
    <n v="462"/>
    <n v="0"/>
    <n v="11.02"/>
    <n v="0"/>
    <n v="0"/>
    <n v="15998"/>
    <n v="5091.24"/>
    <n v="9.5596324540567572"/>
    <n v="0"/>
    <n v="0"/>
    <n v="0"/>
    <n v="176297.96"/>
  </r>
  <r>
    <s v="CHD8000078P0101"/>
    <s v="储能大齿轮"/>
    <x v="3"/>
    <n v="212"/>
    <x v="0"/>
    <s v="VEP"/>
    <x v="2"/>
    <s v="MRP"/>
    <s v="VMI"/>
    <n v="400"/>
    <n v="0"/>
    <n v="13.1"/>
    <n v="0"/>
    <n v="0"/>
    <n v="16025"/>
    <n v="5240"/>
    <n v="10.522932917316693"/>
    <n v="0"/>
    <n v="0"/>
    <n v="0"/>
    <n v="209927.5"/>
  </r>
  <r>
    <s v="CHD8000079P0107"/>
    <s v="合闸按钮(中文/绿底)"/>
    <x v="11"/>
    <n v="105"/>
    <x v="0"/>
    <s v="VEP"/>
    <x v="0"/>
    <s v="Order specific"/>
    <n v="2100"/>
    <n v="5"/>
    <n v="0"/>
    <n v="3.22"/>
    <n v="0"/>
    <n v="0"/>
    <n v="0"/>
    <n v="16.100000000000001"/>
    <s v=""/>
    <n v="0"/>
    <n v="0"/>
    <n v="0"/>
    <n v="0"/>
  </r>
  <r>
    <s v="CHD8000079P0108"/>
    <s v="分闸按钮(中文/红底)"/>
    <x v="11"/>
    <n v="105"/>
    <x v="0"/>
    <s v="VEP"/>
    <x v="0"/>
    <s v="Order specific"/>
    <n v="2100"/>
    <n v="5"/>
    <n v="0"/>
    <n v="3.22"/>
    <n v="0"/>
    <n v="0"/>
    <n v="0"/>
    <n v="16.100000000000001"/>
    <s v=""/>
    <n v="0"/>
    <n v="0"/>
    <n v="0"/>
    <n v="0"/>
  </r>
  <r>
    <s v="CHD8000080P0101"/>
    <s v="手动分闸按钮拐臂"/>
    <x v="3"/>
    <n v="212"/>
    <x v="0"/>
    <s v="VEP"/>
    <x v="2"/>
    <s v="MRP"/>
    <s v="VMI"/>
    <n v="27"/>
    <n v="0"/>
    <n v="4.1100000000000003"/>
    <n v="0"/>
    <n v="0"/>
    <n v="1727"/>
    <n v="110.97000000000001"/>
    <n v="1.0567458019687319"/>
    <n v="0"/>
    <n v="0"/>
    <n v="0"/>
    <n v="7097.97"/>
  </r>
  <r>
    <s v="CHD8000080R0104"/>
    <s v="闭锁电磁铁装配 DC110V"/>
    <x v="3"/>
    <n v="219"/>
    <x v="0"/>
    <s v="VEP"/>
    <x v="2"/>
    <s v="MRP"/>
    <s v="VMI"/>
    <n v="16"/>
    <n v="0"/>
    <n v="27.18"/>
    <n v="0"/>
    <n v="0"/>
    <n v="2362"/>
    <n v="434.88"/>
    <n v="4.1723116003386957"/>
    <n v="0"/>
    <n v="0"/>
    <n v="0"/>
    <n v="64199.159999999996"/>
  </r>
  <r>
    <s v="CHD8000080R0108"/>
    <s v="闭锁电磁铁DC48V"/>
    <x v="11"/>
    <n v="219"/>
    <x v="0"/>
    <s v="VEP"/>
    <x v="0"/>
    <s v="Order specific"/>
    <n v="2100"/>
    <n v="7"/>
    <n v="24"/>
    <n v="27.18"/>
    <n v="0"/>
    <n v="0"/>
    <n v="216"/>
    <n v="190.26"/>
    <n v="27.037037037037035"/>
    <n v="0"/>
    <n v="0"/>
    <n v="652.31999999999994"/>
    <n v="5870.88"/>
  </r>
  <r>
    <s v="CHD8000080R0109"/>
    <s v="闭锁电磁铁装配 DC24V"/>
    <x v="11"/>
    <n v="219"/>
    <x v="0"/>
    <s v="VEP"/>
    <x v="0"/>
    <s v="Order specific"/>
    <n v="2100"/>
    <n v="4"/>
    <n v="5"/>
    <n v="35"/>
    <n v="0"/>
    <n v="0"/>
    <n v="16"/>
    <n v="140"/>
    <n v="159.6875"/>
    <n v="0"/>
    <n v="0"/>
    <n v="175"/>
    <n v="560"/>
  </r>
  <r>
    <s v="CHD8000080R0110"/>
    <s v="电动Y0闭锁DC220V"/>
    <x v="3"/>
    <n v="219"/>
    <x v="0"/>
    <s v="VEP"/>
    <x v="2"/>
    <s v="MRP"/>
    <s v="VMI"/>
    <n v="1"/>
    <n v="0"/>
    <n v="28.5"/>
    <n v="0"/>
    <n v="0"/>
    <n v="37"/>
    <n v="28.5"/>
    <n v="39.45945945945946"/>
    <n v="0"/>
    <n v="0"/>
    <n v="0"/>
    <n v="1054.5"/>
  </r>
  <r>
    <s v="CHD8000080R0111"/>
    <s v="电动Y0闭锁DC110V"/>
    <x v="11"/>
    <n v="219"/>
    <x v="0"/>
    <s v="VEP"/>
    <x v="0"/>
    <s v="Order specific"/>
    <n v="2100"/>
    <n v="8"/>
    <n v="11"/>
    <n v="28.5"/>
    <n v="0"/>
    <n v="0"/>
    <n v="54"/>
    <n v="228"/>
    <n v="6.7592592592592586"/>
    <n v="0"/>
    <n v="0"/>
    <n v="313.5"/>
    <n v="1539"/>
  </r>
  <r>
    <s v="CHD8000080R0113"/>
    <s v="电动Y0闭锁 DC125V"/>
    <x v="11"/>
    <n v="219"/>
    <x v="0"/>
    <s v="VEP"/>
    <x v="0"/>
    <s v="Order specific"/>
    <n v="2100"/>
    <n v="5"/>
    <n v="0"/>
    <n v="28.34"/>
    <n v="0"/>
    <n v="0"/>
    <n v="0"/>
    <n v="141.69999999999999"/>
    <s v=""/>
    <n v="0"/>
    <n v="0"/>
    <n v="0"/>
    <n v="0"/>
  </r>
  <r>
    <s v="CHD8000080R0114"/>
    <s v="电动Y0闭锁 DC48V"/>
    <x v="11"/>
    <n v="219"/>
    <x v="0"/>
    <s v="VEP"/>
    <x v="0"/>
    <s v="Order specific"/>
    <n v="2100"/>
    <n v="4"/>
    <n v="7"/>
    <n v="28.5"/>
    <n v="0"/>
    <n v="0"/>
    <n v="72"/>
    <n v="114"/>
    <n v="25.347222222222225"/>
    <n v="0"/>
    <n v="0"/>
    <n v="199.5"/>
    <n v="2052"/>
  </r>
  <r>
    <s v="CHD8000080R0116"/>
    <s v="合闸闭锁电磁铁DC125V"/>
    <x v="11"/>
    <n v="219"/>
    <x v="0"/>
    <s v="VEP"/>
    <x v="0"/>
    <s v="Order specific"/>
    <n v="2100"/>
    <n v="16"/>
    <n v="0"/>
    <n v="26.7"/>
    <n v="0"/>
    <n v="0"/>
    <n v="47"/>
    <n v="427.2"/>
    <n v="31.063829787234042"/>
    <n v="0"/>
    <n v="0"/>
    <n v="0"/>
    <n v="1254.8999999999999"/>
  </r>
  <r>
    <s v="CHD8000080R0117"/>
    <s v="合闸闭锁电磁铁装配 DC230V"/>
    <x v="11"/>
    <n v="219"/>
    <x v="0"/>
    <s v="VEP"/>
    <x v="0"/>
    <s v="Order specific"/>
    <n v="2100"/>
    <n v="1"/>
    <n v="0"/>
    <n v="26.4"/>
    <n v="0"/>
    <n v="0"/>
    <n v="0"/>
    <n v="26.4"/>
    <s v=""/>
    <n v="0"/>
    <n v="0"/>
    <n v="0"/>
    <n v="0"/>
  </r>
  <r>
    <s v="CHD8000080R0119"/>
    <s v="合闸闭锁电磁铁装配DC110 (倒装)"/>
    <x v="14"/>
    <n v="212"/>
    <x v="0"/>
    <s v="VEP"/>
    <x v="0"/>
    <s v="Order specific"/>
    <n v="2100"/>
    <n v="8"/>
    <n v="0"/>
    <n v="25.18"/>
    <n v="0"/>
    <n v="0"/>
    <n v="0"/>
    <n v="201.44"/>
    <s v=""/>
    <n v="0"/>
    <n v="0"/>
    <n v="0"/>
    <n v="0"/>
  </r>
  <r>
    <s v="CHD8000081P0101"/>
    <s v="电动分合闸按钮拐臂"/>
    <x v="2"/>
    <n v="212"/>
    <x v="0"/>
    <s v="VEP"/>
    <x v="1"/>
    <s v="kanban"/>
    <n v="2600"/>
    <n v="1094"/>
    <n v="800"/>
    <n v="4.3099999999999996"/>
    <n v="0"/>
    <n v="200"/>
    <n v="2745"/>
    <n v="4715.1399999999994"/>
    <n v="1.0637522768670309"/>
    <n v="0"/>
    <n v="430.99999999999994"/>
    <n v="3447.9999999999995"/>
    <n v="11830.949999999999"/>
  </r>
  <r>
    <s v="CHD8000083P0101"/>
    <s v="主轴轴承座"/>
    <x v="3"/>
    <n v="212"/>
    <x v="0"/>
    <s v="VEP"/>
    <x v="2"/>
    <s v="MRP"/>
    <s v="VMI"/>
    <n v="250"/>
    <n v="0"/>
    <n v="7.15"/>
    <n v="0"/>
    <n v="0"/>
    <n v="38643"/>
    <n v="1787.5"/>
    <n v="10.333307455425304"/>
    <n v="0"/>
    <n v="0"/>
    <n v="0"/>
    <n v="276297.45"/>
  </r>
  <r>
    <s v="CHD8000083R0101"/>
    <s v="软连接31.5"/>
    <x v="3"/>
    <n v="212"/>
    <x v="0"/>
    <s v="VEP"/>
    <x v="2"/>
    <s v="MRP"/>
    <s v="VMI"/>
    <n v="93"/>
    <n v="0"/>
    <n v="50.16"/>
    <n v="0"/>
    <n v="0"/>
    <n v="1836"/>
    <n v="4664.88"/>
    <n v="49.700435729847491"/>
    <n v="0"/>
    <n v="0"/>
    <n v="0"/>
    <n v="92093.759999999995"/>
  </r>
  <r>
    <s v="CHD8000083R0103"/>
    <s v="软连接25"/>
    <x v="3"/>
    <n v="212"/>
    <x v="0"/>
    <s v="VEP"/>
    <x v="2"/>
    <s v="MRP"/>
    <s v="VMI"/>
    <n v="23"/>
    <n v="0"/>
    <n v="25.89"/>
    <n v="0"/>
    <n v="0"/>
    <n v="12"/>
    <n v="595.47"/>
    <n v="2828.75"/>
    <n v="0"/>
    <n v="0"/>
    <n v="0"/>
    <n v="310.68"/>
  </r>
  <r>
    <s v="CHD8000083R0104"/>
    <s v="软连接VG2"/>
    <x v="3"/>
    <n v="212"/>
    <x v="0"/>
    <s v="VEP"/>
    <x v="2"/>
    <s v="MRP"/>
    <s v="VMI"/>
    <n v="69"/>
    <n v="0"/>
    <n v="32.33"/>
    <n v="0"/>
    <n v="0"/>
    <n v="7602"/>
    <n v="2230.77"/>
    <n v="1.104314654038411"/>
    <n v="0"/>
    <n v="0"/>
    <n v="0"/>
    <n v="245772.65999999997"/>
  </r>
  <r>
    <s v="CHD8000084P0101"/>
    <s v="主轴轴承"/>
    <x v="2"/>
    <n v="212"/>
    <x v="0"/>
    <s v="VEP"/>
    <x v="1"/>
    <s v="kanban"/>
    <n v="2600"/>
    <n v="2126"/>
    <n v="1660"/>
    <n v="18.600000000000001"/>
    <n v="0"/>
    <n v="800"/>
    <n v="38696"/>
    <n v="39543.600000000006"/>
    <n v="0.65084246433739923"/>
    <n v="0"/>
    <n v="7440.0000000000009"/>
    <n v="30876.000000000004"/>
    <n v="719745.60000000009"/>
  </r>
  <r>
    <s v="CHD8000085P0101"/>
    <s v="半轴轴承"/>
    <x v="3"/>
    <n v="212"/>
    <x v="0"/>
    <s v="VEP"/>
    <x v="2"/>
    <s v="MRP"/>
    <s v="VMI"/>
    <n v="1756"/>
    <n v="0"/>
    <n v="9.5299999999999994"/>
    <n v="0"/>
    <n v="0"/>
    <n v="97582"/>
    <n v="16734.68"/>
    <n v="7.9521838043901534"/>
    <n v="0"/>
    <n v="0"/>
    <n v="0"/>
    <n v="929956.46"/>
  </r>
  <r>
    <s v="CHD8000085P0102"/>
    <s v="手动储能轴承"/>
    <x v="2"/>
    <n v="212"/>
    <x v="0"/>
    <s v="VEP"/>
    <x v="1"/>
    <s v="kanban"/>
    <n v="2600"/>
    <n v="6081"/>
    <n v="2294"/>
    <n v="7.75"/>
    <n v="0"/>
    <n v="900"/>
    <n v="33956"/>
    <n v="47127.75"/>
    <n v="18.875603722464366"/>
    <n v="0"/>
    <n v="3487.5"/>
    <n v="17778.5"/>
    <n v="263159"/>
  </r>
  <r>
    <s v="CHD8000086P0101"/>
    <s v="合闸模块主轴承座"/>
    <x v="3"/>
    <n v="212"/>
    <x v="0"/>
    <s v="VEP"/>
    <x v="2"/>
    <s v="MRP"/>
    <s v="VMI"/>
    <n v="980"/>
    <n v="0"/>
    <n v="7.15"/>
    <n v="0"/>
    <n v="0"/>
    <n v="32068"/>
    <n v="7007"/>
    <n v="69.214325807658724"/>
    <n v="0"/>
    <n v="0"/>
    <n v="0"/>
    <n v="229286.2"/>
  </r>
  <r>
    <s v="CHD8000087P0101"/>
    <s v="手动储能轴承座"/>
    <x v="3"/>
    <n v="212"/>
    <x v="0"/>
    <s v="VEP"/>
    <x v="2"/>
    <s v="MRP"/>
    <s v="VMI"/>
    <n v="499"/>
    <n v="0"/>
    <n v="19.54"/>
    <n v="0"/>
    <n v="0"/>
    <n v="16036"/>
    <n v="9750.4599999999991"/>
    <n v="22.306061361935644"/>
    <n v="0"/>
    <n v="0"/>
    <n v="0"/>
    <n v="313343.44"/>
  </r>
  <r>
    <s v="CHD8000088P0101"/>
    <s v="主轴限位套Φ32.5×5"/>
    <x v="2"/>
    <n v="212"/>
    <x v="0"/>
    <s v="VEP"/>
    <x v="1"/>
    <s v="kanban"/>
    <n v="2600"/>
    <n v="1401"/>
    <n v="1600"/>
    <n v="1.49"/>
    <n v="0"/>
    <n v="600"/>
    <n v="30044"/>
    <n v="2087.4899999999998"/>
    <n v="6.0622753295167087"/>
    <n v="0"/>
    <n v="447"/>
    <n v="2384"/>
    <n v="44765.56"/>
  </r>
  <r>
    <s v="CHD8000088P0102"/>
    <s v="主轴限位套Φ32.5×6"/>
    <x v="3"/>
    <n v="212"/>
    <x v="0"/>
    <s v="VEP"/>
    <x v="2"/>
    <s v="MRP"/>
    <s v="VMI"/>
    <n v="34"/>
    <n v="0"/>
    <n v="1.5"/>
    <n v="0"/>
    <n v="0"/>
    <n v="1764"/>
    <n v="51"/>
    <n v="289.88945578231295"/>
    <n v="0"/>
    <n v="0"/>
    <n v="0"/>
    <n v="2646"/>
  </r>
  <r>
    <s v="CHD8000088P0103"/>
    <s v="主轴限位套Φ32.5×67"/>
    <x v="3"/>
    <n v="212"/>
    <x v="0"/>
    <s v="VEP"/>
    <x v="2"/>
    <s v="MRP"/>
    <s v="VMI"/>
    <n v="17"/>
    <n v="0"/>
    <n v="2.95"/>
    <n v="0"/>
    <n v="0"/>
    <n v="882"/>
    <n v="50.150000000000006"/>
    <n v="14.070294784580499"/>
    <n v="0"/>
    <n v="0"/>
    <n v="0"/>
    <n v="2601.9"/>
  </r>
  <r>
    <s v="CHD8000088P0104"/>
    <s v="主轴限位套Φ32.5×12"/>
    <x v="2"/>
    <n v="212"/>
    <x v="0"/>
    <s v="VEP"/>
    <x v="1"/>
    <s v="kanban"/>
    <n v="2600"/>
    <n v="1241"/>
    <n v="2400"/>
    <n v="1.5"/>
    <n v="0"/>
    <n v="600"/>
    <n v="26939"/>
    <n v="1861.5"/>
    <n v="0.23033520175210662"/>
    <n v="0"/>
    <n v="450"/>
    <n v="3600"/>
    <n v="40408.5"/>
  </r>
  <r>
    <s v="CHD8000088P0105"/>
    <s v="主轴限位套Φ32.5×18"/>
    <x v="2"/>
    <n v="212"/>
    <x v="0"/>
    <s v="VEP"/>
    <x v="1"/>
    <s v="kanban"/>
    <n v="2600"/>
    <n v="635"/>
    <n v="700"/>
    <n v="1.64"/>
    <n v="0"/>
    <n v="350"/>
    <n v="16029"/>
    <n v="1041.3999999999999"/>
    <n v="28.259092894129392"/>
    <n v="0"/>
    <n v="287"/>
    <n v="1148"/>
    <n v="26287.559999999998"/>
  </r>
  <r>
    <s v="CHD8000088P0106"/>
    <s v="主轴限位套Φ32.5×22"/>
    <x v="3"/>
    <n v="212"/>
    <x v="0"/>
    <s v="VEP"/>
    <x v="2"/>
    <s v="MRP"/>
    <s v="VMI"/>
    <n v="17"/>
    <n v="0"/>
    <n v="1.72"/>
    <n v="0"/>
    <n v="0"/>
    <n v="882"/>
    <n v="29.24"/>
    <n v="262.78344671201813"/>
    <n v="0"/>
    <n v="0"/>
    <n v="0"/>
    <n v="1517.04"/>
  </r>
  <r>
    <s v="CHD8000088P0108"/>
    <s v="主轴限位套Φ32.5×11"/>
    <x v="2"/>
    <n v="212"/>
    <x v="0"/>
    <s v="VEP"/>
    <x v="1"/>
    <s v="kanban"/>
    <n v="2600"/>
    <n v="1776"/>
    <n v="1400"/>
    <n v="1.49"/>
    <n v="0"/>
    <n v="700"/>
    <n v="30564"/>
    <n v="2646.24"/>
    <n v="0.20301662086114383"/>
    <n v="0"/>
    <n v="521.5"/>
    <n v="2086"/>
    <n v="45540.36"/>
  </r>
  <r>
    <s v="CHD8000088P0109"/>
    <s v="主轴限位套Φ32.5×43"/>
    <x v="3"/>
    <n v="212"/>
    <x v="0"/>
    <s v="VEP"/>
    <x v="2"/>
    <s v="MRP"/>
    <s v="VMI"/>
    <n v="105"/>
    <n v="0"/>
    <n v="2.38"/>
    <n v="0"/>
    <n v="0"/>
    <n v="10901"/>
    <n v="249.89999999999998"/>
    <n v="59.46610402715347"/>
    <n v="0"/>
    <n v="0"/>
    <n v="0"/>
    <n v="25944.379999999997"/>
  </r>
  <r>
    <s v="CHD8000088P0110"/>
    <s v="主轴限位套φ32.5×56"/>
    <x v="3"/>
    <n v="212"/>
    <x v="0"/>
    <s v="VEP"/>
    <x v="2"/>
    <s v="MRP"/>
    <s v="VMI"/>
    <n v="98"/>
    <n v="0"/>
    <n v="2.64"/>
    <n v="0"/>
    <n v="0"/>
    <n v="10028"/>
    <n v="258.72000000000003"/>
    <n v="3.8217989629038693"/>
    <n v="0"/>
    <n v="0"/>
    <n v="0"/>
    <n v="26473.920000000002"/>
  </r>
  <r>
    <s v="CHD8000088P0111"/>
    <s v="主轴限位套Φ32.5×101"/>
    <x v="3"/>
    <n v="212"/>
    <x v="0"/>
    <s v="VEP"/>
    <x v="2"/>
    <s v="MRP"/>
    <s v="VMI"/>
    <n v="99"/>
    <n v="0"/>
    <n v="4.01"/>
    <n v="0"/>
    <n v="0"/>
    <n v="10028"/>
    <n v="396.98999999999995"/>
    <n v="3.5670123653769443"/>
    <n v="0"/>
    <n v="0"/>
    <n v="0"/>
    <n v="40212.28"/>
  </r>
  <r>
    <s v="CHD8000088P0116"/>
    <s v="主轴限位套Φ32.5×3"/>
    <x v="2"/>
    <n v="212"/>
    <x v="0"/>
    <s v="VEP"/>
    <x v="1"/>
    <s v="kanban"/>
    <n v="2600"/>
    <n v="1935"/>
    <n v="1000"/>
    <n v="1.46"/>
    <n v="0"/>
    <n v="500"/>
    <n v="21334"/>
    <n v="2825.1"/>
    <n v="1.6937751945251711"/>
    <n v="0"/>
    <n v="365"/>
    <n v="1460"/>
    <n v="31147.64"/>
  </r>
  <r>
    <s v="CHD8000088P0117"/>
    <s v="加长轴限位套Φ32.5×184.5"/>
    <x v="3"/>
    <n v="212"/>
    <x v="0"/>
    <s v="VEP"/>
    <x v="2"/>
    <s v="MRP"/>
    <s v="VMI"/>
    <n v="4"/>
    <n v="0"/>
    <n v="7.28"/>
    <n v="0"/>
    <n v="0"/>
    <n v="10"/>
    <n v="29.12"/>
    <n v="70627.5"/>
    <n v="0"/>
    <n v="0"/>
    <n v="0"/>
    <n v="72.8"/>
  </r>
  <r>
    <s v="CHD8000088P0134"/>
    <s v="主轴限位套φ32.5X19"/>
    <x v="2"/>
    <n v="212"/>
    <x v="0"/>
    <s v="VEP"/>
    <x v="1"/>
    <s v="kanban"/>
    <n v="2600"/>
    <n v="1160"/>
    <n v="1050"/>
    <n v="1.65"/>
    <n v="0"/>
    <n v="300"/>
    <n v="3426"/>
    <n v="1914"/>
    <n v="0.4261529480443666"/>
    <n v="0"/>
    <n v="247.5"/>
    <n v="1732.5"/>
    <n v="5652.9"/>
  </r>
  <r>
    <s v="CHD8000089P0101"/>
    <s v="扣板限位套"/>
    <x v="3"/>
    <n v="212"/>
    <x v="0"/>
    <s v="VEP"/>
    <x v="2"/>
    <s v="MRP"/>
    <s v="VMI"/>
    <n v="843"/>
    <n v="0"/>
    <n v="1.96"/>
    <n v="0"/>
    <n v="0"/>
    <n v="15975"/>
    <n v="1652.28"/>
    <n v="26.503912363067293"/>
    <n v="0"/>
    <n v="0"/>
    <n v="0"/>
    <n v="31311"/>
  </r>
  <r>
    <s v="CHD8000090P0102"/>
    <s v="储能轴限位套Φ25.5×13"/>
    <x v="3"/>
    <n v="212"/>
    <x v="0"/>
    <s v="VEP"/>
    <x v="2"/>
    <s v="MRP"/>
    <s v="VMI"/>
    <n v="1109"/>
    <n v="0"/>
    <n v="1.52"/>
    <n v="0"/>
    <n v="0"/>
    <n v="32072"/>
    <n v="1685.68"/>
    <n v="9.5938825143427291"/>
    <n v="0"/>
    <n v="0"/>
    <n v="0"/>
    <n v="48749.440000000002"/>
  </r>
  <r>
    <s v="CHD8000090P0104"/>
    <s v="储能轴限位套Φ25.5×6.5"/>
    <x v="3"/>
    <n v="212"/>
    <x v="0"/>
    <s v="VEP"/>
    <x v="2"/>
    <s v="MRP"/>
    <s v="VMI"/>
    <n v="419"/>
    <n v="0"/>
    <n v="1.44"/>
    <n v="0"/>
    <n v="0"/>
    <n v="16036"/>
    <n v="603.36"/>
    <n v="25.2422673983537"/>
    <n v="0"/>
    <n v="0"/>
    <n v="0"/>
    <n v="23091.84"/>
  </r>
  <r>
    <s v="CHD8000090P0105"/>
    <s v="储能轴限位套Φ25.5×17.1"/>
    <x v="3"/>
    <n v="212"/>
    <x v="0"/>
    <s v="VEP"/>
    <x v="2"/>
    <s v="MRP"/>
    <s v="VMI"/>
    <n v="563"/>
    <n v="0"/>
    <n v="1.57"/>
    <n v="0"/>
    <n v="0"/>
    <n v="16036"/>
    <n v="883.91000000000008"/>
    <n v="9.5369792965826896"/>
    <n v="0"/>
    <n v="0"/>
    <n v="0"/>
    <n v="25176.52"/>
  </r>
  <r>
    <s v="CHD8000091P0101"/>
    <s v="手动储能轴限位套Φ16.5×31.5"/>
    <x v="3"/>
    <n v="212"/>
    <x v="0"/>
    <s v="VEP"/>
    <x v="2"/>
    <s v="MRP"/>
    <s v="VMI"/>
    <n v="537"/>
    <n v="0"/>
    <n v="1.75"/>
    <n v="0"/>
    <n v="0"/>
    <n v="15996"/>
    <n v="939.75"/>
    <n v="12.846649162290573"/>
    <n v="0"/>
    <n v="0"/>
    <n v="0"/>
    <n v="27993"/>
  </r>
  <r>
    <s v="CHD8000091P0102"/>
    <s v="手动储能轴限位套Φ16.5×54.5"/>
    <x v="3"/>
    <n v="212"/>
    <x v="0"/>
    <s v="VEP"/>
    <x v="2"/>
    <s v="MRP"/>
    <s v="VMI"/>
    <n v="511"/>
    <n v="0"/>
    <n v="2.25"/>
    <n v="0"/>
    <n v="0"/>
    <n v="15996"/>
    <n v="1149.75"/>
    <n v="12.253375843960992"/>
    <n v="0"/>
    <n v="0"/>
    <n v="0"/>
    <n v="35991"/>
  </r>
  <r>
    <s v="CHD8000091P0103"/>
    <s v="主轴限位套Φ32.5×141"/>
    <x v="2"/>
    <n v="212"/>
    <x v="0"/>
    <s v="VEP"/>
    <x v="1"/>
    <s v="kanban"/>
    <n v="2600"/>
    <n v="149"/>
    <n v="300"/>
    <n v="5.27"/>
    <n v="0"/>
    <n v="100"/>
    <n v="2720"/>
    <n v="785.2299999999999"/>
    <n v="68.571691176470594"/>
    <n v="0"/>
    <n v="263.5"/>
    <n v="1580.9999999999998"/>
    <n v="14334.4"/>
  </r>
  <r>
    <s v="CHD8000091P0104"/>
    <s v="主轴限位套φ32.5×68"/>
    <x v="2"/>
    <n v="212"/>
    <x v="0"/>
    <s v="VEP"/>
    <x v="1"/>
    <s v="kanban"/>
    <n v="2600"/>
    <n v="149"/>
    <n v="150"/>
    <n v="2.99"/>
    <n v="0"/>
    <n v="50"/>
    <n v="1828"/>
    <n v="445.51000000000005"/>
    <n v="29.75109409190372"/>
    <n v="0"/>
    <n v="74.75"/>
    <n v="448.50000000000006"/>
    <n v="5465.72"/>
  </r>
  <r>
    <s v="CHD8000091P0105"/>
    <s v="主轴限位套Φ32.5×96"/>
    <x v="2"/>
    <n v="212"/>
    <x v="0"/>
    <s v="VEP"/>
    <x v="1"/>
    <s v="kanban"/>
    <n v="2600"/>
    <n v="297"/>
    <n v="300"/>
    <n v="4.05"/>
    <n v="0"/>
    <n v="100"/>
    <n v="2720"/>
    <n v="1202.8499999999999"/>
    <n v="19.994485294117649"/>
    <n v="0"/>
    <n v="202.5"/>
    <n v="1215"/>
    <n v="11016"/>
  </r>
  <r>
    <s v="CHD8000091P0106"/>
    <s v="主轴限位套φ32.5×76"/>
    <x v="2"/>
    <n v="212"/>
    <x v="0"/>
    <s v="VEP"/>
    <x v="1"/>
    <s v="kanban"/>
    <n v="2600"/>
    <n v="196"/>
    <n v="100"/>
    <n v="3.06"/>
    <n v="0"/>
    <n v="50"/>
    <n v="1828"/>
    <n v="599.76"/>
    <n v="59.302516411378555"/>
    <n v="0"/>
    <n v="76.5"/>
    <n v="306"/>
    <n v="5593.68"/>
  </r>
  <r>
    <s v="CHD8000091P0107"/>
    <s v="主轴限位套φ32.5×31"/>
    <x v="2"/>
    <n v="212"/>
    <x v="0"/>
    <s v="VEP"/>
    <x v="1"/>
    <s v="kanban"/>
    <n v="2600"/>
    <n v="193"/>
    <n v="150"/>
    <n v="1.97"/>
    <n v="0"/>
    <n v="50"/>
    <n v="1828"/>
    <n v="380.21"/>
    <n v="39.135667396061272"/>
    <n v="0"/>
    <n v="49.25"/>
    <n v="295.5"/>
    <n v="3601.16"/>
  </r>
  <r>
    <s v="CHD8000091P0111"/>
    <s v="主轴限位套Φ32.5×37"/>
    <x v="2"/>
    <n v="212"/>
    <x v="0"/>
    <s v="VEP"/>
    <x v="1"/>
    <s v="kanban"/>
    <n v="2600"/>
    <n v="202"/>
    <n v="100"/>
    <n v="2.35"/>
    <n v="0"/>
    <n v="50"/>
    <n v="1828"/>
    <n v="474.70000000000005"/>
    <n v="38.536652078774615"/>
    <n v="0"/>
    <n v="58.75"/>
    <n v="235"/>
    <n v="4295.8"/>
  </r>
  <r>
    <s v="CHD8000091P0112"/>
    <s v="主轴限位套Φ32.5×42"/>
    <x v="2"/>
    <n v="212"/>
    <x v="0"/>
    <s v="VEP"/>
    <x v="1"/>
    <s v="kanban"/>
    <n v="2600"/>
    <n v="341"/>
    <n v="100"/>
    <n v="2.37"/>
    <n v="0"/>
    <n v="100"/>
    <n v="3291"/>
    <n v="808.17000000000007"/>
    <n v="22.403524764509267"/>
    <n v="0"/>
    <n v="118.5"/>
    <n v="237"/>
    <n v="7799.67"/>
  </r>
  <r>
    <s v="CHD8000092P0101"/>
    <s v="掣子轴限位套φ14.5×12"/>
    <x v="3"/>
    <n v="212"/>
    <x v="0"/>
    <s v="VEP"/>
    <x v="2"/>
    <s v="MRP"/>
    <s v="VMI"/>
    <n v="507"/>
    <n v="0"/>
    <n v="1.46"/>
    <n v="0"/>
    <n v="0"/>
    <n v="15996"/>
    <n v="740.22"/>
    <n v="7.7810077519379846"/>
    <n v="0"/>
    <n v="0"/>
    <n v="0"/>
    <n v="23354.16"/>
  </r>
  <r>
    <s v="CHD8000092P0102"/>
    <s v="掣子轴限位套Φ14.5×17"/>
    <x v="3"/>
    <n v="212"/>
    <x v="0"/>
    <s v="VEP"/>
    <x v="2"/>
    <s v="MRP"/>
    <s v="VMI"/>
    <n v="663"/>
    <n v="0"/>
    <n v="1.49"/>
    <n v="0"/>
    <n v="0"/>
    <n v="15996"/>
    <n v="987.87"/>
    <n v="11.568829707426856"/>
    <n v="0"/>
    <n v="0"/>
    <n v="0"/>
    <n v="23834.04"/>
  </r>
  <r>
    <s v="CHD8000092R0114"/>
    <s v="操作手柄(摇把)"/>
    <x v="3"/>
    <n v="212"/>
    <x v="0"/>
    <s v="VEP"/>
    <x v="2"/>
    <s v="MRP"/>
    <s v="VMI"/>
    <n v="65"/>
    <n v="0"/>
    <n v="56.8"/>
    <n v="0"/>
    <n v="0"/>
    <n v="3084"/>
    <n v="3692"/>
    <n v="78.467898832684824"/>
    <n v="0"/>
    <n v="0"/>
    <n v="0"/>
    <n v="175171.19999999998"/>
  </r>
  <r>
    <s v="CHD8000098P0101"/>
    <s v="碟簧Φ16.3×1.7"/>
    <x v="3"/>
    <n v="219"/>
    <x v="0"/>
    <s v="VEP"/>
    <x v="2"/>
    <s v="MRP"/>
    <s v="VMI"/>
    <n v="23675"/>
    <n v="0"/>
    <n v="0.91"/>
    <n v="0"/>
    <n v="0"/>
    <n v="727745"/>
    <n v="21544.25"/>
    <n v="3.2600704917244365E-2"/>
    <n v="0"/>
    <n v="0"/>
    <n v="0"/>
    <n v="662247.95000000007"/>
  </r>
  <r>
    <s v="CHD8000098P0102"/>
    <s v="碟簧Φ18.3×1.95"/>
    <x v="3"/>
    <n v="219"/>
    <x v="0"/>
    <s v="VEP"/>
    <x v="2"/>
    <s v="MRP"/>
    <s v="VMI"/>
    <n v="9453"/>
    <n v="0"/>
    <n v="0.99"/>
    <n v="0"/>
    <n v="0"/>
    <n v="180159"/>
    <n v="9358.4699999999993"/>
    <n v="47.965269567437652"/>
    <n v="0"/>
    <n v="0"/>
    <n v="0"/>
    <n v="178357.41"/>
  </r>
  <r>
    <s v="CHD8000098P0103"/>
    <s v="碟簧Φ20.4×2.25"/>
    <x v="3"/>
    <n v="219"/>
    <x v="0"/>
    <s v="VEP"/>
    <x v="2"/>
    <s v="MRP"/>
    <s v="VMI"/>
    <n v="132"/>
    <n v="0"/>
    <n v="1.21"/>
    <n v="0"/>
    <n v="0"/>
    <n v="25652"/>
    <n v="159.72"/>
    <n v="134.5058864805863"/>
    <n v="0"/>
    <n v="0"/>
    <n v="0"/>
    <n v="31038.92"/>
  </r>
  <r>
    <s v="CHD8000098P0104"/>
    <s v="碟簧Φ12.2×1.5"/>
    <x v="3"/>
    <n v="219"/>
    <x v="0"/>
    <s v="VEP"/>
    <x v="2"/>
    <s v="MRP"/>
    <s v="VMI"/>
    <n v="18676"/>
    <n v="0"/>
    <n v="0.82"/>
    <n v="0"/>
    <n v="0"/>
    <n v="213093"/>
    <n v="15314.32"/>
    <n v="0.22609846405090736"/>
    <n v="0"/>
    <n v="0"/>
    <n v="0"/>
    <n v="174736.25999999998"/>
  </r>
  <r>
    <s v="CHD8000101P0101"/>
    <s v="分闸弹簧12-31.5"/>
    <x v="3"/>
    <n v="219"/>
    <x v="0"/>
    <s v="VEP"/>
    <x v="2"/>
    <s v="MRP"/>
    <s v="VMI"/>
    <n v="561"/>
    <n v="0"/>
    <n v="5.34"/>
    <n v="0"/>
    <n v="0"/>
    <n v="41614"/>
    <n v="2995.74"/>
    <n v="163.80881434132743"/>
    <n v="0"/>
    <n v="0"/>
    <n v="0"/>
    <n v="222218.75999999998"/>
  </r>
  <r>
    <s v="CHD8000101P0107"/>
    <s v="计数器拉簧"/>
    <x v="3"/>
    <n v="219"/>
    <x v="0"/>
    <s v="VEP"/>
    <x v="2"/>
    <s v="MRP"/>
    <s v="VMI"/>
    <n v="640"/>
    <n v="0"/>
    <n v="0.25"/>
    <n v="0"/>
    <n v="0"/>
    <n v="16039"/>
    <n v="160"/>
    <n v="12.766693684144895"/>
    <n v="0"/>
    <n v="0"/>
    <n v="0"/>
    <n v="4009.75"/>
  </r>
  <r>
    <s v="CHD8000102P0101"/>
    <s v="分闸按钮拐臂复位簧"/>
    <x v="3"/>
    <n v="219"/>
    <x v="0"/>
    <s v="VEP"/>
    <x v="2"/>
    <s v="MRP"/>
    <s v="VMI"/>
    <n v="635"/>
    <n v="0"/>
    <n v="0.34"/>
    <n v="0"/>
    <n v="0"/>
    <n v="15975"/>
    <n v="215.9"/>
    <n v="14.622848200312989"/>
    <n v="0"/>
    <n v="0"/>
    <n v="0"/>
    <n v="5431.5"/>
  </r>
  <r>
    <s v="CHD8000104P0101"/>
    <s v="合闸按钮拐臂复位簧"/>
    <x v="3"/>
    <n v="219"/>
    <x v="0"/>
    <s v="VEP"/>
    <x v="2"/>
    <s v="MRP"/>
    <s v="VMI"/>
    <n v="587"/>
    <n v="0"/>
    <n v="0.34"/>
    <n v="0"/>
    <n v="0"/>
    <n v="15996"/>
    <n v="199.58"/>
    <n v="14.489559889972492"/>
    <n v="0"/>
    <n v="0"/>
    <n v="0"/>
    <n v="5438.64"/>
  </r>
  <r>
    <s v="CHD8000106P0101"/>
    <s v="传动爪复位簧"/>
    <x v="3"/>
    <n v="219"/>
    <x v="0"/>
    <s v="VEP"/>
    <x v="2"/>
    <s v="MRP"/>
    <s v="VMI"/>
    <n v="455"/>
    <n v="0"/>
    <n v="0.3"/>
    <n v="0"/>
    <n v="0"/>
    <n v="16036"/>
    <n v="136.5"/>
    <n v="13.36087553005737"/>
    <n v="0"/>
    <n v="0"/>
    <n v="0"/>
    <n v="4810.8"/>
  </r>
  <r>
    <s v="CHD8000107P0101"/>
    <s v="手动储能操作块复位簧"/>
    <x v="3"/>
    <n v="219"/>
    <x v="0"/>
    <s v="VEP"/>
    <x v="2"/>
    <s v="MRP"/>
    <s v="VMI"/>
    <n v="740"/>
    <n v="0"/>
    <n v="0.43"/>
    <n v="0"/>
    <n v="0"/>
    <n v="16036"/>
    <n v="318.2"/>
    <n v="10.356385632327264"/>
    <n v="0"/>
    <n v="0"/>
    <n v="0"/>
    <n v="6895.48"/>
  </r>
  <r>
    <s v="CHD8000108P0102"/>
    <s v="联锁复位拉簧"/>
    <x v="2"/>
    <n v="219"/>
    <x v="0"/>
    <s v="VEP"/>
    <x v="1"/>
    <s v="kanban"/>
    <n v="2600"/>
    <n v="851"/>
    <n v="1200"/>
    <n v="0.15"/>
    <n v="0"/>
    <n v="300"/>
    <n v="17002"/>
    <n v="127.64999999999999"/>
    <n v="15.886366309845902"/>
    <n v="0"/>
    <n v="22.5"/>
    <n v="180"/>
    <n v="2550.2999999999997"/>
  </r>
  <r>
    <s v="CHD8000110P0101"/>
    <s v="扣板复位簧"/>
    <x v="3"/>
    <n v="219"/>
    <x v="0"/>
    <s v="VEP"/>
    <x v="2"/>
    <s v="MRP"/>
    <s v="VMI"/>
    <n v="491"/>
    <n v="0"/>
    <n v="0.77"/>
    <n v="0"/>
    <n v="0"/>
    <n v="15895"/>
    <n v="378.07"/>
    <n v="19.541679773513682"/>
    <n v="0"/>
    <n v="0"/>
    <n v="0"/>
    <n v="12239.15"/>
  </r>
  <r>
    <s v="CHD8000113P0101"/>
    <s v="航空插弯管盖"/>
    <x v="3"/>
    <n v="212"/>
    <x v="0"/>
    <s v="VEP"/>
    <x v="2"/>
    <s v="MRP"/>
    <s v="VMI"/>
    <n v="27"/>
    <n v="0"/>
    <n v="2.79"/>
    <n v="0"/>
    <n v="0"/>
    <n v="795"/>
    <n v="75.33"/>
    <n v="225.42767295597483"/>
    <n v="0"/>
    <n v="0"/>
    <n v="0"/>
    <n v="2218.0500000000002"/>
  </r>
  <r>
    <s v="CHD8000115P0102"/>
    <s v="操作绝缘子锁盖40kA"/>
    <x v="3"/>
    <n v="212"/>
    <x v="0"/>
    <s v="VEP"/>
    <x v="2"/>
    <s v="MRP"/>
    <s v="VMI"/>
    <n v="7"/>
    <n v="0"/>
    <n v="6.51"/>
    <n v="0"/>
    <n v="0"/>
    <n v="7829"/>
    <n v="45.57"/>
    <n v="1.2587814535700601"/>
    <n v="0"/>
    <n v="0"/>
    <n v="0"/>
    <n v="50966.79"/>
  </r>
  <r>
    <s v="CHD8000115P0104"/>
    <s v="碟簧锁盖12-25"/>
    <x v="3"/>
    <n v="212"/>
    <x v="0"/>
    <s v="VEP"/>
    <x v="2"/>
    <s v="MRP"/>
    <s v="VMI"/>
    <n v="54"/>
    <n v="0"/>
    <n v="6.12"/>
    <n v="0"/>
    <n v="0"/>
    <n v="7610"/>
    <n v="330.48"/>
    <n v="0.33574244415243099"/>
    <n v="0"/>
    <n v="0"/>
    <n v="0"/>
    <n v="46573.200000000004"/>
  </r>
  <r>
    <s v="CHD8000115P0105"/>
    <s v="碟簧锁盖12-31.5"/>
    <x v="3"/>
    <n v="212"/>
    <x v="0"/>
    <s v="VEP"/>
    <x v="2"/>
    <s v="MRP"/>
    <s v="VMI"/>
    <n v="201"/>
    <n v="0"/>
    <n v="5"/>
    <n v="0"/>
    <n v="0"/>
    <n v="28462"/>
    <n v="1005"/>
    <n v="0.69250228374675005"/>
    <n v="0"/>
    <n v="0"/>
    <n v="0"/>
    <n v="142310"/>
  </r>
  <r>
    <s v="CHD8000119P0102"/>
    <s v="链轮轴承盖板"/>
    <x v="3"/>
    <n v="212"/>
    <x v="0"/>
    <s v="VEP"/>
    <x v="2"/>
    <s v="MRP"/>
    <s v="VMI"/>
    <n v="508"/>
    <n v="0"/>
    <n v="0.99"/>
    <n v="0"/>
    <n v="0"/>
    <n v="16036"/>
    <n v="502.92"/>
    <n v="4.5750187079072084"/>
    <n v="0"/>
    <n v="0"/>
    <n v="0"/>
    <n v="15875.64"/>
  </r>
  <r>
    <s v="CHD8000123P0105"/>
    <s v="极柱密封垫25"/>
    <x v="3"/>
    <n v="202"/>
    <x v="0"/>
    <s v="VEP"/>
    <x v="2"/>
    <s v="MRP"/>
    <s v="VMI"/>
    <n v="52"/>
    <n v="0"/>
    <n v="5.35"/>
    <n v="0"/>
    <n v="0"/>
    <n v="7635"/>
    <n v="278.2"/>
    <n v="24.285527177472165"/>
    <n v="0"/>
    <n v="0"/>
    <n v="0"/>
    <n v="40847.25"/>
  </r>
  <r>
    <s v="CHD8000123P0113"/>
    <s v="操作绝缘子密封圈630A 25kA(95kV)"/>
    <x v="11"/>
    <n v="202"/>
    <x v="0"/>
    <s v="VEP"/>
    <x v="0"/>
    <s v="Order specific"/>
    <n v="2100"/>
    <n v="64"/>
    <n v="0"/>
    <n v="7.75"/>
    <n v="0"/>
    <n v="0"/>
    <n v="42"/>
    <n v="496"/>
    <n v="451.90476190476193"/>
    <n v="0"/>
    <n v="0"/>
    <n v="0"/>
    <n v="325.5"/>
  </r>
  <r>
    <s v="CHD8000123P0114"/>
    <s v="操作绝缘子密封圈1250A 31.5kA(95kV)"/>
    <x v="11"/>
    <n v="202"/>
    <x v="0"/>
    <s v="VEP"/>
    <x v="0"/>
    <s v="Order specific"/>
    <n v="2100"/>
    <n v="31"/>
    <n v="0"/>
    <n v="8.16"/>
    <n v="0"/>
    <n v="0"/>
    <n v="291"/>
    <n v="252.96"/>
    <n v="80.274914089347078"/>
    <n v="0"/>
    <n v="0"/>
    <n v="0"/>
    <n v="2374.56"/>
  </r>
  <r>
    <s v="CHD8000123P0115"/>
    <s v="操作绝缘子密封圈3150A 40kA(95kV)"/>
    <x v="11"/>
    <n v="202"/>
    <x v="0"/>
    <s v="VEP"/>
    <x v="0"/>
    <s v="Order specific"/>
    <n v="2100"/>
    <n v="6"/>
    <n v="0"/>
    <n v="8.59"/>
    <n v="0"/>
    <n v="0"/>
    <n v="270"/>
    <n v="51.54"/>
    <n v="41.907407407407405"/>
    <n v="0"/>
    <n v="0"/>
    <n v="0"/>
    <n v="2319.3000000000002"/>
  </r>
  <r>
    <s v="CHD8000125P0103"/>
    <s v="涨圈12-50-3150"/>
    <x v="3"/>
    <n v="219"/>
    <x v="0"/>
    <s v="VEP"/>
    <x v="2"/>
    <s v="MRP"/>
    <s v="VMI"/>
    <n v="6"/>
    <n v="0"/>
    <n v="0.65"/>
    <n v="0"/>
    <n v="0"/>
    <n v="1169"/>
    <n v="3.9000000000000004"/>
    <n v="1.8733960650128316"/>
    <n v="0"/>
    <n v="0"/>
    <n v="0"/>
    <n v="759.85"/>
  </r>
  <r>
    <s v="CHD8000133P0101"/>
    <s v="航空插弯管"/>
    <x v="3"/>
    <n v="212"/>
    <x v="0"/>
    <s v="VEP"/>
    <x v="2"/>
    <s v="MRP"/>
    <s v="VMI"/>
    <n v="26"/>
    <n v="0"/>
    <n v="3.49"/>
    <n v="0"/>
    <n v="0"/>
    <n v="801"/>
    <n v="90.740000000000009"/>
    <n v="2.7340823970037453"/>
    <n v="0"/>
    <n v="0"/>
    <n v="0"/>
    <n v="2795.4900000000002"/>
  </r>
  <r>
    <s v="CHD8000134P0102"/>
    <s v="小绝缘罩3150-40"/>
    <x v="3"/>
    <n v="212"/>
    <x v="0"/>
    <s v="VEP"/>
    <x v="2"/>
    <s v="MRP"/>
    <s v="VMI"/>
    <n v="14"/>
    <n v="0"/>
    <n v="6.49"/>
    <n v="0"/>
    <n v="0"/>
    <n v="5136"/>
    <n v="90.86"/>
    <n v="1.8477414330218067"/>
    <n v="0"/>
    <n v="0"/>
    <n v="0"/>
    <n v="33332.639999999999"/>
  </r>
  <r>
    <s v="CHD8000138P0116"/>
    <s v="VEP标识 (L=315,无logo)"/>
    <x v="11"/>
    <n v="105"/>
    <x v="0"/>
    <s v="VEP"/>
    <x v="0"/>
    <s v="Order specific"/>
    <n v="2100"/>
    <n v="50"/>
    <n v="0"/>
    <n v="2.15"/>
    <n v="0"/>
    <n v="0"/>
    <n v="0"/>
    <n v="107.5"/>
    <s v=""/>
    <n v="0"/>
    <n v="0"/>
    <n v="0"/>
    <n v="0"/>
  </r>
  <r>
    <s v="CHD8000138P0117"/>
    <s v="VEP标识 (L=365,无logo)"/>
    <x v="11"/>
    <n v="105"/>
    <x v="0"/>
    <s v="VEP"/>
    <x v="0"/>
    <s v="Order specific"/>
    <n v="2100"/>
    <n v="50"/>
    <n v="0"/>
    <n v="2.65"/>
    <n v="0"/>
    <n v="0"/>
    <n v="0"/>
    <n v="132.5"/>
    <s v=""/>
    <n v="0"/>
    <n v="0"/>
    <n v="0"/>
    <n v="0"/>
  </r>
  <r>
    <s v="CHD8000138P0118"/>
    <s v="SE标识 (L=315)"/>
    <x v="11"/>
    <n v="105"/>
    <x v="0"/>
    <s v="VEP"/>
    <x v="0"/>
    <s v="Order specific"/>
    <n v="2100"/>
    <n v="4"/>
    <n v="0"/>
    <n v="2.15"/>
    <n v="0"/>
    <n v="0"/>
    <n v="0"/>
    <n v="8.6"/>
    <s v=""/>
    <n v="0"/>
    <n v="0"/>
    <n v="0"/>
    <n v="0"/>
  </r>
  <r>
    <s v="CHD8000139P0109"/>
    <s v="VEP铭牌（GE）"/>
    <x v="11"/>
    <n v="219"/>
    <x v="0"/>
    <s v="VEP"/>
    <x v="0"/>
    <s v="Order specific"/>
    <n v="2100"/>
    <n v="14"/>
    <n v="84"/>
    <n v="8.5500000000000007"/>
    <n v="0"/>
    <n v="0"/>
    <n v="630"/>
    <n v="119.70000000000002"/>
    <n v="2.3174603174603177"/>
    <n v="0"/>
    <n v="0"/>
    <n v="718.2"/>
    <n v="5386.5"/>
  </r>
  <r>
    <s v="CHD8000147P0101"/>
    <s v="极柱内双头螺栓M12×75"/>
    <x v="3"/>
    <n v="212"/>
    <x v="0"/>
    <s v="VEP"/>
    <x v="2"/>
    <s v="MRP"/>
    <s v="VMI"/>
    <n v="87"/>
    <n v="0"/>
    <n v="4.3"/>
    <n v="0"/>
    <n v="0"/>
    <n v="1489"/>
    <n v="374.09999999999997"/>
    <n v="3.4318334452652786"/>
    <n v="0"/>
    <n v="0"/>
    <n v="0"/>
    <n v="6402.7"/>
  </r>
  <r>
    <s v="CHD8000147P0102"/>
    <s v="极柱内双头螺栓M12X58"/>
    <x v="11"/>
    <n v="217"/>
    <x v="0"/>
    <s v="VEP"/>
    <x v="0"/>
    <s v="Order specific"/>
    <n v="2100"/>
    <n v="15"/>
    <n v="0"/>
    <n v="5.74"/>
    <n v="0"/>
    <n v="0"/>
    <n v="0"/>
    <n v="86.100000000000009"/>
    <s v=""/>
    <n v="0"/>
    <n v="0"/>
    <n v="0"/>
    <n v="0"/>
  </r>
  <r>
    <s v="CHD8000147P0104"/>
    <s v="双头螺杆A"/>
    <x v="3"/>
    <n v="212"/>
    <x v="0"/>
    <s v="VEP"/>
    <x v="2"/>
    <s v="MRP"/>
    <s v="VMI"/>
    <n v="123"/>
    <n v="0"/>
    <n v="4.2"/>
    <n v="0"/>
    <n v="0"/>
    <n v="23681"/>
    <n v="516.6"/>
    <n v="0.23119800684092731"/>
    <n v="0"/>
    <n v="0"/>
    <n v="0"/>
    <n v="99460.2"/>
  </r>
  <r>
    <s v="CHD8000147P0105"/>
    <s v="极柱内双头螺栓M8X48"/>
    <x v="3"/>
    <n v="212"/>
    <x v="0"/>
    <s v="VEP"/>
    <x v="2"/>
    <s v="MRP"/>
    <s v="VMI"/>
    <n v="54"/>
    <n v="0"/>
    <n v="3.5"/>
    <n v="0"/>
    <n v="0"/>
    <n v="7591"/>
    <n v="189"/>
    <n v="5.9142405480173892"/>
    <n v="0"/>
    <n v="0"/>
    <n v="0"/>
    <n v="26568.5"/>
  </r>
  <r>
    <s v="CHD8000149P0101"/>
    <s v="主拐臂销轴Φ12×51"/>
    <x v="2"/>
    <n v="212"/>
    <x v="0"/>
    <s v="VEP"/>
    <x v="1"/>
    <s v="kanban"/>
    <n v="2600"/>
    <n v="2228"/>
    <n v="6000"/>
    <n v="2.2999999999999998"/>
    <n v="0"/>
    <n v="1200"/>
    <n v="44157"/>
    <n v="5124.3999999999996"/>
    <n v="0.44636184523405126"/>
    <n v="0"/>
    <n v="1380"/>
    <n v="13799.999999999998"/>
    <n v="101561.09999999999"/>
  </r>
  <r>
    <s v="CHD8000151P0101"/>
    <s v="主拐臂销轴Φ16×38"/>
    <x v="2"/>
    <n v="212"/>
    <x v="0"/>
    <s v="VEP"/>
    <x v="1"/>
    <s v="kanban"/>
    <n v="2600"/>
    <n v="1049"/>
    <n v="2700"/>
    <n v="2.4"/>
    <n v="0"/>
    <n v="900"/>
    <n v="44625"/>
    <n v="2517.6"/>
    <n v="18.22341736694678"/>
    <n v="0"/>
    <n v="1080"/>
    <n v="6480"/>
    <n v="107100"/>
  </r>
  <r>
    <s v="CHD8000152P0101"/>
    <s v="主拐臂挂分闸簧销轴Φ8×24.5"/>
    <x v="2"/>
    <n v="212"/>
    <x v="0"/>
    <s v="VEP"/>
    <x v="1"/>
    <s v="kanban"/>
    <n v="2600"/>
    <n v="4112"/>
    <n v="1800"/>
    <n v="2.2000000000000002"/>
    <n v="0"/>
    <n v="900"/>
    <n v="44625"/>
    <n v="9046.4000000000015"/>
    <n v="8.5800560224089626"/>
    <n v="0"/>
    <n v="990.00000000000011"/>
    <n v="3960.0000000000005"/>
    <n v="98175.000000000015"/>
  </r>
  <r>
    <s v="CHD8000152P0102"/>
    <s v="主传动拐臂销轴Φ12×26.5"/>
    <x v="2"/>
    <n v="212"/>
    <x v="0"/>
    <s v="VEP"/>
    <x v="1"/>
    <s v="kanban"/>
    <n v="2600"/>
    <n v="2049"/>
    <n v="3600"/>
    <n v="2.2000000000000002"/>
    <n v="0"/>
    <n v="900"/>
    <n v="45066"/>
    <n v="4507.8"/>
    <n v="33.304042959215373"/>
    <n v="0"/>
    <n v="990.00000000000011"/>
    <n v="7920.0000000000009"/>
    <n v="99145.200000000012"/>
  </r>
  <r>
    <s v="CHD8000152P0103"/>
    <s v="主拐臂销轴Φ12×24.5"/>
    <x v="2"/>
    <n v="212"/>
    <x v="0"/>
    <s v="VEP"/>
    <x v="1"/>
    <s v="kanban"/>
    <n v="2600"/>
    <n v="2154"/>
    <n v="3600"/>
    <n v="2.2000000000000002"/>
    <n v="0"/>
    <n v="900"/>
    <n v="44625"/>
    <n v="4738.8"/>
    <n v="16.759327731092437"/>
    <n v="0"/>
    <n v="990.00000000000011"/>
    <n v="7920.0000000000009"/>
    <n v="98175.000000000015"/>
  </r>
  <r>
    <s v="CHD8000155P0101"/>
    <s v="合闸联锁导向销Φ6×2.8"/>
    <x v="3"/>
    <n v="212"/>
    <x v="0"/>
    <s v="VEP"/>
    <x v="2"/>
    <s v="MRP"/>
    <s v="VMI"/>
    <n v="951"/>
    <n v="0"/>
    <n v="2.96"/>
    <n v="0"/>
    <n v="0"/>
    <n v="16036"/>
    <n v="2814.96"/>
    <n v="49.027812422050388"/>
    <n v="0"/>
    <n v="0"/>
    <n v="0"/>
    <n v="47466.559999999998"/>
  </r>
  <r>
    <s v="CHD8000156P0101"/>
    <s v="传动爪挡销"/>
    <x v="3"/>
    <n v="212"/>
    <x v="0"/>
    <s v="VEP"/>
    <x v="2"/>
    <s v="MRP"/>
    <s v="VMI"/>
    <n v="467"/>
    <n v="0"/>
    <n v="3.5"/>
    <n v="0"/>
    <n v="0"/>
    <n v="16036"/>
    <n v="1634.5"/>
    <n v="21.645984035919184"/>
    <n v="0"/>
    <n v="0"/>
    <n v="0"/>
    <n v="56126"/>
  </r>
  <r>
    <s v="CHD8000162P0101"/>
    <s v="操作块限位销"/>
    <x v="3"/>
    <n v="212"/>
    <x v="0"/>
    <s v="VEP"/>
    <x v="2"/>
    <s v="MRP"/>
    <s v="VMI"/>
    <n v="352"/>
    <n v="0"/>
    <n v="4.8"/>
    <n v="0"/>
    <n v="0"/>
    <n v="16034"/>
    <n v="1689.6"/>
    <n v="10.63084695023076"/>
    <n v="0"/>
    <n v="0"/>
    <n v="0"/>
    <n v="76963.199999999997"/>
  </r>
  <r>
    <s v="CHD8000167P0101"/>
    <s v="掣子复位扭簧限位销"/>
    <x v="3"/>
    <n v="212"/>
    <x v="0"/>
    <s v="VEP"/>
    <x v="2"/>
    <s v="MRP"/>
    <s v="VMI"/>
    <n v="377"/>
    <n v="0"/>
    <n v="2.84"/>
    <n v="0"/>
    <n v="0"/>
    <n v="16036"/>
    <n v="1070.6799999999998"/>
    <n v="8.0119730606136201"/>
    <n v="0"/>
    <n v="0"/>
    <n v="0"/>
    <n v="45542.239999999998"/>
  </r>
  <r>
    <s v="CHD8000169P0101"/>
    <s v="主输入拐臂销轴"/>
    <x v="2"/>
    <n v="212"/>
    <x v="0"/>
    <s v="VEP"/>
    <x v="1"/>
    <s v="kanban"/>
    <n v="2600"/>
    <n v="1060"/>
    <n v="900"/>
    <n v="2.2999999999999998"/>
    <n v="0"/>
    <n v="300"/>
    <n v="16029"/>
    <n v="2438"/>
    <n v="8.5847526358475257"/>
    <n v="0"/>
    <n v="345"/>
    <n v="2070"/>
    <n v="36866.699999999997"/>
  </r>
  <r>
    <s v="CHD8000174P0102"/>
    <s v="固定螺母M5"/>
    <x v="3"/>
    <n v="212"/>
    <x v="0"/>
    <s v="VEP"/>
    <x v="2"/>
    <s v="MRP"/>
    <s v="VMI"/>
    <n v="152"/>
    <n v="0"/>
    <n v="1.64"/>
    <n v="0"/>
    <n v="0"/>
    <n v="708"/>
    <n v="249.27999999999997"/>
    <n v="546.4689265536723"/>
    <n v="0"/>
    <n v="0"/>
    <n v="0"/>
    <n v="1161.1199999999999"/>
  </r>
  <r>
    <s v="CHD8000175P0101"/>
    <s v="软连接垫片φ12.5X3"/>
    <x v="3"/>
    <n v="212"/>
    <x v="0"/>
    <s v="VEP"/>
    <x v="2"/>
    <s v="MRP"/>
    <s v="VMI"/>
    <n v="226"/>
    <n v="0"/>
    <n v="1.58"/>
    <n v="0"/>
    <n v="0"/>
    <n v="3079"/>
    <n v="357.08000000000004"/>
    <n v="18.018837284832738"/>
    <n v="0"/>
    <n v="0"/>
    <n v="0"/>
    <n v="4864.8200000000006"/>
  </r>
  <r>
    <s v="CHD8000179P0103"/>
    <s v="合闸联锁垫片Φ4X5.5"/>
    <x v="2"/>
    <n v="212"/>
    <x v="0"/>
    <s v="VEP"/>
    <x v="1"/>
    <s v="kanban"/>
    <n v="2600"/>
    <n v="1332"/>
    <n v="2100"/>
    <n v="0.85"/>
    <n v="0"/>
    <n v="700"/>
    <n v="33450"/>
    <n v="1132.2"/>
    <n v="2.4660687593423019"/>
    <n v="0"/>
    <n v="297.5"/>
    <n v="1785"/>
    <n v="28432.5"/>
  </r>
  <r>
    <s v="CHD8000182P0106"/>
    <s v="操作绝缘子调隙垫片Φ12×0.2"/>
    <x v="2"/>
    <n v="212"/>
    <x v="0"/>
    <s v="VEP"/>
    <x v="1"/>
    <s v="kanban"/>
    <n v="2600"/>
    <n v="905"/>
    <n v="1200"/>
    <n v="0.61"/>
    <n v="0"/>
    <n v="200"/>
    <n v="597"/>
    <n v="552.04999999999995"/>
    <n v="814.3718592964824"/>
    <n v="0"/>
    <n v="61"/>
    <n v="732"/>
    <n v="364.17"/>
  </r>
  <r>
    <s v="CHD8000182P0107"/>
    <s v="操作绝缘子调隙垫片φ14×0.2"/>
    <x v="2"/>
    <n v="212"/>
    <x v="0"/>
    <s v="VEP"/>
    <x v="1"/>
    <s v="kanban"/>
    <n v="2600"/>
    <n v="249"/>
    <n v="150"/>
    <n v="0.62"/>
    <n v="0"/>
    <n v="50"/>
    <n v="51"/>
    <n v="154.38"/>
    <n v="6476.9607843137255"/>
    <n v="0"/>
    <n v="15.5"/>
    <n v="93"/>
    <n v="31.62"/>
  </r>
  <r>
    <s v="CHD8000183P0101"/>
    <s v="航空插头插针"/>
    <x v="2"/>
    <n v="212"/>
    <x v="0"/>
    <s v="VEP"/>
    <x v="1"/>
    <s v="kanban"/>
    <n v="2600"/>
    <n v="944"/>
    <n v="60000"/>
    <n v="0.69"/>
    <n v="0"/>
    <n v="12000"/>
    <n v="723288.79"/>
    <n v="651.3599999999999"/>
    <n v="0.12565520336627917"/>
    <n v="0"/>
    <n v="4140"/>
    <n v="41400"/>
    <n v="499069.26509999996"/>
  </r>
  <r>
    <s v="CHD8000183P0102"/>
    <s v="航空插头插针 2.5mm2"/>
    <x v="2"/>
    <n v="212"/>
    <x v="0"/>
    <s v="VEP"/>
    <x v="1"/>
    <s v="kanban"/>
    <n v="2600"/>
    <n v="1566"/>
    <n v="1800"/>
    <n v="0.69"/>
    <n v="0"/>
    <n v="600"/>
    <n v="32550.49"/>
    <n v="1080.54"/>
    <n v="10.585401325755772"/>
    <n v="0"/>
    <n v="206.99999999999997"/>
    <n v="1242"/>
    <n v="22459.838100000001"/>
  </r>
  <r>
    <s v="CHD8000183P0106"/>
    <s v="航空插头插针1.5mm"/>
    <x v="2"/>
    <n v="212"/>
    <x v="0"/>
    <s v="VEP"/>
    <x v="1"/>
    <s v="kanban"/>
    <n v="2600"/>
    <n v="4984.92"/>
    <n v="800"/>
    <n v="0.69"/>
    <n v="0"/>
    <n v="200"/>
    <n v="11749.08"/>
    <n v="3439.5947999999999"/>
    <n v="48.649766620024721"/>
    <n v="0"/>
    <n v="69"/>
    <n v="552"/>
    <n v="8106.8651999999993"/>
  </r>
  <r>
    <s v="CHD8000184P0101"/>
    <s v="活门驱动垫板12"/>
    <x v="3"/>
    <n v="212"/>
    <x v="0"/>
    <s v="VEP"/>
    <x v="2"/>
    <s v="MRP"/>
    <s v="VMI"/>
    <n v="42"/>
    <n v="0"/>
    <n v="2.4"/>
    <n v="0"/>
    <n v="0"/>
    <n v="24967"/>
    <n v="100.8"/>
    <n v="72.876028357431807"/>
    <n v="0"/>
    <n v="0"/>
    <n v="0"/>
    <n v="59920.799999999996"/>
  </r>
  <r>
    <s v="CHD8000185P0108"/>
    <s v="金属面板12-275"/>
    <x v="14"/>
    <n v="212"/>
    <x v="0"/>
    <s v="VEP"/>
    <x v="0"/>
    <s v="Order specific"/>
    <n v="2100"/>
    <n v="4"/>
    <n v="0"/>
    <n v="67.84"/>
    <n v="0"/>
    <n v="0"/>
    <n v="58"/>
    <n v="271.36"/>
    <n v="264.31034482758622"/>
    <n v="0"/>
    <n v="0"/>
    <n v="0"/>
    <n v="3934.7200000000003"/>
  </r>
  <r>
    <s v="CHD8000185P0109"/>
    <s v="金属面板12-210-40"/>
    <x v="14"/>
    <n v="212"/>
    <x v="0"/>
    <s v="VEP"/>
    <x v="0"/>
    <s v="Order specific"/>
    <n v="2100"/>
    <n v="19"/>
    <n v="37"/>
    <n v="60.14"/>
    <n v="0"/>
    <n v="0"/>
    <n v="239"/>
    <n v="1142.6600000000001"/>
    <n v="6.1087866108786608"/>
    <n v="0"/>
    <n v="0"/>
    <n v="2225.1799999999998"/>
    <n v="14373.460000000001"/>
  </r>
  <r>
    <s v="CHD8000185P0110"/>
    <s v="金属面板12-150"/>
    <x v="14"/>
    <n v="212"/>
    <x v="0"/>
    <s v="VEP"/>
    <x v="0"/>
    <s v="Order specific"/>
    <n v="2100"/>
    <n v="5"/>
    <n v="5"/>
    <n v="46.97"/>
    <n v="0"/>
    <n v="0"/>
    <n v="46"/>
    <n v="234.85"/>
    <n v="150.7608695652174"/>
    <n v="0"/>
    <n v="0"/>
    <n v="234.85"/>
    <n v="2160.62"/>
  </r>
  <r>
    <s v="CHD8000186P0102"/>
    <s v="Y0闭锁连板12-1250"/>
    <x v="2"/>
    <n v="212"/>
    <x v="0"/>
    <s v="VEP"/>
    <x v="1"/>
    <s v="kanban"/>
    <n v="2600"/>
    <n v="92"/>
    <n v="80"/>
    <n v="3.8"/>
    <n v="0"/>
    <n v="40"/>
    <n v="904"/>
    <n v="349.59999999999997"/>
    <n v="2.0188053097345131"/>
    <n v="0"/>
    <n v="76"/>
    <n v="304"/>
    <n v="3435.2"/>
  </r>
  <r>
    <s v="CHD8000186P0108"/>
    <s v="Y0闭锁连板12-3150"/>
    <x v="2"/>
    <n v="212"/>
    <x v="0"/>
    <s v="VEP"/>
    <x v="1"/>
    <s v="kanban"/>
    <n v="2600"/>
    <n v="52"/>
    <n v="200"/>
    <n v="5.12"/>
    <n v="0"/>
    <n v="40"/>
    <n v="816"/>
    <n v="266.24"/>
    <n v="41.151960784313729"/>
    <n v="0"/>
    <n v="102.4"/>
    <n v="1024"/>
    <n v="4177.92"/>
  </r>
  <r>
    <s v="CHD8000186P0111"/>
    <s v="固定式联锁角板"/>
    <x v="14"/>
    <n v="212"/>
    <x v="0"/>
    <s v="VEP"/>
    <x v="0"/>
    <s v="Order specific"/>
    <n v="2100"/>
    <n v="19"/>
    <n v="2"/>
    <n v="4.5599999999999996"/>
    <n v="0"/>
    <n v="0"/>
    <n v="75"/>
    <n v="86.639999999999986"/>
    <n v="253.06666666666666"/>
    <n v="0"/>
    <n v="0"/>
    <n v="9.1199999999999992"/>
    <n v="341.99999999999994"/>
  </r>
  <r>
    <s v="CHD8000186P0115"/>
    <s v="控制盒安装板"/>
    <x v="2"/>
    <n v="202"/>
    <x v="0"/>
    <s v="VEP"/>
    <x v="1"/>
    <s v="kanban"/>
    <n v="2600"/>
    <n v="29"/>
    <n v="30"/>
    <n v="7"/>
    <n v="0"/>
    <n v="10"/>
    <n v="249"/>
    <n v="203"/>
    <n v="27.851405622489963"/>
    <n v="0"/>
    <n v="35"/>
    <n v="210"/>
    <n v="1743"/>
  </r>
  <r>
    <s v="CHD8000186P0116"/>
    <s v="弯板（两锁）"/>
    <x v="11"/>
    <n v="212"/>
    <x v="0"/>
    <s v="VEP"/>
    <x v="0"/>
    <s v="Order specific"/>
    <n v="2100"/>
    <n v="1"/>
    <n v="0"/>
    <n v="4.34"/>
    <n v="0"/>
    <n v="0"/>
    <n v="23"/>
    <n v="4.34"/>
    <n v="460.21739130434787"/>
    <n v="0"/>
    <n v="0"/>
    <n v="0"/>
    <n v="99.82"/>
  </r>
  <r>
    <s v="CHD8000186P0117"/>
    <s v="弯板（三锁）"/>
    <x v="11"/>
    <n v="212"/>
    <x v="0"/>
    <s v="VEP"/>
    <x v="0"/>
    <s v="Order specific"/>
    <n v="2100"/>
    <n v="1"/>
    <n v="0"/>
    <n v="4.55"/>
    <n v="0"/>
    <n v="0"/>
    <n v="2"/>
    <n v="4.55"/>
    <n v="182.5"/>
    <n v="0"/>
    <n v="0"/>
    <n v="0"/>
    <n v="9.1"/>
  </r>
  <r>
    <s v="CHD8000188P0101"/>
    <s v="固定块"/>
    <x v="3"/>
    <n v="212"/>
    <x v="0"/>
    <s v="VEP"/>
    <x v="2"/>
    <s v="MRP"/>
    <s v="VMI"/>
    <n v="51"/>
    <n v="0"/>
    <n v="3.07"/>
    <n v="0"/>
    <n v="0"/>
    <n v="6"/>
    <n v="156.57"/>
    <n v="60.833333333333329"/>
    <n v="0"/>
    <n v="0"/>
    <n v="0"/>
    <n v="18.419999999999998"/>
  </r>
  <r>
    <s v="CHD8000193P0101"/>
    <s v="左起吊板"/>
    <x v="3"/>
    <n v="212"/>
    <x v="0"/>
    <s v="VEP"/>
    <x v="2"/>
    <s v="MRP"/>
    <s v="VMI"/>
    <n v="6"/>
    <n v="0"/>
    <n v="23.17"/>
    <n v="0"/>
    <n v="0"/>
    <n v="4082"/>
    <n v="139.02000000000001"/>
    <n v="4.5602645761881435"/>
    <n v="0"/>
    <n v="0"/>
    <n v="0"/>
    <n v="94579.94"/>
  </r>
  <r>
    <s v="CHD8000194P0101"/>
    <s v="右起吊板"/>
    <x v="3"/>
    <n v="212"/>
    <x v="0"/>
    <s v="VEP"/>
    <x v="2"/>
    <s v="MRP"/>
    <s v="VMI"/>
    <n v="6"/>
    <n v="0"/>
    <n v="23.17"/>
    <n v="0"/>
    <n v="0"/>
    <n v="4082"/>
    <n v="139.02000000000001"/>
    <n v="0.53650171484566389"/>
    <n v="0"/>
    <n v="0"/>
    <n v="0"/>
    <n v="94579.94"/>
  </r>
  <r>
    <s v="CHD8000203P0108"/>
    <s v="锌散热罩"/>
    <x v="14"/>
    <n v="212"/>
    <x v="0"/>
    <s v="VEP"/>
    <x v="0"/>
    <s v="Order specific"/>
    <n v="2100"/>
    <n v="38"/>
    <n v="0"/>
    <n v="373.26"/>
    <n v="0"/>
    <n v="0"/>
    <n v="85"/>
    <n v="14183.88"/>
    <n v="25.764705882352942"/>
    <n v="0"/>
    <n v="0"/>
    <n v="0"/>
    <n v="31727.1"/>
  </r>
  <r>
    <s v="CHD8000204P0110"/>
    <s v="面板标识"/>
    <x v="14"/>
    <n v="202"/>
    <x v="0"/>
    <s v="VEP"/>
    <x v="0"/>
    <s v="Order specific"/>
    <n v="2100"/>
    <n v="27"/>
    <n v="0"/>
    <n v="42.68"/>
    <n v="0"/>
    <n v="0"/>
    <n v="107"/>
    <n v="1152.3599999999999"/>
    <n v="129.62616822429905"/>
    <n v="0"/>
    <n v="0"/>
    <n v="0"/>
    <n v="4566.76"/>
  </r>
  <r>
    <s v="CHD8000208P0106"/>
    <s v="螺杆VG3"/>
    <x v="3"/>
    <n v="212"/>
    <x v="0"/>
    <s v="VEP"/>
    <x v="2"/>
    <s v="MRP"/>
    <s v="VMI"/>
    <n v="22"/>
    <n v="0"/>
    <n v="5.55"/>
    <n v="0"/>
    <n v="0"/>
    <n v="0"/>
    <n v="122.1"/>
    <s v=""/>
    <n v="0"/>
    <n v="0"/>
    <n v="0"/>
    <n v="0"/>
  </r>
  <r>
    <s v="CHD8000209P0101"/>
    <s v="合闸弹簧固定杆275-40"/>
    <x v="2"/>
    <n v="212"/>
    <x v="0"/>
    <s v="VEP"/>
    <x v="1"/>
    <s v="kanban"/>
    <n v="2600"/>
    <n v="170"/>
    <n v="0"/>
    <n v="5.98"/>
    <n v="0"/>
    <n v="150"/>
    <n v="7487"/>
    <n v="1016.6"/>
    <n v="1.0725257112328037"/>
    <n v="0"/>
    <n v="448.50000000000006"/>
    <n v="0"/>
    <n v="44772.26"/>
  </r>
  <r>
    <s v="CHD8000212P0102"/>
    <s v="触臂垫片Φ22×5"/>
    <x v="3"/>
    <n v="212"/>
    <x v="0"/>
    <s v="VEP"/>
    <x v="2"/>
    <s v="MRP"/>
    <s v="VMI"/>
    <n v="12"/>
    <n v="0"/>
    <n v="5.94"/>
    <n v="0"/>
    <n v="0"/>
    <n v="5116"/>
    <n v="71.28"/>
    <n v="12.128616106333073"/>
    <n v="0"/>
    <n v="0"/>
    <n v="0"/>
    <n v="30389.040000000001"/>
  </r>
  <r>
    <s v="CHD8000218P0103"/>
    <s v="垫块VG3"/>
    <x v="3"/>
    <n v="212"/>
    <x v="0"/>
    <s v="VEP"/>
    <x v="2"/>
    <s v="MRP"/>
    <s v="VMI"/>
    <n v="22"/>
    <n v="0"/>
    <n v="9.8000000000000007"/>
    <n v="0"/>
    <n v="0"/>
    <n v="0"/>
    <n v="215.60000000000002"/>
    <s v=""/>
    <n v="0"/>
    <n v="0"/>
    <n v="0"/>
    <n v="0"/>
  </r>
  <r>
    <s v="CHD8000234P0101"/>
    <s v="VG2泡橡胶垫"/>
    <x v="11"/>
    <n v="202"/>
    <x v="0"/>
    <s v="VEP"/>
    <x v="0"/>
    <s v="Order specific"/>
    <n v="2100"/>
    <n v="297"/>
    <n v="84"/>
    <n v="2.97"/>
    <n v="0"/>
    <n v="0"/>
    <n v="1710"/>
    <n v="882.09"/>
    <n v="4.6959064327485383"/>
    <n v="0"/>
    <n v="0"/>
    <n v="249.48000000000002"/>
    <n v="5078.7000000000007"/>
  </r>
  <r>
    <s v="CHD8000236P0114"/>
    <s v="底盘车零件把手"/>
    <x v="2"/>
    <n v="212"/>
    <x v="0"/>
    <s v="VEP"/>
    <x v="1"/>
    <s v="kanban"/>
    <n v="2600"/>
    <n v="20"/>
    <n v="160"/>
    <n v="5.23"/>
    <n v="0"/>
    <n v="60"/>
    <n v="816"/>
    <n v="104.60000000000001"/>
    <n v="132.84926470588235"/>
    <n v="0"/>
    <n v="156.9"/>
    <n v="836.80000000000007"/>
    <n v="4267.68"/>
  </r>
  <r>
    <s v="CHD8010003P0102"/>
    <s v="合闸模块右侧板"/>
    <x v="14"/>
    <n v="212"/>
    <x v="0"/>
    <s v="VEP"/>
    <x v="0"/>
    <s v="Order specific"/>
    <n v="2100"/>
    <n v="5"/>
    <n v="0"/>
    <n v="37.200000000000003"/>
    <n v="0"/>
    <n v="0"/>
    <n v="0"/>
    <n v="186"/>
    <s v=""/>
    <n v="0"/>
    <n v="0"/>
    <n v="0"/>
    <n v="0"/>
  </r>
  <r>
    <s v="CHD8010006P0101"/>
    <s v="铝法兰VEG12-1250"/>
    <x v="14"/>
    <n v="212"/>
    <x v="0"/>
    <s v="VEP"/>
    <x v="0"/>
    <s v="Order specific"/>
    <n v="2100"/>
    <n v="1"/>
    <n v="17"/>
    <n v="463.98"/>
    <n v="5"/>
    <n v="0"/>
    <n v="147"/>
    <n v="463.98"/>
    <n v="12.414965986394559"/>
    <n v="2319.9"/>
    <n v="0"/>
    <n v="7887.66"/>
    <n v="68205.06"/>
  </r>
  <r>
    <s v="CHD8010009P0101"/>
    <s v="联杆"/>
    <x v="2"/>
    <n v="212"/>
    <x v="0"/>
    <s v="VEP"/>
    <x v="1"/>
    <s v="kanban"/>
    <n v="2600"/>
    <n v="13"/>
    <n v="10"/>
    <n v="4.24"/>
    <n v="0"/>
    <n v="5"/>
    <n v="147"/>
    <n v="55.120000000000005"/>
    <n v="2.4829931972789114"/>
    <n v="0"/>
    <n v="10.600000000000001"/>
    <n v="42.400000000000006"/>
    <n v="623.28000000000009"/>
  </r>
  <r>
    <s v="CHD8010011R0102"/>
    <s v="关节轴承L=33"/>
    <x v="11"/>
    <n v="212"/>
    <x v="0"/>
    <s v="VEP"/>
    <x v="0"/>
    <s v="Order specific"/>
    <n v="2100"/>
    <n v="40"/>
    <n v="0"/>
    <n v="8.85"/>
    <n v="0"/>
    <n v="0"/>
    <n v="1140"/>
    <n v="354"/>
    <n v="4.1622807017543861"/>
    <n v="0"/>
    <n v="0"/>
    <n v="0"/>
    <n v="10089"/>
  </r>
  <r>
    <s v="CHD8010012P0102"/>
    <s v="接线端子安装板"/>
    <x v="2"/>
    <n v="212"/>
    <x v="0"/>
    <s v="VEP"/>
    <x v="1"/>
    <s v="kanban"/>
    <n v="2600"/>
    <n v="10"/>
    <n v="10"/>
    <n v="8.8699999999999992"/>
    <n v="0"/>
    <n v="5"/>
    <n v="147"/>
    <n v="88.699999999999989"/>
    <n v="99.319727891156475"/>
    <n v="0"/>
    <n v="22.174999999999997"/>
    <n v="88.699999999999989"/>
    <n v="1303.8899999999999"/>
  </r>
  <r>
    <s v="CHD8010012R0102"/>
    <s v="油缓冲器"/>
    <x v="14"/>
    <n v="212"/>
    <x v="0"/>
    <s v="VEP"/>
    <x v="0"/>
    <s v="Order specific"/>
    <n v="2100"/>
    <n v="26"/>
    <n v="0"/>
    <n v="66.88"/>
    <n v="0"/>
    <n v="0"/>
    <n v="0"/>
    <n v="1738.8799999999999"/>
    <s v=""/>
    <n v="0"/>
    <n v="0"/>
    <n v="0"/>
    <n v="0"/>
  </r>
  <r>
    <s v="CHD8010012R0103"/>
    <s v="VEG40.5油缓冲器"/>
    <x v="14"/>
    <n v="212"/>
    <x v="0"/>
    <s v="VEP"/>
    <x v="0"/>
    <s v="Order specific"/>
    <n v="2100"/>
    <n v="10"/>
    <n v="0"/>
    <n v="67.8"/>
    <n v="0"/>
    <n v="0"/>
    <n v="0"/>
    <n v="678"/>
    <s v=""/>
    <n v="0"/>
    <n v="0"/>
    <n v="0"/>
    <n v="0"/>
  </r>
  <r>
    <s v="CHD8010013P0102"/>
    <s v="主输出拐臂连板"/>
    <x v="2"/>
    <n v="212"/>
    <x v="0"/>
    <s v="VEP"/>
    <x v="1"/>
    <s v="kanban"/>
    <n v="2600"/>
    <n v="48"/>
    <n v="60"/>
    <n v="5.91"/>
    <n v="0"/>
    <n v="30"/>
    <n v="882"/>
    <n v="283.68"/>
    <n v="4.1383219954648522"/>
    <n v="0"/>
    <n v="88.65"/>
    <n v="354.6"/>
    <n v="5212.62"/>
  </r>
  <r>
    <s v="CHD8010013P0103"/>
    <s v="驱动连板"/>
    <x v="2"/>
    <n v="212"/>
    <x v="0"/>
    <s v="VEP"/>
    <x v="1"/>
    <s v="kanban"/>
    <n v="2600"/>
    <n v="50"/>
    <n v="174"/>
    <n v="11.08"/>
    <n v="0"/>
    <n v="30"/>
    <n v="882"/>
    <n v="554"/>
    <n v="19.863945578231291"/>
    <n v="0"/>
    <n v="166.2"/>
    <n v="1927.92"/>
    <n v="9772.56"/>
  </r>
  <r>
    <s v="CHD8010017P0101"/>
    <s v="联锁扣板"/>
    <x v="2"/>
    <n v="212"/>
    <x v="0"/>
    <s v="VEP"/>
    <x v="1"/>
    <s v="kanban"/>
    <n v="2600"/>
    <n v="8"/>
    <n v="14"/>
    <n v="4.53"/>
    <n v="0"/>
    <n v="5"/>
    <n v="148"/>
    <n v="36.24"/>
    <n v="123.31081081081081"/>
    <n v="0"/>
    <n v="11.325000000000001"/>
    <n v="63.42"/>
    <n v="670.44"/>
  </r>
  <r>
    <s v="CHD8010018P0108"/>
    <s v="导向销连接块"/>
    <x v="14"/>
    <n v="212"/>
    <x v="0"/>
    <s v="VEP"/>
    <x v="0"/>
    <s v="Order specific"/>
    <n v="2100"/>
    <n v="110"/>
    <n v="0"/>
    <n v="31.95"/>
    <n v="0"/>
    <n v="0"/>
    <n v="0"/>
    <n v="3514.5"/>
    <s v=""/>
    <n v="0"/>
    <n v="0"/>
    <n v="0"/>
    <n v="0"/>
  </r>
  <r>
    <s v="CHD8010019P0102"/>
    <s v="主轴523"/>
    <x v="14"/>
    <n v="212"/>
    <x v="0"/>
    <s v="VEP"/>
    <x v="0"/>
    <s v="Order specific"/>
    <n v="2100"/>
    <n v="2"/>
    <n v="1"/>
    <n v="113.93"/>
    <n v="0"/>
    <n v="0"/>
    <n v="0"/>
    <n v="227.86"/>
    <s v=""/>
    <n v="0"/>
    <n v="0"/>
    <n v="113.93"/>
    <n v="0"/>
  </r>
  <r>
    <s v="CHD8010019P0103"/>
    <s v="主轴410单"/>
    <x v="14"/>
    <n v="212"/>
    <x v="0"/>
    <s v="VEP"/>
    <x v="0"/>
    <s v="Order specific"/>
    <n v="2100"/>
    <n v="1"/>
    <n v="17"/>
    <n v="81.709999999999994"/>
    <n v="0"/>
    <n v="0"/>
    <n v="147"/>
    <n v="81.709999999999994"/>
    <n v="4.9659863945578229"/>
    <n v="0"/>
    <n v="0"/>
    <n v="1389.07"/>
    <n v="12011.369999999999"/>
  </r>
  <r>
    <s v="CHD8010023P0123"/>
    <s v="导向套VEG40.5-1250-25"/>
    <x v="14"/>
    <n v="212"/>
    <x v="0"/>
    <s v="VEP"/>
    <x v="0"/>
    <s v="Order specific"/>
    <n v="2100"/>
    <n v="6"/>
    <n v="0"/>
    <n v="138.83000000000001"/>
    <n v="0"/>
    <n v="0"/>
    <n v="0"/>
    <n v="832.98"/>
    <s v=""/>
    <n v="0"/>
    <n v="0"/>
    <n v="0"/>
    <n v="0"/>
  </r>
  <r>
    <s v="CHD8010023P0125"/>
    <s v="导向套VEG24-2500-31.5"/>
    <x v="14"/>
    <n v="212"/>
    <x v="0"/>
    <s v="VEP"/>
    <x v="0"/>
    <s v="Order specific"/>
    <n v="2100"/>
    <n v="1"/>
    <n v="3"/>
    <n v="112.51"/>
    <n v="0"/>
    <n v="0"/>
    <n v="0"/>
    <n v="112.51"/>
    <s v=""/>
    <n v="0"/>
    <n v="0"/>
    <n v="337.53000000000003"/>
    <n v="0"/>
  </r>
  <r>
    <s v="CHD8010024P0101"/>
    <s v="联杆装配连接块"/>
    <x v="2"/>
    <n v="212"/>
    <x v="0"/>
    <s v="VEP"/>
    <x v="1"/>
    <s v="kanban"/>
    <n v="2600"/>
    <n v="16"/>
    <n v="28"/>
    <n v="4.59"/>
    <n v="0"/>
    <n v="10"/>
    <n v="294"/>
    <n v="73.44"/>
    <n v="1.2414965986394557"/>
    <n v="0"/>
    <n v="22.95"/>
    <n v="128.51999999999998"/>
    <n v="1349.46"/>
  </r>
  <r>
    <s v="CHD8010028P0104"/>
    <s v="盖板"/>
    <x v="11"/>
    <n v="212"/>
    <x v="0"/>
    <s v="VEP"/>
    <x v="0"/>
    <s v="Order specific"/>
    <n v="2100"/>
    <n v="1"/>
    <n v="0"/>
    <n v="34.22"/>
    <n v="0"/>
    <n v="0"/>
    <n v="0"/>
    <n v="34.22"/>
    <s v=""/>
    <n v="0"/>
    <n v="0"/>
    <n v="0"/>
    <n v="0"/>
  </r>
  <r>
    <s v="CHD8010030P0102"/>
    <s v="密封垫"/>
    <x v="11"/>
    <n v="202"/>
    <x v="0"/>
    <s v="VEP"/>
    <x v="0"/>
    <s v="Order specific"/>
    <n v="2100"/>
    <n v="13"/>
    <n v="0"/>
    <n v="11.47"/>
    <n v="0"/>
    <n v="0"/>
    <n v="0"/>
    <n v="149.11000000000001"/>
    <s v=""/>
    <n v="0"/>
    <n v="0"/>
    <n v="0"/>
    <n v="0"/>
  </r>
  <r>
    <s v="CHD8010033R0101"/>
    <s v="机械式计数器（左出逆时针）"/>
    <x v="14"/>
    <n v="202"/>
    <x v="0"/>
    <s v="VEP"/>
    <x v="0"/>
    <s v="Order specific"/>
    <n v="2100"/>
    <n v="24"/>
    <n v="0"/>
    <n v="15.98"/>
    <n v="0"/>
    <n v="0"/>
    <n v="0"/>
    <n v="383.52"/>
    <s v=""/>
    <n v="0"/>
    <n v="0"/>
    <n v="0"/>
    <n v="0"/>
  </r>
  <r>
    <s v="CHD8010035P0101"/>
    <s v="联锁装配上销套"/>
    <x v="2"/>
    <n v="212"/>
    <x v="0"/>
    <s v="VEP"/>
    <x v="1"/>
    <s v="kanban"/>
    <n v="2600"/>
    <n v="3"/>
    <n v="24"/>
    <n v="4.7699999999999996"/>
    <n v="0"/>
    <n v="5"/>
    <n v="147"/>
    <n v="14.309999999999999"/>
    <n v="59.591836734693871"/>
    <n v="0"/>
    <n v="11.924999999999999"/>
    <n v="114.47999999999999"/>
    <n v="701.18999999999994"/>
  </r>
  <r>
    <s v="CHD8010035P0102"/>
    <s v="联锁装配下销套"/>
    <x v="2"/>
    <n v="212"/>
    <x v="0"/>
    <s v="VEP"/>
    <x v="1"/>
    <s v="kanban"/>
    <n v="2600"/>
    <n v="13"/>
    <n v="10"/>
    <n v="5"/>
    <n v="0"/>
    <n v="5"/>
    <n v="147"/>
    <n v="65"/>
    <n v="7.4489795918367339"/>
    <n v="0"/>
    <n v="12.5"/>
    <n v="50"/>
    <n v="735"/>
  </r>
  <r>
    <s v="CHD8010036P0101"/>
    <s v="联锁装配销钉"/>
    <x v="2"/>
    <n v="212"/>
    <x v="0"/>
    <s v="VEP"/>
    <x v="1"/>
    <s v="kanban"/>
    <n v="2600"/>
    <n v="71"/>
    <n v="29"/>
    <n v="4.16"/>
    <n v="0"/>
    <n v="5"/>
    <n v="147"/>
    <n v="295.36"/>
    <n v="32.278911564625851"/>
    <n v="0"/>
    <n v="10.4"/>
    <n v="120.64"/>
    <n v="611.52"/>
  </r>
  <r>
    <s v="CHD8010036P0102"/>
    <s v="联锁装配销钉"/>
    <x v="2"/>
    <n v="212"/>
    <x v="0"/>
    <s v="VEP"/>
    <x v="1"/>
    <s v="kanban"/>
    <n v="2600"/>
    <n v="5"/>
    <n v="10"/>
    <n v="3.24"/>
    <n v="0"/>
    <n v="5"/>
    <n v="147"/>
    <n v="16.200000000000003"/>
    <n v="176.29251700680271"/>
    <n v="0"/>
    <n v="8.1000000000000014"/>
    <n v="32.400000000000006"/>
    <n v="476.28000000000003"/>
  </r>
  <r>
    <s v="CHD8010039P0101"/>
    <s v="分闸簧挂销φ8×43"/>
    <x v="2"/>
    <n v="212"/>
    <x v="0"/>
    <s v="VEP"/>
    <x v="1"/>
    <s v="kanban"/>
    <n v="2600"/>
    <n v="113"/>
    <n v="400"/>
    <n v="2.1"/>
    <n v="0"/>
    <n v="120"/>
    <n v="3021"/>
    <n v="237.3"/>
    <n v="0.60410460112545517"/>
    <n v="0"/>
    <n v="126"/>
    <n v="840"/>
    <n v="6344.1"/>
  </r>
  <r>
    <s v="CHD8010039P0103"/>
    <s v="销轴φ10×25"/>
    <x v="2"/>
    <n v="212"/>
    <x v="0"/>
    <s v="VEP"/>
    <x v="1"/>
    <s v="kanban"/>
    <n v="2600"/>
    <n v="51"/>
    <n v="120"/>
    <n v="3.26"/>
    <n v="0"/>
    <n v="30"/>
    <n v="882"/>
    <n v="166.26"/>
    <n v="46.763038548752839"/>
    <n v="0"/>
    <n v="48.9"/>
    <n v="391.2"/>
    <n v="2875.3199999999997"/>
  </r>
  <r>
    <s v="CHD8010039P0105"/>
    <s v="分闸簧挂销φ8×34"/>
    <x v="2"/>
    <n v="212"/>
    <x v="0"/>
    <s v="VEP"/>
    <x v="1"/>
    <s v="kanban"/>
    <n v="2600"/>
    <n v="84"/>
    <n v="0"/>
    <n v="3.92"/>
    <n v="0"/>
    <n v="15"/>
    <n v="0"/>
    <n v="329.28"/>
    <s v=""/>
    <n v="0"/>
    <n v="29.4"/>
    <n v="0"/>
    <n v="0"/>
  </r>
  <r>
    <s v="CHD8010039P0106"/>
    <s v="分闸簧长挂销"/>
    <x v="2"/>
    <n v="212"/>
    <x v="0"/>
    <s v="VEP"/>
    <x v="1"/>
    <s v="kanban"/>
    <n v="2600"/>
    <n v="59"/>
    <n v="0"/>
    <n v="3.51"/>
    <n v="0"/>
    <n v="15"/>
    <n v="2"/>
    <n v="207.08999999999997"/>
    <n v="15330"/>
    <n v="0"/>
    <n v="26.324999999999999"/>
    <n v="0"/>
    <n v="7.02"/>
  </r>
  <r>
    <s v="CHD8010041P0103"/>
    <s v="操作绝缘子导向件"/>
    <x v="14"/>
    <n v="212"/>
    <x v="0"/>
    <s v="VEP"/>
    <x v="0"/>
    <s v="Order specific"/>
    <n v="2100"/>
    <n v="2"/>
    <n v="51"/>
    <n v="100.11"/>
    <n v="0"/>
    <n v="0"/>
    <n v="441"/>
    <n v="200.22"/>
    <n v="48.832199546485263"/>
    <n v="0"/>
    <n v="0"/>
    <n v="5105.6099999999997"/>
    <n v="44148.51"/>
  </r>
  <r>
    <s v="CHD8010042P0101"/>
    <s v="操作绝缘子销轴φ12×43"/>
    <x v="2"/>
    <n v="212"/>
    <x v="0"/>
    <s v="VEP"/>
    <x v="1"/>
    <s v="kanban"/>
    <n v="2600"/>
    <n v="30"/>
    <n v="72"/>
    <n v="3.06"/>
    <n v="0"/>
    <n v="15"/>
    <n v="441"/>
    <n v="91.8"/>
    <n v="1.655328798185941"/>
    <n v="0"/>
    <n v="22.95"/>
    <n v="220.32"/>
    <n v="1349.46"/>
  </r>
  <r>
    <s v="CHD8010044R0102"/>
    <s v="VEG拉杆40.5-1250-25"/>
    <x v="11"/>
    <n v="202"/>
    <x v="0"/>
    <s v="VEP"/>
    <x v="0"/>
    <s v="Order specific"/>
    <n v="2100"/>
    <n v="5"/>
    <n v="3"/>
    <n v="73.09"/>
    <n v="0"/>
    <n v="0"/>
    <n v="1"/>
    <n v="365.45000000000005"/>
    <n v="10950"/>
    <n v="0"/>
    <n v="0"/>
    <n v="219.27"/>
    <n v="73.09"/>
  </r>
  <r>
    <s v="CHD8010048P0101"/>
    <s v="极柱垫片1250"/>
    <x v="2"/>
    <n v="202"/>
    <x v="0"/>
    <s v="VEP"/>
    <x v="1"/>
    <s v="kanban"/>
    <n v="2600"/>
    <n v="163"/>
    <n v="300"/>
    <n v="6.26"/>
    <n v="0"/>
    <n v="60"/>
    <n v="1764"/>
    <n v="1020.38"/>
    <n v="1.0345804988662131"/>
    <n v="0"/>
    <n v="187.79999999999998"/>
    <n v="1878"/>
    <n v="11042.64"/>
  </r>
  <r>
    <s v="CHD8010048P0102"/>
    <s v="极柱垫片2500"/>
    <x v="2"/>
    <n v="202"/>
    <x v="0"/>
    <s v="VEP"/>
    <x v="1"/>
    <s v="kanban"/>
    <n v="2600"/>
    <n v="238"/>
    <n v="0"/>
    <n v="6.26"/>
    <n v="0"/>
    <n v="60"/>
    <n v="4"/>
    <n v="1489.8799999999999"/>
    <n v="14873.75"/>
    <n v="0"/>
    <n v="187.79999999999998"/>
    <n v="0"/>
    <n v="25.04"/>
  </r>
  <r>
    <s v="CHD8010060P0102"/>
    <s v="拐臂安装板垫块"/>
    <x v="2"/>
    <n v="212"/>
    <x v="0"/>
    <s v="VEP"/>
    <x v="1"/>
    <s v="kanban"/>
    <n v="2600"/>
    <n v="1199"/>
    <n v="0"/>
    <n v="7.76"/>
    <n v="0"/>
    <n v="30"/>
    <n v="60"/>
    <n v="9304.24"/>
    <n v="1447.8333333333335"/>
    <n v="0"/>
    <n v="116.39999999999999"/>
    <n v="0"/>
    <n v="465.59999999999997"/>
  </r>
  <r>
    <s v="CHD8010062R0101"/>
    <s v="滑板焊接12-2500-40"/>
    <x v="2"/>
    <n v="202"/>
    <x v="0"/>
    <s v="VEP"/>
    <x v="1"/>
    <s v="kanban"/>
    <n v="2600"/>
    <n v="32"/>
    <n v="0"/>
    <n v="9.9700000000000006"/>
    <n v="0"/>
    <n v="5"/>
    <n v="0"/>
    <n v="319.04000000000002"/>
    <s v=""/>
    <n v="0"/>
    <n v="24.925000000000001"/>
    <n v="0"/>
    <n v="0"/>
  </r>
  <r>
    <s v="CHD8010062R0102"/>
    <s v="滑板焊接12-1250-31.5"/>
    <x v="2"/>
    <n v="202"/>
    <x v="0"/>
    <s v="VEP"/>
    <x v="1"/>
    <s v="kanban"/>
    <n v="2600"/>
    <n v="13"/>
    <n v="0"/>
    <n v="13"/>
    <n v="0"/>
    <n v="5"/>
    <n v="147"/>
    <n v="169"/>
    <n v="79.455782312925166"/>
    <n v="0"/>
    <n v="32.5"/>
    <n v="0"/>
    <n v="1911"/>
  </r>
  <r>
    <s v="CHD8010067P0106"/>
    <s v="大拐臂VEG24-2500-31.5"/>
    <x v="14"/>
    <n v="212"/>
    <x v="0"/>
    <s v="VEP"/>
    <x v="0"/>
    <s v="Order specific"/>
    <n v="2100"/>
    <n v="12"/>
    <n v="0"/>
    <n v="58.62"/>
    <n v="0"/>
    <n v="0"/>
    <n v="0"/>
    <n v="703.43999999999994"/>
    <s v=""/>
    <n v="0"/>
    <n v="0"/>
    <n v="0"/>
    <n v="0"/>
  </r>
  <r>
    <s v="CHD8010076P0101"/>
    <s v="面板"/>
    <x v="14"/>
    <n v="212"/>
    <x v="0"/>
    <s v="VEP"/>
    <x v="0"/>
    <s v="Order specific"/>
    <n v="2100"/>
    <n v="4"/>
    <n v="0"/>
    <n v="64.239999999999995"/>
    <n v="0"/>
    <n v="0"/>
    <n v="0"/>
    <n v="256.95999999999998"/>
    <s v=""/>
    <n v="0"/>
    <n v="0"/>
    <n v="0"/>
    <n v="0"/>
  </r>
  <r>
    <s v="CHD8010076P0102"/>
    <s v="面板40.5kV-1250-25"/>
    <x v="14"/>
    <n v="212"/>
    <x v="0"/>
    <s v="VEP"/>
    <x v="0"/>
    <s v="Order specific"/>
    <n v="2100"/>
    <n v="2"/>
    <n v="0"/>
    <n v="53.05"/>
    <n v="0"/>
    <n v="0"/>
    <n v="10"/>
    <n v="106.1"/>
    <n v="146"/>
    <n v="0"/>
    <n v="0"/>
    <n v="0"/>
    <n v="530.5"/>
  </r>
  <r>
    <s v="CHD8010079P0105"/>
    <s v="拉杆连接轴VEG40.5-1250-25"/>
    <x v="14"/>
    <n v="212"/>
    <x v="0"/>
    <s v="VEP"/>
    <x v="0"/>
    <s v="Order specific"/>
    <n v="2100"/>
    <n v="3"/>
    <n v="0"/>
    <n v="54.05"/>
    <n v="0"/>
    <n v="0"/>
    <n v="0"/>
    <n v="162.14999999999998"/>
    <s v=""/>
    <n v="0"/>
    <n v="0"/>
    <n v="0"/>
    <n v="0"/>
  </r>
  <r>
    <s v="CHD8010079P0107"/>
    <s v="拉杆连接轴VEG40.5-2500-31.5"/>
    <x v="14"/>
    <n v="212"/>
    <x v="0"/>
    <s v="VEP"/>
    <x v="0"/>
    <s v="Order specific"/>
    <n v="2100"/>
    <n v="1"/>
    <n v="0"/>
    <n v="44.64"/>
    <n v="0"/>
    <n v="0"/>
    <n v="1"/>
    <n v="44.64"/>
    <n v="1095"/>
    <n v="0"/>
    <n v="0"/>
    <n v="0"/>
    <n v="44.64"/>
  </r>
  <r>
    <s v="CHD8010079P0108"/>
    <s v="拉杆连接轴VEG12-2500-40"/>
    <x v="14"/>
    <n v="212"/>
    <x v="0"/>
    <s v="VEP"/>
    <x v="0"/>
    <s v="Order specific"/>
    <n v="2100"/>
    <n v="114"/>
    <n v="0"/>
    <n v="46.33"/>
    <n v="0"/>
    <n v="0"/>
    <n v="0"/>
    <n v="5281.62"/>
    <s v=""/>
    <n v="0"/>
    <n v="0"/>
    <n v="0"/>
    <n v="0"/>
  </r>
  <r>
    <s v="CHD8010082P0101"/>
    <s v="主传动拐臂"/>
    <x v="2"/>
    <n v="212"/>
    <x v="0"/>
    <s v="VEP"/>
    <x v="1"/>
    <s v="kanban"/>
    <n v="2600"/>
    <n v="39"/>
    <n v="57"/>
    <n v="20.9"/>
    <n v="0"/>
    <n v="15"/>
    <n v="441"/>
    <n v="815.09999999999991"/>
    <n v="94.353741496598644"/>
    <n v="0"/>
    <n v="156.75"/>
    <n v="1191.3"/>
    <n v="9216.9"/>
  </r>
  <r>
    <s v="CHD8010086P0109"/>
    <s v="主轴限位套32.5X47"/>
    <x v="2"/>
    <n v="212"/>
    <x v="0"/>
    <s v="VEP"/>
    <x v="1"/>
    <s v="kanban"/>
    <n v="2600"/>
    <n v="27"/>
    <n v="0"/>
    <n v="2.5299999999999998"/>
    <n v="0"/>
    <n v="5"/>
    <n v="0"/>
    <n v="68.309999999999988"/>
    <s v=""/>
    <n v="0"/>
    <n v="6.3249999999999993"/>
    <n v="0"/>
    <n v="0"/>
  </r>
  <r>
    <s v="CHD8010086P0110"/>
    <s v="主轴限位套φ32.5X82"/>
    <x v="2"/>
    <n v="212"/>
    <x v="0"/>
    <s v="VEP"/>
    <x v="1"/>
    <s v="kanban"/>
    <n v="2600"/>
    <n v="27"/>
    <n v="0"/>
    <n v="3.92"/>
    <n v="0"/>
    <n v="5"/>
    <n v="0"/>
    <n v="105.84"/>
    <s v=""/>
    <n v="0"/>
    <n v="9.8000000000000007"/>
    <n v="0"/>
    <n v="0"/>
  </r>
  <r>
    <s v="CHD8010086P0111"/>
    <s v="主轴限位套φ32.5X4"/>
    <x v="2"/>
    <n v="212"/>
    <x v="0"/>
    <s v="VEP"/>
    <x v="1"/>
    <s v="kanban"/>
    <n v="2600"/>
    <n v="50"/>
    <n v="0"/>
    <n v="1.58"/>
    <n v="0"/>
    <n v="10"/>
    <n v="0"/>
    <n v="79"/>
    <s v=""/>
    <n v="0"/>
    <n v="7.9"/>
    <n v="0"/>
    <n v="0"/>
  </r>
  <r>
    <s v="CHD8010087P0101"/>
    <s v="弹簧导向轴"/>
    <x v="2"/>
    <n v="212"/>
    <x v="0"/>
    <s v="VEP"/>
    <x v="1"/>
    <s v="kanban"/>
    <n v="2600"/>
    <n v="25"/>
    <n v="60"/>
    <n v="12.89"/>
    <n v="0"/>
    <n v="15"/>
    <n v="441"/>
    <n v="322.25"/>
    <n v="41.383219954648531"/>
    <n v="0"/>
    <n v="96.675000000000011"/>
    <n v="773.40000000000009"/>
    <n v="5684.4900000000007"/>
  </r>
  <r>
    <s v="CHD8010088P0101"/>
    <s v="分闸压簧"/>
    <x v="2"/>
    <n v="219"/>
    <x v="0"/>
    <s v="VEP"/>
    <x v="1"/>
    <s v="kanban"/>
    <n v="2600"/>
    <n v="46"/>
    <n v="135"/>
    <n v="2.52"/>
    <n v="0"/>
    <n v="25"/>
    <n v="407"/>
    <n v="115.92"/>
    <n v="22.420147420147419"/>
    <n v="0"/>
    <n v="31.5"/>
    <n v="340.2"/>
    <n v="1025.6400000000001"/>
  </r>
  <r>
    <s v="CHD8010089P0101"/>
    <s v="连板销轴φ12×33"/>
    <x v="2"/>
    <n v="212"/>
    <x v="0"/>
    <s v="VEP"/>
    <x v="1"/>
    <s v="kanban"/>
    <n v="2600"/>
    <n v="137"/>
    <n v="57"/>
    <n v="4.45"/>
    <n v="0"/>
    <n v="15"/>
    <n v="441"/>
    <n v="609.65"/>
    <n v="38.072562358276642"/>
    <n v="0"/>
    <n v="33.375"/>
    <n v="253.65"/>
    <n v="1962.45"/>
  </r>
  <r>
    <s v="CHD8010089P0102"/>
    <s v="拐臂销轴φ12×24.5"/>
    <x v="2"/>
    <n v="212"/>
    <x v="0"/>
    <s v="VEP"/>
    <x v="1"/>
    <s v="kanban"/>
    <n v="2600"/>
    <n v="104"/>
    <n v="57"/>
    <n v="4.28"/>
    <n v="0"/>
    <n v="15"/>
    <n v="441"/>
    <n v="445.12"/>
    <n v="113.39002267573696"/>
    <n v="0"/>
    <n v="32.1"/>
    <n v="243.96"/>
    <n v="1887.48"/>
  </r>
  <r>
    <s v="CHD8010089P0103"/>
    <s v="销轴&lt;MOD-DIAM&gt;12X36"/>
    <x v="2"/>
    <n v="212"/>
    <x v="0"/>
    <s v="VEP"/>
    <x v="1"/>
    <s v="kanban"/>
    <n v="2600"/>
    <n v="203"/>
    <n v="0"/>
    <n v="4.3099999999999996"/>
    <n v="0"/>
    <n v="15"/>
    <n v="0"/>
    <n v="874.93"/>
    <s v=""/>
    <n v="0"/>
    <n v="32.324999999999996"/>
    <n v="0"/>
    <n v="0"/>
  </r>
  <r>
    <s v="CHD8010090P0101"/>
    <s v="限位套φ12.5X6"/>
    <x v="2"/>
    <n v="212"/>
    <x v="0"/>
    <s v="VEP"/>
    <x v="1"/>
    <s v="kanban"/>
    <n v="2600"/>
    <n v="133"/>
    <n v="120"/>
    <n v="1.93"/>
    <n v="0"/>
    <n v="30"/>
    <n v="882"/>
    <n v="256.69"/>
    <n v="84.007936507936506"/>
    <n v="0"/>
    <n v="28.95"/>
    <n v="231.6"/>
    <n v="1702.26"/>
  </r>
  <r>
    <s v="CHD8010090P0102"/>
    <s v="限位套φ12.5X15"/>
    <x v="2"/>
    <n v="212"/>
    <x v="0"/>
    <s v="VEP"/>
    <x v="1"/>
    <s v="kanban"/>
    <n v="2600"/>
    <n v="30"/>
    <n v="57"/>
    <n v="2.08"/>
    <n v="0"/>
    <n v="15"/>
    <n v="441"/>
    <n v="62.400000000000006"/>
    <n v="110.07936507936508"/>
    <n v="0"/>
    <n v="15.600000000000001"/>
    <n v="118.56"/>
    <n v="917.28000000000009"/>
  </r>
  <r>
    <s v="CHD8010094P0101"/>
    <s v="合闸弹簧固定杆"/>
    <x v="14"/>
    <n v="212"/>
    <x v="0"/>
    <s v="VEP"/>
    <x v="0"/>
    <s v="Order specific"/>
    <n v="2100"/>
    <n v="8"/>
    <n v="0"/>
    <n v="7.91"/>
    <n v="0"/>
    <n v="0"/>
    <n v="0"/>
    <n v="63.28"/>
    <s v=""/>
    <n v="0"/>
    <n v="0"/>
    <n v="0"/>
    <n v="0"/>
  </r>
  <r>
    <s v="CHD8010094P0102"/>
    <s v="合闸弹簧固定杆"/>
    <x v="14"/>
    <n v="212"/>
    <x v="0"/>
    <s v="VEP"/>
    <x v="0"/>
    <s v="Order specific"/>
    <n v="2100"/>
    <n v="8"/>
    <n v="0"/>
    <n v="6.13"/>
    <n v="0"/>
    <n v="0"/>
    <n v="0"/>
    <n v="49.04"/>
    <s v=""/>
    <n v="0"/>
    <n v="0"/>
    <n v="0"/>
    <n v="0"/>
  </r>
  <r>
    <s v="CHD8010096P0107"/>
    <s v="轴承座（左）40.5-1250-25"/>
    <x v="2"/>
    <n v="212"/>
    <x v="0"/>
    <s v="VEP"/>
    <x v="1"/>
    <s v="kanban"/>
    <n v="2600"/>
    <n v="46"/>
    <n v="0"/>
    <n v="11.02"/>
    <n v="0"/>
    <n v="15"/>
    <n v="0"/>
    <n v="506.91999999999996"/>
    <s v=""/>
    <n v="0"/>
    <n v="82.649999999999991"/>
    <n v="0"/>
    <n v="0"/>
  </r>
  <r>
    <s v="CHD8010096P0108"/>
    <s v="轴承座（右）40.5-1250-25"/>
    <x v="2"/>
    <n v="212"/>
    <x v="0"/>
    <s v="VEP"/>
    <x v="1"/>
    <s v="kanban"/>
    <n v="2600"/>
    <n v="46"/>
    <n v="0"/>
    <n v="9.64"/>
    <n v="0"/>
    <n v="15"/>
    <n v="0"/>
    <n v="443.44000000000005"/>
    <s v=""/>
    <n v="0"/>
    <n v="72.300000000000011"/>
    <n v="0"/>
    <n v="0"/>
  </r>
  <r>
    <s v="CHD8010101P0101"/>
    <s v="面板标识"/>
    <x v="11"/>
    <n v="202"/>
    <x v="0"/>
    <s v="VEP"/>
    <x v="0"/>
    <s v="Order specific"/>
    <n v="2100"/>
    <n v="60"/>
    <n v="0"/>
    <n v="44.19"/>
    <n v="0"/>
    <n v="0"/>
    <n v="0"/>
    <n v="2651.3999999999996"/>
    <s v=""/>
    <n v="0"/>
    <n v="0"/>
    <n v="0"/>
    <n v="0"/>
  </r>
  <r>
    <s v="CHD8010103P0101"/>
    <s v="面板标识"/>
    <x v="11"/>
    <n v="202"/>
    <x v="0"/>
    <s v="VEP"/>
    <x v="0"/>
    <s v="Order specific"/>
    <n v="2100"/>
    <n v="13"/>
    <n v="0"/>
    <n v="44.01"/>
    <n v="0"/>
    <n v="0"/>
    <n v="0"/>
    <n v="572.13"/>
    <s v=""/>
    <n v="0"/>
    <n v="0"/>
    <n v="0"/>
    <n v="0"/>
  </r>
  <r>
    <s v="CHD8010107P0105"/>
    <s v="导向圆盘"/>
    <x v="14"/>
    <n v="212"/>
    <x v="0"/>
    <s v="VEP"/>
    <x v="0"/>
    <s v="Order specific"/>
    <n v="2100"/>
    <n v="48"/>
    <n v="0"/>
    <n v="42.01"/>
    <n v="0"/>
    <n v="0"/>
    <n v="0"/>
    <n v="2016.48"/>
    <s v=""/>
    <n v="0"/>
    <n v="0"/>
    <n v="0"/>
    <n v="0"/>
  </r>
  <r>
    <s v="CHD8010108P0102"/>
    <s v="拉杆锁盖VEG40.5-1250-25"/>
    <x v="14"/>
    <n v="212"/>
    <x v="0"/>
    <s v="VEP"/>
    <x v="0"/>
    <s v="Order specific"/>
    <n v="2100"/>
    <n v="1"/>
    <n v="3"/>
    <n v="6.15"/>
    <n v="0"/>
    <n v="0"/>
    <n v="1"/>
    <n v="6.15"/>
    <n v="17520"/>
    <n v="0"/>
    <n v="0"/>
    <n v="18.450000000000003"/>
    <n v="6.15"/>
  </r>
  <r>
    <s v="CHD8010116P0101"/>
    <s v="拐臂"/>
    <x v="2"/>
    <n v="202"/>
    <x v="0"/>
    <s v="VEP"/>
    <x v="1"/>
    <s v="kanban"/>
    <n v="2600"/>
    <n v="15"/>
    <n v="0"/>
    <n v="3.99"/>
    <n v="0"/>
    <n v="5"/>
    <n v="0"/>
    <n v="59.85"/>
    <s v=""/>
    <n v="0"/>
    <n v="9.9750000000000014"/>
    <n v="0"/>
    <n v="0"/>
  </r>
  <r>
    <s v="CHD8010116P0102"/>
    <s v="联锁拐臂"/>
    <x v="2"/>
    <n v="202"/>
    <x v="0"/>
    <s v="VEP"/>
    <x v="1"/>
    <s v="kanban"/>
    <n v="2600"/>
    <n v="47"/>
    <n v="0"/>
    <n v="15.71"/>
    <n v="0"/>
    <n v="5"/>
    <n v="0"/>
    <n v="738.37"/>
    <s v=""/>
    <n v="0"/>
    <n v="39.275000000000006"/>
    <n v="0"/>
    <n v="0"/>
  </r>
  <r>
    <s v="CHD8010116P0103"/>
    <s v="联锁拐臂"/>
    <x v="2"/>
    <n v="202"/>
    <x v="0"/>
    <s v="VEP"/>
    <x v="1"/>
    <s v="kanban"/>
    <n v="2600"/>
    <n v="19"/>
    <n v="0"/>
    <n v="14.67"/>
    <n v="0"/>
    <n v="5"/>
    <n v="141"/>
    <n v="278.73"/>
    <n v="121.66666666666666"/>
    <n v="0"/>
    <n v="36.674999999999997"/>
    <n v="0"/>
    <n v="2068.4699999999998"/>
  </r>
  <r>
    <s v="CHD8010116P0104"/>
    <s v="联锁拐臂"/>
    <x v="2"/>
    <n v="202"/>
    <x v="0"/>
    <s v="VEP"/>
    <x v="1"/>
    <s v="kanban"/>
    <n v="2600"/>
    <n v="23"/>
    <n v="0"/>
    <n v="3.98"/>
    <n v="0"/>
    <n v="5"/>
    <n v="147"/>
    <n v="91.54"/>
    <n v="47.176870748299322"/>
    <n v="0"/>
    <n v="9.9499999999999993"/>
    <n v="0"/>
    <n v="585.05999999999995"/>
  </r>
  <r>
    <s v="CHD8010116P0105"/>
    <s v="联锁拐臂"/>
    <x v="2"/>
    <n v="202"/>
    <x v="0"/>
    <s v="VEP"/>
    <x v="1"/>
    <s v="kanban"/>
    <n v="2600"/>
    <n v="23"/>
    <n v="0"/>
    <n v="11.48"/>
    <n v="0"/>
    <n v="5"/>
    <n v="0"/>
    <n v="264.04000000000002"/>
    <s v=""/>
    <n v="0"/>
    <n v="28.700000000000003"/>
    <n v="0"/>
    <n v="0"/>
  </r>
  <r>
    <s v="CHD8010116P0109"/>
    <s v="联锁拐臂（反）"/>
    <x v="2"/>
    <n v="212"/>
    <x v="0"/>
    <s v="VEP"/>
    <x v="1"/>
    <s v="kanban"/>
    <n v="2600"/>
    <n v="13"/>
    <n v="20"/>
    <n v="9.9700000000000006"/>
    <n v="0"/>
    <n v="5"/>
    <n v="0"/>
    <n v="129.61000000000001"/>
    <s v=""/>
    <n v="0"/>
    <n v="24.925000000000001"/>
    <n v="199.4"/>
    <n v="0"/>
  </r>
  <r>
    <s v="CHD8010117P0101"/>
    <s v="轴"/>
    <x v="14"/>
    <n v="212"/>
    <x v="0"/>
    <s v="VEP"/>
    <x v="0"/>
    <s v="Order specific"/>
    <n v="2100"/>
    <n v="6"/>
    <n v="0"/>
    <n v="9.93"/>
    <n v="0"/>
    <n v="0"/>
    <n v="0"/>
    <n v="59.58"/>
    <s v=""/>
    <n v="0"/>
    <n v="0"/>
    <n v="0"/>
    <n v="0"/>
  </r>
  <r>
    <s v="CHD8010117P0103"/>
    <s v="后轴"/>
    <x v="2"/>
    <n v="212"/>
    <x v="0"/>
    <s v="VEP"/>
    <x v="1"/>
    <s v="kanban"/>
    <n v="2600"/>
    <n v="35"/>
    <n v="0"/>
    <n v="7.09"/>
    <n v="0"/>
    <n v="5"/>
    <n v="0"/>
    <n v="248.15"/>
    <s v=""/>
    <n v="0"/>
    <n v="17.725000000000001"/>
    <n v="0"/>
    <n v="0"/>
  </r>
  <r>
    <s v="CHD8010117P0104"/>
    <s v="前轴"/>
    <x v="2"/>
    <n v="212"/>
    <x v="0"/>
    <s v="VEP"/>
    <x v="1"/>
    <s v="kanban"/>
    <n v="2600"/>
    <n v="11"/>
    <n v="19"/>
    <n v="9.59"/>
    <n v="0"/>
    <n v="5"/>
    <n v="147"/>
    <n v="105.49"/>
    <n v="86.904761904761898"/>
    <n v="0"/>
    <n v="23.975000000000001"/>
    <n v="182.21"/>
    <n v="1409.73"/>
  </r>
  <r>
    <s v="CHD8010117P0105"/>
    <s v="后轴"/>
    <x v="2"/>
    <n v="212"/>
    <x v="0"/>
    <s v="VEP"/>
    <x v="1"/>
    <s v="kanban"/>
    <n v="2600"/>
    <n v="8"/>
    <n v="24"/>
    <n v="7.23"/>
    <n v="0"/>
    <n v="5"/>
    <n v="149"/>
    <n v="57.84"/>
    <n v="26.946308724832218"/>
    <n v="0"/>
    <n v="18.075000000000003"/>
    <n v="173.52"/>
    <n v="1077.27"/>
  </r>
  <r>
    <s v="CHD8010117P0106"/>
    <s v="中轴"/>
    <x v="2"/>
    <n v="212"/>
    <x v="0"/>
    <s v="VEP"/>
    <x v="1"/>
    <s v="kanban"/>
    <n v="2600"/>
    <n v="30"/>
    <n v="0"/>
    <n v="6.2"/>
    <n v="0"/>
    <n v="5"/>
    <n v="0"/>
    <n v="186"/>
    <s v=""/>
    <n v="0"/>
    <n v="15.5"/>
    <n v="0"/>
    <n v="0"/>
  </r>
  <r>
    <s v="CHD8010117P0107"/>
    <s v="中轴"/>
    <x v="2"/>
    <n v="212"/>
    <x v="0"/>
    <s v="VEP"/>
    <x v="1"/>
    <s v="kanban"/>
    <n v="2600"/>
    <n v="33"/>
    <n v="0"/>
    <n v="19.13"/>
    <n v="0"/>
    <n v="5"/>
    <n v="0"/>
    <n v="631.29"/>
    <s v=""/>
    <n v="0"/>
    <n v="47.824999999999996"/>
    <n v="0"/>
    <n v="0"/>
  </r>
  <r>
    <s v="CHD8010117P0108"/>
    <s v="中轴"/>
    <x v="2"/>
    <n v="212"/>
    <x v="0"/>
    <s v="VEP"/>
    <x v="1"/>
    <s v="kanban"/>
    <n v="2600"/>
    <n v="14"/>
    <n v="0"/>
    <n v="21.59"/>
    <n v="0"/>
    <n v="5"/>
    <n v="0"/>
    <n v="302.26"/>
    <s v=""/>
    <n v="0"/>
    <n v="53.975000000000001"/>
    <n v="0"/>
    <n v="0"/>
  </r>
  <r>
    <s v="CHD8010117P0109"/>
    <s v="后轴"/>
    <x v="2"/>
    <n v="212"/>
    <x v="0"/>
    <s v="VEP"/>
    <x v="1"/>
    <s v="kanban"/>
    <n v="2600"/>
    <n v="14"/>
    <n v="0"/>
    <n v="27.13"/>
    <n v="0"/>
    <n v="5"/>
    <n v="0"/>
    <n v="379.82"/>
    <s v=""/>
    <n v="0"/>
    <n v="67.825000000000003"/>
    <n v="0"/>
    <n v="0"/>
  </r>
  <r>
    <s v="CHD8010118P0101"/>
    <s v="套"/>
    <x v="2"/>
    <n v="212"/>
    <x v="0"/>
    <s v="VEP"/>
    <x v="1"/>
    <s v="kanban"/>
    <n v="2600"/>
    <n v="111"/>
    <n v="65"/>
    <n v="5.95"/>
    <n v="0"/>
    <n v="15"/>
    <n v="146"/>
    <n v="660.45"/>
    <n v="35"/>
    <n v="0"/>
    <n v="44.625"/>
    <n v="386.75"/>
    <n v="868.7"/>
  </r>
  <r>
    <s v="CHD8010128P0101"/>
    <s v="VEG分闸弹簧40.5"/>
    <x v="11"/>
    <n v="217"/>
    <x v="0"/>
    <s v="VEP"/>
    <x v="0"/>
    <s v="Order specific"/>
    <n v="2100"/>
    <n v="20"/>
    <n v="0"/>
    <n v="13.79"/>
    <n v="0"/>
    <n v="0"/>
    <n v="0"/>
    <n v="275.79999999999995"/>
    <s v=""/>
    <n v="0"/>
    <n v="0"/>
    <n v="0"/>
    <n v="0"/>
  </r>
  <r>
    <s v="CHD8020001P0105"/>
    <s v="机箱左立柱24-210-25-1250"/>
    <x v="14"/>
    <n v="212"/>
    <x v="0"/>
    <s v="VEP"/>
    <x v="0"/>
    <s v="Order specific"/>
    <n v="2100"/>
    <n v="8"/>
    <n v="38"/>
    <n v="25.86"/>
    <n v="0"/>
    <n v="0"/>
    <n v="302"/>
    <n v="206.88"/>
    <n v="24.172185430463578"/>
    <n v="0"/>
    <n v="0"/>
    <n v="982.68"/>
    <n v="7809.72"/>
  </r>
  <r>
    <s v="CHD8020001P0106"/>
    <s v="机箱右立柱24-210-25-1250"/>
    <x v="14"/>
    <n v="212"/>
    <x v="0"/>
    <s v="VEP"/>
    <x v="0"/>
    <s v="Order specific"/>
    <n v="2100"/>
    <n v="8"/>
    <n v="38"/>
    <n v="39.19"/>
    <n v="0"/>
    <n v="0"/>
    <n v="302"/>
    <n v="313.52"/>
    <n v="9.668874172185431"/>
    <n v="0"/>
    <n v="0"/>
    <n v="1489.2199999999998"/>
    <n v="11835.38"/>
  </r>
  <r>
    <s v="CHD8020001P0107"/>
    <s v="机箱左立柱24-275-31.5"/>
    <x v="14"/>
    <n v="212"/>
    <x v="0"/>
    <s v="VEP"/>
    <x v="0"/>
    <s v="Order specific"/>
    <n v="2100"/>
    <n v="3"/>
    <n v="0"/>
    <n v="30.14"/>
    <n v="0"/>
    <n v="0"/>
    <n v="81"/>
    <n v="90.42"/>
    <n v="36.049382716049379"/>
    <n v="0"/>
    <n v="0"/>
    <n v="0"/>
    <n v="2441.34"/>
  </r>
  <r>
    <s v="CHD8020001P0108"/>
    <s v="机箱右立柱24-275-31.5"/>
    <x v="14"/>
    <n v="212"/>
    <x v="0"/>
    <s v="VEP"/>
    <x v="0"/>
    <s v="Order specific"/>
    <n v="2100"/>
    <n v="3"/>
    <n v="0"/>
    <n v="41.45"/>
    <n v="0"/>
    <n v="0"/>
    <n v="81"/>
    <n v="124.35000000000001"/>
    <n v="13.518518518518517"/>
    <n v="0"/>
    <n v="0"/>
    <n v="0"/>
    <n v="3357.4500000000003"/>
  </r>
  <r>
    <s v="CHD8020002R0112"/>
    <s v="关门联锁底盘车24-275 中间接地"/>
    <x v="11"/>
    <n v="217"/>
    <x v="0"/>
    <s v="VEP"/>
    <x v="0"/>
    <s v="Order specific"/>
    <n v="2100"/>
    <n v="3"/>
    <n v="0"/>
    <n v="1300"/>
    <n v="0"/>
    <n v="0"/>
    <n v="7"/>
    <n v="3900"/>
    <n v="156.42857142857142"/>
    <n v="0"/>
    <n v="0"/>
    <n v="0"/>
    <n v="9100"/>
  </r>
  <r>
    <s v="CHD8020002R0127"/>
    <s v="关门联锁电动底盘车24-210 中间接地"/>
    <x v="11"/>
    <n v="212"/>
    <x v="0"/>
    <s v="VEP"/>
    <x v="0"/>
    <s v="Order specific"/>
    <n v="2100"/>
    <n v="8"/>
    <n v="7"/>
    <n v="2020"/>
    <n v="0"/>
    <n v="0"/>
    <n v="63"/>
    <n v="16160"/>
    <n v="17.38095238095238"/>
    <n v="0"/>
    <n v="0"/>
    <n v="14140"/>
    <n v="127260"/>
  </r>
  <r>
    <s v="CHD8020003P0101"/>
    <s v="活门驱动垫板24-800"/>
    <x v="3"/>
    <n v="212"/>
    <x v="0"/>
    <s v="VEP"/>
    <x v="2"/>
    <s v="MRP"/>
    <s v="VMI"/>
    <n v="24"/>
    <n v="0"/>
    <n v="4.32"/>
    <n v="0"/>
    <n v="0"/>
    <n v="2324"/>
    <n v="103.68"/>
    <n v="1.2564543889845095"/>
    <n v="0"/>
    <n v="0"/>
    <n v="0"/>
    <n v="10039.68"/>
  </r>
  <r>
    <s v="CHD8020003P0104"/>
    <s v="底盘车配重块24"/>
    <x v="3"/>
    <n v="212"/>
    <x v="0"/>
    <s v="VEP"/>
    <x v="2"/>
    <s v="MRP"/>
    <s v="VMI"/>
    <n v="2"/>
    <n v="0"/>
    <n v="72.930000000000007"/>
    <n v="0"/>
    <n v="0"/>
    <n v="302"/>
    <n v="145.86000000000001"/>
    <n v="29.006622516556291"/>
    <n v="0"/>
    <n v="0"/>
    <n v="0"/>
    <n v="22024.86"/>
  </r>
  <r>
    <s v="CHD8020004R0104"/>
    <s v="触臂装配24-275-25-630"/>
    <x v="3"/>
    <n v="212"/>
    <x v="0"/>
    <s v="VEP"/>
    <x v="2"/>
    <s v="MRP"/>
    <s v="VMI"/>
    <n v="2"/>
    <n v="0"/>
    <n v="208.34"/>
    <n v="0"/>
    <n v="0"/>
    <n v="3483"/>
    <n v="416.68"/>
    <n v="0.20958943439563596"/>
    <n v="0"/>
    <n v="0"/>
    <n v="0"/>
    <n v="725648.22"/>
  </r>
  <r>
    <s v="CHD8020004R0110"/>
    <s v="触臂装配2000-31.5"/>
    <x v="14"/>
    <n v="212"/>
    <x v="0"/>
    <s v="VEP"/>
    <x v="0"/>
    <s v="Order specific"/>
    <n v="2100"/>
    <n v="12"/>
    <n v="0"/>
    <n v="918.05"/>
    <n v="0"/>
    <n v="0"/>
    <n v="179"/>
    <n v="11016.599999999999"/>
    <n v="4.0782122905027931"/>
    <n v="0"/>
    <n v="0"/>
    <n v="0"/>
    <n v="164330.94999999998"/>
  </r>
  <r>
    <s v="CHD8020005P0103"/>
    <s v="机箱顶板24-25-210"/>
    <x v="14"/>
    <n v="212"/>
    <x v="0"/>
    <s v="VEP"/>
    <x v="0"/>
    <s v="Order specific"/>
    <n v="2100"/>
    <n v="8"/>
    <n v="38"/>
    <n v="38.04"/>
    <n v="0"/>
    <n v="0"/>
    <n v="302"/>
    <n v="304.32"/>
    <n v="14.503311258278146"/>
    <n v="0"/>
    <n v="0"/>
    <n v="1445.52"/>
    <n v="11488.08"/>
  </r>
  <r>
    <s v="CHD8020005P0104"/>
    <s v="机箱顶板24-31.5-275"/>
    <x v="14"/>
    <n v="212"/>
    <x v="0"/>
    <s v="VEP"/>
    <x v="0"/>
    <s v="Order specific"/>
    <n v="2100"/>
    <n v="3"/>
    <n v="0"/>
    <n v="56.18"/>
    <n v="0"/>
    <n v="0"/>
    <n v="81"/>
    <n v="168.54"/>
    <n v="36.049382716049379"/>
    <n v="0"/>
    <n v="0"/>
    <n v="0"/>
    <n v="4550.58"/>
  </r>
  <r>
    <s v="CHD8020009F0105"/>
    <s v="电动机箱24-275-31.5(加固定块)"/>
    <x v="14"/>
    <n v="212"/>
    <x v="0"/>
    <s v="VEP"/>
    <x v="0"/>
    <s v="Order specific"/>
    <n v="2100"/>
    <n v="3"/>
    <n v="0"/>
    <n v="1116.1300000000001"/>
    <n v="0"/>
    <n v="0"/>
    <n v="22"/>
    <n v="3348.3900000000003"/>
    <n v="49.772727272727266"/>
    <n v="0"/>
    <n v="0"/>
    <n v="0"/>
    <n v="24554.86"/>
  </r>
  <r>
    <s v="CHD8020009R0108"/>
    <s v="电动机箱24-210-25"/>
    <x v="14"/>
    <n v="212"/>
    <x v="0"/>
    <s v="VEP"/>
    <x v="0"/>
    <s v="Order specific"/>
    <n v="2100"/>
    <n v="8"/>
    <n v="7"/>
    <n v="743.33"/>
    <n v="0"/>
    <n v="0"/>
    <n v="71"/>
    <n v="5946.64"/>
    <n v="15.422535211267606"/>
    <n v="0"/>
    <n v="0"/>
    <n v="5203.3100000000004"/>
    <n v="52776.43"/>
  </r>
  <r>
    <s v="CHD8020010P0103"/>
    <s v="分闸弹簧24-40"/>
    <x v="11"/>
    <n v="219"/>
    <x v="0"/>
    <s v="VEP"/>
    <x v="0"/>
    <s v="Order specific"/>
    <n v="2100"/>
    <n v="39"/>
    <n v="90"/>
    <n v="5.6"/>
    <n v="0"/>
    <n v="0"/>
    <n v="72"/>
    <n v="218.39999999999998"/>
    <n v="40.55555555555555"/>
    <n v="0"/>
    <n v="0"/>
    <n v="503.99999999999994"/>
    <n v="403.2"/>
  </r>
  <r>
    <s v="CHD8020016R0103"/>
    <s v="缓冲器(24KV) VEG（X）"/>
    <x v="14"/>
    <n v="212"/>
    <x v="0"/>
    <s v="VEP"/>
    <x v="0"/>
    <s v="Order specific"/>
    <n v="2100"/>
    <n v="1"/>
    <n v="0"/>
    <n v="65.430000000000007"/>
    <n v="0"/>
    <n v="0"/>
    <n v="1"/>
    <n v="65.430000000000007"/>
    <n v="14235"/>
    <n v="0"/>
    <n v="0"/>
    <n v="0"/>
    <n v="65.430000000000007"/>
  </r>
  <r>
    <s v="CHD8020020P0101"/>
    <s v="导电杆垫块"/>
    <x v="3"/>
    <n v="212"/>
    <x v="0"/>
    <s v="VEP"/>
    <x v="2"/>
    <s v="MRP"/>
    <s v="VMI"/>
    <n v="2"/>
    <n v="0"/>
    <n v="35.33"/>
    <n v="0"/>
    <n v="0"/>
    <n v="3209"/>
    <n v="70.66"/>
    <n v="0.1137425989404799"/>
    <n v="0"/>
    <n v="0"/>
    <n v="0"/>
    <n v="113373.97"/>
  </r>
  <r>
    <s v="CHD8020021P0101"/>
    <s v="极柱双头螺栓-VG3"/>
    <x v="3"/>
    <n v="212"/>
    <x v="0"/>
    <s v="VEP"/>
    <x v="2"/>
    <s v="MRP"/>
    <s v="VMI"/>
    <n v="1"/>
    <n v="0"/>
    <n v="6.8"/>
    <n v="0"/>
    <n v="0"/>
    <n v="3258"/>
    <n v="6.8"/>
    <n v="0.22406384284837322"/>
    <n v="0"/>
    <n v="0"/>
    <n v="0"/>
    <n v="22154.399999999998"/>
  </r>
  <r>
    <s v="CHD8020028P0101"/>
    <s v="电动微动开关驱动板"/>
    <x v="11"/>
    <n v="212"/>
    <x v="0"/>
    <s v="VEP"/>
    <x v="0"/>
    <s v="Order specific"/>
    <n v="2100"/>
    <n v="35"/>
    <n v="0"/>
    <n v="9.7899999999999991"/>
    <n v="0"/>
    <n v="0"/>
    <n v="0"/>
    <n v="342.65"/>
    <s v=""/>
    <n v="0"/>
    <n v="0"/>
    <n v="0"/>
    <n v="0"/>
  </r>
  <r>
    <s v="CHD8030002R0101S"/>
    <s v="底盘车装配40.5-275"/>
    <x v="3"/>
    <n v="212"/>
    <x v="0"/>
    <s v="VEP"/>
    <x v="2"/>
    <s v="MRP"/>
    <s v="VMI"/>
    <n v="7"/>
    <n v="8"/>
    <n v="2462.23"/>
    <n v="0"/>
    <n v="0"/>
    <n v="314"/>
    <n v="17235.61"/>
    <n v="40.684713375796179"/>
    <n v="0"/>
    <n v="0"/>
    <n v="19697.84"/>
    <n v="773140.22"/>
  </r>
  <r>
    <s v="CHD8030002R0102"/>
    <s v="功能车用底盘车装配"/>
    <x v="11"/>
    <n v="212"/>
    <x v="0"/>
    <s v="VEP"/>
    <x v="0"/>
    <s v="Order specific"/>
    <n v="2100"/>
    <n v="4"/>
    <n v="0"/>
    <n v="2378.63"/>
    <n v="0"/>
    <n v="0"/>
    <n v="39"/>
    <n v="9514.52"/>
    <n v="65.512820512820511"/>
    <n v="0"/>
    <n v="0"/>
    <n v="0"/>
    <n v="92766.57"/>
  </r>
  <r>
    <s v="CHD8030003P0101"/>
    <s v="机箱左立柱40.5"/>
    <x v="3"/>
    <n v="212"/>
    <x v="0"/>
    <s v="VEP"/>
    <x v="2"/>
    <s v="MRP"/>
    <s v="VMI"/>
    <n v="2"/>
    <n v="0"/>
    <n v="36.979999999999997"/>
    <n v="0"/>
    <n v="0"/>
    <n v="324"/>
    <n v="73.959999999999994"/>
    <n v="4.5061728395061724"/>
    <n v="0"/>
    <n v="0"/>
    <n v="0"/>
    <n v="11981.519999999999"/>
  </r>
  <r>
    <s v="CHD8030003P0102"/>
    <s v="机箱右立柱40.5"/>
    <x v="3"/>
    <n v="212"/>
    <x v="0"/>
    <s v="VEP"/>
    <x v="2"/>
    <s v="MRP"/>
    <s v="VMI"/>
    <n v="2"/>
    <n v="0"/>
    <n v="42.99"/>
    <n v="0"/>
    <n v="0"/>
    <n v="324"/>
    <n v="85.98"/>
    <n v="2.2530864197530862"/>
    <n v="0"/>
    <n v="0"/>
    <n v="0"/>
    <n v="13928.76"/>
  </r>
  <r>
    <s v="CHD8030003P0114"/>
    <s v="机箱左立柱40.5(GE专用)"/>
    <x v="14"/>
    <n v="212"/>
    <x v="0"/>
    <s v="VEP"/>
    <x v="0"/>
    <s v="Order specific"/>
    <n v="2100"/>
    <n v="10"/>
    <n v="0"/>
    <n v="36.979999999999997"/>
    <n v="0"/>
    <n v="0"/>
    <n v="30"/>
    <n v="369.79999999999995"/>
    <n v="24.333333333333332"/>
    <n v="0"/>
    <n v="0"/>
    <n v="0"/>
    <n v="1109.3999999999999"/>
  </r>
  <r>
    <s v="CHD8030003P0115"/>
    <s v="机箱右立柱40.5(GE专用)"/>
    <x v="14"/>
    <n v="212"/>
    <x v="0"/>
    <s v="VEP"/>
    <x v="0"/>
    <s v="Order specific"/>
    <n v="2100"/>
    <n v="16"/>
    <n v="0"/>
    <n v="43.49"/>
    <n v="0"/>
    <n v="0"/>
    <n v="36"/>
    <n v="695.84"/>
    <n v="101.3888888888889"/>
    <n v="0"/>
    <n v="0"/>
    <n v="0"/>
    <n v="1565.64"/>
  </r>
  <r>
    <s v="CHD8030003P0122"/>
    <s v="机箱左立柱"/>
    <x v="14"/>
    <n v="212"/>
    <x v="0"/>
    <s v="VEP"/>
    <x v="0"/>
    <s v="Order specific"/>
    <n v="2100"/>
    <n v="5"/>
    <n v="2"/>
    <n v="33.159999999999997"/>
    <n v="0"/>
    <n v="0"/>
    <n v="67"/>
    <n v="165.79999999999998"/>
    <n v="87.164179104477611"/>
    <n v="0"/>
    <n v="0"/>
    <n v="66.319999999999993"/>
    <n v="2221.7199999999998"/>
  </r>
  <r>
    <s v="CHD8030003P0123"/>
    <s v="机箱右立柱"/>
    <x v="14"/>
    <n v="212"/>
    <x v="0"/>
    <s v="VEP"/>
    <x v="0"/>
    <s v="Order specific"/>
    <n v="2100"/>
    <n v="5"/>
    <n v="2"/>
    <n v="48.78"/>
    <n v="0"/>
    <n v="0"/>
    <n v="67"/>
    <n v="243.9"/>
    <n v="27.238805970149251"/>
    <n v="0"/>
    <n v="0"/>
    <n v="97.56"/>
    <n v="3268.26"/>
  </r>
  <r>
    <s v="CHD8030003P0155"/>
    <s v="机箱左立柱（落地式极间距400）"/>
    <x v="14"/>
    <n v="212"/>
    <x v="0"/>
    <s v="VEP"/>
    <x v="0"/>
    <s v="Order specific"/>
    <n v="2100"/>
    <n v="6"/>
    <n v="0"/>
    <n v="48.8"/>
    <n v="0"/>
    <n v="0"/>
    <n v="161"/>
    <n v="292.79999999999995"/>
    <n v="11.335403726708075"/>
    <n v="0"/>
    <n v="0"/>
    <n v="0"/>
    <n v="7856.7999999999993"/>
  </r>
  <r>
    <s v="CHD8030003P0156"/>
    <s v="机箱右立柱（落地式极间距400）"/>
    <x v="14"/>
    <n v="212"/>
    <x v="0"/>
    <s v="VEP"/>
    <x v="0"/>
    <s v="Order specific"/>
    <n v="2100"/>
    <n v="6"/>
    <n v="0"/>
    <n v="59.22"/>
    <n v="0"/>
    <n v="0"/>
    <n v="161"/>
    <n v="355.32"/>
    <n v="13.60248447204969"/>
    <n v="0"/>
    <n v="0"/>
    <n v="0"/>
    <n v="9534.42"/>
  </r>
  <r>
    <s v="CHD8030003P0192"/>
    <s v="机箱左立柱40.5(GE/程序锁)"/>
    <x v="11"/>
    <n v="217"/>
    <x v="0"/>
    <s v="VEP"/>
    <x v="0"/>
    <s v="Order specific"/>
    <n v="2100"/>
    <n v="6"/>
    <n v="0"/>
    <n v="42.04"/>
    <n v="0"/>
    <n v="0"/>
    <n v="6"/>
    <n v="252.24"/>
    <n v="365"/>
    <n v="0"/>
    <n v="0"/>
    <n v="0"/>
    <n v="252.24"/>
  </r>
  <r>
    <s v="CHD8030005P0101"/>
    <s v="机箱顶板40.5"/>
    <x v="3"/>
    <n v="212"/>
    <x v="0"/>
    <s v="VEP"/>
    <x v="2"/>
    <s v="MRP"/>
    <s v="VMI"/>
    <n v="2"/>
    <n v="0"/>
    <n v="80.91"/>
    <n v="0"/>
    <n v="0"/>
    <n v="323"/>
    <n v="161.82"/>
    <n v="6.780185758513932"/>
    <n v="0"/>
    <n v="0"/>
    <n v="0"/>
    <n v="26133.93"/>
  </r>
  <r>
    <s v="CHD8030005P0104"/>
    <s v="机箱顶板(GE)"/>
    <x v="14"/>
    <n v="212"/>
    <x v="0"/>
    <s v="VEP"/>
    <x v="0"/>
    <s v="Order specific"/>
    <n v="2100"/>
    <n v="14"/>
    <n v="0"/>
    <n v="81.260000000000005"/>
    <n v="0"/>
    <n v="0"/>
    <n v="34"/>
    <n v="1137.6400000000001"/>
    <n v="21.470588235294116"/>
    <n v="0"/>
    <n v="0"/>
    <n v="0"/>
    <n v="2762.84"/>
  </r>
  <r>
    <s v="CHD8030005P0107"/>
    <s v="机箱顶板(GE隔离车)"/>
    <x v="14"/>
    <n v="212"/>
    <x v="0"/>
    <s v="VEP"/>
    <x v="0"/>
    <s v="Order specific"/>
    <n v="2100"/>
    <n v="2"/>
    <n v="0"/>
    <n v="81.260000000000005"/>
    <n v="0"/>
    <n v="0"/>
    <n v="2"/>
    <n v="162.52000000000001"/>
    <n v="2555"/>
    <n v="0"/>
    <n v="0"/>
    <n v="0"/>
    <n v="162.52000000000001"/>
  </r>
  <r>
    <s v="CHD8030005P0111"/>
    <s v="机箱顶板"/>
    <x v="14"/>
    <n v="212"/>
    <x v="0"/>
    <s v="VEP"/>
    <x v="0"/>
    <s v="Order specific"/>
    <n v="2100"/>
    <n v="5"/>
    <n v="0"/>
    <n v="89.75"/>
    <n v="0"/>
    <n v="0"/>
    <n v="60"/>
    <n v="448.75"/>
    <n v="12.166666666666666"/>
    <n v="0"/>
    <n v="0"/>
    <n v="0"/>
    <n v="5385"/>
  </r>
  <r>
    <s v="CHD8030005P0134"/>
    <s v="机箱顶板（极间距400）"/>
    <x v="14"/>
    <n v="212"/>
    <x v="0"/>
    <s v="VEP"/>
    <x v="0"/>
    <s v="Order specific"/>
    <n v="2100"/>
    <n v="6"/>
    <n v="0"/>
    <n v="107.75"/>
    <n v="0"/>
    <n v="0"/>
    <n v="161"/>
    <n v="646.5"/>
    <n v="11.335403726708075"/>
    <n v="0"/>
    <n v="0"/>
    <n v="0"/>
    <n v="17347.75"/>
  </r>
  <r>
    <s v="CHD8030006P0103"/>
    <s v="面板40.5(GE专用)"/>
    <x v="14"/>
    <n v="212"/>
    <x v="0"/>
    <s v="VEP"/>
    <x v="0"/>
    <s v="Order specific"/>
    <n v="2100"/>
    <n v="3"/>
    <n v="0"/>
    <n v="81.69"/>
    <n v="0"/>
    <n v="0"/>
    <n v="23"/>
    <n v="245.07"/>
    <n v="95.217391304347828"/>
    <n v="0"/>
    <n v="0"/>
    <n v="0"/>
    <n v="1878.87"/>
  </r>
  <r>
    <s v="CHD8030006P0110"/>
    <s v="面板40.5-275(带Y10-GE)"/>
    <x v="14"/>
    <n v="212"/>
    <x v="0"/>
    <s v="VEP"/>
    <x v="0"/>
    <s v="Order specific"/>
    <n v="2100"/>
    <n v="11"/>
    <n v="0"/>
    <n v="85.72"/>
    <n v="0"/>
    <n v="0"/>
    <n v="27"/>
    <n v="942.92"/>
    <n v="40.55555555555555"/>
    <n v="0"/>
    <n v="0"/>
    <n v="0"/>
    <n v="2314.44"/>
  </r>
  <r>
    <s v="CHD8030007F0101"/>
    <s v="面板装配组件40.5-275"/>
    <x v="3"/>
    <n v="212"/>
    <x v="0"/>
    <s v="VEP"/>
    <x v="2"/>
    <s v="MRP"/>
    <s v="VMI"/>
    <n v="5"/>
    <n v="0"/>
    <n v="120"/>
    <n v="0"/>
    <n v="0"/>
    <n v="375"/>
    <n v="600"/>
    <n v="10.706666666666667"/>
    <n v="0"/>
    <n v="0"/>
    <n v="0"/>
    <n v="45000"/>
  </r>
  <r>
    <s v="CHD8030007F0102"/>
    <s v="面板装配组件40.5-300"/>
    <x v="3"/>
    <n v="212"/>
    <x v="0"/>
    <s v="VEP"/>
    <x v="2"/>
    <s v="MRP"/>
    <s v="VMI"/>
    <n v="2"/>
    <n v="0"/>
    <n v="124.5"/>
    <n v="0"/>
    <n v="0"/>
    <n v="556"/>
    <n v="249"/>
    <n v="3.2823741007194243"/>
    <n v="0"/>
    <n v="0"/>
    <n v="0"/>
    <n v="69222"/>
  </r>
  <r>
    <s v="CHD8030007P0101"/>
    <s v="紧急脱扣弯板"/>
    <x v="2"/>
    <n v="212"/>
    <x v="0"/>
    <s v="VEP"/>
    <x v="1"/>
    <s v="kanban"/>
    <n v="2600"/>
    <n v="106"/>
    <n v="161"/>
    <n v="8.48"/>
    <n v="0"/>
    <n v="40"/>
    <n v="977"/>
    <n v="898.88"/>
    <n v="0.74718526100307059"/>
    <n v="0"/>
    <n v="169.60000000000002"/>
    <n v="1365.28"/>
    <n v="8284.9600000000009"/>
  </r>
  <r>
    <s v="CHD8030008P0103"/>
    <s v="分闸模块右侧板40.5(GE专用)"/>
    <x v="14"/>
    <n v="212"/>
    <x v="0"/>
    <s v="VEP"/>
    <x v="0"/>
    <s v="Order specific"/>
    <n v="2100"/>
    <n v="14"/>
    <n v="0"/>
    <n v="28.4"/>
    <n v="0"/>
    <n v="0"/>
    <n v="34"/>
    <n v="397.59999999999997"/>
    <n v="1137.9411764705883"/>
    <n v="0"/>
    <n v="0"/>
    <n v="0"/>
    <n v="965.59999999999991"/>
  </r>
  <r>
    <s v="CHD8030008R0103"/>
    <s v="触臂VEP-40.5-1250"/>
    <x v="3"/>
    <n v="212"/>
    <x v="0"/>
    <s v="VEP"/>
    <x v="2"/>
    <s v="MRP"/>
    <s v="VMI"/>
    <n v="78"/>
    <n v="0"/>
    <n v="196.48"/>
    <n v="0"/>
    <n v="0"/>
    <n v="2330"/>
    <n v="15325.439999999999"/>
    <n v="2.1931330472103006"/>
    <n v="0"/>
    <n v="0"/>
    <n v="0"/>
    <n v="457798.39999999997"/>
  </r>
  <r>
    <s v="CHD8030008R0104"/>
    <s v="触臂VEP-40.5-2000"/>
    <x v="14"/>
    <n v="212"/>
    <x v="0"/>
    <s v="VEP"/>
    <x v="0"/>
    <s v="Order specific"/>
    <n v="2100"/>
    <n v="13"/>
    <n v="6"/>
    <n v="666.37"/>
    <n v="0"/>
    <n v="0"/>
    <n v="97"/>
    <n v="8662.81"/>
    <n v="293.50515463917526"/>
    <n v="0"/>
    <n v="0"/>
    <n v="3998.2200000000003"/>
    <n v="64637.89"/>
  </r>
  <r>
    <s v="CHD8030008R0110"/>
    <s v="触臂-2500（GE专用）"/>
    <x v="14"/>
    <n v="212"/>
    <x v="0"/>
    <s v="VEP"/>
    <x v="0"/>
    <s v="Order specific"/>
    <n v="2100"/>
    <n v="12"/>
    <n v="0"/>
    <n v="707.6"/>
    <n v="0"/>
    <n v="0"/>
    <n v="0"/>
    <n v="8491.2000000000007"/>
    <s v=""/>
    <n v="0"/>
    <n v="0"/>
    <n v="0"/>
    <n v="0"/>
  </r>
  <r>
    <s v="CHD8030008R0111"/>
    <s v="触臂组件40.5-1250"/>
    <x v="3"/>
    <n v="212"/>
    <x v="0"/>
    <s v="VEP"/>
    <x v="2"/>
    <s v="MRP"/>
    <s v="VMI"/>
    <n v="30"/>
    <n v="0"/>
    <n v="175.42"/>
    <n v="0"/>
    <n v="0"/>
    <n v="283"/>
    <n v="5262.5999999999995"/>
    <n v="15.477031802120143"/>
    <n v="0"/>
    <n v="0"/>
    <n v="0"/>
    <n v="49643.859999999993"/>
  </r>
  <r>
    <s v="CHD8030010R0101"/>
    <s v="箱体VEP-40.5"/>
    <x v="3"/>
    <n v="212"/>
    <x v="0"/>
    <s v="VEP"/>
    <x v="2"/>
    <s v="MRP"/>
    <s v="VMI"/>
    <n v="5"/>
    <n v="0"/>
    <n v="1030.33"/>
    <n v="0"/>
    <n v="0"/>
    <n v="301"/>
    <n v="5151.6499999999996"/>
    <n v="36.378737541528238"/>
    <n v="0"/>
    <n v="0"/>
    <n v="0"/>
    <n v="310129.32999999996"/>
  </r>
  <r>
    <s v="CHD8030010R0105"/>
    <s v="箱体VEP-40.5(GE专用)"/>
    <x v="14"/>
    <n v="212"/>
    <x v="0"/>
    <s v="VEP"/>
    <x v="0"/>
    <s v="Order specific"/>
    <n v="2100"/>
    <n v="14"/>
    <n v="0"/>
    <n v="1050.05"/>
    <n v="0"/>
    <n v="0"/>
    <n v="50"/>
    <n v="14700.699999999999"/>
    <n v="36.5"/>
    <n v="0"/>
    <n v="0"/>
    <n v="0"/>
    <n v="52502.5"/>
  </r>
  <r>
    <s v="CHD8030010R0115"/>
    <s v="P30机箱（隔板）"/>
    <x v="14"/>
    <n v="212"/>
    <x v="0"/>
    <s v="VEP"/>
    <x v="0"/>
    <s v="Order specific"/>
    <n v="2100"/>
    <n v="2"/>
    <n v="0"/>
    <n v="1256.33"/>
    <n v="0"/>
    <n v="0"/>
    <n v="202"/>
    <n v="2512.66"/>
    <n v="25.297029702970299"/>
    <n v="0"/>
    <n v="0"/>
    <n v="0"/>
    <n v="253778.65999999997"/>
  </r>
  <r>
    <s v="CHD8030015R0101"/>
    <s v="油缓冲器40-2500-31.5"/>
    <x v="3"/>
    <n v="212"/>
    <x v="0"/>
    <s v="VEP"/>
    <x v="2"/>
    <s v="MRP"/>
    <s v="VMI"/>
    <n v="26"/>
    <n v="0"/>
    <n v="63.61"/>
    <n v="0"/>
    <n v="0"/>
    <n v="969"/>
    <n v="1653.86"/>
    <n v="0.75335397316821462"/>
    <n v="0"/>
    <n v="0"/>
    <n v="0"/>
    <n v="61638.09"/>
  </r>
  <r>
    <s v="CHD8030015R0103"/>
    <s v="油缓冲器40-2500-31.5"/>
    <x v="11"/>
    <n v="105"/>
    <x v="0"/>
    <s v="VEP"/>
    <x v="0"/>
    <s v="Order specific"/>
    <n v="2100"/>
    <n v="35"/>
    <n v="0"/>
    <n v="65"/>
    <n v="0"/>
    <n v="0"/>
    <n v="40"/>
    <n v="2275"/>
    <n v="237.25"/>
    <n v="0"/>
    <n v="0"/>
    <n v="0"/>
    <n v="2600"/>
  </r>
  <r>
    <s v="CHD8030020P0104"/>
    <s v="软管定位卡"/>
    <x v="2"/>
    <n v="212"/>
    <x v="0"/>
    <s v="VEP"/>
    <x v="1"/>
    <s v="kanban"/>
    <n v="2600"/>
    <n v="106"/>
    <n v="120"/>
    <n v="5.25"/>
    <n v="0"/>
    <n v="40"/>
    <n v="866"/>
    <n v="556.5"/>
    <n v="14.751732101616629"/>
    <n v="0"/>
    <n v="105"/>
    <n v="630"/>
    <n v="4546.5"/>
  </r>
  <r>
    <s v="CHD8030020R0101"/>
    <s v="绝缘拉杆"/>
    <x v="3"/>
    <n v="202"/>
    <x v="0"/>
    <s v="VEP"/>
    <x v="2"/>
    <s v="MRP"/>
    <s v="VMI"/>
    <n v="53"/>
    <n v="0"/>
    <n v="83.1"/>
    <n v="0"/>
    <n v="0"/>
    <n v="3026"/>
    <n v="4404.2999999999993"/>
    <n v="12.785855915399868"/>
    <n v="0"/>
    <n v="0"/>
    <n v="0"/>
    <n v="251460.59999999998"/>
  </r>
  <r>
    <s v="CHD8030021P0102"/>
    <s v="主传动连板"/>
    <x v="3"/>
    <n v="212"/>
    <x v="0"/>
    <s v="VEP"/>
    <x v="2"/>
    <s v="MRP"/>
    <s v="VMI"/>
    <n v="54"/>
    <n v="0"/>
    <n v="15"/>
    <n v="0"/>
    <n v="0"/>
    <n v="3021"/>
    <n v="810"/>
    <n v="6.4035087719298245"/>
    <n v="0"/>
    <n v="0"/>
    <n v="0"/>
    <n v="45315"/>
  </r>
  <r>
    <s v="CHD8030026P0101"/>
    <s v="导向杆40.5"/>
    <x v="3"/>
    <n v="212"/>
    <x v="0"/>
    <s v="VEP"/>
    <x v="2"/>
    <s v="MRP"/>
    <s v="VMI"/>
    <n v="54"/>
    <n v="0"/>
    <n v="8.51"/>
    <n v="0"/>
    <n v="0"/>
    <n v="3014"/>
    <n v="459.53999999999996"/>
    <n v="6.5394824153948248"/>
    <n v="0"/>
    <n v="0"/>
    <n v="0"/>
    <n v="25649.14"/>
  </r>
  <r>
    <s v="CHD8030027P0101"/>
    <s v="拉杆接头"/>
    <x v="3"/>
    <n v="212"/>
    <x v="0"/>
    <s v="VEP"/>
    <x v="2"/>
    <s v="MRP"/>
    <s v="VMI"/>
    <n v="6"/>
    <n v="0"/>
    <n v="8.86"/>
    <n v="0"/>
    <n v="0"/>
    <n v="1417"/>
    <n v="53.16"/>
    <n v="13.909668313338038"/>
    <n v="0"/>
    <n v="0"/>
    <n v="0"/>
    <n v="12554.619999999999"/>
  </r>
  <r>
    <s v="CHD8030027P0104"/>
    <s v="拉杆接头（软连接）"/>
    <x v="3"/>
    <n v="212"/>
    <x v="0"/>
    <s v="VEP"/>
    <x v="2"/>
    <s v="MRP"/>
    <s v="VMI"/>
    <n v="21"/>
    <n v="0"/>
    <n v="10.050000000000001"/>
    <n v="0"/>
    <n v="0"/>
    <n v="444"/>
    <n v="211.05"/>
    <n v="4.9324324324324325"/>
    <n v="0"/>
    <n v="0"/>
    <n v="0"/>
    <n v="4462.2000000000007"/>
  </r>
  <r>
    <s v="CHD8030028P0101"/>
    <s v="脱扣半轴40.5"/>
    <x v="3"/>
    <n v="212"/>
    <x v="0"/>
    <s v="VEP"/>
    <x v="2"/>
    <s v="MRP"/>
    <s v="VMI"/>
    <n v="6"/>
    <n v="0"/>
    <n v="23.69"/>
    <n v="0"/>
    <n v="0"/>
    <n v="979"/>
    <n v="142.14000000000001"/>
    <n v="7.8294177732379984"/>
    <n v="0"/>
    <n v="0"/>
    <n v="0"/>
    <n v="23192.510000000002"/>
  </r>
  <r>
    <s v="CHD8030028P0105"/>
    <s v="脱扣半轴40.5（Y4、Y10）"/>
    <x v="14"/>
    <n v="212"/>
    <x v="0"/>
    <s v="VEP"/>
    <x v="0"/>
    <s v="Order specific"/>
    <n v="2100"/>
    <n v="1"/>
    <n v="0"/>
    <n v="42.35"/>
    <n v="0"/>
    <n v="0"/>
    <n v="4"/>
    <n v="42.35"/>
    <n v="547.5"/>
    <n v="0"/>
    <n v="0"/>
    <n v="0"/>
    <n v="169.4"/>
  </r>
  <r>
    <s v="CHD8030028P0106"/>
    <s v="脱扣半轴40.5（Y10）"/>
    <x v="14"/>
    <n v="212"/>
    <x v="0"/>
    <s v="VEP"/>
    <x v="0"/>
    <s v="Order specific"/>
    <n v="2100"/>
    <n v="11"/>
    <n v="0"/>
    <n v="29.85"/>
    <n v="0"/>
    <n v="0"/>
    <n v="53"/>
    <n v="328.35"/>
    <n v="6.8867924528301883"/>
    <n v="0"/>
    <n v="0"/>
    <n v="0"/>
    <n v="1582.0500000000002"/>
  </r>
  <r>
    <s v="CHD8030029P0101"/>
    <s v="紧急脱扣连杆"/>
    <x v="3"/>
    <n v="212"/>
    <x v="0"/>
    <s v="VEP"/>
    <x v="2"/>
    <s v="MRP"/>
    <s v="VMI"/>
    <n v="3"/>
    <n v="0"/>
    <n v="4.1900000000000004"/>
    <n v="0"/>
    <n v="0"/>
    <n v="387"/>
    <n v="12.57"/>
    <n v="10.374677002583979"/>
    <n v="0"/>
    <n v="0"/>
    <n v="0"/>
    <n v="1621.5300000000002"/>
  </r>
  <r>
    <s v="CHD8030029P0102"/>
    <s v="吊钩连杆"/>
    <x v="3"/>
    <n v="212"/>
    <x v="0"/>
    <s v="VEP"/>
    <x v="2"/>
    <s v="MRP"/>
    <s v="VMI"/>
    <n v="20"/>
    <n v="0"/>
    <n v="27.73"/>
    <n v="0"/>
    <n v="0"/>
    <n v="476"/>
    <n v="554.6"/>
    <n v="2.3004201680672272"/>
    <n v="0"/>
    <n v="0"/>
    <n v="0"/>
    <n v="13199.48"/>
  </r>
  <r>
    <s v="CHD8030029P0104"/>
    <s v="长吊钩连杆"/>
    <x v="3"/>
    <n v="212"/>
    <x v="0"/>
    <s v="VEP"/>
    <x v="2"/>
    <s v="MRP"/>
    <s v="VMI"/>
    <n v="3"/>
    <n v="0"/>
    <n v="28.77"/>
    <n v="0"/>
    <n v="0"/>
    <n v="595"/>
    <n v="86.31"/>
    <n v="12.268907563025209"/>
    <n v="0"/>
    <n v="0"/>
    <n v="0"/>
    <n v="17118.150000000001"/>
  </r>
  <r>
    <s v="CHD8030029R0104"/>
    <s v="链轮焊接(415B)"/>
    <x v="3"/>
    <n v="212"/>
    <x v="0"/>
    <s v="VEP"/>
    <x v="2"/>
    <s v="MRP"/>
    <s v="VMI"/>
    <n v="18"/>
    <n v="0"/>
    <n v="45"/>
    <n v="0"/>
    <n v="0"/>
    <n v="1007"/>
    <n v="810"/>
    <n v="1.0873882820258194"/>
    <n v="0"/>
    <n v="0"/>
    <n v="0"/>
    <n v="45315"/>
  </r>
  <r>
    <s v="CHD8030030P0101"/>
    <s v="连杆接头"/>
    <x v="3"/>
    <n v="212"/>
    <x v="0"/>
    <s v="VEP"/>
    <x v="2"/>
    <s v="MRP"/>
    <s v="VMI"/>
    <n v="3"/>
    <n v="0"/>
    <n v="4.95"/>
    <n v="0"/>
    <n v="0"/>
    <n v="387"/>
    <n v="14.850000000000001"/>
    <n v="16.97674418604651"/>
    <n v="0"/>
    <n v="0"/>
    <n v="0"/>
    <n v="1915.65"/>
  </r>
  <r>
    <s v="CHD8030031P0102"/>
    <s v="拐臂"/>
    <x v="3"/>
    <n v="212"/>
    <x v="0"/>
    <s v="VEP"/>
    <x v="2"/>
    <s v="MRP"/>
    <s v="VMI"/>
    <n v="54"/>
    <n v="0"/>
    <n v="35"/>
    <n v="0"/>
    <n v="0"/>
    <n v="3015"/>
    <n v="1890"/>
    <n v="0.36318407960199001"/>
    <n v="0"/>
    <n v="0"/>
    <n v="0"/>
    <n v="105525"/>
  </r>
  <r>
    <s v="CHD8030032P0102"/>
    <s v="整体拐臂"/>
    <x v="3"/>
    <n v="212"/>
    <x v="0"/>
    <s v="VEP"/>
    <x v="2"/>
    <s v="MRP"/>
    <s v="VMI"/>
    <n v="54"/>
    <n v="0"/>
    <n v="159"/>
    <n v="0"/>
    <n v="0"/>
    <n v="3022"/>
    <n v="8586"/>
    <n v="6.5221707478491062"/>
    <n v="0"/>
    <n v="0"/>
    <n v="0"/>
    <n v="480498"/>
  </r>
  <r>
    <s v="CHD8030033P0101"/>
    <s v="紧急脱扣拐臂"/>
    <x v="3"/>
    <n v="212"/>
    <x v="0"/>
    <s v="VEP"/>
    <x v="2"/>
    <s v="MRP"/>
    <s v="VMI"/>
    <n v="7"/>
    <n v="0"/>
    <n v="5.27"/>
    <n v="0"/>
    <n v="0"/>
    <n v="950"/>
    <n v="36.89"/>
    <n v="20.747368421052631"/>
    <n v="0"/>
    <n v="0"/>
    <n v="0"/>
    <n v="5006.5"/>
  </r>
  <r>
    <s v="CHD8030033P0106"/>
    <s v="紧急脱扣拐臂(Y4、Y10)"/>
    <x v="14"/>
    <n v="212"/>
    <x v="0"/>
    <s v="VEP"/>
    <x v="0"/>
    <s v="Order specific"/>
    <n v="2100"/>
    <n v="11"/>
    <n v="0"/>
    <n v="12.59"/>
    <n v="0"/>
    <n v="0"/>
    <n v="57"/>
    <n v="138.49"/>
    <n v="44.824561403508767"/>
    <n v="0"/>
    <n v="0"/>
    <n v="0"/>
    <n v="717.63"/>
  </r>
  <r>
    <s v="CHD8030035P0102"/>
    <s v="主轴限位套Φ32.5×9"/>
    <x v="2"/>
    <n v="212"/>
    <x v="0"/>
    <s v="VEP"/>
    <x v="1"/>
    <s v="kanban"/>
    <n v="2600"/>
    <n v="237"/>
    <n v="500"/>
    <n v="1.51"/>
    <n v="0"/>
    <n v="100"/>
    <n v="1879"/>
    <n v="357.87"/>
    <n v="2.1367748802554547"/>
    <n v="0"/>
    <n v="75.5"/>
    <n v="755"/>
    <n v="2837.29"/>
  </r>
  <r>
    <s v="CHD8030035P0107"/>
    <s v="主轴限位套Φ32.5×156"/>
    <x v="2"/>
    <n v="212"/>
    <x v="0"/>
    <s v="VEP"/>
    <x v="1"/>
    <s v="kanban"/>
    <n v="2600"/>
    <n v="62"/>
    <n v="120"/>
    <n v="6.57"/>
    <n v="0"/>
    <n v="40"/>
    <n v="571"/>
    <n v="407.34000000000003"/>
    <n v="151.49737302977232"/>
    <n v="0"/>
    <n v="131.4"/>
    <n v="788.40000000000009"/>
    <n v="3751.4700000000003"/>
  </r>
  <r>
    <s v="CHD8030035P0110"/>
    <s v="主轴限位套Φ32.5×111"/>
    <x v="2"/>
    <n v="212"/>
    <x v="0"/>
    <s v="VEP"/>
    <x v="1"/>
    <s v="kanban"/>
    <n v="2600"/>
    <n v="112"/>
    <n v="120"/>
    <n v="5.12"/>
    <n v="0"/>
    <n v="40"/>
    <n v="571"/>
    <n v="573.44000000000005"/>
    <n v="39.632224168126093"/>
    <n v="0"/>
    <n v="102.4"/>
    <n v="614.4"/>
    <n v="2923.52"/>
  </r>
  <r>
    <s v="CHD8030035P0116"/>
    <s v="主轴限位套φ32.5X17"/>
    <x v="2"/>
    <n v="212"/>
    <x v="0"/>
    <s v="VEP"/>
    <x v="1"/>
    <s v="kanban"/>
    <n v="2600"/>
    <n v="106"/>
    <n v="120"/>
    <n v="1.64"/>
    <n v="0"/>
    <n v="40"/>
    <n v="1007"/>
    <n v="173.84"/>
    <n v="40.595829195630586"/>
    <n v="0"/>
    <n v="32.799999999999997"/>
    <n v="196.79999999999998"/>
    <n v="1651.4799999999998"/>
  </r>
  <r>
    <s v="CHD8030036P0101"/>
    <s v="分闸弹簧40.5"/>
    <x v="3"/>
    <n v="219"/>
    <x v="0"/>
    <s v="VEP"/>
    <x v="2"/>
    <s v="MRP"/>
    <s v="VMI"/>
    <n v="18"/>
    <n v="0"/>
    <n v="10.119999999999999"/>
    <n v="0"/>
    <n v="0"/>
    <n v="2917"/>
    <n v="182.16"/>
    <n v="13.263627014055537"/>
    <n v="0"/>
    <n v="0"/>
    <n v="0"/>
    <n v="29520.039999999997"/>
  </r>
  <r>
    <s v="CHD8030036P0103"/>
    <s v="分闸弹簧40.5"/>
    <x v="14"/>
    <n v="212"/>
    <x v="0"/>
    <s v="VEP"/>
    <x v="0"/>
    <s v="Order specific"/>
    <n v="2100"/>
    <n v="105"/>
    <n v="0"/>
    <n v="10.47"/>
    <n v="0"/>
    <n v="0"/>
    <n v="18"/>
    <n v="1099.3500000000001"/>
    <n v="365"/>
    <n v="0"/>
    <n v="0"/>
    <n v="0"/>
    <n v="188.46"/>
  </r>
  <r>
    <s v="CHD8030036P0104"/>
    <s v="分闸弹簧40.5-31.5（短）"/>
    <x v="11"/>
    <n v="217"/>
    <x v="0"/>
    <s v="VEP"/>
    <x v="0"/>
    <s v="Order specific"/>
    <n v="2100"/>
    <n v="161"/>
    <n v="0"/>
    <n v="10.119999999999999"/>
    <n v="0"/>
    <n v="0"/>
    <n v="132"/>
    <n v="1629.32"/>
    <n v="290.34090909090907"/>
    <n v="0"/>
    <n v="0"/>
    <n v="0"/>
    <n v="1335.84"/>
  </r>
  <r>
    <s v="CHD8030038R0101"/>
    <s v="分、合闸脱扣器DC220V VEP-40.5"/>
    <x v="3"/>
    <n v="219"/>
    <x v="0"/>
    <s v="VEP"/>
    <x v="2"/>
    <s v="MRP"/>
    <s v="VMI"/>
    <n v="12"/>
    <n v="0"/>
    <n v="47.86"/>
    <n v="0"/>
    <n v="0"/>
    <n v="2441"/>
    <n v="574.31999999999994"/>
    <n v="24.074149938549773"/>
    <n v="0"/>
    <n v="0"/>
    <n v="0"/>
    <n v="116826.26"/>
  </r>
  <r>
    <s v="CHD8030038R0103"/>
    <s v="分合闸脱扣器48V"/>
    <x v="11"/>
    <n v="217"/>
    <x v="0"/>
    <s v="VEP"/>
    <x v="0"/>
    <s v="Order specific"/>
    <n v="2100"/>
    <n v="4"/>
    <n v="0"/>
    <n v="47.42"/>
    <n v="0"/>
    <n v="0"/>
    <n v="8"/>
    <n v="189.68"/>
    <n v="547.5"/>
    <n v="0"/>
    <n v="0"/>
    <n v="0"/>
    <n v="379.36"/>
  </r>
  <r>
    <s v="CHD8030038R0104"/>
    <s v="分合闸脱扣器30V"/>
    <x v="11"/>
    <n v="219"/>
    <x v="0"/>
    <s v="VEP"/>
    <x v="0"/>
    <s v="Order specific"/>
    <n v="2100"/>
    <n v="8"/>
    <n v="0"/>
    <n v="47.86"/>
    <n v="0"/>
    <n v="0"/>
    <n v="40"/>
    <n v="382.88"/>
    <n v="36.5"/>
    <n v="0"/>
    <n v="0"/>
    <n v="0"/>
    <n v="1914.4"/>
  </r>
  <r>
    <s v="CHD8030038R0105"/>
    <s v="合分闸线圈125V-40.5KV"/>
    <x v="14"/>
    <n v="219"/>
    <x v="0"/>
    <s v="VEP"/>
    <x v="0"/>
    <s v="Order specific"/>
    <n v="2100"/>
    <n v="43"/>
    <n v="3"/>
    <n v="47.86"/>
    <n v="0"/>
    <n v="0"/>
    <n v="61"/>
    <n v="2057.98"/>
    <n v="47.868852459016395"/>
    <n v="0"/>
    <n v="0"/>
    <n v="143.57999999999998"/>
    <n v="2919.46"/>
  </r>
  <r>
    <s v="CHD8030038R0108"/>
    <s v="40.5自保持欠压脱扣器DC/AC110V"/>
    <x v="11"/>
    <n v="202"/>
    <x v="0"/>
    <s v="VEP"/>
    <x v="0"/>
    <s v="Order specific"/>
    <n v="2100"/>
    <n v="30"/>
    <n v="36"/>
    <n v="296"/>
    <n v="0"/>
    <n v="0"/>
    <n v="20"/>
    <n v="8880"/>
    <n v="784.75"/>
    <n v="0"/>
    <n v="0"/>
    <n v="10656"/>
    <n v="5920"/>
  </r>
  <r>
    <s v="CHD8030038R0109"/>
    <s v="40.5自保持欠压脱扣器220V"/>
    <x v="11"/>
    <n v="202"/>
    <x v="0"/>
    <s v="VEP"/>
    <x v="0"/>
    <s v="Order specific"/>
    <n v="2100"/>
    <n v="40"/>
    <n v="0"/>
    <n v="296"/>
    <n v="0"/>
    <n v="0"/>
    <n v="24"/>
    <n v="11840"/>
    <n v="456.25"/>
    <n v="0"/>
    <n v="0"/>
    <n v="0"/>
    <n v="7104"/>
  </r>
  <r>
    <s v="CHD8030038R0110"/>
    <s v="40.5自保持欠压脱扣器48V"/>
    <x v="11"/>
    <n v="202"/>
    <x v="0"/>
    <s v="VEP"/>
    <x v="0"/>
    <s v="Order specific"/>
    <n v="2100"/>
    <n v="4"/>
    <n v="5"/>
    <n v="296"/>
    <n v="0"/>
    <n v="0"/>
    <n v="44"/>
    <n v="1184"/>
    <n v="331.81818181818181"/>
    <n v="0"/>
    <n v="0"/>
    <n v="1480"/>
    <n v="13024"/>
  </r>
  <r>
    <s v="CHD8030038R0112"/>
    <s v="40.5合分闸电磁铁 DC230V"/>
    <x v="11"/>
    <n v="217"/>
    <x v="0"/>
    <s v="VEP"/>
    <x v="0"/>
    <s v="Order specific"/>
    <n v="2100"/>
    <n v="3"/>
    <n v="0"/>
    <n v="47.86"/>
    <n v="0"/>
    <n v="0"/>
    <n v="0"/>
    <n v="143.57999999999998"/>
    <s v=""/>
    <n v="0"/>
    <n v="0"/>
    <n v="0"/>
    <n v="0"/>
  </r>
  <r>
    <s v="CHD8030040P0101"/>
    <s v="蝶簧锁盖40.5-31.5"/>
    <x v="3"/>
    <n v="212"/>
    <x v="0"/>
    <s v="VEP"/>
    <x v="2"/>
    <s v="MRP"/>
    <s v="VMI"/>
    <n v="54"/>
    <n v="0"/>
    <n v="6.21"/>
    <n v="0"/>
    <n v="0"/>
    <n v="3014"/>
    <n v="335.34"/>
    <n v="0.36330457863304583"/>
    <n v="0"/>
    <n v="0"/>
    <n v="0"/>
    <n v="18716.939999999999"/>
  </r>
  <r>
    <s v="CHD8030047P0101"/>
    <s v="主拐臂销轴φ16×66"/>
    <x v="3"/>
    <n v="212"/>
    <x v="0"/>
    <s v="VEP"/>
    <x v="2"/>
    <s v="MRP"/>
    <s v="VMI"/>
    <n v="54"/>
    <n v="0"/>
    <n v="4.41"/>
    <n v="0"/>
    <n v="0"/>
    <n v="3021"/>
    <n v="238.14000000000001"/>
    <n v="6.5243296921549163"/>
    <n v="0"/>
    <n v="0"/>
    <n v="0"/>
    <n v="13322.61"/>
  </r>
  <r>
    <s v="CHD8030048P0102"/>
    <s v="主拐臂销轴"/>
    <x v="3"/>
    <n v="212"/>
    <x v="0"/>
    <s v="VEP"/>
    <x v="2"/>
    <s v="MRP"/>
    <s v="VMI"/>
    <n v="108"/>
    <n v="0"/>
    <n v="4.72"/>
    <n v="0"/>
    <n v="0"/>
    <n v="6042"/>
    <n v="509.76"/>
    <n v="3.2621648460774582"/>
    <n v="0"/>
    <n v="0"/>
    <n v="0"/>
    <n v="28518.239999999998"/>
  </r>
  <r>
    <s v="CHD8030049P0101"/>
    <s v="主拐臂销轴φ12×97"/>
    <x v="2"/>
    <n v="212"/>
    <x v="0"/>
    <s v="VEP"/>
    <x v="1"/>
    <s v="kanban"/>
    <n v="2600"/>
    <n v="179"/>
    <n v="360"/>
    <n v="4.7699999999999996"/>
    <n v="0"/>
    <n v="120"/>
    <n v="3021"/>
    <n v="853.82999999999993"/>
    <n v="13.048659384309833"/>
    <n v="0"/>
    <n v="286.2"/>
    <n v="1717.1999999999998"/>
    <n v="14410.169999999998"/>
  </r>
  <r>
    <s v="CHD8030050P0101"/>
    <s v="紧急脱扣拐臂销"/>
    <x v="3"/>
    <n v="212"/>
    <x v="0"/>
    <s v="VEP"/>
    <x v="2"/>
    <s v="MRP"/>
    <s v="VMI"/>
    <n v="7"/>
    <n v="0"/>
    <n v="1.3"/>
    <n v="0"/>
    <n v="0"/>
    <n v="950"/>
    <n v="9.1"/>
    <n v="68.773684210526312"/>
    <n v="0"/>
    <n v="0"/>
    <n v="0"/>
    <n v="1235"/>
  </r>
  <r>
    <s v="CHD8030050P0102"/>
    <s v="紧急脱扣拐臂销(Y4、Y10)"/>
    <x v="14"/>
    <n v="212"/>
    <x v="0"/>
    <s v="VEP"/>
    <x v="0"/>
    <s v="Order specific"/>
    <n v="2100"/>
    <n v="11"/>
    <n v="0"/>
    <n v="2.79"/>
    <n v="0"/>
    <n v="0"/>
    <n v="56"/>
    <n v="30.69"/>
    <n v="45.625"/>
    <n v="0"/>
    <n v="0"/>
    <n v="0"/>
    <n v="156.24"/>
  </r>
  <r>
    <s v="CHD8030061R0107"/>
    <s v="软连接40.5(VG5-A)"/>
    <x v="3"/>
    <n v="202"/>
    <x v="0"/>
    <s v="VEP"/>
    <x v="2"/>
    <s v="MRP"/>
    <s v="VMI"/>
    <n v="48"/>
    <n v="0"/>
    <n v="58.5"/>
    <n v="0"/>
    <n v="0"/>
    <n v="1594"/>
    <n v="2808"/>
    <n v="2.5188205771643664"/>
    <n v="0"/>
    <n v="0"/>
    <n v="0"/>
    <n v="93249"/>
  </r>
  <r>
    <s v="CHD8030064R0101"/>
    <s v="推进手车摇把"/>
    <x v="3"/>
    <n v="212"/>
    <x v="0"/>
    <s v="VEP"/>
    <x v="2"/>
    <s v="MRP"/>
    <s v="VMI"/>
    <n v="9"/>
    <n v="0"/>
    <n v="75.52"/>
    <n v="0"/>
    <n v="0"/>
    <n v="215"/>
    <n v="679.68"/>
    <n v="81.488372093023258"/>
    <n v="0"/>
    <n v="0"/>
    <n v="0"/>
    <n v="16236.8"/>
  </r>
  <r>
    <s v="CHD8030065R0102"/>
    <s v="推进机构组装"/>
    <x v="11"/>
    <n v="212"/>
    <x v="0"/>
    <s v="VEP"/>
    <x v="0"/>
    <s v="Order specific"/>
    <n v="2100"/>
    <n v="5"/>
    <n v="2"/>
    <n v="3581.49"/>
    <n v="0"/>
    <n v="0"/>
    <n v="62"/>
    <n v="17907.449999999997"/>
    <n v="52.983870967741936"/>
    <n v="0"/>
    <n v="0"/>
    <n v="7162.98"/>
    <n v="222052.37999999998"/>
  </r>
  <r>
    <s v="CHD8030065R0155"/>
    <s v="推进机构组装1400(610/314/φ22/590)"/>
    <x v="11"/>
    <n v="217"/>
    <x v="0"/>
    <s v="VEP"/>
    <x v="0"/>
    <s v="Order specific"/>
    <n v="2100"/>
    <n v="6"/>
    <n v="0"/>
    <n v="4524.3900000000003"/>
    <n v="0"/>
    <n v="0"/>
    <n v="6"/>
    <n v="27146.340000000004"/>
    <n v="304.16666666666669"/>
    <n v="0"/>
    <n v="0"/>
    <n v="0"/>
    <n v="27146.340000000004"/>
  </r>
  <r>
    <s v="CHD8030085P0101"/>
    <s v="小链轮(415B)"/>
    <x v="3"/>
    <n v="212"/>
    <x v="0"/>
    <s v="VEP"/>
    <x v="2"/>
    <s v="MRP"/>
    <s v="VMI"/>
    <n v="18"/>
    <n v="0"/>
    <n v="27.35"/>
    <n v="0"/>
    <n v="0"/>
    <n v="1007"/>
    <n v="492.3"/>
    <n v="2.1747765640516388"/>
    <n v="0"/>
    <n v="0"/>
    <n v="0"/>
    <n v="27541.45"/>
  </r>
  <r>
    <s v="CHD8030087P0101"/>
    <s v="紧急脱扣拐臂销"/>
    <x v="3"/>
    <n v="212"/>
    <x v="0"/>
    <s v="VEP"/>
    <x v="2"/>
    <s v="MRP"/>
    <s v="VMI"/>
    <n v="1"/>
    <n v="0"/>
    <n v="1.57"/>
    <n v="0"/>
    <n v="0"/>
    <n v="385"/>
    <n v="1.57"/>
    <n v="17.064935064935067"/>
    <n v="0"/>
    <n v="0"/>
    <n v="0"/>
    <n v="604.45000000000005"/>
  </r>
  <r>
    <s v="CHD8030088P0101"/>
    <s v="调节螺母M12×8"/>
    <x v="3"/>
    <n v="212"/>
    <x v="0"/>
    <s v="VEP"/>
    <x v="2"/>
    <s v="MRP"/>
    <s v="VMI"/>
    <n v="54"/>
    <n v="0"/>
    <n v="2.92"/>
    <n v="0"/>
    <n v="0"/>
    <n v="3023"/>
    <n v="157.68"/>
    <n v="0.1207409857757195"/>
    <n v="0"/>
    <n v="0"/>
    <n v="0"/>
    <n v="8827.16"/>
  </r>
  <r>
    <s v="CHD8030089P0101"/>
    <s v="吊钩板"/>
    <x v="3"/>
    <n v="212"/>
    <x v="0"/>
    <s v="VEP"/>
    <x v="2"/>
    <s v="MRP"/>
    <s v="VMI"/>
    <n v="42"/>
    <n v="0"/>
    <n v="60.21"/>
    <n v="0"/>
    <n v="0"/>
    <n v="1425"/>
    <n v="2528.8200000000002"/>
    <n v="13.831578947368422"/>
    <n v="0"/>
    <n v="0"/>
    <n v="0"/>
    <n v="85799.25"/>
  </r>
  <r>
    <s v="CHD8030089P0106"/>
    <s v="吊钩板"/>
    <x v="11"/>
    <n v="212"/>
    <x v="0"/>
    <s v="VEP"/>
    <x v="0"/>
    <s v="Order specific"/>
    <n v="2100"/>
    <n v="18"/>
    <n v="28"/>
    <n v="64.739999999999995"/>
    <n v="0"/>
    <n v="0"/>
    <n v="722"/>
    <n v="1165.32"/>
    <n v="21.232686980609419"/>
    <n v="0"/>
    <n v="0"/>
    <n v="1812.7199999999998"/>
    <n v="46742.28"/>
  </r>
  <r>
    <s v="CHD8030092P0104"/>
    <s v="分闸簧挂销φ8×48"/>
    <x v="2"/>
    <n v="212"/>
    <x v="0"/>
    <s v="VEP"/>
    <x v="1"/>
    <s v="kanban"/>
    <n v="2600"/>
    <n v="280"/>
    <n v="240"/>
    <n v="1.99"/>
    <n v="0"/>
    <n v="120"/>
    <n v="3021"/>
    <n v="557.20000000000005"/>
    <n v="2.1747765640516388"/>
    <n v="0"/>
    <n v="119.4"/>
    <n v="477.6"/>
    <n v="6011.79"/>
  </r>
  <r>
    <s v="CHD8030100P0103"/>
    <s v="固定式绝缘罩I"/>
    <x v="3"/>
    <n v="202"/>
    <x v="0"/>
    <s v="VEP"/>
    <x v="2"/>
    <s v="MRP"/>
    <s v="VMI"/>
    <n v="1"/>
    <n v="0"/>
    <n v="24.86"/>
    <n v="0"/>
    <n v="0"/>
    <n v="1082"/>
    <n v="24.86"/>
    <n v="94.454713493530505"/>
    <n v="0"/>
    <n v="0"/>
    <n v="0"/>
    <n v="26898.52"/>
  </r>
  <r>
    <s v="CHD8030100P0104"/>
    <s v="固定式绝缘罩II"/>
    <x v="3"/>
    <n v="202"/>
    <x v="0"/>
    <s v="VEP"/>
    <x v="2"/>
    <s v="MRP"/>
    <s v="VMI"/>
    <n v="11"/>
    <n v="0"/>
    <n v="24.61"/>
    <n v="0"/>
    <n v="0"/>
    <n v="215"/>
    <n v="270.70999999999998"/>
    <n v="1.6976744186046511"/>
    <n v="0"/>
    <n v="0"/>
    <n v="0"/>
    <n v="5291.15"/>
  </r>
  <r>
    <s v="CHD8030100P0105"/>
    <s v="极柱绝缘垫40.5"/>
    <x v="11"/>
    <n v="202"/>
    <x v="0"/>
    <s v="VEP"/>
    <x v="0"/>
    <s v="Order specific"/>
    <n v="2100"/>
    <n v="197"/>
    <n v="42"/>
    <n v="14.46"/>
    <n v="0"/>
    <n v="0"/>
    <n v="811"/>
    <n v="2848.6200000000003"/>
    <n v="4.9506781750924782"/>
    <n v="0"/>
    <n v="0"/>
    <n v="607.32000000000005"/>
    <n v="11727.060000000001"/>
  </r>
  <r>
    <s v="CHD8030115P0101"/>
    <s v="安装板左（固定式40.5-2000)"/>
    <x v="11"/>
    <n v="212"/>
    <x v="0"/>
    <s v="VEP"/>
    <x v="0"/>
    <s v="Order specific"/>
    <n v="2100"/>
    <n v="4"/>
    <n v="0"/>
    <n v="5.61"/>
    <n v="0"/>
    <n v="0"/>
    <n v="302"/>
    <n v="22.44"/>
    <n v="238.09602649006624"/>
    <n v="0"/>
    <n v="0"/>
    <n v="0"/>
    <n v="1694.22"/>
  </r>
  <r>
    <s v="CHD8030115P0102"/>
    <s v="安装板右（固定式40.5-2000)"/>
    <x v="11"/>
    <n v="212"/>
    <x v="0"/>
    <s v="VEP"/>
    <x v="0"/>
    <s v="Order specific"/>
    <n v="2100"/>
    <n v="4"/>
    <n v="0"/>
    <n v="5.61"/>
    <n v="0"/>
    <n v="0"/>
    <n v="302"/>
    <n v="22.44"/>
    <n v="4.8344370860927155"/>
    <n v="0"/>
    <n v="0"/>
    <n v="0"/>
    <n v="1694.22"/>
  </r>
  <r>
    <s v="CHD8030115P0105"/>
    <s v="安装板（P300）"/>
    <x v="11"/>
    <n v="212"/>
    <x v="0"/>
    <s v="VEP"/>
    <x v="0"/>
    <s v="Order specific"/>
    <n v="2100"/>
    <n v="24"/>
    <n v="0"/>
    <n v="5"/>
    <n v="0"/>
    <n v="0"/>
    <n v="556"/>
    <n v="120"/>
    <n v="2.6258992805755397"/>
    <n v="0"/>
    <n v="0"/>
    <n v="0"/>
    <n v="2780"/>
  </r>
  <r>
    <s v="CHD8030115P0106"/>
    <s v="相间隔板（极间距400）"/>
    <x v="14"/>
    <n v="212"/>
    <x v="0"/>
    <s v="VEP"/>
    <x v="0"/>
    <s v="Order specific"/>
    <n v="2100"/>
    <n v="4"/>
    <n v="6"/>
    <n v="150.24"/>
    <n v="0"/>
    <n v="0"/>
    <n v="214"/>
    <n v="600.96"/>
    <n v="40.934579439252339"/>
    <n v="0"/>
    <n v="0"/>
    <n v="901.44"/>
    <n v="32151.360000000001"/>
  </r>
  <r>
    <s v="CHD8030116P0102"/>
    <s v="联接杆（P300)"/>
    <x v="14"/>
    <n v="212"/>
    <x v="0"/>
    <s v="VEP"/>
    <x v="0"/>
    <s v="Order specific"/>
    <n v="2100"/>
    <n v="4"/>
    <n v="0"/>
    <n v="20.77"/>
    <n v="0"/>
    <n v="0"/>
    <n v="279"/>
    <n v="83.08"/>
    <n v="5.2329749103942653"/>
    <n v="0"/>
    <n v="0"/>
    <n v="0"/>
    <n v="5794.83"/>
  </r>
  <r>
    <s v="CHD8030125P0243"/>
    <s v="螺套"/>
    <x v="3"/>
    <n v="212"/>
    <x v="0"/>
    <s v="VEP"/>
    <x v="2"/>
    <s v="MRP"/>
    <s v="VMI"/>
    <n v="5"/>
    <n v="0"/>
    <n v="5.3"/>
    <n v="0"/>
    <n v="0"/>
    <n v="406"/>
    <n v="26.5"/>
    <n v="3.5960591133004924"/>
    <n v="0"/>
    <n v="0"/>
    <n v="0"/>
    <n v="2151.7999999999997"/>
  </r>
  <r>
    <s v="CHD8030126P0101"/>
    <s v="主轴300"/>
    <x v="3"/>
    <n v="212"/>
    <x v="0"/>
    <s v="VEP"/>
    <x v="2"/>
    <s v="MRP"/>
    <s v="VMI"/>
    <n v="2"/>
    <n v="0"/>
    <n v="239.91"/>
    <n v="0"/>
    <n v="0"/>
    <n v="571"/>
    <n v="479.82"/>
    <n v="3.1961471103327495"/>
    <n v="0"/>
    <n v="0"/>
    <n v="0"/>
    <n v="136988.60999999999"/>
  </r>
  <r>
    <s v="CHD8030134P0103"/>
    <s v="双头螺杆M12(VG5-A)"/>
    <x v="3"/>
    <n v="212"/>
    <x v="0"/>
    <s v="VEP"/>
    <x v="2"/>
    <s v="MRP"/>
    <s v="VMI"/>
    <n v="48"/>
    <n v="0"/>
    <n v="7.67"/>
    <n v="0"/>
    <n v="0"/>
    <n v="1569"/>
    <n v="368.15999999999997"/>
    <n v="0.46526449968132566"/>
    <n v="0"/>
    <n v="0"/>
    <n v="0"/>
    <n v="12034.23"/>
  </r>
  <r>
    <s v="CHD8030202P0101"/>
    <s v="脱扣安装板（Y4、Y10）"/>
    <x v="11"/>
    <n v="202"/>
    <x v="0"/>
    <s v="VEP"/>
    <x v="0"/>
    <s v="Order specific"/>
    <n v="2100"/>
    <n v="5"/>
    <n v="0"/>
    <n v="18.14"/>
    <n v="0"/>
    <n v="0"/>
    <n v="20"/>
    <n v="90.7"/>
    <n v="876"/>
    <n v="0"/>
    <n v="0"/>
    <n v="0"/>
    <n v="362.8"/>
  </r>
  <r>
    <s v="CHD8030202P0104"/>
    <s v="脱扣安装板(双过流)"/>
    <x v="11"/>
    <n v="105"/>
    <x v="0"/>
    <s v="VEP"/>
    <x v="0"/>
    <s v="Order specific"/>
    <n v="2100"/>
    <n v="2"/>
    <n v="0"/>
    <n v="15.88"/>
    <n v="0"/>
    <n v="0"/>
    <n v="0"/>
    <n v="31.76"/>
    <s v=""/>
    <n v="0"/>
    <n v="0"/>
    <n v="0"/>
    <n v="0"/>
  </r>
  <r>
    <s v="CHD8100012R0110"/>
    <s v="航空插头装配"/>
    <x v="3"/>
    <n v="212"/>
    <x v="0"/>
    <s v="VEP"/>
    <x v="2"/>
    <s v="MRP"/>
    <s v="VMI"/>
    <n v="71"/>
    <n v="0"/>
    <n v="50.29"/>
    <n v="0"/>
    <n v="0"/>
    <n v="15447"/>
    <n v="3570.59"/>
    <n v="4.7258367320515311E-2"/>
    <n v="0"/>
    <n v="0"/>
    <n v="0"/>
    <n v="776829.63"/>
  </r>
  <r>
    <s v="CHD8100012R0111"/>
    <s v="航空插座装配"/>
    <x v="3"/>
    <n v="212"/>
    <x v="0"/>
    <s v="VEP"/>
    <x v="2"/>
    <s v="MRP"/>
    <s v="VMI"/>
    <n v="353"/>
    <n v="0"/>
    <n v="50.29"/>
    <n v="0"/>
    <n v="0"/>
    <n v="12352"/>
    <n v="17752.37"/>
    <n v="2.098040803108808"/>
    <n v="0"/>
    <n v="0"/>
    <n v="0"/>
    <n v="621182.07999999996"/>
  </r>
  <r>
    <s v="CHD8100086R0101"/>
    <s v="插孔"/>
    <x v="3"/>
    <n v="212"/>
    <x v="0"/>
    <s v="VEP"/>
    <x v="2"/>
    <s v="MRP"/>
    <s v="VMI"/>
    <n v="23402"/>
    <n v="0"/>
    <n v="0.85"/>
    <n v="0"/>
    <n v="0"/>
    <n v="683494.9"/>
    <n v="19891.7"/>
    <n v="0.18850908763181701"/>
    <n v="0"/>
    <n v="0"/>
    <n v="0"/>
    <n v="580970.66500000004"/>
  </r>
  <r>
    <s v="CHD8100086R0102"/>
    <s v="2.5插孔"/>
    <x v="3"/>
    <n v="212"/>
    <x v="0"/>
    <s v="VEP"/>
    <x v="2"/>
    <s v="MRP"/>
    <s v="VMI"/>
    <n v="7778"/>
    <n v="0"/>
    <n v="0.85"/>
    <n v="0"/>
    <n v="0"/>
    <n v="34776"/>
    <n v="6611.3"/>
    <n v="245.62140556705774"/>
    <n v="0"/>
    <n v="0"/>
    <n v="0"/>
    <n v="29559.599999999999"/>
  </r>
  <r>
    <s v="CHD8100240P0104"/>
    <s v="二次插头编码销"/>
    <x v="14"/>
    <n v="212"/>
    <x v="0"/>
    <s v="VEP"/>
    <x v="0"/>
    <s v="Order specific"/>
    <n v="2100"/>
    <n v="200"/>
    <n v="0"/>
    <n v="3.74"/>
    <n v="0"/>
    <n v="0"/>
    <n v="200"/>
    <n v="748"/>
    <n v="14194.85"/>
    <n v="0"/>
    <n v="0"/>
    <n v="0"/>
    <n v="748"/>
  </r>
  <r>
    <s v="CHD8320003F0103"/>
    <s v="机箱3150(加固定块)"/>
    <x v="17"/>
    <n v="212"/>
    <x v="0"/>
    <s v="VEP"/>
    <x v="0"/>
    <s v="Order specific"/>
    <n v="2100"/>
    <n v="5"/>
    <n v="10"/>
    <n v="673.43"/>
    <n v="0"/>
    <n v="0"/>
    <n v="59"/>
    <n v="3367.1499999999996"/>
    <n v="1237.2881355932202"/>
    <n v="0"/>
    <n v="0"/>
    <n v="6734.2999999999993"/>
    <n v="39732.369999999995"/>
  </r>
  <r>
    <s v="CHD8320003R0103"/>
    <s v="机箱3150"/>
    <x v="17"/>
    <n v="212"/>
    <x v="0"/>
    <s v="VEP"/>
    <x v="0"/>
    <s v="Order specific"/>
    <n v="2100"/>
    <n v="1"/>
    <n v="0"/>
    <n v="542.84"/>
    <n v="0"/>
    <n v="0"/>
    <n v="1"/>
    <n v="542.84"/>
    <n v="1825"/>
    <n v="0"/>
    <n v="0"/>
    <n v="0"/>
    <n v="542.84"/>
  </r>
  <r>
    <s v="CHD8320003R0107"/>
    <s v="箱体(隔离手车40.5)"/>
    <x v="17"/>
    <n v="212"/>
    <x v="0"/>
    <s v="VEP"/>
    <x v="0"/>
    <s v="Order specific"/>
    <n v="2100"/>
    <n v="2"/>
    <n v="0"/>
    <n v="886"/>
    <n v="0"/>
    <n v="0"/>
    <n v="29"/>
    <n v="1772"/>
    <n v="12.586206896551724"/>
    <n v="0"/>
    <n v="0"/>
    <n v="0"/>
    <n v="25694"/>
  </r>
  <r>
    <s v="CHD8320003R0133"/>
    <s v="箱体(隔离手车40.5)(GE专用)"/>
    <x v="17"/>
    <n v="212"/>
    <x v="0"/>
    <s v="VEP"/>
    <x v="0"/>
    <s v="Order specific"/>
    <n v="2100"/>
    <n v="2"/>
    <n v="0"/>
    <n v="950"/>
    <n v="0"/>
    <n v="0"/>
    <n v="2"/>
    <n v="1900"/>
    <n v="365"/>
    <n v="0"/>
    <n v="0"/>
    <n v="0"/>
    <n v="1900"/>
  </r>
  <r>
    <s v="CHD8320004P0107"/>
    <s v="涨芯"/>
    <x v="2"/>
    <n v="212"/>
    <x v="0"/>
    <s v="VEP"/>
    <x v="1"/>
    <s v="kanban"/>
    <n v="2600"/>
    <n v="168"/>
    <n v="60"/>
    <n v="13.88"/>
    <n v="0"/>
    <n v="30"/>
    <n v="252"/>
    <n v="2331.84"/>
    <n v="2.8968253968253967"/>
    <n v="0"/>
    <n v="208.20000000000002"/>
    <n v="832.80000000000007"/>
    <n v="3497.76"/>
  </r>
  <r>
    <s v="CHD8320007P0102"/>
    <s v="隔离车面板3150"/>
    <x v="17"/>
    <n v="212"/>
    <x v="0"/>
    <s v="VEP"/>
    <x v="0"/>
    <s v="Order specific"/>
    <n v="2100"/>
    <n v="6"/>
    <n v="19"/>
    <n v="52.74"/>
    <n v="0"/>
    <n v="0"/>
    <n v="72"/>
    <n v="316.44"/>
    <n v="851.66666666666674"/>
    <n v="0"/>
    <n v="0"/>
    <n v="1002.0600000000001"/>
    <n v="3797.28"/>
  </r>
  <r>
    <s v="CHD8320007P0103"/>
    <s v="面板40.5-275"/>
    <x v="17"/>
    <n v="212"/>
    <x v="0"/>
    <s v="VEP"/>
    <x v="0"/>
    <s v="Order specific"/>
    <n v="2100"/>
    <n v="2"/>
    <n v="0"/>
    <n v="77.53"/>
    <n v="0"/>
    <n v="0"/>
    <n v="36"/>
    <n v="155.06"/>
    <n v="60.833333333333329"/>
    <n v="0"/>
    <n v="0"/>
    <n v="0"/>
    <n v="2791.08"/>
  </r>
  <r>
    <s v="CHD8320007P0123"/>
    <s v="面板(隔离车40.5)(GE专用)"/>
    <x v="17"/>
    <n v="212"/>
    <x v="0"/>
    <s v="VEP"/>
    <x v="0"/>
    <s v="Order specific"/>
    <n v="2100"/>
    <n v="2"/>
    <n v="0"/>
    <n v="79.81"/>
    <n v="0"/>
    <n v="0"/>
    <n v="2"/>
    <n v="159.62"/>
    <n v="365"/>
    <n v="0"/>
    <n v="0"/>
    <n v="0"/>
    <n v="159.62"/>
  </r>
  <r>
    <s v="CHD8320009R0101"/>
    <s v="联锁板焊接"/>
    <x v="3"/>
    <n v="212"/>
    <x v="0"/>
    <s v="VEP"/>
    <x v="2"/>
    <s v="MRP"/>
    <s v="VMI"/>
    <n v="9"/>
    <n v="0"/>
    <n v="11.1"/>
    <n v="0"/>
    <n v="0"/>
    <n v="199"/>
    <n v="99.899999999999991"/>
    <n v="3.6683417085427137"/>
    <n v="0"/>
    <n v="0"/>
    <n v="0"/>
    <n v="2208.9"/>
  </r>
  <r>
    <s v="CHD8320010P0101"/>
    <s v="导向板"/>
    <x v="3"/>
    <n v="212"/>
    <x v="0"/>
    <s v="VEP"/>
    <x v="2"/>
    <s v="MRP"/>
    <s v="VMI"/>
    <n v="12"/>
    <n v="0"/>
    <n v="6.99"/>
    <n v="0"/>
    <n v="0"/>
    <n v="197"/>
    <n v="83.88"/>
    <n v="16.675126903553299"/>
    <n v="0"/>
    <n v="0"/>
    <n v="0"/>
    <n v="1377.03"/>
  </r>
  <r>
    <s v="CHD8320025P0107"/>
    <s v="PT车面板T650(手车室，无空开)"/>
    <x v="11"/>
    <n v="212"/>
    <x v="0"/>
    <s v="VEP"/>
    <x v="0"/>
    <s v="Order specific"/>
    <n v="2100"/>
    <n v="2"/>
    <n v="0"/>
    <n v="39.64"/>
    <n v="0"/>
    <n v="0"/>
    <n v="0"/>
    <n v="79.28"/>
    <s v=""/>
    <n v="0"/>
    <n v="0"/>
    <n v="0"/>
    <n v="0"/>
  </r>
  <r>
    <s v="CHD8320039P0101"/>
    <s v="配重块"/>
    <x v="3"/>
    <n v="212"/>
    <x v="0"/>
    <s v="VEP"/>
    <x v="2"/>
    <s v="MRP"/>
    <s v="VMI"/>
    <n v="10"/>
    <n v="0"/>
    <n v="89.74"/>
    <n v="0"/>
    <n v="0"/>
    <n v="450"/>
    <n v="897.4"/>
    <n v="1.6222222222222222"/>
    <n v="0"/>
    <n v="0"/>
    <n v="0"/>
    <n v="40383"/>
  </r>
  <r>
    <s v="CHD8320059P0101"/>
    <s v="连板"/>
    <x v="2"/>
    <n v="212"/>
    <x v="0"/>
    <s v="VEP"/>
    <x v="1"/>
    <s v="kanban"/>
    <n v="2600"/>
    <n v="111"/>
    <n v="0"/>
    <n v="4.8"/>
    <n v="0"/>
    <n v="25"/>
    <n v="58"/>
    <n v="532.79999999999995"/>
    <n v="62.931034482758626"/>
    <n v="0"/>
    <n v="60"/>
    <n v="0"/>
    <n v="278.39999999999998"/>
  </r>
  <r>
    <s v="CHD8330052P0114"/>
    <s v="VEC面膜(机械)(GELPAG)"/>
    <x v="18"/>
    <n v="202"/>
    <x v="0"/>
    <s v="VEP"/>
    <x v="0"/>
    <s v="Order specific"/>
    <n v="2100"/>
    <n v="9"/>
    <n v="0"/>
    <n v="82"/>
    <n v="0"/>
    <n v="0"/>
    <n v="0"/>
    <n v="738"/>
    <s v=""/>
    <n v="0"/>
    <n v="0"/>
    <n v="0"/>
    <n v="0"/>
  </r>
  <r>
    <s v="CHD8330052P0115"/>
    <s v="VEC面膜(电气)(GELPAG)"/>
    <x v="18"/>
    <n v="213"/>
    <x v="0"/>
    <s v="VEP"/>
    <x v="0"/>
    <s v="Order specific"/>
    <n v="2100"/>
    <n v="12"/>
    <n v="9"/>
    <n v="49"/>
    <n v="0"/>
    <n v="0"/>
    <n v="12"/>
    <n v="588"/>
    <n v="273.75"/>
    <n v="0"/>
    <n v="0"/>
    <n v="441"/>
    <n v="588"/>
  </r>
  <r>
    <s v="CHD8330052P0116"/>
    <s v="VEC面膜(机械)(GELPAG)(澳用)"/>
    <x v="18"/>
    <n v="202"/>
    <x v="0"/>
    <s v="VEP"/>
    <x v="0"/>
    <s v="Order specific"/>
    <n v="2100"/>
    <n v="33"/>
    <n v="0"/>
    <n v="57.85"/>
    <n v="0"/>
    <n v="0"/>
    <n v="0"/>
    <n v="1909.05"/>
    <s v=""/>
    <n v="0"/>
    <n v="0"/>
    <n v="0"/>
    <n v="0"/>
  </r>
  <r>
    <s v="CHD8330052P0117"/>
    <s v="VEC面膜(电气)(GELPAG)(澳用)"/>
    <x v="18"/>
    <n v="202"/>
    <x v="0"/>
    <s v="VEP"/>
    <x v="0"/>
    <s v="Order specific"/>
    <n v="2100"/>
    <n v="10"/>
    <n v="0"/>
    <n v="54.44"/>
    <n v="0"/>
    <n v="0"/>
    <n v="19"/>
    <n v="544.4"/>
    <n v="633.9473684210526"/>
    <n v="0"/>
    <n v="0"/>
    <n v="0"/>
    <n v="1034.3599999999999"/>
  </r>
  <r>
    <s v="CHD8330054P0141"/>
    <s v="二次盖板"/>
    <x v="18"/>
    <n v="202"/>
    <x v="0"/>
    <s v="VEP"/>
    <x v="0"/>
    <s v="Order specific"/>
    <n v="2100"/>
    <n v="1"/>
    <n v="0"/>
    <n v="47.86"/>
    <n v="0"/>
    <n v="0"/>
    <n v="0"/>
    <n v="47.86"/>
    <s v=""/>
    <n v="0"/>
    <n v="0"/>
    <n v="0"/>
    <n v="0"/>
  </r>
  <r>
    <s v="CHD8350009P0101"/>
    <s v="上触臂盖"/>
    <x v="11"/>
    <n v="202"/>
    <x v="0"/>
    <s v="VEP"/>
    <x v="0"/>
    <s v="Order specific"/>
    <n v="2100"/>
    <n v="9"/>
    <n v="0"/>
    <n v="34.96"/>
    <n v="0"/>
    <n v="0"/>
    <n v="0"/>
    <n v="314.64"/>
    <s v=""/>
    <n v="0"/>
    <n v="0"/>
    <n v="0"/>
    <n v="0"/>
  </r>
  <r>
    <s v="CHD8350011F0102"/>
    <s v="下触臂"/>
    <x v="11"/>
    <n v="212"/>
    <x v="0"/>
    <s v="VEP"/>
    <x v="0"/>
    <s v="Order specific"/>
    <n v="2100"/>
    <n v="3"/>
    <n v="0"/>
    <n v="96.15"/>
    <n v="0"/>
    <n v="0"/>
    <n v="0"/>
    <n v="288.45000000000005"/>
    <s v=""/>
    <n v="0"/>
    <n v="0"/>
    <n v="0"/>
    <n v="0"/>
  </r>
  <r>
    <s v="CHD8350013R0101"/>
    <s v="上触臂"/>
    <x v="11"/>
    <n v="212"/>
    <x v="0"/>
    <s v="VEP"/>
    <x v="0"/>
    <s v="Order specific"/>
    <n v="2100"/>
    <n v="1"/>
    <n v="0"/>
    <n v="290.87"/>
    <n v="0"/>
    <n v="0"/>
    <n v="0"/>
    <n v="290.87"/>
    <s v=""/>
    <n v="0"/>
    <n v="0"/>
    <n v="0"/>
    <n v="0"/>
  </r>
  <r>
    <s v="CHD9000001P0049"/>
    <s v="内六角圆柱头螺钉M16×80 GB/T70.1-2000"/>
    <x v="11"/>
    <n v="219"/>
    <x v="0"/>
    <s v="VEP"/>
    <x v="0"/>
    <s v="Order specific"/>
    <n v="2100"/>
    <n v="111"/>
    <n v="0"/>
    <n v="1.62"/>
    <n v="0"/>
    <n v="0"/>
    <n v="18"/>
    <n v="179.82000000000002"/>
    <n v="20.277777777777775"/>
    <n v="0"/>
    <n v="0"/>
    <n v="0"/>
    <n v="29.160000000000004"/>
  </r>
  <r>
    <s v="CHD9000044P0004"/>
    <s v="滚针轴承8×12×8 GB2764-91"/>
    <x v="14"/>
    <n v="212"/>
    <x v="0"/>
    <s v="VEP"/>
    <x v="0"/>
    <s v="Order specific"/>
    <n v="2100"/>
    <n v="79"/>
    <n v="0"/>
    <n v="1.1599999999999999"/>
    <n v="0"/>
    <n v="0"/>
    <n v="83"/>
    <n v="91.64"/>
    <n v="488.13253012048193"/>
    <n v="0"/>
    <n v="0"/>
    <n v="0"/>
    <n v="96.279999999999987"/>
  </r>
  <r>
    <s v="CHD9000044P0005"/>
    <s v="滚轮滚针轴承14×18×10 GB2764-91"/>
    <x v="3"/>
    <n v="219"/>
    <x v="0"/>
    <s v="VEP"/>
    <x v="2"/>
    <s v="MRP"/>
    <s v="VMI"/>
    <n v="410"/>
    <n v="0"/>
    <n v="1.18"/>
    <n v="0"/>
    <n v="0"/>
    <n v="97577"/>
    <n v="483.79999999999995"/>
    <n v="0.29551021244760545"/>
    <n v="0"/>
    <n v="0"/>
    <n v="0"/>
    <n v="115140.86"/>
  </r>
  <r>
    <s v="CHD9000044P0006"/>
    <s v="滚针轴承16×22×20 GB2764-91"/>
    <x v="3"/>
    <n v="219"/>
    <x v="0"/>
    <s v="VEP"/>
    <x v="2"/>
    <s v="MRP"/>
    <s v="VMI"/>
    <n v="320"/>
    <n v="0"/>
    <n v="1.69"/>
    <n v="0"/>
    <n v="0"/>
    <n v="16015"/>
    <n v="540.79999999999995"/>
    <n v="9.3443646581330011"/>
    <n v="0"/>
    <n v="0"/>
    <n v="0"/>
    <n v="27065.35"/>
  </r>
  <r>
    <s v="CHD9000046P0001"/>
    <s v="链条081-1×40 GB1243-97-081-1×40"/>
    <x v="3"/>
    <n v="219"/>
    <x v="0"/>
    <s v="VEP"/>
    <x v="2"/>
    <s v="MRP"/>
    <s v="VMI"/>
    <n v="88"/>
    <n v="0"/>
    <n v="4.7"/>
    <n v="0"/>
    <n v="0"/>
    <n v="15009"/>
    <n v="413.6"/>
    <n v="7.7819974681857556"/>
    <n v="0"/>
    <n v="0"/>
    <n v="0"/>
    <n v="70542.3"/>
  </r>
  <r>
    <s v="CHD9000046P0003"/>
    <s v="链条415B-1×40 GB1243-97-415B-1×40"/>
    <x v="3"/>
    <n v="219"/>
    <x v="0"/>
    <s v="VEP"/>
    <x v="2"/>
    <s v="MRP"/>
    <s v="VMI"/>
    <n v="19"/>
    <n v="0"/>
    <n v="6"/>
    <n v="0"/>
    <n v="0"/>
    <n v="1006"/>
    <n v="114"/>
    <n v="31.928429423459246"/>
    <n v="0"/>
    <n v="0"/>
    <n v="0"/>
    <n v="6036"/>
  </r>
  <r>
    <s v="CHD9000047P0001"/>
    <s v="300/500V，RV-105 1平，105℃，多股黑色软导线"/>
    <x v="3"/>
    <n v="219"/>
    <x v="0"/>
    <s v="VEP"/>
    <x v="2"/>
    <s v="MRP"/>
    <s v="VMI"/>
    <n v="50458.25"/>
    <n v="0"/>
    <n v="0.95"/>
    <n v="0"/>
    <n v="0"/>
    <n v="1370084.85"/>
    <n v="47935.337499999994"/>
    <n v="5.0617303008642124E-3"/>
    <n v="0"/>
    <n v="0"/>
    <n v="0"/>
    <n v="1301580.6074999999"/>
  </r>
  <r>
    <s v="CHD9000052P0001"/>
    <s v="轴承61905 GB276-94"/>
    <x v="3"/>
    <n v="212"/>
    <x v="0"/>
    <s v="VEP"/>
    <x v="2"/>
    <s v="MRP"/>
    <s v="VMI"/>
    <n v="1063"/>
    <n v="0"/>
    <n v="14.19"/>
    <n v="0"/>
    <n v="0"/>
    <n v="32066"/>
    <n v="15083.97"/>
    <n v="574.35480727250047"/>
    <n v="0"/>
    <n v="0"/>
    <n v="0"/>
    <n v="455016.54"/>
  </r>
  <r>
    <s v="CHD9000052P0007"/>
    <s v="轴承6005 GB2764-94"/>
    <x v="3"/>
    <n v="212"/>
    <x v="0"/>
    <s v="VEP"/>
    <x v="2"/>
    <s v="MRP"/>
    <s v="VMI"/>
    <n v="595"/>
    <n v="0"/>
    <n v="12.94"/>
    <n v="0"/>
    <n v="0"/>
    <n v="16087"/>
    <n v="7699.2999999999993"/>
    <n v="24.118542922856964"/>
    <n v="0"/>
    <n v="0"/>
    <n v="0"/>
    <n v="208165.78"/>
  </r>
  <r>
    <s v="CHD9000053P0015"/>
    <s v="弹性圆柱销5×20 GB/T879.1-2000"/>
    <x v="11"/>
    <n v="217"/>
    <x v="0"/>
    <s v="VEP"/>
    <x v="0"/>
    <s v="Order specific"/>
    <n v="2100"/>
    <n v="100"/>
    <n v="0"/>
    <n v="0.16"/>
    <n v="0"/>
    <n v="0"/>
    <n v="0"/>
    <n v="16"/>
    <s v=""/>
    <n v="0"/>
    <n v="0"/>
    <n v="0"/>
    <n v="0"/>
  </r>
  <r>
    <s v="CHD9000056P0001"/>
    <s v="滚针轴承25×12×14 KVZ"/>
    <x v="3"/>
    <n v="219"/>
    <x v="0"/>
    <s v="VEP"/>
    <x v="2"/>
    <s v="MRP"/>
    <s v="VMI"/>
    <n v="144"/>
    <n v="0"/>
    <n v="9.1199999999999992"/>
    <n v="0"/>
    <n v="0"/>
    <n v="16029"/>
    <n v="1313.28"/>
    <n v="2.2771227150789195"/>
    <n v="0"/>
    <n v="0"/>
    <n v="0"/>
    <n v="146184.47999999998"/>
  </r>
  <r>
    <s v="CHD9000057P0001"/>
    <s v="单向轴承 FZ16"/>
    <x v="3"/>
    <n v="212"/>
    <x v="0"/>
    <s v="VEP"/>
    <x v="2"/>
    <s v="MRP"/>
    <s v="VMI"/>
    <n v="1073"/>
    <n v="0"/>
    <n v="16.850000000000001"/>
    <n v="0"/>
    <n v="0"/>
    <n v="31869"/>
    <n v="18080.050000000003"/>
    <n v="1.649251623835075"/>
    <n v="0"/>
    <n v="0"/>
    <n v="0"/>
    <n v="536992.65"/>
  </r>
  <r>
    <s v="CHD9000057P0002"/>
    <s v="单向轴承 FZ20"/>
    <x v="3"/>
    <n v="212"/>
    <x v="0"/>
    <s v="VEP"/>
    <x v="2"/>
    <s v="MRP"/>
    <s v="VMI"/>
    <n v="2016"/>
    <n v="0"/>
    <n v="17.96"/>
    <n v="0"/>
    <n v="0"/>
    <n v="31067"/>
    <n v="36207.360000000001"/>
    <n v="12.606463449962982"/>
    <n v="0"/>
    <n v="0"/>
    <n v="0"/>
    <n v="557963.32000000007"/>
  </r>
  <r>
    <s v="CHD9000128P0002"/>
    <s v="GB/T 879.3-2000弹性圆柱销 卷制 5×26"/>
    <x v="11"/>
    <n v="219"/>
    <x v="0"/>
    <s v="VEP"/>
    <x v="0"/>
    <s v="Order specific"/>
    <n v="2100"/>
    <n v="1723"/>
    <n v="0"/>
    <n v="0.65"/>
    <n v="0"/>
    <n v="0"/>
    <n v="14"/>
    <n v="1119.95"/>
    <n v="52560"/>
    <n v="0"/>
    <n v="0"/>
    <n v="0"/>
    <n v="9.1"/>
  </r>
  <r>
    <s v="CPX2-03-N11AZZ"/>
    <s v="接触器"/>
    <x v="8"/>
    <n v="213"/>
    <x v="1"/>
    <s v="HVX"/>
    <x v="0"/>
    <s v="Order specific"/>
    <n v="2100"/>
    <n v="71"/>
    <n v="291"/>
    <n v="10174.76"/>
    <n v="0"/>
    <n v="0"/>
    <n v="537"/>
    <n v="722407.96"/>
    <n v="1171.1266294227187"/>
    <n v="0"/>
    <n v="0"/>
    <n v="2960855.16"/>
    <n v="5463846.1200000001"/>
  </r>
  <r>
    <s v="DRC000450-01"/>
    <s v="SPACER"/>
    <x v="2"/>
    <n v="212"/>
    <x v="1"/>
    <s v="HVX"/>
    <x v="1"/>
    <s v="kanban"/>
    <n v="2600"/>
    <n v="139"/>
    <n v="90"/>
    <n v="1.6"/>
    <n v="0"/>
    <n v="30"/>
    <n v="866"/>
    <n v="222.4"/>
    <n v="29.924942263279444"/>
    <n v="0"/>
    <n v="24"/>
    <n v="144"/>
    <n v="1385.6000000000001"/>
  </r>
  <r>
    <s v="DRC001061-02"/>
    <s v="DAMPER"/>
    <x v="2"/>
    <n v="202"/>
    <x v="1"/>
    <s v="HVX"/>
    <x v="1"/>
    <s v="kanban"/>
    <n v="2600"/>
    <n v="546"/>
    <n v="704"/>
    <n v="1"/>
    <n v="0"/>
    <n v="176"/>
    <n v="2116"/>
    <n v="546"/>
    <n v="23.976843100189036"/>
    <n v="0"/>
    <n v="88"/>
    <n v="704"/>
    <n v="2116"/>
  </r>
  <r>
    <s v="DRC001528-02"/>
    <s v="CALIBRE"/>
    <x v="2"/>
    <n v="202"/>
    <x v="1"/>
    <s v="HVX"/>
    <x v="1"/>
    <s v="kanban"/>
    <n v="2600"/>
    <n v="261"/>
    <n v="96"/>
    <n v="4"/>
    <n v="0"/>
    <n v="24"/>
    <n v="7"/>
    <n v="1044"/>
    <n v="28470"/>
    <n v="0"/>
    <n v="48"/>
    <n v="384"/>
    <n v="28"/>
  </r>
  <r>
    <s v="DRC001560-01"/>
    <s v="BEARING"/>
    <x v="2"/>
    <n v="202"/>
    <x v="1"/>
    <s v="HVX"/>
    <x v="1"/>
    <s v="kanban"/>
    <n v="2600"/>
    <n v="291"/>
    <n v="352"/>
    <n v="2.8"/>
    <n v="0"/>
    <n v="88"/>
    <n v="1058"/>
    <n v="814.8"/>
    <n v="90.042533081285441"/>
    <n v="0"/>
    <n v="123.19999999999999"/>
    <n v="985.59999999999991"/>
    <n v="2962.3999999999996"/>
  </r>
  <r>
    <s v="DRC001561-01"/>
    <s v="RING"/>
    <x v="2"/>
    <n v="202"/>
    <x v="1"/>
    <s v="HVX"/>
    <x v="1"/>
    <s v="kanban"/>
    <n v="2600"/>
    <n v="252"/>
    <n v="360"/>
    <n v="0.85"/>
    <n v="0"/>
    <n v="90"/>
    <n v="1584"/>
    <n v="214.2"/>
    <n v="67.054924242424249"/>
    <n v="0"/>
    <n v="38.25"/>
    <n v="306"/>
    <n v="1346.3999999999999"/>
  </r>
  <r>
    <s v="DRC001567-01"/>
    <s v="WASHER"/>
    <x v="2"/>
    <n v="202"/>
    <x v="1"/>
    <s v="HVX"/>
    <x v="1"/>
    <s v="kanban"/>
    <n v="2600"/>
    <n v="294"/>
    <n v="360"/>
    <n v="0.53"/>
    <n v="0"/>
    <n v="90"/>
    <n v="1584"/>
    <n v="155.82000000000002"/>
    <n v="58.06818181818182"/>
    <n v="0"/>
    <n v="23.85"/>
    <n v="190.8"/>
    <n v="839.5200000000001"/>
  </r>
  <r>
    <s v="DRC001580-01"/>
    <s v="GASKET"/>
    <x v="2"/>
    <n v="202"/>
    <x v="1"/>
    <s v="HVX"/>
    <x v="1"/>
    <s v="kanban"/>
    <n v="2600"/>
    <n v="268"/>
    <n v="352"/>
    <n v="0.2"/>
    <n v="0"/>
    <n v="88"/>
    <n v="1058"/>
    <n v="53.6"/>
    <n v="101.42722117202268"/>
    <n v="0"/>
    <n v="8.8000000000000007"/>
    <n v="70.400000000000006"/>
    <n v="211.60000000000002"/>
  </r>
  <r>
    <s v="DRC001663-01"/>
    <s v="WASHER"/>
    <x v="9"/>
    <n v="213"/>
    <x v="1"/>
    <s v="HVX"/>
    <x v="0"/>
    <s v="Order specific"/>
    <n v="2100"/>
    <n v="683"/>
    <n v="510"/>
    <n v="2.73"/>
    <n v="200"/>
    <n v="0"/>
    <n v="237"/>
    <n v="1864.59"/>
    <n v="412.74261603375527"/>
    <n v="546"/>
    <n v="0"/>
    <n v="1392.3"/>
    <n v="647.01"/>
  </r>
  <r>
    <s v="DRC001670-01"/>
    <s v="POINTER"/>
    <x v="2"/>
    <n v="212"/>
    <x v="1"/>
    <s v="HVX"/>
    <x v="1"/>
    <s v="kanban"/>
    <n v="2600"/>
    <n v="263"/>
    <n v="264"/>
    <n v="3.71"/>
    <n v="0"/>
    <n v="88"/>
    <n v="1058"/>
    <n v="975.73"/>
    <n v="235.62854442344045"/>
    <n v="0"/>
    <n v="163.24"/>
    <n v="979.43999999999994"/>
    <n v="3925.18"/>
  </r>
  <r>
    <s v="DRC001671-01"/>
    <s v="STOP"/>
    <x v="2"/>
    <n v="202"/>
    <x v="1"/>
    <s v="HVX"/>
    <x v="1"/>
    <s v="kanban"/>
    <n v="2600"/>
    <n v="155"/>
    <n v="176"/>
    <n v="3.46"/>
    <n v="0"/>
    <n v="44"/>
    <n v="529"/>
    <n v="536.29999999999995"/>
    <n v="181.46502835538752"/>
    <n v="0"/>
    <n v="76.12"/>
    <n v="608.96"/>
    <n v="1830.34"/>
  </r>
  <r>
    <s v="DRC001675-01"/>
    <s v="SUPPORT"/>
    <x v="2"/>
    <n v="202"/>
    <x v="1"/>
    <s v="HVX"/>
    <x v="1"/>
    <s v="kanban"/>
    <n v="2600"/>
    <n v="261"/>
    <n v="440"/>
    <n v="8.4499999999999993"/>
    <n v="0"/>
    <n v="88"/>
    <n v="1058"/>
    <n v="2205.4499999999998"/>
    <n v="53.473534971644618"/>
    <n v="0"/>
    <n v="371.79999999999995"/>
    <n v="3717.9999999999995"/>
    <n v="8940.0999999999985"/>
  </r>
  <r>
    <s v="DRC001677-01"/>
    <s v="SUPPORT"/>
    <x v="2"/>
    <n v="202"/>
    <x v="1"/>
    <s v="HVX"/>
    <x v="1"/>
    <s v="kanban"/>
    <n v="2600"/>
    <n v="80"/>
    <n v="120"/>
    <n v="14.1"/>
    <n v="0"/>
    <n v="30"/>
    <n v="237"/>
    <n v="1128"/>
    <n v="401.96202531645571"/>
    <n v="0"/>
    <n v="211.5"/>
    <n v="1692"/>
    <n v="3341.7"/>
  </r>
  <r>
    <s v="DRC001679-01"/>
    <s v="CBX框架壳上"/>
    <x v="3"/>
    <n v="202"/>
    <x v="1"/>
    <s v="HVX"/>
    <x v="2"/>
    <s v="MRP"/>
    <s v="VMI"/>
    <n v="27"/>
    <n v="0"/>
    <n v="76.92"/>
    <n v="0"/>
    <n v="0"/>
    <n v="1226"/>
    <n v="2076.84"/>
    <n v="23.817292006525282"/>
    <n v="0"/>
    <n v="0"/>
    <n v="0"/>
    <n v="94303.92"/>
  </r>
  <r>
    <s v="DRC001682-01"/>
    <s v="SUPPORT"/>
    <x v="2"/>
    <n v="202"/>
    <x v="1"/>
    <s v="HVX"/>
    <x v="1"/>
    <s v="kanban"/>
    <n v="2600"/>
    <n v="139"/>
    <n v="90"/>
    <n v="16.2"/>
    <n v="0"/>
    <n v="30"/>
    <n v="237"/>
    <n v="2251.7999999999997"/>
    <n v="41.582278481012658"/>
    <n v="0"/>
    <n v="243"/>
    <n v="1458"/>
    <n v="3839.3999999999996"/>
  </r>
  <r>
    <s v="DRC001686-01"/>
    <s v="机械闭锁安装件（黑色）"/>
    <x v="3"/>
    <n v="202"/>
    <x v="1"/>
    <s v="HVX"/>
    <x v="2"/>
    <s v="MRP"/>
    <s v="VMI"/>
    <n v="5"/>
    <n v="0"/>
    <n v="39.119999999999997"/>
    <n v="0"/>
    <n v="0"/>
    <n v="237"/>
    <n v="195.6"/>
    <n v="214.07172995780593"/>
    <n v="0"/>
    <n v="0"/>
    <n v="0"/>
    <n v="9271.4399999999987"/>
  </r>
  <r>
    <s v="DRC001688-01"/>
    <s v="接触器分闸弹簧安装板"/>
    <x v="3"/>
    <n v="202"/>
    <x v="1"/>
    <s v="HVX"/>
    <x v="2"/>
    <s v="MRP"/>
    <s v="VMI"/>
    <n v="27"/>
    <n v="0"/>
    <n v="51.21"/>
    <n v="0"/>
    <n v="0"/>
    <n v="529"/>
    <n v="1382.67"/>
    <n v="3.4499054820415878"/>
    <n v="0"/>
    <n v="0"/>
    <n v="0"/>
    <n v="27090.09"/>
  </r>
  <r>
    <s v="DRC001689-01"/>
    <s v="灭弧室 连接铜片"/>
    <x v="9"/>
    <n v="212"/>
    <x v="1"/>
    <s v="HVX"/>
    <x v="0"/>
    <s v="Order specific"/>
    <n v="2100"/>
    <n v="36"/>
    <n v="0"/>
    <n v="49.39"/>
    <n v="0"/>
    <n v="0"/>
    <n v="144"/>
    <n v="1778.04"/>
    <n v="68.4375"/>
    <n v="0"/>
    <n v="0"/>
    <n v="0"/>
    <n v="7112.16"/>
  </r>
  <r>
    <s v="DRC001690-01"/>
    <s v="接触器合闸电磁铁安装板"/>
    <x v="3"/>
    <n v="202"/>
    <x v="1"/>
    <s v="HVX"/>
    <x v="2"/>
    <s v="MRP"/>
    <s v="VMI"/>
    <n v="27"/>
    <n v="0"/>
    <n v="52.14"/>
    <n v="0"/>
    <n v="0"/>
    <n v="529"/>
    <n v="1407.78"/>
    <n v="24.839319470699433"/>
    <n v="0"/>
    <n v="0"/>
    <n v="0"/>
    <n v="27582.06"/>
  </r>
  <r>
    <s v="DRC001691-01"/>
    <s v="FORK"/>
    <x v="2"/>
    <n v="202"/>
    <x v="1"/>
    <s v="HVX"/>
    <x v="1"/>
    <s v="kanban"/>
    <n v="2600"/>
    <n v="101"/>
    <n v="90"/>
    <n v="23"/>
    <n v="0"/>
    <n v="30"/>
    <n v="554"/>
    <n v="2323"/>
    <n v="17.788808664259928"/>
    <n v="0"/>
    <n v="345"/>
    <n v="2070"/>
    <n v="12742"/>
  </r>
  <r>
    <s v="DRC001692-01"/>
    <s v="RING"/>
    <x v="2"/>
    <n v="212"/>
    <x v="1"/>
    <s v="HVX"/>
    <x v="1"/>
    <s v="kanban"/>
    <n v="2600"/>
    <n v="292"/>
    <n v="240"/>
    <n v="1.32"/>
    <n v="0"/>
    <n v="60"/>
    <n v="237"/>
    <n v="385.44"/>
    <n v="155.54852320675107"/>
    <n v="0"/>
    <n v="39.6"/>
    <n v="316.8"/>
    <n v="312.84000000000003"/>
  </r>
  <r>
    <s v="DRC001693-01"/>
    <s v="PLATE"/>
    <x v="2"/>
    <n v="202"/>
    <x v="1"/>
    <s v="HVX"/>
    <x v="1"/>
    <s v="kanban"/>
    <n v="2600"/>
    <n v="261"/>
    <n v="360"/>
    <n v="9.5"/>
    <n v="0"/>
    <n v="90"/>
    <n v="1214"/>
    <n v="2479.5"/>
    <n v="87.792421746293243"/>
    <n v="0"/>
    <n v="427.5"/>
    <n v="3420"/>
    <n v="11533"/>
  </r>
  <r>
    <s v="DRC001694-01"/>
    <s v="PIN"/>
    <x v="2"/>
    <n v="202"/>
    <x v="1"/>
    <s v="HVX"/>
    <x v="1"/>
    <s v="kanban"/>
    <n v="2600"/>
    <n v="161"/>
    <n v="60"/>
    <n v="16.510000000000002"/>
    <n v="0"/>
    <n v="30"/>
    <n v="237"/>
    <n v="2658.11"/>
    <n v="401.96202531645571"/>
    <n v="0"/>
    <n v="247.65000000000003"/>
    <n v="990.60000000000014"/>
    <n v="3912.8700000000003"/>
  </r>
  <r>
    <s v="DRC001698-01"/>
    <s v="接触器合闸电磁铁铁芯"/>
    <x v="3"/>
    <n v="202"/>
    <x v="1"/>
    <s v="HVX"/>
    <x v="2"/>
    <s v="MRP"/>
    <s v="VMI"/>
    <n v="54"/>
    <n v="0"/>
    <n v="27.2"/>
    <n v="0"/>
    <n v="0"/>
    <n v="1058"/>
    <n v="1468.8"/>
    <n v="55.54347826086957"/>
    <n v="0"/>
    <n v="0"/>
    <n v="0"/>
    <n v="28777.599999999999"/>
  </r>
  <r>
    <s v="DRC001699-01"/>
    <s v="LEVER"/>
    <x v="2"/>
    <n v="202"/>
    <x v="1"/>
    <s v="HVX"/>
    <x v="1"/>
    <s v="kanban"/>
    <n v="2600"/>
    <n v="89"/>
    <n v="120"/>
    <n v="1.02"/>
    <n v="0"/>
    <n v="30"/>
    <n v="237"/>
    <n v="90.78"/>
    <n v="83.164556962025316"/>
    <n v="0"/>
    <n v="15.3"/>
    <n v="122.4"/>
    <n v="241.74"/>
  </r>
  <r>
    <s v="DRC001700-01"/>
    <s v="SUPPORT"/>
    <x v="2"/>
    <n v="202"/>
    <x v="1"/>
    <s v="HVX"/>
    <x v="1"/>
    <s v="kanban"/>
    <n v="2600"/>
    <n v="101"/>
    <n v="90"/>
    <n v="0.91"/>
    <n v="0"/>
    <n v="30"/>
    <n v="237"/>
    <n v="91.91"/>
    <n v="137.06751054852322"/>
    <n v="0"/>
    <n v="13.65"/>
    <n v="81.900000000000006"/>
    <n v="215.67000000000002"/>
  </r>
  <r>
    <s v="DRC001702-01"/>
    <s v="PLATE"/>
    <x v="2"/>
    <n v="202"/>
    <x v="1"/>
    <s v="HVX"/>
    <x v="1"/>
    <s v="kanban"/>
    <n v="2600"/>
    <n v="112"/>
    <n v="90"/>
    <n v="0.91"/>
    <n v="0"/>
    <n v="30"/>
    <n v="237"/>
    <n v="101.92"/>
    <n v="155.54852320675107"/>
    <n v="0"/>
    <n v="13.65"/>
    <n v="81.900000000000006"/>
    <n v="215.67000000000002"/>
  </r>
  <r>
    <s v="DRC001705-01"/>
    <s v="SUPPORT"/>
    <x v="2"/>
    <n v="202"/>
    <x v="1"/>
    <s v="HVX"/>
    <x v="1"/>
    <s v="kanban"/>
    <n v="2600"/>
    <n v="109"/>
    <n v="90"/>
    <n v="1.43"/>
    <n v="0"/>
    <n v="30"/>
    <n v="237"/>
    <n v="155.87"/>
    <n v="172.48945147679325"/>
    <n v="0"/>
    <n v="21.45"/>
    <n v="128.69999999999999"/>
    <n v="338.90999999999997"/>
  </r>
  <r>
    <s v="DRC001706-01"/>
    <s v="LEVER"/>
    <x v="2"/>
    <n v="202"/>
    <x v="1"/>
    <s v="HVX"/>
    <x v="1"/>
    <s v="kanban"/>
    <n v="2600"/>
    <n v="87"/>
    <n v="150"/>
    <n v="1.34"/>
    <n v="0"/>
    <n v="30"/>
    <n v="237"/>
    <n v="116.58000000000001"/>
    <n v="167.86919831223628"/>
    <n v="0"/>
    <n v="20.100000000000001"/>
    <n v="201"/>
    <n v="317.58000000000004"/>
  </r>
  <r>
    <s v="DRC001707-01"/>
    <s v="LEVER"/>
    <x v="2"/>
    <n v="202"/>
    <x v="1"/>
    <s v="HVX"/>
    <x v="1"/>
    <s v="kanban"/>
    <n v="2600"/>
    <n v="126"/>
    <n v="90"/>
    <n v="14.33"/>
    <n v="0"/>
    <n v="30"/>
    <n v="237"/>
    <n v="1805.58"/>
    <n v="133.98734177215189"/>
    <n v="0"/>
    <n v="214.95"/>
    <n v="1289.7"/>
    <n v="3396.21"/>
  </r>
  <r>
    <s v="DRC001710-01"/>
    <s v="SPACER"/>
    <x v="2"/>
    <n v="202"/>
    <x v="1"/>
    <s v="HVX"/>
    <x v="1"/>
    <s v="kanban"/>
    <n v="2600"/>
    <n v="352"/>
    <n v="352"/>
    <n v="2.2000000000000002"/>
    <n v="0"/>
    <n v="88"/>
    <n v="1058"/>
    <n v="774.40000000000009"/>
    <n v="43.46880907372401"/>
    <n v="0"/>
    <n v="96.800000000000011"/>
    <n v="774.40000000000009"/>
    <n v="2327.6000000000004"/>
  </r>
  <r>
    <s v="DRC001713-01"/>
    <s v="SPACER"/>
    <x v="2"/>
    <n v="202"/>
    <x v="1"/>
    <s v="HVX"/>
    <x v="1"/>
    <s v="kanban"/>
    <n v="2600"/>
    <n v="289"/>
    <n v="180"/>
    <n v="13.65"/>
    <n v="0"/>
    <n v="90"/>
    <n v="1585"/>
    <n v="3944.85"/>
    <n v="81.059936908517358"/>
    <n v="0"/>
    <n v="614.25"/>
    <n v="2457"/>
    <n v="21635.25"/>
  </r>
  <r>
    <s v="DRC001716-01"/>
    <s v="ROLLER"/>
    <x v="2"/>
    <n v="202"/>
    <x v="1"/>
    <s v="HVX"/>
    <x v="1"/>
    <s v="kanban"/>
    <n v="2600"/>
    <n v="155"/>
    <n v="150"/>
    <n v="4.2"/>
    <n v="0"/>
    <n v="30"/>
    <n v="237"/>
    <n v="651"/>
    <n v="445.08438818565401"/>
    <n v="0"/>
    <n v="63"/>
    <n v="630"/>
    <n v="995.40000000000009"/>
  </r>
  <r>
    <s v="DRC001718-01"/>
    <s v="AXLE"/>
    <x v="2"/>
    <n v="202"/>
    <x v="1"/>
    <s v="HVX"/>
    <x v="1"/>
    <s v="kanban"/>
    <n v="2600"/>
    <n v="151"/>
    <n v="120"/>
    <n v="21.23"/>
    <n v="0"/>
    <n v="30"/>
    <n v="237"/>
    <n v="3205.73"/>
    <n v="238.71308016877637"/>
    <n v="0"/>
    <n v="318.45"/>
    <n v="2547.6"/>
    <n v="5031.51"/>
  </r>
  <r>
    <s v="DRC001720-01"/>
    <s v="PIN"/>
    <x v="2"/>
    <n v="202"/>
    <x v="1"/>
    <s v="HVX"/>
    <x v="1"/>
    <s v="kanban"/>
    <n v="2600"/>
    <n v="210"/>
    <n v="180"/>
    <n v="8.75"/>
    <n v="0"/>
    <n v="90"/>
    <n v="1584"/>
    <n v="1837.5"/>
    <n v="34.794823232323232"/>
    <n v="0"/>
    <n v="393.75"/>
    <n v="1575"/>
    <n v="13860"/>
  </r>
  <r>
    <s v="DRC001722-01"/>
    <s v="WASHER"/>
    <x v="2"/>
    <n v="212"/>
    <x v="1"/>
    <s v="HVX"/>
    <x v="1"/>
    <s v="kanban"/>
    <n v="2600"/>
    <n v="330"/>
    <n v="479"/>
    <n v="0.7"/>
    <n v="0"/>
    <n v="88"/>
    <n v="1058"/>
    <n v="230.99999999999997"/>
    <n v="72.448015122873343"/>
    <n v="0"/>
    <n v="30.799999999999997"/>
    <n v="335.29999999999995"/>
    <n v="740.59999999999991"/>
  </r>
  <r>
    <s v="DRC001723-01"/>
    <s v="COMPRESSION SPRING"/>
    <x v="2"/>
    <n v="219"/>
    <x v="1"/>
    <s v="HVX"/>
    <x v="1"/>
    <s v="kanban"/>
    <n v="2600"/>
    <n v="27"/>
    <n v="660"/>
    <n v="2.96"/>
    <n v="0"/>
    <n v="132"/>
    <n v="1058"/>
    <n v="79.92"/>
    <n v="113.84688090737239"/>
    <n v="0"/>
    <n v="195.35999999999999"/>
    <n v="1953.6"/>
    <n v="3131.68"/>
  </r>
  <r>
    <s v="DRC001727-01"/>
    <s v="SPECIAL SCREW"/>
    <x v="2"/>
    <n v="202"/>
    <x v="1"/>
    <s v="HVX"/>
    <x v="1"/>
    <s v="kanban"/>
    <n v="2600"/>
    <n v="136"/>
    <n v="88"/>
    <n v="13.29"/>
    <n v="0"/>
    <n v="44"/>
    <n v="529"/>
    <n v="1807.4399999999998"/>
    <n v="18.629489603024574"/>
    <n v="0"/>
    <n v="292.38"/>
    <n v="1169.52"/>
    <n v="7030.41"/>
  </r>
  <r>
    <s v="DRC001729-01"/>
    <s v="NUT"/>
    <x v="2"/>
    <n v="212"/>
    <x v="1"/>
    <s v="HVX"/>
    <x v="1"/>
    <s v="kanban"/>
    <n v="2600"/>
    <n v="198"/>
    <n v="352"/>
    <n v="5.8"/>
    <n v="0"/>
    <n v="88"/>
    <n v="1058"/>
    <n v="1148.3999999999999"/>
    <n v="46.918714555765597"/>
    <n v="0"/>
    <n v="255.2"/>
    <n v="2041.6"/>
    <n v="6136.4"/>
  </r>
  <r>
    <s v="DRC001730-01"/>
    <s v="NUT"/>
    <x v="2"/>
    <n v="212"/>
    <x v="1"/>
    <s v="HVX"/>
    <x v="1"/>
    <s v="kanban"/>
    <n v="2600"/>
    <n v="315"/>
    <n v="440"/>
    <n v="3.1"/>
    <n v="0"/>
    <n v="88"/>
    <n v="1058"/>
    <n v="976.5"/>
    <n v="68.30812854442344"/>
    <n v="0"/>
    <n v="136.4"/>
    <n v="1364"/>
    <n v="3279.8"/>
  </r>
  <r>
    <s v="DRC001732-01"/>
    <s v="SUPPORT"/>
    <x v="2"/>
    <n v="202"/>
    <x v="1"/>
    <s v="HVX"/>
    <x v="1"/>
    <s v="kanban"/>
    <n v="2600"/>
    <n v="93"/>
    <n v="90"/>
    <n v="16.45"/>
    <n v="0"/>
    <n v="30"/>
    <n v="237"/>
    <n v="1529.85"/>
    <n v="485.12658227848101"/>
    <n v="0"/>
    <n v="246.75"/>
    <n v="1480.5"/>
    <n v="3898.6499999999996"/>
  </r>
  <r>
    <s v="DRC001733-01"/>
    <s v="SUPPORT"/>
    <x v="2"/>
    <n v="202"/>
    <x v="1"/>
    <s v="HVX"/>
    <x v="1"/>
    <s v="kanban"/>
    <n v="2600"/>
    <n v="130"/>
    <n v="90"/>
    <n v="0.91"/>
    <n v="0"/>
    <n v="30"/>
    <n v="237"/>
    <n v="118.3"/>
    <n v="143.22784810126581"/>
    <n v="0"/>
    <n v="13.65"/>
    <n v="81.900000000000006"/>
    <n v="215.67000000000002"/>
  </r>
  <r>
    <s v="DRC001745-01"/>
    <s v="CBX框架壳下"/>
    <x v="3"/>
    <n v="202"/>
    <x v="1"/>
    <s v="HVX"/>
    <x v="2"/>
    <s v="MRP"/>
    <s v="VMI"/>
    <n v="27"/>
    <n v="0"/>
    <n v="186.18"/>
    <n v="0"/>
    <n v="0"/>
    <n v="1227"/>
    <n v="5026.8600000000006"/>
    <n v="38.671556642216792"/>
    <n v="0"/>
    <n v="0"/>
    <n v="0"/>
    <n v="228442.86000000002"/>
  </r>
  <r>
    <s v="DRC001746-01"/>
    <s v="CBX框架软连接支撑横杆"/>
    <x v="3"/>
    <n v="202"/>
    <x v="1"/>
    <s v="HVX"/>
    <x v="2"/>
    <s v="MRP"/>
    <s v="VMI"/>
    <n v="27"/>
    <n v="0"/>
    <n v="14.36"/>
    <n v="0"/>
    <n v="0"/>
    <n v="1226"/>
    <n v="387.71999999999997"/>
    <n v="8.0383360522022844"/>
    <n v="0"/>
    <n v="0"/>
    <n v="0"/>
    <n v="17605.36"/>
  </r>
  <r>
    <s v="DRC001749-01"/>
    <s v="分闸电磁铁 110~250VDC"/>
    <x v="3"/>
    <n v="202"/>
    <x v="1"/>
    <s v="HVX"/>
    <x v="2"/>
    <s v="MRP"/>
    <s v="VMI"/>
    <n v="28"/>
    <n v="0"/>
    <n v="75"/>
    <n v="0"/>
    <n v="0"/>
    <n v="409"/>
    <n v="2100"/>
    <n v="24.095354523227382"/>
    <n v="0"/>
    <n v="0"/>
    <n v="0"/>
    <n v="30675"/>
  </r>
  <r>
    <s v="DRC001749-02"/>
    <s v="接触器用分闸电磁铁"/>
    <x v="9"/>
    <n v="202"/>
    <x v="1"/>
    <s v="HVX"/>
    <x v="0"/>
    <s v="Order specific"/>
    <n v="2100"/>
    <n v="5"/>
    <n v="0"/>
    <n v="260.99"/>
    <n v="0"/>
    <n v="0"/>
    <n v="0"/>
    <n v="1304.95"/>
    <s v=""/>
    <n v="0"/>
    <n v="0"/>
    <n v="0"/>
    <n v="0"/>
  </r>
  <r>
    <s v="DRC001749-03"/>
    <s v="接触器用分闸电磁铁"/>
    <x v="9"/>
    <n v="202"/>
    <x v="1"/>
    <s v="HVX"/>
    <x v="0"/>
    <s v="Order specific"/>
    <n v="2100"/>
    <n v="11"/>
    <n v="0"/>
    <n v="260.99"/>
    <n v="0"/>
    <n v="0"/>
    <n v="0"/>
    <n v="2870.8900000000003"/>
    <s v=""/>
    <n v="0"/>
    <n v="0"/>
    <n v="0"/>
    <n v="0"/>
  </r>
  <r>
    <s v="DRC001831-01"/>
    <s v="灭弧室动端连接头"/>
    <x v="4"/>
    <n v="202"/>
    <x v="1"/>
    <s v="HVX"/>
    <x v="0"/>
    <s v="Order specific"/>
    <n v="2100"/>
    <n v="207"/>
    <n v="0"/>
    <n v="14.24"/>
    <n v="0"/>
    <n v="0"/>
    <n v="760"/>
    <n v="2947.68"/>
    <n v="5.2828947368421053"/>
    <n v="0"/>
    <n v="0"/>
    <n v="0"/>
    <n v="10822.4"/>
  </r>
  <r>
    <s v="DRC001831-02"/>
    <s v="灭弧室动端连接头"/>
    <x v="4"/>
    <n v="202"/>
    <x v="1"/>
    <s v="HVX"/>
    <x v="0"/>
    <s v="Order specific"/>
    <n v="2100"/>
    <n v="20"/>
    <n v="0"/>
    <n v="14.24"/>
    <n v="0"/>
    <n v="0"/>
    <n v="36"/>
    <n v="284.8"/>
    <n v="2098.75"/>
    <n v="0"/>
    <n v="0"/>
    <n v="0"/>
    <n v="512.64"/>
  </r>
  <r>
    <s v="DRC001836-01"/>
    <s v="灭弧室动端连接头插销"/>
    <x v="4"/>
    <n v="202"/>
    <x v="1"/>
    <s v="HVX"/>
    <x v="0"/>
    <s v="Order specific"/>
    <n v="2100"/>
    <n v="207"/>
    <n v="0"/>
    <n v="2.64"/>
    <n v="0"/>
    <n v="0"/>
    <n v="796"/>
    <n v="546.48"/>
    <n v="9.1708542713567844"/>
    <n v="0"/>
    <n v="0"/>
    <n v="0"/>
    <n v="2101.44"/>
  </r>
  <r>
    <s v="DRC001966-01"/>
    <s v="合闸电磁铁"/>
    <x v="9"/>
    <n v="202"/>
    <x v="1"/>
    <s v="HVX"/>
    <x v="0"/>
    <s v="Order specific"/>
    <n v="2100"/>
    <n v="6"/>
    <n v="64"/>
    <n v="117.82"/>
    <n v="0"/>
    <n v="0"/>
    <n v="12"/>
    <n v="706.92"/>
    <n v="6296.25"/>
    <n v="0"/>
    <n v="0"/>
    <n v="7540.48"/>
    <n v="1413.84"/>
  </r>
  <r>
    <s v="DRC001966-04"/>
    <s v="合闸电磁铁 110~250VDC"/>
    <x v="3"/>
    <n v="202"/>
    <x v="1"/>
    <s v="HVX"/>
    <x v="2"/>
    <s v="MRP"/>
    <s v="VMI"/>
    <n v="48"/>
    <n v="0"/>
    <n v="110"/>
    <n v="0"/>
    <n v="0"/>
    <n v="1046"/>
    <n v="5280"/>
    <n v="2.0936902485659656"/>
    <n v="0"/>
    <n v="0"/>
    <n v="0"/>
    <n v="115060"/>
  </r>
  <r>
    <s v="DRC002124-01"/>
    <s v="THREADED ROD"/>
    <x v="2"/>
    <n v="202"/>
    <x v="1"/>
    <s v="HVX"/>
    <x v="1"/>
    <s v="kanban"/>
    <n v="2600"/>
    <n v="88"/>
    <n v="90"/>
    <n v="1.8"/>
    <n v="0"/>
    <n v="30"/>
    <n v="237"/>
    <n v="158.4"/>
    <n v="73.924050632911388"/>
    <n v="0"/>
    <n v="27"/>
    <n v="162"/>
    <n v="426.6"/>
  </r>
  <r>
    <s v="DRC002617-01"/>
    <s v="接触器用计数器"/>
    <x v="9"/>
    <n v="213"/>
    <x v="1"/>
    <s v="HVX"/>
    <x v="0"/>
    <s v="Order specific"/>
    <n v="2100"/>
    <n v="18"/>
    <n v="300"/>
    <n v="183.29"/>
    <n v="60"/>
    <n v="0"/>
    <n v="827"/>
    <n v="3299.22"/>
    <n v="38.839177750906892"/>
    <n v="10997.4"/>
    <n v="0"/>
    <n v="54987"/>
    <n v="151580.82999999999"/>
  </r>
  <r>
    <s v="DRC002714-01"/>
    <s v="SUPPORT"/>
    <x v="2"/>
    <n v="202"/>
    <x v="1"/>
    <s v="HVX"/>
    <x v="1"/>
    <s v="kanban"/>
    <n v="2600"/>
    <n v="95"/>
    <n v="124"/>
    <n v="2.5499999999999998"/>
    <n v="0"/>
    <n v="42"/>
    <n v="529"/>
    <n v="242.24999999999997"/>
    <n v="12.419659735349716"/>
    <n v="0"/>
    <n v="53.55"/>
    <n v="316.2"/>
    <n v="1348.9499999999998"/>
  </r>
  <r>
    <s v="DRC002715-01"/>
    <s v="PLATE"/>
    <x v="2"/>
    <n v="202"/>
    <x v="1"/>
    <s v="HVX"/>
    <x v="1"/>
    <s v="kanban"/>
    <n v="2600"/>
    <n v="122"/>
    <n v="210"/>
    <n v="1.31"/>
    <n v="0"/>
    <n v="42"/>
    <n v="529"/>
    <n v="159.82"/>
    <n v="65.54820415879017"/>
    <n v="0"/>
    <n v="27.51"/>
    <n v="275.10000000000002"/>
    <n v="692.99"/>
  </r>
  <r>
    <s v="DRC002716-01"/>
    <s v="接触器辅开安装支架"/>
    <x v="3"/>
    <n v="202"/>
    <x v="1"/>
    <s v="HVX"/>
    <x v="2"/>
    <s v="MRP"/>
    <s v="VMI"/>
    <n v="46"/>
    <n v="0"/>
    <n v="4.7699999999999996"/>
    <n v="0"/>
    <n v="0"/>
    <n v="22"/>
    <n v="219.42"/>
    <n v="2024.0909090909092"/>
    <n v="0"/>
    <n v="0"/>
    <n v="0"/>
    <n v="104.94"/>
  </r>
  <r>
    <s v="DRC002717-01"/>
    <s v="THREADED ROD"/>
    <x v="2"/>
    <n v="202"/>
    <x v="1"/>
    <s v="HVX"/>
    <x v="1"/>
    <s v="kanban"/>
    <n v="2600"/>
    <n v="491"/>
    <n v="840"/>
    <n v="0.67"/>
    <n v="0"/>
    <n v="168"/>
    <n v="2116"/>
    <n v="328.97"/>
    <n v="7.9347826086956523"/>
    <n v="0"/>
    <n v="56.28"/>
    <n v="562.80000000000007"/>
    <n v="1417.72"/>
  </r>
  <r>
    <s v="DRC002744-01"/>
    <s v="兀型板顶板"/>
    <x v="19"/>
    <n v="202"/>
    <x v="1"/>
    <s v="HVX"/>
    <x v="0"/>
    <s v="Order specific"/>
    <n v="2100"/>
    <n v="1"/>
    <n v="0"/>
    <n v="42.97"/>
    <n v="0"/>
    <n v="0"/>
    <n v="0"/>
    <n v="42.97"/>
    <s v=""/>
    <n v="0"/>
    <n v="0"/>
    <n v="0"/>
    <n v="0"/>
  </r>
  <r>
    <s v="DRC002745-01"/>
    <s v="兀型板侧板"/>
    <x v="19"/>
    <n v="202"/>
    <x v="1"/>
    <s v="HVX"/>
    <x v="0"/>
    <s v="Order specific"/>
    <n v="2100"/>
    <n v="1"/>
    <n v="0"/>
    <n v="63.66"/>
    <n v="0"/>
    <n v="0"/>
    <n v="0"/>
    <n v="63.66"/>
    <s v=""/>
    <n v="0"/>
    <n v="0"/>
    <n v="0"/>
    <n v="0"/>
  </r>
  <r>
    <s v="DRC002745-02"/>
    <s v="机构左侧板"/>
    <x v="3"/>
    <n v="202"/>
    <x v="1"/>
    <s v="HVX"/>
    <x v="2"/>
    <s v="MRP"/>
    <s v="VMI"/>
    <n v="1"/>
    <n v="0"/>
    <n v="63.66"/>
    <n v="0"/>
    <n v="0"/>
    <n v="866"/>
    <n v="63.66"/>
    <n v="0.42147806004618937"/>
    <n v="0"/>
    <n v="0"/>
    <n v="0"/>
    <n v="55129.56"/>
  </r>
  <r>
    <s v="DRC002746-01"/>
    <s v="兀型板侧板"/>
    <x v="19"/>
    <n v="202"/>
    <x v="1"/>
    <s v="HVX"/>
    <x v="0"/>
    <s v="Order specific"/>
    <n v="2100"/>
    <n v="1"/>
    <n v="0"/>
    <n v="63.66"/>
    <n v="0"/>
    <n v="0"/>
    <n v="0"/>
    <n v="63.66"/>
    <s v=""/>
    <n v="0"/>
    <n v="0"/>
    <n v="0"/>
    <n v="0"/>
  </r>
  <r>
    <s v="DRC002746-02"/>
    <s v="M5SR机构右侧板"/>
    <x v="3"/>
    <n v="202"/>
    <x v="1"/>
    <s v="HVX"/>
    <x v="2"/>
    <s v="MRP"/>
    <s v="VMI"/>
    <n v="1"/>
    <n v="0"/>
    <n v="63.66"/>
    <n v="0"/>
    <n v="0"/>
    <n v="866"/>
    <n v="63.66"/>
    <n v="0.42147806004618937"/>
    <n v="0"/>
    <n v="0"/>
    <n v="0"/>
    <n v="55129.56"/>
  </r>
  <r>
    <s v="DRC002750-01"/>
    <s v="铭牌支架"/>
    <x v="19"/>
    <n v="202"/>
    <x v="1"/>
    <s v="HVX"/>
    <x v="0"/>
    <s v="Order specific"/>
    <n v="2100"/>
    <n v="1"/>
    <n v="0"/>
    <n v="3.45"/>
    <n v="0"/>
    <n v="0"/>
    <n v="0"/>
    <n v="3.45"/>
    <s v=""/>
    <n v="0"/>
    <n v="0"/>
    <n v="0"/>
    <n v="0"/>
  </r>
  <r>
    <s v="DRC002753-01"/>
    <s v="主轴辅开传动凸轮"/>
    <x v="3"/>
    <n v="202"/>
    <x v="1"/>
    <s v="HVX"/>
    <x v="2"/>
    <s v="MRP"/>
    <s v="VMI"/>
    <n v="1"/>
    <n v="0"/>
    <n v="80.430000000000007"/>
    <n v="0"/>
    <n v="0"/>
    <n v="906"/>
    <n v="80.430000000000007"/>
    <n v="0.40286975717439294"/>
    <n v="0"/>
    <n v="0"/>
    <n v="0"/>
    <n v="72869.58"/>
  </r>
  <r>
    <s v="DRC002754-01"/>
    <s v="机构底板"/>
    <x v="3"/>
    <n v="202"/>
    <x v="1"/>
    <s v="HVX"/>
    <x v="2"/>
    <s v="MRP"/>
    <s v="VMI"/>
    <n v="1"/>
    <n v="0"/>
    <n v="32.72"/>
    <n v="0"/>
    <n v="0"/>
    <n v="866"/>
    <n v="32.72"/>
    <n v="0.42147806004618937"/>
    <n v="0"/>
    <n v="0"/>
    <n v="0"/>
    <n v="28335.52"/>
  </r>
  <r>
    <s v="DRC002758-01"/>
    <s v="主轴支撑架"/>
    <x v="3"/>
    <n v="212"/>
    <x v="1"/>
    <s v="HVX"/>
    <x v="2"/>
    <s v="MRP"/>
    <s v="VMI"/>
    <n v="1"/>
    <n v="0"/>
    <n v="79.400000000000006"/>
    <n v="0"/>
    <n v="0"/>
    <n v="866"/>
    <n v="79.400000000000006"/>
    <n v="0.42147806004618937"/>
    <n v="0"/>
    <n v="0"/>
    <n v="0"/>
    <n v="68760.400000000009"/>
  </r>
  <r>
    <s v="DRC002759-01"/>
    <s v="机构插销定位块"/>
    <x v="3"/>
    <n v="202"/>
    <x v="1"/>
    <s v="HVX"/>
    <x v="2"/>
    <s v="MRP"/>
    <s v="VMI"/>
    <n v="2"/>
    <n v="0"/>
    <n v="46.61"/>
    <n v="0"/>
    <n v="0"/>
    <n v="1732"/>
    <n v="93.22"/>
    <n v="0.21073903002309469"/>
    <n v="0"/>
    <n v="0"/>
    <n v="0"/>
    <n v="80728.52"/>
  </r>
  <r>
    <s v="DRC002760-01"/>
    <s v="连接拐臂"/>
    <x v="19"/>
    <n v="202"/>
    <x v="1"/>
    <s v="HVX"/>
    <x v="0"/>
    <s v="Order specific"/>
    <n v="2100"/>
    <n v="1"/>
    <n v="0"/>
    <n v="181.58"/>
    <n v="0"/>
    <n v="0"/>
    <n v="57"/>
    <n v="181.58"/>
    <n v="12.807017543859649"/>
    <n v="0"/>
    <n v="0"/>
    <n v="0"/>
    <n v="10350.060000000001"/>
  </r>
  <r>
    <s v="DRC002760-03"/>
    <s v="主轴连接拐臂"/>
    <x v="3"/>
    <n v="202"/>
    <x v="1"/>
    <s v="HVX"/>
    <x v="2"/>
    <s v="MRP"/>
    <s v="VMI"/>
    <n v="1"/>
    <n v="0"/>
    <n v="181.63"/>
    <n v="0"/>
    <n v="0"/>
    <n v="809"/>
    <n v="181.63"/>
    <n v="0.45117428924598263"/>
    <n v="0"/>
    <n v="0"/>
    <n v="0"/>
    <n v="146938.66999999998"/>
  </r>
  <r>
    <s v="DRC002761-01"/>
    <s v="SHOULDER PIN"/>
    <x v="2"/>
    <n v="202"/>
    <x v="1"/>
    <s v="HVX"/>
    <x v="1"/>
    <s v="kanban"/>
    <n v="2600"/>
    <n v="109"/>
    <n v="60"/>
    <n v="2.89"/>
    <n v="0"/>
    <n v="30"/>
    <n v="866"/>
    <n v="315.01"/>
    <n v="0.42147806004618937"/>
    <n v="0"/>
    <n v="43.35"/>
    <n v="173.4"/>
    <n v="2502.7400000000002"/>
  </r>
  <r>
    <s v="DRC002764-01"/>
    <s v="SHOULDER PIN"/>
    <x v="2"/>
    <n v="202"/>
    <x v="1"/>
    <s v="HVX"/>
    <x v="1"/>
    <s v="kanban"/>
    <n v="2600"/>
    <n v="246"/>
    <n v="120"/>
    <n v="0.56000000000000005"/>
    <n v="0"/>
    <n v="30"/>
    <n v="866"/>
    <n v="137.76000000000002"/>
    <n v="45.941108545034645"/>
    <n v="0"/>
    <n v="8.4"/>
    <n v="67.2"/>
    <n v="484.96000000000004"/>
  </r>
  <r>
    <s v="DRC002766-02"/>
    <s v="PIN"/>
    <x v="2"/>
    <n v="212"/>
    <x v="1"/>
    <s v="HVX"/>
    <x v="1"/>
    <s v="kanban"/>
    <n v="2600"/>
    <n v="135"/>
    <n v="60"/>
    <n v="5.34"/>
    <n v="0"/>
    <n v="30"/>
    <n v="1381"/>
    <n v="720.9"/>
    <n v="65.018102824040554"/>
    <n v="0"/>
    <n v="80.099999999999994"/>
    <n v="320.39999999999998"/>
    <n v="7374.54"/>
  </r>
  <r>
    <s v="DRC002768-01"/>
    <s v="SHOULDER PIN"/>
    <x v="2"/>
    <n v="202"/>
    <x v="1"/>
    <s v="HVX"/>
    <x v="1"/>
    <s v="kanban"/>
    <n v="2600"/>
    <n v="1196"/>
    <n v="600"/>
    <n v="7.95"/>
    <n v="0"/>
    <n v="300"/>
    <n v="16760"/>
    <n v="9508.2000000000007"/>
    <n v="2.9400357995226734"/>
    <n v="0"/>
    <n v="1192.5"/>
    <n v="4770"/>
    <n v="133242"/>
  </r>
  <r>
    <s v="DRC002769-01"/>
    <s v="SHOULDER PIN"/>
    <x v="2"/>
    <n v="202"/>
    <x v="1"/>
    <s v="HVX"/>
    <x v="1"/>
    <s v="kanban"/>
    <n v="2600"/>
    <n v="318"/>
    <n v="200"/>
    <n v="0.92"/>
    <n v="0"/>
    <n v="50"/>
    <n v="1257"/>
    <n v="292.56"/>
    <n v="347.28719172633254"/>
    <n v="0"/>
    <n v="23"/>
    <n v="184"/>
    <n v="1156.44"/>
  </r>
  <r>
    <s v="DRC002770-01"/>
    <s v="LEVER"/>
    <x v="2"/>
    <n v="202"/>
    <x v="1"/>
    <s v="HVX"/>
    <x v="1"/>
    <s v="kanban"/>
    <n v="2600"/>
    <n v="154"/>
    <n v="120"/>
    <n v="1.61"/>
    <n v="0"/>
    <n v="30"/>
    <n v="866"/>
    <n v="247.94000000000003"/>
    <n v="134.0300230946882"/>
    <n v="0"/>
    <n v="24.150000000000002"/>
    <n v="193.20000000000002"/>
    <n v="1394.26"/>
  </r>
  <r>
    <s v="DRC002775-01"/>
    <s v="FLANGED BEARING"/>
    <x v="2"/>
    <n v="202"/>
    <x v="1"/>
    <s v="HVX"/>
    <x v="1"/>
    <s v="kanban"/>
    <n v="2600"/>
    <n v="155"/>
    <n v="120"/>
    <n v="5.54"/>
    <n v="0"/>
    <n v="30"/>
    <n v="1049"/>
    <n v="858.7"/>
    <n v="53.584366062917063"/>
    <n v="0"/>
    <n v="83.1"/>
    <n v="664.8"/>
    <n v="5811.46"/>
  </r>
  <r>
    <s v="DRC002776-01"/>
    <s v="电机支架"/>
    <x v="3"/>
    <n v="202"/>
    <x v="1"/>
    <s v="HVX"/>
    <x v="2"/>
    <s v="MRP"/>
    <s v="VMI"/>
    <n v="1"/>
    <n v="0"/>
    <n v="8.57"/>
    <n v="0"/>
    <n v="0"/>
    <n v="887"/>
    <n v="8.57"/>
    <n v="63.78241262683202"/>
    <n v="0"/>
    <n v="0"/>
    <n v="0"/>
    <n v="7601.59"/>
  </r>
  <r>
    <s v="DRC002783-01"/>
    <s v="SHOULDER PIN"/>
    <x v="2"/>
    <n v="202"/>
    <x v="1"/>
    <s v="HVX"/>
    <x v="1"/>
    <s v="kanban"/>
    <n v="2600"/>
    <n v="186"/>
    <n v="120"/>
    <n v="0.84"/>
    <n v="0"/>
    <n v="30"/>
    <n v="876"/>
    <n v="156.23999999999998"/>
    <n v="0.41666666666666663"/>
    <n v="0"/>
    <n v="12.6"/>
    <n v="100.8"/>
    <n v="735.83999999999992"/>
  </r>
  <r>
    <s v="DRC002784-01"/>
    <s v="SHOULDER PIN"/>
    <x v="2"/>
    <n v="202"/>
    <x v="1"/>
    <s v="HVX"/>
    <x v="1"/>
    <s v="kanban"/>
    <n v="2600"/>
    <n v="149"/>
    <n v="120"/>
    <n v="1.1599999999999999"/>
    <n v="0"/>
    <n v="30"/>
    <n v="876"/>
    <n v="172.83999999999997"/>
    <n v="77.5"/>
    <n v="0"/>
    <n v="17.399999999999999"/>
    <n v="139.19999999999999"/>
    <n v="1016.16"/>
  </r>
  <r>
    <s v="DRC002785-01"/>
    <s v="SPACER"/>
    <x v="2"/>
    <n v="202"/>
    <x v="1"/>
    <s v="HVX"/>
    <x v="1"/>
    <s v="kanban"/>
    <n v="2600"/>
    <n v="210"/>
    <n v="60"/>
    <n v="0.4"/>
    <n v="0"/>
    <n v="30"/>
    <n v="876"/>
    <n v="84"/>
    <n v="62.083333333333336"/>
    <n v="0"/>
    <n v="6"/>
    <n v="24"/>
    <n v="350.40000000000003"/>
  </r>
  <r>
    <s v="DRC002786-01"/>
    <s v="AXLE"/>
    <x v="2"/>
    <n v="202"/>
    <x v="1"/>
    <s v="HVX"/>
    <x v="1"/>
    <s v="kanban"/>
    <n v="2600"/>
    <n v="104"/>
    <n v="120"/>
    <n v="0.28000000000000003"/>
    <n v="0"/>
    <n v="30"/>
    <n v="866"/>
    <n v="29.120000000000005"/>
    <n v="88.510392609699764"/>
    <n v="0"/>
    <n v="4.2"/>
    <n v="33.6"/>
    <n v="242.48000000000002"/>
  </r>
  <r>
    <s v="DRC002787-01"/>
    <s v="FLANGED BEARING"/>
    <x v="2"/>
    <n v="202"/>
    <x v="1"/>
    <s v="HVX"/>
    <x v="1"/>
    <s v="kanban"/>
    <n v="2600"/>
    <n v="110"/>
    <n v="150"/>
    <n v="2.88"/>
    <n v="0"/>
    <n v="30"/>
    <n v="866"/>
    <n v="316.8"/>
    <n v="43.833718244803698"/>
    <n v="0"/>
    <n v="43.199999999999996"/>
    <n v="432"/>
    <n v="2494.08"/>
  </r>
  <r>
    <s v="DRC002788-01"/>
    <s v="CONNECTING ROD"/>
    <x v="2"/>
    <n v="212"/>
    <x v="1"/>
    <s v="HVX"/>
    <x v="1"/>
    <s v="kanban"/>
    <n v="2600"/>
    <n v="127"/>
    <n v="120"/>
    <n v="4"/>
    <n v="0"/>
    <n v="30"/>
    <n v="871"/>
    <n v="508"/>
    <n v="46.096440872560272"/>
    <n v="0"/>
    <n v="60"/>
    <n v="480"/>
    <n v="3484"/>
  </r>
  <r>
    <s v="DRC002806-02"/>
    <s v="机构联接片"/>
    <x v="3"/>
    <n v="212"/>
    <x v="1"/>
    <s v="HVX"/>
    <x v="2"/>
    <s v="MRP"/>
    <s v="VMI"/>
    <n v="1"/>
    <n v="0"/>
    <n v="7.2"/>
    <n v="0"/>
    <n v="0"/>
    <n v="866"/>
    <n v="7.2"/>
    <n v="53.527713625866049"/>
    <n v="0"/>
    <n v="0"/>
    <n v="0"/>
    <n v="6235.2"/>
  </r>
  <r>
    <s v="DRC002853-01"/>
    <s v="BOLDED PLATE"/>
    <x v="2"/>
    <n v="202"/>
    <x v="1"/>
    <s v="HVX"/>
    <x v="1"/>
    <s v="kanban"/>
    <n v="2600"/>
    <n v="1209"/>
    <n v="2400"/>
    <n v="5"/>
    <n v="0"/>
    <n v="600"/>
    <n v="32730"/>
    <n v="6045"/>
    <n v="1.1151848457073022E-2"/>
    <n v="0"/>
    <n v="1500"/>
    <n v="12000"/>
    <n v="163650"/>
  </r>
  <r>
    <s v="DRC002871-01"/>
    <s v="半轴固定片"/>
    <x v="3"/>
    <n v="212"/>
    <x v="1"/>
    <s v="HVX"/>
    <x v="2"/>
    <s v="MRP"/>
    <s v="VMI"/>
    <n v="15"/>
    <n v="0"/>
    <n v="9.0299999999999994"/>
    <n v="0"/>
    <n v="0"/>
    <n v="1731"/>
    <n v="135.44999999999999"/>
    <n v="254.93067590987869"/>
    <n v="0"/>
    <n v="0"/>
    <n v="0"/>
    <n v="15630.929999999998"/>
  </r>
  <r>
    <s v="DRC002872-02"/>
    <s v="PIN"/>
    <x v="2"/>
    <n v="212"/>
    <x v="1"/>
    <s v="HVX"/>
    <x v="1"/>
    <s v="kanban"/>
    <n v="2600"/>
    <n v="228"/>
    <n v="60"/>
    <n v="0.94"/>
    <n v="0"/>
    <n v="30"/>
    <n v="866"/>
    <n v="214.32"/>
    <n v="6.3221709006928402"/>
    <n v="0"/>
    <n v="14.1"/>
    <n v="56.4"/>
    <n v="814.04"/>
  </r>
  <r>
    <s v="DRC002873-01"/>
    <s v="ROD"/>
    <x v="2"/>
    <n v="202"/>
    <x v="1"/>
    <s v="HVX"/>
    <x v="1"/>
    <s v="kanban"/>
    <n v="2600"/>
    <n v="101"/>
    <n v="60"/>
    <n v="4.8499999999999996"/>
    <n v="0"/>
    <n v="30"/>
    <n v="866"/>
    <n v="489.84999999999997"/>
    <n v="96.096997690531182"/>
    <n v="0"/>
    <n v="72.75"/>
    <n v="291"/>
    <n v="4200.0999999999995"/>
  </r>
  <r>
    <s v="DRC002874-01"/>
    <s v="主轴"/>
    <x v="3"/>
    <n v="202"/>
    <x v="1"/>
    <s v="HVX"/>
    <x v="2"/>
    <s v="MRP"/>
    <s v="VMI"/>
    <n v="1"/>
    <n v="0"/>
    <n v="37.33"/>
    <n v="0"/>
    <n v="0"/>
    <n v="874"/>
    <n v="37.33"/>
    <n v="42.179633867276891"/>
    <n v="0"/>
    <n v="0"/>
    <n v="0"/>
    <n v="32626.42"/>
  </r>
  <r>
    <s v="DRC002877-01"/>
    <s v="PIN"/>
    <x v="2"/>
    <n v="202"/>
    <x v="1"/>
    <s v="HVX"/>
    <x v="1"/>
    <s v="kanban"/>
    <n v="2600"/>
    <n v="1212"/>
    <n v="1000"/>
    <n v="3"/>
    <n v="0"/>
    <n v="500"/>
    <n v="16358"/>
    <n v="3636"/>
    <n v="2.2313241227533927E-2"/>
    <n v="0"/>
    <n v="750"/>
    <n v="3000"/>
    <n v="49074"/>
  </r>
  <r>
    <s v="DRC002879-01"/>
    <s v="电机齿轮传动杆"/>
    <x v="3"/>
    <n v="212"/>
    <x v="1"/>
    <s v="HVX"/>
    <x v="2"/>
    <s v="MRP"/>
    <s v="VMI"/>
    <n v="1"/>
    <n v="0"/>
    <n v="6.31"/>
    <n v="0"/>
    <n v="0"/>
    <n v="866"/>
    <n v="6.31"/>
    <n v="510.83140877598152"/>
    <n v="0"/>
    <n v="0"/>
    <n v="0"/>
    <n v="5464.46"/>
  </r>
  <r>
    <s v="DRC002884-01"/>
    <s v="PIN"/>
    <x v="2"/>
    <n v="202"/>
    <x v="1"/>
    <s v="HVX"/>
    <x v="1"/>
    <s v="kanban"/>
    <n v="2600"/>
    <n v="858"/>
    <n v="600"/>
    <n v="8.36"/>
    <n v="0"/>
    <n v="300"/>
    <n v="16760"/>
    <n v="7172.8799999999992"/>
    <n v="2.1778042959427209E-2"/>
    <n v="0"/>
    <n v="1254"/>
    <n v="5016"/>
    <n v="140113.59999999998"/>
  </r>
  <r>
    <s v="DRC002885-01"/>
    <s v="TORSION SPRING"/>
    <x v="2"/>
    <n v="219"/>
    <x v="1"/>
    <s v="HVX"/>
    <x v="1"/>
    <s v="kanban"/>
    <n v="2600"/>
    <n v="687"/>
    <n v="1200"/>
    <n v="0.93"/>
    <n v="0"/>
    <n v="400"/>
    <n v="16703"/>
    <n v="638.91000000000008"/>
    <n v="18.74932646829911"/>
    <n v="0"/>
    <n v="186"/>
    <n v="1116"/>
    <n v="15533.79"/>
  </r>
  <r>
    <s v="DRC003026-01"/>
    <s v="FISHPLATE"/>
    <x v="2"/>
    <n v="202"/>
    <x v="1"/>
    <s v="HVX"/>
    <x v="1"/>
    <s v="kanban"/>
    <n v="2600"/>
    <n v="205"/>
    <n v="90"/>
    <n v="2.2999999999999998"/>
    <n v="0"/>
    <n v="30"/>
    <n v="819"/>
    <n v="471.49999999999994"/>
    <n v="306.17216117216117"/>
    <n v="0"/>
    <n v="34.5"/>
    <n v="206.99999999999997"/>
    <n v="1883.6999999999998"/>
  </r>
  <r>
    <s v="DRC003679-01"/>
    <s v="软连接"/>
    <x v="3"/>
    <n v="202"/>
    <x v="1"/>
    <s v="HVX"/>
    <x v="2"/>
    <s v="MRP"/>
    <s v="VMI"/>
    <n v="84"/>
    <n v="0"/>
    <n v="40.21"/>
    <n v="0"/>
    <n v="0"/>
    <n v="1518"/>
    <n v="3377.64"/>
    <n v="49.29183135704875"/>
    <n v="0"/>
    <n v="0"/>
    <n v="0"/>
    <n v="61038.78"/>
  </r>
  <r>
    <s v="DRC003703-01"/>
    <s v="电路板支架定位件"/>
    <x v="3"/>
    <n v="202"/>
    <x v="1"/>
    <s v="HVX"/>
    <x v="2"/>
    <s v="MRP"/>
    <s v="VMI"/>
    <n v="4"/>
    <n v="0"/>
    <n v="3.05"/>
    <n v="0"/>
    <n v="0"/>
    <n v="75"/>
    <n v="12.2"/>
    <n v="408.8"/>
    <n v="0"/>
    <n v="0"/>
    <n v="0"/>
    <n v="228.75"/>
  </r>
  <r>
    <s v="DRC003817-01"/>
    <s v="24~60V电路板"/>
    <x v="9"/>
    <n v="202"/>
    <x v="1"/>
    <s v="HVX"/>
    <x v="0"/>
    <s v="Order specific"/>
    <n v="2100"/>
    <n v="5"/>
    <n v="80"/>
    <n v="798.93"/>
    <n v="0"/>
    <n v="0"/>
    <n v="6"/>
    <n v="3994.6499999999996"/>
    <n v="243.33333333333331"/>
    <n v="0"/>
    <n v="0"/>
    <n v="63914.399999999994"/>
    <n v="4793.58"/>
  </r>
  <r>
    <s v="DRC003817-02"/>
    <s v="接触器电路板100~240V"/>
    <x v="3"/>
    <n v="202"/>
    <x v="1"/>
    <s v="HVX"/>
    <x v="2"/>
    <s v="MRP"/>
    <s v="VMI"/>
    <n v="56"/>
    <n v="60"/>
    <n v="525"/>
    <n v="0"/>
    <n v="0"/>
    <n v="535"/>
    <n v="29400"/>
    <n v="3.4112149532710276"/>
    <n v="0"/>
    <n v="0"/>
    <n v="31500"/>
    <n v="280875"/>
  </r>
  <r>
    <s v="DRC003860-01"/>
    <s v="CABLE"/>
    <x v="2"/>
    <n v="202"/>
    <x v="1"/>
    <s v="HVX"/>
    <x v="1"/>
    <s v="kanban"/>
    <n v="2600"/>
    <n v="134"/>
    <n v="176"/>
    <n v="1.54"/>
    <n v="0"/>
    <n v="44"/>
    <n v="483"/>
    <n v="206.36"/>
    <n v="42.318840579710148"/>
    <n v="0"/>
    <n v="33.880000000000003"/>
    <n v="271.04000000000002"/>
    <n v="743.82"/>
  </r>
  <r>
    <s v="DRC004034-01"/>
    <s v="兀型板顶板"/>
    <x v="3"/>
    <n v="202"/>
    <x v="1"/>
    <s v="HVX"/>
    <x v="2"/>
    <s v="MRP"/>
    <s v="VMI"/>
    <n v="1"/>
    <n v="0"/>
    <n v="30.24"/>
    <n v="0"/>
    <n v="0"/>
    <n v="866"/>
    <n v="30.24"/>
    <n v="56.478060046189377"/>
    <n v="0"/>
    <n v="0"/>
    <n v="0"/>
    <n v="26187.84"/>
  </r>
  <r>
    <s v="DRC004320-01"/>
    <s v="INSULATNG GASKET"/>
    <x v="2"/>
    <n v="202"/>
    <x v="1"/>
    <s v="HVX"/>
    <x v="1"/>
    <s v="kanban"/>
    <n v="2600"/>
    <n v="263"/>
    <n v="360"/>
    <n v="8.6"/>
    <n v="0"/>
    <n v="90"/>
    <n v="927"/>
    <n v="2261.7999999999997"/>
    <n v="0.39374325782092767"/>
    <n v="0"/>
    <n v="387"/>
    <n v="3096"/>
    <n v="7972.2"/>
  </r>
  <r>
    <s v="DRC004339-01"/>
    <s v="凸轮片"/>
    <x v="3"/>
    <n v="202"/>
    <x v="1"/>
    <s v="HVX"/>
    <x v="2"/>
    <s v="MRP"/>
    <s v="VMI"/>
    <n v="1"/>
    <n v="0"/>
    <n v="182.4"/>
    <n v="0"/>
    <n v="0"/>
    <n v="821"/>
    <n v="182.4"/>
    <n v="116.92448233861144"/>
    <n v="0"/>
    <n v="0"/>
    <n v="0"/>
    <n v="149750.39999999999"/>
  </r>
  <r>
    <s v="DRC004340-01"/>
    <s v="主轴摆臂轴承"/>
    <x v="3"/>
    <n v="202"/>
    <x v="1"/>
    <s v="HVX"/>
    <x v="2"/>
    <s v="MRP"/>
    <s v="VMI"/>
    <n v="1"/>
    <n v="0"/>
    <n v="3.9"/>
    <n v="0"/>
    <n v="0"/>
    <n v="820"/>
    <n v="3.9"/>
    <n v="0.4451219512195122"/>
    <n v="0"/>
    <n v="0"/>
    <n v="0"/>
    <n v="3198"/>
  </r>
  <r>
    <s v="DRC004473-01"/>
    <s v="密封圈"/>
    <x v="4"/>
    <n v="202"/>
    <x v="1"/>
    <s v="HVX"/>
    <x v="0"/>
    <s v="Order specific"/>
    <n v="2100"/>
    <n v="177"/>
    <n v="0"/>
    <n v="2"/>
    <n v="0"/>
    <n v="0"/>
    <n v="793"/>
    <n v="354"/>
    <n v="0.46027742749054223"/>
    <n v="0"/>
    <n v="0"/>
    <n v="0"/>
    <n v="1586"/>
  </r>
  <r>
    <s v="DRC004477-01"/>
    <s v="导电弹簧圈CONTACT SPRING X225699"/>
    <x v="4"/>
    <n v="213"/>
    <x v="1"/>
    <s v="HVX"/>
    <x v="0"/>
    <s v="Order specific"/>
    <n v="2100"/>
    <n v="545"/>
    <n v="0"/>
    <n v="122.77"/>
    <n v="0"/>
    <n v="0"/>
    <n v="1608"/>
    <n v="66909.649999999994"/>
    <n v="40.177238805970148"/>
    <n v="0"/>
    <n v="0"/>
    <n v="0"/>
    <n v="197414.16"/>
  </r>
  <r>
    <s v="DRC004477-02"/>
    <s v="导电弹簧圈CONTACT SPRING X546993"/>
    <x v="10"/>
    <n v="213"/>
    <x v="1"/>
    <s v="HVX"/>
    <x v="0"/>
    <s v="Order specific"/>
    <n v="2100"/>
    <n v="1139"/>
    <n v="0"/>
    <n v="104.65"/>
    <n v="0"/>
    <n v="0"/>
    <n v="2584"/>
    <n v="119196.35"/>
    <n v="76.983359133126939"/>
    <n v="0"/>
    <n v="0"/>
    <n v="0"/>
    <n v="270415.60000000003"/>
  </r>
  <r>
    <s v="DRC004478-08"/>
    <s v="CONTACT SLEEVE"/>
    <x v="4"/>
    <n v="202"/>
    <x v="1"/>
    <s v="HVX"/>
    <x v="0"/>
    <s v="Order specific"/>
    <n v="2100"/>
    <n v="207"/>
    <n v="0"/>
    <n v="183.48"/>
    <n v="0"/>
    <n v="0"/>
    <n v="783.28599999999994"/>
    <n v="37980.36"/>
    <n v="530.75760322538645"/>
    <n v="0"/>
    <n v="0"/>
    <n v="0"/>
    <n v="143717.31527999998"/>
  </r>
  <r>
    <s v="DRC004479-01"/>
    <s v="拉杆连动螺杆销"/>
    <x v="4"/>
    <n v="202"/>
    <x v="1"/>
    <s v="HVX"/>
    <x v="0"/>
    <s v="Order specific"/>
    <n v="2100"/>
    <n v="207"/>
    <n v="0"/>
    <n v="4.8600000000000003"/>
    <n v="0"/>
    <n v="0"/>
    <n v="796"/>
    <n v="1006.0200000000001"/>
    <n v="94.918341708542712"/>
    <n v="0"/>
    <n v="0"/>
    <n v="0"/>
    <n v="3868.5600000000004"/>
  </r>
  <r>
    <s v="DRC004598-01"/>
    <s v="航插与手车联锁拨杆"/>
    <x v="3"/>
    <n v="202"/>
    <x v="1"/>
    <s v="HVX"/>
    <x v="2"/>
    <s v="MRP"/>
    <s v="VMI"/>
    <n v="2"/>
    <n v="0"/>
    <n v="6.27"/>
    <n v="0"/>
    <n v="0"/>
    <n v="22"/>
    <n v="12.54"/>
    <n v="3434.3181818181815"/>
    <n v="0"/>
    <n v="0"/>
    <n v="0"/>
    <n v="137.94"/>
  </r>
  <r>
    <s v="DRC004603-01Z"/>
    <s v="面板"/>
    <x v="3"/>
    <n v="202"/>
    <x v="1"/>
    <s v="HVX"/>
    <x v="2"/>
    <s v="MRP"/>
    <s v="VMI"/>
    <n v="2"/>
    <n v="0"/>
    <n v="60"/>
    <n v="0"/>
    <n v="0"/>
    <n v="0"/>
    <n v="120"/>
    <s v=""/>
    <n v="0"/>
    <n v="0"/>
    <n v="0"/>
    <n v="0"/>
  </r>
  <r>
    <s v="DRC004622-01"/>
    <s v="GUIDE"/>
    <x v="2"/>
    <n v="202"/>
    <x v="1"/>
    <s v="HVX"/>
    <x v="1"/>
    <s v="kanban"/>
    <n v="2600"/>
    <n v="547"/>
    <n v="576"/>
    <n v="1.8"/>
    <n v="0"/>
    <n v="144"/>
    <n v="264"/>
    <n v="984.6"/>
    <n v="2.7651515151515151"/>
    <n v="0"/>
    <n v="129.6"/>
    <n v="1036.8"/>
    <n v="475.2"/>
  </r>
  <r>
    <s v="DRC004658-01"/>
    <s v="THREADED ROD"/>
    <x v="2"/>
    <n v="202"/>
    <x v="1"/>
    <s v="HVX"/>
    <x v="1"/>
    <s v="kanban"/>
    <n v="2600"/>
    <n v="41"/>
    <n v="0"/>
    <n v="1.83"/>
    <n v="0"/>
    <n v="12"/>
    <n v="22"/>
    <n v="75.03"/>
    <n v="9075.2272727272721"/>
    <n v="0"/>
    <n v="10.98"/>
    <n v="0"/>
    <n v="40.260000000000005"/>
  </r>
  <r>
    <s v="DRC004659-01"/>
    <s v="CAM"/>
    <x v="2"/>
    <n v="212"/>
    <x v="1"/>
    <s v="HVX"/>
    <x v="1"/>
    <s v="kanban"/>
    <n v="2600"/>
    <n v="175"/>
    <n v="160"/>
    <n v="1.25"/>
    <n v="0"/>
    <n v="80"/>
    <n v="384"/>
    <n v="218.75"/>
    <n v="38.971354166666664"/>
    <n v="0"/>
    <n v="50"/>
    <n v="200"/>
    <n v="480"/>
  </r>
  <r>
    <s v="DRC004672-01"/>
    <s v="主轴承重块"/>
    <x v="3"/>
    <n v="202"/>
    <x v="1"/>
    <s v="HVX"/>
    <x v="2"/>
    <s v="MRP"/>
    <s v="VMI"/>
    <n v="1"/>
    <n v="0"/>
    <n v="119.4"/>
    <n v="0"/>
    <n v="0"/>
    <n v="693"/>
    <n v="119.4"/>
    <n v="92.171717171717177"/>
    <n v="0"/>
    <n v="0"/>
    <n v="0"/>
    <n v="82744.2"/>
  </r>
  <r>
    <s v="DRC004672-02"/>
    <s v="主轴承重块"/>
    <x v="3"/>
    <n v="202"/>
    <x v="1"/>
    <s v="HVX"/>
    <x v="2"/>
    <s v="MRP"/>
    <s v="VMI"/>
    <n v="1"/>
    <n v="0"/>
    <n v="113.3"/>
    <n v="0"/>
    <n v="0"/>
    <n v="695"/>
    <n v="113.3"/>
    <n v="0.52517985611510798"/>
    <n v="0"/>
    <n v="0"/>
    <n v="0"/>
    <n v="78743.5"/>
  </r>
  <r>
    <s v="DRC004674-01"/>
    <s v="WEDGE"/>
    <x v="2"/>
    <n v="212"/>
    <x v="1"/>
    <s v="HVX"/>
    <x v="1"/>
    <s v="kanban"/>
    <n v="2600"/>
    <n v="328"/>
    <n v="180"/>
    <n v="0.75"/>
    <n v="0"/>
    <n v="90"/>
    <n v="1440"/>
    <n v="246"/>
    <n v="0.25347222222222221"/>
    <n v="0"/>
    <n v="33.75"/>
    <n v="135"/>
    <n v="1080"/>
  </r>
  <r>
    <s v="DRC004682-01"/>
    <s v="合分指示安装件"/>
    <x v="3"/>
    <n v="202"/>
    <x v="1"/>
    <s v="HVX"/>
    <x v="2"/>
    <s v="MRP"/>
    <s v="VMI"/>
    <n v="7"/>
    <n v="0"/>
    <n v="24.6"/>
    <n v="0"/>
    <n v="0"/>
    <n v="28"/>
    <n v="172.20000000000002"/>
    <n v="4275.7142857142853"/>
    <n v="0"/>
    <n v="0"/>
    <n v="0"/>
    <n v="688.80000000000007"/>
  </r>
  <r>
    <s v="DRC004683-01"/>
    <s v="合分指示安装件"/>
    <x v="3"/>
    <n v="202"/>
    <x v="1"/>
    <s v="HVX"/>
    <x v="2"/>
    <s v="MRP"/>
    <s v="VMI"/>
    <n v="23"/>
    <n v="0"/>
    <n v="3.2"/>
    <n v="0"/>
    <n v="0"/>
    <n v="482"/>
    <n v="73.600000000000009"/>
    <n v="5.300829875518672"/>
    <n v="0"/>
    <n v="0"/>
    <n v="0"/>
    <n v="1542.4"/>
  </r>
  <r>
    <s v="DRC004684-02"/>
    <s v="CVX合分指示连接件"/>
    <x v="3"/>
    <n v="202"/>
    <x v="1"/>
    <s v="HVX"/>
    <x v="2"/>
    <s v="MRP"/>
    <s v="VMI"/>
    <n v="80"/>
    <n v="0"/>
    <n v="8.8000000000000007"/>
    <n v="0"/>
    <n v="0"/>
    <n v="18"/>
    <n v="704"/>
    <n v="466.38888888888886"/>
    <n v="0"/>
    <n v="0"/>
    <n v="0"/>
    <n v="158.4"/>
  </r>
  <r>
    <s v="DRC004687-01"/>
    <s v="合分指示安装件"/>
    <x v="3"/>
    <n v="202"/>
    <x v="1"/>
    <s v="HVX"/>
    <x v="2"/>
    <s v="MRP"/>
    <s v="VMI"/>
    <n v="46"/>
    <n v="0"/>
    <n v="7.2"/>
    <n v="0"/>
    <n v="0"/>
    <n v="964"/>
    <n v="331.2"/>
    <n v="30.290456431535269"/>
    <n v="0"/>
    <n v="0"/>
    <n v="0"/>
    <n v="6940.8"/>
  </r>
  <r>
    <s v="DRC004688-01"/>
    <s v="合分指示安装件"/>
    <x v="3"/>
    <n v="202"/>
    <x v="1"/>
    <s v="HVX"/>
    <x v="2"/>
    <s v="MRP"/>
    <s v="VMI"/>
    <n v="23"/>
    <n v="0"/>
    <n v="5.8"/>
    <n v="0"/>
    <n v="0"/>
    <n v="482"/>
    <n v="133.4"/>
    <n v="34.834024896265561"/>
    <n v="0"/>
    <n v="0"/>
    <n v="0"/>
    <n v="2795.6"/>
  </r>
  <r>
    <s v="DRC004689-01"/>
    <s v="合分指示安装件"/>
    <x v="3"/>
    <n v="202"/>
    <x v="1"/>
    <s v="HVX"/>
    <x v="2"/>
    <s v="MRP"/>
    <s v="VMI"/>
    <n v="23"/>
    <n v="0"/>
    <n v="8.5"/>
    <n v="0"/>
    <n v="0"/>
    <n v="482"/>
    <n v="195.5"/>
    <n v="17.41701244813278"/>
    <n v="0"/>
    <n v="0"/>
    <n v="0"/>
    <n v="4097"/>
  </r>
  <r>
    <s v="DRC004690-01"/>
    <s v="SPACER"/>
    <x v="2"/>
    <n v="202"/>
    <x v="1"/>
    <s v="HVX"/>
    <x v="1"/>
    <s v="kanban"/>
    <n v="2600"/>
    <n v="966"/>
    <n v="1560"/>
    <n v="2.12"/>
    <n v="0"/>
    <n v="312"/>
    <n v="2956"/>
    <n v="2047.92"/>
    <n v="2.8399864682002707"/>
    <n v="0"/>
    <n v="330.72"/>
    <n v="3307.2000000000003"/>
    <n v="6266.72"/>
  </r>
  <r>
    <s v="DRC004691-01"/>
    <s v="SPACER"/>
    <x v="2"/>
    <n v="202"/>
    <x v="1"/>
    <s v="HVX"/>
    <x v="1"/>
    <s v="kanban"/>
    <n v="2600"/>
    <n v="177"/>
    <n v="352"/>
    <n v="1.4"/>
    <n v="0"/>
    <n v="88"/>
    <n v="964"/>
    <n v="247.79999999999998"/>
    <n v="365.75726141078837"/>
    <n v="0"/>
    <n v="61.599999999999994"/>
    <n v="492.79999999999995"/>
    <n v="1349.6"/>
  </r>
  <r>
    <s v="DRC004691-02"/>
    <s v="SPACER"/>
    <x v="2"/>
    <n v="202"/>
    <x v="1"/>
    <s v="HVX"/>
    <x v="1"/>
    <s v="kanban"/>
    <n v="2600"/>
    <n v="148"/>
    <n v="572"/>
    <n v="1.5"/>
    <n v="0"/>
    <n v="44"/>
    <n v="482"/>
    <n v="222"/>
    <n v="134.03526970954357"/>
    <n v="0"/>
    <n v="33"/>
    <n v="858"/>
    <n v="723"/>
  </r>
  <r>
    <s v="DRC004691-03"/>
    <s v="合分指示间隔套"/>
    <x v="3"/>
    <n v="202"/>
    <x v="1"/>
    <s v="HVX"/>
    <x v="2"/>
    <s v="MRP"/>
    <s v="VMI"/>
    <n v="50"/>
    <n v="0"/>
    <n v="2.5"/>
    <n v="0"/>
    <n v="0"/>
    <n v="995"/>
    <n v="125"/>
    <n v="54.291457286432156"/>
    <n v="0"/>
    <n v="0"/>
    <n v="0"/>
    <n v="2487.5"/>
  </r>
  <r>
    <s v="DRC004722-01"/>
    <s v="AXLE"/>
    <x v="2"/>
    <n v="212"/>
    <x v="1"/>
    <s v="HVX"/>
    <x v="1"/>
    <s v="kanban"/>
    <n v="2600"/>
    <n v="62"/>
    <n v="0"/>
    <n v="1.7"/>
    <n v="0"/>
    <n v="24"/>
    <n v="42"/>
    <n v="105.39999999999999"/>
    <n v="434.52380952380952"/>
    <n v="0"/>
    <n v="20.399999999999999"/>
    <n v="0"/>
    <n v="71.399999999999991"/>
  </r>
  <r>
    <s v="DRC004723-01"/>
    <s v="微动开关安装架"/>
    <x v="9"/>
    <n v="202"/>
    <x v="1"/>
    <s v="HVX"/>
    <x v="0"/>
    <s v="Order specific"/>
    <n v="2100"/>
    <n v="4"/>
    <n v="0"/>
    <n v="1.6"/>
    <n v="0"/>
    <n v="0"/>
    <n v="0"/>
    <n v="6.4"/>
    <s v=""/>
    <n v="0"/>
    <n v="0"/>
    <n v="0"/>
    <n v="0"/>
  </r>
  <r>
    <s v="DRC004724-01"/>
    <s v="间隔圏"/>
    <x v="9"/>
    <n v="212"/>
    <x v="1"/>
    <s v="HVX"/>
    <x v="0"/>
    <s v="Order specific"/>
    <n v="2100"/>
    <n v="6"/>
    <n v="0"/>
    <n v="0.91"/>
    <n v="0"/>
    <n v="0"/>
    <n v="18"/>
    <n v="5.46"/>
    <n v="81.1111111111111"/>
    <n v="0"/>
    <n v="0"/>
    <n v="0"/>
    <n v="16.38"/>
  </r>
  <r>
    <s v="DRC004733-01"/>
    <s v="SUPPORTING BRACKET"/>
    <x v="2"/>
    <n v="202"/>
    <x v="1"/>
    <s v="HVX"/>
    <x v="1"/>
    <s v="kanban"/>
    <n v="2600"/>
    <n v="58"/>
    <n v="96"/>
    <n v="3.44"/>
    <n v="0"/>
    <n v="24"/>
    <n v="22"/>
    <n v="199.52"/>
    <n v="99.545454545454533"/>
    <n v="0"/>
    <n v="41.28"/>
    <n v="330.24"/>
    <n v="75.679999999999993"/>
  </r>
  <r>
    <s v="DRC004734-01"/>
    <s v="SUPPORTING BRACKET"/>
    <x v="2"/>
    <n v="202"/>
    <x v="1"/>
    <s v="HVX"/>
    <x v="1"/>
    <s v="kanban"/>
    <n v="2600"/>
    <n v="52"/>
    <n v="96"/>
    <n v="1.21"/>
    <n v="0"/>
    <n v="24"/>
    <n v="42"/>
    <n v="62.92"/>
    <n v="504.04761904761904"/>
    <n v="0"/>
    <n v="14.52"/>
    <n v="116.16"/>
    <n v="50.82"/>
  </r>
  <r>
    <s v="DRC004738-01"/>
    <s v="COMPRESSION SPRING"/>
    <x v="2"/>
    <n v="219"/>
    <x v="1"/>
    <s v="HVX"/>
    <x v="1"/>
    <s v="kanban"/>
    <n v="2600"/>
    <n v="427"/>
    <n v="576"/>
    <n v="0.5"/>
    <n v="0"/>
    <n v="144"/>
    <n v="264"/>
    <n v="213.5"/>
    <n v="71.893939393939391"/>
    <n v="0"/>
    <n v="36"/>
    <n v="288"/>
    <n v="132"/>
  </r>
  <r>
    <s v="DRC004767-01"/>
    <s v="面板"/>
    <x v="9"/>
    <n v="202"/>
    <x v="1"/>
    <s v="HVX"/>
    <x v="0"/>
    <s v="Order specific"/>
    <n v="2100"/>
    <n v="4"/>
    <n v="0"/>
    <n v="60.63"/>
    <n v="0"/>
    <n v="0"/>
    <n v="0"/>
    <n v="242.52"/>
    <s v=""/>
    <n v="0"/>
    <n v="0"/>
    <n v="0"/>
    <n v="0"/>
  </r>
  <r>
    <s v="DRC004769-01"/>
    <s v="熔丝撞击调节螺杆"/>
    <x v="3"/>
    <n v="212"/>
    <x v="1"/>
    <s v="HVX"/>
    <x v="2"/>
    <s v="MRP"/>
    <s v="VMI"/>
    <n v="15"/>
    <n v="0"/>
    <n v="13.2"/>
    <n v="0"/>
    <n v="0"/>
    <n v="8"/>
    <n v="198"/>
    <n v="182.5"/>
    <n v="0"/>
    <n v="0"/>
    <n v="0"/>
    <n v="105.6"/>
  </r>
  <r>
    <s v="DRC004771-01"/>
    <s v="熔丝撞击止挡圈"/>
    <x v="3"/>
    <n v="212"/>
    <x v="1"/>
    <s v="HVX"/>
    <x v="2"/>
    <s v="MRP"/>
    <s v="VMI"/>
    <n v="23"/>
    <n v="0"/>
    <n v="2.7"/>
    <n v="0"/>
    <n v="0"/>
    <n v="384"/>
    <n v="62.1"/>
    <n v="14.2578125"/>
    <n v="0"/>
    <n v="0"/>
    <n v="0"/>
    <n v="1036.8000000000002"/>
  </r>
  <r>
    <s v="DRC004782-01"/>
    <s v="航空插支架"/>
    <x v="3"/>
    <n v="202"/>
    <x v="1"/>
    <s v="HVX"/>
    <x v="2"/>
    <s v="MRP"/>
    <s v="VMI"/>
    <n v="21"/>
    <n v="0"/>
    <n v="15.61"/>
    <n v="0"/>
    <n v="0"/>
    <n v="23"/>
    <n v="327.81"/>
    <n v="365"/>
    <n v="0"/>
    <n v="0"/>
    <n v="0"/>
    <n v="359.03"/>
  </r>
  <r>
    <s v="DRC004784-01"/>
    <s v="撞击指示挂弹簧轴"/>
    <x v="3"/>
    <n v="212"/>
    <x v="1"/>
    <s v="HVX"/>
    <x v="2"/>
    <s v="MRP"/>
    <s v="VMI"/>
    <n v="4"/>
    <n v="0"/>
    <n v="5.95"/>
    <n v="0"/>
    <n v="0"/>
    <n v="190"/>
    <n v="23.8"/>
    <n v="40.34210526315789"/>
    <n v="0"/>
    <n v="0"/>
    <n v="0"/>
    <n v="1130.5"/>
  </r>
  <r>
    <s v="DRC004785-01"/>
    <s v="SUPPORTING BRACKET"/>
    <x v="2"/>
    <n v="202"/>
    <x v="1"/>
    <s v="HVX"/>
    <x v="1"/>
    <s v="kanban"/>
    <n v="2600"/>
    <n v="80"/>
    <n v="96"/>
    <n v="1.6"/>
    <n v="0"/>
    <n v="24"/>
    <n v="31"/>
    <n v="128"/>
    <n v="47.096774193548384"/>
    <n v="0"/>
    <n v="19.200000000000003"/>
    <n v="153.60000000000002"/>
    <n v="49.6"/>
  </r>
  <r>
    <s v="DRC004787-01"/>
    <s v="熔丝撞击杆（竖）"/>
    <x v="3"/>
    <n v="202"/>
    <x v="1"/>
    <s v="HVX"/>
    <x v="2"/>
    <s v="MRP"/>
    <s v="VMI"/>
    <n v="1"/>
    <n v="0"/>
    <n v="32.56"/>
    <n v="0"/>
    <n v="0"/>
    <n v="22"/>
    <n v="32.56"/>
    <n v="1327.2727272727273"/>
    <n v="0"/>
    <n v="0"/>
    <n v="0"/>
    <n v="716.32"/>
  </r>
  <r>
    <s v="DRC004799-01"/>
    <s v="合闸手车联锁护盖"/>
    <x v="3"/>
    <n v="202"/>
    <x v="1"/>
    <s v="HVX"/>
    <x v="2"/>
    <s v="MRP"/>
    <s v="VMI"/>
    <n v="3"/>
    <n v="0"/>
    <n v="4.33"/>
    <n v="0"/>
    <n v="0"/>
    <n v="8"/>
    <n v="12.99"/>
    <n v="45.625"/>
    <n v="0"/>
    <n v="0"/>
    <n v="0"/>
    <n v="34.64"/>
  </r>
  <r>
    <s v="DRC004802-01"/>
    <s v="SPACER"/>
    <x v="2"/>
    <n v="202"/>
    <x v="1"/>
    <s v="HVX"/>
    <x v="1"/>
    <s v="kanban"/>
    <n v="2600"/>
    <n v="68"/>
    <n v="96"/>
    <n v="1.71"/>
    <n v="0"/>
    <n v="24"/>
    <n v="16"/>
    <n v="116.28"/>
    <n v="68.4375"/>
    <n v="0"/>
    <n v="20.52"/>
    <n v="164.16"/>
    <n v="27.36"/>
  </r>
  <r>
    <s v="DRC004802-02"/>
    <s v="SPACER"/>
    <x v="2"/>
    <n v="202"/>
    <x v="1"/>
    <s v="HVX"/>
    <x v="1"/>
    <s v="kanban"/>
    <n v="2600"/>
    <n v="63"/>
    <n v="72"/>
    <n v="1.55"/>
    <n v="0"/>
    <n v="18"/>
    <n v="8"/>
    <n v="97.65"/>
    <n v="3102.5"/>
    <n v="0"/>
    <n v="13.950000000000001"/>
    <n v="111.60000000000001"/>
    <n v="12.4"/>
  </r>
  <r>
    <s v="DRC004841-01"/>
    <s v="PIN"/>
    <x v="2"/>
    <n v="202"/>
    <x v="1"/>
    <s v="HVX"/>
    <x v="1"/>
    <s v="kanban"/>
    <n v="2600"/>
    <n v="1591"/>
    <n v="1400"/>
    <n v="0.89"/>
    <n v="0"/>
    <n v="750"/>
    <n v="13533"/>
    <n v="1415.99"/>
    <n v="1.6991797827532698"/>
    <n v="0"/>
    <n v="333.75"/>
    <n v="1246"/>
    <n v="12044.37"/>
  </r>
  <r>
    <s v="DRC004853-01"/>
    <s v="GASKET"/>
    <x v="4"/>
    <n v="202"/>
    <x v="1"/>
    <s v="HVX"/>
    <x v="0"/>
    <s v="Order specific"/>
    <n v="2100"/>
    <n v="210"/>
    <n v="0"/>
    <n v="7.79"/>
    <n v="0"/>
    <n v="0"/>
    <n v="4312"/>
    <n v="1635.9"/>
    <n v="134.67416512059367"/>
    <n v="0"/>
    <n v="0"/>
    <n v="0"/>
    <n v="33590.480000000003"/>
  </r>
  <r>
    <s v="DRC004855-01"/>
    <s v="GASKET"/>
    <x v="4"/>
    <n v="202"/>
    <x v="1"/>
    <s v="HVX"/>
    <x v="0"/>
    <s v="Order specific"/>
    <n v="2100"/>
    <n v="188"/>
    <n v="0"/>
    <n v="49.96"/>
    <n v="0"/>
    <n v="0"/>
    <n v="2370"/>
    <n v="9392.48"/>
    <n v="32.341772151898738"/>
    <n v="0"/>
    <n v="0"/>
    <n v="0"/>
    <n v="118405.2"/>
  </r>
  <r>
    <s v="DRC004855-06"/>
    <s v="灭弧室定位圈"/>
    <x v="4"/>
    <n v="202"/>
    <x v="1"/>
    <s v="HVX"/>
    <x v="0"/>
    <s v="Order specific"/>
    <n v="2100"/>
    <n v="11"/>
    <n v="0"/>
    <n v="58.61"/>
    <n v="0"/>
    <n v="0"/>
    <n v="36"/>
    <n v="644.71"/>
    <n v="1906.1111111111111"/>
    <n v="0"/>
    <n v="0"/>
    <n v="0"/>
    <n v="2109.96"/>
  </r>
  <r>
    <s v="DRC004873-01"/>
    <s v="SPACER"/>
    <x v="2"/>
    <n v="212"/>
    <x v="1"/>
    <s v="HVX"/>
    <x v="1"/>
    <s v="kanban"/>
    <n v="2600"/>
    <n v="381"/>
    <n v="384"/>
    <n v="1.8"/>
    <n v="0"/>
    <n v="96"/>
    <n v="120"/>
    <n v="685.80000000000007"/>
    <n v="33.458333333333329"/>
    <n v="0"/>
    <n v="86.4"/>
    <n v="691.2"/>
    <n v="216"/>
  </r>
  <r>
    <s v="DRC004874-01Z"/>
    <s v="手车附件安装板"/>
    <x v="3"/>
    <n v="202"/>
    <x v="1"/>
    <s v="HVX"/>
    <x v="2"/>
    <s v="MRP"/>
    <s v="VMI"/>
    <n v="106"/>
    <n v="0"/>
    <n v="44.84"/>
    <n v="0"/>
    <n v="0"/>
    <n v="61"/>
    <n v="4753.04"/>
    <n v="2279.7540983606555"/>
    <n v="0"/>
    <n v="0"/>
    <n v="0"/>
    <n v="2735.2400000000002"/>
  </r>
  <r>
    <s v="DRC004901-01"/>
    <s v="SPACER"/>
    <x v="2"/>
    <n v="212"/>
    <x v="1"/>
    <s v="HVX"/>
    <x v="1"/>
    <s v="kanban"/>
    <n v="2600"/>
    <n v="53"/>
    <n v="48"/>
    <n v="1.3"/>
    <n v="0"/>
    <n v="12"/>
    <n v="13"/>
    <n v="68.900000000000006"/>
    <n v="2976.1538461538457"/>
    <n v="0"/>
    <n v="7.8000000000000007"/>
    <n v="62.400000000000006"/>
    <n v="16.900000000000002"/>
  </r>
  <r>
    <s v="DRC004935-01"/>
    <s v="SPACER"/>
    <x v="2"/>
    <n v="202"/>
    <x v="1"/>
    <s v="HVX"/>
    <x v="1"/>
    <s v="kanban"/>
    <n v="2600"/>
    <n v="134"/>
    <n v="144"/>
    <n v="0.62"/>
    <n v="0"/>
    <n v="24"/>
    <n v="30"/>
    <n v="83.08"/>
    <n v="644.83333333333326"/>
    <n v="0"/>
    <n v="7.4399999999999995"/>
    <n v="89.28"/>
    <n v="18.600000000000001"/>
  </r>
  <r>
    <s v="DRC004940-01"/>
    <s v="熔丝拆卸工具配件（配客户）"/>
    <x v="3"/>
    <n v="202"/>
    <x v="1"/>
    <s v="HVX"/>
    <x v="2"/>
    <s v="MRP"/>
    <s v="VMI"/>
    <n v="2"/>
    <n v="0"/>
    <n v="2.66"/>
    <n v="0"/>
    <n v="0"/>
    <n v="6"/>
    <n v="5.32"/>
    <n v="8151.6666666666661"/>
    <n v="0"/>
    <n v="0"/>
    <n v="0"/>
    <n v="15.96"/>
  </r>
  <r>
    <s v="DRC004941-01"/>
    <s v="TENSION SPRING"/>
    <x v="2"/>
    <n v="219"/>
    <x v="1"/>
    <s v="HVX"/>
    <x v="1"/>
    <s v="kanban"/>
    <n v="2600"/>
    <n v="520"/>
    <n v="288"/>
    <n v="0.2"/>
    <n v="0"/>
    <n v="72"/>
    <n v="60"/>
    <n v="104"/>
    <n v="12.166666666666666"/>
    <n v="0"/>
    <n v="7.2"/>
    <n v="57.6"/>
    <n v="12"/>
  </r>
  <r>
    <s v="DRC004950-01"/>
    <s v="灭弧室定位圏"/>
    <x v="4"/>
    <n v="202"/>
    <x v="1"/>
    <s v="HVX"/>
    <x v="0"/>
    <s v="Order specific"/>
    <n v="2100"/>
    <n v="213"/>
    <n v="0"/>
    <n v="40.79"/>
    <n v="0"/>
    <n v="0"/>
    <n v="766"/>
    <n v="8688.27"/>
    <n v="247.78067885117491"/>
    <n v="0"/>
    <n v="0"/>
    <n v="0"/>
    <n v="31245.14"/>
  </r>
  <r>
    <s v="DRC004950-02"/>
    <s v="GASKET"/>
    <x v="4"/>
    <n v="202"/>
    <x v="1"/>
    <s v="HVX"/>
    <x v="0"/>
    <s v="Order specific"/>
    <n v="2100"/>
    <n v="250"/>
    <n v="0"/>
    <n v="32.229999999999997"/>
    <n v="0"/>
    <n v="0"/>
    <n v="807"/>
    <n v="8057.4999999999991"/>
    <n v="96.338289962825286"/>
    <n v="0"/>
    <n v="0"/>
    <n v="0"/>
    <n v="26009.609999999997"/>
  </r>
  <r>
    <s v="DRC004989-01"/>
    <s v="CONNECTION"/>
    <x v="4"/>
    <n v="202"/>
    <x v="1"/>
    <s v="HVX"/>
    <x v="0"/>
    <s v="Order specific"/>
    <n v="2100"/>
    <n v="207"/>
    <n v="0"/>
    <n v="997.93"/>
    <n v="0"/>
    <n v="0"/>
    <n v="732"/>
    <n v="206571.50999999998"/>
    <n v="124.65846994535519"/>
    <n v="0"/>
    <n v="0"/>
    <n v="0"/>
    <n v="730484.76"/>
  </r>
  <r>
    <s v="DRC004991-02"/>
    <s v="熔丝头夹"/>
    <x v="3"/>
    <n v="202"/>
    <x v="1"/>
    <s v="HVX"/>
    <x v="2"/>
    <s v="MRP"/>
    <s v="VMI"/>
    <n v="69"/>
    <n v="0"/>
    <n v="37.869999999999997"/>
    <n v="0"/>
    <n v="0"/>
    <n v="1479"/>
    <n v="2613.0299999999997"/>
    <n v="51.085192697768768"/>
    <n v="0"/>
    <n v="0"/>
    <n v="0"/>
    <n v="56009.729999999996"/>
  </r>
  <r>
    <s v="DRC004994-01"/>
    <s v="手动分闸按钮架"/>
    <x v="3"/>
    <n v="202"/>
    <x v="1"/>
    <s v="HVX"/>
    <x v="2"/>
    <s v="MRP"/>
    <s v="VMI"/>
    <n v="9"/>
    <n v="0"/>
    <n v="11.28"/>
    <n v="0"/>
    <n v="0"/>
    <n v="8"/>
    <n v="101.52"/>
    <n v="3148.125"/>
    <n v="0"/>
    <n v="0"/>
    <n v="0"/>
    <n v="90.24"/>
  </r>
  <r>
    <s v="DRC005013-01"/>
    <s v="PIN"/>
    <x v="2"/>
    <n v="202"/>
    <x v="1"/>
    <s v="HVX"/>
    <x v="1"/>
    <s v="kanban"/>
    <n v="2600"/>
    <n v="442"/>
    <n v="400"/>
    <n v="1.2"/>
    <n v="0"/>
    <n v="100"/>
    <n v="2730"/>
    <n v="530.4"/>
    <n v="1.2032967032967032"/>
    <n v="0"/>
    <n v="60"/>
    <n v="480"/>
    <n v="3276"/>
  </r>
  <r>
    <s v="DRC005016-04"/>
    <s v="柱塞固定销"/>
    <x v="4"/>
    <n v="202"/>
    <x v="1"/>
    <s v="HVX"/>
    <x v="0"/>
    <s v="Order specific"/>
    <n v="2100"/>
    <n v="3"/>
    <n v="0"/>
    <n v="0.66"/>
    <n v="0"/>
    <n v="0"/>
    <n v="339"/>
    <n v="1.98"/>
    <n v="475.89970501474926"/>
    <n v="0"/>
    <n v="0"/>
    <n v="0"/>
    <n v="223.74"/>
  </r>
  <r>
    <s v="DRC005022-03"/>
    <s v="大电流超程调节螺杆"/>
    <x v="3"/>
    <n v="202"/>
    <x v="1"/>
    <s v="HVX"/>
    <x v="2"/>
    <s v="MRP"/>
    <s v="VMI"/>
    <n v="6"/>
    <n v="0"/>
    <n v="36.409999999999997"/>
    <n v="0"/>
    <n v="0"/>
    <n v="960"/>
    <n v="218.45999999999998"/>
    <n v="1.140625"/>
    <n v="0"/>
    <n v="0"/>
    <n v="0"/>
    <n v="34953.599999999999"/>
  </r>
  <r>
    <s v="DRC005023-01"/>
    <s v="超程调节杆"/>
    <x v="4"/>
    <n v="202"/>
    <x v="1"/>
    <s v="HVX"/>
    <x v="0"/>
    <s v="Order specific"/>
    <n v="2100"/>
    <n v="210"/>
    <n v="0"/>
    <n v="17.55"/>
    <n v="0"/>
    <n v="0"/>
    <n v="1388"/>
    <n v="3685.5"/>
    <n v="1.5778097982708934"/>
    <n v="0"/>
    <n v="0"/>
    <n v="0"/>
    <n v="24359.4"/>
  </r>
  <r>
    <s v="DRC005024-01"/>
    <s v="机构支撑耳朵（左）"/>
    <x v="2"/>
    <n v="202"/>
    <x v="1"/>
    <s v="HVX"/>
    <x v="1"/>
    <s v="kanban"/>
    <n v="2600"/>
    <n v="131"/>
    <n v="150"/>
    <n v="12.96"/>
    <n v="0"/>
    <n v="50"/>
    <n v="3992"/>
    <n v="1697.7600000000002"/>
    <n v="19.200901803607213"/>
    <n v="0"/>
    <n v="324"/>
    <n v="1944.0000000000002"/>
    <n v="51736.320000000007"/>
  </r>
  <r>
    <s v="DRC005024-12"/>
    <s v="左右耳朵支撑"/>
    <x v="19"/>
    <n v="202"/>
    <x v="1"/>
    <s v="HVX"/>
    <x v="0"/>
    <s v="Order specific"/>
    <n v="2100"/>
    <n v="14"/>
    <n v="0"/>
    <n v="27.04"/>
    <n v="0"/>
    <n v="0"/>
    <n v="2"/>
    <n v="378.56"/>
    <n v="23907.5"/>
    <n v="0"/>
    <n v="0"/>
    <n v="0"/>
    <n v="54.08"/>
  </r>
  <r>
    <s v="DRC005025-01"/>
    <s v="机构支撑耳朵（右）"/>
    <x v="2"/>
    <n v="202"/>
    <x v="1"/>
    <s v="HVX"/>
    <x v="1"/>
    <s v="kanban"/>
    <n v="2600"/>
    <n v="101"/>
    <n v="150"/>
    <n v="12.96"/>
    <n v="0"/>
    <n v="50"/>
    <n v="3990"/>
    <n v="1308.96"/>
    <n v="1.2807017543859649"/>
    <n v="0"/>
    <n v="324"/>
    <n v="1944.0000000000002"/>
    <n v="51710.400000000001"/>
  </r>
  <r>
    <s v="DRC005025-12"/>
    <s v="左右耳朵支撑"/>
    <x v="19"/>
    <n v="202"/>
    <x v="1"/>
    <s v="HVX"/>
    <x v="0"/>
    <s v="Order specific"/>
    <n v="2100"/>
    <n v="13"/>
    <n v="0"/>
    <n v="27.04"/>
    <n v="0"/>
    <n v="0"/>
    <n v="2"/>
    <n v="351.52"/>
    <n v="18432.5"/>
    <n v="0"/>
    <n v="0"/>
    <n v="0"/>
    <n v="54.08"/>
  </r>
  <r>
    <s v="DRC005027-01"/>
    <s v="24KV挂板"/>
    <x v="3"/>
    <n v="202"/>
    <x v="1"/>
    <s v="HVX"/>
    <x v="2"/>
    <s v="MRP"/>
    <s v="VMI"/>
    <n v="140"/>
    <n v="0"/>
    <n v="27.73"/>
    <n v="0"/>
    <n v="0"/>
    <n v="6132"/>
    <n v="3882.2000000000003"/>
    <n v="0.77380952380952372"/>
    <n v="0"/>
    <n v="0"/>
    <n v="0"/>
    <n v="170040.36000000002"/>
  </r>
  <r>
    <s v="DRC005027-02"/>
    <s v="12KV大电流挂板"/>
    <x v="3"/>
    <n v="202"/>
    <x v="1"/>
    <s v="HVX"/>
    <x v="2"/>
    <s v="MRP"/>
    <s v="VMI"/>
    <n v="4"/>
    <n v="0"/>
    <n v="55.03"/>
    <n v="0"/>
    <n v="0"/>
    <n v="1242"/>
    <n v="220.12"/>
    <n v="41.143317230273752"/>
    <n v="0"/>
    <n v="0"/>
    <n v="0"/>
    <n v="68347.259999999995"/>
  </r>
  <r>
    <s v="DRC005028-01"/>
    <s v="螺纹盘POLE B"/>
    <x v="4"/>
    <n v="202"/>
    <x v="1"/>
    <s v="HVX"/>
    <x v="0"/>
    <s v="Order specific"/>
    <n v="2100"/>
    <n v="414"/>
    <n v="0"/>
    <n v="18.93"/>
    <n v="0"/>
    <n v="0"/>
    <n v="1583"/>
    <n v="7837.0199999999995"/>
    <n v="0.92229943145925453"/>
    <n v="0"/>
    <n v="0"/>
    <n v="0"/>
    <n v="29966.19"/>
  </r>
  <r>
    <s v="DRC005092-06"/>
    <s v="PIN"/>
    <x v="4"/>
    <n v="202"/>
    <x v="1"/>
    <s v="HVX"/>
    <x v="0"/>
    <s v="Order specific"/>
    <n v="2100"/>
    <n v="107"/>
    <n v="0"/>
    <n v="9.7799999999999994"/>
    <n v="0"/>
    <n v="0"/>
    <n v="339"/>
    <n v="1046.46"/>
    <n v="445.75221238938047"/>
    <n v="0"/>
    <n v="0"/>
    <n v="0"/>
    <n v="3315.4199999999996"/>
  </r>
  <r>
    <s v="DRC005105-01"/>
    <s v="中间相拨叉销"/>
    <x v="3"/>
    <n v="202"/>
    <x v="1"/>
    <s v="HVX"/>
    <x v="2"/>
    <s v="MRP"/>
    <s v="VMI"/>
    <n v="73"/>
    <n v="0"/>
    <n v="13.31"/>
    <n v="0"/>
    <n v="0"/>
    <n v="3838"/>
    <n v="971.63"/>
    <n v="10.175872850442939"/>
    <n v="0"/>
    <n v="0"/>
    <n v="0"/>
    <n v="51083.78"/>
  </r>
  <r>
    <s v="DRC005106-03"/>
    <s v="AXLE"/>
    <x v="4"/>
    <n v="202"/>
    <x v="1"/>
    <s v="HVX"/>
    <x v="0"/>
    <s v="Order specific"/>
    <n v="2100"/>
    <n v="124"/>
    <n v="2"/>
    <n v="20.49"/>
    <n v="0"/>
    <n v="0"/>
    <n v="2580"/>
    <n v="2540.7599999999998"/>
    <n v="10.327519379844961"/>
    <n v="0"/>
    <n v="0"/>
    <n v="40.98"/>
    <n v="52864.2"/>
  </r>
  <r>
    <s v="DRC005106-04"/>
    <s v="AXLE"/>
    <x v="4"/>
    <n v="202"/>
    <x v="1"/>
    <s v="HVX"/>
    <x v="0"/>
    <s v="Order specific"/>
    <n v="2100"/>
    <n v="16"/>
    <n v="4"/>
    <n v="26.13"/>
    <n v="0"/>
    <n v="0"/>
    <n v="488"/>
    <n v="418.08"/>
    <n v="92.745901639344268"/>
    <n v="0"/>
    <n v="0"/>
    <n v="104.52"/>
    <n v="12751.439999999999"/>
  </r>
  <r>
    <s v="DRC005128-01"/>
    <s v="INSULATING GASKET"/>
    <x v="4"/>
    <n v="202"/>
    <x v="1"/>
    <s v="HVX"/>
    <x v="0"/>
    <s v="Order specific"/>
    <n v="2100"/>
    <n v="771"/>
    <n v="0"/>
    <n v="67.569999999999993"/>
    <n v="0"/>
    <n v="0"/>
    <n v="339"/>
    <n v="52096.469999999994"/>
    <n v="17.227138643067846"/>
    <n v="0"/>
    <n v="0"/>
    <n v="0"/>
    <n v="22906.229999999996"/>
  </r>
  <r>
    <s v="DRC005129-01"/>
    <s v="灭弧室固定圈"/>
    <x v="10"/>
    <n v="202"/>
    <x v="1"/>
    <s v="HVX"/>
    <x v="0"/>
    <s v="Order specific"/>
    <n v="2100"/>
    <n v="1"/>
    <n v="0"/>
    <n v="75.81"/>
    <n v="0"/>
    <n v="0"/>
    <n v="260"/>
    <n v="75.81"/>
    <n v="1082.3653846153848"/>
    <n v="0"/>
    <n v="0"/>
    <n v="0"/>
    <n v="19710.600000000002"/>
  </r>
  <r>
    <s v="DRC005163-01"/>
    <s v="IP板上装配航空插联锁件"/>
    <x v="2"/>
    <n v="202"/>
    <x v="1"/>
    <s v="HVX"/>
    <x v="1"/>
    <s v="kanban"/>
    <n v="2600"/>
    <n v="243"/>
    <n v="420"/>
    <n v="6.3"/>
    <n v="0"/>
    <n v="150"/>
    <n v="3599"/>
    <n v="1530.8999999999999"/>
    <n v="0.10141706029452625"/>
    <n v="0"/>
    <n v="472.5"/>
    <n v="2646"/>
    <n v="22673.7"/>
  </r>
  <r>
    <s v="DRC005166-01"/>
    <s v="SEALING END CENTRE"/>
    <x v="15"/>
    <n v="202"/>
    <x v="1"/>
    <s v="HVX"/>
    <x v="0"/>
    <s v="Order specific"/>
    <n v="2100"/>
    <n v="1"/>
    <n v="0"/>
    <n v="30.04"/>
    <n v="0"/>
    <n v="0"/>
    <n v="1"/>
    <n v="30.04"/>
    <n v="88695"/>
    <n v="0"/>
    <n v="0"/>
    <n v="0"/>
    <n v="30.04"/>
  </r>
  <r>
    <s v="DRC005167-01"/>
    <s v="SEALING END"/>
    <x v="3"/>
    <n v="202"/>
    <x v="1"/>
    <s v="HVX"/>
    <x v="2"/>
    <s v="MRP"/>
    <s v="VMI"/>
    <n v="49"/>
    <n v="0"/>
    <n v="20.59"/>
    <n v="0"/>
    <n v="0"/>
    <n v="2355"/>
    <n v="1008.91"/>
    <n v="0.15498938428874734"/>
    <n v="0"/>
    <n v="0"/>
    <n v="0"/>
    <n v="48489.45"/>
  </r>
  <r>
    <s v="DRC005168-01"/>
    <s v="SEALING END"/>
    <x v="3"/>
    <n v="202"/>
    <x v="1"/>
    <s v="HVX"/>
    <x v="2"/>
    <s v="MRP"/>
    <s v="VMI"/>
    <n v="49"/>
    <n v="0"/>
    <n v="20.59"/>
    <n v="0"/>
    <n v="0"/>
    <n v="2355"/>
    <n v="1008.91"/>
    <n v="7.5944798301486198"/>
    <n v="0"/>
    <n v="0"/>
    <n v="0"/>
    <n v="48489.45"/>
  </r>
  <r>
    <s v="DRC005170-01"/>
    <s v="IP板左"/>
    <x v="3"/>
    <n v="202"/>
    <x v="1"/>
    <s v="HVX"/>
    <x v="2"/>
    <s v="MRP"/>
    <s v="VMI"/>
    <n v="20"/>
    <n v="0"/>
    <n v="21.73"/>
    <n v="0"/>
    <n v="0"/>
    <n v="303"/>
    <n v="434.6"/>
    <n v="59.026402640264024"/>
    <n v="0"/>
    <n v="0"/>
    <n v="0"/>
    <n v="6584.1900000000005"/>
  </r>
  <r>
    <s v="DRC005171-01"/>
    <s v="IP板右"/>
    <x v="3"/>
    <n v="202"/>
    <x v="1"/>
    <s v="HVX"/>
    <x v="2"/>
    <s v="MRP"/>
    <s v="VMI"/>
    <n v="20"/>
    <n v="0"/>
    <n v="21.73"/>
    <n v="0"/>
    <n v="0"/>
    <n v="303"/>
    <n v="434.6"/>
    <n v="24.092409240924091"/>
    <n v="0"/>
    <n v="0"/>
    <n v="0"/>
    <n v="6584.1900000000005"/>
  </r>
  <r>
    <s v="DRC005172-01"/>
    <s v="IP板左"/>
    <x v="3"/>
    <n v="202"/>
    <x v="1"/>
    <s v="HVX"/>
    <x v="2"/>
    <s v="MRP"/>
    <s v="VMI"/>
    <n v="20"/>
    <n v="0"/>
    <n v="41.88"/>
    <n v="0"/>
    <n v="0"/>
    <n v="303"/>
    <n v="837.6"/>
    <n v="24.092409240924091"/>
    <n v="0"/>
    <n v="0"/>
    <n v="0"/>
    <n v="12689.640000000001"/>
  </r>
  <r>
    <s v="DRC005173-01"/>
    <s v="大电流活门"/>
    <x v="4"/>
    <n v="212"/>
    <x v="1"/>
    <s v="HVX"/>
    <x v="0"/>
    <s v="Order specific"/>
    <n v="2100"/>
    <n v="162"/>
    <n v="0"/>
    <n v="18"/>
    <n v="0"/>
    <n v="0"/>
    <n v="1256"/>
    <n v="2916"/>
    <n v="5.8121019108280256"/>
    <n v="0"/>
    <n v="0"/>
    <n v="0"/>
    <n v="22608"/>
  </r>
  <r>
    <s v="DRC005174-01"/>
    <s v="IP板右"/>
    <x v="3"/>
    <n v="202"/>
    <x v="1"/>
    <s v="HVX"/>
    <x v="2"/>
    <s v="MRP"/>
    <s v="VMI"/>
    <n v="4"/>
    <n v="0"/>
    <n v="30.85"/>
    <n v="0"/>
    <n v="0"/>
    <n v="383"/>
    <n v="123.4"/>
    <n v="154.38642297650131"/>
    <n v="0"/>
    <n v="0"/>
    <n v="0"/>
    <n v="11815.550000000001"/>
  </r>
  <r>
    <s v="DRC005175-01"/>
    <s v="IP板左"/>
    <x v="3"/>
    <n v="202"/>
    <x v="1"/>
    <s v="HVX"/>
    <x v="2"/>
    <s v="MRP"/>
    <s v="VMI"/>
    <n v="4"/>
    <n v="0"/>
    <n v="31.85"/>
    <n v="0"/>
    <n v="0"/>
    <n v="383"/>
    <n v="127.4"/>
    <n v="3.8120104438642297"/>
    <n v="0"/>
    <n v="0"/>
    <n v="0"/>
    <n v="12198.550000000001"/>
  </r>
  <r>
    <s v="DRC005176-01"/>
    <s v="IP板右"/>
    <x v="3"/>
    <n v="202"/>
    <x v="1"/>
    <s v="HVX"/>
    <x v="2"/>
    <s v="MRP"/>
    <s v="VMI"/>
    <n v="4"/>
    <n v="0"/>
    <n v="56.4"/>
    <n v="0"/>
    <n v="0"/>
    <n v="383"/>
    <n v="225.6"/>
    <n v="3.8120104438642297"/>
    <n v="0"/>
    <n v="0"/>
    <n v="0"/>
    <n v="21601.200000000001"/>
  </r>
  <r>
    <s v="DRC005177-01"/>
    <s v="SPACER"/>
    <x v="2"/>
    <n v="212"/>
    <x v="1"/>
    <s v="HVX"/>
    <x v="1"/>
    <s v="kanban"/>
    <n v="2600"/>
    <n v="336"/>
    <n v="415"/>
    <n v="1.5"/>
    <n v="0"/>
    <n v="112"/>
    <n v="734"/>
    <n v="504"/>
    <n v="1.9891008174386919"/>
    <n v="0"/>
    <n v="84"/>
    <n v="622.5"/>
    <n v="1101"/>
  </r>
  <r>
    <s v="DRC005185-01"/>
    <s v="GUIDE ROD"/>
    <x v="2"/>
    <n v="202"/>
    <x v="1"/>
    <s v="HVX"/>
    <x v="1"/>
    <s v="kanban"/>
    <n v="2600"/>
    <n v="546"/>
    <n v="1000"/>
    <n v="1.95"/>
    <n v="0"/>
    <n v="200"/>
    <n v="4990"/>
    <n v="1064.7"/>
    <n v="24.577154308617231"/>
    <n v="0"/>
    <n v="195"/>
    <n v="1950"/>
    <n v="9730.5"/>
  </r>
  <r>
    <s v="DRC005186-01"/>
    <s v="AXLE"/>
    <x v="2"/>
    <n v="202"/>
    <x v="1"/>
    <s v="HVX"/>
    <x v="1"/>
    <s v="kanban"/>
    <n v="2600"/>
    <n v="175"/>
    <n v="2000"/>
    <n v="0.93"/>
    <n v="0"/>
    <n v="400"/>
    <n v="8634"/>
    <n v="162.75"/>
    <n v="23.082001389854067"/>
    <n v="0"/>
    <n v="186"/>
    <n v="1860"/>
    <n v="8029.6200000000008"/>
  </r>
  <r>
    <s v="DRC005188-01"/>
    <s v="拨叉销"/>
    <x v="4"/>
    <n v="202"/>
    <x v="1"/>
    <s v="HVX"/>
    <x v="0"/>
    <s v="Order specific"/>
    <n v="2100"/>
    <n v="33"/>
    <n v="18"/>
    <n v="13.15"/>
    <n v="0"/>
    <n v="0"/>
    <n v="213"/>
    <n v="433.95"/>
    <n v="299.88262910798119"/>
    <n v="0"/>
    <n v="0"/>
    <n v="236.70000000000002"/>
    <n v="2800.9500000000003"/>
  </r>
  <r>
    <s v="DRC005204-01"/>
    <s v="PIN"/>
    <x v="2"/>
    <n v="202"/>
    <x v="1"/>
    <s v="HVX"/>
    <x v="1"/>
    <s v="kanban"/>
    <n v="2600"/>
    <n v="718"/>
    <n v="600"/>
    <n v="0.61"/>
    <n v="0"/>
    <n v="200"/>
    <n v="3561"/>
    <n v="437.98"/>
    <n v="3.3824768323504633"/>
    <n v="0"/>
    <n v="61"/>
    <n v="366"/>
    <n v="2172.21"/>
  </r>
  <r>
    <s v="DRC005281-01"/>
    <s v="SPACER"/>
    <x v="2"/>
    <n v="212"/>
    <x v="1"/>
    <s v="HVX"/>
    <x v="1"/>
    <s v="kanban"/>
    <n v="2600"/>
    <n v="309"/>
    <n v="500"/>
    <n v="2"/>
    <n v="0"/>
    <n v="100"/>
    <n v="1464"/>
    <n v="618"/>
    <n v="179.00956284153006"/>
    <n v="0"/>
    <n v="100"/>
    <n v="1000"/>
    <n v="2928"/>
  </r>
  <r>
    <s v="DRC005281-02"/>
    <s v="SPACER"/>
    <x v="3"/>
    <n v="212"/>
    <x v="1"/>
    <s v="HVX"/>
    <x v="2"/>
    <s v="MRP"/>
    <s v="VMI"/>
    <n v="196"/>
    <n v="0"/>
    <n v="2.57"/>
    <n v="0"/>
    <n v="0"/>
    <n v="9355"/>
    <n v="503.71999999999997"/>
    <n v="12.056119722073756"/>
    <n v="0"/>
    <n v="0"/>
    <n v="0"/>
    <n v="24042.35"/>
  </r>
  <r>
    <s v="DRC005281-03"/>
    <s v="SPACER"/>
    <x v="2"/>
    <n v="212"/>
    <x v="1"/>
    <s v="HVX"/>
    <x v="1"/>
    <s v="kanban"/>
    <n v="2600"/>
    <n v="893"/>
    <n v="400"/>
    <n v="1.5"/>
    <n v="0"/>
    <n v="100"/>
    <n v="1361"/>
    <n v="1339.5"/>
    <n v="52.564290962527551"/>
    <n v="0"/>
    <n v="75"/>
    <n v="600"/>
    <n v="2041.5"/>
  </r>
  <r>
    <s v="DRC005304-04"/>
    <s v="CONTACT SLEEVE"/>
    <x v="4"/>
    <n v="202"/>
    <x v="1"/>
    <s v="HVX"/>
    <x v="0"/>
    <s v="Order specific"/>
    <n v="2100"/>
    <n v="3"/>
    <n v="6"/>
    <n v="293"/>
    <n v="0"/>
    <n v="0"/>
    <n v="667"/>
    <n v="879"/>
    <n v="488.67316341829087"/>
    <n v="0"/>
    <n v="0"/>
    <n v="1758"/>
    <n v="195431"/>
  </r>
  <r>
    <s v="DRC005305-01"/>
    <s v="GASKET"/>
    <x v="4"/>
    <n v="202"/>
    <x v="1"/>
    <s v="HVX"/>
    <x v="0"/>
    <s v="Order specific"/>
    <n v="2100"/>
    <n v="41"/>
    <n v="0"/>
    <n v="2"/>
    <n v="0"/>
    <n v="0"/>
    <n v="666"/>
    <n v="82"/>
    <n v="1.6441441441441442"/>
    <n v="0"/>
    <n v="0"/>
    <n v="0"/>
    <n v="1332"/>
  </r>
  <r>
    <s v="DRC005312-01"/>
    <s v="GUIDE ROD"/>
    <x v="2"/>
    <n v="212"/>
    <x v="1"/>
    <s v="HVX"/>
    <x v="1"/>
    <s v="kanban"/>
    <n v="2600"/>
    <n v="228"/>
    <n v="200"/>
    <n v="3.7"/>
    <n v="0"/>
    <n v="100"/>
    <n v="854"/>
    <n v="843.6"/>
    <n v="17.523419203747071"/>
    <n v="0"/>
    <n v="185"/>
    <n v="740"/>
    <n v="3159.8"/>
  </r>
  <r>
    <s v="DRC005312-12"/>
    <s v="合分指示安装片"/>
    <x v="19"/>
    <n v="212"/>
    <x v="1"/>
    <s v="HVX"/>
    <x v="0"/>
    <s v="Order specific"/>
    <n v="2100"/>
    <n v="35"/>
    <n v="0"/>
    <n v="15.12"/>
    <n v="0"/>
    <n v="0"/>
    <n v="8"/>
    <n v="529.19999999999993"/>
    <n v="10402.5"/>
    <n v="0"/>
    <n v="0"/>
    <n v="0"/>
    <n v="120.96"/>
  </r>
  <r>
    <s v="DRC005314-02"/>
    <s v="大电流合分闸指示牌"/>
    <x v="3"/>
    <n v="202"/>
    <x v="1"/>
    <s v="HVX"/>
    <x v="2"/>
    <s v="MRP"/>
    <s v="VMI"/>
    <n v="2"/>
    <n v="0"/>
    <n v="6.65"/>
    <n v="0"/>
    <n v="0"/>
    <n v="320"/>
    <n v="13.3"/>
    <n v="39.921875"/>
    <n v="0"/>
    <n v="0"/>
    <n v="0"/>
    <n v="2128"/>
  </r>
  <r>
    <s v="DRC005315-01"/>
    <s v="GUIDE ROD"/>
    <x v="2"/>
    <n v="212"/>
    <x v="1"/>
    <s v="HVX"/>
    <x v="1"/>
    <s v="kanban"/>
    <n v="2600"/>
    <n v="304"/>
    <n v="400"/>
    <n v="4.53"/>
    <n v="0"/>
    <n v="100"/>
    <n v="1166"/>
    <n v="1377.1200000000001"/>
    <n v="0.62607204116638082"/>
    <n v="0"/>
    <n v="226.5"/>
    <n v="1812"/>
    <n v="5281.9800000000005"/>
  </r>
  <r>
    <s v="DRC005332-01"/>
    <s v="CONTACT SPRING"/>
    <x v="2"/>
    <n v="219"/>
    <x v="1"/>
    <s v="HVX"/>
    <x v="1"/>
    <s v="kanban"/>
    <n v="2600"/>
    <n v="281"/>
    <n v="180"/>
    <n v="3.9"/>
    <n v="0"/>
    <n v="90"/>
    <n v="1479"/>
    <n v="1095.8999999999999"/>
    <n v="75.023664638269096"/>
    <n v="0"/>
    <n v="175.5"/>
    <n v="702"/>
    <n v="5768.0999999999995"/>
  </r>
  <r>
    <s v="DRC005333-01"/>
    <s v="大电流分闸弹簧"/>
    <x v="3"/>
    <n v="219"/>
    <x v="1"/>
    <s v="HVX"/>
    <x v="2"/>
    <s v="MRP"/>
    <s v="VMI"/>
    <n v="6"/>
    <n v="0"/>
    <n v="11.16"/>
    <n v="0"/>
    <n v="0"/>
    <n v="960"/>
    <n v="66.960000000000008"/>
    <n v="106.83854166666667"/>
    <n v="0"/>
    <n v="0"/>
    <n v="0"/>
    <n v="10713.6"/>
  </r>
  <r>
    <s v="DRC005367-01"/>
    <s v="灭弧室定位圈"/>
    <x v="4"/>
    <n v="202"/>
    <x v="1"/>
    <s v="HVX"/>
    <x v="0"/>
    <s v="Order specific"/>
    <n v="2100"/>
    <n v="44"/>
    <n v="0"/>
    <n v="53.87"/>
    <n v="0"/>
    <n v="0"/>
    <n v="327"/>
    <n v="2370.2799999999997"/>
    <n v="6.6972477064220186"/>
    <n v="0"/>
    <n v="0"/>
    <n v="0"/>
    <n v="17615.489999999998"/>
  </r>
  <r>
    <s v="DRC005394-01"/>
    <s v="LEVER"/>
    <x v="2"/>
    <n v="202"/>
    <x v="1"/>
    <s v="HVX"/>
    <x v="1"/>
    <s v="kanban"/>
    <n v="2600"/>
    <n v="281"/>
    <n v="200"/>
    <n v="3"/>
    <n v="0"/>
    <n v="200"/>
    <n v="3700"/>
    <n v="843"/>
    <n v="4.3405405405405402"/>
    <n v="0"/>
    <n v="300"/>
    <n v="600"/>
    <n v="11100"/>
  </r>
  <r>
    <s v="DRC005395-01"/>
    <s v="PIN"/>
    <x v="2"/>
    <n v="202"/>
    <x v="1"/>
    <s v="HVX"/>
    <x v="1"/>
    <s v="kanban"/>
    <n v="2600"/>
    <n v="1123"/>
    <n v="1400"/>
    <n v="1"/>
    <n v="0"/>
    <n v="350"/>
    <n v="6598"/>
    <n v="1123"/>
    <n v="15.544862079418007"/>
    <n v="0"/>
    <n v="175"/>
    <n v="1400"/>
    <n v="6598"/>
  </r>
  <r>
    <s v="DRC005439-01"/>
    <s v="LEVER"/>
    <x v="2"/>
    <n v="202"/>
    <x v="1"/>
    <s v="HVX"/>
    <x v="1"/>
    <s v="kanban"/>
    <n v="2600"/>
    <n v="735"/>
    <n v="900"/>
    <n v="3.68"/>
    <n v="0"/>
    <n v="300"/>
    <n v="6332"/>
    <n v="2704.8"/>
    <n v="64.733891345546425"/>
    <n v="0"/>
    <n v="552"/>
    <n v="3312"/>
    <n v="23301.760000000002"/>
  </r>
  <r>
    <s v="DRC005452-01"/>
    <s v="间隙铜圈"/>
    <x v="4"/>
    <n v="212"/>
    <x v="1"/>
    <s v="HVX"/>
    <x v="0"/>
    <s v="Order specific"/>
    <n v="2100"/>
    <n v="3"/>
    <n v="0"/>
    <n v="5.59"/>
    <n v="0"/>
    <n v="0"/>
    <n v="339"/>
    <n v="16.77"/>
    <n v="791.37168141592917"/>
    <n v="0"/>
    <n v="0"/>
    <n v="0"/>
    <n v="1895.01"/>
  </r>
  <r>
    <s v="DRC005457-01"/>
    <s v="密封圈"/>
    <x v="4"/>
    <n v="202"/>
    <x v="1"/>
    <s v="HVX"/>
    <x v="0"/>
    <s v="Order specific"/>
    <n v="2100"/>
    <n v="210"/>
    <n v="12"/>
    <n v="0.5"/>
    <n v="0"/>
    <n v="0"/>
    <n v="1423"/>
    <n v="105"/>
    <n v="0.76950105411103298"/>
    <n v="0"/>
    <n v="0"/>
    <n v="6"/>
    <n v="711.5"/>
  </r>
  <r>
    <s v="DRC005462-01"/>
    <s v="拉杆连接头"/>
    <x v="4"/>
    <n v="202"/>
    <x v="1"/>
    <s v="HVX"/>
    <x v="0"/>
    <s v="Order specific"/>
    <n v="2100"/>
    <n v="3"/>
    <n v="0"/>
    <n v="12.25"/>
    <n v="0"/>
    <n v="0"/>
    <n v="339"/>
    <n v="36.75"/>
    <n v="226.10619469026548"/>
    <n v="0"/>
    <n v="0"/>
    <n v="0"/>
    <n v="4152.75"/>
  </r>
  <r>
    <s v="DRC005532-01"/>
    <s v="间隙铜圈"/>
    <x v="4"/>
    <n v="212"/>
    <x v="1"/>
    <s v="HVX"/>
    <x v="0"/>
    <s v="Order specific"/>
    <n v="2100"/>
    <n v="524"/>
    <n v="0"/>
    <n v="25"/>
    <n v="0"/>
    <n v="0"/>
    <n v="36"/>
    <n v="13100"/>
    <n v="30.416666666666664"/>
    <n v="0"/>
    <n v="0"/>
    <n v="0"/>
    <n v="900"/>
  </r>
  <r>
    <s v="DRC005556-01"/>
    <s v="大电流分闸弹簧垫圈"/>
    <x v="3"/>
    <n v="202"/>
    <x v="1"/>
    <s v="HVX"/>
    <x v="2"/>
    <s v="MRP"/>
    <s v="VMI"/>
    <n v="6"/>
    <n v="0"/>
    <n v="6.02"/>
    <n v="0"/>
    <n v="0"/>
    <n v="961"/>
    <n v="36.119999999999997"/>
    <n v="199.02185223725289"/>
    <n v="0"/>
    <n v="0"/>
    <n v="0"/>
    <n v="5785.2199999999993"/>
  </r>
  <r>
    <s v="DRC005577-01"/>
    <s v="GASKET"/>
    <x v="4"/>
    <n v="202"/>
    <x v="1"/>
    <s v="HVX"/>
    <x v="0"/>
    <s v="Order specific"/>
    <n v="2100"/>
    <n v="420"/>
    <n v="24"/>
    <n v="5.85"/>
    <n v="0"/>
    <n v="0"/>
    <n v="2490"/>
    <n v="2457"/>
    <n v="0.87951807228915668"/>
    <n v="0"/>
    <n v="0"/>
    <n v="140.39999999999998"/>
    <n v="14566.5"/>
  </r>
  <r>
    <s v="DRC005611-01"/>
    <s v="INDICATOR"/>
    <x v="2"/>
    <n v="202"/>
    <x v="1"/>
    <s v="HVX"/>
    <x v="1"/>
    <s v="kanban"/>
    <n v="2600"/>
    <n v="277"/>
    <n v="300"/>
    <n v="6.1"/>
    <n v="0"/>
    <n v="100"/>
    <n v="3611"/>
    <n v="1689.6999999999998"/>
    <n v="42.453613957352538"/>
    <n v="0"/>
    <n v="305"/>
    <n v="1830"/>
    <n v="22027.1"/>
  </r>
  <r>
    <s v="DRC005676-01"/>
    <s v="PIN"/>
    <x v="2"/>
    <n v="202"/>
    <x v="1"/>
    <s v="HVX"/>
    <x v="1"/>
    <s v="kanban"/>
    <n v="2600"/>
    <n v="3440"/>
    <n v="1800"/>
    <n v="1.74"/>
    <n v="0"/>
    <n v="450"/>
    <n v="3959"/>
    <n v="5985.6"/>
    <n v="25.538014650164182"/>
    <n v="0"/>
    <n v="391.5"/>
    <n v="3132"/>
    <n v="6888.66"/>
  </r>
  <r>
    <s v="DRC005803-01"/>
    <s v="SIDE"/>
    <x v="9"/>
    <n v="202"/>
    <x v="1"/>
    <s v="HVX"/>
    <x v="0"/>
    <s v="Order specific"/>
    <n v="2100"/>
    <n v="1"/>
    <n v="0"/>
    <n v="77.53"/>
    <n v="0"/>
    <n v="0"/>
    <n v="1"/>
    <n v="77.53"/>
    <n v="1255600"/>
    <n v="0"/>
    <n v="0"/>
    <n v="0"/>
    <n v="77.53"/>
  </r>
  <r>
    <s v="DRC005804-01"/>
    <s v="SIDE"/>
    <x v="9"/>
    <n v="202"/>
    <x v="1"/>
    <s v="HVX"/>
    <x v="0"/>
    <s v="Order specific"/>
    <n v="2100"/>
    <n v="1"/>
    <n v="0"/>
    <n v="77.62"/>
    <n v="0"/>
    <n v="0"/>
    <n v="1"/>
    <n v="77.62"/>
    <n v="365"/>
    <n v="0"/>
    <n v="0"/>
    <n v="0"/>
    <n v="77.62"/>
  </r>
  <r>
    <s v="DRC005891-01"/>
    <s v="绝缘盖Pole B"/>
    <x v="4"/>
    <n v="202"/>
    <x v="1"/>
    <s v="HVX"/>
    <x v="0"/>
    <s v="Order specific"/>
    <n v="2100"/>
    <n v="207"/>
    <n v="0"/>
    <n v="15.38"/>
    <n v="0"/>
    <n v="0"/>
    <n v="730"/>
    <n v="3183.6600000000003"/>
    <n v="0.5"/>
    <n v="0"/>
    <n v="0"/>
    <n v="0"/>
    <n v="11227.400000000001"/>
  </r>
  <r>
    <s v="DRC005975-01"/>
    <s v="扭簧"/>
    <x v="2"/>
    <n v="219"/>
    <x v="1"/>
    <s v="HVX"/>
    <x v="1"/>
    <s v="kanban"/>
    <n v="2600"/>
    <n v="382"/>
    <n v="400"/>
    <n v="1"/>
    <n v="0"/>
    <n v="100"/>
    <n v="511"/>
    <n v="382"/>
    <n v="147.85714285714286"/>
    <n v="0"/>
    <n v="50"/>
    <n v="400"/>
    <n v="511"/>
  </r>
  <r>
    <s v="DRC006165-01"/>
    <s v="摇把复位轴"/>
    <x v="3"/>
    <n v="202"/>
    <x v="1"/>
    <s v="HVX"/>
    <x v="2"/>
    <s v="MRP"/>
    <s v="VMI"/>
    <n v="1"/>
    <n v="0"/>
    <n v="15.2"/>
    <n v="0"/>
    <n v="0"/>
    <n v="2849"/>
    <n v="15.2"/>
    <n v="48.939978939978936"/>
    <n v="0"/>
    <n v="0"/>
    <n v="0"/>
    <n v="43304.799999999996"/>
  </r>
  <r>
    <s v="DRC006585-01"/>
    <s v="手动分闸手动按钮件"/>
    <x v="3"/>
    <n v="202"/>
    <x v="1"/>
    <s v="HVX"/>
    <x v="2"/>
    <s v="MRP"/>
    <s v="VMI"/>
    <n v="48"/>
    <n v="0"/>
    <n v="13.25"/>
    <n v="0"/>
    <n v="0"/>
    <n v="30"/>
    <n v="636"/>
    <n v="12.166666666666666"/>
    <n v="0"/>
    <n v="0"/>
    <n v="0"/>
    <n v="397.5"/>
  </r>
  <r>
    <s v="DRC007354-02"/>
    <s v="FIXING PLATE"/>
    <x v="15"/>
    <n v="105"/>
    <x v="1"/>
    <s v="HVX"/>
    <x v="0"/>
    <s v="Order specific"/>
    <n v="2100"/>
    <n v="6"/>
    <n v="0"/>
    <n v="14.91"/>
    <n v="0"/>
    <n v="0"/>
    <n v="6"/>
    <n v="89.460000000000008"/>
    <n v="2920"/>
    <n v="0"/>
    <n v="0"/>
    <n v="0"/>
    <n v="89.460000000000008"/>
  </r>
  <r>
    <s v="DRC311549-01"/>
    <s v="WASHER"/>
    <x v="2"/>
    <n v="202"/>
    <x v="1"/>
    <s v="HVX"/>
    <x v="1"/>
    <s v="kanban"/>
    <n v="2600"/>
    <n v="1907"/>
    <n v="5000"/>
    <n v="1.5"/>
    <n v="0"/>
    <n v="1000"/>
    <n v="13204"/>
    <n v="2860.5"/>
    <n v="0.16585883065737655"/>
    <n v="0"/>
    <n v="750"/>
    <n v="7500"/>
    <n v="19806"/>
  </r>
  <r>
    <s v="DRC341030-01"/>
    <s v="绝缘侧板（GHA极柱，不生产了 ?)"/>
    <x v="19"/>
    <n v="202"/>
    <x v="1"/>
    <s v="HVX"/>
    <x v="0"/>
    <s v="Order specific"/>
    <n v="2100"/>
    <n v="200"/>
    <n v="0"/>
    <n v="51.3"/>
    <n v="0"/>
    <n v="0"/>
    <n v="1600"/>
    <n v="10260"/>
    <n v="435.03437500000001"/>
    <n v="0"/>
    <n v="0"/>
    <n v="0"/>
    <n v="82080"/>
  </r>
  <r>
    <s v="DRCC26586-01"/>
    <s v="DOWEL"/>
    <x v="2"/>
    <n v="202"/>
    <x v="1"/>
    <s v="HVX"/>
    <x v="1"/>
    <s v="kanban"/>
    <n v="2600"/>
    <n v="118"/>
    <n v="0"/>
    <n v="0.65"/>
    <n v="0"/>
    <n v="72"/>
    <n v="72"/>
    <n v="76.7"/>
    <n v="1013.8888888888888"/>
    <n v="0"/>
    <n v="23.400000000000002"/>
    <n v="0"/>
    <n v="46.800000000000004"/>
  </r>
  <r>
    <s v="DRCD69147-01"/>
    <s v="ROLLER"/>
    <x v="2"/>
    <n v="212"/>
    <x v="1"/>
    <s v="HVX"/>
    <x v="1"/>
    <s v="kanban"/>
    <n v="2600"/>
    <n v="542"/>
    <n v="240"/>
    <n v="2.75"/>
    <n v="0"/>
    <n v="240"/>
    <n v="1152"/>
    <n v="1490.5"/>
    <n v="37.387152777777779"/>
    <n v="0"/>
    <n v="330"/>
    <n v="660"/>
    <n v="3168"/>
  </r>
  <r>
    <s v="DRCN01433-01"/>
    <s v="固定板"/>
    <x v="3"/>
    <n v="202"/>
    <x v="1"/>
    <s v="HVX"/>
    <x v="2"/>
    <s v="MRP"/>
    <s v="VMI"/>
    <n v="4"/>
    <n v="0"/>
    <n v="27.39"/>
    <n v="0"/>
    <n v="0"/>
    <n v="514"/>
    <n v="109.56"/>
    <n v="384.88326848249028"/>
    <n v="0"/>
    <n v="0"/>
    <n v="0"/>
    <n v="14078.460000000001"/>
  </r>
  <r>
    <s v="DRCN01765-01"/>
    <s v="凸轮辅开连接片"/>
    <x v="3"/>
    <n v="212"/>
    <x v="1"/>
    <s v="HVX"/>
    <x v="2"/>
    <s v="MRP"/>
    <s v="VMI"/>
    <n v="2"/>
    <n v="0"/>
    <n v="7.65"/>
    <n v="0"/>
    <n v="0"/>
    <n v="1752"/>
    <n v="15.3"/>
    <n v="0.83333333333333326"/>
    <n v="0"/>
    <n v="0"/>
    <n v="0"/>
    <n v="13402.800000000001"/>
  </r>
  <r>
    <s v="DRCN01766-02"/>
    <s v="机构后封板"/>
    <x v="3"/>
    <n v="202"/>
    <x v="1"/>
    <s v="HVX"/>
    <x v="2"/>
    <s v="MRP"/>
    <s v="VMI"/>
    <n v="1"/>
    <n v="0"/>
    <n v="230.13"/>
    <n v="0"/>
    <n v="0"/>
    <n v="867"/>
    <n v="230.13"/>
    <n v="0.84198385236447526"/>
    <n v="0"/>
    <n v="0"/>
    <n v="0"/>
    <n v="199522.71"/>
  </r>
  <r>
    <s v="DRCN01767-01"/>
    <s v="烟斗"/>
    <x v="3"/>
    <n v="202"/>
    <x v="1"/>
    <s v="HVX"/>
    <x v="2"/>
    <s v="MRP"/>
    <s v="VMI"/>
    <n v="1"/>
    <n v="0"/>
    <n v="38.700000000000003"/>
    <n v="0"/>
    <n v="0"/>
    <n v="866"/>
    <n v="38.700000000000003"/>
    <n v="0.42147806004618937"/>
    <n v="0"/>
    <n v="0"/>
    <n v="0"/>
    <n v="33514.200000000004"/>
  </r>
  <r>
    <s v="DRCN01773-02"/>
    <s v="凸轮连接片"/>
    <x v="3"/>
    <n v="212"/>
    <x v="1"/>
    <s v="HVX"/>
    <x v="2"/>
    <s v="MRP"/>
    <s v="VMI"/>
    <n v="1"/>
    <n v="0"/>
    <n v="9.6"/>
    <n v="0"/>
    <n v="0"/>
    <n v="866"/>
    <n v="9.6"/>
    <n v="0.42147806004618937"/>
    <n v="0"/>
    <n v="0"/>
    <n v="0"/>
    <n v="8313.6"/>
  </r>
  <r>
    <s v="DRCN01774-01"/>
    <s v="凸轮连接片"/>
    <x v="3"/>
    <n v="212"/>
    <x v="1"/>
    <s v="HVX"/>
    <x v="2"/>
    <s v="MRP"/>
    <s v="VMI"/>
    <n v="1"/>
    <n v="0"/>
    <n v="6.3"/>
    <n v="0"/>
    <n v="0"/>
    <n v="864"/>
    <n v="6.3"/>
    <n v="0.42245370370370366"/>
    <n v="0"/>
    <n v="0"/>
    <n v="0"/>
    <n v="5443.2"/>
  </r>
  <r>
    <s v="DRCN01775-01"/>
    <s v="间隔套"/>
    <x v="4"/>
    <n v="202"/>
    <x v="1"/>
    <s v="HVX"/>
    <x v="0"/>
    <s v="Order specific"/>
    <n v="2100"/>
    <n v="1"/>
    <n v="0"/>
    <n v="8.5"/>
    <n v="0"/>
    <n v="0"/>
    <n v="17"/>
    <n v="8.5"/>
    <n v="21.470588235294116"/>
    <n v="0"/>
    <n v="0"/>
    <n v="0"/>
    <n v="144.5"/>
  </r>
  <r>
    <s v="DRCN01787-01"/>
    <s v="分闸半轴"/>
    <x v="3"/>
    <n v="202"/>
    <x v="1"/>
    <s v="HVX"/>
    <x v="2"/>
    <s v="MRP"/>
    <s v="VMI"/>
    <n v="1"/>
    <n v="0"/>
    <n v="29"/>
    <n v="0"/>
    <n v="0"/>
    <n v="865"/>
    <n v="29"/>
    <n v="0.42196531791907516"/>
    <n v="0"/>
    <n v="0"/>
    <n v="0"/>
    <n v="25085"/>
  </r>
  <r>
    <s v="DRCN01787-02"/>
    <s v="合闸半轴"/>
    <x v="3"/>
    <n v="202"/>
    <x v="1"/>
    <s v="HVX"/>
    <x v="2"/>
    <s v="MRP"/>
    <s v="VMI"/>
    <n v="1"/>
    <n v="0"/>
    <n v="29"/>
    <n v="0"/>
    <n v="0"/>
    <n v="866"/>
    <n v="29"/>
    <n v="0.42147806004618937"/>
    <n v="0"/>
    <n v="0"/>
    <n v="0"/>
    <n v="25114"/>
  </r>
  <r>
    <s v="DRCN01789-01"/>
    <s v="合分止动块"/>
    <x v="4"/>
    <n v="202"/>
    <x v="1"/>
    <s v="HVX"/>
    <x v="0"/>
    <s v="Order specific"/>
    <n v="2100"/>
    <n v="2078"/>
    <n v="5728"/>
    <n v="167.1"/>
    <n v="900"/>
    <n v="0"/>
    <n v="16366"/>
    <n v="347233.8"/>
    <n v="2.2302334107295613E-2"/>
    <n v="150390"/>
    <n v="0"/>
    <n v="957148.79999999993"/>
    <n v="2734758.6"/>
  </r>
  <r>
    <s v="DRCN01790-01"/>
    <s v="卷簧传动大齿轮"/>
    <x v="4"/>
    <n v="202"/>
    <x v="1"/>
    <s v="HVX"/>
    <x v="0"/>
    <s v="Order specific"/>
    <n v="2100"/>
    <n v="1"/>
    <n v="0"/>
    <n v="65"/>
    <n v="0"/>
    <n v="0"/>
    <n v="0"/>
    <n v="65"/>
    <s v=""/>
    <n v="0"/>
    <n v="0"/>
    <n v="0"/>
    <n v="0"/>
  </r>
  <r>
    <s v="DRCN01790-02"/>
    <s v="圈簧盒传动大齿轮"/>
    <x v="3"/>
    <n v="202"/>
    <x v="1"/>
    <s v="HVX"/>
    <x v="2"/>
    <s v="MRP"/>
    <s v="VMI"/>
    <n v="1"/>
    <n v="0"/>
    <n v="70"/>
    <n v="0"/>
    <n v="0"/>
    <n v="866"/>
    <n v="70"/>
    <n v="0.42147806004618937"/>
    <n v="0"/>
    <n v="0"/>
    <n v="0"/>
    <n v="60620"/>
  </r>
  <r>
    <s v="DRCN01796-01"/>
    <s v="圈簧盒传动小齿轮"/>
    <x v="3"/>
    <n v="202"/>
    <x v="1"/>
    <s v="HVX"/>
    <x v="2"/>
    <s v="MRP"/>
    <s v="VMI"/>
    <n v="1"/>
    <n v="0"/>
    <n v="48.34"/>
    <n v="0"/>
    <n v="0"/>
    <n v="928"/>
    <n v="48.34"/>
    <n v="0.39331896551724138"/>
    <n v="0"/>
    <n v="0"/>
    <n v="0"/>
    <n v="44859.520000000004"/>
  </r>
  <r>
    <s v="DRCN01797-01"/>
    <s v="小鸟件"/>
    <x v="3"/>
    <n v="202"/>
    <x v="1"/>
    <s v="HVX"/>
    <x v="2"/>
    <s v="MRP"/>
    <s v="VMI"/>
    <n v="472"/>
    <n v="0"/>
    <n v="35.81"/>
    <n v="0"/>
    <n v="0"/>
    <n v="16831"/>
    <n v="16902.32"/>
    <n v="2.1686174321193036E-2"/>
    <n v="0"/>
    <n v="0"/>
    <n v="0"/>
    <n v="602718.11"/>
  </r>
  <r>
    <s v="DRCN02165-01"/>
    <s v="电路板安装盖"/>
    <x v="9"/>
    <n v="202"/>
    <x v="1"/>
    <s v="HVX"/>
    <x v="0"/>
    <s v="Order specific"/>
    <n v="2100"/>
    <n v="16"/>
    <n v="0"/>
    <n v="30.94"/>
    <n v="0"/>
    <n v="0"/>
    <n v="48"/>
    <n v="495.04"/>
    <n v="3589.166666666667"/>
    <n v="0"/>
    <n v="0"/>
    <n v="0"/>
    <n v="1485.1200000000001"/>
  </r>
  <r>
    <s v="DRCN02165-02"/>
    <s v="电路板盖子"/>
    <x v="3"/>
    <n v="202"/>
    <x v="1"/>
    <s v="HVX"/>
    <x v="2"/>
    <s v="MRP"/>
    <s v="VMI"/>
    <n v="23"/>
    <n v="0"/>
    <n v="30.94"/>
    <n v="0"/>
    <n v="0"/>
    <n v="480"/>
    <n v="711.62"/>
    <n v="12.166666666666666"/>
    <n v="0"/>
    <n v="0"/>
    <n v="0"/>
    <n v="14851.2"/>
  </r>
  <r>
    <s v="DRCN02166-01"/>
    <s v="电路板安装架"/>
    <x v="3"/>
    <n v="202"/>
    <x v="1"/>
    <s v="HVX"/>
    <x v="2"/>
    <s v="MRP"/>
    <s v="VMI"/>
    <n v="8"/>
    <n v="0"/>
    <n v="12.5"/>
    <n v="0"/>
    <n v="0"/>
    <n v="77"/>
    <n v="100"/>
    <n v="109.02597402597402"/>
    <n v="0"/>
    <n v="0"/>
    <n v="0"/>
    <n v="962.5"/>
  </r>
  <r>
    <s v="DRCN02375-01"/>
    <s v="白色凸轮盘"/>
    <x v="3"/>
    <n v="202"/>
    <x v="1"/>
    <s v="HVX"/>
    <x v="2"/>
    <s v="MRP"/>
    <s v="VMI"/>
    <n v="1"/>
    <n v="0"/>
    <n v="200"/>
    <n v="0"/>
    <n v="0"/>
    <n v="848"/>
    <n v="200"/>
    <n v="3.4433962264150941"/>
    <n v="0"/>
    <n v="0"/>
    <n v="0"/>
    <n v="169600"/>
  </r>
  <r>
    <s v="DRCN02414-02"/>
    <s v="POLE"/>
    <x v="4"/>
    <n v="202"/>
    <x v="1"/>
    <s v="HVX"/>
    <x v="0"/>
    <s v="Order specific"/>
    <n v="2100"/>
    <n v="207"/>
    <n v="0"/>
    <n v="1602"/>
    <n v="0"/>
    <n v="0"/>
    <n v="796"/>
    <n v="331614"/>
    <n v="0.45854271356783921"/>
    <n v="0"/>
    <n v="0"/>
    <n v="0"/>
    <n v="1275192"/>
  </r>
  <r>
    <s v="DRCN02416-01"/>
    <s v="INSULATING ROD"/>
    <x v="4"/>
    <n v="212"/>
    <x v="1"/>
    <s v="HVX"/>
    <x v="0"/>
    <s v="Order specific"/>
    <n v="2100"/>
    <n v="1"/>
    <n v="2"/>
    <n v="41"/>
    <n v="0"/>
    <n v="0"/>
    <n v="3399"/>
    <n v="41"/>
    <n v="22.228596646072372"/>
    <n v="0"/>
    <n v="0"/>
    <n v="82"/>
    <n v="139359"/>
  </r>
  <r>
    <s v="DRCN02425-01"/>
    <s v="TRANSMISSION"/>
    <x v="4"/>
    <n v="202"/>
    <x v="1"/>
    <s v="HVX"/>
    <x v="0"/>
    <s v="Order specific"/>
    <n v="2100"/>
    <n v="70"/>
    <n v="1"/>
    <n v="59.99"/>
    <n v="0"/>
    <n v="0"/>
    <n v="1436"/>
    <n v="4199.3"/>
    <n v="0.25417827298050139"/>
    <n v="0"/>
    <n v="0"/>
    <n v="59.99"/>
    <n v="86145.64"/>
  </r>
  <r>
    <s v="DRCN02425-03"/>
    <s v="TRANSMISSION"/>
    <x v="4"/>
    <n v="202"/>
    <x v="1"/>
    <s v="HVX"/>
    <x v="0"/>
    <s v="Order specific"/>
    <n v="2100"/>
    <n v="124"/>
    <n v="2"/>
    <n v="52.66"/>
    <n v="0"/>
    <n v="0"/>
    <n v="2444"/>
    <n v="6529.8399999999992"/>
    <n v="10.454173486088379"/>
    <n v="0"/>
    <n v="0"/>
    <n v="105.32"/>
    <n v="128701.04"/>
  </r>
  <r>
    <s v="DRCN02425-04"/>
    <s v="TRANSMISSION"/>
    <x v="4"/>
    <n v="202"/>
    <x v="1"/>
    <s v="HVX"/>
    <x v="0"/>
    <s v="Order specific"/>
    <n v="2100"/>
    <n v="16"/>
    <n v="0"/>
    <n v="51.41"/>
    <n v="0"/>
    <n v="0"/>
    <n v="408"/>
    <n v="822.56"/>
    <n v="110.9313725490196"/>
    <n v="0"/>
    <n v="0"/>
    <n v="0"/>
    <n v="20975.279999999999"/>
  </r>
  <r>
    <s v="DRCN02460-01"/>
    <s v="SLEEVE"/>
    <x v="2"/>
    <n v="202"/>
    <x v="1"/>
    <s v="HVX"/>
    <x v="1"/>
    <s v="kanban"/>
    <n v="2600"/>
    <n v="67"/>
    <n v="60"/>
    <n v="4.4000000000000004"/>
    <n v="0"/>
    <n v="30"/>
    <n v="809"/>
    <n v="294.8"/>
    <n v="7.2187886279357221"/>
    <n v="0"/>
    <n v="66"/>
    <n v="264"/>
    <n v="3559.6000000000004"/>
  </r>
  <r>
    <s v="DRCN02519-01"/>
    <s v="接触器B相上连接触臂"/>
    <x v="3"/>
    <n v="212"/>
    <x v="1"/>
    <s v="HVX"/>
    <x v="2"/>
    <s v="MRP"/>
    <s v="VMI"/>
    <n v="13"/>
    <n v="0"/>
    <n v="122.41"/>
    <n v="0"/>
    <n v="0"/>
    <n v="9"/>
    <n v="1591.33"/>
    <n v="2717.2222222222222"/>
    <n v="0"/>
    <n v="0"/>
    <n v="0"/>
    <n v="1101.69"/>
  </r>
  <r>
    <s v="DRCN02550-02"/>
    <s v="CONNECTION"/>
    <x v="4"/>
    <n v="202"/>
    <x v="1"/>
    <s v="HVX"/>
    <x v="0"/>
    <s v="Order specific"/>
    <n v="2100"/>
    <n v="42"/>
    <n v="0"/>
    <n v="745.22"/>
    <n v="0"/>
    <n v="0"/>
    <n v="1150"/>
    <n v="31299.24"/>
    <n v="4.1260869565217391"/>
    <n v="0"/>
    <n v="0"/>
    <n v="0"/>
    <n v="857003"/>
  </r>
  <r>
    <s v="DRCN02550-12"/>
    <s v="POLE B触臂1250A/1600A"/>
    <x v="4"/>
    <n v="212"/>
    <x v="1"/>
    <s v="HVX"/>
    <x v="0"/>
    <s v="Order specific"/>
    <n v="2100"/>
    <n v="372"/>
    <n v="0"/>
    <n v="167.27"/>
    <n v="0"/>
    <n v="0"/>
    <n v="438"/>
    <n v="62224.44"/>
    <n v="35"/>
    <n v="0"/>
    <n v="0"/>
    <n v="0"/>
    <n v="73264.260000000009"/>
  </r>
  <r>
    <s v="DRCN02551-03"/>
    <s v="CONNECTION"/>
    <x v="4"/>
    <n v="202"/>
    <x v="1"/>
    <s v="HVX"/>
    <x v="0"/>
    <s v="Order specific"/>
    <n v="2100"/>
    <n v="6"/>
    <n v="12"/>
    <n v="1437.68"/>
    <n v="0"/>
    <n v="0"/>
    <n v="954"/>
    <n v="8626.08"/>
    <n v="142.32704402515725"/>
    <n v="0"/>
    <n v="0"/>
    <n v="17252.16"/>
    <n v="1371546.72"/>
  </r>
  <r>
    <s v="DRCN02583-01"/>
    <s v="航空插下联锁件"/>
    <x v="3"/>
    <n v="202"/>
    <x v="1"/>
    <s v="HVX"/>
    <x v="2"/>
    <s v="MRP"/>
    <s v="VMI"/>
    <n v="44"/>
    <n v="0"/>
    <n v="3.4"/>
    <n v="0"/>
    <n v="0"/>
    <n v="8"/>
    <n v="149.6"/>
    <n v="273.75"/>
    <n v="0"/>
    <n v="0"/>
    <n v="0"/>
    <n v="27.2"/>
  </r>
  <r>
    <s v="DRCN02692-03"/>
    <s v="SUPPORT"/>
    <x v="4"/>
    <n v="202"/>
    <x v="1"/>
    <s v="HVX"/>
    <x v="0"/>
    <s v="Order specific"/>
    <n v="2100"/>
    <n v="2"/>
    <n v="0"/>
    <n v="546.4"/>
    <n v="0"/>
    <n v="0"/>
    <n v="135"/>
    <n v="1092.8"/>
    <n v="118.96296296296298"/>
    <n v="0"/>
    <n v="0"/>
    <n v="0"/>
    <n v="73764"/>
  </r>
  <r>
    <s v="DRCN02726-01"/>
    <s v="HEAT SINK"/>
    <x v="4"/>
    <n v="202"/>
    <x v="1"/>
    <s v="HVX"/>
    <x v="0"/>
    <s v="Order specific"/>
    <n v="2100"/>
    <n v="3"/>
    <n v="6"/>
    <n v="451.76"/>
    <n v="0"/>
    <n v="0"/>
    <n v="477"/>
    <n v="1355.28"/>
    <n v="1.5303983228511531"/>
    <n v="0"/>
    <n v="0"/>
    <n v="2710.56"/>
    <n v="215489.52"/>
  </r>
  <r>
    <s v="DRCN02745-01"/>
    <s v="主轴摆臂"/>
    <x v="3"/>
    <n v="202"/>
    <x v="1"/>
    <s v="HVX"/>
    <x v="2"/>
    <s v="MRP"/>
    <s v="VMI"/>
    <n v="237"/>
    <n v="0"/>
    <n v="27.73"/>
    <n v="0"/>
    <n v="0"/>
    <n v="10823"/>
    <n v="6572.01"/>
    <n v="0.10117342696110136"/>
    <n v="0"/>
    <n v="0"/>
    <n v="0"/>
    <n v="300121.78999999998"/>
  </r>
  <r>
    <s v="DRCN02755-01"/>
    <s v="POLE"/>
    <x v="4"/>
    <n v="202"/>
    <x v="1"/>
    <s v="HVX"/>
    <x v="0"/>
    <s v="Order specific"/>
    <n v="2100"/>
    <n v="3"/>
    <n v="6"/>
    <n v="1661.41"/>
    <n v="0"/>
    <n v="0"/>
    <n v="666"/>
    <n v="4984.2300000000005"/>
    <n v="129.88738738738738"/>
    <n v="0"/>
    <n v="0"/>
    <n v="9968.4600000000009"/>
    <n v="1106499.06"/>
  </r>
  <r>
    <s v="DRCN02768-07"/>
    <s v="COVER"/>
    <x v="4"/>
    <n v="202"/>
    <x v="1"/>
    <s v="HVX"/>
    <x v="0"/>
    <s v="Order specific"/>
    <n v="2100"/>
    <n v="3"/>
    <n v="0"/>
    <n v="1047.0999999999999"/>
    <n v="0"/>
    <n v="0"/>
    <n v="570"/>
    <n v="3141.2999999999997"/>
    <n v="1.9210526315789473"/>
    <n v="0"/>
    <n v="0"/>
    <n v="0"/>
    <n v="596847"/>
  </r>
  <r>
    <s v="DRCN02796-01"/>
    <s v="大电流主轴摆臂"/>
    <x v="3"/>
    <n v="202"/>
    <x v="1"/>
    <s v="HVX"/>
    <x v="2"/>
    <s v="MRP"/>
    <s v="VMI"/>
    <n v="6"/>
    <n v="0"/>
    <n v="52.98"/>
    <n v="0"/>
    <n v="0"/>
    <n v="954"/>
    <n v="317.88"/>
    <n v="1.1477987421383649"/>
    <n v="0"/>
    <n v="0"/>
    <n v="0"/>
    <n v="50542.92"/>
  </r>
  <r>
    <s v="DRCN02864-01"/>
    <s v="拨叉50KA"/>
    <x v="4"/>
    <n v="202"/>
    <x v="1"/>
    <s v="HVX"/>
    <x v="0"/>
    <s v="Order specific"/>
    <n v="2100"/>
    <n v="7"/>
    <n v="0"/>
    <n v="257"/>
    <n v="0"/>
    <n v="0"/>
    <n v="111"/>
    <n v="1799"/>
    <n v="19.72972972972973"/>
    <n v="0"/>
    <n v="0"/>
    <n v="0"/>
    <n v="28527"/>
  </r>
  <r>
    <s v="DRCN02866-01"/>
    <s v="拨叉50KA"/>
    <x v="4"/>
    <n v="202"/>
    <x v="1"/>
    <s v="HVX"/>
    <x v="0"/>
    <s v="Order specific"/>
    <n v="2100"/>
    <n v="14"/>
    <n v="0"/>
    <n v="256"/>
    <n v="0"/>
    <n v="0"/>
    <n v="80"/>
    <n v="3584"/>
    <n v="31.937499999999996"/>
    <n v="0"/>
    <n v="0"/>
    <n v="0"/>
    <n v="20480"/>
  </r>
  <r>
    <s v="DRCN02973-01"/>
    <s v="手车翻板联锁件"/>
    <x v="2"/>
    <n v="202"/>
    <x v="1"/>
    <s v="HVX"/>
    <x v="1"/>
    <s v="kanban"/>
    <n v="2600"/>
    <n v="191"/>
    <n v="300"/>
    <n v="8.2200000000000006"/>
    <n v="0"/>
    <n v="100"/>
    <n v="3760"/>
    <n v="1570.0200000000002"/>
    <n v="1.3590425531914894"/>
    <n v="0"/>
    <n v="411.00000000000006"/>
    <n v="2466"/>
    <n v="30907.200000000001"/>
  </r>
  <r>
    <s v="DRCN02974-01"/>
    <s v="PIVOT BRACKET"/>
    <x v="2"/>
    <n v="202"/>
    <x v="1"/>
    <s v="HVX"/>
    <x v="1"/>
    <s v="kanban"/>
    <n v="2600"/>
    <n v="420"/>
    <n v="300"/>
    <n v="4.09"/>
    <n v="0"/>
    <n v="150"/>
    <n v="3387"/>
    <n v="1717.8"/>
    <n v="20.583111898435195"/>
    <n v="0"/>
    <n v="306.75"/>
    <n v="1227"/>
    <n v="13852.83"/>
  </r>
  <r>
    <s v="DRCVS3C01-01"/>
    <s v="接触器灭弧室"/>
    <x v="9"/>
    <n v="213"/>
    <x v="1"/>
    <s v="HVX"/>
    <x v="0"/>
    <s v="Order specific"/>
    <n v="2100"/>
    <n v="103"/>
    <n v="660"/>
    <n v="835.95"/>
    <n v="90"/>
    <n v="0"/>
    <n v="1624"/>
    <n v="86102.85"/>
    <n v="94.396551724137936"/>
    <n v="75235.5"/>
    <n v="0"/>
    <n v="551727"/>
    <n v="1357582.8"/>
  </r>
  <r>
    <s v="FEP401225P0039911S"/>
    <s v="FEP本体（P-000399）"/>
    <x v="11"/>
    <n v="105"/>
    <x v="0"/>
    <s v="VEP"/>
    <x v="0"/>
    <s v="Order specific"/>
    <n v="2100"/>
    <n v="5"/>
    <n v="0"/>
    <n v="49835.9"/>
    <n v="0"/>
    <n v="0"/>
    <n v="5"/>
    <n v="249179.5"/>
    <n v="7519.0000000000009"/>
    <n v="0"/>
    <n v="0"/>
    <n v="0"/>
    <n v="249179.5"/>
  </r>
  <r>
    <s v="FPX12-31-12"/>
    <s v="SF6 CIRCUIT BREAKER"/>
    <x v="20"/>
    <n v="213"/>
    <x v="1"/>
    <s v="HVX"/>
    <x v="0"/>
    <s v="Order specific"/>
    <n v="2100"/>
    <n v="15"/>
    <n v="0"/>
    <n v="48438.17"/>
    <n v="0"/>
    <n v="0"/>
    <n v="0"/>
    <n v="726572.54999999993"/>
    <s v=""/>
    <n v="0"/>
    <n v="0"/>
    <n v="0"/>
    <n v="0"/>
  </r>
  <r>
    <s v="KSGA5.253.042"/>
    <s v="FEP手动储能杆"/>
    <x v="0"/>
    <n v="105"/>
    <x v="1"/>
    <s v="HVX"/>
    <x v="0"/>
    <s v="Order specific"/>
    <n v="2100"/>
    <n v="11"/>
    <n v="0"/>
    <n v="0"/>
    <n v="0"/>
    <n v="0"/>
    <n v="11"/>
    <n v="0"/>
    <n v="497.72727272727269"/>
    <n v="0"/>
    <n v="0"/>
    <n v="0"/>
    <n v="0"/>
  </r>
  <r>
    <s v="M10214/302"/>
    <s v="spring charging handle"/>
    <x v="15"/>
    <n v="213"/>
    <x v="1"/>
    <s v="HVX"/>
    <x v="0"/>
    <s v="Order specific"/>
    <n v="2100"/>
    <n v="3"/>
    <n v="0"/>
    <n v="257.76"/>
    <n v="0"/>
    <n v="0"/>
    <n v="0"/>
    <n v="773.28"/>
    <s v=""/>
    <n v="0"/>
    <n v="0"/>
    <n v="0"/>
    <n v="0"/>
  </r>
  <r>
    <s v="MVIA00008-01"/>
    <s v="拨叉间隔套"/>
    <x v="10"/>
    <n v="202"/>
    <x v="1"/>
    <s v="HVX"/>
    <x v="0"/>
    <s v="Order specific"/>
    <n v="2100"/>
    <n v="11"/>
    <n v="0"/>
    <n v="2.52"/>
    <n v="0"/>
    <n v="0"/>
    <n v="258"/>
    <n v="27.72"/>
    <n v="4.2441860465116275"/>
    <n v="0"/>
    <n v="0"/>
    <n v="0"/>
    <n v="650.16"/>
  </r>
  <r>
    <s v="RL-TRC-10-A1"/>
    <s v="电动手车电机控制器 220VDC 2A(配客户）"/>
    <x v="14"/>
    <n v="212"/>
    <x v="0"/>
    <s v="VEP"/>
    <x v="0"/>
    <s v="Order specific"/>
    <n v="2100"/>
    <n v="29"/>
    <n v="0"/>
    <n v="505"/>
    <n v="0"/>
    <n v="0"/>
    <n v="162"/>
    <n v="14645"/>
    <n v="24.783950617283949"/>
    <n v="0"/>
    <n v="0"/>
    <n v="0"/>
    <n v="81810"/>
  </r>
  <r>
    <s v="RL-TRC-10-A1-E"/>
    <s v="TRC-10-A1-E,220VDC,适用650,800,1000mm,2.5A"/>
    <x v="14"/>
    <n v="212"/>
    <x v="0"/>
    <s v="VEP"/>
    <x v="0"/>
    <s v="Order specific"/>
    <n v="2100"/>
    <n v="1"/>
    <n v="0"/>
    <n v="515"/>
    <n v="0"/>
    <n v="0"/>
    <n v="1"/>
    <n v="515"/>
    <n v="10585"/>
    <n v="0"/>
    <n v="0"/>
    <n v="0"/>
    <n v="515"/>
  </r>
  <r>
    <s v="RL-TRC-10-B1-E"/>
    <s v="TRC-10-B1-E,110VDC,适用于650,800mm柜子,2.5A"/>
    <x v="14"/>
    <n v="212"/>
    <x v="0"/>
    <s v="VEP"/>
    <x v="0"/>
    <s v="Order specific"/>
    <n v="2100"/>
    <n v="2"/>
    <n v="0"/>
    <n v="515"/>
    <n v="0"/>
    <n v="0"/>
    <n v="10"/>
    <n v="1030"/>
    <n v="36.5"/>
    <n v="0"/>
    <n v="0"/>
    <n v="0"/>
    <n v="5150"/>
  </r>
  <r>
    <s v="RL-TRC-10-C1"/>
    <s v="TRC-10-C1,48VDC,适用于650,800mm柜子,保护整定值3.9A"/>
    <x v="14"/>
    <n v="212"/>
    <x v="0"/>
    <s v="VEP"/>
    <x v="0"/>
    <s v="Order specific"/>
    <n v="2100"/>
    <n v="2"/>
    <n v="0"/>
    <n v="580.75"/>
    <n v="0"/>
    <n v="0"/>
    <n v="0"/>
    <n v="1161.5"/>
    <s v=""/>
    <n v="0"/>
    <n v="0"/>
    <n v="0"/>
    <n v="0"/>
  </r>
  <r>
    <s v="RL-TRC-10-C1-E"/>
    <s v="TRC-10-C1-E,48VDC,适用于650mm,800mm柜子,4.2A"/>
    <x v="14"/>
    <n v="212"/>
    <x v="0"/>
    <s v="VEP"/>
    <x v="0"/>
    <s v="Order specific"/>
    <n v="2100"/>
    <n v="1"/>
    <n v="35"/>
    <n v="590.75"/>
    <n v="0"/>
    <n v="0"/>
    <n v="84"/>
    <n v="590.75"/>
    <n v="8.6904761904761898"/>
    <n v="0"/>
    <n v="0"/>
    <n v="20676.25"/>
    <n v="49623"/>
  </r>
  <r>
    <s v="SASP00001-01"/>
    <s v="分闸线圈(DC220V)开断31.5KA"/>
    <x v="0"/>
    <n v="217"/>
    <x v="0"/>
    <s v="VEP"/>
    <x v="0"/>
    <s v="Order specific"/>
    <n v="2100"/>
    <n v="13"/>
    <n v="0"/>
    <n v="9.8800000000000008"/>
    <n v="0"/>
    <n v="0"/>
    <n v="9"/>
    <n v="128.44"/>
    <n v="40.55555555555555"/>
    <n v="0"/>
    <n v="0"/>
    <n v="0"/>
    <n v="88.92"/>
  </r>
  <r>
    <s v="SASP50026-02"/>
    <s v="面板(275MM)"/>
    <x v="0"/>
    <n v="212"/>
    <x v="0"/>
    <s v="VEP"/>
    <x v="0"/>
    <s v="Order specific"/>
    <n v="2100"/>
    <n v="5"/>
    <n v="3"/>
    <n v="92.48"/>
    <n v="0"/>
    <n v="0"/>
    <n v="33"/>
    <n v="462.40000000000003"/>
    <n v="143.78787878787878"/>
    <n v="0"/>
    <n v="0"/>
    <n v="277.44"/>
    <n v="3051.84"/>
  </r>
  <r>
    <s v="SASP50027-02"/>
    <s v="面板贴纸"/>
    <x v="0"/>
    <n v="202"/>
    <x v="0"/>
    <s v="VEP"/>
    <x v="0"/>
    <s v="Order specific"/>
    <n v="2100"/>
    <n v="8"/>
    <n v="6"/>
    <n v="38"/>
    <n v="0"/>
    <n v="0"/>
    <n v="88"/>
    <n v="304"/>
    <n v="20.738636363636363"/>
    <n v="0"/>
    <n v="0"/>
    <n v="228"/>
    <n v="3344"/>
  </r>
  <r>
    <s v="SEM101146-01"/>
    <s v="插销杆"/>
    <x v="12"/>
    <n v="202"/>
    <x v="1"/>
    <s v="HVX"/>
    <x v="0"/>
    <s v="Order specific"/>
    <n v="2100"/>
    <n v="1"/>
    <n v="0"/>
    <n v="2.44"/>
    <n v="0"/>
    <n v="0"/>
    <n v="0"/>
    <n v="2.44"/>
    <s v=""/>
    <n v="0"/>
    <n v="0"/>
    <n v="0"/>
    <n v="0"/>
  </r>
  <r>
    <s v="SEM101147-01"/>
    <s v="压簧"/>
    <x v="12"/>
    <n v="219"/>
    <x v="1"/>
    <s v="HVX"/>
    <x v="0"/>
    <s v="Order specific"/>
    <n v="2100"/>
    <n v="1"/>
    <n v="0"/>
    <n v="2.04"/>
    <n v="0"/>
    <n v="0"/>
    <n v="1900"/>
    <n v="2.04"/>
    <n v="0.19210526315789472"/>
    <n v="0"/>
    <n v="0"/>
    <n v="0"/>
    <n v="3876"/>
  </r>
  <r>
    <s v="SEM101148-01"/>
    <s v="微动开关安装盖"/>
    <x v="12"/>
    <n v="202"/>
    <x v="1"/>
    <s v="HVX"/>
    <x v="0"/>
    <s v="Order specific"/>
    <n v="2100"/>
    <n v="1"/>
    <n v="0"/>
    <n v="14.82"/>
    <n v="0"/>
    <n v="0"/>
    <n v="0"/>
    <n v="14.82"/>
    <s v=""/>
    <n v="0"/>
    <n v="0"/>
    <n v="0"/>
    <n v="0"/>
  </r>
  <r>
    <s v="SEM101149-01"/>
    <s v="微动开关安装盒"/>
    <x v="12"/>
    <n v="202"/>
    <x v="1"/>
    <s v="HVX"/>
    <x v="0"/>
    <s v="Order specific"/>
    <n v="2100"/>
    <n v="1"/>
    <n v="0"/>
    <n v="21.29"/>
    <n v="0"/>
    <n v="0"/>
    <n v="0"/>
    <n v="21.29"/>
    <s v=""/>
    <n v="0"/>
    <n v="0"/>
    <n v="0"/>
    <n v="0"/>
  </r>
  <r>
    <s v="SEM101150-01"/>
    <s v="微动开关安装盒贴纸"/>
    <x v="12"/>
    <n v="202"/>
    <x v="1"/>
    <s v="HVX"/>
    <x v="0"/>
    <s v="Order specific"/>
    <n v="2100"/>
    <n v="200"/>
    <n v="0"/>
    <n v="0.56000000000000005"/>
    <n v="0"/>
    <n v="0"/>
    <n v="0"/>
    <n v="112.00000000000001"/>
    <s v=""/>
    <n v="0"/>
    <n v="0"/>
    <n v="0"/>
    <n v="0"/>
  </r>
  <r>
    <s v="ST267-308-261"/>
    <s v="INSULATED WIRE HO5V-K 1.0 BLAC"/>
    <x v="2"/>
    <n v="202"/>
    <x v="1"/>
    <s v="HVX"/>
    <x v="1"/>
    <s v="kanban"/>
    <n v="2600"/>
    <n v="1500"/>
    <n v="2000"/>
    <n v="1.28"/>
    <n v="0"/>
    <n v="500"/>
    <n v="1172.8"/>
    <n v="1920"/>
    <n v="62.244201909959074"/>
    <n v="0"/>
    <n v="320"/>
    <n v="2560"/>
    <n v="1501.184"/>
  </r>
  <r>
    <s v="ST412-112-322"/>
    <s v="screw"/>
    <x v="7"/>
    <n v="219"/>
    <x v="1"/>
    <s v="HVX"/>
    <x v="0"/>
    <s v="Order specific"/>
    <n v="2100"/>
    <n v="48"/>
    <n v="0"/>
    <n v="1.1499999999999999"/>
    <n v="0"/>
    <n v="0"/>
    <n v="11"/>
    <n v="55.199999999999996"/>
    <n v="49772.727272727279"/>
    <n v="0"/>
    <n v="0"/>
    <n v="0"/>
    <n v="12.649999999999999"/>
  </r>
  <r>
    <s v="ST417-111-108"/>
    <s v="鸭嘴触子垫片"/>
    <x v="1"/>
    <n v="213"/>
    <x v="1"/>
    <s v="HVX"/>
    <x v="0"/>
    <s v="Order specific"/>
    <n v="2100"/>
    <n v="84198"/>
    <n v="50000"/>
    <n v="0.14000000000000001"/>
    <n v="32000"/>
    <n v="0"/>
    <n v="249189"/>
    <n v="11787.720000000001"/>
    <n v="7.0308079409604762E-2"/>
    <n v="4480"/>
    <n v="0"/>
    <n v="7000.0000000000009"/>
    <n v="34886.460000000006"/>
  </r>
  <r>
    <s v="ST417-111-208"/>
    <s v="鸭嘴触子垫片"/>
    <x v="1"/>
    <n v="213"/>
    <x v="1"/>
    <s v="HVX"/>
    <x v="0"/>
    <s v="Order specific"/>
    <n v="2100"/>
    <n v="7230"/>
    <n v="0"/>
    <n v="0.46"/>
    <n v="2000"/>
    <n v="0"/>
    <n v="2900"/>
    <n v="3325.8"/>
    <n v="10597.334482758621"/>
    <n v="920"/>
    <n v="0"/>
    <n v="0"/>
    <n v="1334"/>
  </r>
  <r>
    <s v="ST419-050-164"/>
    <s v="CBHC SCREW M4X16  10.9"/>
    <x v="0"/>
    <n v="105"/>
    <x v="0"/>
    <s v="VEP"/>
    <x v="0"/>
    <s v="Order specific"/>
    <n v="2100"/>
    <n v="91"/>
    <n v="6"/>
    <n v="0.21"/>
    <n v="0"/>
    <n v="0"/>
    <n v="144"/>
    <n v="19.11"/>
    <n v="18326.041666666668"/>
    <n v="0"/>
    <n v="0"/>
    <n v="1.26"/>
    <n v="30.24"/>
  </r>
  <r>
    <s v="ST419-050-256"/>
    <s v="CBHC SCREW M6X20  10.9"/>
    <x v="0"/>
    <n v="219"/>
    <x v="0"/>
    <s v="VEP"/>
    <x v="0"/>
    <s v="Order specific"/>
    <n v="2100"/>
    <n v="20"/>
    <n v="12"/>
    <n v="0.23"/>
    <n v="0"/>
    <n v="0"/>
    <n v="192"/>
    <n v="4.6000000000000005"/>
    <n v="172.99479166666666"/>
    <n v="0"/>
    <n v="0"/>
    <n v="2.7600000000000002"/>
    <n v="44.160000000000004"/>
  </r>
  <r>
    <s v="ST421-080-047"/>
    <s v="铆钉6.5X10.8"/>
    <x v="1"/>
    <n v="219"/>
    <x v="1"/>
    <s v="HVX"/>
    <x v="0"/>
    <s v="Order specific"/>
    <n v="2100"/>
    <n v="1000"/>
    <n v="0"/>
    <n v="2.2599999999999998"/>
    <n v="0"/>
    <n v="0"/>
    <n v="0"/>
    <n v="2260"/>
    <s v=""/>
    <n v="0"/>
    <n v="0"/>
    <n v="0"/>
    <n v="0"/>
  </r>
  <r>
    <s v="ST421-248-103"/>
    <s v="STRAIGHT PIN 2X8 STEEL"/>
    <x v="5"/>
    <n v="202"/>
    <x v="1"/>
    <s v="HVX"/>
    <x v="0"/>
    <s v="Order specific"/>
    <n v="2100"/>
    <n v="4"/>
    <n v="0"/>
    <n v="0.1"/>
    <n v="0"/>
    <n v="0"/>
    <n v="52"/>
    <n v="0.4"/>
    <n v="7019.2307692307686"/>
    <n v="0"/>
    <n v="0"/>
    <n v="0"/>
    <n v="5.2"/>
  </r>
  <r>
    <s v="ST423-001-325"/>
    <s v="BALL BEARING 6005-2ZNR"/>
    <x v="2"/>
    <n v="212"/>
    <x v="1"/>
    <s v="HVX"/>
    <x v="1"/>
    <s v="kanban"/>
    <n v="2600"/>
    <n v="813"/>
    <n v="250"/>
    <n v="16.07"/>
    <n v="0"/>
    <n v="250"/>
    <n v="6838"/>
    <n v="13064.91"/>
    <n v="0.21351272301842644"/>
    <n v="0"/>
    <n v="2008.75"/>
    <n v="4017.5"/>
    <n v="109886.66"/>
  </r>
  <r>
    <s v="ST423-001-720"/>
    <s v="BALL BEARING 6000-2Z"/>
    <x v="2"/>
    <n v="219"/>
    <x v="1"/>
    <s v="HVX"/>
    <x v="1"/>
    <s v="kanban"/>
    <n v="2600"/>
    <n v="1056"/>
    <n v="2000"/>
    <n v="4.12"/>
    <n v="0"/>
    <n v="500"/>
    <n v="1098"/>
    <n v="4350.72"/>
    <n v="270.25956284153006"/>
    <n v="0"/>
    <n v="1030"/>
    <n v="8240"/>
    <n v="4523.76"/>
  </r>
  <r>
    <s v="ST423-001-792"/>
    <s v="电动手车轴承"/>
    <x v="3"/>
    <n v="219"/>
    <x v="1"/>
    <s v="HVX"/>
    <x v="2"/>
    <s v="MRP"/>
    <s v="VMI"/>
    <n v="2217"/>
    <n v="0"/>
    <n v="5.33"/>
    <n v="0"/>
    <n v="0"/>
    <n v="1464"/>
    <n v="11816.61"/>
    <n v="263.27868852459017"/>
    <n v="0"/>
    <n v="0"/>
    <n v="0"/>
    <n v="7803.12"/>
  </r>
  <r>
    <s v="ST423-020-035"/>
    <s v="主轴拐臂轴承"/>
    <x v="3"/>
    <n v="219"/>
    <x v="1"/>
    <s v="HVX"/>
    <x v="2"/>
    <s v="MRP"/>
    <s v="VMI"/>
    <n v="1"/>
    <n v="0"/>
    <n v="20.68"/>
    <n v="0"/>
    <n v="0"/>
    <n v="866"/>
    <n v="20.68"/>
    <n v="934.41685912240177"/>
    <n v="0"/>
    <n v="0"/>
    <n v="0"/>
    <n v="17908.88"/>
  </r>
  <r>
    <s v="ST423-074-042"/>
    <s v="CYLINDRICAL ROLL 16X24"/>
    <x v="2"/>
    <n v="202"/>
    <x v="1"/>
    <s v="HVX"/>
    <x v="1"/>
    <s v="kanban"/>
    <n v="2600"/>
    <n v="946"/>
    <n v="600"/>
    <n v="2.89"/>
    <n v="0"/>
    <n v="300"/>
    <n v="22593"/>
    <n v="2733.94"/>
    <n v="1.6155446377196476E-2"/>
    <n v="0"/>
    <n v="433.5"/>
    <n v="1734"/>
    <n v="65293.770000000004"/>
  </r>
  <r>
    <s v="ST423-130-003"/>
    <s v="活门轴承"/>
    <x v="5"/>
    <n v="213"/>
    <x v="1"/>
    <s v="HVX"/>
    <x v="0"/>
    <s v="Order specific"/>
    <n v="2100"/>
    <n v="258"/>
    <n v="0"/>
    <n v="35.67"/>
    <n v="0"/>
    <n v="0"/>
    <n v="1152"/>
    <n v="9202.86"/>
    <n v="299.73090277777777"/>
    <n v="0"/>
    <n v="0"/>
    <n v="0"/>
    <n v="41091.840000000004"/>
  </r>
  <r>
    <s v="ST423-130-104"/>
    <s v="止子轴承"/>
    <x v="3"/>
    <n v="202"/>
    <x v="1"/>
    <s v="HVX"/>
    <x v="2"/>
    <s v="MRP"/>
    <s v="VMI"/>
    <n v="4366"/>
    <n v="9415"/>
    <n v="65.67"/>
    <n v="0"/>
    <n v="0"/>
    <n v="16360"/>
    <n v="286715.22000000003"/>
    <n v="5.7561124694376531"/>
    <n v="0"/>
    <n v="0"/>
    <n v="618283.05000000005"/>
    <n v="1074361.2"/>
  </r>
  <r>
    <s v="ST423-140-005"/>
    <s v="轴承 8"/>
    <x v="1"/>
    <n v="219"/>
    <x v="1"/>
    <s v="HVX"/>
    <x v="0"/>
    <s v="Order specific"/>
    <n v="2100"/>
    <n v="137"/>
    <n v="0"/>
    <n v="16.239999999999998"/>
    <n v="0"/>
    <n v="0"/>
    <n v="96"/>
    <n v="2224.8799999999997"/>
    <n v="16599.895833333332"/>
    <n v="0"/>
    <n v="0"/>
    <n v="0"/>
    <n v="1559.04"/>
  </r>
  <r>
    <s v="ST423-150-004"/>
    <s v="CAM ROLLER KR 19PP SK"/>
    <x v="2"/>
    <n v="219"/>
    <x v="1"/>
    <s v="HVX"/>
    <x v="1"/>
    <s v="kanban"/>
    <n v="2600"/>
    <n v="513"/>
    <n v="0"/>
    <n v="27.52"/>
    <n v="0"/>
    <n v="300"/>
    <n v="728"/>
    <n v="14117.76"/>
    <n v="68.688186813186817"/>
    <n v="0"/>
    <n v="4128"/>
    <n v="0"/>
    <n v="20034.560000000001"/>
  </r>
  <r>
    <s v="ST423-240-050"/>
    <s v="轴承K16X20X17"/>
    <x v="1"/>
    <n v="219"/>
    <x v="1"/>
    <s v="HVX"/>
    <x v="0"/>
    <s v="Order specific"/>
    <n v="2100"/>
    <n v="224"/>
    <n v="0"/>
    <n v="3.02"/>
    <n v="0"/>
    <n v="0"/>
    <n v="392"/>
    <n v="676.48"/>
    <n v="477.6658163265306"/>
    <n v="0"/>
    <n v="0"/>
    <n v="0"/>
    <n v="1183.8399999999999"/>
  </r>
  <r>
    <s v="ST423-250-005"/>
    <s v="轴承HK 0609"/>
    <x v="1"/>
    <n v="219"/>
    <x v="1"/>
    <s v="HVX"/>
    <x v="0"/>
    <s v="Order specific"/>
    <n v="2100"/>
    <n v="140"/>
    <n v="0"/>
    <n v="2.74"/>
    <n v="0"/>
    <n v="0"/>
    <n v="96"/>
    <n v="383.6"/>
    <n v="851.66666666666674"/>
    <n v="0"/>
    <n v="0"/>
    <n v="0"/>
    <n v="263.04000000000002"/>
  </r>
  <r>
    <s v="ST423-250-011"/>
    <s v="烟斗轴承（双向）"/>
    <x v="2"/>
    <n v="219"/>
    <x v="1"/>
    <s v="HVX"/>
    <x v="1"/>
    <s v="kanban"/>
    <n v="2600"/>
    <n v="2645"/>
    <n v="1600"/>
    <n v="3.5"/>
    <n v="0"/>
    <n v="800"/>
    <n v="18842"/>
    <n v="9257.5"/>
    <n v="2.7120263241694089"/>
    <n v="0"/>
    <n v="1400"/>
    <n v="5600"/>
    <n v="65947"/>
  </r>
  <r>
    <s v="ST423-250-021"/>
    <s v="主轴摆臂轴承"/>
    <x v="1"/>
    <n v="213"/>
    <x v="1"/>
    <s v="HVX"/>
    <x v="0"/>
    <s v="Order specific"/>
    <n v="2100"/>
    <n v="9370"/>
    <n v="0"/>
    <n v="6.36"/>
    <n v="1500"/>
    <n v="0"/>
    <n v="27952"/>
    <n v="59593.200000000004"/>
    <n v="34.538673440183167"/>
    <n v="9540"/>
    <n v="0"/>
    <n v="0"/>
    <n v="177774.72"/>
  </r>
  <r>
    <s v="ST423-250-036"/>
    <s v="M5S&amp;M5SR连接拐臂轴承"/>
    <x v="19"/>
    <n v="219"/>
    <x v="1"/>
    <s v="HVX"/>
    <x v="0"/>
    <s v="Order specific"/>
    <n v="2100"/>
    <n v="90"/>
    <n v="0"/>
    <n v="16.07"/>
    <n v="0"/>
    <n v="0"/>
    <n v="257"/>
    <n v="1446.3"/>
    <n v="13307.587548638132"/>
    <n v="0"/>
    <n v="0"/>
    <n v="0"/>
    <n v="4129.99"/>
  </r>
  <r>
    <s v="ST423-250-043"/>
    <s v="主轴卷簧轴承"/>
    <x v="19"/>
    <n v="219"/>
    <x v="1"/>
    <s v="HVX"/>
    <x v="0"/>
    <s v="Order specific"/>
    <n v="2100"/>
    <n v="168"/>
    <n v="0"/>
    <n v="8.44"/>
    <n v="0"/>
    <n v="0"/>
    <n v="265"/>
    <n v="1417.9199999999998"/>
    <n v="123.96226415094338"/>
    <n v="0"/>
    <n v="0"/>
    <n v="0"/>
    <n v="2236.6"/>
  </r>
  <r>
    <s v="ST423-260-104"/>
    <s v="烟斗轴承（单向）"/>
    <x v="2"/>
    <n v="219"/>
    <x v="1"/>
    <s v="HVX"/>
    <x v="1"/>
    <s v="kanban"/>
    <n v="2600"/>
    <n v="1667"/>
    <n v="2700"/>
    <n v="14.96"/>
    <n v="0"/>
    <n v="600"/>
    <n v="12714"/>
    <n v="24938.32"/>
    <n v="4.8230297310051906"/>
    <n v="0"/>
    <n v="4488"/>
    <n v="40392"/>
    <n v="190201.44"/>
  </r>
  <r>
    <s v="ST423-280-010"/>
    <s v="AXIAL BEARING WASHER AS 2542"/>
    <x v="2"/>
    <n v="219"/>
    <x v="1"/>
    <s v="HVX"/>
    <x v="1"/>
    <s v="kanban"/>
    <n v="2600"/>
    <n v="1992"/>
    <n v="900"/>
    <n v="1.03"/>
    <n v="0"/>
    <n v="300"/>
    <n v="16756"/>
    <n v="2051.7600000000002"/>
    <n v="36.312664120315112"/>
    <n v="0"/>
    <n v="154.5"/>
    <n v="927"/>
    <n v="17258.68"/>
  </r>
  <r>
    <s v="ST423-285-015"/>
    <s v="主轴拐臂轴承"/>
    <x v="3"/>
    <n v="219"/>
    <x v="1"/>
    <s v="HVX"/>
    <x v="2"/>
    <s v="MRP"/>
    <s v="VMI"/>
    <n v="1"/>
    <n v="0"/>
    <n v="6.92"/>
    <n v="0"/>
    <n v="0"/>
    <n v="868"/>
    <n v="6.92"/>
    <n v="837.64976958525347"/>
    <n v="0"/>
    <n v="0"/>
    <n v="0"/>
    <n v="6006.5599999999995"/>
  </r>
  <r>
    <s v="ST423-285-021"/>
    <s v="主轴卷簧内轴承"/>
    <x v="2"/>
    <n v="219"/>
    <x v="1"/>
    <s v="HVX"/>
    <x v="1"/>
    <s v="kanban"/>
    <n v="2600"/>
    <n v="975"/>
    <n v="1000"/>
    <n v="7.23"/>
    <n v="0"/>
    <n v="500"/>
    <n v="7122"/>
    <n v="7049.25"/>
    <n v="5.1249648975007021E-2"/>
    <n v="0"/>
    <n v="1807.5"/>
    <n v="7230"/>
    <n v="51492.060000000005"/>
  </r>
  <r>
    <s v="ST423-290-005"/>
    <s v="SCREW"/>
    <x v="5"/>
    <n v="202"/>
    <x v="1"/>
    <s v="HVX"/>
    <x v="0"/>
    <s v="Order specific"/>
    <n v="2100"/>
    <n v="5"/>
    <n v="0"/>
    <n v="15"/>
    <n v="0"/>
    <n v="0"/>
    <n v="52"/>
    <n v="75"/>
    <n v="6843.75"/>
    <n v="0"/>
    <n v="0"/>
    <n v="0"/>
    <n v="780"/>
  </r>
  <r>
    <s v="ST423-301-136"/>
    <s v="小鸟件磨擦套"/>
    <x v="2"/>
    <n v="219"/>
    <x v="1"/>
    <s v="HVX"/>
    <x v="1"/>
    <s v="kanban"/>
    <n v="2600"/>
    <n v="1573"/>
    <n v="1500"/>
    <n v="2.15"/>
    <n v="0"/>
    <n v="500"/>
    <n v="8926"/>
    <n v="3381.95"/>
    <n v="0.20445888415863767"/>
    <n v="0"/>
    <n v="537.5"/>
    <n v="3225"/>
    <n v="19190.899999999998"/>
  </r>
  <r>
    <s v="ST423-305-048"/>
    <s v="PLAST. SHOUL. BEARING 10X12X05"/>
    <x v="2"/>
    <n v="202"/>
    <x v="1"/>
    <s v="HVX"/>
    <x v="1"/>
    <s v="kanban"/>
    <n v="2600"/>
    <n v="804"/>
    <n v="675"/>
    <n v="0.9"/>
    <n v="0"/>
    <n v="135"/>
    <n v="2598"/>
    <n v="723.6"/>
    <n v="220.9949961508853"/>
    <n v="0"/>
    <n v="60.75"/>
    <n v="607.5"/>
    <n v="2338.2000000000003"/>
  </r>
  <r>
    <s v="ST423-305-227"/>
    <s v="PLAST. SHOUL. BEARING 09X14X10"/>
    <x v="2"/>
    <n v="202"/>
    <x v="1"/>
    <s v="HVX"/>
    <x v="1"/>
    <s v="kanban"/>
    <n v="2600"/>
    <n v="294"/>
    <n v="225"/>
    <n v="1"/>
    <n v="0"/>
    <n v="45"/>
    <n v="866"/>
    <n v="294"/>
    <n v="338.86836027713628"/>
    <n v="0"/>
    <n v="22.5"/>
    <n v="225"/>
    <n v="866"/>
  </r>
  <r>
    <s v="ST423-310-010"/>
    <s v="THERMOPLAST. CLIP BEARING 10X3"/>
    <x v="2"/>
    <n v="202"/>
    <x v="1"/>
    <s v="HVX"/>
    <x v="1"/>
    <s v="kanban"/>
    <n v="2600"/>
    <n v="1223"/>
    <n v="2075"/>
    <n v="0.83"/>
    <n v="0"/>
    <n v="500"/>
    <n v="7323"/>
    <n v="1015.0899999999999"/>
    <n v="14.653830397378124"/>
    <n v="0"/>
    <n v="207.5"/>
    <n v="1722.25"/>
    <n v="6078.09"/>
  </r>
  <r>
    <s v="ST423-311-055"/>
    <s v="SHOULD. BUSH STEEL 8/10X5.5"/>
    <x v="2"/>
    <n v="219"/>
    <x v="1"/>
    <s v="HVX"/>
    <x v="1"/>
    <s v="kanban"/>
    <n v="2600"/>
    <n v="168"/>
    <n v="660"/>
    <n v="1.61"/>
    <n v="0"/>
    <n v="176"/>
    <n v="3866"/>
    <n v="270.48"/>
    <n v="115.46689084324883"/>
    <n v="0"/>
    <n v="141.68"/>
    <n v="1062.6000000000001"/>
    <n v="6224.26"/>
  </r>
  <r>
    <s v="ST423-311-203"/>
    <s v="轴承25/28X11.5"/>
    <x v="10"/>
    <n v="219"/>
    <x v="1"/>
    <s v="HVX"/>
    <x v="0"/>
    <s v="Order specific"/>
    <n v="2100"/>
    <n v="12"/>
    <n v="0"/>
    <n v="3.42"/>
    <n v="0"/>
    <n v="0"/>
    <n v="68"/>
    <n v="41.04"/>
    <n v="901.76470588235293"/>
    <n v="0"/>
    <n v="0"/>
    <n v="0"/>
    <n v="232.56"/>
  </r>
  <r>
    <s v="ST423-311-236"/>
    <s v="轴承14/16X12"/>
    <x v="1"/>
    <n v="219"/>
    <x v="1"/>
    <s v="HVX"/>
    <x v="0"/>
    <s v="Order specific"/>
    <n v="2100"/>
    <n v="58"/>
    <n v="0"/>
    <n v="1.54"/>
    <n v="0"/>
    <n v="0"/>
    <n v="88"/>
    <n v="89.320000000000007"/>
    <n v="49.772727272727266"/>
    <n v="0"/>
    <n v="0"/>
    <n v="0"/>
    <n v="135.52000000000001"/>
  </r>
  <r>
    <s v="ST423-350-081"/>
    <s v="SELF LUBRICAT BEARING 06/10X06"/>
    <x v="2"/>
    <n v="219"/>
    <x v="1"/>
    <s v="HVX"/>
    <x v="1"/>
    <s v="kanban"/>
    <n v="2600"/>
    <n v="69"/>
    <n v="45"/>
    <n v="1.4"/>
    <n v="0"/>
    <n v="15"/>
    <n v="237"/>
    <n v="96.6"/>
    <n v="89.324894514767934"/>
    <n v="0"/>
    <n v="10.5"/>
    <n v="62.999999999999993"/>
    <n v="331.79999999999995"/>
  </r>
  <r>
    <s v="ST423-501-001"/>
    <s v="ARTICULATED JOINT 6/R"/>
    <x v="2"/>
    <n v="219"/>
    <x v="1"/>
    <s v="HVX"/>
    <x v="1"/>
    <s v="kanban"/>
    <n v="2600"/>
    <n v="44"/>
    <n v="30"/>
    <n v="21.54"/>
    <n v="0"/>
    <n v="15"/>
    <n v="237"/>
    <n v="947.76"/>
    <n v="106.26582278481013"/>
    <n v="0"/>
    <n v="161.54999999999998"/>
    <n v="646.19999999999993"/>
    <n v="5104.9799999999996"/>
  </r>
  <r>
    <s v="ST423-511-020"/>
    <s v="主轴拐臂轴承"/>
    <x v="1"/>
    <n v="219"/>
    <x v="1"/>
    <s v="HVX"/>
    <x v="0"/>
    <s v="Order specific"/>
    <n v="2100"/>
    <n v="178"/>
    <n v="0"/>
    <n v="29.11"/>
    <n v="0"/>
    <n v="0"/>
    <n v="266"/>
    <n v="5181.58"/>
    <n v="60.375939849624054"/>
    <n v="0"/>
    <n v="0"/>
    <n v="0"/>
    <n v="7743.26"/>
  </r>
  <r>
    <s v="ST424-501-343"/>
    <s v="CHAIN LINKS"/>
    <x v="5"/>
    <n v="105"/>
    <x v="1"/>
    <s v="HVX"/>
    <x v="0"/>
    <s v="Order specific"/>
    <n v="2100"/>
    <n v="15"/>
    <n v="50"/>
    <n v="9.82"/>
    <n v="0"/>
    <n v="0"/>
    <n v="0"/>
    <n v="147.30000000000001"/>
    <s v=""/>
    <n v="0"/>
    <n v="0"/>
    <n v="491"/>
    <n v="0"/>
  </r>
  <r>
    <s v="ST431-101-137"/>
    <s v="整流桥"/>
    <x v="1"/>
    <n v="213"/>
    <x v="1"/>
    <s v="HVX"/>
    <x v="0"/>
    <s v="Order specific"/>
    <n v="2100"/>
    <n v="585"/>
    <n v="0"/>
    <n v="15.17"/>
    <n v="60"/>
    <n v="0"/>
    <n v="597"/>
    <n v="8874.4500000000007"/>
    <n v="9.1708542713567844"/>
    <n v="910.2"/>
    <n v="0"/>
    <n v="0"/>
    <n v="9056.49"/>
  </r>
  <r>
    <s v="ST434-101-064"/>
    <s v="64针航空插（公）"/>
    <x v="3"/>
    <n v="219"/>
    <x v="1"/>
    <s v="HVX"/>
    <x v="2"/>
    <s v="MRP"/>
    <s v="VMI"/>
    <n v="7"/>
    <n v="0"/>
    <n v="45.3"/>
    <n v="0"/>
    <n v="0"/>
    <n v="3294"/>
    <n v="317.09999999999997"/>
    <n v="64.822404371584696"/>
    <n v="0"/>
    <n v="0"/>
    <n v="0"/>
    <n v="149218.19999999998"/>
  </r>
  <r>
    <s v="ST434-101-164"/>
    <s v="64针航空插（母）配客户"/>
    <x v="3"/>
    <n v="219"/>
    <x v="1"/>
    <s v="HVX"/>
    <x v="2"/>
    <s v="MRP"/>
    <s v="VMI"/>
    <n v="428"/>
    <n v="0"/>
    <n v="45.3"/>
    <n v="0"/>
    <n v="0"/>
    <n v="1112"/>
    <n v="19388.399999999998"/>
    <n v="2.2976618705035969"/>
    <n v="0"/>
    <n v="0"/>
    <n v="0"/>
    <n v="50373.599999999999"/>
  </r>
  <r>
    <s v="ST434-101-565"/>
    <s v="Socket pin"/>
    <x v="2"/>
    <n v="219"/>
    <x v="1"/>
    <s v="HVX"/>
    <x v="1"/>
    <s v="kanban"/>
    <n v="2600"/>
    <n v="448"/>
    <n v="0"/>
    <n v="0.73"/>
    <n v="0"/>
    <n v="2000"/>
    <n v="1812"/>
    <n v="327.03999999999996"/>
    <n v="86.214128035320087"/>
    <n v="0"/>
    <n v="730"/>
    <n v="0"/>
    <n v="1322.76"/>
  </r>
  <r>
    <s v="ST434-101-566"/>
    <s v="Female contact crimping 10A"/>
    <x v="2"/>
    <n v="219"/>
    <x v="1"/>
    <s v="HVX"/>
    <x v="1"/>
    <s v="kanban"/>
    <n v="2600"/>
    <n v="1750"/>
    <n v="8000"/>
    <n v="0.8"/>
    <n v="0"/>
    <n v="4000"/>
    <n v="74989"/>
    <n v="1400"/>
    <n v="2.1805864860179494"/>
    <n v="0"/>
    <n v="1600"/>
    <n v="6400"/>
    <n v="59991.200000000004"/>
  </r>
  <r>
    <s v="ST435-520-012"/>
    <s v="MICROSWITCH 16A 6.3X0.8"/>
    <x v="2"/>
    <n v="202"/>
    <x v="1"/>
    <s v="HVX"/>
    <x v="1"/>
    <s v="kanban"/>
    <n v="2600"/>
    <n v="919"/>
    <n v="1256"/>
    <n v="18.149999999999999"/>
    <n v="0"/>
    <n v="314"/>
    <n v="6159"/>
    <n v="16679.849999999999"/>
    <n v="103.71001786004221"/>
    <n v="0"/>
    <n v="2849.5499999999997"/>
    <n v="22796.399999999998"/>
    <n v="111785.84999999999"/>
  </r>
  <r>
    <s v="ST435-520-102"/>
    <s v="S6微动开关"/>
    <x v="3"/>
    <n v="202"/>
    <x v="1"/>
    <s v="HVX"/>
    <x v="2"/>
    <s v="MRP"/>
    <s v="VMI"/>
    <n v="545"/>
    <n v="0"/>
    <n v="3.2"/>
    <n v="0"/>
    <n v="0"/>
    <n v="5684"/>
    <n v="1744"/>
    <n v="59.013898662913441"/>
    <n v="0"/>
    <n v="0"/>
    <n v="0"/>
    <n v="18188.8"/>
  </r>
  <r>
    <s v="ST435-530-002"/>
    <s v="S41,43微动开关（常闭）"/>
    <x v="3"/>
    <n v="202"/>
    <x v="1"/>
    <s v="HVX"/>
    <x v="2"/>
    <s v="MRP"/>
    <s v="VMI"/>
    <n v="914"/>
    <n v="0"/>
    <n v="17"/>
    <n v="0"/>
    <n v="0"/>
    <n v="6236"/>
    <n v="15538"/>
    <n v="31.899454778704296"/>
    <n v="0"/>
    <n v="0"/>
    <n v="0"/>
    <n v="106012"/>
  </r>
  <r>
    <s v="ST435-530-003"/>
    <s v="S41,43微动开关（常开）"/>
    <x v="3"/>
    <n v="202"/>
    <x v="1"/>
    <s v="HVX"/>
    <x v="2"/>
    <s v="MRP"/>
    <s v="VMI"/>
    <n v="117"/>
    <n v="0"/>
    <n v="16.78"/>
    <n v="0"/>
    <n v="0"/>
    <n v="199"/>
    <n v="1963.2600000000002"/>
    <n v="1676.4321608040202"/>
    <n v="0"/>
    <n v="0"/>
    <n v="0"/>
    <n v="3339.2200000000003"/>
  </r>
  <r>
    <s v="ST436-101-048"/>
    <s v="合闸闭锁电磁铁Y1(旧进口)110VACDC"/>
    <x v="3"/>
    <n v="202"/>
    <x v="1"/>
    <s v="HVX"/>
    <x v="2"/>
    <s v="MRP"/>
    <s v="VMI"/>
    <n v="16"/>
    <n v="0"/>
    <n v="128.21"/>
    <n v="0"/>
    <n v="0"/>
    <n v="29"/>
    <n v="2051.36"/>
    <n v="1472.5862068965516"/>
    <n v="0"/>
    <n v="0"/>
    <n v="0"/>
    <n v="3718.09"/>
  </r>
  <r>
    <s v="ST436-101-230"/>
    <s v="24VDC Y1(进口）"/>
    <x v="1"/>
    <n v="202"/>
    <x v="1"/>
    <s v="HVX"/>
    <x v="0"/>
    <s v="Order specific"/>
    <n v="2100"/>
    <n v="109"/>
    <n v="0"/>
    <n v="123.91"/>
    <n v="10"/>
    <n v="0"/>
    <n v="0"/>
    <n v="13506.19"/>
    <s v=""/>
    <n v="1239.0999999999999"/>
    <n v="0"/>
    <n v="0"/>
    <n v="0"/>
  </r>
  <r>
    <s v="ST436-101-238"/>
    <s v="48VDC Y1(进口）"/>
    <x v="1"/>
    <n v="202"/>
    <x v="1"/>
    <s v="HVX"/>
    <x v="0"/>
    <s v="Order specific"/>
    <n v="2100"/>
    <n v="114"/>
    <n v="0"/>
    <n v="78"/>
    <n v="10"/>
    <n v="0"/>
    <n v="0"/>
    <n v="8892"/>
    <s v=""/>
    <n v="780"/>
    <n v="0"/>
    <n v="0"/>
    <n v="0"/>
  </r>
  <r>
    <s v="ST436-101-248"/>
    <s v="BLOCKING MAGNET 110V"/>
    <x v="3"/>
    <n v="202"/>
    <x v="1"/>
    <s v="HVX"/>
    <x v="2"/>
    <s v="MRP"/>
    <s v="VMI"/>
    <n v="63"/>
    <n v="0"/>
    <n v="78.31"/>
    <n v="0"/>
    <n v="0"/>
    <n v="230"/>
    <n v="4933.53"/>
    <n v="180.91304347826087"/>
    <n v="0"/>
    <n v="0"/>
    <n v="0"/>
    <n v="18011.3"/>
  </r>
  <r>
    <s v="ST436-101-251"/>
    <s v="手车闭锁电磁铁 125VACDC(国内）"/>
    <x v="3"/>
    <n v="202"/>
    <x v="1"/>
    <s v="HVX"/>
    <x v="2"/>
    <s v="MRP"/>
    <s v="VMI"/>
    <n v="8"/>
    <n v="0"/>
    <n v="78"/>
    <n v="0"/>
    <n v="0"/>
    <n v="252"/>
    <n v="624"/>
    <n v="91.25"/>
    <n v="0"/>
    <n v="0"/>
    <n v="0"/>
    <n v="19656"/>
  </r>
  <r>
    <s v="ST436-101-359"/>
    <s v="合闸闭锁电磁铁Y1(旧国产)220VACDC"/>
    <x v="3"/>
    <n v="202"/>
    <x v="1"/>
    <s v="HVX"/>
    <x v="2"/>
    <s v="MRP"/>
    <s v="VMI"/>
    <n v="16"/>
    <n v="0"/>
    <n v="78"/>
    <n v="0"/>
    <n v="0"/>
    <n v="199"/>
    <n v="1248"/>
    <n v="14.673366834170855"/>
    <n v="0"/>
    <n v="0"/>
    <n v="0"/>
    <n v="15522"/>
  </r>
  <r>
    <s v="ST436-102-030"/>
    <s v="24VDC F4&amp;Y0(进口）"/>
    <x v="1"/>
    <n v="202"/>
    <x v="1"/>
    <s v="HVX"/>
    <x v="0"/>
    <s v="Order specific"/>
    <n v="2100"/>
    <n v="10"/>
    <n v="6"/>
    <n v="79"/>
    <n v="10"/>
    <n v="0"/>
    <n v="7"/>
    <n v="790"/>
    <n v="834.28571428571422"/>
    <n v="790"/>
    <n v="0"/>
    <n v="474"/>
    <n v="553"/>
  </r>
  <r>
    <s v="ST436-102-038"/>
    <s v="48VDC F4&amp;Y0(进口）"/>
    <x v="1"/>
    <n v="202"/>
    <x v="1"/>
    <s v="HVX"/>
    <x v="0"/>
    <s v="Order specific"/>
    <n v="2100"/>
    <n v="34"/>
    <n v="0"/>
    <n v="388.18"/>
    <n v="20"/>
    <n v="0"/>
    <n v="7"/>
    <n v="13198.12"/>
    <n v="521.42857142857144"/>
    <n v="7763.6"/>
    <n v="0"/>
    <n v="0"/>
    <n v="2717.26"/>
  </r>
  <r>
    <s v="ST436-102-048"/>
    <s v="110VDC F4&amp;Y0(进口）"/>
    <x v="1"/>
    <n v="202"/>
    <x v="1"/>
    <s v="HVX"/>
    <x v="0"/>
    <s v="Order specific"/>
    <n v="2100"/>
    <n v="54"/>
    <n v="0"/>
    <n v="79.88"/>
    <n v="30"/>
    <n v="0"/>
    <n v="135"/>
    <n v="4313.5199999999995"/>
    <n v="91.925925925925924"/>
    <n v="2396.3999999999996"/>
    <n v="0"/>
    <n v="0"/>
    <n v="10783.8"/>
  </r>
  <r>
    <s v="ST436-102-051"/>
    <s v="F4&amp;手车闭锁电磁铁 125VDC（进口）"/>
    <x v="3"/>
    <n v="202"/>
    <x v="1"/>
    <s v="HVX"/>
    <x v="2"/>
    <s v="MRP"/>
    <s v="VMI"/>
    <n v="30"/>
    <n v="0"/>
    <n v="102.04"/>
    <n v="0"/>
    <n v="0"/>
    <n v="26"/>
    <n v="3061.2000000000003"/>
    <n v="758.07692307692309"/>
    <n v="0"/>
    <n v="0"/>
    <n v="0"/>
    <n v="2653.04"/>
  </r>
  <r>
    <s v="ST436-102-058"/>
    <s v="F4&amp;手车闭锁电磁铁 220VDC（进口）"/>
    <x v="3"/>
    <n v="202"/>
    <x v="1"/>
    <s v="HVX"/>
    <x v="2"/>
    <s v="MRP"/>
    <s v="VMI"/>
    <n v="3"/>
    <n v="0"/>
    <n v="79"/>
    <n v="0"/>
    <n v="0"/>
    <n v="132"/>
    <n v="237"/>
    <n v="82.954545454545453"/>
    <n v="0"/>
    <n v="0"/>
    <n v="0"/>
    <n v="10428"/>
  </r>
  <r>
    <s v="ST437-201-106"/>
    <s v="蛇皮管"/>
    <x v="1"/>
    <n v="202"/>
    <x v="1"/>
    <s v="HVX"/>
    <x v="0"/>
    <s v="Order specific"/>
    <n v="2100"/>
    <n v="55"/>
    <n v="0"/>
    <n v="8.1999999999999993"/>
    <n v="0"/>
    <n v="0"/>
    <n v="75.599999999999994"/>
    <n v="450.99999999999994"/>
    <n v="14.484126984126986"/>
    <n v="0"/>
    <n v="0"/>
    <n v="0"/>
    <n v="619.91999999999985"/>
  </r>
  <r>
    <s v="ST440-110-009"/>
    <s v="护线橡胶圈"/>
    <x v="6"/>
    <n v="202"/>
    <x v="1"/>
    <s v="HVX"/>
    <x v="0"/>
    <s v="Order specific"/>
    <n v="2100"/>
    <n v="288"/>
    <n v="0"/>
    <n v="0.4"/>
    <n v="0"/>
    <n v="0"/>
    <n v="21"/>
    <n v="115.2"/>
    <n v="955.95238095238096"/>
    <n v="0"/>
    <n v="0"/>
    <n v="0"/>
    <n v="8.4"/>
  </r>
  <r>
    <s v="ST440-110-010"/>
    <s v="固定式端子排"/>
    <x v="3"/>
    <n v="202"/>
    <x v="1"/>
    <s v="HVX"/>
    <x v="2"/>
    <s v="MRP"/>
    <s v="VMI"/>
    <n v="911"/>
    <n v="0"/>
    <n v="1.22"/>
    <n v="0"/>
    <n v="0"/>
    <n v="264"/>
    <n v="1111.42"/>
    <n v="398.18181818181813"/>
    <n v="0"/>
    <n v="0"/>
    <n v="0"/>
    <n v="322.08"/>
  </r>
  <r>
    <s v="ST440-120-021"/>
    <s v="WIRE SLEEVE 6X10X3"/>
    <x v="2"/>
    <n v="202"/>
    <x v="1"/>
    <s v="HVX"/>
    <x v="1"/>
    <s v="kanban"/>
    <n v="2600"/>
    <n v="160"/>
    <n v="640"/>
    <n v="0.13"/>
    <n v="0"/>
    <n v="160"/>
    <n v="759"/>
    <n v="20.8"/>
    <n v="438.09617918313575"/>
    <n v="0"/>
    <n v="10.4"/>
    <n v="83.2"/>
    <n v="98.67"/>
  </r>
  <r>
    <s v="ST440-201-722"/>
    <s v="END STOP E/U"/>
    <x v="2"/>
    <n v="219"/>
    <x v="1"/>
    <s v="HVX"/>
    <x v="1"/>
    <s v="kanban"/>
    <n v="2600"/>
    <n v="500"/>
    <n v="1440"/>
    <n v="1.1299999999999999"/>
    <n v="0"/>
    <n v="360"/>
    <n v="7040"/>
    <n v="565"/>
    <n v="8.295454545454545"/>
    <n v="0"/>
    <n v="203.39999999999998"/>
    <n v="1627.1999999999998"/>
    <n v="7955.1999999999989"/>
  </r>
  <r>
    <s v="ST443-002-101"/>
    <s v="AUX SWITCH"/>
    <x v="4"/>
    <n v="219"/>
    <x v="1"/>
    <s v="HVX"/>
    <x v="0"/>
    <s v="Order specific"/>
    <n v="2100"/>
    <n v="65"/>
    <n v="0"/>
    <n v="109.26"/>
    <n v="0"/>
    <n v="0"/>
    <n v="501"/>
    <n v="7101.9000000000005"/>
    <n v="364.27145708582833"/>
    <n v="0"/>
    <n v="0"/>
    <n v="0"/>
    <n v="54739.26"/>
  </r>
  <r>
    <s v="ST443-002-104"/>
    <s v="02辅开"/>
    <x v="3"/>
    <n v="219"/>
    <x v="1"/>
    <s v="HVX"/>
    <x v="2"/>
    <s v="MRP"/>
    <s v="VMI"/>
    <n v="149"/>
    <n v="0"/>
    <n v="107.98"/>
    <n v="0"/>
    <n v="0"/>
    <n v="2305"/>
    <n v="16089.02"/>
    <n v="10.292841648590022"/>
    <n v="0"/>
    <n v="0"/>
    <n v="0"/>
    <n v="248893.90000000002"/>
  </r>
  <r>
    <s v="ST443-002-109"/>
    <s v="01辅开"/>
    <x v="3"/>
    <n v="219"/>
    <x v="1"/>
    <s v="HVX"/>
    <x v="2"/>
    <s v="MRP"/>
    <s v="VMI"/>
    <n v="2"/>
    <n v="0"/>
    <n v="109.26"/>
    <n v="0"/>
    <n v="0"/>
    <n v="20251"/>
    <n v="218.52"/>
    <n v="2.6855463927707275"/>
    <n v="0"/>
    <n v="0"/>
    <n v="0"/>
    <n v="2212624.2600000002"/>
  </r>
  <r>
    <s v="ST443-002-111"/>
    <s v="Aux. switch CR90"/>
    <x v="1"/>
    <n v="202"/>
    <x v="1"/>
    <s v="HVX"/>
    <x v="0"/>
    <s v="Order specific"/>
    <n v="2100"/>
    <n v="2"/>
    <n v="0"/>
    <n v="80"/>
    <n v="0"/>
    <n v="0"/>
    <n v="8"/>
    <n v="160"/>
    <n v="91.25"/>
    <n v="0"/>
    <n v="0"/>
    <n v="0"/>
    <n v="640"/>
  </r>
  <r>
    <s v="VAH12-63-50"/>
    <s v="VAH CIRCUIT BREAKER"/>
    <x v="21"/>
    <n v="213"/>
    <x v="1"/>
    <s v="HVX"/>
    <x v="0"/>
    <s v="Order specific"/>
    <n v="2100"/>
    <n v="3"/>
    <n v="0"/>
    <n v="261211.7"/>
    <n v="0"/>
    <n v="0"/>
    <n v="0"/>
    <n v="783635.10000000009"/>
    <s v=""/>
    <n v="0"/>
    <n v="0"/>
    <n v="0"/>
    <n v="0"/>
  </r>
  <r>
    <s v="WIRING-BHVX"/>
    <s v="WIRING"/>
    <x v="2"/>
    <n v="202"/>
    <x v="1"/>
    <s v="HVX"/>
    <x v="2"/>
    <s v="MRP"/>
    <n v="2600"/>
    <n v="221"/>
    <n v="82"/>
    <n v="111.4"/>
    <n v="0"/>
    <n v="30"/>
    <n v="3165"/>
    <n v="24619.4"/>
    <n v="0.34597156398104267"/>
    <n v="0"/>
    <n v="1671"/>
    <n v="9134.8000000000011"/>
    <n v="352581"/>
  </r>
  <r>
    <m/>
    <m/>
    <x v="22"/>
    <m/>
    <x v="2"/>
    <m/>
    <x v="3"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895">
  <r>
    <s v="283316/022ST"/>
    <s v="合闸线圈(DC220V)"/>
    <x v="0"/>
    <n v="212"/>
    <x v="0"/>
    <s v="VEP"/>
    <s v="Order specific"/>
    <s v="Order specific"/>
    <n v="2100"/>
    <n v="8"/>
    <n v="0"/>
    <n v="48.86"/>
    <n v="0"/>
    <n v="0"/>
    <n v="0"/>
    <n v="390.88"/>
    <s v=""/>
    <n v="0"/>
    <n v="0"/>
    <n v="0"/>
    <n v="0"/>
    <s v="Order specific"/>
    <s v="Order specific"/>
    <s v="C"/>
    <s v=""/>
    <n v="0"/>
  </r>
  <r>
    <s v="468133/001"/>
    <s v="FEP手动储能杆"/>
    <x v="0"/>
    <n v="212"/>
    <x v="0"/>
    <s v="VEP"/>
    <s v="Order specific"/>
    <s v="Order specific"/>
    <n v="2100"/>
    <n v="1"/>
    <n v="0"/>
    <n v="0"/>
    <n v="0"/>
    <n v="0"/>
    <n v="0"/>
    <n v="0"/>
    <s v=""/>
    <n v="0"/>
    <n v="0"/>
    <n v="0"/>
    <n v="0"/>
    <s v="Order specific"/>
    <s v="Order specific"/>
    <s v="D"/>
    <s v=""/>
    <n v="0"/>
  </r>
  <r>
    <s v="AGS000440-01"/>
    <s v="BEARING"/>
    <x v="1"/>
    <n v="202"/>
    <x v="1"/>
    <s v="HVX"/>
    <s v="Order specific"/>
    <s v="Order specific"/>
    <n v="2100"/>
    <n v="10"/>
    <n v="0"/>
    <n v="238"/>
    <n v="0"/>
    <n v="0"/>
    <n v="100"/>
    <n v="2380"/>
    <n v="36.5"/>
    <n v="0"/>
    <n v="0"/>
    <n v="0"/>
    <n v="23800"/>
    <s v="Order specific"/>
    <s v="Order specific"/>
    <s v="B"/>
    <s v=""/>
    <n v="0"/>
  </r>
  <r>
    <s v="AGS000777-01"/>
    <s v="COMPLETE LEVER"/>
    <x v="2"/>
    <n v="212"/>
    <x v="1"/>
    <s v="HVX"/>
    <s v="SM"/>
    <s v="kanban"/>
    <n v="2600"/>
    <n v="116"/>
    <n v="250"/>
    <n v="18"/>
    <n v="0"/>
    <n v="50"/>
    <n v="1259"/>
    <n v="2088"/>
    <n v="33.62986497220016"/>
    <n v="0"/>
    <n v="450"/>
    <n v="4500"/>
    <n v="22662"/>
    <s v="&lt;90 days"/>
    <n v="2"/>
    <s v="B"/>
    <n v="14"/>
    <n v="804.38991780821925"/>
  </r>
  <r>
    <s v="AGS001184-01"/>
    <s v="DISK"/>
    <x v="2"/>
    <n v="202"/>
    <x v="1"/>
    <s v="HVX"/>
    <s v="SM"/>
    <s v="kanban"/>
    <n v="2600"/>
    <n v="155"/>
    <n v="60"/>
    <n v="4.51"/>
    <n v="0"/>
    <n v="30"/>
    <n v="875"/>
    <n v="699.05"/>
    <n v="64.657142857142858"/>
    <n v="0"/>
    <n v="67.649999999999991"/>
    <n v="270.59999999999997"/>
    <n v="3946.25"/>
    <s v="&lt;90 days"/>
    <n v="3"/>
    <s v="C"/>
    <n v="21"/>
    <n v="311.52361643835616"/>
  </r>
  <r>
    <s v="AGS001658-01"/>
    <s v="合分电磁铁缓冲垫"/>
    <x v="2"/>
    <n v="202"/>
    <x v="1"/>
    <s v="HVX"/>
    <s v="SM"/>
    <s v="kanban"/>
    <n v="2600"/>
    <n v="311"/>
    <n v="800"/>
    <n v="2.5"/>
    <n v="0"/>
    <n v="400"/>
    <n v="16287"/>
    <n v="777.5"/>
    <n v="6.9696690612144661"/>
    <n v="0"/>
    <n v="500"/>
    <n v="2000"/>
    <n v="40717.5"/>
    <s v="&lt;15 days"/>
    <n v="2"/>
    <s v="C"/>
    <n v="14"/>
    <n v="0"/>
  </r>
  <r>
    <s v="AGS001665-01"/>
    <s v="SPACER"/>
    <x v="1"/>
    <n v="212"/>
    <x v="1"/>
    <s v="HVX"/>
    <s v="Order specific"/>
    <s v="Order specific"/>
    <n v="2100"/>
    <n v="20"/>
    <n v="0"/>
    <n v="1.1399999999999999"/>
    <n v="0"/>
    <n v="0"/>
    <n v="123"/>
    <n v="22.799999999999997"/>
    <n v="59.349593495934961"/>
    <n v="0"/>
    <n v="0"/>
    <n v="0"/>
    <n v="140.22"/>
    <s v="Order specific"/>
    <s v="Order specific"/>
    <s v="C"/>
    <s v=""/>
    <n v="0"/>
  </r>
  <r>
    <s v="AGS001780-01"/>
    <s v="合分闸指示安装件"/>
    <x v="3"/>
    <n v="202"/>
    <x v="1"/>
    <s v="HVX"/>
    <s v="MRP"/>
    <s v="MRP"/>
    <s v="VMI"/>
    <n v="1"/>
    <n v="0"/>
    <n v="20"/>
    <n v="0"/>
    <n v="0"/>
    <n v="866"/>
    <n v="20"/>
    <n v="0.42147806004618937"/>
    <n v="0"/>
    <n v="0"/>
    <n v="0"/>
    <n v="17320"/>
    <s v="&lt;15 days"/>
    <n v="2"/>
    <s v="C"/>
    <n v="14"/>
    <n v="0"/>
  </r>
  <r>
    <s v="AGS002432-01"/>
    <s v="AXLE"/>
    <x v="2"/>
    <n v="202"/>
    <x v="1"/>
    <s v="HVX"/>
    <s v="SM"/>
    <s v="kanban"/>
    <n v="2600"/>
    <n v="2460"/>
    <n v="3000"/>
    <n v="0.7"/>
    <n v="0"/>
    <n v="300"/>
    <n v="1515"/>
    <n v="1722"/>
    <n v="592.67326732673268"/>
    <n v="0"/>
    <n v="105"/>
    <n v="2100"/>
    <n v="1060.5"/>
    <s v="&gt;90 days"/>
    <n v="3"/>
    <s v="B"/>
    <n v="21"/>
    <n v="1096.2500547945206"/>
  </r>
  <r>
    <s v="AGS002438-01"/>
    <s v="F4装配连接件"/>
    <x v="3"/>
    <n v="202"/>
    <x v="1"/>
    <s v="HVX"/>
    <s v="MRP"/>
    <s v="MRP"/>
    <s v="VMI"/>
    <n v="10"/>
    <n v="0"/>
    <n v="5.54"/>
    <n v="0"/>
    <n v="0"/>
    <n v="605"/>
    <n v="55.4"/>
    <n v="6.0330578512396693"/>
    <n v="0"/>
    <n v="0"/>
    <n v="0"/>
    <n v="3351.7"/>
    <s v="&lt;15 days"/>
    <n v="3"/>
    <s v="C"/>
    <n v="21"/>
    <n v="0"/>
  </r>
  <r>
    <s v="AGS002439-01"/>
    <s v="FISHPLATE"/>
    <x v="2"/>
    <n v="202"/>
    <x v="1"/>
    <s v="HVX"/>
    <s v="SM"/>
    <s v="kanban"/>
    <n v="2600"/>
    <n v="229"/>
    <n v="380"/>
    <n v="1.17"/>
    <n v="0"/>
    <n v="120"/>
    <n v="606"/>
    <n v="267.93"/>
    <n v="137.92904290429044"/>
    <n v="0"/>
    <n v="70.199999999999989"/>
    <n v="444.59999999999997"/>
    <n v="709.02"/>
    <s v="&gt;90 days"/>
    <n v="3"/>
    <s v="C"/>
    <n v="21"/>
    <n v="149.91046520547948"/>
  </r>
  <r>
    <s v="AGS002751-01"/>
    <s v="卷簧（大电流）"/>
    <x v="4"/>
    <n v="213"/>
    <x v="1"/>
    <s v="HVX"/>
    <s v="Order specific"/>
    <s v="Order specific"/>
    <n v="2100"/>
    <n v="264"/>
    <n v="810"/>
    <n v="201.66"/>
    <n v="162"/>
    <n v="0"/>
    <n v="1761"/>
    <n v="53238.239999999998"/>
    <n v="54.718909710391827"/>
    <n v="32668.92"/>
    <n v="0"/>
    <n v="163344.6"/>
    <n v="355123.26"/>
    <s v="Order specific"/>
    <s v="Order specific"/>
    <s v="A"/>
    <s v=""/>
    <n v="0"/>
  </r>
  <r>
    <s v="AGS448718-01"/>
    <s v="特殊F4用弹簧&amp;合分按钮弹簧"/>
    <x v="1"/>
    <n v="219"/>
    <x v="1"/>
    <s v="HVX"/>
    <s v="Order specific"/>
    <s v="Order specific"/>
    <n v="2100"/>
    <n v="640"/>
    <n v="0"/>
    <n v="0.2"/>
    <n v="0"/>
    <n v="0"/>
    <n v="0"/>
    <n v="128"/>
    <s v=""/>
    <n v="0"/>
    <n v="0"/>
    <n v="0"/>
    <n v="0"/>
    <s v="Order specific"/>
    <s v="Order specific"/>
    <s v="C"/>
    <s v=""/>
    <n v="0"/>
  </r>
  <r>
    <s v="AGS457456-01"/>
    <s v="CAP"/>
    <x v="2"/>
    <n v="202"/>
    <x v="1"/>
    <s v="HVX"/>
    <s v="SM"/>
    <s v="kanban"/>
    <n v="2600"/>
    <n v="452"/>
    <n v="600"/>
    <n v="0.87"/>
    <n v="0"/>
    <n v="150"/>
    <n v="331"/>
    <n v="393.24"/>
    <n v="498.42900302114799"/>
    <n v="0"/>
    <n v="65.25"/>
    <n v="522"/>
    <n v="287.96999999999997"/>
    <s v="&gt;90 days"/>
    <n v="3"/>
    <s v="C"/>
    <n v="21"/>
    <n v="248.6034295890411"/>
  </r>
  <r>
    <s v="AGS600887-01"/>
    <s v="GEAR"/>
    <x v="5"/>
    <n v="202"/>
    <x v="1"/>
    <s v="HVX"/>
    <s v="Order specific"/>
    <s v="Order specific"/>
    <n v="2100"/>
    <n v="4"/>
    <n v="0"/>
    <n v="188.03"/>
    <n v="0"/>
    <n v="0"/>
    <n v="52"/>
    <n v="752.12"/>
    <n v="28.07692307692308"/>
    <n v="0"/>
    <n v="0"/>
    <n v="0"/>
    <n v="9777.56"/>
    <s v="Order specific"/>
    <s v="Order specific"/>
    <s v="C"/>
    <s v=""/>
    <n v="0"/>
  </r>
  <r>
    <s v="AGS637817-01"/>
    <s v="绝缘子"/>
    <x v="6"/>
    <n v="212"/>
    <x v="1"/>
    <s v="HVX"/>
    <s v="Order specific"/>
    <s v="Order specific"/>
    <n v="2100"/>
    <n v="9"/>
    <n v="21"/>
    <n v="84.48"/>
    <n v="0"/>
    <n v="0"/>
    <n v="132"/>
    <n v="760.32"/>
    <n v="24.886363636363633"/>
    <n v="0"/>
    <n v="0"/>
    <n v="1774.0800000000002"/>
    <n v="11151.36"/>
    <s v="Order specific"/>
    <s v="Order specific"/>
    <s v="C"/>
    <s v=""/>
    <n v="0"/>
  </r>
  <r>
    <s v="AGS637822-01"/>
    <s v="绝缘子"/>
    <x v="6"/>
    <n v="213"/>
    <x v="1"/>
    <s v="HVX"/>
    <s v="Order specific"/>
    <s v="Order specific"/>
    <n v="2100"/>
    <n v="120"/>
    <n v="0"/>
    <n v="173.58"/>
    <n v="96"/>
    <n v="0"/>
    <n v="271"/>
    <n v="20829.600000000002"/>
    <n v="161.62361623616235"/>
    <n v="16663.68"/>
    <n v="0"/>
    <n v="0"/>
    <n v="47040.18"/>
    <s v="Order specific"/>
    <s v="Order specific"/>
    <s v="A"/>
    <s v=""/>
    <n v="0"/>
  </r>
  <r>
    <s v="AGS637827-01"/>
    <s v="绝缘子"/>
    <x v="6"/>
    <n v="213"/>
    <x v="1"/>
    <s v="HVX"/>
    <s v="Order specific"/>
    <s v="Order specific"/>
    <n v="2100"/>
    <n v="36"/>
    <n v="0"/>
    <n v="201.2"/>
    <n v="18"/>
    <n v="0"/>
    <n v="21"/>
    <n v="7243.2"/>
    <n v="625.71428571428567"/>
    <n v="3621.6"/>
    <n v="0"/>
    <n v="0"/>
    <n v="4225.2"/>
    <s v="Order specific"/>
    <s v="Order specific"/>
    <s v="A"/>
    <s v=""/>
    <n v="0"/>
  </r>
  <r>
    <s v="AGS637876-01"/>
    <s v="绝缘子"/>
    <x v="6"/>
    <n v="213"/>
    <x v="1"/>
    <s v="HVX"/>
    <s v="Order specific"/>
    <s v="Order specific"/>
    <n v="2100"/>
    <n v="18"/>
    <n v="0"/>
    <n v="181.37"/>
    <n v="18"/>
    <n v="0"/>
    <n v="0"/>
    <n v="3264.66"/>
    <s v=""/>
    <n v="3264.66"/>
    <n v="0"/>
    <n v="0"/>
    <n v="0"/>
    <s v="Order specific"/>
    <s v="Order specific"/>
    <s v="B"/>
    <s v=""/>
    <n v="0"/>
  </r>
  <r>
    <s v="AGS637876-02"/>
    <s v="绝缘子"/>
    <x v="1"/>
    <n v="213"/>
    <x v="1"/>
    <s v="HVX"/>
    <s v="Order specific"/>
    <s v="Order specific"/>
    <n v="2100"/>
    <n v="48"/>
    <n v="0"/>
    <n v="243.83"/>
    <n v="18"/>
    <n v="0"/>
    <n v="48"/>
    <n v="11703.84"/>
    <n v="365"/>
    <n v="4388.9400000000005"/>
    <n v="0"/>
    <n v="0"/>
    <n v="11703.84"/>
    <s v="Order specific"/>
    <s v="Order specific"/>
    <s v="A"/>
    <s v=""/>
    <n v="0"/>
  </r>
  <r>
    <s v="AGS646005-01"/>
    <s v="垫片"/>
    <x v="1"/>
    <n v="212"/>
    <x v="1"/>
    <s v="HVX"/>
    <s v="Order specific"/>
    <s v="Order specific"/>
    <n v="2100"/>
    <n v="112"/>
    <n v="2"/>
    <n v="0.7"/>
    <n v="0"/>
    <n v="0"/>
    <n v="192"/>
    <n v="78.399999999999991"/>
    <n v="212.91666666666669"/>
    <n v="0"/>
    <n v="0"/>
    <n v="1.4"/>
    <n v="134.39999999999998"/>
    <s v="Order specific"/>
    <s v="Order specific"/>
    <s v="C"/>
    <s v=""/>
    <n v="0"/>
  </r>
  <r>
    <s v="AGS650081-01"/>
    <s v="COMPRESSION SPRING"/>
    <x v="2"/>
    <n v="219"/>
    <x v="1"/>
    <s v="HVX"/>
    <s v="SM"/>
    <s v="kanban"/>
    <n v="2600"/>
    <n v="139"/>
    <n v="240"/>
    <n v="0.3"/>
    <n v="0"/>
    <n v="60"/>
    <n v="403"/>
    <n v="41.699999999999996"/>
    <n v="125.89330024813896"/>
    <n v="0"/>
    <n v="9"/>
    <n v="72"/>
    <n v="120.89999999999999"/>
    <s v="&gt;90 days"/>
    <n v="3"/>
    <s v="C"/>
    <n v="21"/>
    <n v="22.931112328767121"/>
  </r>
  <r>
    <s v="AGS650146-01"/>
    <s v="弹簧"/>
    <x v="6"/>
    <n v="219"/>
    <x v="1"/>
    <s v="HVX"/>
    <s v="Order specific"/>
    <s v="Order specific"/>
    <n v="2100"/>
    <n v="30"/>
    <n v="9"/>
    <n v="0.97"/>
    <n v="0"/>
    <n v="0"/>
    <n v="69"/>
    <n v="29.099999999999998"/>
    <n v="158.69565217391303"/>
    <n v="0"/>
    <n v="0"/>
    <n v="8.73"/>
    <n v="66.929999999999993"/>
    <s v="Order specific"/>
    <s v="Order specific"/>
    <s v="C"/>
    <s v=""/>
    <n v="0"/>
  </r>
  <r>
    <s v="AGS650147-01"/>
    <s v="弹簧"/>
    <x v="1"/>
    <n v="219"/>
    <x v="1"/>
    <s v="HVX"/>
    <s v="Order specific"/>
    <s v="Order specific"/>
    <n v="2100"/>
    <n v="112"/>
    <n v="0"/>
    <n v="0.32"/>
    <n v="0"/>
    <n v="0"/>
    <n v="208"/>
    <n v="35.840000000000003"/>
    <n v="196.53846153846152"/>
    <n v="0"/>
    <n v="0"/>
    <n v="0"/>
    <n v="66.56"/>
    <s v="Order specific"/>
    <s v="Order specific"/>
    <s v="C"/>
    <s v=""/>
    <n v="0"/>
  </r>
  <r>
    <s v="AGS650230-01"/>
    <s v="弹簧"/>
    <x v="1"/>
    <n v="219"/>
    <x v="1"/>
    <s v="HVX"/>
    <s v="Order specific"/>
    <s v="Order specific"/>
    <n v="2100"/>
    <n v="107"/>
    <n v="0"/>
    <n v="0.27"/>
    <n v="0"/>
    <n v="0"/>
    <n v="179"/>
    <n v="28.89"/>
    <n v="218.18435754189943"/>
    <n v="0"/>
    <n v="0"/>
    <n v="0"/>
    <n v="48.330000000000005"/>
    <s v="Order specific"/>
    <s v="Order specific"/>
    <s v="C"/>
    <s v=""/>
    <n v="0"/>
  </r>
  <r>
    <s v="AGS660416-01"/>
    <s v="GEAR WHEEL"/>
    <x v="5"/>
    <n v="202"/>
    <x v="1"/>
    <s v="HVX"/>
    <s v="Order specific"/>
    <s v="Order specific"/>
    <n v="2100"/>
    <n v="4"/>
    <n v="0"/>
    <n v="59.83"/>
    <n v="0"/>
    <n v="0"/>
    <n v="52"/>
    <n v="239.32"/>
    <n v="28.07692307692308"/>
    <n v="0"/>
    <n v="0"/>
    <n v="0"/>
    <n v="3111.16"/>
    <s v="Order specific"/>
    <s v="Order specific"/>
    <s v="C"/>
    <s v=""/>
    <n v="0"/>
  </r>
  <r>
    <s v="AGS667429-01"/>
    <s v="合闸电磁铁110VDC"/>
    <x v="7"/>
    <n v="213"/>
    <x v="1"/>
    <s v="HVX"/>
    <s v="Order specific"/>
    <s v="Order specific"/>
    <n v="2100"/>
    <n v="7"/>
    <n v="0"/>
    <n v="799.98"/>
    <n v="0"/>
    <n v="0"/>
    <n v="0"/>
    <n v="5599.8600000000006"/>
    <s v=""/>
    <n v="0"/>
    <n v="0"/>
    <n v="0"/>
    <n v="0"/>
    <s v="Order specific"/>
    <s v="Order specific"/>
    <s v="B"/>
    <s v=""/>
    <n v="0"/>
  </r>
  <r>
    <s v="AGS667430-01"/>
    <s v="合闸电磁铁220VDC"/>
    <x v="7"/>
    <n v="213"/>
    <x v="1"/>
    <s v="HVX"/>
    <s v="Order specific"/>
    <s v="Order specific"/>
    <n v="2100"/>
    <n v="2"/>
    <n v="0"/>
    <n v="950.42"/>
    <n v="0"/>
    <n v="0"/>
    <n v="7"/>
    <n v="1900.84"/>
    <n v="104.28571428571428"/>
    <n v="0"/>
    <n v="0"/>
    <n v="0"/>
    <n v="6652.94"/>
    <s v="Order specific"/>
    <s v="Order specific"/>
    <s v="B"/>
    <s v=""/>
    <n v="0"/>
  </r>
  <r>
    <s v="AGS669455-01"/>
    <s v="铁道断路器分闸电磁铁AC220V"/>
    <x v="8"/>
    <n v="213"/>
    <x v="1"/>
    <s v="HVX"/>
    <s v="Order specific"/>
    <s v="Order specific"/>
    <n v="2100"/>
    <n v="10"/>
    <n v="0"/>
    <n v="319.92"/>
    <n v="0"/>
    <n v="0"/>
    <n v="0"/>
    <n v="3199.2000000000003"/>
    <s v=""/>
    <n v="0"/>
    <n v="0"/>
    <n v="0"/>
    <n v="0"/>
    <s v="Order specific"/>
    <s v="Order specific"/>
    <s v="B"/>
    <s v=""/>
    <n v="0"/>
  </r>
  <r>
    <s v="AGS670380-01"/>
    <s v="垫块"/>
    <x v="6"/>
    <n v="202"/>
    <x v="1"/>
    <s v="HVX"/>
    <s v="Order specific"/>
    <s v="Order specific"/>
    <n v="2100"/>
    <n v="6"/>
    <n v="0"/>
    <n v="4.9000000000000004"/>
    <n v="0"/>
    <n v="0"/>
    <n v="48"/>
    <n v="29.400000000000002"/>
    <n v="45.625"/>
    <n v="0"/>
    <n v="0"/>
    <n v="0"/>
    <n v="235.20000000000002"/>
    <s v="Order specific"/>
    <s v="Order specific"/>
    <s v="C"/>
    <s v=""/>
    <n v="0"/>
  </r>
  <r>
    <s v="AGS693389-01"/>
    <s v=" Break release F11(220V DC)"/>
    <x v="8"/>
    <n v="213"/>
    <x v="1"/>
    <s v="HVX"/>
    <s v="Order specific"/>
    <s v="Order specific"/>
    <n v="2100"/>
    <n v="1"/>
    <n v="0"/>
    <n v="647.48"/>
    <n v="0"/>
    <n v="0"/>
    <n v="1"/>
    <n v="647.48"/>
    <n v="365"/>
    <n v="0"/>
    <n v="0"/>
    <n v="0"/>
    <n v="647.48"/>
    <s v="Order specific"/>
    <s v="Order specific"/>
    <s v="C"/>
    <s v=""/>
    <n v="0"/>
  </r>
  <r>
    <s v="AGS693707-01"/>
    <s v="电动手车闭锁电磁铁DC110V"/>
    <x v="1"/>
    <n v="202"/>
    <x v="1"/>
    <s v="HVX"/>
    <s v="Order specific"/>
    <s v="Order specific"/>
    <n v="2100"/>
    <n v="20"/>
    <n v="30"/>
    <n v="79.42"/>
    <n v="20"/>
    <n v="0"/>
    <n v="142"/>
    <n v="1588.4"/>
    <n v="51.408450704225352"/>
    <n v="1588.4"/>
    <n v="0"/>
    <n v="2382.6"/>
    <n v="11277.64"/>
    <s v="Order specific"/>
    <s v="Order specific"/>
    <s v="B"/>
    <s v=""/>
    <n v="0"/>
  </r>
  <r>
    <s v="AGS693708-01"/>
    <s v="电动手车闭锁电磁铁DC220V"/>
    <x v="1"/>
    <n v="213"/>
    <x v="1"/>
    <s v="HVX"/>
    <s v="Order specific"/>
    <s v="Order specific"/>
    <n v="2100"/>
    <n v="42"/>
    <n v="4"/>
    <n v="165.94"/>
    <n v="20"/>
    <n v="0"/>
    <n v="42"/>
    <n v="6969.48"/>
    <n v="365"/>
    <n v="3318.8"/>
    <n v="0"/>
    <n v="663.76"/>
    <n v="6969.48"/>
    <s v="Order specific"/>
    <s v="Order specific"/>
    <s v="B"/>
    <s v=""/>
    <n v="0"/>
  </r>
  <r>
    <s v="AGS693709-01"/>
    <s v="电动手车闭锁电磁铁DC125V"/>
    <x v="1"/>
    <n v="202"/>
    <x v="1"/>
    <s v="HVX"/>
    <s v="Order specific"/>
    <s v="Order specific"/>
    <n v="2100"/>
    <n v="69"/>
    <n v="0"/>
    <n v="104.7"/>
    <n v="0"/>
    <n v="0"/>
    <n v="15"/>
    <n v="7224.3"/>
    <n v="1678.9999999999998"/>
    <n v="0"/>
    <n v="0"/>
    <n v="0"/>
    <n v="1570.5"/>
    <s v="Order specific"/>
    <s v="Order specific"/>
    <s v="A"/>
    <s v=""/>
    <n v="0"/>
  </r>
  <r>
    <s v="AGS699220-01"/>
    <s v="铁道断路器电机DC220V"/>
    <x v="7"/>
    <n v="213"/>
    <x v="1"/>
    <s v="HVX"/>
    <s v="Order specific"/>
    <s v="Order specific"/>
    <n v="2100"/>
    <n v="7"/>
    <n v="0"/>
    <n v="1199.96"/>
    <n v="0"/>
    <n v="0"/>
    <n v="0"/>
    <n v="8399.7200000000012"/>
    <s v=""/>
    <n v="0"/>
    <n v="0"/>
    <n v="0"/>
    <n v="0"/>
    <s v="Order specific"/>
    <s v="Order specific"/>
    <s v="A"/>
    <s v=""/>
    <n v="0"/>
  </r>
  <r>
    <s v="AGSC10152-01"/>
    <s v="鸭嘴触子片16mm"/>
    <x v="3"/>
    <n v="202"/>
    <x v="1"/>
    <s v="HVX"/>
    <s v="MRP"/>
    <s v="MRP"/>
    <s v="VMI"/>
    <n v="631"/>
    <n v="0"/>
    <n v="20.66"/>
    <n v="0"/>
    <n v="0"/>
    <n v="50240"/>
    <n v="13036.460000000001"/>
    <n v="4.5842953821656049"/>
    <n v="0"/>
    <n v="0"/>
    <n v="0"/>
    <n v="1037958.4"/>
    <s v="&lt;15 days"/>
    <n v="1"/>
    <s v="A"/>
    <n v="7"/>
    <n v="0"/>
  </r>
  <r>
    <s v="AGSC11246-01"/>
    <s v="BUTTON"/>
    <x v="7"/>
    <n v="213"/>
    <x v="1"/>
    <s v="HVX"/>
    <s v="Order specific"/>
    <s v="Order specific"/>
    <n v="2100"/>
    <n v="22"/>
    <n v="0"/>
    <n v="3.63"/>
    <n v="0"/>
    <n v="0"/>
    <n v="0"/>
    <n v="79.86"/>
    <s v=""/>
    <n v="0"/>
    <n v="0"/>
    <n v="0"/>
    <n v="0"/>
    <s v="Order specific"/>
    <s v="Order specific"/>
    <s v="C"/>
    <s v=""/>
    <n v="0"/>
  </r>
  <r>
    <s v="AGSC11247-01"/>
    <s v="BUTTON"/>
    <x v="7"/>
    <n v="213"/>
    <x v="1"/>
    <s v="HVX"/>
    <s v="Order specific"/>
    <s v="Order specific"/>
    <n v="2100"/>
    <n v="30"/>
    <n v="4"/>
    <n v="3.63"/>
    <n v="0"/>
    <n v="0"/>
    <n v="89"/>
    <n v="108.89999999999999"/>
    <n v="123.03370786516854"/>
    <n v="0"/>
    <n v="0"/>
    <n v="14.52"/>
    <n v="323.07"/>
    <s v="Order specific"/>
    <s v="Order specific"/>
    <s v="C"/>
    <s v=""/>
    <n v="0"/>
  </r>
  <r>
    <s v="AGSC11412-01"/>
    <s v="64针航空插支架"/>
    <x v="3"/>
    <n v="219"/>
    <x v="1"/>
    <s v="HVX"/>
    <s v="MRP"/>
    <s v="MRP"/>
    <s v="VMI"/>
    <n v="7"/>
    <n v="0"/>
    <n v="47.86"/>
    <n v="0"/>
    <n v="0"/>
    <n v="3388"/>
    <n v="335.02"/>
    <n v="0.75413223140495866"/>
    <n v="0"/>
    <n v="0"/>
    <n v="0"/>
    <n v="162149.68"/>
    <s v="&lt;15 days"/>
    <n v="2"/>
    <s v="C"/>
    <n v="14"/>
    <n v="0"/>
  </r>
  <r>
    <s v="AGSC11923-01"/>
    <s v="触子间隔套"/>
    <x v="1"/>
    <n v="202"/>
    <x v="1"/>
    <s v="HVX"/>
    <s v="Order specific"/>
    <s v="Order specific"/>
    <n v="2100"/>
    <n v="834"/>
    <n v="384"/>
    <n v="0.5"/>
    <n v="0"/>
    <n v="0"/>
    <n v="1947"/>
    <n v="417"/>
    <n v="156.34822804314328"/>
    <n v="0"/>
    <n v="0"/>
    <n v="192"/>
    <n v="973.5"/>
    <s v="Order specific"/>
    <s v="Order specific"/>
    <s v="C"/>
    <s v=""/>
    <n v="0"/>
  </r>
  <r>
    <s v="AGSC13404-01"/>
    <s v="DICK"/>
    <x v="5"/>
    <n v="202"/>
    <x v="1"/>
    <s v="HVX"/>
    <s v="Order specific"/>
    <s v="Order specific"/>
    <n v="2100"/>
    <n v="109"/>
    <n v="0"/>
    <n v="1"/>
    <n v="0"/>
    <n v="0"/>
    <n v="104"/>
    <n v="109"/>
    <n v="382.54807692307696"/>
    <n v="0"/>
    <n v="0"/>
    <n v="0"/>
    <n v="104"/>
    <s v="Order specific"/>
    <s v="Order specific"/>
    <s v="C"/>
    <s v=""/>
    <n v="0"/>
  </r>
  <r>
    <s v="AGSC13625-01"/>
    <s v="FEMALE CONNECTOR"/>
    <x v="2"/>
    <n v="219"/>
    <x v="1"/>
    <s v="HVX"/>
    <s v="SM"/>
    <s v="kanban"/>
    <n v="2600"/>
    <n v="1132"/>
    <n v="1612"/>
    <n v="1.29"/>
    <n v="0"/>
    <n v="352"/>
    <n v="4808"/>
    <n v="1460.28"/>
    <n v="85.935940099833616"/>
    <n v="0"/>
    <n v="227.04000000000002"/>
    <n v="2079.48"/>
    <n v="6202.3200000000006"/>
    <s v="&lt;90 days"/>
    <n v="3"/>
    <s v="B"/>
    <n v="21"/>
    <n v="728.26656657534249"/>
  </r>
  <r>
    <s v="AGSC26575-01"/>
    <s v="销子"/>
    <x v="1"/>
    <n v="202"/>
    <x v="1"/>
    <s v="HVX"/>
    <s v="Order specific"/>
    <s v="Order specific"/>
    <n v="2100"/>
    <n v="17"/>
    <n v="0"/>
    <n v="5.24"/>
    <n v="0"/>
    <n v="0"/>
    <n v="98"/>
    <n v="89.08"/>
    <n v="63.316326530612244"/>
    <n v="0"/>
    <n v="0"/>
    <n v="0"/>
    <n v="513.52"/>
    <s v="Order specific"/>
    <s v="Order specific"/>
    <s v="C"/>
    <s v=""/>
    <n v="0"/>
  </r>
  <r>
    <s v="AGSC27127-01"/>
    <s v="类似F4电磁铁DC12V"/>
    <x v="1"/>
    <n v="213"/>
    <x v="1"/>
    <s v="HVX"/>
    <s v="Order specific"/>
    <s v="Order specific"/>
    <n v="2100"/>
    <n v="20"/>
    <n v="0"/>
    <n v="1609.18"/>
    <n v="20"/>
    <n v="0"/>
    <n v="0"/>
    <n v="32183.600000000002"/>
    <s v=""/>
    <n v="32183.600000000002"/>
    <n v="0"/>
    <n v="0"/>
    <n v="0"/>
    <s v="Order specific"/>
    <s v="Order specific"/>
    <s v="A"/>
    <s v=""/>
    <n v="0"/>
  </r>
  <r>
    <s v="AGSC35165-01"/>
    <s v="VXA脱扣线圈220VDC"/>
    <x v="7"/>
    <n v="213"/>
    <x v="1"/>
    <s v="HVX"/>
    <s v="Order specific"/>
    <s v="Order specific"/>
    <n v="2100"/>
    <n v="8"/>
    <n v="0"/>
    <n v="668.25"/>
    <n v="0"/>
    <n v="0"/>
    <n v="7"/>
    <n v="5346"/>
    <n v="417.14285714285711"/>
    <n v="0"/>
    <n v="0"/>
    <n v="0"/>
    <n v="4677.75"/>
    <s v="Order specific"/>
    <s v="Order specific"/>
    <s v="B"/>
    <s v=""/>
    <n v="0"/>
  </r>
  <r>
    <s v="AGSC35226-01"/>
    <s v="Make release F2(220V DC)"/>
    <x v="8"/>
    <n v="213"/>
    <x v="1"/>
    <s v="HVX"/>
    <s v="Order specific"/>
    <s v="Order specific"/>
    <n v="2100"/>
    <n v="1"/>
    <n v="0"/>
    <n v="647.48"/>
    <n v="0"/>
    <n v="0"/>
    <n v="1"/>
    <n v="647.48"/>
    <n v="365"/>
    <n v="0"/>
    <n v="0"/>
    <n v="0"/>
    <n v="647.48"/>
    <s v="Order specific"/>
    <s v="Order specific"/>
    <s v="C"/>
    <s v=""/>
    <n v="0"/>
  </r>
  <r>
    <s v="AGSC36833-01"/>
    <s v="固定式端子排导轨"/>
    <x v="3"/>
    <n v="219"/>
    <x v="1"/>
    <s v="HVX"/>
    <s v="MRP"/>
    <s v="MRP"/>
    <s v="VMI"/>
    <n v="6"/>
    <n v="0"/>
    <n v="5.5"/>
    <n v="0"/>
    <n v="0"/>
    <n v="144"/>
    <n v="33"/>
    <n v="15.208333333333332"/>
    <n v="0"/>
    <n v="0"/>
    <n v="0"/>
    <n v="792"/>
    <s v="&lt;30 days"/>
    <n v="3"/>
    <s v="C"/>
    <n v="21"/>
    <n v="0"/>
  </r>
  <r>
    <s v="AGSC38756-01"/>
    <s v="大圆盘手车电动手车电机220VDC"/>
    <x v="5"/>
    <n v="202"/>
    <x v="1"/>
    <s v="HVX"/>
    <s v="Order specific"/>
    <s v="Order specific"/>
    <n v="2100"/>
    <n v="4"/>
    <n v="0"/>
    <n v="166.67"/>
    <n v="0"/>
    <n v="0"/>
    <n v="52"/>
    <n v="666.68"/>
    <n v="28.07692307692308"/>
    <n v="0"/>
    <n v="0"/>
    <n v="0"/>
    <n v="8666.84"/>
    <s v="Order specific"/>
    <s v="Order specific"/>
    <s v="C"/>
    <s v=""/>
    <n v="0"/>
  </r>
  <r>
    <s v="AGSC38766-01"/>
    <s v="VXA电机220VDC"/>
    <x v="7"/>
    <n v="213"/>
    <x v="1"/>
    <s v="HVX"/>
    <s v="Order specific"/>
    <s v="Order specific"/>
    <n v="2100"/>
    <n v="6"/>
    <n v="0"/>
    <n v="1280.79"/>
    <n v="0"/>
    <n v="0"/>
    <n v="6"/>
    <n v="7684.74"/>
    <n v="365"/>
    <n v="0"/>
    <n v="0"/>
    <n v="0"/>
    <n v="7684.74"/>
    <s v="Order specific"/>
    <s v="Order specific"/>
    <s v="A"/>
    <s v=""/>
    <n v="0"/>
  </r>
  <r>
    <s v="AGSC38942-01"/>
    <s v="8极辅开"/>
    <x v="1"/>
    <n v="202"/>
    <x v="1"/>
    <s v="HVX"/>
    <s v="Order specific"/>
    <s v="Order specific"/>
    <n v="2100"/>
    <n v="6"/>
    <n v="0"/>
    <n v="190"/>
    <n v="0"/>
    <n v="0"/>
    <n v="1"/>
    <n v="1140"/>
    <n v="2190"/>
    <n v="0"/>
    <n v="0"/>
    <n v="0"/>
    <n v="190"/>
    <s v="Order specific"/>
    <s v="Order specific"/>
    <s v="B"/>
    <s v=""/>
    <n v="0"/>
  </r>
  <r>
    <s v="AGSC38943-01"/>
    <s v="10极辅开"/>
    <x v="1"/>
    <n v="202"/>
    <x v="1"/>
    <s v="HVX"/>
    <s v="Order specific"/>
    <s v="Order specific"/>
    <n v="2100"/>
    <n v="41"/>
    <n v="40"/>
    <n v="230"/>
    <n v="0"/>
    <n v="0"/>
    <n v="95"/>
    <n v="9430"/>
    <n v="157.5263157894737"/>
    <n v="0"/>
    <n v="0"/>
    <n v="9200"/>
    <n v="21850"/>
    <s v="Order specific"/>
    <s v="Order specific"/>
    <s v="A"/>
    <s v=""/>
    <n v="0"/>
  </r>
  <r>
    <s v="AGSC65858-01"/>
    <s v="分闸按钮"/>
    <x v="1"/>
    <n v="212"/>
    <x v="1"/>
    <s v="HVX"/>
    <s v="Order specific"/>
    <s v="Order specific"/>
    <n v="2100"/>
    <n v="228"/>
    <n v="0"/>
    <n v="10.6"/>
    <n v="0"/>
    <n v="0"/>
    <n v="392"/>
    <n v="2416.7999999999997"/>
    <n v="212.29591836734693"/>
    <n v="0"/>
    <n v="0"/>
    <n v="0"/>
    <n v="4155.2"/>
    <s v="Order specific"/>
    <s v="Order specific"/>
    <s v="B"/>
    <s v=""/>
    <n v="0"/>
  </r>
  <r>
    <s v="AGSC66138-01"/>
    <s v="手车横梁扳手"/>
    <x v="1"/>
    <n v="202"/>
    <x v="1"/>
    <s v="HVX"/>
    <s v="Order specific"/>
    <s v="Order specific"/>
    <n v="2100"/>
    <n v="40"/>
    <n v="0"/>
    <n v="49.67"/>
    <n v="0"/>
    <n v="0"/>
    <n v="98"/>
    <n v="1986.8000000000002"/>
    <n v="148.9795918367347"/>
    <n v="0"/>
    <n v="0"/>
    <n v="0"/>
    <n v="4867.66"/>
    <s v="Order specific"/>
    <s v="Order specific"/>
    <s v="B"/>
    <s v=""/>
    <n v="0"/>
  </r>
  <r>
    <s v="AGSC67398-01"/>
    <s v="手车横梁标签"/>
    <x v="1"/>
    <n v="202"/>
    <x v="1"/>
    <s v="HVX"/>
    <s v="Order specific"/>
    <s v="Order specific"/>
    <n v="2100"/>
    <n v="149"/>
    <n v="0"/>
    <n v="0.13"/>
    <n v="0"/>
    <n v="0"/>
    <n v="188"/>
    <n v="19.37"/>
    <n v="289.281914893617"/>
    <n v="0"/>
    <n v="0"/>
    <n v="0"/>
    <n v="24.44"/>
    <s v="Order specific"/>
    <s v="Order specific"/>
    <s v="C"/>
    <s v=""/>
    <n v="0"/>
  </r>
  <r>
    <s v="AGSC68201-01"/>
    <s v="大圆盘手车电机线保护条"/>
    <x v="1"/>
    <n v="212"/>
    <x v="1"/>
    <s v="HVX"/>
    <s v="Order specific"/>
    <s v="Order specific"/>
    <n v="2100"/>
    <n v="2"/>
    <n v="0"/>
    <n v="70"/>
    <n v="0"/>
    <n v="0"/>
    <n v="52"/>
    <n v="140"/>
    <n v="14.03846153846154"/>
    <n v="0"/>
    <n v="0"/>
    <n v="0"/>
    <n v="3640"/>
    <s v="Order specific"/>
    <s v="Order specific"/>
    <s v="C"/>
    <s v=""/>
    <n v="0"/>
  </r>
  <r>
    <s v="AGSC69266-02"/>
    <s v="大圆盘手车弹簧罩"/>
    <x v="6"/>
    <n v="212"/>
    <x v="1"/>
    <s v="HVX"/>
    <s v="Order specific"/>
    <s v="Order specific"/>
    <n v="2100"/>
    <n v="15"/>
    <n v="0"/>
    <n v="40"/>
    <n v="0"/>
    <n v="0"/>
    <n v="12"/>
    <n v="600"/>
    <n v="456.25"/>
    <n v="0"/>
    <n v="0"/>
    <n v="0"/>
    <n v="480"/>
    <s v="Order specific"/>
    <s v="Order specific"/>
    <s v="C"/>
    <s v=""/>
    <n v="0"/>
  </r>
  <r>
    <s v="AGSC71107-01"/>
    <s v="大电流触头"/>
    <x v="1"/>
    <n v="202"/>
    <x v="1"/>
    <s v="HVX"/>
    <s v="Order specific"/>
    <s v="Order specific"/>
    <n v="2100"/>
    <n v="1"/>
    <n v="23"/>
    <n v="967.89"/>
    <n v="0"/>
    <n v="0"/>
    <n v="48"/>
    <n v="967.89"/>
    <n v="7.6041666666666661"/>
    <n v="0"/>
    <n v="0"/>
    <n v="22261.47"/>
    <n v="46458.720000000001"/>
    <s v="Order specific"/>
    <s v="Order specific"/>
    <s v="B"/>
    <s v=""/>
    <n v="0"/>
  </r>
  <r>
    <s v="AGSC71115-01"/>
    <s v="大圆盘手车联锁销"/>
    <x v="1"/>
    <n v="212"/>
    <x v="1"/>
    <s v="HVX"/>
    <s v="Order specific"/>
    <s v="Order specific"/>
    <n v="2100"/>
    <n v="56"/>
    <n v="1"/>
    <n v="1.6"/>
    <n v="0"/>
    <n v="0"/>
    <n v="96"/>
    <n v="89.600000000000009"/>
    <n v="212.91666666666669"/>
    <n v="0"/>
    <n v="0"/>
    <n v="1.6"/>
    <n v="153.60000000000002"/>
    <s v="Order specific"/>
    <s v="Order specific"/>
    <s v="C"/>
    <s v=""/>
    <n v="0"/>
  </r>
  <r>
    <s v="AGSC71139-01"/>
    <s v="大圆盘手车接地铜排"/>
    <x v="1"/>
    <n v="212"/>
    <x v="1"/>
    <s v="HVX"/>
    <s v="Order specific"/>
    <s v="Order specific"/>
    <n v="2100"/>
    <n v="50"/>
    <n v="0"/>
    <n v="141.32"/>
    <n v="0"/>
    <n v="0"/>
    <n v="88"/>
    <n v="7066"/>
    <n v="207.38636363636365"/>
    <n v="0"/>
    <n v="0"/>
    <n v="0"/>
    <n v="12436.16"/>
    <s v="Order specific"/>
    <s v="Order specific"/>
    <s v="B"/>
    <s v=""/>
    <n v="0"/>
  </r>
  <r>
    <s v="AGSC71140-01"/>
    <s v="大圆盘手车接地铜排"/>
    <x v="6"/>
    <n v="212"/>
    <x v="1"/>
    <s v="HVX"/>
    <s v="Order specific"/>
    <s v="Order specific"/>
    <n v="2100"/>
    <n v="3"/>
    <n v="0"/>
    <n v="153.75"/>
    <n v="0"/>
    <n v="0"/>
    <n v="6"/>
    <n v="461.25"/>
    <n v="182.5"/>
    <n v="0"/>
    <n v="0"/>
    <n v="0"/>
    <n v="922.5"/>
    <s v="Order specific"/>
    <s v="Order specific"/>
    <s v="C"/>
    <s v=""/>
    <n v="0"/>
  </r>
  <r>
    <s v="AGSC71141-01"/>
    <s v="大圆盘手车接地铜片"/>
    <x v="1"/>
    <n v="212"/>
    <x v="1"/>
    <s v="HVX"/>
    <s v="Order specific"/>
    <s v="Order specific"/>
    <n v="2100"/>
    <n v="50"/>
    <n v="0"/>
    <n v="41.57"/>
    <n v="0"/>
    <n v="0"/>
    <n v="84"/>
    <n v="2078.5"/>
    <n v="217.26190476190476"/>
    <n v="0"/>
    <n v="0"/>
    <n v="0"/>
    <n v="3491.88"/>
    <s v="Order specific"/>
    <s v="Order specific"/>
    <s v="B"/>
    <s v=""/>
    <n v="0"/>
  </r>
  <r>
    <s v="AGSC71142-02"/>
    <s v="大圆盘手车接地铜片"/>
    <x v="1"/>
    <n v="212"/>
    <x v="1"/>
    <s v="HVX"/>
    <s v="Order specific"/>
    <s v="Order specific"/>
    <n v="2100"/>
    <n v="1"/>
    <n v="0"/>
    <n v="41.3"/>
    <n v="0"/>
    <n v="0"/>
    <n v="0"/>
    <n v="41.3"/>
    <s v=""/>
    <n v="0"/>
    <n v="0"/>
    <n v="0"/>
    <n v="0"/>
    <s v="Order specific"/>
    <s v="Order specific"/>
    <s v="C"/>
    <s v=""/>
    <n v="0"/>
  </r>
  <r>
    <s v="AGSC71143-01"/>
    <s v="大圆盘手车接地铜排"/>
    <x v="6"/>
    <n v="202"/>
    <x v="1"/>
    <s v="HVX"/>
    <s v="Order specific"/>
    <s v="Order specific"/>
    <n v="2100"/>
    <n v="3"/>
    <n v="0"/>
    <n v="79.61"/>
    <n v="0"/>
    <n v="0"/>
    <n v="6"/>
    <n v="238.82999999999998"/>
    <n v="182.5"/>
    <n v="0"/>
    <n v="0"/>
    <n v="0"/>
    <n v="477.65999999999997"/>
    <s v="Order specific"/>
    <s v="Order specific"/>
    <s v="C"/>
    <s v=""/>
    <n v="0"/>
  </r>
  <r>
    <s v="AGSC71144-01"/>
    <s v="大圆盘手车接地铜片"/>
    <x v="1"/>
    <n v="202"/>
    <x v="1"/>
    <s v="HVX"/>
    <s v="Order specific"/>
    <s v="Order specific"/>
    <n v="2100"/>
    <n v="55"/>
    <n v="1"/>
    <n v="6.59"/>
    <n v="0"/>
    <n v="0"/>
    <n v="94"/>
    <n v="362.45"/>
    <n v="213.56382978723406"/>
    <n v="0"/>
    <n v="0"/>
    <n v="6.59"/>
    <n v="619.46"/>
    <s v="Order specific"/>
    <s v="Order specific"/>
    <s v="C"/>
    <s v=""/>
    <n v="0"/>
  </r>
  <r>
    <s v="AGSC71148-01"/>
    <s v="大圆盘手车垫圈"/>
    <x v="1"/>
    <n v="212"/>
    <x v="1"/>
    <s v="HVX"/>
    <s v="Order specific"/>
    <s v="Order specific"/>
    <n v="2100"/>
    <n v="112"/>
    <n v="0"/>
    <n v="1"/>
    <n v="0"/>
    <n v="0"/>
    <n v="196"/>
    <n v="112"/>
    <n v="208.57142857142856"/>
    <n v="0"/>
    <n v="0"/>
    <n v="0"/>
    <n v="196"/>
    <s v="Order specific"/>
    <s v="Order specific"/>
    <s v="C"/>
    <s v=""/>
    <n v="0"/>
  </r>
  <r>
    <s v="AGSC71149-01"/>
    <s v="大圆盘手车拉簧"/>
    <x v="1"/>
    <n v="219"/>
    <x v="1"/>
    <s v="HVX"/>
    <s v="Order specific"/>
    <s v="Order specific"/>
    <n v="2100"/>
    <n v="56"/>
    <n v="0"/>
    <n v="0.2"/>
    <n v="0"/>
    <n v="0"/>
    <n v="96"/>
    <n v="11.200000000000001"/>
    <n v="212.91666666666669"/>
    <n v="0"/>
    <n v="0"/>
    <n v="0"/>
    <n v="19.200000000000003"/>
    <s v="Order specific"/>
    <s v="Order specific"/>
    <s v="C"/>
    <s v=""/>
    <n v="0"/>
  </r>
  <r>
    <s v="AGSC71155-01"/>
    <s v="大圆盘手车定位块"/>
    <x v="1"/>
    <n v="202"/>
    <x v="1"/>
    <s v="HVX"/>
    <s v="Order specific"/>
    <s v="Order specific"/>
    <n v="2100"/>
    <n v="56"/>
    <n v="0"/>
    <n v="1.87"/>
    <n v="0"/>
    <n v="0"/>
    <n v="98"/>
    <n v="104.72"/>
    <n v="208.57142857142856"/>
    <n v="0"/>
    <n v="0"/>
    <n v="0"/>
    <n v="183.26000000000002"/>
    <s v="Order specific"/>
    <s v="Order specific"/>
    <s v="C"/>
    <s v=""/>
    <n v="0"/>
  </r>
  <r>
    <s v="AGSC71156-01"/>
    <s v="大圆盘手车定位罩"/>
    <x v="1"/>
    <n v="202"/>
    <x v="1"/>
    <s v="HVX"/>
    <s v="Order specific"/>
    <s v="Order specific"/>
    <n v="2100"/>
    <n v="39"/>
    <n v="1"/>
    <n v="4.33"/>
    <n v="0"/>
    <n v="0"/>
    <n v="98"/>
    <n v="168.87"/>
    <n v="145.25510204081633"/>
    <n v="0"/>
    <n v="0"/>
    <n v="4.33"/>
    <n v="424.34000000000003"/>
    <s v="Order specific"/>
    <s v="Order specific"/>
    <s v="C"/>
    <s v=""/>
    <n v="0"/>
  </r>
  <r>
    <s v="AGSC71157-01"/>
    <s v="大圆盘手车底板"/>
    <x v="1"/>
    <n v="202"/>
    <x v="1"/>
    <s v="HVX"/>
    <s v="Order specific"/>
    <s v="Order specific"/>
    <n v="2100"/>
    <n v="40"/>
    <n v="0"/>
    <n v="118.59"/>
    <n v="0"/>
    <n v="0"/>
    <n v="98"/>
    <n v="4743.6000000000004"/>
    <n v="148.9795918367347"/>
    <n v="0"/>
    <n v="0"/>
    <n v="0"/>
    <n v="11621.82"/>
    <s v="Order specific"/>
    <s v="Order specific"/>
    <s v="B"/>
    <s v=""/>
    <n v="0"/>
  </r>
  <r>
    <s v="AGSC71162-01"/>
    <s v="大圆盘手车门闭锁件"/>
    <x v="1"/>
    <n v="202"/>
    <x v="1"/>
    <s v="HVX"/>
    <s v="Order specific"/>
    <s v="Order specific"/>
    <n v="2100"/>
    <n v="50"/>
    <n v="0"/>
    <n v="12.24"/>
    <n v="0"/>
    <n v="0"/>
    <n v="84"/>
    <n v="612"/>
    <n v="217.26190476190476"/>
    <n v="0"/>
    <n v="0"/>
    <n v="0"/>
    <n v="1028.1600000000001"/>
    <s v="Order specific"/>
    <s v="Order specific"/>
    <s v="C"/>
    <s v=""/>
    <n v="0"/>
  </r>
  <r>
    <s v="AGSC71162-02"/>
    <s v="大圆盘手车门闭锁件"/>
    <x v="1"/>
    <n v="202"/>
    <x v="1"/>
    <s v="HVX"/>
    <s v="Order specific"/>
    <s v="Order specific"/>
    <n v="2100"/>
    <n v="2"/>
    <n v="1"/>
    <n v="6.64"/>
    <n v="0"/>
    <n v="0"/>
    <n v="4"/>
    <n v="13.28"/>
    <m/>
    <m/>
    <m/>
    <m/>
    <m/>
    <m/>
    <m/>
    <m/>
    <m/>
    <m/>
  </r>
  <r>
    <s v="AGSC71163-01"/>
    <s v="大圆盘手车门闭锁垫块"/>
    <x v="1"/>
    <n v="202"/>
    <x v="1"/>
    <s v="HVX"/>
    <s v="Order specific"/>
    <s v="Order specific"/>
    <n v="2100"/>
    <n v="50"/>
    <n v="0"/>
    <n v="3.48"/>
    <n v="0"/>
    <n v="0"/>
    <n v="88"/>
    <n v="174"/>
    <m/>
    <m/>
    <m/>
    <m/>
    <m/>
    <m/>
    <m/>
    <m/>
    <m/>
    <m/>
  </r>
  <r>
    <s v="AGSC71164-01"/>
    <s v="大圆盘手车门闭锁件"/>
    <x v="1"/>
    <n v="202"/>
    <x v="1"/>
    <s v="HVX"/>
    <s v="Order specific"/>
    <s v="Order specific"/>
    <n v="2100"/>
    <n v="50"/>
    <n v="0"/>
    <n v="3.15"/>
    <n v="0"/>
    <n v="0"/>
    <n v="88"/>
    <n v="157.5"/>
    <n v="207.38636363636365"/>
    <n v="0"/>
    <n v="0"/>
    <n v="0"/>
    <n v="277.2"/>
    <s v="Order specific"/>
    <s v="Order specific"/>
    <s v="C"/>
    <s v=""/>
    <n v="0"/>
  </r>
  <r>
    <s v="AGSC71165-01"/>
    <s v="大圆盘手车门闭锁件"/>
    <x v="1"/>
    <n v="202"/>
    <x v="1"/>
    <s v="HVX"/>
    <s v="Order specific"/>
    <s v="Order specific"/>
    <n v="2100"/>
    <n v="50"/>
    <n v="0"/>
    <n v="5.03"/>
    <n v="0"/>
    <n v="0"/>
    <n v="88"/>
    <n v="251.5"/>
    <n v="207.38636363636365"/>
    <n v="0"/>
    <n v="0"/>
    <n v="0"/>
    <n v="442.64000000000004"/>
    <s v="Order specific"/>
    <s v="Order specific"/>
    <s v="C"/>
    <s v=""/>
    <n v="0"/>
  </r>
  <r>
    <s v="AGSC71200-01"/>
    <s v="大圆盘手车S6联锁件"/>
    <x v="1"/>
    <n v="202"/>
    <x v="1"/>
    <s v="HVX"/>
    <s v="Order specific"/>
    <s v="Order specific"/>
    <n v="2100"/>
    <n v="56"/>
    <n v="1"/>
    <n v="4.88"/>
    <n v="0"/>
    <n v="0"/>
    <n v="96"/>
    <n v="273.27999999999997"/>
    <n v="190.10416666666669"/>
    <n v="0"/>
    <n v="0"/>
    <n v="4.88"/>
    <n v="468.48"/>
    <s v="Order specific"/>
    <s v="Order specific"/>
    <s v="C"/>
    <s v=""/>
    <n v="0"/>
  </r>
  <r>
    <s v="AGSC71201-01"/>
    <s v="大圆盘手车滑动联锁件"/>
    <x v="1"/>
    <n v="202"/>
    <x v="1"/>
    <s v="HVX"/>
    <s v="Order specific"/>
    <s v="Order specific"/>
    <n v="2100"/>
    <n v="56"/>
    <n v="1"/>
    <n v="27.46"/>
    <n v="0"/>
    <n v="0"/>
    <n v="95"/>
    <n v="1537.76"/>
    <n v="215.15789473684208"/>
    <n v="0"/>
    <n v="0"/>
    <n v="27.46"/>
    <n v="2608.7000000000003"/>
    <s v="Order specific"/>
    <s v="Order specific"/>
    <s v="B"/>
    <s v=""/>
    <n v="0"/>
  </r>
  <r>
    <s v="AGSC71212-01"/>
    <s v="大圆盘手车联锁轴"/>
    <x v="6"/>
    <n v="212"/>
    <x v="1"/>
    <s v="HVX"/>
    <s v="Order specific"/>
    <s v="Order specific"/>
    <n v="2100"/>
    <n v="2"/>
    <n v="0"/>
    <n v="8.06"/>
    <n v="0"/>
    <n v="0"/>
    <n v="7"/>
    <n v="16.12"/>
    <n v="2920"/>
    <n v="0"/>
    <n v="0"/>
    <n v="0"/>
    <n v="56.42"/>
    <s v="Order specific"/>
    <s v="Order specific"/>
    <s v="C"/>
    <s v=""/>
    <n v="0"/>
  </r>
  <r>
    <s v="AGSC71214-01"/>
    <s v="大圆盘手车联锁片"/>
    <x v="6"/>
    <n v="202"/>
    <x v="1"/>
    <s v="HVX"/>
    <s v="Order specific"/>
    <s v="Order specific"/>
    <n v="2100"/>
    <n v="12"/>
    <n v="0"/>
    <n v="10.029999999999999"/>
    <n v="0"/>
    <n v="0"/>
    <n v="9"/>
    <n v="120.35999999999999"/>
    <n v="81.1111111111111"/>
    <n v="0"/>
    <n v="0"/>
    <n v="0"/>
    <n v="90.27"/>
    <s v="Order specific"/>
    <s v="Order specific"/>
    <s v="C"/>
    <s v=""/>
    <n v="0"/>
  </r>
  <r>
    <s v="AGSC71218-01"/>
    <s v="大圆盘手车S7装配件"/>
    <x v="1"/>
    <n v="212"/>
    <x v="1"/>
    <s v="HVX"/>
    <s v="Order specific"/>
    <s v="Order specific"/>
    <n v="2100"/>
    <n v="2"/>
    <n v="0"/>
    <n v="6.5"/>
    <n v="0"/>
    <n v="0"/>
    <n v="52"/>
    <n v="13"/>
    <n v="84.230769230769241"/>
    <n v="0"/>
    <n v="0"/>
    <n v="0"/>
    <n v="338"/>
    <s v="Order specific"/>
    <s v="Order specific"/>
    <s v="C"/>
    <s v=""/>
    <n v="0"/>
  </r>
  <r>
    <s v="AGSC71230-01"/>
    <s v="DIVER DISK"/>
    <x v="5"/>
    <n v="212"/>
    <x v="1"/>
    <s v="HVX"/>
    <s v="Order specific"/>
    <s v="Order specific"/>
    <n v="2100"/>
    <n v="3"/>
    <n v="0"/>
    <n v="18.91"/>
    <n v="0"/>
    <n v="0"/>
    <n v="52"/>
    <n v="56.730000000000004"/>
    <n v="14.03846153846154"/>
    <n v="0"/>
    <n v="0"/>
    <n v="0"/>
    <n v="983.32"/>
    <s v="Order specific"/>
    <s v="Order specific"/>
    <s v="C"/>
    <s v=""/>
    <n v="0"/>
  </r>
  <r>
    <s v="AGSC71231-01"/>
    <s v="GEAR WHEEL"/>
    <x v="5"/>
    <n v="212"/>
    <x v="1"/>
    <s v="HVX"/>
    <s v="Order specific"/>
    <s v="Order specific"/>
    <n v="2100"/>
    <n v="3"/>
    <n v="0"/>
    <n v="24.86"/>
    <n v="0"/>
    <n v="0"/>
    <n v="52"/>
    <n v="74.58"/>
    <n v="21.05769230769231"/>
    <n v="0"/>
    <n v="0"/>
    <n v="0"/>
    <n v="1292.72"/>
    <s v="Order specific"/>
    <s v="Order specific"/>
    <s v="C"/>
    <s v=""/>
    <n v="0"/>
  </r>
  <r>
    <s v="AGSC71232-01"/>
    <s v="CENTERING RING"/>
    <x v="5"/>
    <n v="212"/>
    <x v="1"/>
    <s v="HVX"/>
    <s v="Order specific"/>
    <s v="Order specific"/>
    <n v="2100"/>
    <n v="3"/>
    <n v="0"/>
    <n v="3.01"/>
    <n v="0"/>
    <n v="0"/>
    <n v="52"/>
    <n v="9.0299999999999994"/>
    <n v="21.05769230769231"/>
    <n v="0"/>
    <n v="0"/>
    <n v="0"/>
    <n v="156.51999999999998"/>
    <s v="Order specific"/>
    <s v="Order specific"/>
    <s v="C"/>
    <s v=""/>
    <n v="0"/>
  </r>
  <r>
    <s v="AGSC71233-01"/>
    <s v="CLAMPING PIECE"/>
    <x v="5"/>
    <n v="212"/>
    <x v="1"/>
    <s v="HVX"/>
    <s v="Order specific"/>
    <s v="Order specific"/>
    <n v="2100"/>
    <n v="1"/>
    <n v="0"/>
    <n v="3.17"/>
    <n v="0"/>
    <n v="0"/>
    <n v="52"/>
    <n v="3.17"/>
    <n v="21.05769230769231"/>
    <n v="0"/>
    <n v="0"/>
    <n v="0"/>
    <n v="164.84"/>
    <s v="Order specific"/>
    <s v="Order specific"/>
    <s v="C"/>
    <s v=""/>
    <n v="0"/>
  </r>
  <r>
    <s v="AGSC71234-01"/>
    <s v="FRICTION DISC"/>
    <x v="1"/>
    <n v="213"/>
    <x v="1"/>
    <s v="HVX"/>
    <s v="Order specific"/>
    <s v="Order specific"/>
    <n v="2100"/>
    <n v="29"/>
    <n v="0"/>
    <n v="193.8"/>
    <n v="0"/>
    <n v="0"/>
    <n v="51"/>
    <n v="5620.2000000000007"/>
    <n v="7.1568627450980395"/>
    <n v="0"/>
    <n v="0"/>
    <n v="0"/>
    <n v="9883.8000000000011"/>
    <s v="Order specific"/>
    <s v="Order specific"/>
    <s v="B"/>
    <s v=""/>
    <n v="0"/>
  </r>
  <r>
    <s v="AGSC71239-01"/>
    <s v="大圆盘电动手车电机支撑片"/>
    <x v="1"/>
    <n v="202"/>
    <x v="1"/>
    <s v="HVX"/>
    <s v="Order specific"/>
    <s v="Order specific"/>
    <n v="2100"/>
    <n v="1"/>
    <n v="0"/>
    <n v="1.51"/>
    <n v="0"/>
    <n v="0"/>
    <n v="52"/>
    <n v="1.51"/>
    <n v="203.55769230769232"/>
    <n v="0"/>
    <n v="0"/>
    <n v="0"/>
    <n v="78.52"/>
    <s v="Order specific"/>
    <s v="Order specific"/>
    <s v="C"/>
    <s v=""/>
    <n v="0"/>
  </r>
  <r>
    <s v="AGSC71245-01"/>
    <s v="大圆盘电动手车电机支撑片"/>
    <x v="1"/>
    <n v="202"/>
    <x v="1"/>
    <s v="HVX"/>
    <s v="Order specific"/>
    <s v="Order specific"/>
    <n v="2100"/>
    <n v="5"/>
    <n v="0"/>
    <n v="3.07"/>
    <n v="0"/>
    <n v="0"/>
    <n v="0"/>
    <n v="15.35"/>
    <s v=""/>
    <n v="0"/>
    <n v="0"/>
    <n v="0"/>
    <n v="0"/>
    <s v="Order specific"/>
    <s v="Order specific"/>
    <s v="C"/>
    <s v=""/>
    <n v="0"/>
  </r>
  <r>
    <s v="AGSC71250-01"/>
    <s v="LABEL"/>
    <x v="9"/>
    <n v="105"/>
    <x v="1"/>
    <s v="HVX"/>
    <s v="Order specific"/>
    <s v="Order specific"/>
    <n v="2100"/>
    <n v="86"/>
    <n v="0"/>
    <n v="0.35"/>
    <n v="0"/>
    <n v="0"/>
    <n v="82"/>
    <n v="30.099999999999998"/>
    <n v="22.256097560975608"/>
    <n v="0"/>
    <n v="0"/>
    <n v="0"/>
    <n v="28.7"/>
    <s v="Order specific"/>
    <s v="Order specific"/>
    <s v="C"/>
    <s v=""/>
    <n v="0"/>
  </r>
  <r>
    <s v="AGSC71500-01"/>
    <s v="大圆盘手车与壳体固定销"/>
    <x v="1"/>
    <n v="212"/>
    <x v="1"/>
    <s v="HVX"/>
    <s v="Order specific"/>
    <s v="Order specific"/>
    <n v="2100"/>
    <n v="112"/>
    <n v="0"/>
    <n v="1"/>
    <n v="0"/>
    <n v="0"/>
    <n v="196"/>
    <n v="112"/>
    <n v="160.15306122448979"/>
    <n v="0"/>
    <n v="0"/>
    <n v="0"/>
    <n v="196"/>
    <s v="Order specific"/>
    <s v="Order specific"/>
    <s v="C"/>
    <s v=""/>
    <n v="0"/>
  </r>
  <r>
    <s v="AGSC71564-01"/>
    <s v="大圆盘手车销盖"/>
    <x v="1"/>
    <n v="212"/>
    <x v="1"/>
    <s v="HVX"/>
    <s v="Order specific"/>
    <s v="Order specific"/>
    <n v="2100"/>
    <n v="112"/>
    <n v="0"/>
    <n v="1"/>
    <n v="0"/>
    <n v="0"/>
    <n v="192"/>
    <n v="112"/>
    <n v="212.91666666666669"/>
    <n v="0"/>
    <n v="0"/>
    <n v="0"/>
    <n v="192"/>
    <s v="Order specific"/>
    <s v="Order specific"/>
    <s v="C"/>
    <s v=""/>
    <n v="0"/>
  </r>
  <r>
    <s v="AGSC71565-01"/>
    <s v="大圆盘手车定位盖"/>
    <x v="1"/>
    <n v="202"/>
    <x v="1"/>
    <s v="HVX"/>
    <s v="Order specific"/>
    <s v="Order specific"/>
    <n v="2100"/>
    <n v="40"/>
    <n v="0"/>
    <n v="7.7"/>
    <n v="0"/>
    <n v="0"/>
    <n v="96"/>
    <n v="308"/>
    <n v="425.83333333333337"/>
    <n v="0"/>
    <n v="0"/>
    <n v="0"/>
    <n v="739.2"/>
    <s v="Order specific"/>
    <s v="Order specific"/>
    <s v="C"/>
    <s v=""/>
    <n v="0"/>
  </r>
  <r>
    <s v="AGSC71566-01"/>
    <s v="大圆盘手车定位板"/>
    <x v="1"/>
    <n v="202"/>
    <x v="1"/>
    <s v="HVX"/>
    <s v="Order specific"/>
    <s v="Order specific"/>
    <n v="2100"/>
    <n v="40"/>
    <n v="0"/>
    <n v="3.19"/>
    <n v="0"/>
    <n v="0"/>
    <n v="96"/>
    <n v="127.6"/>
    <n v="152.08333333333334"/>
    <n v="0"/>
    <n v="0"/>
    <n v="0"/>
    <n v="306.24"/>
    <s v="Order specific"/>
    <s v="Order specific"/>
    <s v="C"/>
    <s v=""/>
    <n v="0"/>
  </r>
  <r>
    <s v="AGSC71567-01"/>
    <s v="大圆盘手车定位销"/>
    <x v="1"/>
    <n v="202"/>
    <x v="1"/>
    <s v="HVX"/>
    <s v="Order specific"/>
    <s v="Order specific"/>
    <n v="2100"/>
    <n v="40"/>
    <n v="0"/>
    <n v="2.59"/>
    <n v="0"/>
    <n v="0"/>
    <n v="96"/>
    <n v="103.6"/>
    <n v="152.08333333333334"/>
    <n v="0"/>
    <n v="0"/>
    <n v="0"/>
    <n v="248.64"/>
    <s v="Order specific"/>
    <s v="Order specific"/>
    <s v="C"/>
    <s v=""/>
    <n v="0"/>
  </r>
  <r>
    <s v="AGSC71571-01"/>
    <s v="大圆盘手车右定位板"/>
    <x v="1"/>
    <n v="202"/>
    <x v="1"/>
    <s v="HVX"/>
    <s v="Order specific"/>
    <s v="Order specific"/>
    <n v="2100"/>
    <n v="34"/>
    <n v="0"/>
    <n v="32.82"/>
    <n v="0"/>
    <n v="0"/>
    <n v="85"/>
    <n v="1115.8800000000001"/>
    <n v="171.76470588235293"/>
    <n v="0"/>
    <n v="0"/>
    <n v="0"/>
    <n v="2789.7"/>
    <s v="Order specific"/>
    <s v="Order specific"/>
    <s v="B"/>
    <s v=""/>
    <n v="0"/>
  </r>
  <r>
    <s v="AGSC71572-01"/>
    <s v="大圆盘手车左定位板"/>
    <x v="1"/>
    <n v="202"/>
    <x v="1"/>
    <s v="HVX"/>
    <s v="Order specific"/>
    <s v="Order specific"/>
    <n v="2100"/>
    <n v="34"/>
    <n v="0"/>
    <n v="32.82"/>
    <n v="0"/>
    <n v="0"/>
    <n v="79"/>
    <n v="1115.8800000000001"/>
    <n v="157.08860759493672"/>
    <n v="0"/>
    <n v="0"/>
    <n v="0"/>
    <n v="2592.7800000000002"/>
    <s v="Order specific"/>
    <s v="Order specific"/>
    <s v="B"/>
    <s v=""/>
    <n v="0"/>
  </r>
  <r>
    <s v="AGSC71573-01"/>
    <s v="大圆盘手车后定位板"/>
    <x v="1"/>
    <n v="202"/>
    <x v="1"/>
    <s v="HVX"/>
    <s v="Order specific"/>
    <s v="Order specific"/>
    <n v="2100"/>
    <n v="38"/>
    <n v="0"/>
    <n v="41.27"/>
    <n v="0"/>
    <n v="0"/>
    <n v="79"/>
    <n v="1568.2600000000002"/>
    <n v="157.08860759493672"/>
    <n v="0"/>
    <n v="0"/>
    <n v="0"/>
    <n v="3260.3300000000004"/>
    <s v="Order specific"/>
    <s v="Order specific"/>
    <s v="B"/>
    <s v=""/>
    <n v="0"/>
  </r>
  <r>
    <s v="AGSC71574-01"/>
    <s v="大圆盘手车舌片"/>
    <x v="1"/>
    <n v="202"/>
    <x v="1"/>
    <s v="HVX"/>
    <s v="Order specific"/>
    <s v="Order specific"/>
    <n v="2100"/>
    <n v="41"/>
    <n v="0"/>
    <n v="16.5"/>
    <n v="0"/>
    <n v="0"/>
    <n v="91"/>
    <n v="676.5"/>
    <n v="152.41758241758242"/>
    <n v="0"/>
    <n v="0"/>
    <n v="0"/>
    <n v="1501.5"/>
    <s v="Order specific"/>
    <s v="Order specific"/>
    <s v="C"/>
    <s v=""/>
    <n v="0"/>
  </r>
  <r>
    <s v="AGSC71575-01"/>
    <s v="大圆盘手车舌片"/>
    <x v="1"/>
    <n v="202"/>
    <x v="1"/>
    <s v="HVX"/>
    <s v="Order specific"/>
    <s v="Order specific"/>
    <n v="2100"/>
    <n v="40"/>
    <n v="0"/>
    <n v="10"/>
    <n v="0"/>
    <n v="0"/>
    <n v="92"/>
    <n v="400"/>
    <n v="162.66304347826087"/>
    <n v="0"/>
    <n v="0"/>
    <n v="0"/>
    <n v="920"/>
    <s v="Order specific"/>
    <s v="Order specific"/>
    <s v="C"/>
    <s v=""/>
    <n v="0"/>
  </r>
  <r>
    <s v="AGSC71579-01"/>
    <s v="大圆盘手车舌片连接片"/>
    <x v="1"/>
    <n v="202"/>
    <x v="1"/>
    <s v="HVX"/>
    <s v="Order specific"/>
    <s v="Order specific"/>
    <n v="2100"/>
    <n v="56"/>
    <n v="0"/>
    <n v="2.86"/>
    <n v="0"/>
    <n v="0"/>
    <n v="98"/>
    <n v="160.16"/>
    <n v="148.9795918367347"/>
    <n v="0"/>
    <n v="0"/>
    <n v="0"/>
    <n v="280.27999999999997"/>
    <s v="Order specific"/>
    <s v="Order specific"/>
    <s v="C"/>
    <s v=""/>
    <n v="0"/>
  </r>
  <r>
    <s v="AGSC71580-01"/>
    <s v="大圆盘手车位置指联锁件"/>
    <x v="1"/>
    <n v="202"/>
    <x v="1"/>
    <s v="HVX"/>
    <s v="Order specific"/>
    <s v="Order specific"/>
    <n v="2100"/>
    <n v="41"/>
    <n v="1"/>
    <n v="35.630000000000003"/>
    <n v="0"/>
    <n v="0"/>
    <n v="96"/>
    <n v="1460.8300000000002"/>
    <n v="212.91666666666669"/>
    <n v="0"/>
    <n v="0"/>
    <n v="35.630000000000003"/>
    <n v="3420.4800000000005"/>
    <s v="Order specific"/>
    <s v="Order specific"/>
    <s v="B"/>
    <s v=""/>
    <n v="0"/>
  </r>
  <r>
    <s v="AGSC71586-01"/>
    <s v="大圆盘手车后封梁210"/>
    <x v="1"/>
    <n v="202"/>
    <x v="1"/>
    <s v="HVX"/>
    <s v="Order specific"/>
    <s v="Order specific"/>
    <n v="2100"/>
    <n v="40"/>
    <n v="1"/>
    <n v="23.24"/>
    <n v="0"/>
    <n v="0"/>
    <n v="91"/>
    <n v="929.59999999999991"/>
    <n v="164.45054945054946"/>
    <n v="0"/>
    <n v="0"/>
    <n v="23.24"/>
    <n v="2114.8399999999997"/>
    <s v="Order specific"/>
    <s v="Order specific"/>
    <s v="B"/>
    <s v=""/>
    <n v="0"/>
  </r>
  <r>
    <s v="AGSC71590-01"/>
    <s v="大圆盘手车活门联锁片210"/>
    <x v="1"/>
    <n v="202"/>
    <x v="1"/>
    <s v="HVX"/>
    <s v="Order specific"/>
    <s v="Order specific"/>
    <n v="2100"/>
    <n v="41"/>
    <n v="0"/>
    <n v="10.93"/>
    <n v="0"/>
    <n v="0"/>
    <n v="96"/>
    <n v="448.13"/>
    <n v="152.08333333333334"/>
    <n v="0"/>
    <n v="0"/>
    <n v="0"/>
    <n v="1049.28"/>
    <s v="Order specific"/>
    <s v="Order specific"/>
    <s v="C"/>
    <s v=""/>
    <n v="0"/>
  </r>
  <r>
    <s v="AGSC71591-01"/>
    <s v="大圆盘手车活门联锁片254"/>
    <x v="1"/>
    <n v="202"/>
    <x v="1"/>
    <s v="HVX"/>
    <s v="Order specific"/>
    <s v="Order specific"/>
    <n v="2100"/>
    <n v="40"/>
    <n v="0"/>
    <n v="5.58"/>
    <n v="0"/>
    <n v="0"/>
    <n v="91"/>
    <n v="223.2"/>
    <n v="164.45054945054946"/>
    <n v="0"/>
    <n v="0"/>
    <n v="0"/>
    <n v="507.78000000000003"/>
    <s v="Order specific"/>
    <s v="Order specific"/>
    <s v="C"/>
    <s v=""/>
    <n v="0"/>
  </r>
  <r>
    <s v="AGSC71594-01"/>
    <s v="大圆盘手车摇把口挡件"/>
    <x v="1"/>
    <n v="202"/>
    <x v="1"/>
    <s v="HVX"/>
    <s v="Order specific"/>
    <s v="Order specific"/>
    <n v="2100"/>
    <n v="40"/>
    <n v="0"/>
    <n v="6.13"/>
    <n v="0"/>
    <n v="0"/>
    <n v="96"/>
    <n v="245.2"/>
    <n v="152.08333333333334"/>
    <n v="0"/>
    <n v="0"/>
    <n v="0"/>
    <n v="588.48"/>
    <s v="Order specific"/>
    <s v="Order specific"/>
    <s v="C"/>
    <s v=""/>
    <n v="0"/>
  </r>
  <r>
    <s v="AGSC71595-01"/>
    <s v="大圆盘手车顶盖"/>
    <x v="1"/>
    <n v="202"/>
    <x v="1"/>
    <s v="HVX"/>
    <s v="Order specific"/>
    <s v="Order specific"/>
    <n v="2100"/>
    <n v="41"/>
    <n v="0"/>
    <n v="26.35"/>
    <n v="0"/>
    <n v="0"/>
    <n v="96"/>
    <n v="1080.3500000000001"/>
    <n v="152.08333333333334"/>
    <n v="0"/>
    <n v="0"/>
    <n v="0"/>
    <n v="2529.6000000000004"/>
    <s v="Order specific"/>
    <s v="Order specific"/>
    <s v="B"/>
    <s v=""/>
    <n v="0"/>
  </r>
  <r>
    <s v="AGSC71598-01"/>
    <s v="大圆盘手车复位轴"/>
    <x v="1"/>
    <n v="212"/>
    <x v="1"/>
    <s v="HVX"/>
    <s v="Order specific"/>
    <s v="Order specific"/>
    <n v="2100"/>
    <n v="56"/>
    <n v="0"/>
    <n v="4.7"/>
    <n v="0"/>
    <n v="0"/>
    <n v="96"/>
    <n v="263.2"/>
    <n v="155.88541666666666"/>
    <n v="0"/>
    <n v="0"/>
    <n v="0"/>
    <n v="451.20000000000005"/>
    <s v="Order specific"/>
    <s v="Order specific"/>
    <s v="C"/>
    <s v=""/>
    <n v="0"/>
  </r>
  <r>
    <s v="AGSC71600-01"/>
    <s v="大圆盘手车轴固定件"/>
    <x v="1"/>
    <n v="202"/>
    <x v="1"/>
    <s v="HVX"/>
    <s v="Order specific"/>
    <s v="Order specific"/>
    <n v="2100"/>
    <n v="56"/>
    <n v="0"/>
    <n v="5.7"/>
    <n v="0"/>
    <n v="0"/>
    <n v="96"/>
    <n v="319.2"/>
    <n v="212.91666666666669"/>
    <n v="0"/>
    <n v="0"/>
    <n v="0"/>
    <n v="547.20000000000005"/>
    <s v="Order specific"/>
    <s v="Order specific"/>
    <s v="C"/>
    <s v=""/>
    <n v="0"/>
  </r>
  <r>
    <s v="AGSC71644-01"/>
    <s v="大圆盘手车滑动件"/>
    <x v="1"/>
    <n v="202"/>
    <x v="1"/>
    <s v="HVX"/>
    <s v="Order specific"/>
    <s v="Order specific"/>
    <n v="2100"/>
    <n v="40"/>
    <n v="1"/>
    <n v="17.28"/>
    <n v="0"/>
    <n v="0"/>
    <n v="96"/>
    <n v="691.2"/>
    <n v="212.91666666666669"/>
    <n v="0"/>
    <n v="0"/>
    <n v="17.28"/>
    <n v="1658.88"/>
    <s v="Order specific"/>
    <s v="Order specific"/>
    <s v="C"/>
    <s v=""/>
    <n v="0"/>
  </r>
  <r>
    <s v="AGSC71647-01"/>
    <s v="大圆盘手车航空插杆固定件"/>
    <x v="1"/>
    <n v="202"/>
    <x v="1"/>
    <s v="HVX"/>
    <s v="Order specific"/>
    <s v="Order specific"/>
    <n v="2100"/>
    <n v="56"/>
    <n v="1"/>
    <n v="4.6500000000000004"/>
    <n v="0"/>
    <n v="0"/>
    <n v="96"/>
    <n v="260.40000000000003"/>
    <n v="152.08333333333334"/>
    <n v="0"/>
    <n v="0"/>
    <n v="4.6500000000000004"/>
    <n v="446.40000000000003"/>
    <s v="Order specific"/>
    <s v="Order specific"/>
    <s v="C"/>
    <s v=""/>
    <n v="0"/>
  </r>
  <r>
    <s v="AGSC71651-01"/>
    <s v="大圆盘手车限位圈"/>
    <x v="1"/>
    <n v="212"/>
    <x v="1"/>
    <s v="HVX"/>
    <s v="Order specific"/>
    <s v="Order specific"/>
    <n v="2100"/>
    <n v="112"/>
    <n v="2"/>
    <n v="1.7"/>
    <n v="0"/>
    <n v="0"/>
    <n v="192"/>
    <n v="190.4"/>
    <n v="106.45833333333334"/>
    <n v="0"/>
    <n v="0"/>
    <n v="3.4"/>
    <n v="326.39999999999998"/>
    <s v="Order specific"/>
    <s v="Order specific"/>
    <s v="C"/>
    <s v=""/>
    <n v="0"/>
  </r>
  <r>
    <s v="AGSC71653-01"/>
    <s v="大圆盘手车轴固定件"/>
    <x v="1"/>
    <n v="202"/>
    <x v="1"/>
    <s v="HVX"/>
    <s v="Order specific"/>
    <s v="Order specific"/>
    <n v="2100"/>
    <n v="56"/>
    <n v="1"/>
    <n v="22.28"/>
    <n v="0"/>
    <n v="0"/>
    <n v="98"/>
    <n v="1247.68"/>
    <n v="417.14285714285711"/>
    <n v="0"/>
    <n v="0"/>
    <n v="22.28"/>
    <n v="2183.44"/>
    <s v="Order specific"/>
    <s v="Order specific"/>
    <s v="B"/>
    <s v=""/>
    <n v="0"/>
  </r>
  <r>
    <s v="AGSC71697-01"/>
    <s v="大圆盘手车轮盘传动轴"/>
    <x v="1"/>
    <n v="202"/>
    <x v="1"/>
    <s v="HVX"/>
    <s v="Order specific"/>
    <s v="Order specific"/>
    <n v="2100"/>
    <n v="40"/>
    <n v="0"/>
    <n v="50.9"/>
    <n v="0"/>
    <n v="0"/>
    <n v="96"/>
    <n v="2036"/>
    <n v="212.91666666666669"/>
    <n v="0"/>
    <n v="0"/>
    <n v="0"/>
    <n v="4886.3999999999996"/>
    <s v="Order specific"/>
    <s v="Order specific"/>
    <s v="B"/>
    <s v=""/>
    <n v="0"/>
  </r>
  <r>
    <s v="AGSC71698-01"/>
    <s v="大圆盘手车舌片换位圈"/>
    <x v="1"/>
    <n v="202"/>
    <x v="1"/>
    <s v="HVX"/>
    <s v="Order specific"/>
    <s v="Order specific"/>
    <n v="2100"/>
    <n v="56"/>
    <n v="0"/>
    <n v="5.0999999999999996"/>
    <n v="0"/>
    <n v="0"/>
    <n v="98"/>
    <n v="285.59999999999997"/>
    <n v="148.9795918367347"/>
    <n v="0"/>
    <n v="0"/>
    <n v="0"/>
    <n v="499.79999999999995"/>
    <s v="Order specific"/>
    <s v="Order specific"/>
    <s v="C"/>
    <s v=""/>
    <n v="0"/>
  </r>
  <r>
    <s v="AGSC71701-01"/>
    <s v="大圆盘手车防磨套"/>
    <x v="1"/>
    <n v="202"/>
    <x v="1"/>
    <s v="HVX"/>
    <s v="Order specific"/>
    <s v="Order specific"/>
    <n v="2100"/>
    <n v="40"/>
    <n v="0"/>
    <n v="9.56"/>
    <n v="0"/>
    <n v="0"/>
    <n v="96"/>
    <n v="382.40000000000003"/>
    <n v="212.91666666666669"/>
    <n v="0"/>
    <n v="0"/>
    <n v="0"/>
    <n v="917.76"/>
    <s v="Order specific"/>
    <s v="Order specific"/>
    <s v="C"/>
    <s v=""/>
    <n v="0"/>
  </r>
  <r>
    <s v="AGSC71703-01"/>
    <s v="大圆盘手车传动圆盘"/>
    <x v="1"/>
    <n v="212"/>
    <x v="1"/>
    <s v="HVX"/>
    <s v="Order specific"/>
    <s v="Order specific"/>
    <n v="2100"/>
    <n v="56"/>
    <n v="0"/>
    <n v="260.31"/>
    <n v="0"/>
    <n v="0"/>
    <n v="98"/>
    <n v="14577.36"/>
    <n v="148.9795918367347"/>
    <n v="0"/>
    <n v="0"/>
    <n v="0"/>
    <n v="25510.38"/>
    <s v="Order specific"/>
    <s v="Order specific"/>
    <s v="A"/>
    <s v=""/>
    <n v="0"/>
  </r>
  <r>
    <s v="AGSC71718-01"/>
    <s v="面板上部"/>
    <x v="6"/>
    <n v="202"/>
    <x v="1"/>
    <s v="HVX"/>
    <s v="Order specific"/>
    <s v="Order specific"/>
    <n v="2100"/>
    <n v="1"/>
    <n v="0"/>
    <n v="41.23"/>
    <n v="0"/>
    <n v="0"/>
    <n v="1"/>
    <n v="41.23"/>
    <n v="20440"/>
    <n v="0"/>
    <n v="0"/>
    <n v="0"/>
    <n v="41.23"/>
    <s v="Order specific"/>
    <s v="Order specific"/>
    <s v="C"/>
    <s v=""/>
    <n v="0"/>
  </r>
  <r>
    <s v="AGSC71721-01"/>
    <s v="面板上部"/>
    <x v="1"/>
    <n v="202"/>
    <x v="1"/>
    <s v="HVX"/>
    <s v="Order specific"/>
    <s v="Order specific"/>
    <n v="2100"/>
    <n v="34"/>
    <n v="1"/>
    <n v="23.87"/>
    <n v="0"/>
    <n v="0"/>
    <n v="84"/>
    <n v="811.58"/>
    <n v="4.3452380952380949"/>
    <n v="0"/>
    <n v="0"/>
    <n v="23.87"/>
    <n v="2005.0800000000002"/>
    <s v="Order specific"/>
    <s v="Order specific"/>
    <s v="C"/>
    <s v=""/>
    <n v="0"/>
  </r>
  <r>
    <s v="AGSC71723-01Z"/>
    <s v="面板"/>
    <x v="1"/>
    <n v="202"/>
    <x v="1"/>
    <s v="HVX"/>
    <s v="Order specific"/>
    <s v="Order specific"/>
    <n v="2100"/>
    <n v="50"/>
    <n v="0"/>
    <n v="133.26"/>
    <n v="0"/>
    <n v="0"/>
    <n v="84"/>
    <n v="6663"/>
    <n v="147.73809523809524"/>
    <n v="0"/>
    <n v="0"/>
    <n v="0"/>
    <n v="11193.84"/>
    <s v="Order specific"/>
    <s v="Order specific"/>
    <s v="B"/>
    <s v=""/>
    <n v="0"/>
  </r>
  <r>
    <s v="AGSC71765-01"/>
    <s v="大圆盘手车转换轴定位块"/>
    <x v="1"/>
    <n v="202"/>
    <x v="1"/>
    <s v="HVX"/>
    <s v="Order specific"/>
    <s v="Order specific"/>
    <n v="2100"/>
    <n v="41"/>
    <n v="0"/>
    <n v="2.35"/>
    <n v="0"/>
    <n v="0"/>
    <n v="96"/>
    <n v="96.350000000000009"/>
    <n v="190.10416666666669"/>
    <n v="0"/>
    <n v="0"/>
    <n v="0"/>
    <n v="225.60000000000002"/>
    <s v="Order specific"/>
    <s v="Order specific"/>
    <s v="C"/>
    <s v=""/>
    <n v="0"/>
  </r>
  <r>
    <s v="AGSC71766-01"/>
    <s v="大圆盘手车转换轴弹簧限位"/>
    <x v="1"/>
    <n v="202"/>
    <x v="1"/>
    <s v="HVX"/>
    <s v="Order specific"/>
    <s v="Order specific"/>
    <n v="2100"/>
    <n v="40"/>
    <n v="0"/>
    <n v="0.74"/>
    <n v="0"/>
    <n v="0"/>
    <n v="99"/>
    <n v="29.6"/>
    <n v="151.16161616161617"/>
    <n v="0"/>
    <n v="0"/>
    <n v="0"/>
    <n v="73.260000000000005"/>
    <s v="Order specific"/>
    <s v="Order specific"/>
    <s v="C"/>
    <s v=""/>
    <n v="0"/>
  </r>
  <r>
    <s v="AGSC71801-01"/>
    <s v="大圆盘手车轮子定位轴"/>
    <x v="1"/>
    <n v="212"/>
    <x v="1"/>
    <s v="HVX"/>
    <s v="Order specific"/>
    <s v="Order specific"/>
    <n v="2100"/>
    <n v="224"/>
    <n v="0"/>
    <n v="5.5"/>
    <n v="0"/>
    <n v="0"/>
    <n v="392"/>
    <n v="1232"/>
    <n v="37.244897959183675"/>
    <n v="0"/>
    <n v="0"/>
    <n v="0"/>
    <n v="2156"/>
    <s v="Order specific"/>
    <s v="Order specific"/>
    <s v="B"/>
    <s v=""/>
    <n v="0"/>
  </r>
  <r>
    <s v="AGSC71807-01"/>
    <s v="大电流触子片"/>
    <x v="1"/>
    <n v="202"/>
    <x v="1"/>
    <s v="HVX"/>
    <s v="Order specific"/>
    <s v="Order specific"/>
    <n v="2100"/>
    <n v="5"/>
    <n v="91"/>
    <n v="27.07"/>
    <n v="0"/>
    <n v="0"/>
    <n v="840"/>
    <n v="135.35"/>
    <n v="97.333333333333329"/>
    <n v="0"/>
    <n v="0"/>
    <n v="2463.37"/>
    <n v="22738.799999999999"/>
    <s v="Order specific"/>
    <s v="Order specific"/>
    <s v="C"/>
    <s v=""/>
    <n v="0"/>
  </r>
  <r>
    <s v="AGSC71813-01"/>
    <s v="大圆盘手车转换架"/>
    <x v="1"/>
    <n v="202"/>
    <x v="1"/>
    <s v="HVX"/>
    <s v="Order specific"/>
    <s v="Order specific"/>
    <n v="2100"/>
    <n v="40"/>
    <n v="1"/>
    <n v="9.86"/>
    <n v="0"/>
    <n v="0"/>
    <n v="96"/>
    <n v="394.4"/>
    <n v="19.010416666666668"/>
    <n v="0"/>
    <n v="0"/>
    <n v="9.86"/>
    <n v="946.56"/>
    <s v="Order specific"/>
    <s v="Order specific"/>
    <s v="C"/>
    <s v=""/>
    <n v="0"/>
  </r>
  <r>
    <s v="AGSC71814-01"/>
    <s v="大圆盘手车活门推动架"/>
    <x v="1"/>
    <n v="202"/>
    <x v="1"/>
    <s v="HVX"/>
    <s v="Order specific"/>
    <s v="Order specific"/>
    <n v="2100"/>
    <n v="40"/>
    <n v="0"/>
    <n v="26.69"/>
    <n v="0"/>
    <n v="0"/>
    <n v="96"/>
    <n v="1067.6000000000001"/>
    <n v="152.08333333333334"/>
    <n v="0"/>
    <n v="0"/>
    <n v="0"/>
    <n v="2562.2400000000002"/>
    <s v="Order specific"/>
    <s v="Order specific"/>
    <s v="B"/>
    <s v=""/>
    <n v="0"/>
  </r>
  <r>
    <s v="AGSC71820-01"/>
    <s v="大圆盘手车剪刀"/>
    <x v="1"/>
    <n v="202"/>
    <x v="1"/>
    <s v="HVX"/>
    <s v="Order specific"/>
    <s v="Order specific"/>
    <n v="2100"/>
    <n v="24"/>
    <n v="0"/>
    <n v="56.4"/>
    <n v="0"/>
    <n v="0"/>
    <n v="198"/>
    <n v="1353.6"/>
    <n v="73.73737373737373"/>
    <n v="0"/>
    <n v="0"/>
    <n v="0"/>
    <n v="11167.199999999999"/>
    <s v="Order specific"/>
    <s v="Order specific"/>
    <s v="B"/>
    <s v=""/>
    <n v="0"/>
  </r>
  <r>
    <s v="AGSC71821-01"/>
    <s v="大圆盘手车横梁"/>
    <x v="1"/>
    <n v="202"/>
    <x v="1"/>
    <s v="HVX"/>
    <s v="Order specific"/>
    <s v="Order specific"/>
    <n v="2100"/>
    <n v="48"/>
    <n v="0"/>
    <n v="42.85"/>
    <n v="0"/>
    <n v="0"/>
    <n v="91"/>
    <n v="2056.8000000000002"/>
    <n v="96.263736263736263"/>
    <n v="0"/>
    <n v="0"/>
    <n v="0"/>
    <n v="3899.35"/>
    <s v="Order specific"/>
    <s v="Order specific"/>
    <s v="B"/>
    <s v=""/>
    <n v="0"/>
  </r>
  <r>
    <s v="AGSC71947-01"/>
    <s v="大电流触臂绝缘套"/>
    <x v="6"/>
    <n v="202"/>
    <x v="1"/>
    <s v="HVX"/>
    <s v="Order specific"/>
    <s v="Order specific"/>
    <n v="2100"/>
    <n v="25"/>
    <n v="0"/>
    <n v="45.56"/>
    <n v="0"/>
    <n v="0"/>
    <n v="6"/>
    <n v="1139"/>
    <n v="2920"/>
    <n v="0"/>
    <n v="0"/>
    <n v="0"/>
    <n v="273.36"/>
    <s v="Order specific"/>
    <s v="Order specific"/>
    <s v="B"/>
    <s v=""/>
    <n v="0"/>
  </r>
  <r>
    <s v="AGSC71947-03"/>
    <s v="大电流触臂绝缘套"/>
    <x v="1"/>
    <n v="202"/>
    <x v="1"/>
    <s v="HVX"/>
    <s v="Order specific"/>
    <s v="Order specific"/>
    <n v="2100"/>
    <n v="300"/>
    <n v="6"/>
    <n v="22.97"/>
    <n v="0"/>
    <n v="0"/>
    <n v="528"/>
    <n v="6891"/>
    <n v="17.282196969696969"/>
    <n v="0"/>
    <n v="0"/>
    <n v="137.82"/>
    <n v="12128.16"/>
    <s v="Order specific"/>
    <s v="Order specific"/>
    <s v="B"/>
    <s v=""/>
    <n v="0"/>
  </r>
  <r>
    <s v="AGSC71947-04"/>
    <s v="大电流触臂绝缘套"/>
    <x v="1"/>
    <n v="202"/>
    <x v="1"/>
    <s v="HVX"/>
    <s v="Order specific"/>
    <s v="Order specific"/>
    <n v="2100"/>
    <n v="24"/>
    <n v="0"/>
    <n v="19"/>
    <n v="0"/>
    <n v="0"/>
    <n v="216"/>
    <n v="456"/>
    <n v="506.9444444444444"/>
    <n v="0"/>
    <n v="0"/>
    <n v="0"/>
    <n v="4104"/>
    <s v="Order specific"/>
    <s v="Order specific"/>
    <s v="C"/>
    <s v=""/>
    <n v="0"/>
  </r>
  <r>
    <s v="AGSC71949-01"/>
    <s v="大圆盘手车导向杆"/>
    <x v="1"/>
    <n v="202"/>
    <x v="1"/>
    <s v="HVX"/>
    <s v="Order specific"/>
    <s v="Order specific"/>
    <n v="2100"/>
    <n v="40"/>
    <n v="0"/>
    <n v="6.18"/>
    <n v="0"/>
    <n v="0"/>
    <n v="96"/>
    <n v="247.2"/>
    <n v="91.25"/>
    <n v="0"/>
    <n v="0"/>
    <n v="0"/>
    <n v="593.28"/>
    <s v="Order specific"/>
    <s v="Order specific"/>
    <s v="C"/>
    <s v=""/>
    <n v="0"/>
  </r>
  <r>
    <s v="AGSC72564-01"/>
    <s v="壳体连接板"/>
    <x v="6"/>
    <n v="202"/>
    <x v="1"/>
    <s v="HVX"/>
    <s v="Order specific"/>
    <s v="Order specific"/>
    <n v="2100"/>
    <n v="6"/>
    <n v="0"/>
    <n v="137.63"/>
    <n v="0"/>
    <n v="0"/>
    <n v="6"/>
    <n v="825.78"/>
    <n v="2433.3333333333335"/>
    <n v="0"/>
    <n v="0"/>
    <n v="0"/>
    <n v="825.78"/>
    <s v="Order specific"/>
    <s v="Order specific"/>
    <s v="C"/>
    <s v=""/>
    <n v="0"/>
  </r>
  <r>
    <s v="AGSC72565-01"/>
    <s v="壳体连接板"/>
    <x v="6"/>
    <n v="202"/>
    <x v="1"/>
    <s v="HVX"/>
    <s v="Order specific"/>
    <s v="Order specific"/>
    <n v="2100"/>
    <n v="6"/>
    <n v="0"/>
    <n v="122.36"/>
    <n v="0"/>
    <n v="0"/>
    <n v="6"/>
    <n v="734.16"/>
    <n v="365"/>
    <n v="0"/>
    <n v="0"/>
    <n v="0"/>
    <n v="734.16"/>
    <s v="Order specific"/>
    <s v="Order specific"/>
    <s v="C"/>
    <s v=""/>
    <n v="0"/>
  </r>
  <r>
    <s v="AGSC72566-01Z"/>
    <s v="面板"/>
    <x v="6"/>
    <n v="202"/>
    <x v="1"/>
    <s v="HVX"/>
    <s v="Order specific"/>
    <s v="Order specific"/>
    <n v="2100"/>
    <n v="6"/>
    <n v="0"/>
    <n v="142.36000000000001"/>
    <n v="0"/>
    <n v="0"/>
    <n v="6"/>
    <n v="854.16000000000008"/>
    <n v="365"/>
    <n v="0"/>
    <n v="0"/>
    <n v="0"/>
    <n v="854.16000000000008"/>
    <s v="Order specific"/>
    <s v="Order specific"/>
    <s v="C"/>
    <s v=""/>
    <n v="0"/>
  </r>
  <r>
    <s v="AGSC72568-01"/>
    <s v="大圆盘手车滑动片"/>
    <x v="1"/>
    <n v="202"/>
    <x v="1"/>
    <s v="HVX"/>
    <s v="Order specific"/>
    <s v="Order specific"/>
    <n v="2100"/>
    <n v="40"/>
    <n v="1"/>
    <n v="21.92"/>
    <n v="0"/>
    <n v="0"/>
    <n v="96"/>
    <n v="876.80000000000007"/>
    <n v="22.8125"/>
    <n v="0"/>
    <n v="0"/>
    <n v="21.92"/>
    <n v="2104.3200000000002"/>
    <s v="Order specific"/>
    <s v="Order specific"/>
    <s v="C"/>
    <s v=""/>
    <n v="0"/>
  </r>
  <r>
    <s v="AGSC72569-01"/>
    <s v="大圆盘手车定位片"/>
    <x v="1"/>
    <n v="202"/>
    <x v="1"/>
    <s v="HVX"/>
    <s v="Order specific"/>
    <s v="Order specific"/>
    <n v="2100"/>
    <n v="56"/>
    <n v="1"/>
    <n v="6.52"/>
    <n v="0"/>
    <n v="0"/>
    <n v="96"/>
    <n v="365.12"/>
    <n v="152.08333333333334"/>
    <n v="0"/>
    <n v="0"/>
    <n v="6.52"/>
    <n v="625.91999999999996"/>
    <s v="Order specific"/>
    <s v="Order specific"/>
    <s v="C"/>
    <s v=""/>
    <n v="0"/>
  </r>
  <r>
    <s v="AGSC72572-01"/>
    <s v="大圆盘手车S6联锁传动件"/>
    <x v="1"/>
    <n v="202"/>
    <x v="1"/>
    <s v="HVX"/>
    <s v="Order specific"/>
    <s v="Order specific"/>
    <n v="2100"/>
    <n v="50"/>
    <n v="1"/>
    <n v="9.4600000000000009"/>
    <n v="0"/>
    <n v="0"/>
    <n v="80"/>
    <n v="473.00000000000006"/>
    <n v="255.49999999999997"/>
    <n v="0"/>
    <n v="0"/>
    <n v="9.4600000000000009"/>
    <n v="756.80000000000007"/>
    <s v="Order specific"/>
    <s v="Order specific"/>
    <s v="C"/>
    <s v=""/>
    <n v="0"/>
  </r>
  <r>
    <s v="AGSC72574-01"/>
    <s v="大圆盘手车定位钣金件"/>
    <x v="1"/>
    <n v="202"/>
    <x v="1"/>
    <s v="HVX"/>
    <s v="Order specific"/>
    <s v="Order specific"/>
    <n v="2100"/>
    <n v="1"/>
    <n v="0"/>
    <n v="1.6"/>
    <n v="0"/>
    <n v="0"/>
    <n v="52"/>
    <n v="1.6"/>
    <n v="350.96153846153845"/>
    <n v="0"/>
    <n v="0"/>
    <n v="0"/>
    <n v="83.2"/>
    <s v="Order specific"/>
    <s v="Order specific"/>
    <s v="C"/>
    <s v=""/>
    <n v="0"/>
  </r>
  <r>
    <s v="AGSC72577-01"/>
    <s v="大电流熔丝支撑座"/>
    <x v="6"/>
    <n v="212"/>
    <x v="1"/>
    <s v="HVX"/>
    <s v="Order specific"/>
    <s v="Order specific"/>
    <n v="2100"/>
    <n v="9"/>
    <n v="0"/>
    <n v="37.18"/>
    <n v="0"/>
    <n v="0"/>
    <n v="18"/>
    <n v="334.62"/>
    <n v="20.277777777777775"/>
    <n v="0"/>
    <n v="0"/>
    <n v="0"/>
    <n v="669.24"/>
    <s v="Order specific"/>
    <s v="Order specific"/>
    <s v="C"/>
    <s v=""/>
    <n v="0"/>
  </r>
  <r>
    <s v="AGSC72581-01"/>
    <s v="触臂"/>
    <x v="6"/>
    <n v="212"/>
    <x v="1"/>
    <s v="HVX"/>
    <s v="Order specific"/>
    <s v="Order specific"/>
    <n v="2100"/>
    <n v="6"/>
    <n v="0"/>
    <n v="344.07"/>
    <n v="0"/>
    <n v="0"/>
    <n v="21"/>
    <n v="2064.42"/>
    <n v="156.42857142857142"/>
    <n v="0"/>
    <n v="0"/>
    <n v="0"/>
    <n v="7225.47"/>
    <s v="Order specific"/>
    <s v="Order specific"/>
    <s v="B"/>
    <s v=""/>
    <n v="0"/>
  </r>
  <r>
    <s v="AGSC72733-01"/>
    <s v="面板上部"/>
    <x v="6"/>
    <n v="202"/>
    <x v="1"/>
    <s v="HVX"/>
    <s v="Order specific"/>
    <s v="Order specific"/>
    <n v="2100"/>
    <n v="6"/>
    <n v="0"/>
    <n v="41.6"/>
    <n v="0"/>
    <n v="0"/>
    <n v="6"/>
    <n v="249.60000000000002"/>
    <n v="365"/>
    <n v="0"/>
    <n v="0"/>
    <n v="0"/>
    <n v="249.60000000000002"/>
    <s v="Order specific"/>
    <s v="Order specific"/>
    <s v="C"/>
    <s v=""/>
    <n v="0"/>
  </r>
  <r>
    <s v="AGSC72737-01"/>
    <s v="壳体210mm"/>
    <x v="6"/>
    <n v="202"/>
    <x v="1"/>
    <s v="HVX"/>
    <s v="Order specific"/>
    <s v="Order specific"/>
    <n v="2100"/>
    <n v="6"/>
    <n v="0"/>
    <n v="300.51"/>
    <n v="0"/>
    <n v="0"/>
    <n v="6"/>
    <n v="1803.06"/>
    <n v="365"/>
    <n v="0"/>
    <n v="0"/>
    <n v="0"/>
    <n v="1803.06"/>
    <s v="Order specific"/>
    <s v="Order specific"/>
    <s v="B"/>
    <s v=""/>
    <n v="0"/>
  </r>
  <r>
    <s v="AGSH30203-01"/>
    <s v="兀型板顶板"/>
    <x v="3"/>
    <n v="202"/>
    <x v="1"/>
    <s v="HVX"/>
    <s v="MRP"/>
    <s v="MRP"/>
    <s v="VMI"/>
    <n v="6"/>
    <n v="0"/>
    <n v="112"/>
    <n v="0"/>
    <n v="0"/>
    <n v="200"/>
    <n v="672"/>
    <n v="10.95"/>
    <n v="0"/>
    <n v="0"/>
    <n v="0"/>
    <n v="22400"/>
    <s v="&lt;15 days"/>
    <n v="2"/>
    <s v="C"/>
    <n v="14"/>
    <n v="0"/>
  </r>
  <r>
    <s v="AGSH30205-01"/>
    <s v="固定支架"/>
    <x v="3"/>
    <n v="202"/>
    <x v="1"/>
    <s v="HVX"/>
    <s v="MRP"/>
    <s v="MRP"/>
    <s v="VMI"/>
    <n v="12"/>
    <n v="0"/>
    <n v="8.0500000000000007"/>
    <n v="0"/>
    <n v="0"/>
    <n v="396"/>
    <n v="96.600000000000009"/>
    <n v="5.5303030303030303"/>
    <n v="0"/>
    <n v="0"/>
    <n v="0"/>
    <n v="3187.8"/>
    <s v="&lt;15 days"/>
    <n v="3"/>
    <s v="C"/>
    <n v="21"/>
    <n v="0"/>
  </r>
  <r>
    <s v="AGSH30213-01"/>
    <s v="INDICATOR"/>
    <x v="2"/>
    <n v="202"/>
    <x v="1"/>
    <s v="HVX"/>
    <s v="SM"/>
    <s v="kanban"/>
    <n v="2600"/>
    <n v="365"/>
    <n v="300"/>
    <n v="4.7"/>
    <n v="0"/>
    <n v="100"/>
    <n v="3192"/>
    <n v="1715.5"/>
    <n v="1.3721804511278195"/>
    <n v="0"/>
    <n v="235"/>
    <n v="1410"/>
    <n v="15002.400000000001"/>
    <s v="&lt;15 days"/>
    <n v="2"/>
    <s v="B"/>
    <n v="14"/>
    <n v="0"/>
  </r>
  <r>
    <s v="AGSH30215-01"/>
    <s v="GUIDE ROD"/>
    <x v="2"/>
    <n v="212"/>
    <x v="1"/>
    <s v="HVX"/>
    <s v="SM"/>
    <s v="kanban"/>
    <n v="2600"/>
    <n v="246"/>
    <n v="800"/>
    <n v="1.2"/>
    <n v="0"/>
    <n v="200"/>
    <n v="13944"/>
    <n v="295.2"/>
    <n v="9.5542885829030411"/>
    <n v="0"/>
    <n v="120"/>
    <n v="960"/>
    <n v="16732.8"/>
    <s v="&lt;15 days"/>
    <n v="2"/>
    <s v="C"/>
    <n v="14"/>
    <n v="0"/>
  </r>
  <r>
    <s v="AGSH30217-01"/>
    <s v="GUIDE ROD"/>
    <x v="2"/>
    <n v="212"/>
    <x v="1"/>
    <s v="HVX"/>
    <s v="SM"/>
    <s v="kanban"/>
    <n v="2600"/>
    <n v="1311"/>
    <n v="67"/>
    <n v="1.6"/>
    <n v="0"/>
    <n v="400"/>
    <n v="28395"/>
    <n v="2097.6"/>
    <n v="3.1621764395139991"/>
    <n v="0"/>
    <n v="320"/>
    <n v="107.2"/>
    <n v="45432"/>
    <s v="&lt;15 days"/>
    <n v="2"/>
    <s v="B"/>
    <n v="14"/>
    <n v="0"/>
  </r>
  <r>
    <s v="AGSH30223-01"/>
    <s v="AXLE"/>
    <x v="2"/>
    <n v="202"/>
    <x v="1"/>
    <s v="HVX"/>
    <s v="SM"/>
    <s v="kanban"/>
    <n v="2600"/>
    <n v="1466"/>
    <n v="772"/>
    <n v="1.62"/>
    <n v="0"/>
    <n v="500"/>
    <n v="22749"/>
    <n v="2374.92"/>
    <n v="21.034550969273376"/>
    <n v="0"/>
    <n v="405"/>
    <n v="1250.6400000000001"/>
    <n v="36853.380000000005"/>
    <s v="&lt;30 days"/>
    <n v="2"/>
    <s v="B"/>
    <n v="14"/>
    <n v="524.19884009654879"/>
  </r>
  <r>
    <s v="AGSH30235-01"/>
    <s v="SLEEVE"/>
    <x v="2"/>
    <n v="202"/>
    <x v="1"/>
    <s v="HVX"/>
    <s v="SM"/>
    <s v="kanban"/>
    <n v="2600"/>
    <n v="927"/>
    <n v="400"/>
    <n v="1.2"/>
    <n v="0"/>
    <n v="200"/>
    <n v="7715"/>
    <n v="1112.3999999999999"/>
    <n v="69.357096565132863"/>
    <n v="0"/>
    <n v="120"/>
    <n v="480"/>
    <n v="9258"/>
    <s v="&lt;90 days"/>
    <n v="3"/>
    <s v="B"/>
    <n v="21"/>
    <n v="511.88715132033866"/>
  </r>
  <r>
    <s v="AGSH30254-01"/>
    <s v="主轴摆臂"/>
    <x v="3"/>
    <n v="202"/>
    <x v="1"/>
    <s v="HVX"/>
    <s v="MRP"/>
    <s v="MRP"/>
    <s v="VMI"/>
    <n v="15"/>
    <n v="0"/>
    <n v="28.07"/>
    <n v="0"/>
    <n v="0"/>
    <n v="573"/>
    <n v="421.05"/>
    <n v="590.49738219895289"/>
    <n v="0"/>
    <n v="0"/>
    <n v="0"/>
    <n v="16084.11"/>
    <s v="&gt;90 days"/>
    <n v="2"/>
    <s v="C"/>
    <n v="14"/>
    <n v="271.30448306955714"/>
  </r>
  <r>
    <s v="AGSH30270-02"/>
    <s v="小电流卷簧盒"/>
    <x v="3"/>
    <n v="202"/>
    <x v="1"/>
    <s v="HVX"/>
    <s v="MRP"/>
    <s v="MRP"/>
    <s v="VMI"/>
    <n v="71"/>
    <n v="0"/>
    <n v="157.29"/>
    <n v="0"/>
    <n v="0"/>
    <n v="6647"/>
    <n v="11167.59"/>
    <n v="0.82367985557394308"/>
    <n v="0"/>
    <n v="0"/>
    <n v="0"/>
    <n v="1045506.63"/>
    <s v="&lt;15 days"/>
    <n v="1"/>
    <s v="A"/>
    <n v="7"/>
    <n v="0"/>
  </r>
  <r>
    <s v="AGSH30276-01"/>
    <s v="凸轮片"/>
    <x v="3"/>
    <n v="202"/>
    <x v="1"/>
    <s v="HVX"/>
    <s v="MRP"/>
    <s v="MRP"/>
    <s v="VMI"/>
    <n v="252"/>
    <n v="0"/>
    <n v="55.66"/>
    <n v="0"/>
    <n v="0"/>
    <n v="22642"/>
    <n v="14026.32"/>
    <n v="1.1445543679886936"/>
    <n v="0"/>
    <n v="0"/>
    <n v="0"/>
    <n v="1260253.72"/>
    <s v="&lt;15 days"/>
    <n v="1"/>
    <s v="A"/>
    <n v="7"/>
    <n v="0"/>
  </r>
  <r>
    <s v="AGSH30277-01"/>
    <s v="凸轮片"/>
    <x v="3"/>
    <n v="202"/>
    <x v="1"/>
    <s v="HVX"/>
    <s v="MRP"/>
    <s v="MRP"/>
    <s v="VMI"/>
    <n v="168"/>
    <n v="0"/>
    <n v="55.66"/>
    <n v="0"/>
    <n v="0"/>
    <n v="15010"/>
    <n v="9350.8799999999992"/>
    <n v="6.1279147235176543"/>
    <n v="0"/>
    <n v="0"/>
    <n v="0"/>
    <n v="835456.6"/>
    <s v="&lt;15 days"/>
    <n v="1"/>
    <s v="A"/>
    <n v="7"/>
    <n v="0"/>
  </r>
  <r>
    <s v="AGSH30283-01"/>
    <s v="卷簧（小电流）"/>
    <x v="4"/>
    <n v="213"/>
    <x v="1"/>
    <s v="HVX"/>
    <s v="Order specific"/>
    <s v="Order specific"/>
    <n v="2100"/>
    <n v="245"/>
    <n v="5200"/>
    <n v="133.38999999999999"/>
    <n v="416"/>
    <n v="0"/>
    <n v="6651"/>
    <n v="32680.549999999996"/>
    <n v="9.2196662156066758"/>
    <n v="55490.239999999991"/>
    <n v="0"/>
    <n v="693627.99999999988"/>
    <n v="887176.8899999999"/>
    <s v="Order specific"/>
    <s v="Order specific"/>
    <s v="A"/>
    <s v=""/>
    <n v="0"/>
  </r>
  <r>
    <s v="AGSH30285-01"/>
    <s v="主轴（长）"/>
    <x v="3"/>
    <n v="202"/>
    <x v="1"/>
    <s v="HVX"/>
    <s v="MRP"/>
    <s v="MRP"/>
    <s v="VMI"/>
    <n v="5"/>
    <n v="0"/>
    <n v="37.909999999999997"/>
    <n v="0"/>
    <n v="0"/>
    <n v="242"/>
    <n v="189.54999999999998"/>
    <n v="369.52479338842977"/>
    <n v="0"/>
    <n v="0"/>
    <n v="0"/>
    <n v="9174.2199999999993"/>
    <s v="&gt;90 days"/>
    <n v="3"/>
    <s v="C"/>
    <n v="21"/>
    <n v="117.9934283365949"/>
  </r>
  <r>
    <s v="AGSH30287-01"/>
    <s v="SLEEVE"/>
    <x v="2"/>
    <n v="202"/>
    <x v="1"/>
    <s v="HVX"/>
    <s v="SM"/>
    <s v="kanban"/>
    <n v="2600"/>
    <n v="1814"/>
    <n v="500"/>
    <n v="1.4"/>
    <n v="0"/>
    <n v="500"/>
    <n v="30230"/>
    <n v="2539.6"/>
    <n v="6.0370492887859749E-2"/>
    <n v="0"/>
    <n v="350"/>
    <n v="700"/>
    <n v="42322"/>
    <s v="&lt;15 days"/>
    <n v="2"/>
    <s v="B"/>
    <n v="14"/>
    <n v="0"/>
  </r>
  <r>
    <s v="AGSH30288-01"/>
    <s v="SLEEVE"/>
    <x v="2"/>
    <n v="202"/>
    <x v="1"/>
    <s v="HVX"/>
    <s v="SM"/>
    <s v="kanban"/>
    <n v="2600"/>
    <n v="1000"/>
    <n v="300"/>
    <n v="2.2000000000000002"/>
    <n v="0"/>
    <n v="300"/>
    <n v="15753"/>
    <n v="2200"/>
    <n v="42.030724306481304"/>
    <n v="0"/>
    <n v="330"/>
    <n v="660"/>
    <n v="34656.600000000006"/>
    <s v="&lt;90 days"/>
    <n v="2"/>
    <s v="B"/>
    <n v="14"/>
    <n v="968.35380223829873"/>
  </r>
  <r>
    <s v="AGSH30289-01"/>
    <s v="SLEEVE"/>
    <x v="2"/>
    <n v="202"/>
    <x v="1"/>
    <s v="HVX"/>
    <s v="SM"/>
    <s v="kanban"/>
    <n v="2600"/>
    <n v="1006"/>
    <n v="708"/>
    <n v="2"/>
    <n v="0"/>
    <n v="300"/>
    <n v="23465"/>
    <n v="2012"/>
    <n v="15.555082037076495"/>
    <n v="0"/>
    <n v="300"/>
    <n v="1416"/>
    <n v="46930"/>
    <s v="&lt;30 days"/>
    <n v="2"/>
    <s v="B"/>
    <n v="14"/>
    <n v="132.75561863013704"/>
  </r>
  <r>
    <s v="AGSH30290-01"/>
    <s v="SLEEVE"/>
    <x v="2"/>
    <n v="202"/>
    <x v="1"/>
    <s v="HVX"/>
    <s v="SM"/>
    <s v="kanban"/>
    <n v="2600"/>
    <n v="85"/>
    <n v="72"/>
    <n v="2.8"/>
    <n v="0"/>
    <n v="24"/>
    <n v="484"/>
    <n v="237.99999999999997"/>
    <n v="758.65702479338836"/>
    <n v="0"/>
    <n v="33.599999999999994"/>
    <n v="201.6"/>
    <n v="1355.1999999999998"/>
    <s v="&gt;90 days"/>
    <n v="3"/>
    <s v="C"/>
    <n v="21"/>
    <n v="152.73194825567145"/>
  </r>
  <r>
    <s v="AGSH30291-01"/>
    <s v="主轴间隔套12.5mm"/>
    <x v="1"/>
    <n v="202"/>
    <x v="1"/>
    <s v="HVX"/>
    <s v="Order specific"/>
    <s v="Order specific"/>
    <n v="2100"/>
    <n v="53"/>
    <n v="0"/>
    <n v="2.2000000000000002"/>
    <n v="0"/>
    <n v="0"/>
    <n v="2"/>
    <n v="116.60000000000001"/>
    <n v="15512.5"/>
    <n v="0"/>
    <n v="0"/>
    <n v="0"/>
    <n v="4.4000000000000004"/>
    <s v="Order specific"/>
    <s v="Order specific"/>
    <s v="C"/>
    <s v=""/>
    <n v="0"/>
  </r>
  <r>
    <s v="AGSH30292-01"/>
    <s v="SLEEVE"/>
    <x v="2"/>
    <n v="202"/>
    <x v="1"/>
    <s v="HVX"/>
    <s v="SM"/>
    <s v="kanban"/>
    <n v="2600"/>
    <n v="528"/>
    <n v="450"/>
    <n v="2.9"/>
    <n v="0"/>
    <n v="150"/>
    <n v="7814"/>
    <n v="1531.2"/>
    <n v="2.4756846685436398"/>
    <n v="0"/>
    <n v="217.5"/>
    <n v="1305"/>
    <n v="22660.6"/>
    <s v="&lt;15 days"/>
    <n v="2"/>
    <s v="B"/>
    <n v="14"/>
    <n v="0"/>
  </r>
  <r>
    <s v="AGSH30293-01"/>
    <s v="主轴间隔套58.4mm"/>
    <x v="1"/>
    <n v="202"/>
    <x v="1"/>
    <s v="HVX"/>
    <s v="Order specific"/>
    <s v="Order specific"/>
    <n v="2100"/>
    <n v="454"/>
    <n v="0"/>
    <n v="4.4000000000000004"/>
    <n v="0"/>
    <n v="0"/>
    <n v="603"/>
    <n v="1997.6000000000001"/>
    <n v="319.60199004975124"/>
    <n v="0"/>
    <n v="0"/>
    <n v="0"/>
    <n v="2653.2000000000003"/>
    <s v="Order specific"/>
    <s v="Order specific"/>
    <s v="B"/>
    <s v=""/>
    <n v="0"/>
  </r>
  <r>
    <s v="AGSH30293-02"/>
    <s v="SLEEVE"/>
    <x v="2"/>
    <n v="202"/>
    <x v="1"/>
    <s v="HVX"/>
    <s v="SM"/>
    <s v="kanban"/>
    <n v="2600"/>
    <n v="539"/>
    <n v="640"/>
    <n v="8"/>
    <n v="0"/>
    <n v="160"/>
    <n v="7804"/>
    <n v="4312"/>
    <n v="21.233982573039466"/>
    <n v="0"/>
    <n v="640"/>
    <n v="5120"/>
    <n v="62432"/>
    <s v="&lt;30 days"/>
    <n v="2"/>
    <s v="B"/>
    <n v="14"/>
    <n v="969.54660358457534"/>
  </r>
  <r>
    <s v="AGSH30293-03"/>
    <s v="SLEEVE"/>
    <x v="2"/>
    <n v="202"/>
    <x v="1"/>
    <s v="HVX"/>
    <s v="SM"/>
    <s v="kanban"/>
    <n v="2600"/>
    <n v="402"/>
    <n v="150"/>
    <n v="8"/>
    <n v="0"/>
    <n v="150"/>
    <n v="7814"/>
    <n v="3216"/>
    <n v="25.177245968773995"/>
    <n v="0"/>
    <n v="600"/>
    <n v="1200"/>
    <n v="62512"/>
    <s v="&lt;30 days"/>
    <n v="2"/>
    <s v="B"/>
    <n v="14"/>
    <n v="942.29429354207434"/>
  </r>
  <r>
    <s v="AGSH30294-01"/>
    <s v="SLEEVE"/>
    <x v="2"/>
    <n v="202"/>
    <x v="1"/>
    <s v="HVX"/>
    <s v="SM"/>
    <s v="kanban"/>
    <n v="2600"/>
    <n v="569"/>
    <n v="720"/>
    <n v="7.7"/>
    <n v="0"/>
    <n v="120"/>
    <n v="584"/>
    <n v="4381.3"/>
    <n v="251.25"/>
    <n v="0"/>
    <n v="462"/>
    <n v="5544"/>
    <n v="4496.8"/>
    <s v="&gt;90 days"/>
    <n v="3"/>
    <s v="B"/>
    <n v="21"/>
    <n v="2649.9671820895524"/>
  </r>
  <r>
    <s v="AGSH30295-01"/>
    <s v="SLEEVE"/>
    <x v="2"/>
    <n v="202"/>
    <x v="1"/>
    <s v="HVX"/>
    <s v="SM"/>
    <s v="kanban"/>
    <n v="2600"/>
    <n v="111"/>
    <n v="160"/>
    <n v="7.7"/>
    <n v="0"/>
    <n v="32"/>
    <n v="948"/>
    <n v="854.7"/>
    <n v="219.0770042194093"/>
    <n v="0"/>
    <n v="123.2"/>
    <n v="1232"/>
    <n v="7299.6"/>
    <s v="&gt;90 days"/>
    <n v="3"/>
    <s v="C"/>
    <n v="21"/>
    <n v="510.02904039290274"/>
  </r>
  <r>
    <s v="AGSH30297-01"/>
    <s v="HUB"/>
    <x v="2"/>
    <n v="202"/>
    <x v="1"/>
    <s v="HVX"/>
    <s v="SM"/>
    <s v="kanban"/>
    <n v="2600"/>
    <n v="303"/>
    <n v="0"/>
    <n v="3.9"/>
    <n v="0"/>
    <n v="120"/>
    <n v="6632"/>
    <n v="1181.7"/>
    <n v="6.1090168878166464"/>
    <n v="0"/>
    <n v="234"/>
    <n v="0"/>
    <n v="25864.799999999999"/>
    <s v="&lt;15 days"/>
    <n v="2"/>
    <s v="B"/>
    <n v="14"/>
    <n v="0"/>
  </r>
  <r>
    <s v="AGSH30298-01"/>
    <s v="HUB"/>
    <x v="2"/>
    <n v="202"/>
    <x v="1"/>
    <s v="HVX"/>
    <s v="SM"/>
    <s v="kanban"/>
    <n v="2600"/>
    <n v="173"/>
    <n v="248"/>
    <n v="10.7"/>
    <n v="0"/>
    <n v="62"/>
    <n v="1757"/>
    <n v="1851.1"/>
    <n v="62.945361411496869"/>
    <n v="0"/>
    <n v="331.7"/>
    <n v="2653.6"/>
    <n v="18799.899999999998"/>
    <s v="&lt;90 days"/>
    <n v="2"/>
    <s v="B"/>
    <n v="14"/>
    <n v="949.99566727248055"/>
  </r>
  <r>
    <s v="AGSH30303-01"/>
    <s v="DISK"/>
    <x v="2"/>
    <n v="212"/>
    <x v="1"/>
    <s v="HVX"/>
    <s v="SM"/>
    <s v="kanban"/>
    <n v="2600"/>
    <n v="675"/>
    <n v="600"/>
    <n v="1.2"/>
    <n v="0"/>
    <n v="300"/>
    <n v="16760"/>
    <n v="810"/>
    <n v="3.7676014319809066"/>
    <n v="0"/>
    <n v="180"/>
    <n v="720"/>
    <n v="20112"/>
    <s v="&lt;15 days"/>
    <n v="2"/>
    <s v="C"/>
    <n v="14"/>
    <n v="0"/>
  </r>
  <r>
    <s v="AGSH30305-01"/>
    <s v="白色凸轮盘"/>
    <x v="3"/>
    <n v="202"/>
    <x v="1"/>
    <s v="HVX"/>
    <s v="MRP"/>
    <s v="MRP"/>
    <s v="VMI"/>
    <n v="88"/>
    <n v="0"/>
    <n v="67.5"/>
    <n v="0"/>
    <n v="0"/>
    <n v="7701"/>
    <n v="5940"/>
    <n v="31.992598363848849"/>
    <n v="0"/>
    <n v="0"/>
    <n v="0"/>
    <n v="519817.5"/>
    <s v="&lt;90 days"/>
    <n v="1"/>
    <s v="B"/>
    <n v="7"/>
    <n v="3062.6140931506852"/>
  </r>
  <r>
    <s v="AGSH30308-01"/>
    <s v="DISK"/>
    <x v="2"/>
    <n v="212"/>
    <x v="1"/>
    <s v="HVX"/>
    <s v="SM"/>
    <s v="kanban"/>
    <n v="2600"/>
    <n v="468"/>
    <n v="200"/>
    <n v="8.4499999999999993"/>
    <n v="0"/>
    <n v="200"/>
    <n v="8393"/>
    <n v="3954.5999999999995"/>
    <n v="3.8269986893840104"/>
    <n v="0"/>
    <n v="844.99999999999989"/>
    <n v="1689.9999999999998"/>
    <n v="70920.849999999991"/>
    <s v="&lt;15 days"/>
    <n v="2"/>
    <s v="B"/>
    <n v="14"/>
    <n v="0"/>
  </r>
  <r>
    <s v="AGSH30310-01"/>
    <s v="RING"/>
    <x v="2"/>
    <n v="202"/>
    <x v="1"/>
    <s v="HVX"/>
    <s v="SM"/>
    <s v="kanban"/>
    <n v="2600"/>
    <n v="831"/>
    <n v="300"/>
    <n v="3.1"/>
    <n v="0"/>
    <n v="300"/>
    <n v="16762"/>
    <n v="2576.1"/>
    <n v="10.190908006204511"/>
    <n v="0"/>
    <n v="465"/>
    <n v="930"/>
    <n v="51962.200000000004"/>
    <s v="&lt;15 days"/>
    <n v="2"/>
    <s v="B"/>
    <n v="14"/>
    <n v="0"/>
  </r>
  <r>
    <s v="AGSH30314-01"/>
    <s v="卷簧盒轴承"/>
    <x v="10"/>
    <n v="219"/>
    <x v="1"/>
    <s v="HVX"/>
    <s v="Order specific"/>
    <s v="Order specific"/>
    <n v="2100"/>
    <n v="647"/>
    <n v="0"/>
    <n v="8.44"/>
    <n v="0"/>
    <n v="0"/>
    <n v="1303"/>
    <n v="5460.6799999999994"/>
    <n v="232.78204144282424"/>
    <n v="0"/>
    <n v="0"/>
    <n v="0"/>
    <n v="10997.32"/>
    <s v="Order specific"/>
    <s v="Order specific"/>
    <s v="B"/>
    <s v=""/>
    <n v="0"/>
  </r>
  <r>
    <s v="AGSH30320-01"/>
    <s v="DISK"/>
    <x v="2"/>
    <n v="202"/>
    <x v="1"/>
    <s v="HVX"/>
    <s v="SM"/>
    <s v="kanban"/>
    <n v="2600"/>
    <n v="662"/>
    <n v="682"/>
    <n v="2.59"/>
    <n v="0"/>
    <n v="200"/>
    <n v="7694"/>
    <n v="1714.58"/>
    <n v="30.693397452560436"/>
    <n v="0"/>
    <n v="259"/>
    <n v="1766.3799999999999"/>
    <n v="19927.46"/>
    <s v="&lt;90 days"/>
    <n v="2"/>
    <s v="B"/>
    <n v="14"/>
    <n v="615.46230572801767"/>
  </r>
  <r>
    <s v="AGSH30323-01"/>
    <s v="AXLE"/>
    <x v="2"/>
    <n v="202"/>
    <x v="1"/>
    <s v="HVX"/>
    <s v="SM"/>
    <s v="kanban"/>
    <n v="2600"/>
    <n v="85"/>
    <n v="120"/>
    <n v="2.62"/>
    <n v="0"/>
    <n v="24"/>
    <n v="398"/>
    <n v="222.70000000000002"/>
    <n v="607.1105527638191"/>
    <n v="0"/>
    <n v="31.44"/>
    <n v="314.40000000000003"/>
    <n v="1042.76"/>
    <s v="&gt;90 days"/>
    <n v="3"/>
    <s v="C"/>
    <n v="21"/>
    <n v="141.89788148822581"/>
  </r>
  <r>
    <s v="AGSH30328-01"/>
    <s v="DISK"/>
    <x v="2"/>
    <n v="202"/>
    <x v="1"/>
    <s v="HVX"/>
    <s v="SM"/>
    <s v="kanban"/>
    <n v="2600"/>
    <n v="805"/>
    <n v="400"/>
    <n v="4.1900000000000004"/>
    <n v="0"/>
    <n v="200"/>
    <n v="7453"/>
    <n v="3372.9500000000003"/>
    <n v="4.1627532537233325"/>
    <n v="0"/>
    <n v="419.00000000000006"/>
    <n v="1676.0000000000002"/>
    <n v="31228.070000000003"/>
    <s v="&lt;15 days"/>
    <n v="2"/>
    <s v="B"/>
    <n v="14"/>
    <n v="0"/>
  </r>
  <r>
    <s v="AGSH30343-01"/>
    <s v="SHAFT"/>
    <x v="2"/>
    <n v="202"/>
    <x v="1"/>
    <s v="HVX"/>
    <s v="SM"/>
    <s v="kanban"/>
    <n v="2600"/>
    <n v="393"/>
    <n v="350"/>
    <n v="26.8"/>
    <n v="0"/>
    <n v="120"/>
    <n v="7613"/>
    <n v="10532.4"/>
    <n v="38.59516616314199"/>
    <n v="0"/>
    <n v="1608"/>
    <n v="9380"/>
    <n v="204028.4"/>
    <s v="&lt;90 days"/>
    <n v="1"/>
    <s v="A"/>
    <n v="7"/>
    <n v="5690.6124361643833"/>
  </r>
  <r>
    <s v="AGSH30344-01"/>
    <s v="SHAFT"/>
    <x v="2"/>
    <n v="202"/>
    <x v="1"/>
    <s v="HVX"/>
    <s v="SM"/>
    <s v="kanban"/>
    <n v="2600"/>
    <n v="315"/>
    <n v="360"/>
    <n v="28.13"/>
    <n v="0"/>
    <n v="120"/>
    <n v="7608"/>
    <n v="8860.9499999999989"/>
    <n v="18.854495268138802"/>
    <n v="0"/>
    <n v="1687.8"/>
    <n v="10126.799999999999"/>
    <n v="214013.03999999998"/>
    <s v="&lt;30 days"/>
    <n v="1"/>
    <s v="A"/>
    <n v="7"/>
    <n v="3676.9894029279512"/>
  </r>
  <r>
    <s v="AGSH30358-01"/>
    <s v="LEVER"/>
    <x v="2"/>
    <n v="212"/>
    <x v="1"/>
    <s v="HVX"/>
    <s v="SM"/>
    <s v="kanban"/>
    <n v="2600"/>
    <n v="788"/>
    <n v="800"/>
    <n v="3.8"/>
    <n v="0"/>
    <n v="200"/>
    <n v="9499"/>
    <n v="2994.3999999999996"/>
    <n v="12.103905674281503"/>
    <n v="0"/>
    <n v="380"/>
    <n v="3040"/>
    <n v="36096.199999999997"/>
    <s v="&lt;15 days"/>
    <n v="2"/>
    <s v="B"/>
    <n v="14"/>
    <n v="0"/>
  </r>
  <r>
    <s v="AGSH30364-01"/>
    <s v="SPRING"/>
    <x v="2"/>
    <n v="219"/>
    <x v="1"/>
    <s v="HVX"/>
    <s v="SM"/>
    <s v="kanban"/>
    <n v="2600"/>
    <n v="283"/>
    <n v="180"/>
    <n v="0.13"/>
    <n v="0"/>
    <n v="45"/>
    <n v="866"/>
    <n v="36.79"/>
    <n v="332.12471131639722"/>
    <n v="0"/>
    <n v="2.9250000000000003"/>
    <n v="23.400000000000002"/>
    <n v="112.58"/>
    <s v="&gt;90 days"/>
    <n v="3"/>
    <s v="C"/>
    <n v="21"/>
    <n v="22.746105026076076"/>
  </r>
  <r>
    <s v="AGSH30365-01"/>
    <s v="SPRING"/>
    <x v="2"/>
    <n v="219"/>
    <x v="1"/>
    <s v="HVX"/>
    <s v="SM"/>
    <s v="kanban"/>
    <n v="2600"/>
    <n v="276"/>
    <n v="90"/>
    <n v="0.13"/>
    <n v="0"/>
    <n v="45"/>
    <n v="866"/>
    <n v="35.880000000000003"/>
    <n v="119.27829099307159"/>
    <n v="0"/>
    <n v="2.9250000000000003"/>
    <n v="11.700000000000001"/>
    <n v="112.58"/>
    <s v="&gt;90 days"/>
    <n v="3"/>
    <s v="C"/>
    <n v="21"/>
    <n v="19.511585335204998"/>
  </r>
  <r>
    <s v="AGSH30371-01"/>
    <s v="LEVER"/>
    <x v="2"/>
    <n v="202"/>
    <x v="1"/>
    <s v="HVX"/>
    <s v="SM"/>
    <s v="kanban"/>
    <n v="2600"/>
    <n v="674"/>
    <n v="200"/>
    <n v="2.9"/>
    <n v="0"/>
    <n v="200"/>
    <n v="9010"/>
    <n v="1954.6"/>
    <n v="11.180910099889012"/>
    <n v="0"/>
    <n v="290"/>
    <n v="580"/>
    <n v="26129"/>
    <s v="&lt;15 days"/>
    <n v="2"/>
    <s v="B"/>
    <n v="14"/>
    <n v="0"/>
  </r>
  <r>
    <s v="AGSH30378-01"/>
    <s v="AXLE"/>
    <x v="2"/>
    <n v="212"/>
    <x v="1"/>
    <s v="HVX"/>
    <s v="SM"/>
    <s v="kanban"/>
    <n v="2600"/>
    <n v="1227"/>
    <n v="600"/>
    <n v="2.4500000000000002"/>
    <n v="0"/>
    <n v="200"/>
    <n v="8379"/>
    <n v="3006.15"/>
    <n v="29.36030552571906"/>
    <n v="0"/>
    <n v="245.00000000000003"/>
    <n v="1470"/>
    <n v="20528.550000000003"/>
    <s v="&lt;30 days"/>
    <n v="2"/>
    <s v="B"/>
    <n v="14"/>
    <n v="1037.9916651193041"/>
  </r>
  <r>
    <s v="AGSH30380-01"/>
    <s v="PACKER"/>
    <x v="2"/>
    <n v="212"/>
    <x v="1"/>
    <s v="HVX"/>
    <s v="SM"/>
    <s v="kanban"/>
    <n v="2600"/>
    <n v="2090"/>
    <n v="618"/>
    <n v="3.25"/>
    <n v="0"/>
    <n v="200"/>
    <n v="3450"/>
    <n v="6792.5"/>
    <n v="129.81304347826088"/>
    <n v="0"/>
    <n v="325"/>
    <n v="2008.5"/>
    <n v="11212.5"/>
    <s v="&gt;90 days"/>
    <n v="2"/>
    <s v="B"/>
    <n v="14"/>
    <n v="3999.5646866731418"/>
  </r>
  <r>
    <s v="AGSH30400-01"/>
    <s v="BAR"/>
    <x v="2"/>
    <n v="212"/>
    <x v="1"/>
    <s v="HVX"/>
    <s v="SM"/>
    <s v="kanban"/>
    <n v="2600"/>
    <n v="824"/>
    <n v="600"/>
    <n v="1.86"/>
    <n v="0"/>
    <n v="300"/>
    <n v="8401"/>
    <n v="1532.64"/>
    <n v="90.804666111177241"/>
    <n v="0"/>
    <n v="279"/>
    <n v="1116"/>
    <n v="15625.86"/>
    <s v="&gt;90 days"/>
    <n v="2"/>
    <s v="B"/>
    <n v="14"/>
    <n v="855.58572721557323"/>
  </r>
  <r>
    <s v="AGSH30402-01"/>
    <s v="ROD"/>
    <x v="2"/>
    <n v="202"/>
    <x v="1"/>
    <s v="HVX"/>
    <s v="SM"/>
    <s v="kanban"/>
    <n v="2600"/>
    <n v="25"/>
    <n v="36"/>
    <n v="4.2"/>
    <n v="0"/>
    <n v="12"/>
    <n v="260"/>
    <n v="105"/>
    <n v="1156.7692307692307"/>
    <n v="0"/>
    <n v="25.200000000000003"/>
    <n v="151.20000000000002"/>
    <n v="1092"/>
    <s v="&gt;90 days"/>
    <n v="3"/>
    <s v="C"/>
    <n v="21"/>
    <n v="68.041927117967816"/>
  </r>
  <r>
    <s v="AGSH30402-02"/>
    <s v="ROD"/>
    <x v="2"/>
    <n v="202"/>
    <x v="1"/>
    <s v="HVX"/>
    <s v="SM"/>
    <s v="kanban"/>
    <n v="2600"/>
    <n v="557"/>
    <n v="300"/>
    <n v="3.83"/>
    <n v="0"/>
    <n v="150"/>
    <n v="7498"/>
    <n v="2133.31"/>
    <n v="1.2169911976527072"/>
    <n v="0"/>
    <n v="287.25"/>
    <n v="1149"/>
    <n v="28717.34"/>
    <s v="&lt;15 days"/>
    <n v="2"/>
    <s v="B"/>
    <n v="14"/>
    <n v="0"/>
  </r>
  <r>
    <s v="AGSH30404-01"/>
    <s v="合分按钮复位弹簧夹"/>
    <x v="4"/>
    <n v="213"/>
    <x v="1"/>
    <s v="HVX"/>
    <s v="Order specific"/>
    <s v="Order specific"/>
    <n v="2100"/>
    <n v="906"/>
    <n v="5950"/>
    <n v="18.02"/>
    <n v="1000"/>
    <n v="0"/>
    <n v="8379"/>
    <n v="16326.119999999999"/>
    <n v="24.263635278672872"/>
    <n v="18020"/>
    <n v="0"/>
    <n v="107219"/>
    <n v="150989.57999999999"/>
    <s v="Order specific"/>
    <s v="Order specific"/>
    <s v="A"/>
    <s v=""/>
    <n v="0"/>
  </r>
  <r>
    <s v="AGSH30415-01"/>
    <s v="BEVEL GEAR"/>
    <x v="2"/>
    <n v="202"/>
    <x v="1"/>
    <s v="HVX"/>
    <s v="SM"/>
    <s v="kanban"/>
    <n v="2600"/>
    <n v="531"/>
    <n v="144"/>
    <n v="37.299999999999997"/>
    <n v="0"/>
    <n v="144"/>
    <n v="9128"/>
    <n v="19806.3"/>
    <n v="36.228089395267311"/>
    <n v="0"/>
    <n v="2685.6"/>
    <n v="5371.2"/>
    <n v="340474.39999999997"/>
    <s v="&lt;90 days"/>
    <n v="1"/>
    <s v="A"/>
    <n v="7"/>
    <n v="10546.352539998185"/>
  </r>
  <r>
    <s v="AGSH30433-01"/>
    <s v="RING"/>
    <x v="2"/>
    <n v="202"/>
    <x v="1"/>
    <s v="HVX"/>
    <s v="SM"/>
    <s v="kanban"/>
    <n v="2600"/>
    <n v="1005"/>
    <n v="1600"/>
    <n v="0.68"/>
    <n v="0"/>
    <n v="400"/>
    <n v="18252"/>
    <n v="683.40000000000009"/>
    <n v="10.618836291913215"/>
    <n v="0"/>
    <n v="136"/>
    <n v="1088"/>
    <n v="12411.36"/>
    <s v="&lt;15 days"/>
    <n v="2"/>
    <s v="C"/>
    <n v="14"/>
    <n v="0"/>
  </r>
  <r>
    <s v="AGSH30437-01"/>
    <s v="LOCKING LEVER"/>
    <x v="2"/>
    <n v="202"/>
    <x v="1"/>
    <s v="HVX"/>
    <s v="SM"/>
    <s v="kanban"/>
    <n v="2600"/>
    <n v="527"/>
    <n v="363"/>
    <n v="7"/>
    <n v="0"/>
    <n v="200"/>
    <n v="9128"/>
    <n v="3689"/>
    <n v="40.186787905346186"/>
    <n v="0"/>
    <n v="700"/>
    <n v="2541"/>
    <n v="63896"/>
    <s v="&lt;90 days"/>
    <n v="2"/>
    <s v="B"/>
    <n v="14"/>
    <n v="1586.541828992026"/>
  </r>
  <r>
    <s v="AGSH30439-01"/>
    <s v="AXLE"/>
    <x v="2"/>
    <n v="202"/>
    <x v="1"/>
    <s v="HVX"/>
    <s v="SM"/>
    <s v="kanban"/>
    <n v="2600"/>
    <n v="2928"/>
    <n v="600"/>
    <n v="0.44"/>
    <n v="0"/>
    <n v="200"/>
    <n v="1570"/>
    <n v="1288.32"/>
    <n v="122.51910828025477"/>
    <n v="0"/>
    <n v="44"/>
    <n v="264"/>
    <n v="690.8"/>
    <s v="&gt;90 days"/>
    <n v="3"/>
    <s v="B"/>
    <n v="21"/>
    <n v="704.54972790933425"/>
  </r>
  <r>
    <s v="AGSH30457-01"/>
    <s v="FOIL"/>
    <x v="2"/>
    <n v="202"/>
    <x v="1"/>
    <s v="HVX"/>
    <s v="SM"/>
    <s v="kanban"/>
    <n v="2600"/>
    <n v="1"/>
    <n v="800"/>
    <n v="0.2"/>
    <n v="0"/>
    <n v="200"/>
    <n v="6999"/>
    <n v="0.2"/>
    <n v="152.69609944277755"/>
    <n v="0"/>
    <n v="20"/>
    <n v="160"/>
    <n v="1399.8000000000002"/>
    <s v="&gt;90 days"/>
    <n v="3"/>
    <s v="C"/>
    <n v="21"/>
    <n v="0.1138462946328318"/>
  </r>
  <r>
    <s v="AGSH30461-01"/>
    <s v="FISHPLATE"/>
    <x v="2"/>
    <n v="212"/>
    <x v="1"/>
    <s v="HVX"/>
    <s v="SM"/>
    <s v="kanban"/>
    <n v="2600"/>
    <n v="644"/>
    <n v="400"/>
    <n v="6"/>
    <n v="0"/>
    <n v="200"/>
    <n v="8423"/>
    <n v="3864"/>
    <n v="4.3333729075151373E-2"/>
    <n v="0"/>
    <n v="600"/>
    <n v="2400"/>
    <n v="50538"/>
    <s v="&lt;15 days"/>
    <n v="2"/>
    <s v="B"/>
    <n v="14"/>
    <n v="0"/>
  </r>
  <r>
    <s v="AGSH30469-01"/>
    <s v="储能滑块"/>
    <x v="4"/>
    <n v="213"/>
    <x v="1"/>
    <s v="HVX"/>
    <s v="Order specific"/>
    <s v="Order specific"/>
    <n v="2100"/>
    <n v="1418"/>
    <n v="1400"/>
    <n v="10.57"/>
    <n v="1000"/>
    <n v="0"/>
    <n v="8917"/>
    <n v="14988.26"/>
    <n v="26.360883705282045"/>
    <n v="10570"/>
    <n v="0"/>
    <n v="14798"/>
    <n v="94252.69"/>
    <s v="Order specific"/>
    <s v="Order specific"/>
    <s v="A"/>
    <s v=""/>
    <n v="0"/>
  </r>
  <r>
    <s v="AGSH30471-01"/>
    <s v="RAMP HOOK"/>
    <x v="2"/>
    <n v="212"/>
    <x v="1"/>
    <s v="HVX"/>
    <s v="SM"/>
    <s v="kanban"/>
    <n v="2600"/>
    <n v="1429"/>
    <n v="1300"/>
    <n v="3.66"/>
    <n v="0"/>
    <n v="400"/>
    <n v="16035"/>
    <n v="5230.1400000000003"/>
    <n v="32.277517929529154"/>
    <n v="0"/>
    <n v="732"/>
    <n v="4758"/>
    <n v="58688.100000000006"/>
    <s v="&lt;90 days"/>
    <n v="2"/>
    <s v="B"/>
    <n v="14"/>
    <n v="1954.6740046602392"/>
  </r>
  <r>
    <s v="AGSH30473-01"/>
    <s v="FISHPLATE"/>
    <x v="2"/>
    <n v="212"/>
    <x v="1"/>
    <s v="HVX"/>
    <s v="SM"/>
    <s v="kanban"/>
    <n v="2600"/>
    <n v="1031"/>
    <n v="600"/>
    <n v="1.8"/>
    <n v="0"/>
    <n v="300"/>
    <n v="8381"/>
    <n v="1855.8"/>
    <n v="62.234220260112153"/>
    <n v="0"/>
    <n v="270"/>
    <n v="1080"/>
    <n v="15085.800000000001"/>
    <s v="&lt;90 days"/>
    <n v="2"/>
    <s v="B"/>
    <n v="14"/>
    <n v="949.29482985131847"/>
  </r>
  <r>
    <s v="AGSH30475-01"/>
    <s v="FORK"/>
    <x v="2"/>
    <n v="212"/>
    <x v="1"/>
    <s v="HVX"/>
    <s v="SM"/>
    <s v="kanban"/>
    <n v="2600"/>
    <n v="1106"/>
    <n v="0"/>
    <n v="2.95"/>
    <n v="0"/>
    <n v="300"/>
    <n v="22257"/>
    <n v="3262.7000000000003"/>
    <n v="16.907714426921867"/>
    <n v="0"/>
    <n v="442.5"/>
    <n v="0"/>
    <n v="65658.150000000009"/>
    <s v="&lt;30 days"/>
    <n v="2"/>
    <s v="B"/>
    <n v="14"/>
    <n v="370.32917341588836"/>
  </r>
  <r>
    <s v="AGSH30477-01"/>
    <s v="BRACKET"/>
    <x v="2"/>
    <n v="202"/>
    <x v="1"/>
    <s v="HVX"/>
    <s v="SM"/>
    <s v="kanban"/>
    <n v="2600"/>
    <n v="1262"/>
    <n v="1200"/>
    <n v="0.46"/>
    <n v="0"/>
    <n v="600"/>
    <n v="35576"/>
    <n v="580.52"/>
    <n v="11.347256577467956"/>
    <n v="0"/>
    <n v="138"/>
    <n v="552"/>
    <n v="16364.960000000001"/>
    <s v="&lt;15 days"/>
    <n v="2"/>
    <s v="C"/>
    <n v="14"/>
    <n v="0"/>
  </r>
  <r>
    <s v="AGSH30486-01"/>
    <s v="FIXING"/>
    <x v="2"/>
    <n v="202"/>
    <x v="1"/>
    <s v="HVX"/>
    <s v="SM"/>
    <s v="kanban"/>
    <n v="2600"/>
    <n v="1210"/>
    <n v="300"/>
    <n v="35.47"/>
    <n v="0"/>
    <n v="300"/>
    <n v="15129"/>
    <n v="42918.7"/>
    <n v="30.446823980434928"/>
    <n v="0"/>
    <n v="5320.5"/>
    <n v="10641"/>
    <n v="536625.63"/>
    <s v="&lt;90 days"/>
    <n v="1"/>
    <s v="A"/>
    <n v="7"/>
    <n v="21813.859971417405"/>
  </r>
  <r>
    <s v="AGSH30488-01"/>
    <s v="卷簧盒传动大齿轮"/>
    <x v="3"/>
    <n v="202"/>
    <x v="1"/>
    <s v="HVX"/>
    <s v="MRP"/>
    <s v="MRP"/>
    <s v="VMI"/>
    <n v="77"/>
    <n v="0"/>
    <n v="79.900000000000006"/>
    <n v="0"/>
    <n v="0"/>
    <n v="7675"/>
    <n v="6152.3"/>
    <n v="57.543973941368073"/>
    <n v="0"/>
    <n v="0"/>
    <n v="0"/>
    <n v="613232.5"/>
    <s v="&lt;90 days"/>
    <n v="1"/>
    <s v="B"/>
    <n v="7"/>
    <n v="3566.5718219178084"/>
  </r>
  <r>
    <s v="AGSH30494-01"/>
    <s v="GEAR WHEEL"/>
    <x v="2"/>
    <n v="202"/>
    <x v="1"/>
    <s v="HVX"/>
    <s v="SM"/>
    <s v="kanban"/>
    <n v="2600"/>
    <n v="245"/>
    <n v="360"/>
    <n v="57.15"/>
    <n v="0"/>
    <n v="120"/>
    <n v="7655"/>
    <n v="14001.75"/>
    <n v="3.6714565643370345"/>
    <n v="0"/>
    <n v="3429"/>
    <n v="20574"/>
    <n v="437483.25"/>
    <s v="&lt;15 days"/>
    <n v="1"/>
    <s v="A"/>
    <n v="7"/>
    <n v="0"/>
  </r>
  <r>
    <s v="AGSH30498-01"/>
    <s v="CRANK"/>
    <x v="3"/>
    <n v="202"/>
    <x v="1"/>
    <s v="HVX"/>
    <s v="MRP"/>
    <s v="MRP"/>
    <s v="VMI"/>
    <n v="5"/>
    <n v="0"/>
    <n v="64"/>
    <n v="0"/>
    <n v="0"/>
    <n v="1273"/>
    <n v="320"/>
    <n v="70.247446975648074"/>
    <n v="0"/>
    <n v="0"/>
    <n v="0"/>
    <n v="81472"/>
    <s v="&lt;90 days"/>
    <n v="2"/>
    <s v="C"/>
    <n v="14"/>
    <n v="169.10879060665363"/>
  </r>
  <r>
    <s v="AGSH30529-01"/>
    <s v="CONNECTING ROD"/>
    <x v="2"/>
    <n v="202"/>
    <x v="1"/>
    <s v="HVX"/>
    <s v="SM"/>
    <s v="kanban"/>
    <n v="2600"/>
    <n v="105"/>
    <n v="0"/>
    <n v="2.68"/>
    <n v="0"/>
    <n v="10"/>
    <n v="0"/>
    <n v="281.40000000000003"/>
    <s v=""/>
    <n v="0"/>
    <n v="13.4"/>
    <n v="0"/>
    <n v="0"/>
    <s v="&gt;90 days"/>
    <n v="4"/>
    <s v="C"/>
    <n v="0"/>
    <n v="185.72400000000002"/>
  </r>
  <r>
    <s v="AGSH30545-01"/>
    <s v="LEVER"/>
    <x v="2"/>
    <n v="202"/>
    <x v="1"/>
    <s v="HVX"/>
    <s v="SM"/>
    <s v="kanban"/>
    <n v="2600"/>
    <n v="83"/>
    <n v="60"/>
    <n v="1.91"/>
    <n v="0"/>
    <n v="20"/>
    <n v="370"/>
    <n v="158.53"/>
    <n v="103.58108108108108"/>
    <n v="0"/>
    <n v="19.099999999999998"/>
    <n v="114.6"/>
    <n v="706.69999999999993"/>
    <s v="&gt;90 days"/>
    <n v="3"/>
    <s v="C"/>
    <n v="21"/>
    <n v="83.417183013698633"/>
  </r>
  <r>
    <s v="AGSH30547-01"/>
    <s v="TOGGLE LINK"/>
    <x v="2"/>
    <n v="202"/>
    <x v="1"/>
    <s v="HVX"/>
    <s v="SM"/>
    <s v="kanban"/>
    <n v="2600"/>
    <n v="79"/>
    <n v="60"/>
    <n v="1.0900000000000001"/>
    <n v="0"/>
    <n v="20"/>
    <n v="370"/>
    <n v="86.11"/>
    <n v="81.878378378378386"/>
    <n v="0"/>
    <n v="10.9"/>
    <n v="65.400000000000006"/>
    <n v="403.3"/>
    <s v="&lt;90 days"/>
    <n v="3"/>
    <s v="C"/>
    <n v="21"/>
    <n v="42.256290311932666"/>
  </r>
  <r>
    <s v="AGSH30557-01"/>
    <s v="AXLE"/>
    <x v="2"/>
    <n v="202"/>
    <x v="1"/>
    <s v="HVX"/>
    <s v="SM"/>
    <s v="kanban"/>
    <n v="2600"/>
    <n v="108"/>
    <n v="100"/>
    <n v="1.08"/>
    <n v="0"/>
    <n v="20"/>
    <n v="370"/>
    <n v="116.64000000000001"/>
    <n v="77.932432432432435"/>
    <n v="0"/>
    <n v="10.8"/>
    <n v="108"/>
    <n v="399.6"/>
    <s v="&lt;90 days"/>
    <n v="3"/>
    <s v="C"/>
    <n v="21"/>
    <n v="56.2383997225594"/>
  </r>
  <r>
    <s v="AGSH30576-01"/>
    <s v="SPRING BLADE"/>
    <x v="2"/>
    <n v="202"/>
    <x v="1"/>
    <s v="HVX"/>
    <s v="SM"/>
    <s v="kanban"/>
    <n v="2600"/>
    <n v="72"/>
    <n v="80"/>
    <n v="2.33"/>
    <n v="0"/>
    <n v="20"/>
    <n v="370"/>
    <n v="167.76"/>
    <n v="106.54054054054055"/>
    <n v="0"/>
    <n v="23.3"/>
    <n v="186.4"/>
    <n v="862.1"/>
    <s v="&gt;90 days"/>
    <n v="3"/>
    <s v="C"/>
    <n v="21"/>
    <n v="88.897479452054796"/>
  </r>
  <r>
    <s v="AGSH30579-01"/>
    <s v="COMPRESSION SPRING"/>
    <x v="2"/>
    <n v="219"/>
    <x v="1"/>
    <s v="HVX"/>
    <s v="SM"/>
    <s v="kanban"/>
    <n v="2600"/>
    <n v="714"/>
    <n v="800"/>
    <n v="0.13"/>
    <n v="0"/>
    <n v="300"/>
    <n v="9126"/>
    <n v="92.820000000000007"/>
    <n v="2.8796844181459567"/>
    <n v="0"/>
    <n v="19.5"/>
    <n v="104"/>
    <n v="1186.3800000000001"/>
    <s v="&lt;15 days"/>
    <n v="3"/>
    <s v="C"/>
    <n v="21"/>
    <n v="0"/>
  </r>
  <r>
    <s v="AGSH30587-01"/>
    <s v="Y0支架（配进口Y0)"/>
    <x v="3"/>
    <n v="202"/>
    <x v="1"/>
    <s v="HVX"/>
    <s v="MRP"/>
    <s v="MRP"/>
    <s v="VMI"/>
    <n v="56"/>
    <n v="0"/>
    <n v="45.7"/>
    <n v="0"/>
    <n v="0"/>
    <n v="0"/>
    <n v="2559.2000000000003"/>
    <s v=""/>
    <n v="0"/>
    <n v="0"/>
    <n v="0"/>
    <n v="0"/>
    <s v="&gt;90 days"/>
    <n v="4"/>
    <s v="B"/>
    <n v="0"/>
    <n v="1689.0720000000003"/>
  </r>
  <r>
    <s v="AGSH30589-01"/>
    <s v="手车丝杆基座"/>
    <x v="3"/>
    <n v="202"/>
    <x v="1"/>
    <s v="HVX"/>
    <s v="MRP"/>
    <s v="MRP"/>
    <s v="VMI"/>
    <n v="2"/>
    <n v="0"/>
    <n v="14.7"/>
    <n v="0"/>
    <n v="0"/>
    <n v="2858"/>
    <n v="29.4"/>
    <n v="7.1518544436668998"/>
    <n v="0"/>
    <n v="0"/>
    <n v="0"/>
    <n v="42012.6"/>
    <s v="&lt;15 days"/>
    <n v="2"/>
    <s v="C"/>
    <n v="14"/>
    <n v="0"/>
  </r>
  <r>
    <s v="AGSH30605-11"/>
    <s v="壳体210mm"/>
    <x v="3"/>
    <n v="202"/>
    <x v="1"/>
    <s v="HVX"/>
    <s v="MRP"/>
    <s v="MRP"/>
    <s v="VMI"/>
    <n v="1"/>
    <n v="0"/>
    <n v="207.51"/>
    <n v="0"/>
    <n v="0"/>
    <n v="2554"/>
    <n v="207.51"/>
    <m/>
    <m/>
    <m/>
    <m/>
    <m/>
    <m/>
    <m/>
    <m/>
    <m/>
    <m/>
  </r>
  <r>
    <s v="AGSH30610-01"/>
    <s v="ANGLE"/>
    <x v="2"/>
    <n v="202"/>
    <x v="1"/>
    <s v="HVX"/>
    <s v="SM"/>
    <s v="kanban"/>
    <n v="2600"/>
    <n v="235"/>
    <n v="200"/>
    <n v="1.4"/>
    <n v="0"/>
    <n v="50"/>
    <n v="86"/>
    <n v="329"/>
    <n v="4.2441860465116275"/>
    <n v="0"/>
    <n v="35"/>
    <n v="280"/>
    <n v="120.39999999999999"/>
    <s v="&lt;15 days"/>
    <n v="3"/>
    <s v="C"/>
    <n v="21"/>
    <n v="0"/>
  </r>
  <r>
    <s v="AGSH30624-01"/>
    <s v="SIDE PANEL"/>
    <x v="2"/>
    <n v="202"/>
    <x v="1"/>
    <s v="HVX"/>
    <s v="SM"/>
    <s v="kanban"/>
    <n v="2600"/>
    <n v="176"/>
    <n v="120"/>
    <n v="15"/>
    <n v="0"/>
    <n v="60"/>
    <n v="3034"/>
    <n v="2640"/>
    <n v="28.27125906394199"/>
    <n v="0"/>
    <n v="450"/>
    <n v="1800"/>
    <n v="45510"/>
    <s v="&lt;30 days"/>
    <n v="2"/>
    <s v="B"/>
    <n v="14"/>
    <n v="879.55905100553775"/>
  </r>
  <r>
    <s v="AGSH30625-01"/>
    <s v="DECORATIVE END PANEL"/>
    <x v="2"/>
    <n v="202"/>
    <x v="1"/>
    <s v="HVX"/>
    <s v="SM"/>
    <s v="kanban"/>
    <n v="2600"/>
    <n v="175"/>
    <n v="120"/>
    <n v="14.99"/>
    <n v="0"/>
    <n v="60"/>
    <n v="3034"/>
    <n v="2623.25"/>
    <n v="21.173368490441661"/>
    <n v="0"/>
    <n v="449.7"/>
    <n v="1798.8"/>
    <n v="45479.66"/>
    <s v="&lt;30 days"/>
    <n v="2"/>
    <s v="B"/>
    <n v="14"/>
    <n v="586.56588698630139"/>
  </r>
  <r>
    <s v="AGSH30632-01"/>
    <s v="兀型板左侧板"/>
    <x v="3"/>
    <n v="202"/>
    <x v="1"/>
    <s v="HVX"/>
    <s v="MRP"/>
    <s v="MRP"/>
    <s v="VMI"/>
    <n v="6"/>
    <n v="0"/>
    <n v="28.5"/>
    <n v="0"/>
    <n v="0"/>
    <n v="198"/>
    <n v="171"/>
    <n v="322.6010101010101"/>
    <n v="0"/>
    <n v="0"/>
    <n v="0"/>
    <n v="5643"/>
    <s v="&gt;90 days"/>
    <n v="3"/>
    <s v="C"/>
    <n v="21"/>
    <n v="105.51327780821917"/>
  </r>
  <r>
    <s v="AGSH30633-01"/>
    <s v="兀型板右侧板"/>
    <x v="3"/>
    <n v="202"/>
    <x v="1"/>
    <s v="HVX"/>
    <s v="MRP"/>
    <s v="MRP"/>
    <s v="VMI"/>
    <n v="6"/>
    <n v="0"/>
    <n v="28.5"/>
    <n v="0"/>
    <n v="0"/>
    <n v="198"/>
    <n v="171"/>
    <n v="11.060606060606061"/>
    <n v="0"/>
    <n v="0"/>
    <n v="0"/>
    <n v="5643"/>
    <s v="&lt;15 days"/>
    <n v="3"/>
    <s v="C"/>
    <n v="21"/>
    <n v="0"/>
  </r>
  <r>
    <s v="AGSH30656-01"/>
    <s v="电动手车传动齿轮"/>
    <x v="1"/>
    <n v="202"/>
    <x v="1"/>
    <s v="HVX"/>
    <s v="Order specific"/>
    <s v="Order specific"/>
    <n v="2100"/>
    <n v="32"/>
    <n v="68"/>
    <n v="17.04"/>
    <n v="0"/>
    <n v="0"/>
    <n v="366"/>
    <n v="545.28"/>
    <n v="5.9836065573770494"/>
    <n v="0"/>
    <n v="0"/>
    <n v="1158.72"/>
    <n v="6236.6399999999994"/>
    <s v="Order specific"/>
    <s v="Order specific"/>
    <s v="C"/>
    <s v=""/>
    <n v="0"/>
  </r>
  <r>
    <s v="AGSH30673-01"/>
    <s v="电动手车连接片"/>
    <x v="1"/>
    <n v="202"/>
    <x v="1"/>
    <s v="HVX"/>
    <s v="Order specific"/>
    <s v="Order specific"/>
    <n v="2100"/>
    <n v="18"/>
    <n v="32"/>
    <n v="2.4500000000000002"/>
    <n v="0"/>
    <n v="0"/>
    <n v="183"/>
    <n v="44.1"/>
    <n v="63.825136612021858"/>
    <n v="0"/>
    <n v="0"/>
    <n v="78.400000000000006"/>
    <n v="448.35"/>
    <s v="Order specific"/>
    <s v="Order specific"/>
    <s v="C"/>
    <s v=""/>
    <n v="0"/>
  </r>
  <r>
    <s v="AGSH30675-01"/>
    <s v="电动手车支座"/>
    <x v="1"/>
    <n v="202"/>
    <x v="1"/>
    <s v="HVX"/>
    <s v="Order specific"/>
    <s v="Order specific"/>
    <n v="2100"/>
    <n v="31"/>
    <n v="19"/>
    <n v="2.36"/>
    <n v="0"/>
    <n v="0"/>
    <n v="183"/>
    <n v="73.16"/>
    <n v="35.901639344262293"/>
    <n v="0"/>
    <n v="0"/>
    <n v="44.839999999999996"/>
    <n v="431.88"/>
    <s v="Order specific"/>
    <s v="Order specific"/>
    <s v="C"/>
    <s v=""/>
    <n v="0"/>
  </r>
  <r>
    <s v="AGSH30677-01"/>
    <s v="RING"/>
    <x v="2"/>
    <n v="212"/>
    <x v="1"/>
    <s v="HVX"/>
    <s v="SM"/>
    <s v="kanban"/>
    <n v="2600"/>
    <n v="1241"/>
    <n v="2500"/>
    <n v="1.3"/>
    <n v="0"/>
    <n v="500"/>
    <n v="11596"/>
    <n v="1613.3"/>
    <n v="0.97576750603656437"/>
    <n v="0"/>
    <n v="325"/>
    <n v="3250"/>
    <n v="15074.800000000001"/>
    <s v="&lt;15 days"/>
    <n v="2"/>
    <s v="B"/>
    <n v="14"/>
    <n v="0"/>
  </r>
  <r>
    <s v="AGSH30698-01"/>
    <s v="手车前框架210mm"/>
    <x v="3"/>
    <n v="202"/>
    <x v="1"/>
    <s v="HVX"/>
    <s v="MRP"/>
    <s v="MRP"/>
    <s v="VMI"/>
    <n v="1"/>
    <n v="0"/>
    <n v="90.19"/>
    <n v="0"/>
    <n v="0"/>
    <n v="2320"/>
    <n v="90.19"/>
    <n v="195.24353448275861"/>
    <n v="0"/>
    <n v="0"/>
    <n v="0"/>
    <n v="209240.8"/>
    <s v="&gt;90 days"/>
    <n v="1"/>
    <s v="C"/>
    <n v="7"/>
    <n v="57.391256090426417"/>
  </r>
  <r>
    <s v="AGSH30705-01"/>
    <s v="手车侧后框架"/>
    <x v="3"/>
    <n v="202"/>
    <x v="1"/>
    <s v="HVX"/>
    <s v="MRP"/>
    <s v="MRP"/>
    <s v="VMI"/>
    <n v="1"/>
    <n v="16"/>
    <n v="100"/>
    <n v="0"/>
    <n v="0"/>
    <n v="2963"/>
    <n v="100"/>
    <n v="0.12318596017549781"/>
    <n v="0"/>
    <n v="0"/>
    <n v="1600"/>
    <n v="296300"/>
    <s v="&lt;15 days"/>
    <n v="1"/>
    <s v="C"/>
    <n v="7"/>
    <n v="0"/>
  </r>
  <r>
    <s v="AGSH30711-01"/>
    <s v="PAD"/>
    <x v="2"/>
    <n v="202"/>
    <x v="1"/>
    <s v="HVX"/>
    <s v="SM"/>
    <s v="kanban"/>
    <n v="2600"/>
    <n v="567"/>
    <n v="400"/>
    <n v="2.1"/>
    <n v="0"/>
    <n v="200"/>
    <n v="5554"/>
    <n v="1190.7"/>
    <n v="6.571840115232265E-2"/>
    <n v="0"/>
    <n v="210"/>
    <n v="840"/>
    <n v="11663.4"/>
    <s v="&lt;15 days"/>
    <n v="2"/>
    <s v="B"/>
    <n v="14"/>
    <n v="0"/>
  </r>
  <r>
    <s v="AGSH30712-01"/>
    <s v="PAD"/>
    <x v="2"/>
    <n v="202"/>
    <x v="1"/>
    <s v="HVX"/>
    <s v="SM"/>
    <s v="kanban"/>
    <n v="2600"/>
    <n v="546"/>
    <n v="600"/>
    <n v="1.8"/>
    <n v="0"/>
    <n v="200"/>
    <n v="5554"/>
    <n v="982.80000000000007"/>
    <n v="37.262333453366942"/>
    <n v="0"/>
    <n v="180"/>
    <n v="1080"/>
    <n v="9997.2000000000007"/>
    <s v="&lt;90 days"/>
    <n v="3"/>
    <s v="B"/>
    <n v="21"/>
    <n v="283.08828493150691"/>
  </r>
  <r>
    <s v="AGSH30714-01"/>
    <s v="AXLE"/>
    <x v="2"/>
    <n v="212"/>
    <x v="1"/>
    <s v="HVX"/>
    <s v="SM"/>
    <s v="kanban"/>
    <n v="2600"/>
    <n v="358"/>
    <n v="600"/>
    <n v="1.92"/>
    <n v="0"/>
    <n v="200"/>
    <n v="2781"/>
    <n v="687.36"/>
    <n v="71.661272923408845"/>
    <n v="0"/>
    <n v="192"/>
    <n v="1152"/>
    <n v="5339.5199999999995"/>
    <s v="&lt;90 days"/>
    <n v="3"/>
    <s v="C"/>
    <n v="21"/>
    <n v="320.71536758693361"/>
  </r>
  <r>
    <s v="AGSH30714-02"/>
    <s v="电动手车合闸闭锁杆"/>
    <x v="1"/>
    <n v="202"/>
    <x v="1"/>
    <s v="HVX"/>
    <s v="Order specific"/>
    <s v="Order specific"/>
    <n v="2100"/>
    <n v="58"/>
    <n v="0"/>
    <n v="5.03"/>
    <n v="0"/>
    <n v="0"/>
    <n v="0"/>
    <n v="291.74"/>
    <s v=""/>
    <n v="0"/>
    <n v="0"/>
    <n v="0"/>
    <n v="0"/>
    <s v="Order specific"/>
    <s v="Order specific"/>
    <s v="C"/>
    <s v=""/>
    <n v="0"/>
  </r>
  <r>
    <s v="AGSH30722-01"/>
    <s v="手车轮子"/>
    <x v="3"/>
    <n v="202"/>
    <x v="1"/>
    <s v="HVX"/>
    <s v="MRP"/>
    <s v="MRP"/>
    <s v="VMI"/>
    <n v="277"/>
    <n v="0"/>
    <n v="5.5"/>
    <n v="0"/>
    <n v="0"/>
    <n v="11366"/>
    <n v="1523.5"/>
    <n v="1.8625725849023402"/>
    <n v="0"/>
    <n v="0"/>
    <n v="0"/>
    <n v="62513"/>
    <s v="&lt;15 days"/>
    <n v="2"/>
    <s v="B"/>
    <n v="14"/>
    <n v="0"/>
  </r>
  <r>
    <s v="AGSH30724-01"/>
    <s v="FIXING"/>
    <x v="2"/>
    <n v="202"/>
    <x v="1"/>
    <s v="HVX"/>
    <s v="SM"/>
    <s v="kanban"/>
    <n v="2600"/>
    <n v="3005"/>
    <n v="4000"/>
    <n v="1.17"/>
    <n v="0"/>
    <n v="1000"/>
    <n v="22392"/>
    <n v="3515.85"/>
    <n v="4.5152286530903893"/>
    <n v="0"/>
    <n v="585"/>
    <n v="4680"/>
    <n v="26198.639999999999"/>
    <s v="&lt;15 days"/>
    <n v="2"/>
    <s v="B"/>
    <n v="14"/>
    <n v="0"/>
  </r>
  <r>
    <s v="AGSH30730-01"/>
    <s v="AXLE"/>
    <x v="2"/>
    <n v="202"/>
    <x v="1"/>
    <s v="HVX"/>
    <s v="SM"/>
    <s v="kanban"/>
    <n v="2600"/>
    <n v="670"/>
    <n v="1500"/>
    <n v="1.7"/>
    <n v="0"/>
    <n v="300"/>
    <n v="2609"/>
    <n v="1139"/>
    <n v="420.40053660406289"/>
    <n v="0"/>
    <n v="255"/>
    <n v="2550"/>
    <n v="4435.3"/>
    <s v="&gt;90 days"/>
    <n v="3"/>
    <s v="B"/>
    <n v="21"/>
    <n v="714.18881101360751"/>
  </r>
  <r>
    <s v="AGSH30736-01"/>
    <s v="手车丝杆固定铜螺母"/>
    <x v="3"/>
    <n v="202"/>
    <x v="1"/>
    <s v="HVX"/>
    <s v="MRP"/>
    <s v="MRP"/>
    <s v="VMI"/>
    <n v="268"/>
    <n v="0"/>
    <n v="6.3"/>
    <n v="0"/>
    <n v="0"/>
    <n v="2821"/>
    <n v="1688.3999999999999"/>
    <n v="86.68911733427862"/>
    <n v="0"/>
    <n v="0"/>
    <n v="0"/>
    <n v="17772.3"/>
    <s v="&lt;90 days"/>
    <n v="2"/>
    <s v="B"/>
    <n v="14"/>
    <n v="934.38120328767127"/>
  </r>
  <r>
    <s v="AGSH30740-01"/>
    <s v="DISK"/>
    <x v="2"/>
    <n v="219"/>
    <x v="1"/>
    <s v="HVX"/>
    <s v="SM"/>
    <s v="kanban"/>
    <n v="2600"/>
    <n v="383"/>
    <n v="400"/>
    <n v="3.02"/>
    <n v="0"/>
    <n v="100"/>
    <n v="3278"/>
    <n v="1156.6600000000001"/>
    <n v="29.841366687004271"/>
    <n v="0"/>
    <n v="151"/>
    <n v="1208"/>
    <n v="9899.56"/>
    <s v="&lt;30 days"/>
    <n v="3"/>
    <s v="B"/>
    <n v="21"/>
    <n v="226.17799304027812"/>
  </r>
  <r>
    <s v="AGSH30742-01"/>
    <s v="SLIDE PLATE"/>
    <x v="2"/>
    <n v="202"/>
    <x v="1"/>
    <s v="HVX"/>
    <s v="SM"/>
    <s v="kanban"/>
    <n v="2600"/>
    <n v="499"/>
    <n v="400"/>
    <n v="1.5"/>
    <n v="0"/>
    <n v="100"/>
    <n v="2849"/>
    <n v="748.5"/>
    <n v="49.068094068094069"/>
    <n v="0"/>
    <n v="75"/>
    <n v="600"/>
    <n v="4273.5"/>
    <s v="&lt;90 days"/>
    <n v="3"/>
    <s v="C"/>
    <n v="21"/>
    <n v="282.58524024464401"/>
  </r>
  <r>
    <s v="AGSH30746-01"/>
    <s v="手车翻板左侧板"/>
    <x v="3"/>
    <n v="202"/>
    <x v="1"/>
    <s v="HVX"/>
    <s v="MRP"/>
    <s v="MRP"/>
    <s v="VMI"/>
    <n v="1"/>
    <n v="0"/>
    <n v="9.8000000000000007"/>
    <n v="0"/>
    <n v="0"/>
    <n v="3072"/>
    <n v="9.8000000000000007"/>
    <n v="59.288736979166671"/>
    <n v="0"/>
    <n v="0"/>
    <n v="0"/>
    <n v="30105.600000000002"/>
    <s v="&lt;90 days"/>
    <n v="2"/>
    <s v="C"/>
    <n v="14"/>
    <n v="4.9406947374200465"/>
  </r>
  <r>
    <s v="AGSH30751-01"/>
    <s v="电动手车传动轴套"/>
    <x v="1"/>
    <n v="202"/>
    <x v="1"/>
    <s v="HVX"/>
    <s v="Order specific"/>
    <s v="Order specific"/>
    <n v="2100"/>
    <n v="16"/>
    <n v="34"/>
    <n v="7.3"/>
    <n v="0"/>
    <n v="0"/>
    <n v="184"/>
    <n v="116.8"/>
    <n v="1.9836956521739131"/>
    <n v="0"/>
    <n v="0"/>
    <n v="248.2"/>
    <n v="1343.2"/>
    <s v="Order specific"/>
    <s v="Order specific"/>
    <s v="C"/>
    <s v=""/>
    <n v="0"/>
  </r>
  <r>
    <s v="AGSH30753-01"/>
    <s v="电动手车传动齿轮轴套盖"/>
    <x v="1"/>
    <n v="202"/>
    <x v="1"/>
    <s v="HVX"/>
    <s v="Order specific"/>
    <s v="Order specific"/>
    <n v="2100"/>
    <n v="6"/>
    <n v="34"/>
    <n v="37.6"/>
    <n v="0"/>
    <n v="0"/>
    <n v="184"/>
    <n v="225.60000000000002"/>
    <n v="31.739130434782609"/>
    <n v="0"/>
    <n v="0"/>
    <n v="1278.4000000000001"/>
    <n v="6918.4000000000005"/>
    <s v="Order specific"/>
    <s v="Order specific"/>
    <s v="C"/>
    <s v=""/>
    <n v="0"/>
  </r>
  <r>
    <s v="AGSH30755-01"/>
    <s v="电动手车传动齿轮圆盖"/>
    <x v="1"/>
    <n v="202"/>
    <x v="1"/>
    <s v="HVX"/>
    <s v="Order specific"/>
    <s v="Order specific"/>
    <n v="2100"/>
    <n v="9"/>
    <n v="34"/>
    <n v="7.6"/>
    <n v="0"/>
    <n v="0"/>
    <n v="184"/>
    <n v="68.399999999999991"/>
    <n v="11.902173913043478"/>
    <n v="0"/>
    <n v="0"/>
    <n v="258.39999999999998"/>
    <n v="1398.3999999999999"/>
    <s v="Order specific"/>
    <s v="Order specific"/>
    <s v="C"/>
    <s v=""/>
    <n v="0"/>
  </r>
  <r>
    <s v="AGSH30757-01"/>
    <s v="电动手车垫片"/>
    <x v="1"/>
    <n v="213"/>
    <x v="1"/>
    <s v="HVX"/>
    <s v="Order specific"/>
    <s v="Order specific"/>
    <n v="2100"/>
    <n v="265"/>
    <n v="0"/>
    <n v="87.08"/>
    <n v="200"/>
    <n v="0"/>
    <n v="194"/>
    <n v="23076.2"/>
    <n v="16.932989690721651"/>
    <n v="17416"/>
    <n v="0"/>
    <n v="0"/>
    <n v="16893.52"/>
    <s v="Order specific"/>
    <s v="Order specific"/>
    <s v="A"/>
    <s v=""/>
    <n v="0"/>
  </r>
  <r>
    <s v="AGSH30761-01"/>
    <s v="电动手车传动齿轮弹簧"/>
    <x v="1"/>
    <n v="219"/>
    <x v="1"/>
    <s v="HVX"/>
    <s v="Order specific"/>
    <s v="Order specific"/>
    <n v="2100"/>
    <n v="28"/>
    <n v="32"/>
    <n v="2.0699999999999998"/>
    <n v="0"/>
    <n v="0"/>
    <n v="194"/>
    <n v="57.959999999999994"/>
    <n v="498.58247422680415"/>
    <n v="0"/>
    <n v="0"/>
    <n v="66.239999999999995"/>
    <n v="401.58"/>
    <s v="Order specific"/>
    <s v="Order specific"/>
    <s v="C"/>
    <s v=""/>
    <n v="0"/>
  </r>
  <r>
    <s v="AGSH30763-01"/>
    <s v="电动手车传动齿轮止动片"/>
    <x v="1"/>
    <n v="202"/>
    <x v="1"/>
    <s v="HVX"/>
    <s v="Order specific"/>
    <s v="Order specific"/>
    <n v="2100"/>
    <n v="180"/>
    <n v="0"/>
    <n v="0.6"/>
    <n v="0"/>
    <n v="0"/>
    <n v="183"/>
    <n v="108"/>
    <n v="55.84699453551913"/>
    <n v="0"/>
    <n v="0"/>
    <n v="0"/>
    <n v="109.8"/>
    <s v="Order specific"/>
    <s v="Order specific"/>
    <s v="C"/>
    <s v=""/>
    <n v="0"/>
  </r>
  <r>
    <s v="AGSH30765-01"/>
    <s v="电动手车传动齿轮（白色）"/>
    <x v="1"/>
    <n v="202"/>
    <x v="1"/>
    <s v="HVX"/>
    <s v="Order specific"/>
    <s v="Order specific"/>
    <n v="2100"/>
    <n v="281"/>
    <n v="20"/>
    <n v="23.99"/>
    <n v="0"/>
    <n v="0"/>
    <n v="175"/>
    <n v="6741.19"/>
    <n v="375.42857142857139"/>
    <n v="0"/>
    <n v="0"/>
    <n v="479.79999999999995"/>
    <n v="4198.25"/>
    <s v="Order specific"/>
    <s v="Order specific"/>
    <s v="B"/>
    <s v=""/>
    <n v="0"/>
  </r>
  <r>
    <s v="AGSH30767-01"/>
    <s v="电动手车传动齿轮套管"/>
    <x v="1"/>
    <n v="219"/>
    <x v="1"/>
    <s v="HVX"/>
    <s v="Order specific"/>
    <s v="Order specific"/>
    <n v="2100"/>
    <n v="16"/>
    <n v="34"/>
    <n v="1.54"/>
    <n v="0"/>
    <n v="0"/>
    <n v="183"/>
    <n v="24.64"/>
    <n v="560.46448087431691"/>
    <n v="0"/>
    <n v="0"/>
    <n v="52.36"/>
    <n v="281.82"/>
    <s v="Order specific"/>
    <s v="Order specific"/>
    <s v="C"/>
    <s v=""/>
    <n v="0"/>
  </r>
  <r>
    <s v="AGSH30769-01"/>
    <s v="电动手车传动齿轮轴承"/>
    <x v="1"/>
    <n v="202"/>
    <x v="1"/>
    <s v="HVX"/>
    <s v="Order specific"/>
    <s v="Order specific"/>
    <n v="2100"/>
    <n v="276"/>
    <n v="0"/>
    <n v="0.95"/>
    <n v="0"/>
    <n v="0"/>
    <n v="184"/>
    <n v="262.2"/>
    <n v="31.739130434782609"/>
    <n v="0"/>
    <n v="0"/>
    <n v="0"/>
    <n v="174.79999999999998"/>
    <s v="Order specific"/>
    <s v="Order specific"/>
    <s v="C"/>
    <s v=""/>
    <n v="0"/>
  </r>
  <r>
    <s v="AGSH30773-02"/>
    <s v="电动手车传动齿轮（主轮）"/>
    <x v="1"/>
    <n v="202"/>
    <x v="1"/>
    <s v="HVX"/>
    <s v="Order specific"/>
    <s v="Order specific"/>
    <n v="2100"/>
    <n v="16"/>
    <n v="34"/>
    <n v="48.06"/>
    <n v="0"/>
    <n v="0"/>
    <n v="183"/>
    <n v="768.96"/>
    <n v="550.49180327868851"/>
    <n v="0"/>
    <n v="0"/>
    <n v="1634.04"/>
    <n v="8794.98"/>
    <s v="Order specific"/>
    <s v="Order specific"/>
    <s v="C"/>
    <s v=""/>
    <n v="0"/>
  </r>
  <r>
    <s v="AGSH30775-01"/>
    <s v="电动手车传动齿轮（副轮）"/>
    <x v="1"/>
    <n v="202"/>
    <x v="1"/>
    <s v="HVX"/>
    <s v="Order specific"/>
    <s v="Order specific"/>
    <n v="2100"/>
    <n v="16"/>
    <n v="34"/>
    <n v="8.2100000000000009"/>
    <n v="0"/>
    <n v="0"/>
    <n v="183"/>
    <n v="131.36000000000001"/>
    <n v="31.912568306010929"/>
    <n v="0"/>
    <n v="0"/>
    <n v="279.14000000000004"/>
    <n v="1502.43"/>
    <s v="Order specific"/>
    <s v="Order specific"/>
    <s v="C"/>
    <s v=""/>
    <n v="0"/>
  </r>
  <r>
    <s v="AGSH30778-01"/>
    <s v="电动手车间隔圈"/>
    <x v="1"/>
    <n v="202"/>
    <x v="1"/>
    <s v="HVX"/>
    <s v="Order specific"/>
    <s v="Order specific"/>
    <n v="2100"/>
    <n v="1"/>
    <n v="102"/>
    <n v="0.75"/>
    <n v="0"/>
    <n v="0"/>
    <n v="556"/>
    <n v="0.75"/>
    <n v="10.503597122302159"/>
    <n v="0"/>
    <n v="0"/>
    <n v="76.5"/>
    <n v="417"/>
    <s v="Order specific"/>
    <s v="Order specific"/>
    <s v="C"/>
    <s v=""/>
    <n v="0"/>
  </r>
  <r>
    <s v="AGSH30780-01"/>
    <s v="电动手车传动齿轮（次轮）"/>
    <x v="1"/>
    <n v="202"/>
    <x v="1"/>
    <s v="HVX"/>
    <s v="Order specific"/>
    <s v="Order specific"/>
    <n v="2100"/>
    <n v="16"/>
    <n v="34"/>
    <n v="2.56"/>
    <n v="0"/>
    <n v="0"/>
    <n v="185"/>
    <n v="40.96"/>
    <n v="1.972972972972973"/>
    <n v="0"/>
    <n v="0"/>
    <n v="87.04"/>
    <n v="473.6"/>
    <s v="Order specific"/>
    <s v="Order specific"/>
    <s v="C"/>
    <s v=""/>
    <n v="0"/>
  </r>
  <r>
    <s v="AGSH30782-01"/>
    <s v="电动手车定位块"/>
    <x v="1"/>
    <n v="202"/>
    <x v="1"/>
    <s v="HVX"/>
    <s v="Order specific"/>
    <s v="Order specific"/>
    <n v="2100"/>
    <n v="16"/>
    <n v="34"/>
    <n v="18.45"/>
    <n v="0"/>
    <n v="0"/>
    <n v="183"/>
    <n v="295.2"/>
    <n v="31.912568306010929"/>
    <n v="0"/>
    <n v="0"/>
    <n v="627.29999999999995"/>
    <n v="3376.35"/>
    <s v="Order specific"/>
    <s v="Order specific"/>
    <s v="C"/>
    <s v=""/>
    <n v="0"/>
  </r>
  <r>
    <s v="AGSH30786-01"/>
    <s v="电动手车摇把轴限位块"/>
    <x v="1"/>
    <n v="202"/>
    <x v="1"/>
    <s v="HVX"/>
    <s v="Order specific"/>
    <s v="Order specific"/>
    <n v="2100"/>
    <n v="34"/>
    <n v="33"/>
    <n v="1.56"/>
    <n v="0"/>
    <n v="0"/>
    <n v="166"/>
    <n v="53.04"/>
    <n v="35.180722891566269"/>
    <n v="0"/>
    <n v="0"/>
    <n v="51.480000000000004"/>
    <n v="258.96000000000004"/>
    <s v="Order specific"/>
    <s v="Order specific"/>
    <s v="C"/>
    <s v=""/>
    <n v="0"/>
  </r>
  <r>
    <s v="AGSH30788-02"/>
    <s v="电动手车传动齿轮（摇把轮六角）"/>
    <x v="1"/>
    <n v="202"/>
    <x v="1"/>
    <s v="HVX"/>
    <s v="Order specific"/>
    <s v="Order specific"/>
    <n v="2100"/>
    <n v="16"/>
    <n v="34"/>
    <n v="41.83"/>
    <n v="0"/>
    <n v="0"/>
    <n v="170"/>
    <n v="669.28"/>
    <n v="73"/>
    <n v="0"/>
    <n v="0"/>
    <n v="1422.22"/>
    <n v="7111.0999999999995"/>
    <s v="Order specific"/>
    <s v="Order specific"/>
    <s v="C"/>
    <s v=""/>
    <n v="0"/>
  </r>
  <r>
    <s v="AGSH30790-01"/>
    <s v="电动手车传动齿轮（丝杆轮）"/>
    <x v="1"/>
    <n v="202"/>
    <x v="1"/>
    <s v="HVX"/>
    <s v="Order specific"/>
    <s v="Order specific"/>
    <n v="2100"/>
    <n v="16"/>
    <n v="34"/>
    <n v="22.05"/>
    <n v="0"/>
    <n v="0"/>
    <n v="183"/>
    <n v="352.8"/>
    <n v="31.912568306010929"/>
    <n v="0"/>
    <n v="0"/>
    <n v="749.7"/>
    <n v="4035.15"/>
    <s v="Order specific"/>
    <s v="Order specific"/>
    <s v="C"/>
    <s v=""/>
    <n v="0"/>
  </r>
  <r>
    <s v="AGSH30801-01"/>
    <s v="手车六角丝杆"/>
    <x v="3"/>
    <n v="202"/>
    <x v="1"/>
    <s v="HVX"/>
    <s v="MRP"/>
    <s v="MRP"/>
    <s v="VMI"/>
    <n v="57"/>
    <n v="0"/>
    <n v="172.43"/>
    <n v="0"/>
    <n v="0"/>
    <n v="2830"/>
    <n v="9828.51"/>
    <n v="2.0636042402826855"/>
    <n v="0"/>
    <n v="0"/>
    <n v="0"/>
    <n v="487976.9"/>
    <s v="&lt;15 days"/>
    <n v="1"/>
    <s v="A"/>
    <n v="7"/>
    <n v="0"/>
  </r>
  <r>
    <s v="AGSH30805-01"/>
    <s v="手车丝杆螺母"/>
    <x v="3"/>
    <n v="202"/>
    <x v="1"/>
    <s v="HVX"/>
    <s v="MRP"/>
    <s v="MRP"/>
    <s v="VMI"/>
    <n v="51"/>
    <n v="0"/>
    <n v="33.770000000000003"/>
    <n v="0"/>
    <n v="0"/>
    <n v="3019"/>
    <n v="1722.2700000000002"/>
    <n v="6.8913547532295452"/>
    <n v="0"/>
    <n v="0"/>
    <n v="0"/>
    <n v="101951.63"/>
    <s v="&lt;15 days"/>
    <n v="2"/>
    <s v="B"/>
    <n v="14"/>
    <n v="0"/>
  </r>
  <r>
    <s v="AGSH30808-01"/>
    <s v="手车丝杆磨擦片"/>
    <x v="3"/>
    <n v="202"/>
    <x v="1"/>
    <s v="HVX"/>
    <s v="MRP"/>
    <s v="MRP"/>
    <s v="VMI"/>
    <n v="23"/>
    <n v="0"/>
    <n v="6.3"/>
    <n v="0"/>
    <n v="0"/>
    <n v="2932"/>
    <n v="144.9"/>
    <n v="6.3489085948158248"/>
    <n v="0"/>
    <n v="0"/>
    <n v="0"/>
    <n v="18471.599999999999"/>
    <s v="&lt;15 days"/>
    <n v="2"/>
    <s v="C"/>
    <n v="14"/>
    <n v="0"/>
  </r>
  <r>
    <s v="AGSH30834-01"/>
    <s v="INTERLOCK"/>
    <x v="2"/>
    <n v="202"/>
    <x v="1"/>
    <s v="HVX"/>
    <s v="SM"/>
    <s v="kanban"/>
    <n v="2600"/>
    <n v="325"/>
    <n v="400"/>
    <n v="1.5"/>
    <n v="0"/>
    <n v="100"/>
    <n v="2089"/>
    <n v="487.5"/>
    <n v="4.018669219722355"/>
    <n v="0"/>
    <n v="75"/>
    <n v="600"/>
    <n v="3133.5"/>
    <s v="&lt;15 days"/>
    <n v="3"/>
    <s v="C"/>
    <n v="21"/>
    <n v="0"/>
  </r>
  <r>
    <s v="AGSH30853-02"/>
    <s v="电动手车S6联锁件"/>
    <x v="1"/>
    <n v="202"/>
    <x v="1"/>
    <s v="HVX"/>
    <s v="Order specific"/>
    <s v="Order specific"/>
    <n v="2100"/>
    <n v="16"/>
    <n v="34"/>
    <n v="3.92"/>
    <n v="0"/>
    <n v="0"/>
    <n v="170"/>
    <n v="62.72"/>
    <n v="697.7941176470589"/>
    <n v="0"/>
    <n v="0"/>
    <n v="133.28"/>
    <n v="666.4"/>
    <s v="Order specific"/>
    <s v="Order specific"/>
    <s v="C"/>
    <s v=""/>
    <n v="0"/>
  </r>
  <r>
    <s v="AGSH30853-03"/>
    <s v="CONNECTION"/>
    <x v="2"/>
    <n v="202"/>
    <x v="1"/>
    <s v="HVX"/>
    <s v="SM"/>
    <s v="kanban"/>
    <n v="2600"/>
    <n v="302"/>
    <n v="300"/>
    <n v="3.8"/>
    <n v="0"/>
    <n v="100"/>
    <n v="2609"/>
    <n v="1147.5999999999999"/>
    <n v="2.2384055193560752"/>
    <n v="0"/>
    <n v="190"/>
    <n v="1140"/>
    <n v="9914.1999999999989"/>
    <s v="&lt;15 days"/>
    <n v="3"/>
    <s v="B"/>
    <n v="21"/>
    <n v="0"/>
  </r>
  <r>
    <s v="AGSH30863-01"/>
    <s v="门闭锁连接件"/>
    <x v="3"/>
    <n v="202"/>
    <x v="1"/>
    <s v="HVX"/>
    <s v="MRP"/>
    <s v="MRP"/>
    <s v="VMI"/>
    <n v="131"/>
    <n v="0"/>
    <n v="5.89"/>
    <n v="0"/>
    <n v="0"/>
    <n v="2080"/>
    <n v="771.58999999999992"/>
    <n v="52.995192307692314"/>
    <n v="0"/>
    <n v="0"/>
    <n v="0"/>
    <n v="12251.199999999999"/>
    <s v="&lt;90 days"/>
    <n v="2"/>
    <s v="C"/>
    <n v="14"/>
    <n v="374.71848710877254"/>
  </r>
  <r>
    <s v="AGSH30884-01Z"/>
    <s v="手车面板210mm"/>
    <x v="3"/>
    <n v="202"/>
    <x v="1"/>
    <s v="HVX"/>
    <s v="MRP"/>
    <s v="MRP"/>
    <s v="VMI"/>
    <n v="1"/>
    <n v="0"/>
    <n v="29.05"/>
    <n v="0"/>
    <n v="0"/>
    <n v="2232"/>
    <n v="29.05"/>
    <n v="21.422491039426522"/>
    <n v="0"/>
    <n v="0"/>
    <n v="0"/>
    <n v="64839.6"/>
    <s v="&lt;30 days"/>
    <n v="2"/>
    <s v="C"/>
    <n v="14"/>
    <n v="6.6430846177977614"/>
  </r>
  <r>
    <s v="AGSH30888-01"/>
    <s v="电动手车面板185mm"/>
    <x v="1"/>
    <n v="202"/>
    <x v="1"/>
    <s v="HVX"/>
    <s v="Order specific"/>
    <s v="Order specific"/>
    <n v="2100"/>
    <n v="16"/>
    <n v="26"/>
    <n v="21.15"/>
    <n v="0"/>
    <n v="0"/>
    <n v="79"/>
    <n v="338.4"/>
    <n v="4.6202531645569618"/>
    <n v="0"/>
    <n v="0"/>
    <n v="549.9"/>
    <n v="1670.85"/>
    <s v="Order specific"/>
    <s v="Order specific"/>
    <s v="C"/>
    <s v=""/>
    <n v="0"/>
  </r>
  <r>
    <s v="AGSH30894-01"/>
    <s v="电动手车面板254mm"/>
    <x v="1"/>
    <n v="202"/>
    <x v="1"/>
    <s v="HVX"/>
    <s v="Order specific"/>
    <s v="Order specific"/>
    <n v="2100"/>
    <n v="7"/>
    <n v="0"/>
    <n v="29.35"/>
    <n v="0"/>
    <n v="0"/>
    <n v="0"/>
    <n v="205.45000000000002"/>
    <s v=""/>
    <n v="0"/>
    <n v="0"/>
    <n v="0"/>
    <n v="0"/>
    <s v="Order specific"/>
    <s v="Order specific"/>
    <s v="C"/>
    <s v=""/>
    <n v="0"/>
  </r>
  <r>
    <s v="AGSH30903-01"/>
    <s v="ROD"/>
    <x v="2"/>
    <n v="202"/>
    <x v="1"/>
    <s v="HVX"/>
    <s v="SM"/>
    <s v="kanban"/>
    <n v="2600"/>
    <n v="320"/>
    <n v="497"/>
    <n v="3.3"/>
    <n v="0"/>
    <n v="150"/>
    <n v="3046"/>
    <n v="1056"/>
    <n v="0.83880499015101773"/>
    <n v="0"/>
    <n v="247.5"/>
    <n v="1640.1"/>
    <n v="10051.799999999999"/>
    <s v="&lt;15 days"/>
    <n v="2"/>
    <s v="B"/>
    <n v="14"/>
    <n v="0"/>
  </r>
  <r>
    <s v="AGSH30904-01"/>
    <s v="ANGLE"/>
    <x v="2"/>
    <n v="202"/>
    <x v="1"/>
    <s v="HVX"/>
    <s v="SM"/>
    <s v="kanban"/>
    <n v="2600"/>
    <n v="340"/>
    <n v="200"/>
    <n v="2.8"/>
    <n v="0"/>
    <n v="100"/>
    <n v="2809"/>
    <n v="951.99999999999989"/>
    <n v="41.580633677465293"/>
    <n v="0"/>
    <n v="140"/>
    <n v="560"/>
    <n v="7865.2"/>
    <s v="&lt;90 days"/>
    <n v="3"/>
    <s v="B"/>
    <n v="21"/>
    <n v="310.99150273972606"/>
  </r>
  <r>
    <s v="AGSH30910-01"/>
    <s v="ANGLE"/>
    <x v="2"/>
    <n v="202"/>
    <x v="1"/>
    <s v="HVX"/>
    <s v="SM"/>
    <s v="kanban"/>
    <n v="2600"/>
    <n v="320"/>
    <n v="400"/>
    <n v="2.1"/>
    <n v="0"/>
    <n v="100"/>
    <n v="2905"/>
    <n v="672"/>
    <n v="42.719449225473319"/>
    <n v="0"/>
    <n v="105"/>
    <n v="840"/>
    <n v="6100.5"/>
    <s v="&lt;90 days"/>
    <n v="3"/>
    <s v="C"/>
    <n v="21"/>
    <n v="225.49471716357775"/>
  </r>
  <r>
    <s v="AGSH30911-01"/>
    <s v="ANGLE"/>
    <x v="2"/>
    <n v="202"/>
    <x v="1"/>
    <s v="HVX"/>
    <s v="SM"/>
    <s v="kanban"/>
    <n v="2600"/>
    <n v="311"/>
    <n v="300"/>
    <n v="2.2000000000000002"/>
    <n v="0"/>
    <n v="100"/>
    <n v="2524"/>
    <n v="684.2"/>
    <n v="46.275752773375594"/>
    <n v="0"/>
    <n v="110.00000000000001"/>
    <n v="660"/>
    <n v="5552.8"/>
    <s v="&lt;90 days"/>
    <n v="3"/>
    <s v="C"/>
    <n v="21"/>
    <n v="246.64800780821921"/>
  </r>
  <r>
    <s v="AGSH30912-01"/>
    <s v="ANGLE"/>
    <x v="2"/>
    <n v="202"/>
    <x v="1"/>
    <s v="HVX"/>
    <s v="SM"/>
    <s v="kanban"/>
    <n v="2600"/>
    <n v="256"/>
    <n v="500"/>
    <n v="1.3"/>
    <n v="0"/>
    <n v="100"/>
    <n v="2745"/>
    <n v="332.8"/>
    <n v="41.353369763205826"/>
    <n v="0"/>
    <n v="65"/>
    <n v="650"/>
    <n v="3568.5"/>
    <s v="&lt;90 days"/>
    <n v="3"/>
    <s v="C"/>
    <n v="21"/>
    <n v="108.10671505968374"/>
  </r>
  <r>
    <s v="AGSH30913-01"/>
    <s v="航空插联杆"/>
    <x v="3"/>
    <n v="202"/>
    <x v="1"/>
    <s v="HVX"/>
    <s v="MRP"/>
    <s v="MRP"/>
    <s v="VMI"/>
    <n v="1"/>
    <n v="0"/>
    <n v="14"/>
    <n v="0"/>
    <n v="0"/>
    <n v="2751"/>
    <n v="14"/>
    <n v="33.965830607051977"/>
    <n v="0"/>
    <n v="0"/>
    <n v="0"/>
    <n v="38514"/>
    <s v="&lt;90 days"/>
    <n v="2"/>
    <s v="C"/>
    <n v="14"/>
    <n v="5.4314666095890409"/>
  </r>
  <r>
    <s v="AGSH30914-01"/>
    <s v="电动手车手车航空插联锁件"/>
    <x v="1"/>
    <n v="202"/>
    <x v="1"/>
    <s v="HVX"/>
    <s v="Order specific"/>
    <s v="Order specific"/>
    <n v="2100"/>
    <n v="16"/>
    <n v="34"/>
    <n v="1.93"/>
    <n v="0"/>
    <n v="0"/>
    <n v="170"/>
    <n v="30.88"/>
    <n v="2.1470588235294117"/>
    <n v="0"/>
    <n v="0"/>
    <n v="65.62"/>
    <n v="328.09999999999997"/>
    <s v="Order specific"/>
    <s v="Order specific"/>
    <s v="C"/>
    <s v=""/>
    <n v="0"/>
  </r>
  <r>
    <s v="AGSH30915-01"/>
    <s v="航空插上联锁件"/>
    <x v="3"/>
    <n v="202"/>
    <x v="1"/>
    <s v="HVX"/>
    <s v="MRP"/>
    <s v="MRP"/>
    <s v="VMI"/>
    <n v="171"/>
    <n v="0"/>
    <n v="6.7"/>
    <n v="0"/>
    <n v="0"/>
    <n v="2992"/>
    <n v="1145.7"/>
    <n v="1.9518716577540105"/>
    <n v="0"/>
    <n v="0"/>
    <n v="0"/>
    <n v="20046.400000000001"/>
    <s v="&lt;15 days"/>
    <n v="2"/>
    <s v="B"/>
    <n v="14"/>
    <n v="0"/>
  </r>
  <r>
    <s v="AGSH30916-01"/>
    <s v="航空插下联锁件"/>
    <x v="3"/>
    <n v="202"/>
    <x v="1"/>
    <s v="HVX"/>
    <s v="MRP"/>
    <s v="MRP"/>
    <s v="VMI"/>
    <n v="242"/>
    <n v="0"/>
    <n v="7.2"/>
    <n v="0"/>
    <n v="0"/>
    <n v="3024"/>
    <n v="1742.4"/>
    <n v="20.639880952380953"/>
    <n v="0"/>
    <n v="0"/>
    <n v="0"/>
    <n v="21772.799999999999"/>
    <s v="&lt;30 days"/>
    <n v="2"/>
    <s v="B"/>
    <n v="14"/>
    <n v="369.95159394376356"/>
  </r>
  <r>
    <s v="AGSH30926-01"/>
    <s v="面板把手"/>
    <x v="1"/>
    <n v="202"/>
    <x v="1"/>
    <s v="HVX"/>
    <s v="Order specific"/>
    <s v="Order specific"/>
    <n v="2100"/>
    <n v="114"/>
    <n v="0"/>
    <n v="8.5"/>
    <n v="0"/>
    <n v="0"/>
    <n v="90"/>
    <n v="969"/>
    <n v="981.44444444444457"/>
    <n v="0"/>
    <n v="0"/>
    <n v="0"/>
    <n v="765"/>
    <s v="Order specific"/>
    <s v="Order specific"/>
    <s v="B"/>
    <s v=""/>
    <n v="0"/>
  </r>
  <r>
    <s v="AGSH30961-01"/>
    <s v="64针航空插座外壳（公要)配客户"/>
    <x v="3"/>
    <n v="219"/>
    <x v="1"/>
    <s v="HVX"/>
    <s v="MRP"/>
    <s v="MRP"/>
    <s v="VMI"/>
    <n v="52"/>
    <n v="0"/>
    <n v="112.82"/>
    <n v="0"/>
    <n v="0"/>
    <n v="1184"/>
    <n v="5866.6399999999994"/>
    <n v="35.143581081081081"/>
    <n v="0"/>
    <n v="0"/>
    <n v="0"/>
    <n v="133578.88"/>
    <s v="&lt;90 days"/>
    <n v="2"/>
    <s v="B"/>
    <n v="14"/>
    <n v="2329.5171209228547"/>
  </r>
  <r>
    <s v="AGSH30973-01"/>
    <s v="GLIDE"/>
    <x v="1"/>
    <n v="202"/>
    <x v="1"/>
    <s v="HVX"/>
    <s v="Order specific"/>
    <s v="Order specific"/>
    <n v="2100"/>
    <n v="229"/>
    <n v="0"/>
    <n v="1.56"/>
    <n v="0"/>
    <n v="0"/>
    <n v="462"/>
    <n v="357.24"/>
    <n v="41.082251082251084"/>
    <n v="0"/>
    <n v="0"/>
    <n v="0"/>
    <n v="720.72"/>
    <s v="Order specific"/>
    <s v="Order specific"/>
    <s v="C"/>
    <s v=""/>
    <n v="0"/>
  </r>
  <r>
    <s v="AGSH31052-02"/>
    <s v="下触臂连接件"/>
    <x v="3"/>
    <n v="202"/>
    <x v="1"/>
    <s v="HVX"/>
    <s v="MRP"/>
    <s v="MRP"/>
    <s v="VMI"/>
    <n v="3"/>
    <n v="0"/>
    <n v="36.5"/>
    <n v="0"/>
    <n v="0"/>
    <n v="7956"/>
    <n v="109.5"/>
    <n v="10.505907491201608"/>
    <n v="0"/>
    <n v="0"/>
    <n v="0"/>
    <n v="290394"/>
    <s v="&lt;15 days"/>
    <n v="1"/>
    <s v="C"/>
    <n v="7"/>
    <n v="24.117091703056765"/>
  </r>
  <r>
    <s v="AGSH31067-01"/>
    <s v="拉杆"/>
    <x v="3"/>
    <n v="202"/>
    <x v="1"/>
    <s v="HVX"/>
    <s v="MRP"/>
    <s v="MRP"/>
    <s v="VMI"/>
    <n v="3"/>
    <n v="0"/>
    <n v="10.3"/>
    <n v="0"/>
    <n v="0"/>
    <n v="8853"/>
    <n v="30.900000000000002"/>
    <n v="0.12368688580142326"/>
    <n v="0"/>
    <n v="0"/>
    <n v="0"/>
    <n v="91185.900000000009"/>
    <s v="&lt;15 days"/>
    <n v="2"/>
    <s v="C"/>
    <n v="14"/>
    <n v="0"/>
  </r>
  <r>
    <s v="AGSH31074-01"/>
    <s v="COMPRESSION SPRING"/>
    <x v="3"/>
    <n v="219"/>
    <x v="1"/>
    <s v="HVX"/>
    <s v="MRP"/>
    <s v="MRP"/>
    <s v="VMI"/>
    <n v="16"/>
    <n v="0"/>
    <n v="4.18"/>
    <n v="0"/>
    <n v="0"/>
    <n v="16141"/>
    <n v="66.88"/>
    <n v="6.7839662970076209E-2"/>
    <n v="0"/>
    <n v="0"/>
    <n v="0"/>
    <n v="67469.37999999999"/>
    <s v="&lt;15 days"/>
    <n v="2"/>
    <s v="C"/>
    <n v="14"/>
    <n v="0"/>
  </r>
  <r>
    <s v="AGSH31083-01"/>
    <s v="SLEEVE"/>
    <x v="2"/>
    <n v="202"/>
    <x v="1"/>
    <s v="HVX"/>
    <s v="SM"/>
    <s v="kanban"/>
    <n v="2600"/>
    <n v="255"/>
    <n v="630"/>
    <n v="4.96"/>
    <n v="0"/>
    <n v="240"/>
    <n v="4074"/>
    <n v="1264.8"/>
    <n v="1.4334806087383407"/>
    <n v="0"/>
    <n v="595.20000000000005"/>
    <n v="3124.8"/>
    <n v="20207.04"/>
    <s v="&lt;15 days"/>
    <n v="2"/>
    <s v="B"/>
    <n v="14"/>
    <n v="0"/>
  </r>
  <r>
    <s v="AGSH31087-01"/>
    <s v="拨叉板"/>
    <x v="3"/>
    <n v="212"/>
    <x v="1"/>
    <s v="HVX"/>
    <s v="MRP"/>
    <s v="MRP"/>
    <s v="VMI"/>
    <n v="6"/>
    <n v="0"/>
    <n v="19.149999999999999"/>
    <n v="0"/>
    <n v="0"/>
    <n v="17706"/>
    <n v="114.89999999999999"/>
    <n v="5.256692646560488"/>
    <n v="0"/>
    <n v="0"/>
    <n v="0"/>
    <n v="339069.89999999997"/>
    <s v="&lt;15 days"/>
    <n v="1"/>
    <s v="C"/>
    <n v="7"/>
    <n v="0"/>
  </r>
  <r>
    <s v="AGSH31089-01"/>
    <s v="泡筒支撑板"/>
    <x v="3"/>
    <n v="202"/>
    <x v="1"/>
    <s v="HVX"/>
    <s v="MRP"/>
    <s v="MRP"/>
    <s v="VMI"/>
    <n v="5"/>
    <n v="0"/>
    <n v="24.5"/>
    <n v="0"/>
    <n v="0"/>
    <n v="8851"/>
    <n v="122.5"/>
    <n v="0.2474296689639589"/>
    <n v="0"/>
    <n v="0"/>
    <n v="0"/>
    <n v="216849.5"/>
    <s v="&lt;15 days"/>
    <n v="1"/>
    <s v="C"/>
    <n v="7"/>
    <n v="0"/>
  </r>
  <r>
    <s v="AGSH31091-01"/>
    <s v="AXLE"/>
    <x v="2"/>
    <n v="212"/>
    <x v="1"/>
    <s v="HVX"/>
    <s v="SM"/>
    <s v="kanban"/>
    <n v="2600"/>
    <n v="420"/>
    <n v="600"/>
    <n v="4.17"/>
    <n v="0"/>
    <n v="200"/>
    <n v="8851"/>
    <n v="1751.3999999999999"/>
    <n v="0.20619139080329904"/>
    <n v="0"/>
    <n v="417"/>
    <n v="2502"/>
    <n v="36908.67"/>
    <s v="&lt;15 days"/>
    <n v="2"/>
    <s v="B"/>
    <n v="14"/>
    <n v="0"/>
  </r>
  <r>
    <s v="AGSH31093-01"/>
    <s v="AXLE"/>
    <x v="2"/>
    <n v="212"/>
    <x v="1"/>
    <s v="HVX"/>
    <s v="SM"/>
    <s v="kanban"/>
    <n v="2600"/>
    <n v="862"/>
    <n v="1800"/>
    <n v="3.8"/>
    <n v="0"/>
    <n v="400"/>
    <n v="17611"/>
    <n v="3275.6"/>
    <n v="8.7047867809891546"/>
    <n v="0"/>
    <n v="760"/>
    <n v="6840"/>
    <n v="66921.8"/>
    <s v="&lt;15 days"/>
    <n v="2"/>
    <s v="B"/>
    <n v="14"/>
    <n v="0"/>
  </r>
  <r>
    <s v="AGSH31102-01"/>
    <s v="灭弧室定位架VG3及以上"/>
    <x v="3"/>
    <n v="202"/>
    <x v="1"/>
    <s v="HVX"/>
    <s v="MRP"/>
    <s v="MRP"/>
    <s v="VMI"/>
    <n v="3"/>
    <n v="0"/>
    <n v="16.5"/>
    <n v="0"/>
    <n v="0"/>
    <n v="5133"/>
    <n v="49.5"/>
    <n v="61.295538671342293"/>
    <n v="0"/>
    <n v="0"/>
    <n v="0"/>
    <n v="84694.5"/>
    <s v="&lt;90 days"/>
    <n v="2"/>
    <s v="C"/>
    <n v="14"/>
    <n v="25.20811925118393"/>
  </r>
  <r>
    <s v="AGSH31115-01"/>
    <s v="小电流连接罩"/>
    <x v="3"/>
    <n v="202"/>
    <x v="1"/>
    <s v="HVX"/>
    <s v="MRP"/>
    <s v="MRP"/>
    <s v="VMI"/>
    <n v="3"/>
    <n v="0"/>
    <n v="40.26"/>
    <n v="0"/>
    <n v="0"/>
    <n v="3340"/>
    <n v="120.78"/>
    <n v="0.32784431137724551"/>
    <n v="0"/>
    <n v="0"/>
    <n v="0"/>
    <n v="134468.4"/>
    <s v="&lt;15 days"/>
    <n v="2"/>
    <s v="C"/>
    <n v="14"/>
    <n v="0"/>
  </r>
  <r>
    <s v="AGSH31124-01"/>
    <s v="上散热片（带环氧）"/>
    <x v="3"/>
    <n v="202"/>
    <x v="1"/>
    <s v="HVX"/>
    <s v="MRP"/>
    <s v="MRP"/>
    <s v="VMI"/>
    <n v="9"/>
    <n v="0"/>
    <n v="70"/>
    <n v="0"/>
    <n v="0"/>
    <n v="3798"/>
    <n v="630"/>
    <n v="0.28830963665086889"/>
    <n v="0"/>
    <n v="0"/>
    <n v="0"/>
    <n v="265860"/>
    <s v="&lt;15 days"/>
    <n v="1"/>
    <s v="C"/>
    <n v="7"/>
    <n v="0"/>
  </r>
  <r>
    <s v="AGSH31124-02"/>
    <s v="上散热片（不带环氧）"/>
    <x v="3"/>
    <n v="202"/>
    <x v="1"/>
    <s v="HVX"/>
    <s v="MRP"/>
    <s v="MRP"/>
    <s v="VMI"/>
    <n v="3"/>
    <n v="0"/>
    <n v="64"/>
    <n v="0"/>
    <n v="0"/>
    <n v="1815"/>
    <n v="192"/>
    <n v="1.809917355371901"/>
    <n v="0"/>
    <n v="0"/>
    <n v="0"/>
    <n v="116160"/>
    <s v="&lt;15 days"/>
    <n v="2"/>
    <s v="C"/>
    <n v="14"/>
    <n v="0"/>
  </r>
  <r>
    <s v="AGSH31184-03"/>
    <s v="上触臂"/>
    <x v="3"/>
    <n v="202"/>
    <x v="1"/>
    <s v="HVX"/>
    <s v="MRP"/>
    <s v="MRP"/>
    <s v="VMI"/>
    <n v="3"/>
    <n v="0"/>
    <n v="419.39"/>
    <n v="0"/>
    <n v="0"/>
    <n v="2155"/>
    <n v="1258.17"/>
    <n v="0.50812064965197212"/>
    <n v="0"/>
    <n v="0"/>
    <n v="0"/>
    <n v="903785.45"/>
    <s v="&lt;15 days"/>
    <n v="1"/>
    <s v="B"/>
    <n v="7"/>
    <n v="0"/>
  </r>
  <r>
    <s v="AGSH31192-03"/>
    <s v="上触臂"/>
    <x v="3"/>
    <n v="202"/>
    <x v="1"/>
    <s v="HVX"/>
    <s v="MRP"/>
    <s v="MRP"/>
    <s v="VMI"/>
    <n v="3"/>
    <n v="0"/>
    <n v="455.37"/>
    <n v="0"/>
    <n v="0"/>
    <n v="2155"/>
    <n v="1366.1100000000001"/>
    <n v="0.50812064965197212"/>
    <n v="0"/>
    <n v="0"/>
    <n v="0"/>
    <n v="981322.35"/>
    <s v="&lt;15 days"/>
    <n v="1"/>
    <s v="B"/>
    <n v="7"/>
    <n v="0"/>
  </r>
  <r>
    <s v="AGSH31212-01"/>
    <s v="上触臂630A"/>
    <x v="3"/>
    <n v="202"/>
    <x v="1"/>
    <s v="HVX"/>
    <s v="MRP"/>
    <s v="MRP"/>
    <s v="VMI"/>
    <n v="54"/>
    <n v="0"/>
    <n v="236.27"/>
    <n v="0"/>
    <n v="0"/>
    <n v="29"/>
    <n v="12758.58"/>
    <n v="37.758620689655174"/>
    <n v="0"/>
    <n v="0"/>
    <n v="0"/>
    <n v="6851.83"/>
    <s v="&lt;90 days"/>
    <n v="3"/>
    <s v="A"/>
    <n v="21"/>
    <n v="3737.3900646575344"/>
  </r>
  <r>
    <s v="AGSH31218-02"/>
    <s v="上触臂630A"/>
    <x v="3"/>
    <n v="202"/>
    <x v="1"/>
    <s v="HVX"/>
    <s v="MRP"/>
    <s v="MRP"/>
    <s v="VMI"/>
    <n v="54"/>
    <n v="0"/>
    <n v="283.45"/>
    <n v="0"/>
    <n v="0"/>
    <n v="28"/>
    <n v="15306.3"/>
    <n v="703.92857142857144"/>
    <n v="0"/>
    <n v="0"/>
    <n v="0"/>
    <n v="7936.5999999999995"/>
    <s v="&gt;90 days"/>
    <n v="3"/>
    <s v="A"/>
    <n v="21"/>
    <n v="9800.78464109589"/>
  </r>
  <r>
    <s v="AGSH31233-01"/>
    <s v="ADJUSTABLE SPACER"/>
    <x v="2"/>
    <n v="202"/>
    <x v="1"/>
    <s v="HVX"/>
    <s v="SM"/>
    <s v="kanban"/>
    <n v="2600"/>
    <n v="541"/>
    <n v="800"/>
    <n v="3.39"/>
    <n v="0"/>
    <n v="200"/>
    <n v="4071"/>
    <n v="1833.99"/>
    <n v="4.8415622697126013"/>
    <n v="0"/>
    <n v="339"/>
    <n v="2712"/>
    <n v="13800.69"/>
    <s v="&lt;15 days"/>
    <n v="2"/>
    <s v="B"/>
    <n v="14"/>
    <n v="0"/>
  </r>
  <r>
    <s v="AGSH31242-01"/>
    <s v="极柱连杆210mm"/>
    <x v="3"/>
    <n v="202"/>
    <x v="1"/>
    <s v="HVX"/>
    <s v="MRP"/>
    <s v="MRP"/>
    <s v="VMI"/>
    <n v="1"/>
    <n v="0"/>
    <n v="62"/>
    <n v="0"/>
    <n v="0"/>
    <n v="2507"/>
    <n v="62"/>
    <n v="78.765456721180698"/>
    <n v="0"/>
    <n v="0"/>
    <n v="0"/>
    <n v="155434"/>
    <s v="&lt;90 days"/>
    <n v="2"/>
    <s v="C"/>
    <n v="14"/>
    <n v="33.646760894335706"/>
  </r>
  <r>
    <s v="AGSH31247-01"/>
    <s v="THREADED HINGE"/>
    <x v="2"/>
    <n v="212"/>
    <x v="1"/>
    <s v="HVX"/>
    <s v="SM"/>
    <s v="kanban"/>
    <n v="2600"/>
    <n v="684"/>
    <n v="800"/>
    <n v="3.69"/>
    <n v="0"/>
    <n v="200"/>
    <n v="8850"/>
    <n v="2523.96"/>
    <n v="4.1242937853107342E-2"/>
    <n v="0"/>
    <n v="369"/>
    <n v="2952"/>
    <n v="32656.5"/>
    <s v="&lt;15 days"/>
    <n v="2"/>
    <s v="B"/>
    <n v="14"/>
    <n v="0"/>
  </r>
  <r>
    <s v="AGSH31265-01"/>
    <s v="触臂套筒（长）"/>
    <x v="3"/>
    <n v="202"/>
    <x v="1"/>
    <s v="HVX"/>
    <s v="MRP"/>
    <s v="MRP"/>
    <s v="VMI"/>
    <n v="6"/>
    <n v="0"/>
    <n v="16.899999999999999"/>
    <n v="0"/>
    <n v="0"/>
    <n v="10864"/>
    <n v="101.39999999999999"/>
    <n v="22.980486008836525"/>
    <n v="0"/>
    <n v="0"/>
    <n v="0"/>
    <n v="183601.59999999998"/>
    <s v="&lt;30 days"/>
    <n v="1"/>
    <s v="C"/>
    <n v="7"/>
    <n v="46.538530353280457"/>
  </r>
  <r>
    <s v="AGSH31299-01"/>
    <s v="SPACER"/>
    <x v="2"/>
    <n v="202"/>
    <x v="1"/>
    <s v="HVX"/>
    <s v="SM"/>
    <s v="kanban"/>
    <n v="2600"/>
    <n v="242"/>
    <n v="330"/>
    <n v="2.5"/>
    <n v="0"/>
    <n v="90"/>
    <n v="1437"/>
    <n v="605"/>
    <n v="1.5240083507306887"/>
    <n v="0"/>
    <n v="112.5"/>
    <n v="825"/>
    <n v="3592.5"/>
    <s v="&lt;15 days"/>
    <n v="3"/>
    <s v="C"/>
    <n v="21"/>
    <n v="0"/>
  </r>
  <r>
    <s v="AGSH31303-01"/>
    <s v="1600A/2000A鸭嘴触子"/>
    <x v="3"/>
    <n v="212"/>
    <x v="1"/>
    <s v="HVX"/>
    <s v="MRP"/>
    <s v="MRP"/>
    <s v="VMI"/>
    <n v="111"/>
    <n v="0"/>
    <n v="189.2"/>
    <n v="0"/>
    <n v="0"/>
    <n v="3868"/>
    <n v="21001.199999999997"/>
    <n v="22.836091003102378"/>
    <n v="0"/>
    <n v="0"/>
    <n v="0"/>
    <n v="731825.6"/>
    <s v="&lt;30 days"/>
    <n v="1"/>
    <s v="A"/>
    <n v="7"/>
    <n v="9612.0112438356155"/>
  </r>
  <r>
    <s v="AGSH31325-01"/>
    <s v="电动手车连接件"/>
    <x v="1"/>
    <n v="202"/>
    <x v="1"/>
    <s v="HVX"/>
    <s v="Order specific"/>
    <s v="Order specific"/>
    <n v="2100"/>
    <n v="44"/>
    <n v="6"/>
    <n v="1.1499999999999999"/>
    <n v="0"/>
    <n v="0"/>
    <n v="170"/>
    <n v="50.599999999999994"/>
    <n v="238.32352941176472"/>
    <n v="0"/>
    <n v="0"/>
    <n v="6.8999999999999995"/>
    <n v="195.49999999999997"/>
    <s v="Order specific"/>
    <s v="Order specific"/>
    <s v="C"/>
    <s v=""/>
    <n v="0"/>
  </r>
  <r>
    <s v="AGSH31403-01"/>
    <s v="电动手车丝杆挡板"/>
    <x v="1"/>
    <n v="202"/>
    <x v="1"/>
    <s v="HVX"/>
    <s v="Order specific"/>
    <s v="Order specific"/>
    <n v="2100"/>
    <n v="16"/>
    <n v="34"/>
    <n v="9.1199999999999992"/>
    <n v="0"/>
    <n v="0"/>
    <n v="184"/>
    <n v="145.91999999999999"/>
    <n v="87.282608695652172"/>
    <n v="0"/>
    <n v="0"/>
    <n v="310.08"/>
    <n v="1678.08"/>
    <s v="Order specific"/>
    <s v="Order specific"/>
    <s v="C"/>
    <s v=""/>
    <n v="0"/>
  </r>
  <r>
    <s v="AGSH31410-01"/>
    <s v="电动手车合闸闭锁件"/>
    <x v="1"/>
    <n v="202"/>
    <x v="1"/>
    <s v="HVX"/>
    <s v="Order specific"/>
    <s v="Order specific"/>
    <n v="2100"/>
    <n v="16"/>
    <n v="34"/>
    <n v="7.17"/>
    <n v="0"/>
    <n v="0"/>
    <n v="183"/>
    <n v="114.72"/>
    <n v="31.912568306010929"/>
    <n v="0"/>
    <n v="0"/>
    <n v="243.78"/>
    <n v="1312.11"/>
    <s v="Order specific"/>
    <s v="Order specific"/>
    <s v="C"/>
    <s v=""/>
    <n v="0"/>
  </r>
  <r>
    <s v="AGSH31433-01"/>
    <s v="防跳继电器K01 24VDC"/>
    <x v="1"/>
    <n v="202"/>
    <x v="1"/>
    <s v="HVX"/>
    <s v="Order specific"/>
    <s v="Order specific"/>
    <n v="2100"/>
    <n v="42"/>
    <n v="0"/>
    <n v="68"/>
    <n v="0"/>
    <n v="0"/>
    <n v="0"/>
    <n v="2856"/>
    <s v=""/>
    <n v="0"/>
    <n v="0"/>
    <n v="0"/>
    <n v="0"/>
    <s v="Order specific"/>
    <s v="Order specific"/>
    <s v="B"/>
    <s v=""/>
    <n v="0"/>
  </r>
  <r>
    <s v="AGSH31434-01"/>
    <s v="防跳继电器K01 48VDC"/>
    <x v="3"/>
    <n v="202"/>
    <x v="1"/>
    <s v="HVX"/>
    <s v="MRP"/>
    <s v="MRP"/>
    <s v="VMI"/>
    <n v="19"/>
    <n v="0"/>
    <n v="75.930000000000007"/>
    <n v="0"/>
    <n v="0"/>
    <n v="33"/>
    <n v="1442.67"/>
    <n v="464.54545454545456"/>
    <n v="0"/>
    <n v="0"/>
    <n v="0"/>
    <n v="2505.69"/>
    <s v="&gt;90 days"/>
    <n v="3"/>
    <s v="B"/>
    <n v="21"/>
    <n v="909.11925123287688"/>
  </r>
  <r>
    <s v="AGSH31466-01"/>
    <s v="电磁铁支架附件"/>
    <x v="1"/>
    <n v="202"/>
    <x v="1"/>
    <s v="HVX"/>
    <s v="Order specific"/>
    <s v="Order specific"/>
    <n v="2100"/>
    <n v="85"/>
    <n v="0"/>
    <n v="3.91"/>
    <n v="0"/>
    <n v="0"/>
    <n v="70"/>
    <n v="332.35"/>
    <n v="99.071428571428569"/>
    <n v="0"/>
    <n v="0"/>
    <n v="0"/>
    <n v="273.7"/>
    <s v="Order specific"/>
    <s v="Order specific"/>
    <s v="C"/>
    <s v=""/>
    <n v="0"/>
  </r>
  <r>
    <s v="AGSH31468-01"/>
    <s v="FIXING"/>
    <x v="2"/>
    <n v="202"/>
    <x v="1"/>
    <s v="HVX"/>
    <s v="SM"/>
    <s v="kanban"/>
    <n v="2600"/>
    <n v="442"/>
    <n v="640"/>
    <n v="7.1"/>
    <n v="0"/>
    <n v="300"/>
    <n v="16265"/>
    <n v="3138.2"/>
    <n v="1.9074700276667693"/>
    <n v="0"/>
    <n v="1065"/>
    <n v="4544"/>
    <n v="115481.5"/>
    <s v="&lt;15 days"/>
    <n v="2"/>
    <s v="B"/>
    <n v="14"/>
    <n v="0"/>
  </r>
  <r>
    <s v="AGSH31481-01"/>
    <s v="合分闸电磁铁220V 135-260V"/>
    <x v="3"/>
    <n v="202"/>
    <x v="1"/>
    <s v="HVX"/>
    <s v="MRP"/>
    <s v="MRP"/>
    <s v="VMI"/>
    <n v="19"/>
    <n v="0"/>
    <n v="45"/>
    <n v="0"/>
    <n v="0"/>
    <n v="9150"/>
    <n v="855"/>
    <n v="17.631693989071039"/>
    <n v="0"/>
    <n v="0"/>
    <n v="0"/>
    <n v="411750"/>
    <s v="&lt;30 days"/>
    <n v="1"/>
    <s v="C"/>
    <n v="7"/>
    <n v="340.26593937891278"/>
  </r>
  <r>
    <s v="AGSH31482-01"/>
    <s v="合分闸电磁铁220V 110V61-134V"/>
    <x v="3"/>
    <n v="202"/>
    <x v="1"/>
    <s v="HVX"/>
    <s v="MRP"/>
    <s v="MRP"/>
    <s v="VMI"/>
    <n v="4"/>
    <n v="0"/>
    <n v="45"/>
    <n v="0"/>
    <n v="0"/>
    <n v="8072"/>
    <n v="180"/>
    <n v="0.85914271555996036"/>
    <n v="0"/>
    <n v="0"/>
    <n v="0"/>
    <n v="363240"/>
    <s v="&lt;15 days"/>
    <n v="1"/>
    <s v="C"/>
    <n v="7"/>
    <n v="0"/>
  </r>
  <r>
    <s v="AGSH31483-01"/>
    <s v="合分闸电磁铁48VDC"/>
    <x v="3"/>
    <n v="202"/>
    <x v="1"/>
    <s v="HVX"/>
    <s v="MRP"/>
    <s v="MRP"/>
    <s v="VMI"/>
    <n v="37"/>
    <n v="0"/>
    <n v="45"/>
    <n v="0"/>
    <n v="0"/>
    <n v="404"/>
    <n v="1665"/>
    <n v="3.613861386138614"/>
    <n v="0"/>
    <n v="0"/>
    <n v="0"/>
    <n v="18180"/>
    <s v="&lt;15 days"/>
    <n v="2"/>
    <s v="B"/>
    <n v="14"/>
    <n v="0"/>
  </r>
  <r>
    <s v="AGSH31484-01"/>
    <s v="合分闸电磁铁（24V)"/>
    <x v="3"/>
    <n v="202"/>
    <x v="1"/>
    <s v="HVX"/>
    <s v="MRP"/>
    <s v="MRP"/>
    <s v="VMI"/>
    <n v="58"/>
    <n v="0"/>
    <n v="44.35"/>
    <n v="0"/>
    <n v="0"/>
    <n v="35"/>
    <n v="2572.3000000000002"/>
    <n v="385.85714285714289"/>
    <n v="0"/>
    <n v="0"/>
    <n v="0"/>
    <n v="1552.25"/>
    <s v="&gt;90 days"/>
    <n v="3"/>
    <s v="B"/>
    <n v="21"/>
    <n v="1605.3209078119216"/>
  </r>
  <r>
    <s v="AGSH31485-01"/>
    <s v="过流脱扣器（5A）"/>
    <x v="3"/>
    <n v="202"/>
    <x v="1"/>
    <s v="HVX"/>
    <s v="MRP"/>
    <s v="MRP"/>
    <s v="VMI"/>
    <n v="81"/>
    <n v="0"/>
    <n v="44.92"/>
    <n v="0"/>
    <n v="0"/>
    <n v="75"/>
    <n v="3638.52"/>
    <n v="282.26666666666665"/>
    <n v="0"/>
    <n v="0"/>
    <n v="0"/>
    <n v="3369"/>
    <s v="&gt;90 days"/>
    <n v="3"/>
    <s v="B"/>
    <n v="21"/>
    <n v="2222.7627588096361"/>
  </r>
  <r>
    <s v="AGSH31495-01"/>
    <s v="SHAFT"/>
    <x v="2"/>
    <n v="202"/>
    <x v="1"/>
    <s v="HVX"/>
    <s v="SM"/>
    <s v="kanban"/>
    <n v="2600"/>
    <n v="220"/>
    <n v="300"/>
    <n v="4.78"/>
    <n v="0"/>
    <n v="100"/>
    <n v="2723"/>
    <n v="1051.6000000000001"/>
    <n v="10.857510099155343"/>
    <n v="0"/>
    <n v="239"/>
    <n v="1434"/>
    <n v="13015.94"/>
    <s v="&lt;15 days"/>
    <n v="2"/>
    <s v="B"/>
    <n v="14"/>
    <n v="0"/>
  </r>
  <r>
    <s v="AGSH31506-04"/>
    <s v="防跳继电器K01 110VDC"/>
    <x v="1"/>
    <n v="202"/>
    <x v="1"/>
    <s v="HVX"/>
    <s v="Order specific"/>
    <s v="Order specific"/>
    <n v="2100"/>
    <n v="13"/>
    <n v="900"/>
    <n v="58.91"/>
    <n v="400"/>
    <n v="300"/>
    <n v="2526"/>
    <n v="765.82999999999993"/>
    <n v="31.789390340459224"/>
    <n v="23564"/>
    <n v="8836.5"/>
    <n v="53019"/>
    <n v="148806.66"/>
    <s v="Order specific"/>
    <s v="Order specific"/>
    <s v="C"/>
    <s v=""/>
    <n v="0"/>
  </r>
  <r>
    <s v="AGSH31506-05"/>
    <s v="防跳继电器K01 125VDC"/>
    <x v="1"/>
    <n v="202"/>
    <x v="1"/>
    <s v="HVX"/>
    <s v="Order specific"/>
    <s v="Order specific"/>
    <n v="2100"/>
    <n v="286"/>
    <n v="0"/>
    <n v="110.84"/>
    <n v="0"/>
    <n v="0"/>
    <n v="15"/>
    <n v="31700.240000000002"/>
    <n v="316.33333333333337"/>
    <n v="0"/>
    <n v="0"/>
    <n v="0"/>
    <n v="1662.6000000000001"/>
    <s v="Order specific"/>
    <s v="Order specific"/>
    <s v="A"/>
    <s v=""/>
    <n v="0"/>
  </r>
  <r>
    <s v="AGSH31506-06"/>
    <s v="防跳继电器K01 220VDC"/>
    <x v="1"/>
    <n v="202"/>
    <x v="1"/>
    <s v="HVX"/>
    <s v="Order specific"/>
    <s v="Order specific"/>
    <n v="2100"/>
    <n v="774"/>
    <n v="0"/>
    <n v="61.9"/>
    <n v="400"/>
    <n v="400"/>
    <n v="2587"/>
    <n v="47910.6"/>
    <n v="40.35175879396985"/>
    <n v="24760"/>
    <n v="12380"/>
    <n v="0"/>
    <n v="160135.29999999999"/>
    <s v="Order specific"/>
    <s v="Order specific"/>
    <s v="A"/>
    <s v=""/>
    <n v="0"/>
  </r>
  <r>
    <s v="AGSH31506-08"/>
    <s v="防跳继电器K01 220VAC"/>
    <x v="1"/>
    <n v="202"/>
    <x v="1"/>
    <s v="HVX"/>
    <s v="Order specific"/>
    <s v="Order specific"/>
    <n v="2100"/>
    <n v="57"/>
    <n v="0"/>
    <n v="68"/>
    <n v="0"/>
    <n v="0"/>
    <n v="87"/>
    <n v="3876"/>
    <n v="3247.2413793103447"/>
    <n v="0"/>
    <n v="0"/>
    <n v="0"/>
    <n v="5916"/>
    <s v="Order specific"/>
    <s v="Order specific"/>
    <s v="B"/>
    <s v=""/>
    <n v="0"/>
  </r>
  <r>
    <s v="AGSH31558-01"/>
    <s v="FISHPLATE"/>
    <x v="2"/>
    <n v="212"/>
    <x v="1"/>
    <s v="HVX"/>
    <s v="SM"/>
    <s v="kanban"/>
    <n v="2600"/>
    <n v="1212"/>
    <n v="900"/>
    <n v="1.1000000000000001"/>
    <n v="0"/>
    <n v="300"/>
    <n v="8199"/>
    <n v="1333.2"/>
    <n v="2.5375045737285036"/>
    <n v="0"/>
    <n v="165"/>
    <n v="990.00000000000011"/>
    <n v="9018.9000000000015"/>
    <s v="&lt;15 days"/>
    <n v="3"/>
    <s v="B"/>
    <n v="21"/>
    <n v="0"/>
  </r>
  <r>
    <s v="AGSH31576-01"/>
    <s v="BAR"/>
    <x v="2"/>
    <n v="202"/>
    <x v="1"/>
    <s v="HVX"/>
    <s v="SM"/>
    <s v="kanban"/>
    <n v="2600"/>
    <n v="1281"/>
    <n v="1500"/>
    <n v="0.83"/>
    <n v="0"/>
    <n v="500"/>
    <n v="18452"/>
    <n v="1063.23"/>
    <n v="23.974636895729464"/>
    <n v="0"/>
    <n v="207.5"/>
    <n v="1245"/>
    <n v="15315.16"/>
    <s v="&lt;30 days"/>
    <n v="2"/>
    <s v="B"/>
    <n v="14"/>
    <n v="291.95519972331493"/>
  </r>
  <r>
    <s v="AGSH31578-01"/>
    <s v="手车底盘代码条"/>
    <x v="1"/>
    <n v="202"/>
    <x v="1"/>
    <s v="HVX"/>
    <s v="Order specific"/>
    <s v="Order specific"/>
    <n v="2100"/>
    <n v="166"/>
    <n v="0"/>
    <n v="4.1500000000000004"/>
    <n v="0"/>
    <n v="0"/>
    <n v="14"/>
    <n v="688.90000000000009"/>
    <n v="33397.5"/>
    <n v="0"/>
    <n v="0"/>
    <n v="0"/>
    <n v="58.100000000000009"/>
    <s v="Order specific"/>
    <s v="Order specific"/>
    <s v="C"/>
    <s v=""/>
    <n v="0"/>
  </r>
  <r>
    <s v="AGSH31580-01"/>
    <s v="BAR"/>
    <x v="2"/>
    <n v="202"/>
    <x v="1"/>
    <s v="HVX"/>
    <s v="SM"/>
    <s v="kanban"/>
    <n v="2600"/>
    <n v="114"/>
    <n v="300"/>
    <n v="2.2999999999999998"/>
    <n v="0"/>
    <n v="100"/>
    <n v="2798"/>
    <n v="262.2"/>
    <n v="21.654753395282345"/>
    <n v="0"/>
    <n v="114.99999999999999"/>
    <n v="690"/>
    <n v="6435.4"/>
    <s v="&lt;30 days"/>
    <n v="3"/>
    <s v="C"/>
    <n v="21"/>
    <n v="5.2324024426473237"/>
  </r>
  <r>
    <s v="AGSH31586-01"/>
    <s v="手车底盘代码条"/>
    <x v="1"/>
    <n v="202"/>
    <x v="1"/>
    <s v="HVX"/>
    <s v="Order specific"/>
    <s v="Order specific"/>
    <n v="2100"/>
    <n v="147"/>
    <n v="0"/>
    <n v="2.44"/>
    <n v="0"/>
    <n v="0"/>
    <n v="4"/>
    <n v="358.68"/>
    <n v="10402.5"/>
    <n v="0"/>
    <n v="0"/>
    <n v="0"/>
    <n v="9.76"/>
    <s v="Order specific"/>
    <s v="Order specific"/>
    <s v="C"/>
    <s v=""/>
    <n v="0"/>
  </r>
  <r>
    <s v="AGSH31588-01"/>
    <s v="BAR"/>
    <x v="2"/>
    <n v="202"/>
    <x v="1"/>
    <s v="HVX"/>
    <s v="SM"/>
    <s v="kanban"/>
    <n v="2600"/>
    <n v="348"/>
    <n v="400"/>
    <n v="2.57"/>
    <n v="0"/>
    <n v="200"/>
    <n v="1593"/>
    <n v="894.3599999999999"/>
    <n v="33.681732580037668"/>
    <n v="0"/>
    <n v="257"/>
    <n v="1028"/>
    <n v="4094.0099999999998"/>
    <s v="&lt;90 days"/>
    <n v="3"/>
    <s v="C"/>
    <n v="21"/>
    <n v="222.24933510763211"/>
  </r>
  <r>
    <s v="AGSH31590-01"/>
    <s v="BAR"/>
    <x v="2"/>
    <n v="202"/>
    <x v="1"/>
    <s v="HVX"/>
    <s v="SM"/>
    <s v="kanban"/>
    <n v="2600"/>
    <n v="430"/>
    <n v="1089"/>
    <n v="2.5"/>
    <n v="0"/>
    <n v="200"/>
    <n v="6204"/>
    <n v="1075"/>
    <n v="20.473887814313347"/>
    <n v="0"/>
    <n v="250"/>
    <n v="2722.5"/>
    <n v="15510"/>
    <s v="&lt;30 days"/>
    <n v="2"/>
    <s v="B"/>
    <n v="14"/>
    <n v="224.34544166273025"/>
  </r>
  <r>
    <s v="AGSH31592-01"/>
    <s v="底板代码条"/>
    <x v="1"/>
    <n v="213"/>
    <x v="1"/>
    <s v="HVX"/>
    <s v="Order specific"/>
    <s v="Order specific"/>
    <n v="2100"/>
    <n v="1838"/>
    <n v="0"/>
    <n v="10.84"/>
    <n v="800"/>
    <n v="0"/>
    <n v="1202"/>
    <n v="19923.919999999998"/>
    <n v="130.57404326123128"/>
    <n v="8672"/>
    <n v="0"/>
    <n v="0"/>
    <n v="13029.68"/>
    <s v="Order specific"/>
    <s v="Order specific"/>
    <s v="A"/>
    <s v=""/>
    <n v="0"/>
  </r>
  <r>
    <s v="AGSH31594-01"/>
    <s v="BUSH"/>
    <x v="2"/>
    <n v="202"/>
    <x v="1"/>
    <s v="HVX"/>
    <s v="SM"/>
    <s v="kanban"/>
    <n v="2600"/>
    <n v="597"/>
    <n v="800"/>
    <n v="1.73"/>
    <n v="0"/>
    <n v="200"/>
    <n v="2651"/>
    <n v="1032.81"/>
    <n v="253.06299509619009"/>
    <n v="0"/>
    <n v="173"/>
    <n v="1384"/>
    <n v="4586.2299999999996"/>
    <s v="&gt;90 days"/>
    <n v="3"/>
    <s v="B"/>
    <n v="21"/>
    <n v="625.08865840684484"/>
  </r>
  <r>
    <s v="AGSH31601-01"/>
    <s v="手车六角摇把（配客户）"/>
    <x v="3"/>
    <n v="202"/>
    <x v="1"/>
    <s v="HVX"/>
    <s v="MRP"/>
    <s v="MRP"/>
    <s v="VMI"/>
    <n v="7"/>
    <n v="0"/>
    <n v="151.5"/>
    <n v="0"/>
    <n v="0"/>
    <n v="404"/>
    <n v="1060.5"/>
    <n v="539.36881188118809"/>
    <n v="0"/>
    <n v="0"/>
    <n v="0"/>
    <n v="61206"/>
    <s v="&gt;90 days"/>
    <n v="2"/>
    <s v="B"/>
    <n v="14"/>
    <n v="681.76243119708136"/>
  </r>
  <r>
    <s v="AGSH31647-01"/>
    <s v="弹簧内轴（黑色）"/>
    <x v="3"/>
    <n v="202"/>
    <x v="1"/>
    <s v="HVX"/>
    <s v="MRP"/>
    <s v="MRP"/>
    <s v="VMI"/>
    <n v="3"/>
    <n v="0"/>
    <n v="5.4"/>
    <n v="0"/>
    <n v="0"/>
    <n v="945"/>
    <n v="16.200000000000003"/>
    <n v="2.7037037037037037"/>
    <n v="0"/>
    <n v="0"/>
    <n v="0"/>
    <n v="5103"/>
    <s v="&lt;15 days"/>
    <n v="3"/>
    <s v="C"/>
    <n v="21"/>
    <n v="0"/>
  </r>
  <r>
    <s v="AGSH31649-01"/>
    <s v="软连接"/>
    <x v="3"/>
    <n v="202"/>
    <x v="1"/>
    <s v="HVX"/>
    <s v="MRP"/>
    <s v="MRP"/>
    <s v="VMI"/>
    <n v="3"/>
    <n v="0"/>
    <n v="57.51"/>
    <n v="0"/>
    <n v="0"/>
    <n v="945"/>
    <n v="172.53"/>
    <n v="1.1587301587301588"/>
    <n v="0"/>
    <n v="0"/>
    <n v="0"/>
    <n v="54346.95"/>
    <s v="&lt;15 days"/>
    <n v="2"/>
    <s v="C"/>
    <n v="14"/>
    <n v="0"/>
  </r>
  <r>
    <s v="AGSH31674-01"/>
    <s v="电动手车摇把（配客户）"/>
    <x v="3"/>
    <n v="202"/>
    <x v="1"/>
    <s v="HVX"/>
    <s v="MRP"/>
    <s v="MRP"/>
    <s v="VMI"/>
    <n v="64"/>
    <n v="0"/>
    <n v="176.45"/>
    <n v="0"/>
    <n v="0"/>
    <n v="6"/>
    <n v="11292.8"/>
    <n v="182.5"/>
    <n v="0"/>
    <n v="0"/>
    <n v="0"/>
    <n v="1058.6999999999998"/>
    <s v="&gt;90 days"/>
    <n v="3"/>
    <s v="A"/>
    <n v="21"/>
    <n v="6595.6139835616432"/>
  </r>
  <r>
    <s v="AGSH31674-02"/>
    <s v="CRANK"/>
    <x v="1"/>
    <n v="202"/>
    <x v="1"/>
    <s v="HVX"/>
    <s v="Order specific"/>
    <s v="Order specific"/>
    <n v="2100"/>
    <n v="1"/>
    <n v="0"/>
    <n v="199.1"/>
    <n v="0"/>
    <n v="0"/>
    <n v="1"/>
    <n v="199.1"/>
    <n v="23360"/>
    <n v="0"/>
    <n v="0"/>
    <n v="0"/>
    <n v="199.1"/>
    <s v="Order specific"/>
    <s v="Order specific"/>
    <s v="C"/>
    <s v=""/>
    <n v="0"/>
  </r>
  <r>
    <s v="AGSH31679-01"/>
    <s v="HVX-A小面板"/>
    <x v="3"/>
    <n v="202"/>
    <x v="1"/>
    <s v="HVX"/>
    <s v="MRP"/>
    <s v="MRP"/>
    <s v="VMI"/>
    <n v="7"/>
    <n v="0"/>
    <n v="11"/>
    <n v="0"/>
    <n v="0"/>
    <n v="3778"/>
    <n v="77"/>
    <n v="9.6611964002117523E-2"/>
    <n v="0"/>
    <n v="0"/>
    <n v="0"/>
    <n v="41558"/>
    <s v="&lt;15 days"/>
    <n v="2"/>
    <s v="C"/>
    <n v="14"/>
    <n v="0"/>
  </r>
  <r>
    <s v="AGSH31711-01"/>
    <s v="手车控制板（01#槽）"/>
    <x v="3"/>
    <n v="202"/>
    <x v="1"/>
    <s v="HVX"/>
    <s v="MRP"/>
    <s v="MRP"/>
    <s v="VMI"/>
    <n v="1"/>
    <n v="0"/>
    <n v="31.5"/>
    <n v="0"/>
    <n v="0"/>
    <n v="841"/>
    <n v="31.5"/>
    <n v="3.0380499405469679"/>
    <n v="0"/>
    <n v="0"/>
    <n v="0"/>
    <n v="26491.5"/>
    <s v="&lt;15 days"/>
    <n v="2"/>
    <s v="C"/>
    <n v="14"/>
    <n v="0"/>
  </r>
  <r>
    <s v="AGSH31712-01"/>
    <s v="02#槽控制板"/>
    <x v="1"/>
    <n v="202"/>
    <x v="1"/>
    <s v="HVX"/>
    <s v="Order specific"/>
    <s v="Order specific"/>
    <n v="2100"/>
    <n v="55"/>
    <n v="0"/>
    <n v="31.5"/>
    <n v="0"/>
    <n v="0"/>
    <n v="4"/>
    <n v="1732.5"/>
    <n v="91.25"/>
    <n v="0"/>
    <n v="0"/>
    <n v="0"/>
    <n v="126"/>
    <s v="Order specific"/>
    <s v="Order specific"/>
    <s v="B"/>
    <s v=""/>
    <n v="0"/>
  </r>
  <r>
    <s v="AGSH31713-01"/>
    <s v="手车控制板（03#槽）"/>
    <x v="3"/>
    <n v="202"/>
    <x v="1"/>
    <s v="HVX"/>
    <s v="MRP"/>
    <s v="MRP"/>
    <s v="VMI"/>
    <n v="51"/>
    <n v="0"/>
    <n v="31.5"/>
    <n v="0"/>
    <n v="0"/>
    <n v="295"/>
    <n v="1606.5"/>
    <n v="68.050847457627114"/>
    <n v="0"/>
    <n v="0"/>
    <n v="0"/>
    <n v="9292.5"/>
    <s v="&lt;90 days"/>
    <n v="3"/>
    <s v="B"/>
    <n v="21"/>
    <n v="733.09216438356168"/>
  </r>
  <r>
    <s v="AGSH31714-01"/>
    <s v="手车控制板（04#槽）"/>
    <x v="3"/>
    <n v="202"/>
    <x v="1"/>
    <s v="HVX"/>
    <s v="MRP"/>
    <s v="MRP"/>
    <s v="VMI"/>
    <n v="2"/>
    <n v="0"/>
    <n v="31.5"/>
    <n v="0"/>
    <n v="0"/>
    <n v="45"/>
    <n v="63"/>
    <n v="413.66666666666663"/>
    <n v="0"/>
    <n v="0"/>
    <n v="0"/>
    <n v="1417.5"/>
    <s v="&gt;90 days"/>
    <n v="3"/>
    <s v="C"/>
    <n v="21"/>
    <n v="39.469170024174055"/>
  </r>
  <r>
    <s v="AGSH31715-01"/>
    <s v="手车控制板（05#槽）"/>
    <x v="3"/>
    <n v="202"/>
    <x v="1"/>
    <s v="HVX"/>
    <s v="MRP"/>
    <s v="MRP"/>
    <s v="VMI"/>
    <n v="3"/>
    <n v="0"/>
    <n v="31.5"/>
    <n v="0"/>
    <n v="0"/>
    <n v="120"/>
    <n v="94.5"/>
    <n v="6.083333333333333"/>
    <n v="0"/>
    <n v="0"/>
    <n v="0"/>
    <n v="3780"/>
    <s v="&lt;15 days"/>
    <n v="3"/>
    <s v="C"/>
    <n v="21"/>
    <n v="0"/>
  </r>
  <r>
    <s v="AGSH31716-01"/>
    <s v="手车控制板（06#槽）"/>
    <x v="3"/>
    <n v="202"/>
    <x v="1"/>
    <s v="HVX"/>
    <s v="MRP"/>
    <s v="MRP"/>
    <s v="VMI"/>
    <n v="53"/>
    <n v="0"/>
    <n v="31.5"/>
    <n v="0"/>
    <n v="0"/>
    <n v="1307"/>
    <n v="1669.5"/>
    <n v="0.83779648048967104"/>
    <n v="0"/>
    <n v="0"/>
    <n v="0"/>
    <n v="41170.5"/>
    <s v="&lt;15 days"/>
    <n v="2"/>
    <s v="B"/>
    <n v="14"/>
    <n v="0"/>
  </r>
  <r>
    <s v="AGSH31718-01"/>
    <s v="手车控制板（08#槽）"/>
    <x v="3"/>
    <n v="202"/>
    <x v="1"/>
    <s v="HVX"/>
    <s v="MRP"/>
    <s v="MRP"/>
    <s v="VMI"/>
    <n v="9"/>
    <n v="0"/>
    <n v="25.41"/>
    <n v="0"/>
    <n v="0"/>
    <n v="8"/>
    <n v="228.69"/>
    <n v="2418.125"/>
    <n v="0"/>
    <n v="0"/>
    <n v="0"/>
    <n v="203.28"/>
    <s v="&gt;90 days"/>
    <n v="3"/>
    <s v="C"/>
    <n v="21"/>
    <n v="149.62461441199278"/>
  </r>
  <r>
    <s v="AGSH31756-01"/>
    <s v="GEAR WHEEL"/>
    <x v="2"/>
    <n v="202"/>
    <x v="1"/>
    <s v="HVX"/>
    <s v="SM"/>
    <s v="kanban"/>
    <n v="2600"/>
    <n v="887"/>
    <n v="450"/>
    <n v="8.24"/>
    <n v="0"/>
    <n v="150"/>
    <n v="8927"/>
    <n v="7308.88"/>
    <n v="0.36798476531869606"/>
    <n v="0"/>
    <n v="618"/>
    <n v="3708"/>
    <n v="73558.48"/>
    <s v="&lt;15 days"/>
    <n v="2"/>
    <s v="A"/>
    <n v="14"/>
    <n v="0"/>
  </r>
  <r>
    <s v="AGSH31758-01"/>
    <s v="CRANK SHAFT"/>
    <x v="2"/>
    <n v="202"/>
    <x v="1"/>
    <s v="HVX"/>
    <s v="SM"/>
    <s v="kanban"/>
    <n v="2600"/>
    <n v="538"/>
    <n v="600"/>
    <n v="14.26"/>
    <n v="0"/>
    <n v="150"/>
    <n v="9126"/>
    <n v="7671.88"/>
    <n v="35.476112206881439"/>
    <n v="0"/>
    <n v="1069.5"/>
    <n v="8556"/>
    <n v="130136.76"/>
    <s v="&lt;90 days"/>
    <n v="2"/>
    <s v="A"/>
    <n v="14"/>
    <n v="3065.2463308143506"/>
  </r>
  <r>
    <s v="AGSH31760-01"/>
    <s v="SHAFT"/>
    <x v="2"/>
    <n v="212"/>
    <x v="1"/>
    <s v="HVX"/>
    <s v="SM"/>
    <s v="kanban"/>
    <n v="2600"/>
    <n v="381"/>
    <n v="522"/>
    <n v="3.72"/>
    <n v="0"/>
    <n v="150"/>
    <n v="9107"/>
    <n v="1417.3200000000002"/>
    <n v="21.562534314263754"/>
    <n v="0"/>
    <n v="279"/>
    <n v="1941.8400000000001"/>
    <n v="33878.04"/>
    <s v="&lt;30 days"/>
    <n v="2"/>
    <s v="B"/>
    <n v="14"/>
    <n v="328.07973522635848"/>
  </r>
  <r>
    <s v="AGSH31762-01"/>
    <s v="GEAR WHEEL"/>
    <x v="2"/>
    <n v="202"/>
    <x v="1"/>
    <s v="HVX"/>
    <s v="SM"/>
    <s v="kanban"/>
    <n v="2600"/>
    <n v="426"/>
    <n v="600"/>
    <n v="16.16"/>
    <n v="0"/>
    <n v="150"/>
    <n v="9126"/>
    <n v="6884.16"/>
    <n v="15.238330046022355"/>
    <n v="0"/>
    <n v="1212"/>
    <n v="9696"/>
    <n v="147476.16"/>
    <s v="&lt;30 days"/>
    <n v="2"/>
    <s v="B"/>
    <n v="14"/>
    <n v="369.22740319706611"/>
  </r>
  <r>
    <s v="AGSH31765-01"/>
    <s v="储能盒黑色外壳"/>
    <x v="3"/>
    <n v="202"/>
    <x v="1"/>
    <s v="HVX"/>
    <s v="MRP"/>
    <s v="MRP"/>
    <s v="VMI"/>
    <n v="114"/>
    <n v="0"/>
    <n v="6.2"/>
    <n v="0"/>
    <n v="0"/>
    <n v="1580"/>
    <n v="706.80000000000007"/>
    <n v="98.411392405063282"/>
    <n v="0"/>
    <n v="0"/>
    <n v="0"/>
    <n v="9796"/>
    <s v="&gt;90 days"/>
    <n v="3"/>
    <s v="C"/>
    <n v="21"/>
    <n v="366.94415898128506"/>
  </r>
  <r>
    <s v="AGSH31765-02"/>
    <s v="BEARING BLOCK"/>
    <x v="3"/>
    <n v="202"/>
    <x v="1"/>
    <s v="HVX"/>
    <s v="MRP"/>
    <s v="MRP"/>
    <s v="VMI"/>
    <n v="143"/>
    <n v="0"/>
    <n v="7.7"/>
    <n v="0"/>
    <n v="0"/>
    <n v="7546"/>
    <n v="1101.1000000000001"/>
    <n v="5.5141796978531668"/>
    <n v="0"/>
    <n v="0"/>
    <n v="0"/>
    <n v="58104.200000000004"/>
    <s v="&lt;15 days"/>
    <n v="2"/>
    <s v="B"/>
    <n v="14"/>
    <n v="0"/>
  </r>
  <r>
    <s v="AGSH31807-01"/>
    <s v="GUIDE ROD"/>
    <x v="2"/>
    <n v="212"/>
    <x v="1"/>
    <s v="HVX"/>
    <s v="SM"/>
    <s v="kanban"/>
    <n v="2600"/>
    <n v="646"/>
    <n v="1000"/>
    <n v="4.75"/>
    <n v="0"/>
    <n v="250"/>
    <n v="3356"/>
    <n v="3068.5"/>
    <n v="15.55274135876043"/>
    <n v="0"/>
    <n v="593.75"/>
    <n v="4750"/>
    <n v="15941"/>
    <s v="&lt;30 days"/>
    <n v="2"/>
    <s v="B"/>
    <n v="14"/>
    <n v="202.19119283456271"/>
  </r>
  <r>
    <s v="AGSH31809-01"/>
    <s v="AXLE"/>
    <x v="2"/>
    <n v="202"/>
    <x v="1"/>
    <s v="HVX"/>
    <s v="SM"/>
    <s v="kanban"/>
    <n v="2600"/>
    <n v="614"/>
    <n v="500"/>
    <n v="1.37"/>
    <n v="0"/>
    <n v="250"/>
    <n v="5268"/>
    <n v="841.18000000000006"/>
    <n v="44.758921791951401"/>
    <n v="0"/>
    <n v="171.25"/>
    <n v="685"/>
    <n v="7217.1600000000008"/>
    <s v="&lt;90 days"/>
    <n v="3"/>
    <s v="C"/>
    <n v="21"/>
    <n v="294.69989806862037"/>
  </r>
  <r>
    <s v="AGSH31813-01"/>
    <s v="AXLE"/>
    <x v="2"/>
    <n v="212"/>
    <x v="1"/>
    <s v="HVX"/>
    <s v="SM"/>
    <s v="kanban"/>
    <n v="2600"/>
    <n v="1126"/>
    <n v="1150"/>
    <n v="1.95"/>
    <n v="0"/>
    <n v="250"/>
    <n v="6646"/>
    <n v="2195.6999999999998"/>
    <n v="33.721035209148361"/>
    <n v="0"/>
    <n v="243.75"/>
    <n v="2242.5"/>
    <n v="12959.699999999999"/>
    <s v="&lt;90 days"/>
    <n v="2"/>
    <s v="B"/>
    <n v="14"/>
    <n v="847.51178747936285"/>
  </r>
  <r>
    <s v="AGSH31815-01"/>
    <s v="计数器"/>
    <x v="4"/>
    <n v="202"/>
    <x v="1"/>
    <s v="HVX"/>
    <s v="Order specific"/>
    <s v="Order specific"/>
    <n v="2100"/>
    <n v="1079"/>
    <n v="926"/>
    <n v="20.94"/>
    <n v="300"/>
    <n v="0"/>
    <n v="9885"/>
    <n v="22594.260000000002"/>
    <n v="41.577137076378349"/>
    <n v="6282"/>
    <n v="0"/>
    <n v="19390.440000000002"/>
    <n v="206991.90000000002"/>
    <s v="Order specific"/>
    <s v="Order specific"/>
    <s v="A"/>
    <s v=""/>
    <n v="0"/>
  </r>
  <r>
    <s v="AGSH32017-01"/>
    <s v="LEVER"/>
    <x v="1"/>
    <n v="212"/>
    <x v="1"/>
    <s v="HVX"/>
    <s v="Order specific"/>
    <s v="Order specific"/>
    <n v="2100"/>
    <n v="299"/>
    <n v="0"/>
    <n v="2.5"/>
    <n v="0"/>
    <n v="250"/>
    <n v="2851"/>
    <n v="747.5"/>
    <n v="138.13924938618027"/>
    <n v="0"/>
    <n v="312.5"/>
    <n v="0"/>
    <n v="7127.5"/>
    <s v="Order specific"/>
    <s v="Order specific"/>
    <s v="C"/>
    <s v=""/>
    <n v="0"/>
  </r>
  <r>
    <s v="AGSH32019-01"/>
    <s v="FISHPLATE"/>
    <x v="2"/>
    <n v="212"/>
    <x v="1"/>
    <s v="HVX"/>
    <s v="SM"/>
    <s v="kanban"/>
    <n v="2600"/>
    <n v="836"/>
    <n v="750"/>
    <n v="1.1000000000000001"/>
    <n v="0"/>
    <n v="250"/>
    <n v="8297"/>
    <n v="919.6"/>
    <n v="13.153549475714113"/>
    <n v="0"/>
    <n v="137.5"/>
    <n v="825.00000000000011"/>
    <n v="9126.7000000000007"/>
    <s v="&lt;15 days"/>
    <n v="3"/>
    <s v="B"/>
    <n v="21"/>
    <n v="0"/>
  </r>
  <r>
    <s v="AGSH32029-01"/>
    <s v="OPERATING PART"/>
    <x v="2"/>
    <n v="212"/>
    <x v="1"/>
    <s v="HVX"/>
    <s v="SM"/>
    <s v="kanban"/>
    <n v="2600"/>
    <n v="1190"/>
    <n v="1000"/>
    <n v="1.8"/>
    <n v="0"/>
    <n v="500"/>
    <n v="18005"/>
    <n v="2142"/>
    <n v="16.947514579283531"/>
    <n v="0"/>
    <n v="450"/>
    <n v="1800"/>
    <n v="32409"/>
    <s v="&lt;30 days"/>
    <n v="2"/>
    <s v="B"/>
    <n v="14"/>
    <n v="245.87441961067049"/>
  </r>
  <r>
    <s v="AGSH32247-01"/>
    <s v="GASKET"/>
    <x v="2"/>
    <n v="202"/>
    <x v="1"/>
    <s v="HVX"/>
    <s v="SM"/>
    <s v="kanban"/>
    <n v="2600"/>
    <n v="683"/>
    <n v="700"/>
    <n v="2.5"/>
    <n v="0"/>
    <n v="350"/>
    <n v="15918"/>
    <n v="1707.5"/>
    <n v="27.286719437115217"/>
    <n v="0"/>
    <n v="437.5"/>
    <n v="1750"/>
    <n v="39795"/>
    <s v="&lt;30 days"/>
    <n v="2"/>
    <s v="B"/>
    <n v="14"/>
    <n v="548.74564544722011"/>
  </r>
  <r>
    <s v="AGSH32248-01"/>
    <s v="K01缓冲垫"/>
    <x v="3"/>
    <n v="202"/>
    <x v="1"/>
    <s v="HVX"/>
    <s v="MRP"/>
    <s v="MRP"/>
    <s v="VMI"/>
    <n v="516"/>
    <n v="0"/>
    <n v="5.86"/>
    <n v="0"/>
    <n v="0"/>
    <n v="12997"/>
    <n v="3023.76"/>
    <n v="19.180964838039547"/>
    <n v="0"/>
    <n v="0"/>
    <n v="0"/>
    <n v="76162.42"/>
    <s v="&lt;30 days"/>
    <n v="2"/>
    <s v="B"/>
    <n v="14"/>
    <n v="539.05297699191738"/>
  </r>
  <r>
    <s v="AGSH32368-02Z"/>
    <s v="MTX面板"/>
    <x v="6"/>
    <n v="202"/>
    <x v="1"/>
    <s v="HVX"/>
    <s v="Order specific"/>
    <s v="Order specific"/>
    <n v="2100"/>
    <n v="5"/>
    <n v="0"/>
    <n v="149.65"/>
    <n v="0"/>
    <n v="0"/>
    <n v="4"/>
    <n v="748.25"/>
    <n v="47085"/>
    <n v="0"/>
    <n v="0"/>
    <n v="0"/>
    <n v="598.6"/>
    <s v="Order specific"/>
    <s v="Order specific"/>
    <s v="C"/>
    <s v=""/>
    <n v="0"/>
  </r>
  <r>
    <s v="AGSH32369-01"/>
    <s v="ANGLE"/>
    <x v="2"/>
    <n v="202"/>
    <x v="1"/>
    <s v="HVX"/>
    <s v="SM"/>
    <s v="kanban"/>
    <n v="2600"/>
    <n v="18"/>
    <n v="40"/>
    <n v="4.33"/>
    <n v="0"/>
    <n v="8"/>
    <n v="107"/>
    <n v="77.94"/>
    <n v="17.056074766355138"/>
    <n v="0"/>
    <n v="17.32"/>
    <n v="173.2"/>
    <n v="463.31"/>
    <s v="&lt;30 days"/>
    <n v="3"/>
    <s v="C"/>
    <n v="21"/>
    <n v="0"/>
  </r>
  <r>
    <s v="AGSH32377-01"/>
    <s v="MTX S6装配支架"/>
    <x v="6"/>
    <n v="202"/>
    <x v="1"/>
    <s v="HVX"/>
    <s v="Order specific"/>
    <s v="Order specific"/>
    <n v="2100"/>
    <n v="19"/>
    <n v="0"/>
    <n v="5.93"/>
    <n v="0"/>
    <n v="0"/>
    <n v="28"/>
    <n v="112.66999999999999"/>
    <n v="234.64285714285717"/>
    <n v="0"/>
    <n v="0"/>
    <n v="0"/>
    <n v="166.04"/>
    <s v="Order specific"/>
    <s v="Order specific"/>
    <s v="C"/>
    <s v=""/>
    <n v="0"/>
  </r>
  <r>
    <s v="AGSH32390-01"/>
    <s v="壳体12KV185mm"/>
    <x v="6"/>
    <n v="202"/>
    <x v="1"/>
    <s v="HVX"/>
    <s v="Order specific"/>
    <s v="Order specific"/>
    <n v="2100"/>
    <n v="2"/>
    <n v="3"/>
    <n v="306.42"/>
    <n v="0"/>
    <n v="0"/>
    <n v="11"/>
    <n v="612.84"/>
    <n v="630.4545454545455"/>
    <n v="0"/>
    <n v="0"/>
    <n v="919.26"/>
    <n v="3370.6200000000003"/>
    <s v="Order specific"/>
    <s v="Order specific"/>
    <s v="C"/>
    <s v=""/>
    <n v="0"/>
  </r>
  <r>
    <s v="AGSH32392-01"/>
    <s v="MTX导电块"/>
    <x v="6"/>
    <n v="202"/>
    <x v="1"/>
    <s v="HVX"/>
    <s v="Order specific"/>
    <s v="Order specific"/>
    <n v="2100"/>
    <n v="15"/>
    <n v="0"/>
    <n v="96"/>
    <n v="0"/>
    <n v="0"/>
    <n v="0"/>
    <n v="1440"/>
    <s v=""/>
    <n v="0"/>
    <n v="0"/>
    <n v="0"/>
    <n v="0"/>
    <s v="Order specific"/>
    <s v="Order specific"/>
    <s v="B"/>
    <s v=""/>
    <n v="0"/>
  </r>
  <r>
    <s v="AGSH32392-02"/>
    <s v="MTX导电块"/>
    <x v="6"/>
    <n v="212"/>
    <x v="1"/>
    <s v="HVX"/>
    <s v="Order specific"/>
    <s v="Order specific"/>
    <n v="2100"/>
    <n v="12"/>
    <n v="6"/>
    <n v="87.9"/>
    <n v="0"/>
    <n v="0"/>
    <n v="48"/>
    <n v="1054.8000000000002"/>
    <n v="114.0625"/>
    <n v="0"/>
    <n v="0"/>
    <n v="527.40000000000009"/>
    <n v="4219.2000000000007"/>
    <s v="Order specific"/>
    <s v="Order specific"/>
    <s v="B"/>
    <s v=""/>
    <n v="0"/>
  </r>
  <r>
    <s v="AGSH32394-01"/>
    <s v="触臂12KV185mm"/>
    <x v="6"/>
    <n v="202"/>
    <x v="1"/>
    <s v="HVX"/>
    <s v="Order specific"/>
    <s v="Order specific"/>
    <n v="2100"/>
    <n v="6"/>
    <n v="18"/>
    <n v="364.64"/>
    <n v="0"/>
    <n v="0"/>
    <n v="48"/>
    <n v="2187.84"/>
    <n v="91.25"/>
    <n v="0"/>
    <n v="0"/>
    <n v="6563.5199999999995"/>
    <n v="17502.72"/>
    <s v="Order specific"/>
    <s v="Order specific"/>
    <s v="B"/>
    <s v=""/>
    <n v="0"/>
  </r>
  <r>
    <s v="AGSH32414-01"/>
    <s v="触臂 1250A"/>
    <x v="6"/>
    <n v="202"/>
    <x v="1"/>
    <s v="HVX"/>
    <s v="Order specific"/>
    <s v="Order specific"/>
    <n v="2100"/>
    <n v="1"/>
    <n v="0"/>
    <n v="903.79"/>
    <n v="0"/>
    <n v="0"/>
    <n v="43"/>
    <n v="903.79"/>
    <n v="50.930232558139537"/>
    <n v="0"/>
    <n v="0"/>
    <n v="0"/>
    <n v="38862.97"/>
    <s v="Order specific"/>
    <s v="Order specific"/>
    <s v="C"/>
    <s v=""/>
    <n v="0"/>
  </r>
  <r>
    <s v="AGSH32433-01"/>
    <s v="壳体17KV210mm"/>
    <x v="6"/>
    <n v="202"/>
    <x v="1"/>
    <s v="HVX"/>
    <s v="Order specific"/>
    <s v="Order specific"/>
    <n v="2100"/>
    <n v="4"/>
    <n v="0"/>
    <n v="386.98"/>
    <n v="0"/>
    <n v="0"/>
    <n v="5"/>
    <n v="1547.92"/>
    <n v="73"/>
    <n v="0"/>
    <n v="0"/>
    <n v="0"/>
    <n v="1934.9"/>
    <s v="Order specific"/>
    <s v="Order specific"/>
    <s v="B"/>
    <s v=""/>
    <n v="0"/>
  </r>
  <r>
    <s v="AGSH32451-01"/>
    <s v="UTX2000A触臂"/>
    <x v="1"/>
    <n v="202"/>
    <x v="1"/>
    <s v="HVX"/>
    <s v="Order specific"/>
    <s v="Order specific"/>
    <n v="2100"/>
    <n v="1"/>
    <n v="0"/>
    <n v="1821.9"/>
    <n v="0"/>
    <n v="0"/>
    <n v="1"/>
    <n v="1821.9"/>
    <n v="1460"/>
    <n v="0"/>
    <n v="0"/>
    <n v="0"/>
    <n v="1821.9"/>
    <s v="Order specific"/>
    <s v="Order specific"/>
    <s v="B"/>
    <s v=""/>
    <n v="0"/>
  </r>
  <r>
    <s v="AGSH32456-01"/>
    <s v="触臂座185mm"/>
    <x v="6"/>
    <n v="202"/>
    <x v="1"/>
    <s v="HVX"/>
    <s v="Order specific"/>
    <s v="Order specific"/>
    <n v="2100"/>
    <n v="2"/>
    <n v="3"/>
    <n v="95.48"/>
    <n v="0"/>
    <n v="0"/>
    <n v="11"/>
    <n v="190.96"/>
    <n v="33.18181818181818"/>
    <n v="0"/>
    <n v="0"/>
    <n v="286.44"/>
    <n v="1050.28"/>
    <s v="Order specific"/>
    <s v="Order specific"/>
    <s v="C"/>
    <s v=""/>
    <n v="0"/>
  </r>
  <r>
    <s v="AGSH32457-01"/>
    <s v="触臂座210mm"/>
    <x v="6"/>
    <n v="202"/>
    <x v="1"/>
    <s v="HVX"/>
    <s v="Order specific"/>
    <s v="Order specific"/>
    <n v="2100"/>
    <n v="4"/>
    <n v="0"/>
    <n v="105.02"/>
    <n v="0"/>
    <n v="0"/>
    <n v="5"/>
    <n v="420.08"/>
    <n v="146"/>
    <n v="0"/>
    <n v="0"/>
    <n v="0"/>
    <n v="525.1"/>
    <s v="Order specific"/>
    <s v="Order specific"/>
    <s v="C"/>
    <s v=""/>
    <n v="0"/>
  </r>
  <r>
    <s v="AGSH32484-01"/>
    <s v="LEVER"/>
    <x v="2"/>
    <n v="212"/>
    <x v="1"/>
    <s v="HVX"/>
    <s v="SM"/>
    <s v="kanban"/>
    <n v="2600"/>
    <n v="248"/>
    <n v="360"/>
    <n v="6.3"/>
    <n v="0"/>
    <n v="120"/>
    <n v="3296"/>
    <n v="1562.3999999999999"/>
    <n v="0.44296116504854366"/>
    <n v="0"/>
    <n v="378"/>
    <n v="2268"/>
    <n v="20764.8"/>
    <s v="&lt;15 days"/>
    <n v="2"/>
    <s v="B"/>
    <n v="14"/>
    <n v="0"/>
  </r>
  <r>
    <s v="AGSH32502-01"/>
    <s v="THREADED ROD"/>
    <x v="2"/>
    <n v="202"/>
    <x v="1"/>
    <s v="HVX"/>
    <s v="SM"/>
    <s v="kanban"/>
    <n v="2600"/>
    <n v="84"/>
    <n v="60"/>
    <n v="2"/>
    <n v="0"/>
    <n v="24"/>
    <n v="261"/>
    <n v="168"/>
    <n v="346.81992337164752"/>
    <n v="0"/>
    <n v="24"/>
    <n v="120"/>
    <n v="522"/>
    <s v="&gt;90 days"/>
    <n v="3"/>
    <s v="C"/>
    <n v="21"/>
    <n v="104.16619885108263"/>
  </r>
  <r>
    <s v="AGSH32505-01Z"/>
    <s v="面板185mm"/>
    <x v="6"/>
    <n v="202"/>
    <x v="1"/>
    <s v="HVX"/>
    <s v="Order specific"/>
    <s v="Order specific"/>
    <n v="2100"/>
    <n v="2"/>
    <n v="3"/>
    <n v="156.37"/>
    <n v="0"/>
    <n v="0"/>
    <n v="11"/>
    <n v="312.74"/>
    <n v="2787.2727272727275"/>
    <n v="0"/>
    <n v="0"/>
    <n v="469.11"/>
    <n v="1720.0700000000002"/>
    <s v="Order specific"/>
    <s v="Order specific"/>
    <s v="C"/>
    <s v=""/>
    <n v="0"/>
  </r>
  <r>
    <s v="AGSH32506-01Z"/>
    <s v="面板210mm"/>
    <x v="6"/>
    <n v="202"/>
    <x v="1"/>
    <s v="HVX"/>
    <s v="Order specific"/>
    <s v="Order specific"/>
    <n v="2100"/>
    <n v="4"/>
    <n v="0"/>
    <n v="165.9"/>
    <n v="0"/>
    <n v="0"/>
    <n v="5"/>
    <n v="663.6"/>
    <n v="146"/>
    <n v="0"/>
    <n v="0"/>
    <n v="0"/>
    <n v="829.5"/>
    <s v="Order specific"/>
    <s v="Order specific"/>
    <s v="C"/>
    <s v=""/>
    <n v="0"/>
  </r>
  <r>
    <s v="AGSH32508-01Z"/>
    <s v="12KV 185mm面板"/>
    <x v="6"/>
    <n v="202"/>
    <x v="1"/>
    <s v="HVX"/>
    <s v="Order specific"/>
    <s v="Order specific"/>
    <n v="2100"/>
    <n v="11"/>
    <n v="0"/>
    <n v="159.79"/>
    <n v="0"/>
    <n v="0"/>
    <n v="0"/>
    <n v="1757.6899999999998"/>
    <s v=""/>
    <n v="0"/>
    <n v="0"/>
    <n v="0"/>
    <n v="0"/>
    <s v="Order specific"/>
    <s v="Order specific"/>
    <s v="B"/>
    <s v=""/>
    <n v="0"/>
  </r>
  <r>
    <s v="AGSH32509-01Z"/>
    <s v="隔离车面板（210mm)"/>
    <x v="3"/>
    <n v="202"/>
    <x v="1"/>
    <s v="HVX"/>
    <s v="MRP"/>
    <s v="MRP"/>
    <s v="VMI"/>
    <n v="1"/>
    <n v="0"/>
    <n v="168.83"/>
    <n v="0"/>
    <n v="0"/>
    <n v="24"/>
    <n v="168.83"/>
    <n v="167.29166666666666"/>
    <n v="0"/>
    <n v="0"/>
    <n v="0"/>
    <n v="4051.92"/>
    <s v="&gt;90 days"/>
    <n v="3"/>
    <s v="C"/>
    <n v="21"/>
    <n v="97.440350136986311"/>
  </r>
  <r>
    <s v="AGSH32510-02Z"/>
    <s v="隔离车面板（254mm)"/>
    <x v="3"/>
    <n v="202"/>
    <x v="1"/>
    <s v="HVX"/>
    <s v="MRP"/>
    <s v="MRP"/>
    <s v="VMI"/>
    <n v="1"/>
    <n v="0"/>
    <n v="138.86000000000001"/>
    <n v="0"/>
    <n v="0"/>
    <n v="3"/>
    <n v="138.86000000000001"/>
    <n v="121.66666666666666"/>
    <n v="0"/>
    <n v="0"/>
    <n v="0"/>
    <n v="416.58000000000004"/>
    <s v="&gt;90 days"/>
    <n v="3"/>
    <s v="C"/>
    <n v="21"/>
    <n v="75.828973150684931"/>
  </r>
  <r>
    <s v="AGSH32512-01Z"/>
    <s v="前面板12/24kv 210mm"/>
    <x v="3"/>
    <n v="202"/>
    <x v="1"/>
    <s v="HVX"/>
    <s v="MRP"/>
    <s v="MRP"/>
    <s v="VMI"/>
    <n v="1"/>
    <n v="0"/>
    <n v="166.05"/>
    <n v="0"/>
    <n v="0"/>
    <n v="1286"/>
    <n v="166.05"/>
    <n v="0.28382581648522548"/>
    <n v="0"/>
    <n v="0"/>
    <n v="0"/>
    <n v="213540.30000000002"/>
    <s v="&lt;15 days"/>
    <n v="1"/>
    <s v="C"/>
    <n v="7"/>
    <n v="0"/>
  </r>
  <r>
    <s v="AGSH32513-02Z"/>
    <s v="面板254mm"/>
    <x v="3"/>
    <n v="202"/>
    <x v="1"/>
    <s v="HVX"/>
    <s v="MRP"/>
    <s v="MRP"/>
    <s v="VMI"/>
    <n v="1"/>
    <n v="0"/>
    <n v="177.61"/>
    <n v="0"/>
    <n v="0"/>
    <n v="25"/>
    <n v="177.61"/>
    <n v="14.6"/>
    <n v="0"/>
    <n v="0"/>
    <n v="0"/>
    <n v="4440.25"/>
    <s v="&lt;15 days"/>
    <n v="3"/>
    <s v="C"/>
    <n v="21"/>
    <n v="0"/>
  </r>
  <r>
    <s v="AGSH32532-01"/>
    <s v="摇把四角"/>
    <x v="1"/>
    <n v="202"/>
    <x v="1"/>
    <s v="HVX"/>
    <s v="Order specific"/>
    <s v="Order specific"/>
    <n v="2100"/>
    <n v="51"/>
    <n v="1"/>
    <n v="122"/>
    <n v="0"/>
    <n v="0"/>
    <n v="39"/>
    <n v="6222"/>
    <n v="9.3589743589743595"/>
    <n v="0"/>
    <n v="0"/>
    <n v="122"/>
    <n v="4758"/>
    <s v="Order specific"/>
    <s v="Order specific"/>
    <s v="B"/>
    <s v=""/>
    <n v="0"/>
  </r>
  <r>
    <s v="AGSH32547-01"/>
    <s v="壳体支撑架254mm"/>
    <x v="6"/>
    <n v="202"/>
    <x v="1"/>
    <s v="HVX"/>
    <s v="Order specific"/>
    <s v="Order specific"/>
    <n v="2100"/>
    <n v="1"/>
    <n v="0"/>
    <n v="45.55"/>
    <n v="0"/>
    <n v="0"/>
    <n v="14"/>
    <n v="45.55"/>
    <n v="1329.6428571428571"/>
    <n v="0"/>
    <n v="0"/>
    <n v="0"/>
    <n v="637.69999999999993"/>
    <s v="Order specific"/>
    <s v="Order specific"/>
    <s v="C"/>
    <s v=""/>
    <n v="0"/>
  </r>
  <r>
    <s v="AGSH32549-01"/>
    <s v="手车四角丝杆"/>
    <x v="3"/>
    <n v="202"/>
    <x v="1"/>
    <s v="HVX"/>
    <s v="MRP"/>
    <s v="MRP"/>
    <s v="VMI"/>
    <n v="5"/>
    <n v="0"/>
    <n v="172.43"/>
    <n v="0"/>
    <n v="0"/>
    <n v="219"/>
    <n v="862.15000000000009"/>
    <n v="1.6666666666666665"/>
    <n v="0"/>
    <n v="0"/>
    <n v="0"/>
    <n v="37762.17"/>
    <s v="&lt;15 days"/>
    <n v="2"/>
    <s v="C"/>
    <n v="14"/>
    <n v="0"/>
  </r>
  <r>
    <s v="AGSH33016-01"/>
    <s v="电机24VDC"/>
    <x v="3"/>
    <n v="202"/>
    <x v="1"/>
    <s v="HVX"/>
    <s v="MRP"/>
    <s v="MRP"/>
    <s v="VMI"/>
    <n v="19"/>
    <n v="0"/>
    <n v="138"/>
    <n v="0"/>
    <n v="0"/>
    <n v="0"/>
    <n v="2622"/>
    <s v=""/>
    <n v="0"/>
    <n v="0"/>
    <n v="0"/>
    <n v="0"/>
    <s v="&gt;90 days"/>
    <n v="4"/>
    <s v="B"/>
    <n v="0"/>
    <n v="1730.52"/>
  </r>
  <r>
    <s v="AGSH33017-01"/>
    <s v="电机48VDC"/>
    <x v="3"/>
    <n v="202"/>
    <x v="1"/>
    <s v="HVX"/>
    <s v="MRP"/>
    <s v="MRP"/>
    <s v="VMI"/>
    <n v="55"/>
    <n v="0"/>
    <n v="138"/>
    <n v="0"/>
    <n v="0"/>
    <n v="35"/>
    <n v="7590"/>
    <n v="198.14285714285714"/>
    <n v="0"/>
    <n v="0"/>
    <n v="0"/>
    <n v="4830"/>
    <s v="&gt;90 days"/>
    <n v="3"/>
    <s v="A"/>
    <n v="21"/>
    <n v="4478.4830569574624"/>
  </r>
  <r>
    <s v="AGSH33018-01"/>
    <s v="电机60VDC"/>
    <x v="3"/>
    <n v="202"/>
    <x v="1"/>
    <s v="HVX"/>
    <s v="MRP"/>
    <s v="MRP"/>
    <s v="VMI"/>
    <n v="20"/>
    <n v="0"/>
    <n v="138"/>
    <n v="0"/>
    <n v="0"/>
    <n v="0"/>
    <n v="2760"/>
    <s v=""/>
    <n v="0"/>
    <n v="0"/>
    <n v="0"/>
    <n v="0"/>
    <s v="&gt;90 days"/>
    <n v="4"/>
    <s v="B"/>
    <n v="0"/>
    <n v="1821.6000000000001"/>
  </r>
  <r>
    <s v="AGSH33019-01"/>
    <s v="电机110V AC/DC"/>
    <x v="3"/>
    <n v="202"/>
    <x v="1"/>
    <s v="HVX"/>
    <s v="MRP"/>
    <s v="MRP"/>
    <s v="VMI"/>
    <n v="33"/>
    <n v="0"/>
    <n v="138"/>
    <n v="0"/>
    <n v="0"/>
    <n v="1960"/>
    <n v="4554"/>
    <n v="3.7244897959183669"/>
    <n v="0"/>
    <n v="0"/>
    <n v="0"/>
    <n v="270480"/>
    <s v="&lt;15 days"/>
    <n v="1"/>
    <s v="B"/>
    <n v="7"/>
    <n v="0"/>
  </r>
  <r>
    <s v="AGSH33020-01"/>
    <s v="电机220VDC"/>
    <x v="3"/>
    <n v="202"/>
    <x v="1"/>
    <s v="HVX"/>
    <s v="MRP"/>
    <s v="MRP"/>
    <s v="VMI"/>
    <n v="2"/>
    <n v="0"/>
    <n v="138"/>
    <n v="0"/>
    <n v="0"/>
    <n v="4807"/>
    <n v="276"/>
    <n v="2.5057208237986268"/>
    <n v="0"/>
    <n v="0"/>
    <n v="0"/>
    <n v="663366"/>
    <s v="&lt;15 days"/>
    <n v="1"/>
    <s v="C"/>
    <n v="7"/>
    <n v="0"/>
  </r>
  <r>
    <s v="AGSH33022-01"/>
    <s v="电机230VAC"/>
    <x v="1"/>
    <n v="202"/>
    <x v="1"/>
    <s v="HVX"/>
    <s v="Order specific"/>
    <s v="Order specific"/>
    <n v="2100"/>
    <n v="2"/>
    <n v="0"/>
    <n v="138"/>
    <n v="0"/>
    <n v="0"/>
    <n v="10"/>
    <n v="276"/>
    <n v="73"/>
    <n v="0"/>
    <n v="0"/>
    <n v="0"/>
    <n v="1380"/>
    <s v="Order specific"/>
    <s v="Order specific"/>
    <s v="C"/>
    <s v=""/>
    <n v="0"/>
  </r>
  <r>
    <s v="AGSH33052-01"/>
    <s v="SPUR GEAR"/>
    <x v="2"/>
    <n v="202"/>
    <x v="1"/>
    <s v="HVX"/>
    <s v="SM"/>
    <s v="kanban"/>
    <n v="2600"/>
    <n v="395"/>
    <n v="900"/>
    <n v="2.5"/>
    <n v="0"/>
    <n v="200"/>
    <n v="5263"/>
    <n v="987.5"/>
    <n v="0.13870416112483375"/>
    <n v="0"/>
    <n v="250"/>
    <n v="2250"/>
    <n v="13157.5"/>
    <s v="&lt;15 days"/>
    <n v="2"/>
    <s v="B"/>
    <n v="14"/>
    <n v="0"/>
  </r>
  <r>
    <s v="AGSH33054-01"/>
    <s v="SHAFT"/>
    <x v="2"/>
    <n v="212"/>
    <x v="1"/>
    <s v="HVX"/>
    <s v="SM"/>
    <s v="kanban"/>
    <n v="2600"/>
    <n v="373"/>
    <n v="517"/>
    <n v="6.31"/>
    <n v="0"/>
    <n v="150"/>
    <n v="4541"/>
    <n v="2353.6299999999997"/>
    <n v="31.749614622329887"/>
    <n v="0"/>
    <n v="473.24999999999994"/>
    <n v="3262.27"/>
    <n v="28653.71"/>
    <s v="&lt;90 days"/>
    <n v="2"/>
    <s v="B"/>
    <n v="14"/>
    <n v="868.42555835477708"/>
  </r>
  <r>
    <s v="AGSH33056-01"/>
    <s v="PIPE"/>
    <x v="2"/>
    <n v="202"/>
    <x v="1"/>
    <s v="HVX"/>
    <s v="SM"/>
    <s v="kanban"/>
    <n v="2600"/>
    <n v="1445"/>
    <n v="1200"/>
    <n v="1.7"/>
    <n v="0"/>
    <n v="300"/>
    <n v="3158"/>
    <n v="2456.5"/>
    <n v="43.111146295123497"/>
    <n v="0"/>
    <n v="255"/>
    <n v="2040"/>
    <n v="5368.5999999999995"/>
    <s v="&lt;90 days"/>
    <n v="3"/>
    <s v="B"/>
    <n v="21"/>
    <n v="831.53855690623971"/>
  </r>
  <r>
    <s v="AGSH33062-01"/>
    <s v="110VDC电动手车电机"/>
    <x v="1"/>
    <n v="202"/>
    <x v="1"/>
    <s v="HVX"/>
    <s v="Order specific"/>
    <s v="Order specific"/>
    <n v="2100"/>
    <n v="10"/>
    <n v="0"/>
    <n v="186.32"/>
    <n v="10"/>
    <n v="0"/>
    <n v="54"/>
    <n v="1863.1999999999998"/>
    <n v="9767.1296296296296"/>
    <n v="1863.1999999999998"/>
    <n v="0"/>
    <n v="0"/>
    <n v="10061.279999999999"/>
    <s v="Order specific"/>
    <s v="Order specific"/>
    <s v="B"/>
    <s v=""/>
    <n v="0"/>
  </r>
  <r>
    <s v="AGSH33063-01"/>
    <s v="220VDC电动手车电机"/>
    <x v="1"/>
    <n v="202"/>
    <x v="1"/>
    <s v="HVX"/>
    <s v="Order specific"/>
    <s v="Order specific"/>
    <n v="2100"/>
    <n v="9"/>
    <n v="1"/>
    <n v="186.32"/>
    <n v="10"/>
    <n v="0"/>
    <n v="46"/>
    <n v="1676.8799999999999"/>
    <n v="79.347826086956516"/>
    <n v="1863.1999999999998"/>
    <n v="0"/>
    <n v="186.32"/>
    <n v="8570.7199999999993"/>
    <s v="Order specific"/>
    <s v="Order specific"/>
    <s v="B"/>
    <s v=""/>
    <n v="0"/>
  </r>
  <r>
    <s v="AGSH33187-01"/>
    <s v="爬距增大圈VG3"/>
    <x v="3"/>
    <n v="202"/>
    <x v="1"/>
    <s v="HVX"/>
    <s v="MRP"/>
    <s v="MRP"/>
    <s v="VMI"/>
    <n v="18"/>
    <n v="0"/>
    <n v="8.33"/>
    <n v="0"/>
    <n v="0"/>
    <n v="3328"/>
    <n v="149.94"/>
    <n v="0.98707932692307687"/>
    <n v="0"/>
    <n v="0"/>
    <n v="0"/>
    <n v="27722.240000000002"/>
    <s v="&lt;15 days"/>
    <n v="2"/>
    <s v="C"/>
    <n v="14"/>
    <n v="0"/>
  </r>
  <r>
    <s v="AGSH33193-02"/>
    <s v="爬距增大圈VG5"/>
    <x v="3"/>
    <n v="202"/>
    <x v="1"/>
    <s v="HVX"/>
    <s v="MRP"/>
    <s v="MRP"/>
    <s v="VMI"/>
    <n v="36"/>
    <n v="0"/>
    <n v="11.93"/>
    <n v="0"/>
    <n v="0"/>
    <n v="282"/>
    <n v="429.48"/>
    <n v="23.297872340425531"/>
    <n v="0"/>
    <n v="0"/>
    <n v="0"/>
    <n v="3364.2599999999998"/>
    <s v="&lt;30 days"/>
    <n v="3"/>
    <s v="C"/>
    <n v="21"/>
    <n v="27.957383013698646"/>
  </r>
  <r>
    <s v="AGSH33208-01"/>
    <s v="电动手车电机220VAC"/>
    <x v="1"/>
    <n v="202"/>
    <x v="1"/>
    <s v="HVX"/>
    <s v="Order specific"/>
    <s v="Order specific"/>
    <n v="2100"/>
    <n v="40"/>
    <n v="24"/>
    <n v="186.32"/>
    <n v="0"/>
    <n v="0"/>
    <n v="83"/>
    <n v="7452.7999999999993"/>
    <n v="158.31325301204819"/>
    <n v="0"/>
    <n v="0"/>
    <n v="4471.68"/>
    <n v="15464.56"/>
    <s v="Order specific"/>
    <s v="Order specific"/>
    <s v="A"/>
    <s v=""/>
    <n v="0"/>
  </r>
  <r>
    <s v="AGSH33216-01Z"/>
    <s v="面板210mm"/>
    <x v="1"/>
    <n v="202"/>
    <x v="1"/>
    <s v="HVX"/>
    <s v="Order specific"/>
    <s v="Order specific"/>
    <n v="2100"/>
    <n v="3"/>
    <n v="0"/>
    <n v="85.91"/>
    <n v="0"/>
    <n v="0"/>
    <n v="0"/>
    <n v="257.73"/>
    <s v=""/>
    <n v="0"/>
    <n v="0"/>
    <n v="0"/>
    <n v="0"/>
    <s v="Order specific"/>
    <s v="Order specific"/>
    <s v="C"/>
    <s v=""/>
    <n v="0"/>
  </r>
  <r>
    <s v="AGSH33349-01"/>
    <s v="CAP"/>
    <x v="2"/>
    <n v="212"/>
    <x v="1"/>
    <s v="HVX"/>
    <s v="SM"/>
    <s v="kanban"/>
    <n v="2600"/>
    <n v="592"/>
    <n v="850"/>
    <n v="2.4300000000000002"/>
    <n v="0"/>
    <n v="300"/>
    <n v="3834"/>
    <n v="1438.5600000000002"/>
    <n v="0.28560250391236308"/>
    <n v="0"/>
    <n v="364.5"/>
    <n v="2065.5"/>
    <n v="9316.6200000000008"/>
    <s v="&lt;15 days"/>
    <n v="3"/>
    <s v="B"/>
    <n v="21"/>
    <n v="0"/>
  </r>
  <r>
    <s v="AGSH34026-01"/>
    <s v="FISHPLATE"/>
    <x v="2"/>
    <n v="202"/>
    <x v="1"/>
    <s v="HVX"/>
    <s v="SM"/>
    <s v="kanban"/>
    <n v="2600"/>
    <n v="558"/>
    <n v="2000"/>
    <n v="1.1000000000000001"/>
    <n v="0"/>
    <n v="400"/>
    <n v="6206"/>
    <n v="613.80000000000007"/>
    <n v="34.817918143731873"/>
    <n v="0"/>
    <n v="220.00000000000003"/>
    <n v="2200"/>
    <n v="6826.6"/>
    <s v="&lt;90 days"/>
    <n v="3"/>
    <s v="C"/>
    <n v="21"/>
    <n v="160.77208178452429"/>
  </r>
  <r>
    <s v="AGSH34051-01"/>
    <s v="GUIDE ROD"/>
    <x v="2"/>
    <n v="202"/>
    <x v="1"/>
    <s v="HVX"/>
    <s v="SM"/>
    <s v="kanban"/>
    <n v="2600"/>
    <n v="207"/>
    <n v="120"/>
    <n v="1.85"/>
    <n v="0"/>
    <n v="60"/>
    <n v="323"/>
    <n v="382.95000000000005"/>
    <n v="630.55727554179566"/>
    <n v="0"/>
    <n v="55.5"/>
    <n v="222"/>
    <n v="597.55000000000007"/>
    <s v="&gt;90 days"/>
    <n v="3"/>
    <s v="C"/>
    <n v="21"/>
    <n v="244.3295457799382"/>
  </r>
  <r>
    <s v="AGSH34081-01"/>
    <s v="LEVER"/>
    <x v="2"/>
    <n v="212"/>
    <x v="1"/>
    <s v="HVX"/>
    <s v="SM"/>
    <s v="kanban"/>
    <n v="2600"/>
    <n v="831"/>
    <n v="1100"/>
    <n v="1.2"/>
    <n v="0"/>
    <n v="300"/>
    <n v="3103"/>
    <n v="997.19999999999993"/>
    <n v="24.349017080244924"/>
    <n v="0"/>
    <n v="180"/>
    <n v="1320"/>
    <n v="3723.6"/>
    <s v="&lt;30 days"/>
    <n v="3"/>
    <s v="B"/>
    <n v="21"/>
    <n v="90.523665991661744"/>
  </r>
  <r>
    <s v="AGSH34083-01"/>
    <s v="LEVER"/>
    <x v="2"/>
    <n v="202"/>
    <x v="1"/>
    <s v="HVX"/>
    <s v="SM"/>
    <s v="kanban"/>
    <n v="2600"/>
    <n v="591"/>
    <n v="900"/>
    <n v="2.5"/>
    <n v="0"/>
    <n v="300"/>
    <n v="6099"/>
    <n v="1477.5"/>
    <n v="49.731923266109199"/>
    <n v="0"/>
    <n v="375"/>
    <n v="2250"/>
    <n v="15247.5"/>
    <s v="&lt;90 days"/>
    <n v="2"/>
    <s v="B"/>
    <n v="14"/>
    <n v="700.63618465951242"/>
  </r>
  <r>
    <s v="AGSH34085-01"/>
    <s v="SUPPORT"/>
    <x v="2"/>
    <n v="202"/>
    <x v="1"/>
    <s v="HVX"/>
    <s v="SM"/>
    <s v="kanban"/>
    <n v="2600"/>
    <n v="441"/>
    <n v="500"/>
    <n v="4.5"/>
    <n v="0"/>
    <n v="200"/>
    <n v="3969"/>
    <n v="1984.5"/>
    <n v="54.349962207105065"/>
    <n v="0"/>
    <n v="450"/>
    <n v="2250"/>
    <n v="17860.5"/>
    <s v="&lt;90 days"/>
    <n v="2"/>
    <s v="B"/>
    <n v="14"/>
    <n v="972.38650872679227"/>
  </r>
  <r>
    <s v="AGSH34087-01"/>
    <s v="FISHPLATE"/>
    <x v="2"/>
    <n v="202"/>
    <x v="1"/>
    <s v="HVX"/>
    <s v="SM"/>
    <s v="kanban"/>
    <n v="2600"/>
    <n v="771"/>
    <n v="400"/>
    <n v="2.65"/>
    <n v="0"/>
    <n v="400"/>
    <n v="7938"/>
    <n v="2043.1499999999999"/>
    <n v="20.277777777777775"/>
    <n v="0"/>
    <n v="530"/>
    <n v="1060"/>
    <n v="21035.7"/>
    <s v="&lt;30 days"/>
    <n v="2"/>
    <s v="B"/>
    <n v="14"/>
    <n v="417.47432054794513"/>
  </r>
  <r>
    <s v="AGSH34093-01"/>
    <s v="S6与半轴联锁杆"/>
    <x v="3"/>
    <n v="212"/>
    <x v="1"/>
    <s v="HVX"/>
    <s v="MRP"/>
    <s v="MRP"/>
    <s v="VMI"/>
    <n v="153"/>
    <n v="0"/>
    <n v="8.6"/>
    <n v="0"/>
    <n v="0"/>
    <n v="2908"/>
    <n v="1315.8"/>
    <n v="96.772696011004129"/>
    <n v="0"/>
    <n v="0"/>
    <n v="0"/>
    <n v="25008.799999999999"/>
    <s v="&gt;90 days"/>
    <n v="2"/>
    <s v="B"/>
    <n v="14"/>
    <n v="742.79347186184111"/>
  </r>
  <r>
    <s v="AGSH34114-01"/>
    <s v="HVX-A主轴摆臂"/>
    <x v="3"/>
    <n v="202"/>
    <x v="1"/>
    <s v="HVX"/>
    <s v="MRP"/>
    <s v="MRP"/>
    <s v="VMI"/>
    <n v="3"/>
    <n v="0"/>
    <n v="24.67"/>
    <n v="0"/>
    <n v="0"/>
    <n v="8988"/>
    <n v="74.010000000000005"/>
    <n v="6.2132843791722294"/>
    <n v="0"/>
    <n v="0"/>
    <n v="0"/>
    <n v="221733.96000000002"/>
    <s v="&lt;15 days"/>
    <n v="1"/>
    <s v="C"/>
    <n v="7"/>
    <n v="0"/>
  </r>
  <r>
    <s v="AGSH34118-01"/>
    <s v="合分止动块（旧）"/>
    <x v="1"/>
    <n v="213"/>
    <x v="1"/>
    <s v="HVX"/>
    <s v="Order specific"/>
    <s v="Order specific"/>
    <n v="2100"/>
    <n v="57"/>
    <n v="0"/>
    <n v="144.52000000000001"/>
    <n v="0"/>
    <n v="0"/>
    <n v="382"/>
    <n v="8237.6400000000012"/>
    <n v="2.8664921465968587"/>
    <n v="0"/>
    <n v="0"/>
    <n v="0"/>
    <n v="55206.640000000007"/>
    <s v="Order specific"/>
    <s v="Order specific"/>
    <s v="A"/>
    <s v=""/>
    <n v="0"/>
  </r>
  <r>
    <s v="AGSH34127-01"/>
    <s v="LEVER"/>
    <x v="2"/>
    <n v="202"/>
    <x v="1"/>
    <s v="HVX"/>
    <s v="SM"/>
    <s v="kanban"/>
    <n v="2600"/>
    <n v="650"/>
    <n v="750"/>
    <n v="2.59"/>
    <n v="0"/>
    <n v="250"/>
    <n v="6101"/>
    <n v="1683.5"/>
    <n v="3.4100967054581215"/>
    <n v="0"/>
    <n v="323.75"/>
    <n v="1942.5"/>
    <n v="15801.589999999998"/>
    <s v="&lt;15 days"/>
    <n v="2"/>
    <s v="B"/>
    <n v="14"/>
    <n v="0"/>
  </r>
  <r>
    <s v="AGSH34135-01"/>
    <s v="LOCK ROD GUIDE"/>
    <x v="2"/>
    <n v="212"/>
    <x v="1"/>
    <s v="HVX"/>
    <s v="SM"/>
    <s v="kanban"/>
    <n v="2600"/>
    <n v="251"/>
    <n v="120"/>
    <n v="2.8"/>
    <n v="0"/>
    <n v="60"/>
    <n v="1065"/>
    <n v="702.8"/>
    <n v="222.7699530516432"/>
    <n v="0"/>
    <n v="84"/>
    <n v="336"/>
    <n v="2982"/>
    <s v="&gt;90 days"/>
    <n v="3"/>
    <s v="C"/>
    <n v="21"/>
    <n v="420.12213900948365"/>
  </r>
  <r>
    <s v="AGSH34149-01"/>
    <s v="PIN"/>
    <x v="2"/>
    <n v="212"/>
    <x v="1"/>
    <s v="HVX"/>
    <s v="SM"/>
    <s v="kanban"/>
    <n v="2600"/>
    <n v="671"/>
    <n v="200"/>
    <n v="5.17"/>
    <n v="0"/>
    <n v="200"/>
    <n v="7844"/>
    <n v="3469.07"/>
    <n v="11.679627740948495"/>
    <n v="0"/>
    <n v="517"/>
    <n v="1034"/>
    <n v="40553.479999999996"/>
    <s v="&lt;15 days"/>
    <n v="2"/>
    <s v="B"/>
    <n v="14"/>
    <n v="0"/>
  </r>
  <r>
    <s v="AGSH34268-01"/>
    <s v="极柱铜轴套"/>
    <x v="3"/>
    <n v="202"/>
    <x v="1"/>
    <s v="HVX"/>
    <s v="MRP"/>
    <s v="MRP"/>
    <s v="VMI"/>
    <n v="3"/>
    <n v="0"/>
    <n v="42.73"/>
    <n v="0"/>
    <n v="0"/>
    <n v="945"/>
    <n v="128.19"/>
    <n v="259.16931216931215"/>
    <n v="0"/>
    <n v="0"/>
    <n v="0"/>
    <n v="40379.85"/>
    <s v="&gt;90 days"/>
    <n v="2"/>
    <s v="C"/>
    <n v="14"/>
    <n v="80.035122793622278"/>
  </r>
  <r>
    <s v="AGSH34290-02"/>
    <s v="电动手车S5装配件"/>
    <x v="1"/>
    <n v="202"/>
    <x v="1"/>
    <s v="HVX"/>
    <s v="Order specific"/>
    <s v="Order specific"/>
    <n v="2100"/>
    <n v="18"/>
    <n v="32"/>
    <n v="3.41"/>
    <n v="0"/>
    <n v="0"/>
    <n v="183"/>
    <n v="61.38"/>
    <n v="5.9836065573770494"/>
    <n v="0"/>
    <n v="0"/>
    <n v="109.12"/>
    <n v="624.03"/>
    <s v="Order specific"/>
    <s v="Order specific"/>
    <s v="C"/>
    <s v=""/>
    <n v="0"/>
  </r>
  <r>
    <s v="AGSH34292-01"/>
    <s v="电动手车丝杆挡板"/>
    <x v="1"/>
    <n v="202"/>
    <x v="1"/>
    <s v="HVX"/>
    <s v="Order specific"/>
    <s v="Order specific"/>
    <n v="2100"/>
    <n v="20"/>
    <n v="30"/>
    <n v="2"/>
    <n v="0"/>
    <n v="0"/>
    <n v="183"/>
    <n v="40"/>
    <n v="35.901639344262293"/>
    <n v="0"/>
    <n v="0"/>
    <n v="60"/>
    <n v="366"/>
    <s v="Order specific"/>
    <s v="Order specific"/>
    <s v="C"/>
    <s v=""/>
    <n v="0"/>
  </r>
  <r>
    <s v="AGSH34306-01"/>
    <s v="极柱泡套"/>
    <x v="3"/>
    <n v="202"/>
    <x v="1"/>
    <s v="HVX"/>
    <s v="MRP"/>
    <s v="MRP"/>
    <s v="VMI"/>
    <n v="15"/>
    <n v="0"/>
    <n v="96.33"/>
    <n v="0"/>
    <n v="0"/>
    <n v="12046"/>
    <n v="1444.95"/>
    <n v="0.60601029387348493"/>
    <n v="0"/>
    <n v="0"/>
    <n v="0"/>
    <n v="1160391.18"/>
    <s v="&lt;15 days"/>
    <n v="1"/>
    <s v="B"/>
    <n v="7"/>
    <n v="0"/>
  </r>
  <r>
    <s v="AGSH34306-03"/>
    <s v="极柱泡套"/>
    <x v="3"/>
    <n v="202"/>
    <x v="1"/>
    <s v="HVX"/>
    <s v="MRP"/>
    <s v="MRP"/>
    <s v="VMI"/>
    <n v="2"/>
    <n v="0"/>
    <n v="121.33"/>
    <n v="0"/>
    <n v="0"/>
    <n v="6010"/>
    <n v="242.66"/>
    <n v="0.910981697171381"/>
    <n v="0"/>
    <n v="0"/>
    <n v="0"/>
    <n v="729193.3"/>
    <s v="&lt;15 days"/>
    <n v="1"/>
    <s v="C"/>
    <n v="7"/>
    <n v="0"/>
  </r>
  <r>
    <s v="AGSH34323-01"/>
    <s v="航空插支架"/>
    <x v="3"/>
    <n v="202"/>
    <x v="1"/>
    <s v="HVX"/>
    <s v="MRP"/>
    <s v="MRP"/>
    <s v="VMI"/>
    <n v="27"/>
    <n v="0"/>
    <n v="36.54"/>
    <n v="0"/>
    <n v="0"/>
    <n v="3214"/>
    <n v="986.57999999999993"/>
    <n v="0.22713130056004979"/>
    <n v="0"/>
    <n v="0"/>
    <n v="0"/>
    <n v="117439.56"/>
    <s v="&lt;15 days"/>
    <n v="2"/>
    <s v="B"/>
    <n v="14"/>
    <n v="0"/>
  </r>
  <r>
    <s v="AGSH34530-01"/>
    <s v="PUSH BUTTON"/>
    <x v="2"/>
    <n v="202"/>
    <x v="1"/>
    <s v="HVX"/>
    <s v="SM"/>
    <s v="kanban"/>
    <n v="2600"/>
    <n v="213"/>
    <n v="1500"/>
    <n v="4"/>
    <n v="0"/>
    <n v="500"/>
    <n v="7045"/>
    <n v="852"/>
    <n v="1.3988644428672818"/>
    <n v="0"/>
    <n v="1000"/>
    <n v="6000"/>
    <n v="28180"/>
    <s v="&lt;15 days"/>
    <n v="2"/>
    <s v="C"/>
    <n v="14"/>
    <n v="0"/>
  </r>
  <r>
    <s v="AGSH34532-01"/>
    <s v="PUSH BUTTON  BLACK"/>
    <x v="2"/>
    <n v="202"/>
    <x v="1"/>
    <s v="HVX"/>
    <s v="SM"/>
    <s v="kanban"/>
    <n v="2600"/>
    <n v="838"/>
    <n v="1000"/>
    <n v="4"/>
    <n v="0"/>
    <n v="250"/>
    <n v="1490"/>
    <n v="3352"/>
    <n v="52.177852348993291"/>
    <n v="0"/>
    <n v="500"/>
    <n v="4000"/>
    <n v="5960"/>
    <s v="&lt;90 days"/>
    <n v="3"/>
    <s v="B"/>
    <n v="21"/>
    <n v="1321.9284275516111"/>
  </r>
  <r>
    <s v="AGSH34532-02"/>
    <s v="PUSH BUTTON GREEN"/>
    <x v="2"/>
    <n v="202"/>
    <x v="1"/>
    <s v="HVX"/>
    <s v="SM"/>
    <s v="kanban"/>
    <n v="2600"/>
    <n v="316"/>
    <n v="750"/>
    <n v="4"/>
    <n v="0"/>
    <n v="250"/>
    <n v="6102"/>
    <n v="1264"/>
    <n v="50.126188135037694"/>
    <n v="0"/>
    <n v="500"/>
    <n v="3000"/>
    <n v="24408"/>
    <s v="&lt;90 days"/>
    <n v="2"/>
    <s v="B"/>
    <n v="14"/>
    <n v="601.24083460293582"/>
  </r>
  <r>
    <s v="AGSH34538-01"/>
    <s v="SHEET"/>
    <x v="2"/>
    <n v="202"/>
    <x v="1"/>
    <s v="HVX"/>
    <s v="SM"/>
    <s v="kanban"/>
    <n v="2600"/>
    <n v="517"/>
    <n v="600"/>
    <n v="1.1499999999999999"/>
    <n v="0"/>
    <n v="100"/>
    <n v="363"/>
    <n v="594.54999999999995"/>
    <n v="317.74104683195594"/>
    <n v="0"/>
    <n v="57.499999999999993"/>
    <n v="690"/>
    <n v="417.45"/>
    <s v="&gt;90 days"/>
    <n v="3"/>
    <s v="C"/>
    <n v="21"/>
    <n v="366.46847538581579"/>
  </r>
  <r>
    <s v="AGSH34540-02"/>
    <s v="TAPPET"/>
    <x v="2"/>
    <n v="202"/>
    <x v="1"/>
    <s v="HVX"/>
    <s v="SM"/>
    <s v="kanban"/>
    <n v="2600"/>
    <n v="22"/>
    <n v="420"/>
    <n v="4.0999999999999996"/>
    <n v="0"/>
    <n v="60"/>
    <n v="303"/>
    <n v="90.199999999999989"/>
    <n v="622.78877887788781"/>
    <n v="0"/>
    <n v="122.99999999999999"/>
    <n v="1721.9999999999998"/>
    <n v="1242.3"/>
    <s v="&gt;90 days"/>
    <n v="3"/>
    <s v="C"/>
    <n v="21"/>
    <n v="57.524622792188858"/>
  </r>
  <r>
    <s v="AGSH34653-01"/>
    <s v="K01 导轨"/>
    <x v="1"/>
    <n v="202"/>
    <x v="1"/>
    <s v="HVX"/>
    <s v="Order specific"/>
    <s v="Order specific"/>
    <n v="2100"/>
    <n v="254"/>
    <n v="0"/>
    <n v="1.85"/>
    <n v="0"/>
    <n v="0"/>
    <n v="220"/>
    <n v="469.90000000000003"/>
    <n v="36.5"/>
    <n v="0"/>
    <n v="0"/>
    <n v="0"/>
    <n v="407"/>
    <s v="Order specific"/>
    <s v="Order specific"/>
    <s v="C"/>
    <s v=""/>
    <n v="0"/>
  </r>
  <r>
    <s v="AGSH34805-01"/>
    <s v="隔板固定块"/>
    <x v="1"/>
    <n v="202"/>
    <x v="1"/>
    <s v="HVX"/>
    <s v="Order specific"/>
    <s v="Order specific"/>
    <n v="2100"/>
    <n v="13"/>
    <n v="0"/>
    <n v="8.98"/>
    <n v="0"/>
    <n v="0"/>
    <n v="36"/>
    <n v="116.74000000000001"/>
    <n v="2575.2777777777778"/>
    <n v="0"/>
    <n v="0"/>
    <n v="0"/>
    <n v="323.28000000000003"/>
    <s v="Order specific"/>
    <s v="Order specific"/>
    <s v="C"/>
    <s v=""/>
    <n v="0"/>
  </r>
  <r>
    <s v="AGSH34805-02"/>
    <s v="隔板固定块"/>
    <x v="1"/>
    <n v="212"/>
    <x v="1"/>
    <s v="HVX"/>
    <s v="Order specific"/>
    <s v="Order specific"/>
    <n v="2100"/>
    <n v="7"/>
    <n v="0"/>
    <n v="22.8"/>
    <n v="0"/>
    <n v="0"/>
    <n v="12"/>
    <n v="159.6"/>
    <n v="395.41666666666663"/>
    <n v="0"/>
    <n v="0"/>
    <n v="0"/>
    <n v="273.60000000000002"/>
    <s v="Order specific"/>
    <s v="Order specific"/>
    <s v="C"/>
    <s v=""/>
    <n v="0"/>
  </r>
  <r>
    <s v="AGSH34814-01"/>
    <s v="支撑杆"/>
    <x v="3"/>
    <n v="202"/>
    <x v="1"/>
    <s v="HVX"/>
    <s v="MRP"/>
    <s v="MRP"/>
    <s v="VMI"/>
    <n v="36"/>
    <n v="0"/>
    <n v="7.2"/>
    <n v="0"/>
    <n v="0"/>
    <n v="1187"/>
    <n v="259.2"/>
    <n v="2.1524852569502948"/>
    <n v="0"/>
    <n v="0"/>
    <n v="0"/>
    <n v="8546.4"/>
    <s v="&lt;15 days"/>
    <n v="3"/>
    <s v="C"/>
    <n v="21"/>
    <n v="0"/>
  </r>
  <r>
    <s v="AGSH34836-01"/>
    <s v="压力杆"/>
    <x v="3"/>
    <n v="212"/>
    <x v="1"/>
    <s v="HVX"/>
    <s v="MRP"/>
    <s v="MRP"/>
    <s v="VMI"/>
    <n v="36"/>
    <n v="0"/>
    <n v="9"/>
    <n v="0"/>
    <n v="0"/>
    <n v="1242"/>
    <n v="324"/>
    <n v="10.579710144927537"/>
    <n v="0"/>
    <n v="0"/>
    <n v="0"/>
    <n v="11178"/>
    <s v="&lt;15 days"/>
    <n v="2"/>
    <s v="C"/>
    <n v="14"/>
    <n v="0"/>
  </r>
  <r>
    <s v="AGSH34840-01"/>
    <s v="SPACER"/>
    <x v="2"/>
    <n v="202"/>
    <x v="1"/>
    <s v="HVX"/>
    <s v="SM"/>
    <s v="kanban"/>
    <n v="2600"/>
    <n v="269"/>
    <n v="240"/>
    <n v="2.95"/>
    <n v="0"/>
    <n v="60"/>
    <n v="594"/>
    <n v="793.55000000000007"/>
    <n v="22.121212121212121"/>
    <n v="0"/>
    <n v="88.5"/>
    <n v="708"/>
    <n v="1752.3000000000002"/>
    <s v="&lt;30 days"/>
    <n v="3"/>
    <s v="C"/>
    <n v="21"/>
    <n v="26.545878082191791"/>
  </r>
  <r>
    <s v="AGSH34842-01"/>
    <s v="12KVI40KA绝缘子"/>
    <x v="1"/>
    <n v="212"/>
    <x v="1"/>
    <s v="HVX"/>
    <s v="Order specific"/>
    <s v="Order specific"/>
    <n v="2100"/>
    <n v="45"/>
    <n v="0"/>
    <n v="86.08"/>
    <n v="0"/>
    <n v="0"/>
    <n v="180"/>
    <n v="3873.6"/>
    <n v="545.47222222222229"/>
    <n v="0"/>
    <n v="0"/>
    <n v="0"/>
    <n v="15494.4"/>
    <s v="Order specific"/>
    <s v="Order specific"/>
    <s v="B"/>
    <s v=""/>
    <n v="0"/>
  </r>
  <r>
    <s v="AGSH34843-01"/>
    <s v="绝缘子"/>
    <x v="1"/>
    <n v="212"/>
    <x v="1"/>
    <s v="HVX"/>
    <s v="Order specific"/>
    <s v="Order specific"/>
    <n v="2100"/>
    <n v="132"/>
    <n v="6"/>
    <n v="111.24"/>
    <n v="0"/>
    <n v="0"/>
    <n v="869"/>
    <n v="14683.679999999998"/>
    <n v="18.901035673187572"/>
    <n v="0"/>
    <n v="0"/>
    <n v="667.43999999999994"/>
    <n v="96667.56"/>
    <s v="Order specific"/>
    <s v="Order specific"/>
    <s v="A"/>
    <s v=""/>
    <n v="0"/>
  </r>
  <r>
    <s v="AGSH34845-01"/>
    <s v="支撑铝块"/>
    <x v="3"/>
    <n v="202"/>
    <x v="1"/>
    <s v="HVX"/>
    <s v="MRP"/>
    <s v="MRP"/>
    <s v="VMI"/>
    <n v="18"/>
    <n v="0"/>
    <n v="34.5"/>
    <n v="0"/>
    <n v="0"/>
    <n v="594"/>
    <n v="621"/>
    <n v="81.1111111111111"/>
    <n v="0"/>
    <n v="0"/>
    <n v="0"/>
    <n v="20493"/>
    <s v="&lt;90 days"/>
    <n v="2"/>
    <s v="C"/>
    <n v="14"/>
    <n v="339.11704109589044"/>
  </r>
  <r>
    <s v="AGSH34847-01"/>
    <s v="导电镀银片"/>
    <x v="3"/>
    <n v="212"/>
    <x v="1"/>
    <s v="HVX"/>
    <s v="MRP"/>
    <s v="MRP"/>
    <s v="VMI"/>
    <n v="71"/>
    <n v="0"/>
    <n v="3"/>
    <n v="0"/>
    <n v="0"/>
    <n v="708"/>
    <n v="213"/>
    <n v="9.279661016949154"/>
    <n v="0"/>
    <n v="0"/>
    <n v="0"/>
    <n v="2124"/>
    <s v="&lt;15 days"/>
    <n v="3"/>
    <s v="C"/>
    <n v="21"/>
    <n v="0"/>
  </r>
  <r>
    <s v="AGSH34856-01"/>
    <s v="拉杆"/>
    <x v="1"/>
    <n v="202"/>
    <x v="1"/>
    <s v="HVX"/>
    <s v="Order specific"/>
    <s v="Order specific"/>
    <n v="2100"/>
    <n v="158"/>
    <n v="0"/>
    <n v="27.36"/>
    <n v="0"/>
    <n v="0"/>
    <n v="424"/>
    <n v="4322.88"/>
    <n v="61.120283018867923"/>
    <n v="0"/>
    <n v="0"/>
    <n v="0"/>
    <n v="11600.64"/>
    <s v="Order specific"/>
    <s v="Order specific"/>
    <s v="B"/>
    <s v=""/>
    <n v="0"/>
  </r>
  <r>
    <s v="AGSH34859-01"/>
    <s v="弹簧内轴"/>
    <x v="3"/>
    <n v="212"/>
    <x v="1"/>
    <s v="HVX"/>
    <s v="MRP"/>
    <s v="MRP"/>
    <s v="VMI"/>
    <n v="18"/>
    <n v="0"/>
    <n v="8.5"/>
    <n v="0"/>
    <n v="0"/>
    <n v="594"/>
    <n v="153"/>
    <n v="97.08754208754209"/>
    <n v="0"/>
    <n v="0"/>
    <n v="0"/>
    <n v="5049"/>
    <s v="&gt;90 days"/>
    <n v="3"/>
    <s v="C"/>
    <n v="21"/>
    <n v="79.138062770938106"/>
  </r>
  <r>
    <s v="AGSH34861-01"/>
    <s v="螺纹盖"/>
    <x v="3"/>
    <n v="202"/>
    <x v="1"/>
    <s v="HVX"/>
    <s v="MRP"/>
    <s v="MRP"/>
    <s v="VMI"/>
    <n v="18"/>
    <n v="0"/>
    <n v="8.5"/>
    <n v="0"/>
    <n v="0"/>
    <n v="594"/>
    <n v="153"/>
    <n v="11.060606060606061"/>
    <n v="0"/>
    <n v="0"/>
    <n v="0"/>
    <n v="5049"/>
    <s v="&lt;15 days"/>
    <n v="3"/>
    <s v="C"/>
    <n v="21"/>
    <n v="0"/>
  </r>
  <r>
    <s v="AGSH34863-01"/>
    <s v="金属板"/>
    <x v="3"/>
    <n v="212"/>
    <x v="1"/>
    <s v="HVX"/>
    <s v="MRP"/>
    <s v="MRP"/>
    <s v="VMI"/>
    <n v="18"/>
    <n v="0"/>
    <n v="11.9"/>
    <n v="0"/>
    <n v="0"/>
    <n v="596"/>
    <n v="214.20000000000002"/>
    <n v="11.023489932885907"/>
    <n v="0"/>
    <n v="0"/>
    <n v="0"/>
    <n v="7092.4000000000005"/>
    <s v="&lt;15 days"/>
    <n v="3"/>
    <s v="C"/>
    <n v="21"/>
    <n v="0"/>
  </r>
  <r>
    <s v="AGSH34873-01"/>
    <s v="分闸弹簧"/>
    <x v="3"/>
    <n v="219"/>
    <x v="1"/>
    <s v="HVX"/>
    <s v="MRP"/>
    <s v="MRP"/>
    <s v="VMI"/>
    <n v="48"/>
    <n v="0"/>
    <n v="11.16"/>
    <n v="0"/>
    <n v="0"/>
    <n v="594"/>
    <n v="535.68000000000006"/>
    <n v="11.060606060606061"/>
    <n v="0"/>
    <n v="0"/>
    <n v="0"/>
    <n v="6629.04"/>
    <s v="&lt;15 days"/>
    <n v="3"/>
    <s v="C"/>
    <n v="21"/>
    <n v="0"/>
  </r>
  <r>
    <s v="AGSH34875-02"/>
    <s v="软连接"/>
    <x v="1"/>
    <n v="202"/>
    <x v="1"/>
    <s v="HVX"/>
    <s v="Order specific"/>
    <s v="Order specific"/>
    <n v="2100"/>
    <n v="300"/>
    <n v="0"/>
    <n v="92.84"/>
    <n v="0"/>
    <n v="0"/>
    <n v="484"/>
    <n v="27852"/>
    <n v="36.198347107438018"/>
    <n v="0"/>
    <n v="0"/>
    <n v="0"/>
    <n v="44934.560000000005"/>
    <s v="Order specific"/>
    <s v="Order specific"/>
    <s v="A"/>
    <s v=""/>
    <n v="0"/>
  </r>
  <r>
    <s v="AGSH34897-01"/>
    <s v="电动手车S6联锁件"/>
    <x v="1"/>
    <n v="202"/>
    <x v="1"/>
    <s v="HVX"/>
    <s v="Order specific"/>
    <s v="Order specific"/>
    <n v="2100"/>
    <n v="27"/>
    <n v="0"/>
    <n v="6.21"/>
    <n v="0"/>
    <n v="0"/>
    <n v="8"/>
    <n v="167.67"/>
    <n v="13687.5"/>
    <n v="0"/>
    <n v="0"/>
    <n v="0"/>
    <n v="49.68"/>
    <s v="Order specific"/>
    <s v="Order specific"/>
    <s v="C"/>
    <s v=""/>
    <n v="0"/>
  </r>
  <r>
    <s v="AGSH34899-01"/>
    <s v="RAIL"/>
    <x v="2"/>
    <n v="202"/>
    <x v="1"/>
    <s v="HVX"/>
    <s v="SM"/>
    <s v="kanban"/>
    <n v="2600"/>
    <n v="829"/>
    <n v="840"/>
    <n v="1.57"/>
    <n v="0"/>
    <n v="300"/>
    <n v="5080"/>
    <n v="1301.53"/>
    <n v="1.9399606299212597"/>
    <n v="0"/>
    <n v="235.5"/>
    <n v="1318.8"/>
    <n v="7975.6"/>
    <s v="&lt;15 days"/>
    <n v="3"/>
    <s v="B"/>
    <n v="21"/>
    <n v="0"/>
  </r>
  <r>
    <s v="AGSH34919-01"/>
    <s v="S6与手车翻板联锁件"/>
    <x v="3"/>
    <n v="202"/>
    <x v="1"/>
    <s v="HVX"/>
    <s v="MRP"/>
    <s v="MRP"/>
    <s v="VMI"/>
    <n v="9"/>
    <n v="0"/>
    <n v="10.199999999999999"/>
    <n v="0"/>
    <n v="0"/>
    <n v="85"/>
    <n v="91.8"/>
    <n v="3559.8235294117649"/>
    <n v="0"/>
    <n v="0"/>
    <n v="0"/>
    <n v="866.99999999999989"/>
    <s v="&gt;90 days"/>
    <n v="3"/>
    <s v="C"/>
    <n v="21"/>
    <n v="60.23058115901317"/>
  </r>
  <r>
    <s v="AGSH34920-01"/>
    <s v="GUIDE"/>
    <x v="2"/>
    <n v="202"/>
    <x v="1"/>
    <s v="HVX"/>
    <s v="SM"/>
    <s v="kanban"/>
    <n v="2600"/>
    <n v="70"/>
    <n v="150"/>
    <n v="0.9"/>
    <n v="0"/>
    <n v="30"/>
    <n v="198"/>
    <n v="63"/>
    <n v="16.59090909090909"/>
    <n v="0"/>
    <n v="13.5"/>
    <n v="135"/>
    <n v="178.20000000000002"/>
    <s v="&lt;30 days"/>
    <n v="3"/>
    <s v="C"/>
    <n v="21"/>
    <n v="0"/>
  </r>
  <r>
    <s v="AGSH34924-01"/>
    <s v="S6与手车翻板联锁件"/>
    <x v="3"/>
    <n v="202"/>
    <x v="1"/>
    <s v="HVX"/>
    <s v="MRP"/>
    <s v="MRP"/>
    <s v="VMI"/>
    <n v="6"/>
    <n v="0"/>
    <n v="10.32"/>
    <n v="0"/>
    <n v="0"/>
    <n v="198"/>
    <n v="61.92"/>
    <n v="129.04040404040404"/>
    <n v="0"/>
    <n v="0"/>
    <n v="0"/>
    <n v="2043.3600000000001"/>
    <s v="&gt;90 days"/>
    <n v="3"/>
    <s v="C"/>
    <n v="21"/>
    <n v="34.216483068493154"/>
  </r>
  <r>
    <s v="AGSH34939-01"/>
    <s v="LEVER"/>
    <x v="2"/>
    <n v="202"/>
    <x v="1"/>
    <s v="HVX"/>
    <s v="SM"/>
    <s v="kanban"/>
    <n v="2600"/>
    <n v="965"/>
    <n v="900"/>
    <n v="1.62"/>
    <n v="0"/>
    <n v="300"/>
    <n v="2834"/>
    <n v="1563.3000000000002"/>
    <n v="0.77275935074100222"/>
    <n v="0"/>
    <n v="243.00000000000003"/>
    <n v="1458"/>
    <n v="4591.08"/>
    <s v="&lt;15 days"/>
    <n v="3"/>
    <s v="B"/>
    <n v="21"/>
    <n v="0"/>
  </r>
  <r>
    <s v="AGSH34961-01"/>
    <s v="航空插联杆"/>
    <x v="3"/>
    <n v="202"/>
    <x v="1"/>
    <s v="HVX"/>
    <s v="MRP"/>
    <s v="MRP"/>
    <s v="VMI"/>
    <n v="7"/>
    <n v="0"/>
    <n v="10"/>
    <n v="0"/>
    <n v="0"/>
    <n v="193"/>
    <n v="70"/>
    <n v="1825"/>
    <n v="0"/>
    <n v="0"/>
    <n v="0"/>
    <n v="1930"/>
    <s v="&gt;90 days"/>
    <n v="3"/>
    <s v="C"/>
    <n v="21"/>
    <n v="45.668383561643836"/>
  </r>
  <r>
    <s v="AGSH34962-01"/>
    <s v="航空插与手车下联锁件"/>
    <x v="3"/>
    <n v="212"/>
    <x v="1"/>
    <s v="HVX"/>
    <s v="MRP"/>
    <s v="MRP"/>
    <s v="VMI"/>
    <n v="1"/>
    <n v="0"/>
    <n v="5.8"/>
    <n v="0"/>
    <n v="0"/>
    <n v="104"/>
    <n v="5.8"/>
    <n v="24.56730769230769"/>
    <n v="0"/>
    <n v="0"/>
    <n v="0"/>
    <n v="603.19999999999993"/>
    <s v="&lt;30 days"/>
    <n v="3"/>
    <s v="C"/>
    <n v="21"/>
    <n v="0.55584657534246529"/>
  </r>
  <r>
    <s v="AGSH34964-01"/>
    <s v="航空插与手车上联锁件"/>
    <x v="3"/>
    <n v="202"/>
    <x v="1"/>
    <s v="HVX"/>
    <s v="MRP"/>
    <s v="MRP"/>
    <s v="VMI"/>
    <n v="9"/>
    <n v="0"/>
    <n v="2.98"/>
    <n v="0"/>
    <n v="0"/>
    <n v="193"/>
    <n v="26.82"/>
    <n v="1.8911917098445596"/>
    <n v="0"/>
    <n v="0"/>
    <n v="0"/>
    <n v="575.14"/>
    <s v="&lt;15 days"/>
    <n v="3"/>
    <s v="C"/>
    <n v="21"/>
    <n v="0"/>
  </r>
  <r>
    <s v="AGSH34971-01"/>
    <s v="壳体254mm"/>
    <x v="6"/>
    <n v="202"/>
    <x v="1"/>
    <s v="HVX"/>
    <s v="Order specific"/>
    <s v="Order specific"/>
    <n v="2100"/>
    <n v="1"/>
    <n v="0"/>
    <n v="920"/>
    <n v="0"/>
    <n v="0"/>
    <n v="1"/>
    <n v="920"/>
    <n v="3285"/>
    <n v="0"/>
    <n v="0"/>
    <n v="0"/>
    <n v="920"/>
    <s v="Order specific"/>
    <s v="Order specific"/>
    <s v="B"/>
    <s v=""/>
    <n v="0"/>
  </r>
  <r>
    <s v="AGSH34987-01"/>
    <s v="下触头"/>
    <x v="3"/>
    <n v="202"/>
    <x v="1"/>
    <s v="HVX"/>
    <s v="MRP"/>
    <s v="MRP"/>
    <s v="VMI"/>
    <n v="18"/>
    <n v="0"/>
    <n v="136.5"/>
    <n v="0"/>
    <n v="0"/>
    <n v="594"/>
    <n v="2457"/>
    <n v="0.6144781144781144"/>
    <n v="0"/>
    <n v="0"/>
    <n v="0"/>
    <n v="81081"/>
    <s v="&lt;15 days"/>
    <n v="2"/>
    <s v="B"/>
    <n v="14"/>
    <n v="0"/>
  </r>
  <r>
    <s v="AGSH34988-02"/>
    <s v="上触头"/>
    <x v="1"/>
    <n v="202"/>
    <x v="1"/>
    <s v="HVX"/>
    <s v="Order specific"/>
    <s v="Order specific"/>
    <n v="2100"/>
    <n v="119"/>
    <n v="34"/>
    <n v="279"/>
    <n v="0"/>
    <n v="0"/>
    <n v="357"/>
    <n v="33201"/>
    <n v="18.403361344537817"/>
    <n v="0"/>
    <n v="0"/>
    <n v="9486"/>
    <n v="99603"/>
    <s v="Order specific"/>
    <s v="Order specific"/>
    <s v="A"/>
    <s v=""/>
    <n v="0"/>
  </r>
  <r>
    <s v="AGSH34989-01"/>
    <s v="灭弧室固定架"/>
    <x v="1"/>
    <n v="202"/>
    <x v="1"/>
    <s v="HVX"/>
    <s v="Order specific"/>
    <s v="Order specific"/>
    <n v="2100"/>
    <n v="20"/>
    <n v="0"/>
    <n v="13.08"/>
    <n v="0"/>
    <n v="0"/>
    <n v="21"/>
    <n v="261.60000000000002"/>
    <n v="2068.3333333333335"/>
    <n v="0"/>
    <n v="0"/>
    <n v="0"/>
    <n v="274.68"/>
    <s v="Order specific"/>
    <s v="Order specific"/>
    <s v="C"/>
    <s v=""/>
    <n v="0"/>
  </r>
  <r>
    <s v="AGSH34996-01"/>
    <s v="动端螺杆"/>
    <x v="1"/>
    <n v="202"/>
    <x v="1"/>
    <s v="HVX"/>
    <s v="Order specific"/>
    <s v="Order specific"/>
    <n v="2100"/>
    <n v="18"/>
    <n v="9"/>
    <n v="9.76"/>
    <n v="0"/>
    <n v="0"/>
    <n v="356"/>
    <n v="175.68"/>
    <n v="20.50561797752809"/>
    <n v="0"/>
    <n v="0"/>
    <n v="87.84"/>
    <n v="3474.56"/>
    <s v="Order specific"/>
    <s v="Order specific"/>
    <s v="C"/>
    <s v=""/>
    <n v="0"/>
  </r>
  <r>
    <s v="AGSH35005-01"/>
    <s v="防电圈"/>
    <x v="1"/>
    <n v="202"/>
    <x v="1"/>
    <s v="HVX"/>
    <s v="Order specific"/>
    <s v="Order specific"/>
    <n v="2100"/>
    <n v="15"/>
    <n v="0"/>
    <n v="76"/>
    <n v="0"/>
    <n v="0"/>
    <n v="15"/>
    <n v="1140"/>
    <n v="438"/>
    <n v="0"/>
    <n v="0"/>
    <n v="0"/>
    <n v="1140"/>
    <s v="Order specific"/>
    <s v="Order specific"/>
    <s v="B"/>
    <s v=""/>
    <n v="0"/>
  </r>
  <r>
    <s v="AGSH35059-01"/>
    <s v="叠簧"/>
    <x v="1"/>
    <n v="213"/>
    <x v="1"/>
    <s v="HVX"/>
    <s v="Order specific"/>
    <s v="Order specific"/>
    <n v="2100"/>
    <n v="3928"/>
    <n v="0"/>
    <n v="3.75"/>
    <n v="0"/>
    <n v="0"/>
    <n v="0"/>
    <n v="14730"/>
    <s v=""/>
    <n v="0"/>
    <n v="0"/>
    <n v="0"/>
    <n v="0"/>
    <s v="Order specific"/>
    <s v="Order specific"/>
    <s v="A"/>
    <s v=""/>
    <n v="0"/>
  </r>
  <r>
    <s v="AGSH35104-01"/>
    <s v="SLEEVE"/>
    <x v="2"/>
    <n v="212"/>
    <x v="1"/>
    <s v="HVX"/>
    <s v="SM"/>
    <s v="kanban"/>
    <n v="2600"/>
    <n v="403"/>
    <n v="380"/>
    <n v="1.4"/>
    <n v="0"/>
    <n v="120"/>
    <n v="1140"/>
    <n v="564.19999999999993"/>
    <n v="1257.6491228070176"/>
    <n v="0"/>
    <n v="84"/>
    <n v="532"/>
    <n v="1596"/>
    <s v="&gt;90 days"/>
    <n v="3"/>
    <s v="C"/>
    <n v="21"/>
    <n v="366.15419897888012"/>
  </r>
  <r>
    <s v="AGSH35106-01"/>
    <s v="超程螺杆"/>
    <x v="2"/>
    <n v="219"/>
    <x v="1"/>
    <s v="HVX"/>
    <s v="SM"/>
    <s v="kanban"/>
    <n v="2600"/>
    <n v="4"/>
    <n v="260"/>
    <n v="6"/>
    <n v="0"/>
    <n v="60"/>
    <n v="705"/>
    <n v="24"/>
    <n v="208.64539007092199"/>
    <n v="0"/>
    <n v="180"/>
    <n v="1560"/>
    <n v="4230"/>
    <s v="&gt;90 days"/>
    <n v="3"/>
    <s v="C"/>
    <n v="21"/>
    <n v="14.245716033855672"/>
  </r>
  <r>
    <s v="AGSH35109-01"/>
    <s v="拨叉销"/>
    <x v="3"/>
    <n v="202"/>
    <x v="1"/>
    <s v="HVX"/>
    <s v="MRP"/>
    <s v="MRP"/>
    <s v="VMI"/>
    <n v="10"/>
    <n v="0"/>
    <n v="12.23"/>
    <n v="0"/>
    <n v="0"/>
    <n v="193"/>
    <n v="122.30000000000001"/>
    <n v="7.5647668393782386"/>
    <n v="0"/>
    <n v="0"/>
    <n v="0"/>
    <n v="2360.39"/>
    <s v="&lt;15 days"/>
    <n v="3"/>
    <s v="C"/>
    <n v="21"/>
    <n v="0"/>
  </r>
  <r>
    <s v="AGSH35111-01"/>
    <s v="拨叉销"/>
    <x v="3"/>
    <n v="202"/>
    <x v="1"/>
    <s v="HVX"/>
    <s v="MRP"/>
    <s v="MRP"/>
    <s v="VMI"/>
    <n v="4"/>
    <n v="0"/>
    <n v="6.75"/>
    <n v="0"/>
    <n v="0"/>
    <n v="337"/>
    <n v="27"/>
    <n v="10.83086053412463"/>
    <n v="0"/>
    <n v="0"/>
    <n v="0"/>
    <n v="2274.75"/>
    <s v="&lt;15 days"/>
    <n v="3"/>
    <s v="C"/>
    <n v="21"/>
    <n v="0"/>
  </r>
  <r>
    <s v="AGSH35115-01"/>
    <s v="超程调节杆"/>
    <x v="2"/>
    <n v="202"/>
    <x v="1"/>
    <s v="HVX"/>
    <s v="SM"/>
    <s v="kanban"/>
    <n v="2600"/>
    <n v="134"/>
    <n v="144"/>
    <n v="7.29"/>
    <n v="0"/>
    <n v="36"/>
    <n v="581"/>
    <n v="976.86"/>
    <n v="2.5129087779690189"/>
    <n v="0"/>
    <n v="131.22"/>
    <n v="1049.76"/>
    <n v="4235.49"/>
    <s v="&lt;15 days"/>
    <n v="3"/>
    <s v="B"/>
    <n v="21"/>
    <n v="0"/>
  </r>
  <r>
    <s v="AGSH35117-01"/>
    <s v="拨叉销"/>
    <x v="3"/>
    <n v="202"/>
    <x v="1"/>
    <s v="HVX"/>
    <s v="MRP"/>
    <s v="MRP"/>
    <s v="VMI"/>
    <n v="40"/>
    <n v="0"/>
    <n v="10.24"/>
    <n v="0"/>
    <n v="0"/>
    <n v="561"/>
    <n v="409.6"/>
    <n v="87.183600713012481"/>
    <n v="0"/>
    <n v="0"/>
    <n v="0"/>
    <n v="5744.64"/>
    <s v="&lt;90 days"/>
    <n v="3"/>
    <s v="C"/>
    <n v="21"/>
    <n v="205.21990071560009"/>
  </r>
  <r>
    <s v="AGSH35117-03"/>
    <s v="拉杆销"/>
    <x v="1"/>
    <n v="202"/>
    <x v="1"/>
    <s v="HVX"/>
    <s v="Order specific"/>
    <s v="Order specific"/>
    <n v="2100"/>
    <n v="4"/>
    <n v="0"/>
    <n v="6.12"/>
    <n v="0"/>
    <n v="0"/>
    <n v="28"/>
    <n v="24.48"/>
    <n v="521.42857142857144"/>
    <n v="0"/>
    <n v="0"/>
    <n v="0"/>
    <n v="171.36"/>
    <s v="Order specific"/>
    <s v="Order specific"/>
    <s v="C"/>
    <s v=""/>
    <n v="0"/>
  </r>
  <r>
    <s v="AGSH35119-01"/>
    <s v="THREADED CABLE CHANNEL"/>
    <x v="2"/>
    <n v="202"/>
    <x v="1"/>
    <s v="HVX"/>
    <s v="SM"/>
    <s v="kanban"/>
    <n v="2600"/>
    <n v="89"/>
    <n v="144"/>
    <n v="3.12"/>
    <n v="0"/>
    <n v="36"/>
    <n v="581"/>
    <n v="277.68"/>
    <n v="2.5129087779690189"/>
    <n v="0"/>
    <n v="56.160000000000004"/>
    <n v="449.28000000000003"/>
    <n v="1812.72"/>
    <s v="&lt;15 days"/>
    <n v="3"/>
    <s v="C"/>
    <n v="21"/>
    <n v="0"/>
  </r>
  <r>
    <s v="AGSH35139-01"/>
    <s v="卷簧盒 （大电流）"/>
    <x v="3"/>
    <n v="202"/>
    <x v="1"/>
    <s v="HVX"/>
    <s v="MRP"/>
    <s v="MRP"/>
    <s v="VMI"/>
    <n v="15"/>
    <n v="0"/>
    <n v="262.44"/>
    <n v="0"/>
    <n v="0"/>
    <n v="1758"/>
    <n v="3936.6"/>
    <n v="18.478384527872581"/>
    <n v="0"/>
    <n v="0"/>
    <n v="0"/>
    <n v="461369.52"/>
    <s v="&lt;30 days"/>
    <n v="1"/>
    <s v="B"/>
    <n v="7"/>
    <n v="1613.9199607203325"/>
  </r>
  <r>
    <s v="AGSH35155-01"/>
    <s v="HOOK"/>
    <x v="2"/>
    <n v="212"/>
    <x v="1"/>
    <s v="HVX"/>
    <s v="SM"/>
    <s v="kanban"/>
    <n v="2600"/>
    <n v="591"/>
    <n v="800"/>
    <n v="0.3"/>
    <n v="0"/>
    <n v="200"/>
    <n v="667"/>
    <n v="177.29999999999998"/>
    <n v="8.2083958020989503"/>
    <n v="0"/>
    <n v="30"/>
    <n v="240"/>
    <n v="200.1"/>
    <s v="&lt;15 days"/>
    <n v="3"/>
    <s v="C"/>
    <n v="21"/>
    <n v="0"/>
  </r>
  <r>
    <s v="AGSH35157-01"/>
    <s v="Y1连接件"/>
    <x v="3"/>
    <n v="202"/>
    <x v="1"/>
    <s v="HVX"/>
    <s v="MRP"/>
    <s v="MRP"/>
    <s v="VMI"/>
    <n v="218"/>
    <n v="0"/>
    <n v="17.72"/>
    <n v="0"/>
    <n v="0"/>
    <n v="728"/>
    <n v="3862.9599999999996"/>
    <n v="296.3118131868132"/>
    <n v="0"/>
    <n v="0"/>
    <n v="0"/>
    <n v="12900.16"/>
    <s v="&gt;90 days"/>
    <n v="2"/>
    <s v="B"/>
    <n v="14"/>
    <n v="2429.0935008358251"/>
  </r>
  <r>
    <s v="AGSH35159-01"/>
    <s v="PULLING BAR"/>
    <x v="2"/>
    <n v="202"/>
    <x v="1"/>
    <s v="HVX"/>
    <s v="SM"/>
    <s v="kanban"/>
    <n v="2600"/>
    <n v="894"/>
    <n v="1200"/>
    <n v="0.62"/>
    <n v="0"/>
    <n v="300"/>
    <n v="1334"/>
    <n v="554.28"/>
    <n v="59.647676161919037"/>
    <n v="0"/>
    <n v="93"/>
    <n v="744"/>
    <n v="827.08"/>
    <s v="&lt;90 days"/>
    <n v="3"/>
    <s v="C"/>
    <n v="21"/>
    <n v="237.02982768380042"/>
  </r>
  <r>
    <s v="AGSH35167-01"/>
    <s v="Y1装配支架（旧版）"/>
    <x v="3"/>
    <n v="202"/>
    <x v="1"/>
    <s v="HVX"/>
    <s v="MRP"/>
    <s v="MRP"/>
    <s v="VMI"/>
    <n v="70"/>
    <n v="0"/>
    <n v="7.43"/>
    <n v="0"/>
    <n v="0"/>
    <n v="725"/>
    <n v="520.1"/>
    <n v="450.08275862068967"/>
    <n v="0"/>
    <n v="0"/>
    <n v="0"/>
    <n v="5386.75"/>
    <s v="&gt;90 days"/>
    <n v="3"/>
    <s v="C"/>
    <n v="21"/>
    <n v="327.24986549600078"/>
  </r>
  <r>
    <s v="AGSH35177-01"/>
    <s v="手车S6联锁件"/>
    <x v="1"/>
    <n v="202"/>
    <x v="1"/>
    <s v="HVX"/>
    <s v="Order specific"/>
    <s v="Order specific"/>
    <n v="2100"/>
    <n v="4"/>
    <n v="0"/>
    <n v="5.0599999999999996"/>
    <n v="0"/>
    <n v="0"/>
    <n v="13"/>
    <n v="20.239999999999998"/>
    <n v="1965.3846153846155"/>
    <n v="0"/>
    <n v="0"/>
    <n v="0"/>
    <n v="65.78"/>
    <s v="Order specific"/>
    <s v="Order specific"/>
    <s v="C"/>
    <s v=""/>
    <n v="0"/>
  </r>
  <r>
    <s v="AGSH35178-01Z"/>
    <s v="电动手车面板"/>
    <x v="1"/>
    <n v="202"/>
    <x v="1"/>
    <s v="HVX"/>
    <s v="Order specific"/>
    <s v="Order specific"/>
    <n v="2100"/>
    <n v="1"/>
    <n v="0"/>
    <n v="179.27"/>
    <n v="0"/>
    <n v="0"/>
    <n v="13"/>
    <n v="179.27"/>
    <n v="112.30769230769232"/>
    <n v="0"/>
    <n v="0"/>
    <n v="0"/>
    <n v="2330.5100000000002"/>
    <s v="Order specific"/>
    <s v="Order specific"/>
    <s v="C"/>
    <s v=""/>
    <n v="0"/>
  </r>
  <r>
    <s v="AGSH35205-01"/>
    <s v="CONDUIT GLAND"/>
    <x v="2"/>
    <n v="212"/>
    <x v="1"/>
    <s v="HVX"/>
    <s v="SM"/>
    <s v="kanban"/>
    <n v="2600"/>
    <n v="116"/>
    <n v="96"/>
    <n v="2.6"/>
    <n v="0"/>
    <n v="36"/>
    <n v="333"/>
    <n v="301.60000000000002"/>
    <n v="1.0960960960960962"/>
    <n v="0"/>
    <n v="46.800000000000004"/>
    <n v="249.60000000000002"/>
    <n v="865.80000000000007"/>
    <s v="&lt;15 days"/>
    <n v="3"/>
    <s v="C"/>
    <n v="21"/>
    <n v="0"/>
  </r>
  <r>
    <s v="AGSH35207-01"/>
    <s v="RING"/>
    <x v="2"/>
    <n v="202"/>
    <x v="1"/>
    <s v="HVX"/>
    <s v="SM"/>
    <s v="kanban"/>
    <n v="2600"/>
    <n v="89"/>
    <n v="96"/>
    <n v="2.2000000000000002"/>
    <n v="0"/>
    <n v="24"/>
    <n v="222"/>
    <n v="195.8"/>
    <n v="190.72072072072072"/>
    <n v="0"/>
    <n v="26.400000000000002"/>
    <n v="211.20000000000002"/>
    <n v="488.40000000000003"/>
    <s v="&gt;90 days"/>
    <n v="3"/>
    <s v="C"/>
    <n v="21"/>
    <n v="114.99888011336799"/>
  </r>
  <r>
    <s v="AGSH35227-01"/>
    <s v="隔板"/>
    <x v="1"/>
    <n v="212"/>
    <x v="1"/>
    <s v="HVX"/>
    <s v="Order specific"/>
    <s v="Order specific"/>
    <n v="2100"/>
    <n v="4"/>
    <n v="0"/>
    <n v="80.900000000000006"/>
    <n v="0"/>
    <n v="0"/>
    <n v="39"/>
    <n v="323.60000000000002"/>
    <n v="832.9487179487179"/>
    <n v="0"/>
    <n v="0"/>
    <n v="0"/>
    <n v="3155.1000000000004"/>
    <s v="Order specific"/>
    <s v="Order specific"/>
    <s v="C"/>
    <s v=""/>
    <n v="0"/>
  </r>
  <r>
    <s v="AGSH35227-02"/>
    <s v="隔板"/>
    <x v="1"/>
    <n v="212"/>
    <x v="1"/>
    <s v="HVX"/>
    <s v="Order specific"/>
    <s v="Order specific"/>
    <n v="2100"/>
    <n v="4"/>
    <n v="0"/>
    <n v="80.900000000000006"/>
    <n v="0"/>
    <n v="0"/>
    <n v="41"/>
    <n v="323.60000000000002"/>
    <n v="35.609756097560975"/>
    <n v="0"/>
    <n v="0"/>
    <n v="0"/>
    <n v="3316.9"/>
    <s v="Order specific"/>
    <s v="Order specific"/>
    <s v="C"/>
    <s v=""/>
    <n v="0"/>
  </r>
  <r>
    <s v="AGSH35227-03"/>
    <s v="隔板"/>
    <x v="1"/>
    <n v="212"/>
    <x v="1"/>
    <s v="HVX"/>
    <s v="Order specific"/>
    <s v="Order specific"/>
    <n v="2100"/>
    <n v="4"/>
    <n v="0"/>
    <n v="80.900000000000006"/>
    <n v="0"/>
    <n v="0"/>
    <n v="39"/>
    <n v="323.60000000000002"/>
    <n v="37.435897435897438"/>
    <n v="0"/>
    <n v="0"/>
    <n v="0"/>
    <n v="3155.1000000000004"/>
    <s v="Order specific"/>
    <s v="Order specific"/>
    <s v="C"/>
    <s v=""/>
    <n v="0"/>
  </r>
  <r>
    <s v="AGSH35251-01"/>
    <s v="定位杆"/>
    <x v="1"/>
    <n v="202"/>
    <x v="1"/>
    <s v="HVX"/>
    <s v="Order specific"/>
    <s v="Order specific"/>
    <n v="2100"/>
    <n v="55"/>
    <n v="0"/>
    <n v="14.6"/>
    <n v="0"/>
    <n v="0"/>
    <n v="26"/>
    <n v="803"/>
    <n v="56.15384615384616"/>
    <n v="0"/>
    <n v="0"/>
    <n v="0"/>
    <n v="379.59999999999997"/>
    <s v="Order specific"/>
    <s v="Order specific"/>
    <s v="C"/>
    <s v=""/>
    <n v="0"/>
  </r>
  <r>
    <s v="AGSH35264-01"/>
    <s v="隔板固定板"/>
    <x v="1"/>
    <n v="202"/>
    <x v="1"/>
    <s v="HVX"/>
    <s v="Order specific"/>
    <s v="Order specific"/>
    <n v="2100"/>
    <n v="10"/>
    <n v="0"/>
    <n v="11.84"/>
    <n v="0"/>
    <n v="0"/>
    <n v="94"/>
    <n v="118.4"/>
    <n v="213.56382978723406"/>
    <n v="0"/>
    <n v="0"/>
    <n v="0"/>
    <n v="1112.96"/>
    <s v="Order specific"/>
    <s v="Order specific"/>
    <s v="C"/>
    <s v=""/>
    <n v="0"/>
  </r>
  <r>
    <s v="AGSH35265-01"/>
    <s v="隔板固定板"/>
    <x v="1"/>
    <n v="212"/>
    <x v="1"/>
    <s v="HVX"/>
    <s v="Order specific"/>
    <s v="Order specific"/>
    <n v="2100"/>
    <n v="8"/>
    <n v="0"/>
    <n v="15.4"/>
    <n v="0"/>
    <n v="0"/>
    <n v="82"/>
    <n v="123.2"/>
    <n v="44.512195121951216"/>
    <n v="0"/>
    <n v="0"/>
    <n v="0"/>
    <n v="1262.8"/>
    <s v="Order specific"/>
    <s v="Order specific"/>
    <s v="C"/>
    <s v=""/>
    <n v="0"/>
  </r>
  <r>
    <s v="AGSH35266-01"/>
    <s v="隔板右边板"/>
    <x v="1"/>
    <n v="212"/>
    <x v="1"/>
    <s v="HVX"/>
    <s v="Order specific"/>
    <s v="Order specific"/>
    <n v="2100"/>
    <n v="4"/>
    <n v="0"/>
    <n v="111.5"/>
    <n v="0"/>
    <n v="0"/>
    <n v="49"/>
    <n v="446"/>
    <n v="59.591836734693871"/>
    <n v="0"/>
    <n v="0"/>
    <n v="0"/>
    <n v="5463.5"/>
    <s v="Order specific"/>
    <s v="Order specific"/>
    <s v="C"/>
    <s v=""/>
    <n v="0"/>
  </r>
  <r>
    <s v="AGSH35266-02"/>
    <s v="隔板左边板"/>
    <x v="1"/>
    <n v="212"/>
    <x v="1"/>
    <s v="HVX"/>
    <s v="Order specific"/>
    <s v="Order specific"/>
    <n v="2100"/>
    <n v="4"/>
    <n v="0"/>
    <n v="111.5"/>
    <n v="0"/>
    <n v="0"/>
    <n v="49"/>
    <n v="446"/>
    <n v="29.795918367346935"/>
    <n v="0"/>
    <n v="0"/>
    <n v="0"/>
    <n v="5463.5"/>
    <s v="Order specific"/>
    <s v="Order specific"/>
    <s v="C"/>
    <s v=""/>
    <n v="0"/>
  </r>
  <r>
    <s v="AGSH35341-01"/>
    <s v="控制板卡位条"/>
    <x v="3"/>
    <n v="202"/>
    <x v="1"/>
    <s v="HVX"/>
    <s v="MRP"/>
    <s v="MRP"/>
    <s v="VMI"/>
    <n v="6"/>
    <n v="0"/>
    <n v="12"/>
    <n v="0"/>
    <n v="0"/>
    <n v="48"/>
    <n v="72"/>
    <n v="30.416666666666664"/>
    <n v="0"/>
    <n v="0"/>
    <n v="0"/>
    <n v="576"/>
    <s v="&lt;90 days"/>
    <n v="3"/>
    <s v="C"/>
    <n v="21"/>
    <n v="14.711671232876714"/>
  </r>
  <r>
    <s v="AGSH35407-01"/>
    <s v="加强板"/>
    <x v="6"/>
    <n v="202"/>
    <x v="1"/>
    <s v="HVX"/>
    <s v="Order specific"/>
    <s v="Order specific"/>
    <n v="2100"/>
    <n v="3"/>
    <n v="0"/>
    <n v="862"/>
    <n v="0"/>
    <n v="0"/>
    <n v="3"/>
    <n v="2586"/>
    <n v="730"/>
    <n v="0"/>
    <n v="0"/>
    <n v="0"/>
    <n v="2586"/>
    <s v="Order specific"/>
    <s v="Order specific"/>
    <s v="B"/>
    <s v=""/>
    <n v="0"/>
  </r>
  <r>
    <s v="AGSH35446-01"/>
    <s v="HVX紧急分闸操作杆"/>
    <x v="1"/>
    <n v="202"/>
    <x v="1"/>
    <s v="HVX"/>
    <s v="Order specific"/>
    <s v="Order specific"/>
    <n v="2100"/>
    <n v="5"/>
    <n v="3"/>
    <n v="4.5999999999999996"/>
    <n v="0"/>
    <n v="0"/>
    <n v="148"/>
    <n v="23"/>
    <n v="7.3986486486486491"/>
    <n v="0"/>
    <n v="0"/>
    <n v="13.799999999999999"/>
    <n v="680.8"/>
    <s v="Order specific"/>
    <s v="Order specific"/>
    <s v="C"/>
    <s v=""/>
    <n v="0"/>
  </r>
  <r>
    <s v="AGSH35447-01"/>
    <s v="绝缘子垫块"/>
    <x v="6"/>
    <n v="202"/>
    <x v="1"/>
    <s v="HVX"/>
    <s v="Order specific"/>
    <s v="Order specific"/>
    <n v="2100"/>
    <n v="25"/>
    <n v="0"/>
    <n v="31.19"/>
    <n v="0"/>
    <n v="0"/>
    <n v="6"/>
    <n v="779.75"/>
    <n v="304.16666666666669"/>
    <n v="0"/>
    <n v="0"/>
    <n v="0"/>
    <n v="187.14000000000001"/>
    <s v="Order specific"/>
    <s v="Order specific"/>
    <s v="C"/>
    <s v=""/>
    <n v="0"/>
  </r>
  <r>
    <s v="AGSH35466-02"/>
    <s v="导电块"/>
    <x v="1"/>
    <n v="202"/>
    <x v="1"/>
    <s v="HVX"/>
    <s v="Order specific"/>
    <s v="Order specific"/>
    <n v="2100"/>
    <n v="12"/>
    <n v="0"/>
    <n v="160.63"/>
    <n v="0"/>
    <n v="0"/>
    <n v="15"/>
    <n v="1927.56"/>
    <n v="608.33333333333337"/>
    <n v="0"/>
    <n v="0"/>
    <n v="0"/>
    <n v="2409.4499999999998"/>
    <s v="Order specific"/>
    <s v="Order specific"/>
    <s v="B"/>
    <s v=""/>
    <n v="0"/>
  </r>
  <r>
    <s v="AGSH35466-03"/>
    <s v="CONTACT SOCKET"/>
    <x v="5"/>
    <n v="202"/>
    <x v="1"/>
    <s v="HVX"/>
    <s v="Order specific"/>
    <s v="Order specific"/>
    <n v="2100"/>
    <n v="66"/>
    <n v="35"/>
    <n v="92.36"/>
    <n v="0"/>
    <n v="0"/>
    <n v="225"/>
    <n v="6095.76"/>
    <n v="19.466666666666669"/>
    <n v="0"/>
    <n v="0"/>
    <n v="3232.6"/>
    <n v="20781"/>
    <s v="Order specific"/>
    <s v="Order specific"/>
    <s v="B"/>
    <s v=""/>
    <n v="0"/>
  </r>
  <r>
    <s v="AGSH35467-02"/>
    <s v="触臂铜牌"/>
    <x v="1"/>
    <n v="202"/>
    <x v="1"/>
    <s v="HVX"/>
    <s v="Order specific"/>
    <s v="Order specific"/>
    <n v="2100"/>
    <n v="188"/>
    <n v="112"/>
    <n v="375.62"/>
    <n v="0"/>
    <n v="0"/>
    <n v="480"/>
    <n v="70616.56"/>
    <n v="50.187500000000007"/>
    <n v="0"/>
    <n v="0"/>
    <n v="42069.440000000002"/>
    <n v="180297.60000000001"/>
    <s v="Order specific"/>
    <s v="Order specific"/>
    <s v="A"/>
    <s v=""/>
    <n v="0"/>
  </r>
  <r>
    <s v="AGSH35469-02"/>
    <s v="触臂铜牌"/>
    <x v="1"/>
    <n v="202"/>
    <x v="1"/>
    <s v="HVX"/>
    <s v="Order specific"/>
    <s v="Order specific"/>
    <n v="2100"/>
    <n v="112"/>
    <n v="0"/>
    <n v="378.43"/>
    <n v="0"/>
    <n v="0"/>
    <n v="240"/>
    <n v="42384.160000000003"/>
    <n v="285.91666666666669"/>
    <n v="0"/>
    <n v="0"/>
    <n v="0"/>
    <n v="90823.2"/>
    <s v="Order specific"/>
    <s v="Order specific"/>
    <s v="A"/>
    <s v=""/>
    <n v="0"/>
  </r>
  <r>
    <s v="AGSH35470-02"/>
    <s v="触臂铜牌"/>
    <x v="1"/>
    <n v="202"/>
    <x v="1"/>
    <s v="HVX"/>
    <s v="Order specific"/>
    <s v="Order specific"/>
    <n v="2100"/>
    <n v="112"/>
    <n v="0"/>
    <n v="378.43"/>
    <n v="0"/>
    <n v="0"/>
    <n v="240"/>
    <n v="42384.160000000003"/>
    <n v="170.33333333333334"/>
    <n v="0"/>
    <n v="0"/>
    <n v="0"/>
    <n v="90823.2"/>
    <s v="Order specific"/>
    <s v="Order specific"/>
    <s v="A"/>
    <s v=""/>
    <n v="0"/>
  </r>
  <r>
    <s v="AGSH35471-01"/>
    <s v="触臂铜排"/>
    <x v="1"/>
    <n v="202"/>
    <x v="1"/>
    <s v="HVX"/>
    <s v="Order specific"/>
    <s v="Order specific"/>
    <n v="2100"/>
    <n v="300"/>
    <n v="0"/>
    <n v="312.06"/>
    <n v="0"/>
    <n v="0"/>
    <n v="480"/>
    <n v="93618"/>
    <n v="85.166666666666671"/>
    <n v="0"/>
    <n v="0"/>
    <n v="0"/>
    <n v="149788.79999999999"/>
    <s v="Order specific"/>
    <s v="Order specific"/>
    <s v="A"/>
    <s v=""/>
    <n v="0"/>
  </r>
  <r>
    <s v="AGSH35474-01"/>
    <s v="RING"/>
    <x v="2"/>
    <n v="212"/>
    <x v="1"/>
    <s v="HVX"/>
    <s v="SM"/>
    <s v="kanban"/>
    <n v="2600"/>
    <n v="227"/>
    <n v="200"/>
    <n v="1"/>
    <n v="0"/>
    <n v="100"/>
    <n v="706"/>
    <n v="227"/>
    <n v="155.09915014164307"/>
    <n v="0"/>
    <n v="50"/>
    <n v="200"/>
    <n v="706"/>
    <s v="&gt;90 days"/>
    <n v="3"/>
    <s v="C"/>
    <n v="21"/>
    <n v="129.53478246575341"/>
  </r>
  <r>
    <s v="AGSH35479-02"/>
    <s v="ANGLE"/>
    <x v="2"/>
    <n v="202"/>
    <x v="1"/>
    <s v="HVX"/>
    <s v="SM"/>
    <s v="kanban"/>
    <n v="2600"/>
    <n v="19"/>
    <n v="32"/>
    <n v="3.53"/>
    <n v="0"/>
    <n v="8"/>
    <n v="107"/>
    <n v="67.069999999999993"/>
    <n v="774.34579439252343"/>
    <n v="0"/>
    <n v="14.12"/>
    <n v="112.96"/>
    <n v="377.71"/>
    <s v="&gt;90 days"/>
    <n v="3"/>
    <s v="C"/>
    <n v="21"/>
    <n v="43.065715401605217"/>
  </r>
  <r>
    <s v="AGSH35481-01"/>
    <s v="隔板"/>
    <x v="1"/>
    <n v="202"/>
    <x v="1"/>
    <s v="HVX"/>
    <s v="Order specific"/>
    <s v="Order specific"/>
    <n v="2100"/>
    <n v="44"/>
    <n v="0"/>
    <n v="94.21"/>
    <n v="0"/>
    <n v="0"/>
    <n v="20"/>
    <n v="4145.24"/>
    <n v="346.75"/>
    <n v="0"/>
    <n v="0"/>
    <n v="0"/>
    <n v="1884.1999999999998"/>
    <s v="Order specific"/>
    <s v="Order specific"/>
    <s v="B"/>
    <s v=""/>
    <n v="0"/>
  </r>
  <r>
    <s v="AGSH35481-03"/>
    <s v="隔板"/>
    <x v="1"/>
    <n v="212"/>
    <x v="1"/>
    <s v="HVX"/>
    <s v="Order specific"/>
    <s v="Order specific"/>
    <n v="2100"/>
    <n v="8"/>
    <n v="0"/>
    <n v="94.2"/>
    <n v="0"/>
    <n v="0"/>
    <n v="88"/>
    <n v="753.6"/>
    <n v="182.5"/>
    <n v="0"/>
    <n v="0"/>
    <n v="0"/>
    <n v="8289.6"/>
    <s v="Order specific"/>
    <s v="Order specific"/>
    <s v="C"/>
    <s v=""/>
    <n v="0"/>
  </r>
  <r>
    <s v="AGSH35489-01"/>
    <s v="隔板固定块"/>
    <x v="1"/>
    <n v="202"/>
    <x v="1"/>
    <s v="HVX"/>
    <s v="Order specific"/>
    <s v="Order specific"/>
    <n v="2100"/>
    <n v="100"/>
    <n v="0"/>
    <n v="9.7100000000000009"/>
    <n v="0"/>
    <n v="0"/>
    <n v="168"/>
    <n v="971.00000000000011"/>
    <n v="17.38095238095238"/>
    <n v="0"/>
    <n v="0"/>
    <n v="0"/>
    <n v="1631.2800000000002"/>
    <s v="Order specific"/>
    <s v="Order specific"/>
    <s v="B"/>
    <s v=""/>
    <n v="0"/>
  </r>
  <r>
    <s v="AGSH35712-01Z"/>
    <s v="面板"/>
    <x v="6"/>
    <n v="202"/>
    <x v="1"/>
    <s v="HVX"/>
    <s v="Order specific"/>
    <s v="Order specific"/>
    <n v="2100"/>
    <n v="3"/>
    <n v="0"/>
    <n v="166.01"/>
    <n v="0"/>
    <n v="0"/>
    <n v="17"/>
    <n v="498.03"/>
    <n v="2147.0588235294117"/>
    <n v="0"/>
    <n v="0"/>
    <n v="0"/>
    <n v="2822.17"/>
    <s v="Order specific"/>
    <s v="Order specific"/>
    <s v="C"/>
    <s v=""/>
    <n v="0"/>
  </r>
  <r>
    <s v="AGSH35713-01Z"/>
    <s v="面板"/>
    <x v="6"/>
    <n v="202"/>
    <x v="1"/>
    <s v="HVX"/>
    <s v="Order specific"/>
    <s v="Order specific"/>
    <n v="2100"/>
    <n v="1"/>
    <n v="0"/>
    <n v="145.05000000000001"/>
    <n v="0"/>
    <n v="0"/>
    <n v="1"/>
    <n v="145.05000000000001"/>
    <m/>
    <m/>
    <m/>
    <m/>
    <m/>
    <m/>
    <m/>
    <m/>
    <m/>
    <m/>
  </r>
  <r>
    <s v="AGSH35732-01"/>
    <s v="PIN"/>
    <x v="2"/>
    <n v="202"/>
    <x v="1"/>
    <s v="HVX"/>
    <s v="SM"/>
    <s v="kanban"/>
    <n v="2600"/>
    <n v="566"/>
    <n v="600"/>
    <n v="2.84"/>
    <n v="0"/>
    <n v="150"/>
    <n v="5650"/>
    <n v="1607.4399999999998"/>
    <n v="6.4601769911504431E-2"/>
    <n v="0"/>
    <n v="213"/>
    <n v="1704"/>
    <n v="16046"/>
    <s v="&lt;15 days"/>
    <n v="2"/>
    <s v="B"/>
    <n v="14"/>
    <n v="0"/>
  </r>
  <r>
    <s v="AGSH35748-01"/>
    <s v="固定式触臂"/>
    <x v="1"/>
    <n v="212"/>
    <x v="1"/>
    <s v="HVX"/>
    <s v="Order specific"/>
    <s v="Order specific"/>
    <n v="2100"/>
    <n v="21"/>
    <n v="0"/>
    <n v="215.21"/>
    <n v="0"/>
    <n v="0"/>
    <n v="0"/>
    <n v="4519.41"/>
    <s v=""/>
    <n v="0"/>
    <n v="0"/>
    <n v="0"/>
    <n v="0"/>
    <s v="Order specific"/>
    <s v="Order specific"/>
    <s v="B"/>
    <s v=""/>
    <n v="0"/>
  </r>
  <r>
    <s v="AGSH35749-02"/>
    <s v="固定式触臂"/>
    <x v="1"/>
    <n v="212"/>
    <x v="1"/>
    <s v="HVX"/>
    <s v="Order specific"/>
    <s v="Order specific"/>
    <n v="2100"/>
    <n v="21"/>
    <n v="0"/>
    <n v="277.76"/>
    <n v="0"/>
    <n v="0"/>
    <n v="0"/>
    <n v="5832.96"/>
    <s v=""/>
    <n v="0"/>
    <n v="0"/>
    <n v="0"/>
    <n v="0"/>
    <s v="Order specific"/>
    <s v="Order specific"/>
    <s v="B"/>
    <s v=""/>
    <n v="0"/>
  </r>
  <r>
    <s v="AGSH35764-01"/>
    <s v="航空插固定支架"/>
    <x v="1"/>
    <n v="202"/>
    <x v="1"/>
    <s v="HVX"/>
    <s v="Order specific"/>
    <s v="Order specific"/>
    <n v="2100"/>
    <n v="50"/>
    <n v="0"/>
    <n v="17.350000000000001"/>
    <n v="0"/>
    <n v="0"/>
    <n v="84"/>
    <n v="867.50000000000011"/>
    <n v="91.25"/>
    <n v="0"/>
    <n v="0"/>
    <n v="0"/>
    <n v="1457.4"/>
    <s v="Order specific"/>
    <s v="Order specific"/>
    <s v="C"/>
    <s v=""/>
    <n v="0"/>
  </r>
  <r>
    <s v="AGSH35770-01"/>
    <s v="拨叉销"/>
    <x v="1"/>
    <n v="202"/>
    <x v="1"/>
    <s v="HVX"/>
    <s v="Order specific"/>
    <s v="Order specific"/>
    <n v="2100"/>
    <n v="68"/>
    <n v="0"/>
    <n v="12.9"/>
    <n v="0"/>
    <n v="0"/>
    <n v="184"/>
    <n v="877.2"/>
    <n v="99.184782608695642"/>
    <n v="0"/>
    <n v="0"/>
    <n v="0"/>
    <n v="2373.6"/>
    <s v="Order specific"/>
    <s v="Order specific"/>
    <s v="C"/>
    <s v=""/>
    <n v="0"/>
  </r>
  <r>
    <s v="AGSH35771-01"/>
    <s v="间隔圈"/>
    <x v="1"/>
    <n v="202"/>
    <x v="1"/>
    <s v="HVX"/>
    <s v="Order specific"/>
    <s v="Order specific"/>
    <n v="2100"/>
    <n v="174"/>
    <n v="4"/>
    <n v="0.62"/>
    <n v="0"/>
    <n v="0"/>
    <n v="690"/>
    <n v="107.88"/>
    <n v="35.971014492753625"/>
    <n v="0"/>
    <n v="0"/>
    <n v="2.48"/>
    <n v="427.8"/>
    <s v="Order specific"/>
    <s v="Order specific"/>
    <s v="C"/>
    <s v=""/>
    <n v="0"/>
  </r>
  <r>
    <s v="AGSH35775-01"/>
    <s v="灭弧室定位架"/>
    <x v="3"/>
    <n v="202"/>
    <x v="1"/>
    <s v="HVX"/>
    <s v="MRP"/>
    <s v="MRP"/>
    <s v="VMI"/>
    <n v="18"/>
    <n v="0"/>
    <n v="14"/>
    <n v="0"/>
    <n v="0"/>
    <n v="591"/>
    <n v="252"/>
    <n v="107.46192893401015"/>
    <n v="0"/>
    <n v="0"/>
    <n v="0"/>
    <n v="8274"/>
    <s v="&gt;90 days"/>
    <n v="3"/>
    <s v="C"/>
    <n v="21"/>
    <n v="133.81807085498346"/>
  </r>
  <r>
    <s v="AGSH35778-01"/>
    <s v="活门配件轴"/>
    <x v="3"/>
    <n v="202"/>
    <x v="1"/>
    <s v="HVX"/>
    <s v="MRP"/>
    <s v="MRP"/>
    <s v="VMI"/>
    <n v="2"/>
    <n v="0"/>
    <n v="15.8"/>
    <n v="0"/>
    <n v="0"/>
    <n v="474"/>
    <n v="31.6"/>
    <n v="13.860759493670887"/>
    <n v="0"/>
    <n v="0"/>
    <n v="0"/>
    <n v="7489.2000000000007"/>
    <s v="&lt;15 days"/>
    <n v="3"/>
    <s v="C"/>
    <n v="21"/>
    <n v="0"/>
  </r>
  <r>
    <s v="AGSH35779-01"/>
    <s v="活门安装支架"/>
    <x v="3"/>
    <n v="202"/>
    <x v="1"/>
    <s v="HVX"/>
    <s v="MRP"/>
    <s v="MRP"/>
    <s v="VMI"/>
    <n v="1"/>
    <n v="0"/>
    <n v="20.82"/>
    <n v="0"/>
    <n v="0"/>
    <n v="237"/>
    <n v="20.82"/>
    <n v="3.0801687763713077"/>
    <n v="0"/>
    <n v="0"/>
    <n v="0"/>
    <n v="4934.34"/>
    <s v="&lt;15 days"/>
    <n v="3"/>
    <s v="C"/>
    <n v="21"/>
    <n v="0"/>
  </r>
  <r>
    <s v="AGSH35780-02"/>
    <s v="活门安装片"/>
    <x v="3"/>
    <n v="202"/>
    <x v="1"/>
    <s v="HVX"/>
    <s v="MRP"/>
    <s v="MRP"/>
    <s v="VMI"/>
    <n v="1"/>
    <n v="0"/>
    <n v="35"/>
    <n v="0"/>
    <n v="0"/>
    <n v="188"/>
    <n v="35"/>
    <m/>
    <m/>
    <m/>
    <m/>
    <m/>
    <m/>
    <m/>
    <m/>
    <m/>
    <m/>
  </r>
  <r>
    <s v="AGSH35784-01"/>
    <s v="活门片"/>
    <x v="3"/>
    <n v="202"/>
    <x v="1"/>
    <s v="HVX"/>
    <s v="MRP"/>
    <s v="MRP"/>
    <s v="VMI"/>
    <n v="2"/>
    <n v="0"/>
    <n v="35"/>
    <n v="0"/>
    <n v="0"/>
    <n v="49"/>
    <n v="70"/>
    <n v="7.4489795918367339"/>
    <n v="0"/>
    <n v="0"/>
    <n v="0"/>
    <n v="1715"/>
    <s v="&lt;15 days"/>
    <n v="3"/>
    <s v="C"/>
    <n v="21"/>
    <n v="0"/>
  </r>
  <r>
    <s v="AGSH35784-02"/>
    <s v="活门安装片"/>
    <x v="3"/>
    <n v="202"/>
    <x v="1"/>
    <s v="HVX"/>
    <s v="MRP"/>
    <s v="MRP"/>
    <s v="VMI"/>
    <n v="1"/>
    <n v="0"/>
    <n v="35"/>
    <n v="0"/>
    <n v="0"/>
    <n v="188"/>
    <n v="35"/>
    <n v="3.8829787234042552"/>
    <n v="0"/>
    <n v="0"/>
    <n v="0"/>
    <n v="6580"/>
    <s v="&lt;15 days"/>
    <n v="3"/>
    <s v="C"/>
    <n v="21"/>
    <n v="0"/>
  </r>
  <r>
    <s v="AGSH35787-01"/>
    <s v="活门安装支架"/>
    <x v="3"/>
    <n v="202"/>
    <x v="1"/>
    <s v="HVX"/>
    <s v="MRP"/>
    <s v="MRP"/>
    <s v="VMI"/>
    <n v="1"/>
    <n v="0"/>
    <n v="10.82"/>
    <n v="0"/>
    <n v="0"/>
    <n v="237"/>
    <n v="10.82"/>
    <n v="1.5400843881856539"/>
    <n v="0"/>
    <n v="0"/>
    <n v="0"/>
    <n v="2564.34"/>
    <s v="&lt;15 days"/>
    <n v="3"/>
    <s v="C"/>
    <n v="21"/>
    <n v="0"/>
  </r>
  <r>
    <s v="AGSH35797-01"/>
    <s v="隔板"/>
    <x v="1"/>
    <n v="212"/>
    <x v="1"/>
    <s v="HVX"/>
    <s v="Order specific"/>
    <s v="Order specific"/>
    <n v="2100"/>
    <n v="50"/>
    <n v="0"/>
    <n v="347"/>
    <n v="0"/>
    <n v="0"/>
    <n v="84"/>
    <n v="17350"/>
    <n v="4.3452380952380949"/>
    <n v="0"/>
    <n v="0"/>
    <n v="0"/>
    <n v="29148"/>
    <s v="Order specific"/>
    <s v="Order specific"/>
    <s v="A"/>
    <s v=""/>
    <n v="0"/>
  </r>
  <r>
    <s v="AGSH35798-01"/>
    <s v="隔板"/>
    <x v="1"/>
    <n v="212"/>
    <x v="1"/>
    <s v="HVX"/>
    <s v="Order specific"/>
    <s v="Order specific"/>
    <n v="2100"/>
    <n v="50"/>
    <n v="0"/>
    <n v="347"/>
    <n v="0"/>
    <n v="0"/>
    <n v="84"/>
    <n v="17350"/>
    <n v="217.26190476190476"/>
    <n v="0"/>
    <n v="0"/>
    <n v="0"/>
    <n v="29148"/>
    <s v="Order specific"/>
    <s v="Order specific"/>
    <s v="A"/>
    <s v=""/>
    <n v="0"/>
  </r>
  <r>
    <s v="AGSH35799-01"/>
    <s v="隔板间隔圈"/>
    <x v="1"/>
    <n v="202"/>
    <x v="1"/>
    <s v="HVX"/>
    <s v="Order specific"/>
    <s v="Order specific"/>
    <n v="2100"/>
    <n v="200"/>
    <n v="0"/>
    <n v="3.52"/>
    <n v="0"/>
    <n v="0"/>
    <n v="336"/>
    <n v="704"/>
    <n v="54.31547619047619"/>
    <n v="0"/>
    <n v="0"/>
    <n v="0"/>
    <n v="1182.72"/>
    <s v="Order specific"/>
    <s v="Order specific"/>
    <s v="C"/>
    <s v=""/>
    <n v="0"/>
  </r>
  <r>
    <s v="AGSH35812-01"/>
    <s v="LEVER"/>
    <x v="2"/>
    <n v="212"/>
    <x v="1"/>
    <s v="HVX"/>
    <s v="SM"/>
    <s v="kanban"/>
    <n v="2600"/>
    <n v="328"/>
    <n v="500"/>
    <n v="8.4"/>
    <n v="0"/>
    <n v="150"/>
    <n v="7150"/>
    <n v="2755.2000000000003"/>
    <n v="10.20979020979021"/>
    <n v="0"/>
    <n v="630"/>
    <n v="4200"/>
    <n v="60060"/>
    <s v="&lt;15 days"/>
    <n v="2"/>
    <s v="B"/>
    <n v="14"/>
    <n v="0"/>
  </r>
  <r>
    <s v="AGSH35846-01"/>
    <s v="HVX-B 254 面板"/>
    <x v="5"/>
    <n v="105"/>
    <x v="1"/>
    <s v="HVX"/>
    <s v="Order specific"/>
    <s v="Order specific"/>
    <n v="2100"/>
    <n v="2"/>
    <n v="0"/>
    <n v="259.69"/>
    <n v="0"/>
    <n v="0"/>
    <n v="0"/>
    <n v="519.38"/>
    <s v=""/>
    <n v="0"/>
    <n v="0"/>
    <n v="0"/>
    <n v="0"/>
    <s v="Order specific"/>
    <s v="Order specific"/>
    <s v="C"/>
    <s v=""/>
    <n v="0"/>
  </r>
  <r>
    <s v="AGSH35895-01"/>
    <s v="触头限位片"/>
    <x v="3"/>
    <n v="212"/>
    <x v="1"/>
    <s v="HVX"/>
    <s v="MRP"/>
    <s v="MRP"/>
    <s v="VMI"/>
    <n v="36"/>
    <n v="0"/>
    <n v="6.5"/>
    <n v="0"/>
    <n v="0"/>
    <n v="1188"/>
    <n v="234"/>
    <n v="0.6144781144781144"/>
    <n v="0"/>
    <n v="0"/>
    <n v="0"/>
    <n v="7722"/>
    <s v="&lt;15 days"/>
    <n v="3"/>
    <s v="C"/>
    <n v="21"/>
    <n v="0"/>
  </r>
  <r>
    <s v="AGSH35900-01"/>
    <s v="继电器安装支架"/>
    <x v="3"/>
    <n v="202"/>
    <x v="1"/>
    <s v="HVX"/>
    <s v="MRP"/>
    <s v="MRP"/>
    <s v="VMI"/>
    <n v="128"/>
    <n v="0"/>
    <n v="8.1999999999999993"/>
    <n v="0"/>
    <n v="0"/>
    <n v="200"/>
    <n v="1049.5999999999999"/>
    <n v="65.7"/>
    <n v="0"/>
    <n v="0"/>
    <n v="0"/>
    <n v="1639.9999999999998"/>
    <s v="&lt;90 days"/>
    <n v="3"/>
    <s v="B"/>
    <n v="21"/>
    <n v="471.31353424657533"/>
  </r>
  <r>
    <s v="AGSH35902-01"/>
    <s v="手车附加固定块"/>
    <x v="3"/>
    <n v="202"/>
    <x v="1"/>
    <s v="HVX"/>
    <s v="MRP"/>
    <s v="MRP"/>
    <s v="VMI"/>
    <n v="2"/>
    <n v="0"/>
    <n v="27.56"/>
    <n v="0"/>
    <n v="0"/>
    <n v="111"/>
    <n v="55.12"/>
    <n v="420.90090090090092"/>
    <n v="0"/>
    <n v="0"/>
    <n v="0"/>
    <n v="3059.16"/>
    <s v="&gt;90 days"/>
    <n v="3"/>
    <s v="C"/>
    <n v="21"/>
    <n v="34.564133321917808"/>
  </r>
  <r>
    <s v="AGSH35910-01"/>
    <s v="限位圈"/>
    <x v="1"/>
    <n v="202"/>
    <x v="1"/>
    <s v="HVX"/>
    <s v="Order specific"/>
    <s v="Order specific"/>
    <n v="2100"/>
    <n v="6"/>
    <n v="12"/>
    <n v="3.2"/>
    <n v="0"/>
    <n v="0"/>
    <n v="142"/>
    <n v="19.200000000000003"/>
    <n v="5.140845070422535"/>
    <n v="0"/>
    <n v="0"/>
    <n v="38.400000000000006"/>
    <n v="454.40000000000003"/>
    <s v="Order specific"/>
    <s v="Order specific"/>
    <s v="C"/>
    <s v=""/>
    <n v="0"/>
  </r>
  <r>
    <s v="AGSH35911-01"/>
    <s v="FOOT"/>
    <x v="2"/>
    <n v="202"/>
    <x v="1"/>
    <s v="HVX"/>
    <s v="SM"/>
    <s v="kanban"/>
    <n v="2600"/>
    <n v="447"/>
    <n v="0"/>
    <n v="3.74"/>
    <n v="0"/>
    <n v="104"/>
    <n v="222"/>
    <n v="1671.7800000000002"/>
    <n v="9.8648648648648649"/>
    <n v="0"/>
    <n v="194.48000000000002"/>
    <n v="0"/>
    <n v="830.28000000000009"/>
    <s v="&lt;15 days"/>
    <n v="3"/>
    <s v="B"/>
    <n v="21"/>
    <n v="0"/>
  </r>
  <r>
    <s v="AGSH35913-01"/>
    <s v="限位圈"/>
    <x v="1"/>
    <n v="212"/>
    <x v="1"/>
    <s v="HVX"/>
    <s v="Order specific"/>
    <s v="Order specific"/>
    <n v="2100"/>
    <n v="112"/>
    <n v="2"/>
    <n v="0.7"/>
    <n v="0"/>
    <n v="0"/>
    <n v="190"/>
    <n v="78.399999999999991"/>
    <n v="858.71052631578948"/>
    <n v="0"/>
    <n v="0"/>
    <n v="1.4"/>
    <n v="133"/>
    <s v="Order specific"/>
    <s v="Order specific"/>
    <s v="C"/>
    <s v=""/>
    <n v="0"/>
  </r>
  <r>
    <s v="AGSH35926-01"/>
    <s v="支撑板支架"/>
    <x v="6"/>
    <n v="212"/>
    <x v="1"/>
    <s v="HVX"/>
    <s v="Order specific"/>
    <s v="Order specific"/>
    <n v="2100"/>
    <n v="2"/>
    <n v="2"/>
    <n v="3.06"/>
    <n v="0"/>
    <n v="0"/>
    <n v="0"/>
    <n v="6.12"/>
    <s v=""/>
    <n v="0"/>
    <n v="0"/>
    <n v="6.12"/>
    <n v="0"/>
    <s v="Order specific"/>
    <s v="Order specific"/>
    <s v="C"/>
    <s v=""/>
    <n v="0"/>
  </r>
  <r>
    <s v="AGSH35927-01"/>
    <s v="支撑板"/>
    <x v="6"/>
    <n v="202"/>
    <x v="1"/>
    <s v="HVX"/>
    <s v="Order specific"/>
    <s v="Order specific"/>
    <n v="2100"/>
    <n v="2"/>
    <n v="2"/>
    <n v="24.73"/>
    <n v="0"/>
    <n v="0"/>
    <n v="0"/>
    <n v="49.46"/>
    <s v=""/>
    <n v="0"/>
    <n v="0"/>
    <n v="49.46"/>
    <n v="0"/>
    <s v="Order specific"/>
    <s v="Order specific"/>
    <s v="C"/>
    <s v=""/>
    <n v="0"/>
  </r>
  <r>
    <s v="AGSH35941-01"/>
    <s v="PLATE"/>
    <x v="2"/>
    <n v="202"/>
    <x v="1"/>
    <s v="HVX"/>
    <s v="SM"/>
    <s v="kanban"/>
    <n v="2600"/>
    <n v="88"/>
    <n v="210"/>
    <n v="3.7"/>
    <n v="0"/>
    <n v="60"/>
    <n v="303"/>
    <n v="325.60000000000002"/>
    <n v="2.4092409240924093"/>
    <n v="0"/>
    <n v="111"/>
    <n v="777"/>
    <n v="1121.1000000000001"/>
    <s v="&lt;15 days"/>
    <n v="3"/>
    <s v="C"/>
    <n v="21"/>
    <n v="0"/>
  </r>
  <r>
    <s v="AGSH35942-01"/>
    <s v="LEVER"/>
    <x v="2"/>
    <n v="202"/>
    <x v="1"/>
    <s v="HVX"/>
    <s v="SM"/>
    <s v="kanban"/>
    <n v="2600"/>
    <n v="183"/>
    <n v="480"/>
    <n v="1.48"/>
    <n v="0"/>
    <n v="120"/>
    <n v="606"/>
    <n v="270.83999999999997"/>
    <n v="53.003300330033007"/>
    <n v="0"/>
    <n v="88.8"/>
    <n v="710.4"/>
    <n v="896.88"/>
    <s v="&lt;90 days"/>
    <n v="3"/>
    <s v="C"/>
    <n v="21"/>
    <n v="107.93159506849315"/>
  </r>
  <r>
    <s v="AGSH36633-01"/>
    <s v="拨叉"/>
    <x v="3"/>
    <n v="202"/>
    <x v="1"/>
    <s v="HVX"/>
    <s v="MRP"/>
    <s v="MRP"/>
    <s v="VMI"/>
    <n v="3"/>
    <n v="0"/>
    <n v="155"/>
    <n v="0"/>
    <n v="0"/>
    <n v="54"/>
    <n v="465"/>
    <n v="1236.9444444444443"/>
    <n v="0"/>
    <n v="0"/>
    <n v="0"/>
    <n v="8370"/>
    <s v="&gt;90 days"/>
    <n v="3"/>
    <s v="C"/>
    <n v="21"/>
    <n v="301.68966090276217"/>
  </r>
  <r>
    <s v="AGSH36634-01"/>
    <s v="拨叉（B相）"/>
    <x v="1"/>
    <n v="202"/>
    <x v="1"/>
    <s v="HVX"/>
    <s v="Order specific"/>
    <s v="Order specific"/>
    <n v="2100"/>
    <n v="50"/>
    <n v="1"/>
    <n v="110"/>
    <n v="0"/>
    <n v="0"/>
    <n v="139"/>
    <n v="5500"/>
    <n v="7.8776978417266195"/>
    <n v="0"/>
    <n v="0"/>
    <n v="110"/>
    <n v="15290"/>
    <s v="Order specific"/>
    <s v="Order specific"/>
    <s v="B"/>
    <s v=""/>
    <n v="0"/>
  </r>
  <r>
    <s v="AGSH36635-01"/>
    <s v="拨叉（A相）"/>
    <x v="1"/>
    <n v="202"/>
    <x v="1"/>
    <s v="HVX"/>
    <s v="Order specific"/>
    <s v="Order specific"/>
    <n v="2100"/>
    <n v="100"/>
    <n v="0"/>
    <n v="115"/>
    <n v="0"/>
    <n v="0"/>
    <n v="168"/>
    <n v="11500"/>
    <n v="108.63095238095238"/>
    <n v="0"/>
    <n v="0"/>
    <n v="0"/>
    <n v="19320"/>
    <s v="Order specific"/>
    <s v="Order specific"/>
    <s v="A"/>
    <s v=""/>
    <n v="0"/>
  </r>
  <r>
    <s v="AGSH36670-01"/>
    <s v="壳体210mm"/>
    <x v="1"/>
    <n v="202"/>
    <x v="1"/>
    <s v="HVX"/>
    <s v="Order specific"/>
    <s v="Order specific"/>
    <n v="2100"/>
    <n v="15"/>
    <n v="26"/>
    <n v="1261.67"/>
    <n v="0"/>
    <n v="0"/>
    <n v="84"/>
    <n v="18925.050000000003"/>
    <n v="434.52380952380952"/>
    <n v="0"/>
    <n v="0"/>
    <n v="32803.42"/>
    <n v="105980.28"/>
    <s v="Order specific"/>
    <s v="Order specific"/>
    <s v="A"/>
    <s v=""/>
    <n v="0"/>
  </r>
  <r>
    <s v="AGSH36709-01"/>
    <s v="兀型板顶板"/>
    <x v="3"/>
    <n v="202"/>
    <x v="1"/>
    <s v="HVX"/>
    <s v="MRP"/>
    <s v="MRP"/>
    <s v="VMI"/>
    <n v="84"/>
    <n v="0"/>
    <n v="38.75"/>
    <n v="0"/>
    <n v="0"/>
    <n v="7625"/>
    <n v="3255"/>
    <n v="0.71803278688524586"/>
    <n v="0"/>
    <n v="0"/>
    <n v="0"/>
    <n v="295468.75"/>
    <s v="&lt;15 days"/>
    <n v="1"/>
    <s v="B"/>
    <n v="7"/>
    <n v="0"/>
  </r>
  <r>
    <s v="AGSH36709-02"/>
    <s v="兀型板"/>
    <x v="10"/>
    <n v="202"/>
    <x v="1"/>
    <s v="HVX"/>
    <s v="Order specific"/>
    <s v="Order specific"/>
    <n v="2100"/>
    <n v="5"/>
    <n v="0"/>
    <n v="81.09"/>
    <n v="0"/>
    <n v="0"/>
    <n v="49"/>
    <n v="405.45000000000005"/>
    <n v="625.71428571428567"/>
    <n v="0"/>
    <n v="0"/>
    <n v="0"/>
    <n v="3973.4100000000003"/>
    <s v="Order specific"/>
    <s v="Order specific"/>
    <s v="C"/>
    <s v=""/>
    <n v="0"/>
  </r>
  <r>
    <s v="AGSH36729-01"/>
    <s v="主轴"/>
    <x v="3"/>
    <n v="202"/>
    <x v="1"/>
    <s v="HVX"/>
    <s v="MRP"/>
    <s v="MRP"/>
    <s v="VMI"/>
    <n v="79"/>
    <n v="0"/>
    <n v="26.73"/>
    <n v="0"/>
    <n v="0"/>
    <n v="7452"/>
    <n v="2111.67"/>
    <n v="0.24490069779924856"/>
    <n v="0"/>
    <n v="0"/>
    <n v="0"/>
    <n v="199191.96"/>
    <s v="&lt;15 days"/>
    <n v="1"/>
    <s v="B"/>
    <n v="7"/>
    <n v="0"/>
  </r>
  <r>
    <s v="AGSH36744-01"/>
    <s v="FIXING"/>
    <x v="2"/>
    <n v="202"/>
    <x v="1"/>
    <s v="HVX"/>
    <s v="SM"/>
    <s v="kanban"/>
    <n v="2600"/>
    <n v="370"/>
    <n v="340"/>
    <n v="10.89"/>
    <n v="0"/>
    <n v="100"/>
    <n v="3302"/>
    <n v="4029.3"/>
    <n v="8.7325863113264681"/>
    <n v="0"/>
    <n v="544.5"/>
    <n v="3702.6000000000004"/>
    <n v="35958.78"/>
    <s v="&lt;15 days"/>
    <n v="2"/>
    <s v="B"/>
    <n v="14"/>
    <n v="0"/>
  </r>
  <r>
    <s v="AGSH38004-01"/>
    <s v="PLATE"/>
    <x v="2"/>
    <n v="202"/>
    <x v="1"/>
    <s v="HVX"/>
    <s v="SM"/>
    <s v="kanban"/>
    <n v="2600"/>
    <n v="60"/>
    <n v="80"/>
    <n v="2.1"/>
    <n v="0"/>
    <n v="20"/>
    <n v="892"/>
    <n v="126"/>
    <n v="151.4013452914798"/>
    <n v="0"/>
    <n v="21"/>
    <n v="168"/>
    <n v="1873.2"/>
    <s v="&gt;90 days"/>
    <n v="3"/>
    <s v="C"/>
    <n v="21"/>
    <n v="71.625360088855984"/>
  </r>
  <r>
    <s v="AMS12-00509-SL"/>
    <s v="PMC ACID PLANT"/>
    <x v="11"/>
    <n v="105"/>
    <x v="0"/>
    <s v="VEP"/>
    <s v="Order specific"/>
    <s v="Order specific"/>
    <n v="2100"/>
    <n v="19"/>
    <n v="0"/>
    <n v="1"/>
    <n v="0"/>
    <n v="0"/>
    <n v="30"/>
    <n v="19"/>
    <n v="730"/>
    <n v="0"/>
    <n v="0"/>
    <n v="0"/>
    <n v="30"/>
    <s v="Order specific"/>
    <s v="Order specific"/>
    <s v="C"/>
    <s v=""/>
    <n v="0"/>
  </r>
  <r>
    <s v="AMT000154-01"/>
    <s v="拉簧"/>
    <x v="12"/>
    <n v="219"/>
    <x v="1"/>
    <s v="HVX"/>
    <s v="Order specific"/>
    <s v="Order specific"/>
    <n v="2100"/>
    <n v="8"/>
    <n v="0"/>
    <n v="0.57999999999999996"/>
    <n v="0"/>
    <n v="0"/>
    <n v="800"/>
    <n v="4.6399999999999997"/>
    <n v="8.6687499999999993"/>
    <n v="0"/>
    <n v="0"/>
    <n v="0"/>
    <n v="463.99999999999994"/>
    <s v="Order specific"/>
    <s v="Order specific"/>
    <s v="C"/>
    <s v=""/>
    <n v="0"/>
  </r>
  <r>
    <s v="AMT003165-01"/>
    <s v="控制板定位块"/>
    <x v="12"/>
    <n v="202"/>
    <x v="1"/>
    <s v="HVX"/>
    <s v="Order specific"/>
    <s v="Order specific"/>
    <n v="2100"/>
    <n v="1"/>
    <n v="0"/>
    <n v="126.5"/>
    <n v="0"/>
    <n v="0"/>
    <n v="0"/>
    <n v="126.5"/>
    <s v=""/>
    <n v="0"/>
    <n v="0"/>
    <n v="0"/>
    <n v="0"/>
    <s v="Order specific"/>
    <s v="Order specific"/>
    <s v="C"/>
    <s v=""/>
    <n v="0"/>
  </r>
  <r>
    <s v="AMTC26218-02"/>
    <s v="手车翻板右侧板（双孔）"/>
    <x v="3"/>
    <n v="202"/>
    <x v="1"/>
    <s v="HVX"/>
    <s v="MRP"/>
    <s v="MRP"/>
    <s v="VMI"/>
    <n v="2"/>
    <n v="0"/>
    <n v="21"/>
    <n v="0"/>
    <n v="0"/>
    <n v="1914"/>
    <n v="42"/>
    <n v="0.19070010449320796"/>
    <n v="0"/>
    <n v="0"/>
    <n v="0"/>
    <n v="40194"/>
    <s v="&lt;15 days"/>
    <n v="2"/>
    <s v="C"/>
    <n v="14"/>
    <n v="0"/>
  </r>
  <r>
    <s v="AMTD69063-02"/>
    <s v="熔丝头座"/>
    <x v="3"/>
    <n v="212"/>
    <x v="1"/>
    <s v="HVX"/>
    <s v="MRP"/>
    <s v="MRP"/>
    <s v="VMI"/>
    <n v="69"/>
    <n v="0"/>
    <n v="30.63"/>
    <n v="0"/>
    <n v="0"/>
    <n v="1482"/>
    <n v="2113.4699999999998"/>
    <n v="0.49257759784075572"/>
    <n v="0"/>
    <n v="0"/>
    <n v="0"/>
    <n v="45393.659999999996"/>
    <s v="&lt;15 days"/>
    <n v="2"/>
    <s v="B"/>
    <n v="14"/>
    <n v="0"/>
  </r>
  <r>
    <s v="AMTD71645-02"/>
    <s v="触子圈2500A"/>
    <x v="1"/>
    <n v="212"/>
    <x v="1"/>
    <s v="HVX"/>
    <s v="Order specific"/>
    <s v="Order specific"/>
    <n v="2100"/>
    <n v="200"/>
    <n v="0"/>
    <n v="16.510000000000002"/>
    <n v="0"/>
    <n v="0"/>
    <n v="200"/>
    <n v="3302.0000000000005"/>
    <n v="125.925"/>
    <n v="0"/>
    <n v="0"/>
    <n v="0"/>
    <n v="3302.0000000000005"/>
    <s v="Order specific"/>
    <s v="Order specific"/>
    <s v="B"/>
    <s v=""/>
    <n v="0"/>
  </r>
  <r>
    <s v="AMTH03858-01"/>
    <s v="CRANK"/>
    <x v="2"/>
    <n v="202"/>
    <x v="1"/>
    <s v="HVX"/>
    <s v="SM"/>
    <s v="kanban"/>
    <n v="2600"/>
    <n v="905"/>
    <n v="1200"/>
    <n v="2.2000000000000002"/>
    <n v="0"/>
    <n v="300"/>
    <n v="1920"/>
    <n v="1991.0000000000002"/>
    <n v="38.020833333333336"/>
    <n v="0"/>
    <n v="330"/>
    <n v="2640"/>
    <n v="4224"/>
    <s v="&lt;90 days"/>
    <n v="3"/>
    <s v="B"/>
    <n v="21"/>
    <n v="588.26686027397272"/>
  </r>
  <r>
    <s v="AMTH20073-01"/>
    <s v="TENSION SPRING"/>
    <x v="2"/>
    <n v="219"/>
    <x v="1"/>
    <s v="HVX"/>
    <s v="SM"/>
    <s v="kanban"/>
    <n v="2600"/>
    <n v="602"/>
    <n v="600"/>
    <n v="0.94"/>
    <n v="0"/>
    <n v="150"/>
    <n v="1446"/>
    <n v="565.88"/>
    <n v="228.44052558782849"/>
    <n v="0"/>
    <n v="70.5"/>
    <n v="564"/>
    <n v="1359.24"/>
    <s v="&gt;90 days"/>
    <n v="3"/>
    <s v="C"/>
    <n v="21"/>
    <n v="339.14758885098013"/>
  </r>
  <r>
    <s v="ASX000401-01"/>
    <s v="框架左侧板（金属）"/>
    <x v="3"/>
    <n v="202"/>
    <x v="1"/>
    <s v="HVX"/>
    <s v="MRP"/>
    <s v="MRP"/>
    <s v="VMI"/>
    <n v="23"/>
    <n v="0"/>
    <n v="71.19"/>
    <n v="0"/>
    <n v="0"/>
    <n v="430"/>
    <n v="1637.37"/>
    <n v="510.99999999999994"/>
    <n v="0"/>
    <n v="0"/>
    <n v="0"/>
    <n v="30611.7"/>
    <s v="&gt;90 days"/>
    <n v="2"/>
    <s v="B"/>
    <n v="14"/>
    <n v="1051.0569616438356"/>
  </r>
  <r>
    <s v="ASX000401-02"/>
    <s v="两侧支撑板"/>
    <x v="9"/>
    <n v="202"/>
    <x v="1"/>
    <s v="HVX"/>
    <s v="Order specific"/>
    <s v="Order specific"/>
    <n v="2100"/>
    <n v="13"/>
    <n v="8"/>
    <n v="58.94"/>
    <n v="0"/>
    <n v="0"/>
    <n v="23"/>
    <n v="766.22"/>
    <n v="365"/>
    <n v="0"/>
    <n v="0"/>
    <n v="471.52"/>
    <n v="1355.62"/>
    <s v="Order specific"/>
    <s v="Order specific"/>
    <s v="C"/>
    <s v=""/>
    <n v="0"/>
  </r>
  <r>
    <s v="ASX000402-01"/>
    <s v="框架右侧板（金属）"/>
    <x v="3"/>
    <n v="202"/>
    <x v="1"/>
    <s v="HVX"/>
    <s v="MRP"/>
    <s v="MRP"/>
    <s v="VMI"/>
    <n v="23"/>
    <n v="0"/>
    <n v="71.25"/>
    <n v="0"/>
    <n v="0"/>
    <n v="449"/>
    <n v="1638.75"/>
    <n v="10.56792873051225"/>
    <n v="0"/>
    <n v="0"/>
    <n v="0"/>
    <n v="31991.25"/>
    <s v="&lt;15 days"/>
    <n v="2"/>
    <s v="B"/>
    <n v="14"/>
    <n v="0"/>
  </r>
  <r>
    <s v="ASX000406-01"/>
    <s v="框架左右侧板（塑料）"/>
    <x v="3"/>
    <n v="212"/>
    <x v="1"/>
    <s v="HVX"/>
    <s v="MRP"/>
    <s v="MRP"/>
    <s v="VMI"/>
    <n v="46"/>
    <n v="0"/>
    <n v="67.41"/>
    <n v="0"/>
    <n v="0"/>
    <n v="880"/>
    <n v="3100.8599999999997"/>
    <n v="9.5397727272727266"/>
    <n v="0"/>
    <n v="0"/>
    <n v="0"/>
    <n v="59320.799999999996"/>
    <s v="&lt;15 days"/>
    <n v="2"/>
    <s v="B"/>
    <n v="14"/>
    <n v="0"/>
  </r>
  <r>
    <s v="ASX000407-01"/>
    <s v="THREADED ROD"/>
    <x v="2"/>
    <n v="202"/>
    <x v="1"/>
    <s v="HVX"/>
    <s v="SM"/>
    <s v="kanban"/>
    <n v="2600"/>
    <n v="50"/>
    <n v="80"/>
    <n v="0.7"/>
    <n v="0"/>
    <n v="20"/>
    <n v="162"/>
    <n v="35"/>
    <n v="103.64197530864197"/>
    <n v="0"/>
    <n v="7"/>
    <n v="56"/>
    <n v="113.39999999999999"/>
    <s v="&gt;90 days"/>
    <n v="3"/>
    <s v="C"/>
    <n v="21"/>
    <n v="18.419463966646816"/>
  </r>
  <r>
    <s v="ASX000408-01"/>
    <s v="熔丝座支撑杆"/>
    <x v="3"/>
    <n v="202"/>
    <x v="1"/>
    <s v="HVX"/>
    <s v="MRP"/>
    <s v="MRP"/>
    <s v="VMI"/>
    <n v="46"/>
    <n v="0"/>
    <n v="75"/>
    <n v="0"/>
    <n v="0"/>
    <n v="901"/>
    <n v="3450"/>
    <n v="20.255271920088791"/>
    <n v="0"/>
    <n v="0"/>
    <n v="0"/>
    <n v="67575"/>
    <s v="&lt;30 days"/>
    <n v="2"/>
    <s v="B"/>
    <n v="14"/>
    <n v="703.18750684931513"/>
  </r>
  <r>
    <s v="ASX000409-01"/>
    <s v="后封板"/>
    <x v="3"/>
    <n v="212"/>
    <x v="1"/>
    <s v="HVX"/>
    <s v="MRP"/>
    <s v="MRP"/>
    <s v="VMI"/>
    <n v="19"/>
    <n v="0"/>
    <n v="75.2"/>
    <n v="0"/>
    <n v="0"/>
    <n v="449"/>
    <n v="1428.8"/>
    <n v="37.394209354120264"/>
    <n v="0"/>
    <n v="0"/>
    <n v="0"/>
    <n v="33764.800000000003"/>
    <s v="&lt;90 days"/>
    <n v="2"/>
    <s v="B"/>
    <n v="14"/>
    <n v="589.95568981536621"/>
  </r>
  <r>
    <s v="ASX000410-01"/>
    <s v="SUPPORT"/>
    <x v="2"/>
    <n v="202"/>
    <x v="1"/>
    <s v="HVX"/>
    <s v="SM"/>
    <s v="kanban"/>
    <n v="2600"/>
    <n v="52"/>
    <n v="169"/>
    <n v="5.18"/>
    <n v="0"/>
    <n v="32"/>
    <n v="342"/>
    <n v="269.36"/>
    <n v="20.277777777777775"/>
    <n v="0"/>
    <n v="82.88"/>
    <n v="875.42"/>
    <n v="1771.56"/>
    <s v="&lt;30 days"/>
    <n v="3"/>
    <s v="C"/>
    <n v="21"/>
    <n v="0"/>
  </r>
  <r>
    <s v="ASX000411-01"/>
    <s v="AXLE"/>
    <x v="2"/>
    <n v="202"/>
    <x v="1"/>
    <s v="HVX"/>
    <s v="SM"/>
    <s v="kanban"/>
    <n v="2600"/>
    <n v="62"/>
    <n v="96"/>
    <n v="1.7"/>
    <n v="0"/>
    <n v="32"/>
    <n v="342"/>
    <n v="105.39999999999999"/>
    <n v="55.497076023391813"/>
    <n v="0"/>
    <n v="27.2"/>
    <n v="163.19999999999999"/>
    <n v="581.4"/>
    <s v="&lt;90 days"/>
    <n v="3"/>
    <s v="C"/>
    <n v="21"/>
    <n v="43.241099683877763"/>
  </r>
  <r>
    <s v="ASX000412-01"/>
    <s v="熔丝撞击杆（横）"/>
    <x v="3"/>
    <n v="202"/>
    <x v="1"/>
    <s v="HVX"/>
    <s v="MRP"/>
    <s v="MRP"/>
    <s v="VMI"/>
    <n v="23"/>
    <n v="0"/>
    <n v="32.96"/>
    <n v="0"/>
    <n v="0"/>
    <n v="342"/>
    <n v="758.08"/>
    <n v="66.169590643274844"/>
    <n v="0"/>
    <n v="0"/>
    <n v="0"/>
    <n v="11272.32"/>
    <s v="&lt;90 days"/>
    <n v="2"/>
    <s v="C"/>
    <n v="14"/>
    <n v="394.47361102960673"/>
  </r>
  <r>
    <s v="ASX000414-01"/>
    <s v="熔丝撞击杆（竖）"/>
    <x v="3"/>
    <n v="202"/>
    <x v="1"/>
    <s v="HVX"/>
    <s v="MRP"/>
    <s v="MRP"/>
    <s v="VMI"/>
    <n v="28"/>
    <n v="0"/>
    <n v="29.22"/>
    <n v="0"/>
    <n v="0"/>
    <n v="342"/>
    <n v="818.16"/>
    <n v="24.546783625730992"/>
    <n v="0"/>
    <n v="0"/>
    <n v="0"/>
    <n v="9993.24"/>
    <s v="&lt;30 days"/>
    <n v="3"/>
    <s v="C"/>
    <n v="21"/>
    <n v="78.022934222751587"/>
  </r>
  <r>
    <s v="ASX000415-01"/>
    <s v="熔丝盒"/>
    <x v="3"/>
    <n v="202"/>
    <x v="1"/>
    <s v="HVX"/>
    <s v="MRP"/>
    <s v="MRP"/>
    <s v="VMI"/>
    <n v="69"/>
    <n v="0"/>
    <n v="25.64"/>
    <n v="0"/>
    <n v="0"/>
    <n v="1369"/>
    <n v="1769.16"/>
    <n v="7.4653031409788175"/>
    <n v="0"/>
    <n v="0"/>
    <n v="0"/>
    <n v="35101.160000000003"/>
    <s v="&lt;15 days"/>
    <n v="2"/>
    <s v="B"/>
    <n v="14"/>
    <n v="0"/>
  </r>
  <r>
    <s v="ASX000415-02"/>
    <s v="熔丝头座盒"/>
    <x v="3"/>
    <n v="202"/>
    <x v="1"/>
    <s v="HVX"/>
    <s v="MRP"/>
    <s v="MRP"/>
    <s v="VMI"/>
    <n v="69"/>
    <n v="0"/>
    <n v="10.3"/>
    <n v="0"/>
    <n v="0"/>
    <n v="1372"/>
    <n v="710.7"/>
    <n v="18.356413994169095"/>
    <n v="0"/>
    <n v="0"/>
    <n v="0"/>
    <n v="14131.6"/>
    <s v="&lt;30 days"/>
    <n v="2"/>
    <s v="C"/>
    <n v="14"/>
    <n v="111.31957808219175"/>
  </r>
  <r>
    <s v="ASX000418-01"/>
    <s v="触头"/>
    <x v="3"/>
    <n v="202"/>
    <x v="1"/>
    <s v="HVX"/>
    <s v="MRP"/>
    <s v="MRP"/>
    <s v="VMI"/>
    <n v="69"/>
    <n v="0"/>
    <n v="154.66"/>
    <n v="0"/>
    <n v="0"/>
    <n v="1357"/>
    <n v="10671.539999999999"/>
    <n v="18.559322033898308"/>
    <n v="0"/>
    <n v="0"/>
    <n v="0"/>
    <n v="209873.62"/>
    <s v="&lt;30 days"/>
    <n v="1"/>
    <s v="A"/>
    <n v="7"/>
    <n v="4386.7338673972608"/>
  </r>
  <r>
    <s v="ASX000419-01"/>
    <s v="侧板垫圈（塑料）"/>
    <x v="3"/>
    <n v="212"/>
    <x v="1"/>
    <s v="HVX"/>
    <s v="MRP"/>
    <s v="MRP"/>
    <s v="VMI"/>
    <n v="93"/>
    <n v="0"/>
    <n v="5"/>
    <n v="0"/>
    <n v="0"/>
    <n v="1804"/>
    <n v="465"/>
    <n v="13.960643015521063"/>
    <n v="0"/>
    <n v="0"/>
    <n v="0"/>
    <n v="9020"/>
    <s v="&lt;15 days"/>
    <n v="3"/>
    <s v="C"/>
    <n v="21"/>
    <n v="0"/>
  </r>
  <r>
    <s v="ASX000422-01"/>
    <s v="合分闸指示安装件"/>
    <x v="3"/>
    <n v="212"/>
    <x v="1"/>
    <s v="HVX"/>
    <s v="MRP"/>
    <s v="MRP"/>
    <s v="VMI"/>
    <n v="23"/>
    <n v="0"/>
    <n v="6.43"/>
    <n v="0"/>
    <n v="0"/>
    <n v="451"/>
    <n v="147.88999999999999"/>
    <n v="75.266075388026607"/>
    <n v="0"/>
    <n v="0"/>
    <n v="0"/>
    <n v="2899.93"/>
    <s v="&lt;90 days"/>
    <n v="3"/>
    <s v="C"/>
    <n v="21"/>
    <n v="70.373943367211666"/>
  </r>
  <r>
    <s v="ASX000423-01"/>
    <s v="FUSE INDICATOR"/>
    <x v="2"/>
    <n v="202"/>
    <x v="1"/>
    <s v="HVX"/>
    <s v="SM"/>
    <s v="kanban"/>
    <n v="2600"/>
    <n v="66"/>
    <n v="96"/>
    <n v="4.66"/>
    <n v="0"/>
    <n v="32"/>
    <n v="342"/>
    <n v="307.56"/>
    <n v="24.546783625730992"/>
    <n v="0"/>
    <n v="74.56"/>
    <n v="447.36"/>
    <n v="1593.72"/>
    <s v="&lt;30 days"/>
    <n v="3"/>
    <s v="C"/>
    <n v="21"/>
    <n v="29.330123263847522"/>
  </r>
  <r>
    <s v="ASX000436-01"/>
    <s v="后封板顶板"/>
    <x v="3"/>
    <n v="212"/>
    <x v="1"/>
    <s v="HVX"/>
    <s v="MRP"/>
    <s v="MRP"/>
    <s v="VMI"/>
    <n v="136"/>
    <n v="0"/>
    <n v="35.01"/>
    <n v="0"/>
    <n v="0"/>
    <n v="123"/>
    <n v="4761.3599999999997"/>
    <n v="195.85365853658539"/>
    <n v="0"/>
    <n v="0"/>
    <n v="0"/>
    <n v="4306.2299999999996"/>
    <s v="&gt;90 days"/>
    <n v="3"/>
    <s v="B"/>
    <n v="21"/>
    <n v="2805.5498498630141"/>
  </r>
  <r>
    <s v="ASX000437-01"/>
    <s v="CAP"/>
    <x v="2"/>
    <n v="202"/>
    <x v="1"/>
    <s v="HVX"/>
    <s v="SM"/>
    <s v="kanban"/>
    <n v="2600"/>
    <n v="84"/>
    <n v="0"/>
    <n v="2.7"/>
    <n v="0"/>
    <n v="30"/>
    <n v="0"/>
    <n v="226.8"/>
    <s v=""/>
    <n v="0"/>
    <n v="40.5"/>
    <n v="0"/>
    <n v="0"/>
    <s v="&gt;90 days"/>
    <n v="4"/>
    <s v="C"/>
    <n v="0"/>
    <n v="149.68800000000002"/>
  </r>
  <r>
    <s v="ASX000437-02"/>
    <s v="CAP"/>
    <x v="2"/>
    <n v="202"/>
    <x v="1"/>
    <s v="HVX"/>
    <s v="SM"/>
    <s v="kanban"/>
    <n v="2600"/>
    <n v="202"/>
    <n v="270"/>
    <n v="2.4500000000000002"/>
    <n v="0"/>
    <n v="90"/>
    <n v="1357"/>
    <n v="494.90000000000003"/>
    <n v="22.593957258658808"/>
    <n v="0"/>
    <n v="110.25000000000001"/>
    <n v="661.5"/>
    <n v="3324.65"/>
    <s v="&lt;30 days"/>
    <n v="3"/>
    <s v="C"/>
    <n v="21"/>
    <n v="23.043357534246606"/>
  </r>
  <r>
    <s v="ASX000441-01"/>
    <s v="活门"/>
    <x v="3"/>
    <n v="202"/>
    <x v="1"/>
    <s v="HVX"/>
    <s v="MRP"/>
    <s v="MRP"/>
    <s v="VMI"/>
    <n v="46"/>
    <n v="0"/>
    <n v="14.2"/>
    <n v="0"/>
    <n v="0"/>
    <n v="904"/>
    <n v="653.19999999999993"/>
    <n v="81.559734513274336"/>
    <n v="0"/>
    <n v="0"/>
    <n v="0"/>
    <n v="12836.8"/>
    <s v="&lt;90 days"/>
    <n v="2"/>
    <s v="C"/>
    <n v="14"/>
    <n v="357.11018971924591"/>
  </r>
  <r>
    <s v="ASX000484-01"/>
    <s v="58芯航空插插针"/>
    <x v="11"/>
    <n v="202"/>
    <x v="1"/>
    <s v="HVX"/>
    <s v="Order specific"/>
    <s v="Order specific"/>
    <n v="2100"/>
    <n v="149"/>
    <n v="0"/>
    <n v="0.98"/>
    <n v="0"/>
    <n v="0"/>
    <n v="3955"/>
    <n v="146.02000000000001"/>
    <n v="4.245259165613148"/>
    <n v="0"/>
    <n v="0"/>
    <n v="0"/>
    <n v="3875.9"/>
    <s v="Order specific"/>
    <s v="Order specific"/>
    <s v="C"/>
    <s v=""/>
    <n v="0"/>
  </r>
  <r>
    <s v="ASX000485-01"/>
    <s v="公插针"/>
    <x v="9"/>
    <n v="202"/>
    <x v="1"/>
    <s v="HVX"/>
    <s v="Order specific"/>
    <s v="Order specific"/>
    <n v="2100"/>
    <n v="20"/>
    <n v="0"/>
    <n v="0.95"/>
    <n v="0"/>
    <n v="0"/>
    <n v="7700"/>
    <n v="19"/>
    <n v="7.0629870129870129"/>
    <n v="0"/>
    <n v="0"/>
    <n v="0"/>
    <n v="7315"/>
    <s v="Order specific"/>
    <s v="Order specific"/>
    <s v="C"/>
    <s v=""/>
    <n v="0"/>
  </r>
  <r>
    <s v="ASX000504-02"/>
    <s v="框架左右侧板（塑料）"/>
    <x v="3"/>
    <n v="212"/>
    <x v="1"/>
    <s v="HVX"/>
    <s v="MRP"/>
    <s v="MRP"/>
    <s v="VMI"/>
    <n v="3"/>
    <n v="0"/>
    <n v="69.3"/>
    <n v="0"/>
    <n v="0"/>
    <n v="16"/>
    <n v="207.89999999999998"/>
    <n v="456.25"/>
    <n v="0"/>
    <n v="0"/>
    <n v="0"/>
    <n v="1108.8"/>
    <s v="&gt;90 days"/>
    <n v="3"/>
    <s v="C"/>
    <n v="21"/>
    <n v="130.89839671232878"/>
  </r>
  <r>
    <s v="ASX000506-02"/>
    <s v="框架右侧板（金属）"/>
    <x v="3"/>
    <n v="202"/>
    <x v="1"/>
    <s v="HVX"/>
    <s v="MRP"/>
    <s v="MRP"/>
    <s v="VMI"/>
    <n v="12"/>
    <n v="0"/>
    <n v="82.7"/>
    <n v="0"/>
    <n v="0"/>
    <n v="8"/>
    <n v="992.40000000000009"/>
    <n v="136.875"/>
    <n v="0"/>
    <n v="0"/>
    <n v="0"/>
    <n v="661.6"/>
    <s v="&gt;90 days"/>
    <n v="3"/>
    <s v="B"/>
    <n v="21"/>
    <n v="554.49330410958908"/>
  </r>
  <r>
    <s v="ASX000507-02"/>
    <s v="框架左侧板（金属）"/>
    <x v="3"/>
    <n v="202"/>
    <x v="1"/>
    <s v="HVX"/>
    <s v="MRP"/>
    <s v="MRP"/>
    <s v="VMI"/>
    <n v="12"/>
    <n v="0"/>
    <n v="82.7"/>
    <n v="0"/>
    <n v="0"/>
    <n v="8"/>
    <n v="992.40000000000009"/>
    <n v="547.5"/>
    <n v="0"/>
    <n v="0"/>
    <n v="0"/>
    <n v="661.6"/>
    <s v="&gt;90 days"/>
    <n v="3"/>
    <s v="B"/>
    <n v="21"/>
    <n v="629.86132602739735"/>
  </r>
  <r>
    <s v="ASX000508-01"/>
    <s v="航空插支架安装板"/>
    <x v="3"/>
    <n v="202"/>
    <x v="1"/>
    <s v="HVX"/>
    <s v="MRP"/>
    <s v="MRP"/>
    <s v="VMI"/>
    <n v="12"/>
    <n v="0"/>
    <n v="24.04"/>
    <n v="0"/>
    <n v="0"/>
    <n v="8"/>
    <n v="288.48"/>
    <n v="547.5"/>
    <n v="0"/>
    <n v="0"/>
    <n v="0"/>
    <n v="192.32"/>
    <s v="&gt;90 days"/>
    <n v="3"/>
    <s v="C"/>
    <n v="21"/>
    <n v="183.09390904109591"/>
  </r>
  <r>
    <s v="ASX000509-01"/>
    <s v="航空插支架"/>
    <x v="3"/>
    <n v="202"/>
    <x v="1"/>
    <s v="HVX"/>
    <s v="MRP"/>
    <s v="MRP"/>
    <s v="VMI"/>
    <n v="3"/>
    <n v="0"/>
    <n v="18.260000000000002"/>
    <n v="0"/>
    <n v="0"/>
    <n v="20"/>
    <n v="54.78"/>
    <n v="219"/>
    <n v="0"/>
    <n v="0"/>
    <n v="0"/>
    <n v="365.20000000000005"/>
    <s v="&gt;90 days"/>
    <n v="3"/>
    <s v="C"/>
    <n v="21"/>
    <n v="32.687901369863013"/>
  </r>
  <r>
    <s v="ASX000510-01"/>
    <s v="熔丝座支撑杆"/>
    <x v="3"/>
    <n v="202"/>
    <x v="1"/>
    <s v="HVX"/>
    <s v="MRP"/>
    <s v="MRP"/>
    <s v="VMI"/>
    <n v="4"/>
    <n v="0"/>
    <n v="80.8"/>
    <n v="0"/>
    <n v="0"/>
    <n v="16"/>
    <n v="323.2"/>
    <n v="68.4375"/>
    <n v="0"/>
    <n v="0"/>
    <n v="0"/>
    <n v="1292.8"/>
    <s v="&lt;90 days"/>
    <n v="3"/>
    <s v="C"/>
    <n v="21"/>
    <n v="147.85735890410959"/>
  </r>
  <r>
    <s v="ASX000511-01"/>
    <s v="面板挂板"/>
    <x v="3"/>
    <n v="212"/>
    <x v="1"/>
    <s v="HVX"/>
    <s v="MRP"/>
    <s v="MRP"/>
    <s v="VMI"/>
    <n v="12"/>
    <n v="0"/>
    <n v="38"/>
    <n v="0"/>
    <n v="0"/>
    <n v="8"/>
    <n v="456"/>
    <n v="182.5"/>
    <n v="0"/>
    <n v="0"/>
    <n v="0"/>
    <n v="304"/>
    <s v="&gt;90 days"/>
    <n v="3"/>
    <s v="C"/>
    <n v="21"/>
    <n v="266.32898630136987"/>
  </r>
  <r>
    <s v="ASX000515-01"/>
    <s v="INSULATING GASKET"/>
    <x v="2"/>
    <n v="202"/>
    <x v="1"/>
    <s v="HVX"/>
    <s v="SM"/>
    <s v="kanban"/>
    <n v="2600"/>
    <n v="300"/>
    <n v="180"/>
    <n v="0.85"/>
    <n v="0"/>
    <n v="90"/>
    <n v="1494"/>
    <n v="255"/>
    <n v="2.9317269076305217"/>
    <n v="0"/>
    <n v="38.25"/>
    <n v="153"/>
    <n v="1269.8999999999999"/>
    <s v="&lt;15 days"/>
    <n v="3"/>
    <s v="C"/>
    <n v="21"/>
    <n v="0"/>
  </r>
  <r>
    <s v="ASX000516-01"/>
    <s v="UPER COVER"/>
    <x v="2"/>
    <n v="202"/>
    <x v="1"/>
    <s v="HVX"/>
    <s v="SM"/>
    <s v="kanban"/>
    <n v="2600"/>
    <n v="57"/>
    <n v="60"/>
    <n v="1.71"/>
    <n v="0"/>
    <n v="30"/>
    <n v="481"/>
    <n v="97.47"/>
    <n v="227.65072765072767"/>
    <n v="0"/>
    <n v="25.65"/>
    <n v="102.6"/>
    <n v="822.51"/>
    <s v="&gt;90 days"/>
    <n v="3"/>
    <s v="C"/>
    <n v="21"/>
    <n v="58.395959358904108"/>
  </r>
  <r>
    <s v="ASX000521-01"/>
    <s v="合闸与手车联锁安装架"/>
    <x v="3"/>
    <n v="202"/>
    <x v="1"/>
    <s v="HVX"/>
    <s v="MRP"/>
    <s v="MRP"/>
    <s v="VMI"/>
    <n v="23"/>
    <n v="0"/>
    <n v="6.29"/>
    <n v="0"/>
    <n v="0"/>
    <n v="451"/>
    <n v="144.66999999999999"/>
    <n v="46.130820399113077"/>
    <n v="0"/>
    <n v="0"/>
    <n v="0"/>
    <n v="2836.79"/>
    <s v="&lt;90 days"/>
    <n v="3"/>
    <s v="C"/>
    <n v="21"/>
    <n v="52.016114145638056"/>
  </r>
  <r>
    <s v="ASX000525-01"/>
    <s v="WIRING"/>
    <x v="13"/>
    <n v="202"/>
    <x v="1"/>
    <s v="HVX"/>
    <s v="Order specific"/>
    <s v="Order specific"/>
    <n v="2100"/>
    <n v="7"/>
    <n v="0"/>
    <n v="350"/>
    <n v="0"/>
    <n v="0"/>
    <n v="273"/>
    <n v="2450"/>
    <n v="30.750915750915752"/>
    <n v="0"/>
    <n v="0"/>
    <n v="0"/>
    <n v="95550"/>
    <s v="Order specific"/>
    <s v="Order specific"/>
    <s v="B"/>
    <s v=""/>
    <n v="0"/>
  </r>
  <r>
    <s v="ASX000545-01"/>
    <s v="绝缘板"/>
    <x v="9"/>
    <n v="212"/>
    <x v="1"/>
    <s v="HVX"/>
    <s v="Order specific"/>
    <s v="Order specific"/>
    <n v="2100"/>
    <n v="18"/>
    <n v="0"/>
    <n v="56"/>
    <n v="0"/>
    <n v="0"/>
    <n v="12"/>
    <n v="1008"/>
    <n v="212.91666666666669"/>
    <n v="0"/>
    <n v="0"/>
    <n v="0"/>
    <n v="672"/>
    <s v="Order specific"/>
    <s v="Order specific"/>
    <s v="B"/>
    <s v=""/>
    <n v="0"/>
  </r>
  <r>
    <s v="ASX000545-02"/>
    <s v="面板绝缘板"/>
    <x v="3"/>
    <n v="212"/>
    <x v="1"/>
    <s v="HVX"/>
    <s v="MRP"/>
    <s v="MRP"/>
    <s v="VMI"/>
    <n v="12"/>
    <n v="0"/>
    <n v="50"/>
    <n v="0"/>
    <n v="0"/>
    <n v="8"/>
    <n v="600"/>
    <n v="821.25"/>
    <n v="0"/>
    <n v="0"/>
    <n v="0"/>
    <n v="400"/>
    <s v="&gt;90 days"/>
    <n v="3"/>
    <s v="C"/>
    <n v="21"/>
    <n v="385.87397260273974"/>
  </r>
  <r>
    <s v="ASX000548-01"/>
    <s v="框架底板"/>
    <x v="9"/>
    <n v="202"/>
    <x v="1"/>
    <s v="HVX"/>
    <s v="Order specific"/>
    <s v="Order specific"/>
    <n v="2100"/>
    <n v="4"/>
    <n v="0"/>
    <n v="37.54"/>
    <n v="0"/>
    <n v="0"/>
    <n v="9"/>
    <n v="150.16"/>
    <n v="486.66666666666663"/>
    <n v="0"/>
    <n v="0"/>
    <n v="0"/>
    <n v="337.86"/>
    <s v="Order specific"/>
    <s v="Order specific"/>
    <s v="C"/>
    <s v=""/>
    <n v="0"/>
  </r>
  <r>
    <s v="ASX000589-01"/>
    <s v="RAIL"/>
    <x v="2"/>
    <n v="219"/>
    <x v="1"/>
    <s v="HVX"/>
    <s v="SM"/>
    <s v="kanban"/>
    <n v="2600"/>
    <n v="914"/>
    <n v="1250"/>
    <n v="1.88"/>
    <n v="0"/>
    <n v="250"/>
    <n v="4165"/>
    <n v="1718.32"/>
    <n v="0.3505402160864346"/>
    <n v="0"/>
    <n v="235"/>
    <n v="2350"/>
    <n v="7830.2"/>
    <s v="&lt;15 days"/>
    <n v="3"/>
    <s v="B"/>
    <n v="21"/>
    <n v="0"/>
  </r>
  <r>
    <s v="ASX000594-01"/>
    <s v="手车接地侧板（两铡接地时用）"/>
    <x v="3"/>
    <n v="202"/>
    <x v="1"/>
    <s v="HVX"/>
    <s v="MRP"/>
    <s v="MRP"/>
    <s v="VMI"/>
    <n v="3"/>
    <n v="0"/>
    <n v="8.43"/>
    <n v="0"/>
    <n v="0"/>
    <n v="433"/>
    <n v="25.29"/>
    <n v="770.46189376443431"/>
    <n v="0"/>
    <n v="0"/>
    <n v="0"/>
    <n v="3650.19"/>
    <s v="&gt;90 days"/>
    <n v="3"/>
    <s v="C"/>
    <n v="21"/>
    <n v="16.236452905488445"/>
  </r>
  <r>
    <s v="ASX000595-01"/>
    <s v="INTERLOCK PLATE"/>
    <x v="2"/>
    <n v="202"/>
    <x v="1"/>
    <s v="HVX"/>
    <s v="SM"/>
    <s v="kanban"/>
    <n v="2600"/>
    <n v="359"/>
    <n v="796"/>
    <n v="4.5999999999999996"/>
    <n v="0"/>
    <n v="150"/>
    <n v="3366"/>
    <n v="1651.3999999999999"/>
    <n v="0.32531194295900179"/>
    <n v="0"/>
    <n v="345"/>
    <n v="3661.6"/>
    <n v="15483.599999999999"/>
    <s v="&lt;15 days"/>
    <n v="2"/>
    <s v="B"/>
    <n v="14"/>
    <n v="0"/>
  </r>
  <r>
    <s v="ASX000597-02"/>
    <s v="手车闭锁电磁铁Y0 30VDC"/>
    <x v="3"/>
    <n v="202"/>
    <x v="1"/>
    <s v="HVX"/>
    <s v="MRP"/>
    <s v="MRP"/>
    <s v="VMI"/>
    <n v="14"/>
    <n v="0"/>
    <n v="38"/>
    <n v="0"/>
    <n v="0"/>
    <n v="2"/>
    <n v="532"/>
    <n v="65517.5"/>
    <n v="0"/>
    <n v="0"/>
    <n v="0"/>
    <n v="76"/>
    <s v="&gt;90 days"/>
    <n v="3"/>
    <s v="C"/>
    <n v="21"/>
    <n v="351.00745724424775"/>
  </r>
  <r>
    <s v="ASX000597-04"/>
    <s v="手车闭锁电磁铁Y0(110VDC)"/>
    <x v="3"/>
    <n v="202"/>
    <x v="1"/>
    <s v="HVX"/>
    <s v="MRP"/>
    <s v="MRP"/>
    <s v="VMI"/>
    <n v="2"/>
    <n v="0"/>
    <n v="38"/>
    <n v="0"/>
    <n v="0"/>
    <n v="231"/>
    <n v="76"/>
    <n v="22.121212121212121"/>
    <n v="0"/>
    <n v="0"/>
    <n v="0"/>
    <n v="8778"/>
    <s v="&lt;30 days"/>
    <n v="3"/>
    <s v="C"/>
    <n v="21"/>
    <n v="2.5423561643835666"/>
  </r>
  <r>
    <s v="ASX000597-06"/>
    <s v="手车闭锁电磁铁Y0(220VDC)"/>
    <x v="3"/>
    <n v="202"/>
    <x v="1"/>
    <s v="HVX"/>
    <s v="MRP"/>
    <s v="MRP"/>
    <s v="VMI"/>
    <n v="4"/>
    <n v="0"/>
    <n v="30"/>
    <n v="0"/>
    <n v="0"/>
    <n v="362"/>
    <n v="120"/>
    <n v="2.0165745856353592"/>
    <n v="0"/>
    <n v="0"/>
    <n v="0"/>
    <n v="10860"/>
    <s v="&lt;15 days"/>
    <n v="2"/>
    <s v="C"/>
    <n v="14"/>
    <n v="0"/>
  </r>
  <r>
    <s v="ASX000597-07"/>
    <s v="手车闭锁电磁铁Y0 230VDC"/>
    <x v="4"/>
    <n v="202"/>
    <x v="1"/>
    <s v="HVX"/>
    <s v="Order specific"/>
    <s v="Order specific"/>
    <n v="2100"/>
    <n v="4"/>
    <n v="0"/>
    <n v="38"/>
    <n v="0"/>
    <n v="0"/>
    <n v="15"/>
    <n v="152"/>
    <n v="97.333333333333329"/>
    <n v="0"/>
    <n v="0"/>
    <n v="0"/>
    <n v="570"/>
    <s v="Order specific"/>
    <s v="Order specific"/>
    <s v="C"/>
    <s v=""/>
    <n v="0"/>
  </r>
  <r>
    <s v="ASX000597-08"/>
    <s v="手车闭锁电磁铁Y0 60VDC"/>
    <x v="4"/>
    <n v="202"/>
    <x v="1"/>
    <s v="HVX"/>
    <s v="Order specific"/>
    <s v="Order specific"/>
    <n v="2100"/>
    <n v="52"/>
    <n v="0"/>
    <n v="38"/>
    <n v="0"/>
    <n v="0"/>
    <n v="0"/>
    <n v="1976"/>
    <s v=""/>
    <n v="0"/>
    <n v="0"/>
    <n v="0"/>
    <n v="0"/>
    <s v="Order specific"/>
    <s v="Order specific"/>
    <s v="B"/>
    <s v=""/>
    <n v="0"/>
  </r>
  <r>
    <s v="ASX000601-01"/>
    <s v="PLATE"/>
    <x v="2"/>
    <n v="202"/>
    <x v="1"/>
    <s v="HVX"/>
    <s v="SM"/>
    <s v="kanban"/>
    <n v="2600"/>
    <n v="553"/>
    <n v="1154"/>
    <n v="8.1999999999999993"/>
    <n v="0"/>
    <n v="200"/>
    <n v="3348"/>
    <n v="4534.5999999999995"/>
    <n v="5.6690561529271202"/>
    <n v="0"/>
    <n v="819.99999999999989"/>
    <n v="9462.7999999999993"/>
    <n v="27453.599999999999"/>
    <s v="&lt;15 days"/>
    <n v="2"/>
    <s v="B"/>
    <n v="14"/>
    <n v="0"/>
  </r>
  <r>
    <s v="ASX000602-01"/>
    <s v="BAR"/>
    <x v="2"/>
    <n v="202"/>
    <x v="1"/>
    <s v="HVX"/>
    <s v="SM"/>
    <s v="kanban"/>
    <n v="2600"/>
    <n v="240"/>
    <n v="0"/>
    <n v="2.8"/>
    <n v="0"/>
    <n v="100"/>
    <n v="5223"/>
    <n v="672"/>
    <n v="38.645414512732145"/>
    <n v="0"/>
    <n v="140"/>
    <n v="0"/>
    <n v="14624.4"/>
    <s v="&lt;90 days"/>
    <n v="2"/>
    <s v="C"/>
    <n v="14"/>
    <n v="282.8468624934975"/>
  </r>
  <r>
    <s v="ASX000602-02"/>
    <s v="BAR"/>
    <x v="1"/>
    <n v="219"/>
    <x v="1"/>
    <s v="HVX"/>
    <s v="Order specific"/>
    <s v="Order specific"/>
    <n v="2100"/>
    <n v="9"/>
    <n v="13"/>
    <n v="1.1499999999999999"/>
    <n v="0"/>
    <n v="0"/>
    <n v="49"/>
    <n v="10.35"/>
    <n v="1787.7551020408164"/>
    <n v="0"/>
    <n v="0"/>
    <n v="14.95"/>
    <n v="56.349999999999994"/>
    <s v="Order specific"/>
    <s v="Order specific"/>
    <s v="C"/>
    <s v=""/>
    <n v="0"/>
  </r>
  <r>
    <s v="ASX000617-01"/>
    <s v="限位杆"/>
    <x v="7"/>
    <n v="202"/>
    <x v="1"/>
    <s v="HVX"/>
    <s v="Order specific"/>
    <s v="Order specific"/>
    <n v="2100"/>
    <n v="7"/>
    <n v="0"/>
    <n v="1.33"/>
    <n v="0"/>
    <n v="0"/>
    <n v="12"/>
    <n v="9.31"/>
    <n v="273.75"/>
    <n v="0"/>
    <n v="0"/>
    <n v="0"/>
    <n v="15.96"/>
    <s v="Order specific"/>
    <s v="Order specific"/>
    <s v="C"/>
    <s v=""/>
    <n v="0"/>
  </r>
  <r>
    <s v="ASX000618-01"/>
    <s v="限位套"/>
    <x v="7"/>
    <n v="202"/>
    <x v="1"/>
    <s v="HVX"/>
    <s v="Order specific"/>
    <s v="Order specific"/>
    <n v="2100"/>
    <n v="4"/>
    <n v="0"/>
    <n v="16.89"/>
    <n v="0"/>
    <n v="0"/>
    <n v="12"/>
    <n v="67.56"/>
    <n v="212.91666666666669"/>
    <n v="0"/>
    <n v="0"/>
    <n v="0"/>
    <n v="202.68"/>
    <s v="Order specific"/>
    <s v="Order specific"/>
    <s v="C"/>
    <s v=""/>
    <n v="0"/>
  </r>
  <r>
    <s v="ASX000620-01"/>
    <s v="上触臂1600A"/>
    <x v="7"/>
    <n v="202"/>
    <x v="1"/>
    <s v="HVX"/>
    <s v="Order specific"/>
    <s v="Order specific"/>
    <n v="2100"/>
    <n v="5"/>
    <n v="0"/>
    <n v="446.47"/>
    <n v="0"/>
    <n v="0"/>
    <n v="30"/>
    <n v="2232.3500000000004"/>
    <n v="48.666666666666664"/>
    <n v="0"/>
    <n v="0"/>
    <n v="0"/>
    <n v="13394.1"/>
    <s v="Order specific"/>
    <s v="Order specific"/>
    <s v="B"/>
    <s v=""/>
    <n v="0"/>
  </r>
  <r>
    <s v="ASX000622-02"/>
    <s v="静触头1250A"/>
    <x v="7"/>
    <n v="202"/>
    <x v="1"/>
    <s v="HVX"/>
    <s v="Order specific"/>
    <s v="Order specific"/>
    <n v="2100"/>
    <n v="2"/>
    <n v="0"/>
    <n v="393.99"/>
    <n v="0"/>
    <n v="0"/>
    <n v="0"/>
    <n v="787.98"/>
    <s v=""/>
    <n v="0"/>
    <n v="0"/>
    <n v="0"/>
    <n v="0"/>
    <s v="Order specific"/>
    <s v="Order specific"/>
    <s v="C"/>
    <s v=""/>
    <n v="0"/>
  </r>
  <r>
    <s v="ASX000623-02"/>
    <s v="触头安装铜1250A"/>
    <x v="7"/>
    <n v="202"/>
    <x v="1"/>
    <s v="HVX"/>
    <s v="Order specific"/>
    <s v="Order specific"/>
    <n v="2100"/>
    <n v="2"/>
    <n v="0"/>
    <n v="233.39"/>
    <n v="0"/>
    <n v="0"/>
    <n v="0"/>
    <n v="466.78"/>
    <s v=""/>
    <n v="0"/>
    <n v="0"/>
    <n v="0"/>
    <n v="0"/>
    <s v="Order specific"/>
    <s v="Order specific"/>
    <s v="C"/>
    <s v=""/>
    <n v="0"/>
  </r>
  <r>
    <s v="ASX000629-02"/>
    <s v="下触臂1250A"/>
    <x v="7"/>
    <n v="202"/>
    <x v="1"/>
    <s v="HVX"/>
    <s v="Order specific"/>
    <s v="Order specific"/>
    <n v="2100"/>
    <n v="1"/>
    <n v="0"/>
    <n v="633.23"/>
    <n v="0"/>
    <n v="0"/>
    <n v="0"/>
    <n v="633.23"/>
    <s v=""/>
    <n v="0"/>
    <n v="0"/>
    <n v="0"/>
    <n v="0"/>
    <s v="Order specific"/>
    <s v="Order specific"/>
    <s v="C"/>
    <s v=""/>
    <n v="0"/>
  </r>
  <r>
    <s v="ASX000635-01"/>
    <s v="丝杆"/>
    <x v="7"/>
    <n v="202"/>
    <x v="1"/>
    <s v="HVX"/>
    <s v="Order specific"/>
    <s v="Order specific"/>
    <n v="2100"/>
    <n v="2"/>
    <n v="0"/>
    <n v="126"/>
    <n v="0"/>
    <n v="0"/>
    <n v="12"/>
    <n v="252"/>
    <n v="30.416666666666664"/>
    <n v="0"/>
    <n v="0"/>
    <n v="0"/>
    <n v="1512"/>
    <s v="Order specific"/>
    <s v="Order specific"/>
    <s v="C"/>
    <s v=""/>
    <n v="0"/>
  </r>
  <r>
    <s v="ASX000636-01"/>
    <s v="丝杆母"/>
    <x v="7"/>
    <n v="202"/>
    <x v="1"/>
    <s v="HVX"/>
    <s v="Order specific"/>
    <s v="Order specific"/>
    <n v="2100"/>
    <n v="1"/>
    <n v="0"/>
    <n v="196"/>
    <n v="0"/>
    <n v="0"/>
    <n v="12"/>
    <n v="196"/>
    <n v="60.833333333333329"/>
    <n v="0"/>
    <n v="0"/>
    <n v="0"/>
    <n v="2352"/>
    <s v="Order specific"/>
    <s v="Order specific"/>
    <s v="C"/>
    <s v=""/>
    <n v="0"/>
  </r>
  <r>
    <s v="ASX000656-01"/>
    <s v="COVER SHEET"/>
    <x v="2"/>
    <n v="202"/>
    <x v="1"/>
    <s v="HVX"/>
    <s v="SM"/>
    <s v="kanban"/>
    <n v="2600"/>
    <n v="171"/>
    <n v="60"/>
    <n v="13.22"/>
    <n v="0"/>
    <n v="60"/>
    <n v="3456"/>
    <n v="2260.62"/>
    <n v="0.10561342592592592"/>
    <n v="0"/>
    <n v="396.6"/>
    <n v="793.2"/>
    <n v="45688.32"/>
    <s v="&lt;15 days"/>
    <n v="2"/>
    <s v="B"/>
    <n v="14"/>
    <n v="0"/>
  </r>
  <r>
    <s v="ASX000658-01"/>
    <s v="INDICATOR"/>
    <x v="2"/>
    <n v="202"/>
    <x v="1"/>
    <s v="HVX"/>
    <s v="SM"/>
    <s v="kanban"/>
    <n v="2600"/>
    <n v="298"/>
    <n v="0"/>
    <n v="5.92"/>
    <n v="0"/>
    <n v="100"/>
    <n v="0"/>
    <n v="1764.16"/>
    <s v=""/>
    <n v="0"/>
    <n v="296"/>
    <n v="0"/>
    <n v="0"/>
    <s v="&gt;90 days"/>
    <n v="4"/>
    <s v="B"/>
    <n v="0"/>
    <n v="1164.3456000000001"/>
  </r>
  <r>
    <s v="ASX000663-01"/>
    <s v="SUPPORT"/>
    <x v="2"/>
    <n v="202"/>
    <x v="1"/>
    <s v="HVX"/>
    <s v="SM"/>
    <s v="kanban"/>
    <n v="2600"/>
    <n v="290"/>
    <n v="692"/>
    <n v="4.34"/>
    <n v="0"/>
    <n v="150"/>
    <n v="1492"/>
    <n v="1258.5999999999999"/>
    <n v="72.902144772117964"/>
    <n v="0"/>
    <n v="325.5"/>
    <n v="3003.2799999999997"/>
    <n v="6475.28"/>
    <s v="&lt;90 days"/>
    <n v="3"/>
    <s v="B"/>
    <n v="21"/>
    <n v="591.39365714811072"/>
  </r>
  <r>
    <s v="ASX000673-01"/>
    <s v="固定式底面支撑块"/>
    <x v="3"/>
    <n v="202"/>
    <x v="1"/>
    <s v="HVX"/>
    <s v="MRP"/>
    <s v="MRP"/>
    <s v="VMI"/>
    <n v="2"/>
    <n v="0"/>
    <n v="20.37"/>
    <n v="0"/>
    <n v="0"/>
    <n v="740"/>
    <n v="40.74"/>
    <n v="143.04054054054055"/>
    <n v="0"/>
    <n v="0"/>
    <n v="0"/>
    <n v="15073.800000000001"/>
    <s v="&gt;90 days"/>
    <n v="2"/>
    <s v="C"/>
    <n v="14"/>
    <n v="24.256715314123763"/>
  </r>
  <r>
    <s v="ASX000695-01"/>
    <s v="限位圈"/>
    <x v="7"/>
    <n v="212"/>
    <x v="1"/>
    <s v="HVX"/>
    <s v="Order specific"/>
    <s v="Order specific"/>
    <n v="2100"/>
    <n v="48"/>
    <n v="0"/>
    <n v="3.26"/>
    <n v="0"/>
    <n v="0"/>
    <n v="48"/>
    <n v="156.47999999999999"/>
    <n v="15.208333333333332"/>
    <n v="0"/>
    <n v="0"/>
    <n v="0"/>
    <n v="156.47999999999999"/>
    <s v="Order specific"/>
    <s v="Order specific"/>
    <s v="C"/>
    <s v=""/>
    <n v="0"/>
  </r>
  <r>
    <s v="ASX000696-01"/>
    <s v="拨动轴"/>
    <x v="7"/>
    <n v="212"/>
    <x v="1"/>
    <s v="HVX"/>
    <s v="Order specific"/>
    <s v="Order specific"/>
    <n v="2100"/>
    <n v="1"/>
    <n v="0"/>
    <n v="2.2999999999999998"/>
    <n v="0"/>
    <n v="0"/>
    <n v="12"/>
    <n v="2.2999999999999998"/>
    <n v="1460"/>
    <n v="0"/>
    <n v="0"/>
    <n v="0"/>
    <n v="27.599999999999998"/>
    <s v="Order specific"/>
    <s v="Order specific"/>
    <s v="C"/>
    <s v=""/>
    <n v="0"/>
  </r>
  <r>
    <s v="ASX000700-01"/>
    <s v="CAP"/>
    <x v="4"/>
    <n v="202"/>
    <x v="1"/>
    <s v="HVX"/>
    <s v="Order specific"/>
    <s v="Order specific"/>
    <n v="2100"/>
    <n v="100"/>
    <n v="0"/>
    <n v="1"/>
    <n v="0"/>
    <n v="0"/>
    <n v="12708"/>
    <n v="100"/>
    <n v="2.872206484104501E-2"/>
    <n v="0"/>
    <n v="0"/>
    <n v="0"/>
    <n v="12708"/>
    <s v="Order specific"/>
    <s v="Order specific"/>
    <s v="C"/>
    <s v=""/>
    <n v="0"/>
  </r>
  <r>
    <s v="ASX000709-02"/>
    <s v="绝缘间隔圈"/>
    <x v="7"/>
    <n v="212"/>
    <x v="1"/>
    <s v="HVX"/>
    <s v="Order specific"/>
    <s v="Order specific"/>
    <n v="2100"/>
    <n v="1"/>
    <n v="0"/>
    <n v="9.6"/>
    <n v="0"/>
    <n v="0"/>
    <n v="0"/>
    <n v="9.6"/>
    <s v=""/>
    <n v="0"/>
    <n v="0"/>
    <n v="0"/>
    <n v="0"/>
    <s v="Order specific"/>
    <s v="Order specific"/>
    <s v="C"/>
    <s v=""/>
    <n v="0"/>
  </r>
  <r>
    <s v="ASX000731-01"/>
    <s v="BRACKET"/>
    <x v="2"/>
    <n v="202"/>
    <x v="1"/>
    <s v="HVX"/>
    <s v="SM"/>
    <s v="kanban"/>
    <n v="2600"/>
    <n v="59"/>
    <n v="100"/>
    <n v="3.54"/>
    <n v="0"/>
    <n v="20"/>
    <n v="160"/>
    <n v="208.86"/>
    <n v="2.28125"/>
    <n v="0"/>
    <n v="35.4"/>
    <n v="354"/>
    <n v="566.4"/>
    <s v="&lt;15 days"/>
    <n v="3"/>
    <s v="C"/>
    <n v="21"/>
    <n v="0"/>
  </r>
  <r>
    <s v="ASX000734-01"/>
    <s v="合闸手车联锁间隔套"/>
    <x v="3"/>
    <n v="202"/>
    <x v="1"/>
    <s v="HVX"/>
    <s v="MRP"/>
    <s v="MRP"/>
    <s v="VMI"/>
    <n v="23"/>
    <n v="0"/>
    <n v="7.5"/>
    <n v="0"/>
    <n v="0"/>
    <n v="448"/>
    <n v="172.5"/>
    <n v="48.069196428571431"/>
    <n v="0"/>
    <n v="0"/>
    <n v="0"/>
    <n v="3360"/>
    <s v="&lt;90 days"/>
    <n v="3"/>
    <s v="C"/>
    <n v="21"/>
    <n v="64.112326445321571"/>
  </r>
  <r>
    <s v="ASX000782-01"/>
    <s v="绝缘罩"/>
    <x v="3"/>
    <n v="202"/>
    <x v="1"/>
    <s v="HVX"/>
    <s v="MRP"/>
    <s v="MRP"/>
    <s v="VMI"/>
    <n v="22"/>
    <n v="0"/>
    <n v="58.12"/>
    <n v="0"/>
    <n v="0"/>
    <n v="457"/>
    <n v="1278.6399999999999"/>
    <n v="18.369803063457333"/>
    <n v="0"/>
    <n v="0"/>
    <n v="0"/>
    <n v="26560.84"/>
    <s v="&lt;30 days"/>
    <n v="2"/>
    <s v="B"/>
    <n v="14"/>
    <n v="200.7472415485409"/>
  </r>
  <r>
    <s v="ASX000783-01"/>
    <s v="航空插闭锁件"/>
    <x v="9"/>
    <n v="202"/>
    <x v="1"/>
    <s v="HVX"/>
    <s v="Order specific"/>
    <s v="Order specific"/>
    <n v="2100"/>
    <n v="73"/>
    <n v="0"/>
    <n v="3.78"/>
    <n v="0"/>
    <n v="0"/>
    <n v="0"/>
    <n v="275.94"/>
    <s v=""/>
    <n v="0"/>
    <n v="0"/>
    <n v="0"/>
    <n v="0"/>
    <s v="Order specific"/>
    <s v="Order specific"/>
    <s v="C"/>
    <s v=""/>
    <n v="0"/>
  </r>
  <r>
    <s v="ASX000783-02"/>
    <s v="PLATE"/>
    <x v="2"/>
    <n v="202"/>
    <x v="1"/>
    <s v="HVX"/>
    <s v="SM"/>
    <s v="kanban"/>
    <n v="2600"/>
    <n v="59"/>
    <n v="64"/>
    <n v="3.24"/>
    <n v="0"/>
    <n v="32"/>
    <n v="452"/>
    <n v="191.16000000000003"/>
    <n v="58.94911504424779"/>
    <n v="0"/>
    <n v="51.84"/>
    <n v="207.36"/>
    <n v="1464.48"/>
    <s v="&lt;90 days"/>
    <n v="3"/>
    <s v="C"/>
    <n v="21"/>
    <n v="81.22043673484707"/>
  </r>
  <r>
    <s v="ASX000784-01"/>
    <s v="航空插闭锁件"/>
    <x v="9"/>
    <n v="202"/>
    <x v="1"/>
    <s v="HVX"/>
    <s v="Order specific"/>
    <s v="Order specific"/>
    <n v="2100"/>
    <n v="63"/>
    <n v="0"/>
    <n v="4.21"/>
    <n v="0"/>
    <n v="0"/>
    <n v="0"/>
    <n v="265.23"/>
    <s v=""/>
    <n v="0"/>
    <n v="0"/>
    <n v="0"/>
    <n v="0"/>
    <s v="Order specific"/>
    <s v="Order specific"/>
    <s v="C"/>
    <s v=""/>
    <n v="0"/>
  </r>
  <r>
    <s v="ASX000784-02"/>
    <s v="IP板上装配航空插联锁件"/>
    <x v="3"/>
    <n v="202"/>
    <x v="1"/>
    <s v="HVX"/>
    <s v="MRP"/>
    <s v="MRP"/>
    <s v="VMI"/>
    <n v="23"/>
    <n v="0"/>
    <n v="8.32"/>
    <n v="0"/>
    <n v="0"/>
    <n v="451"/>
    <n v="191.36"/>
    <n v="50.986696230598668"/>
    <n v="0"/>
    <n v="0"/>
    <n v="0"/>
    <n v="3752.32"/>
    <s v="&lt;90 days"/>
    <n v="3"/>
    <s v="C"/>
    <n v="21"/>
    <n v="74.279136438356176"/>
  </r>
  <r>
    <s v="ASX000788-01"/>
    <s v="DRIVER"/>
    <x v="2"/>
    <n v="202"/>
    <x v="1"/>
    <s v="HVX"/>
    <s v="SM"/>
    <s v="kanban"/>
    <n v="2600"/>
    <n v="63"/>
    <n v="120"/>
    <n v="4.8600000000000003"/>
    <n v="0"/>
    <n v="30"/>
    <n v="507"/>
    <n v="306.18"/>
    <n v="16.558185404339252"/>
    <n v="0"/>
    <n v="72.900000000000006"/>
    <n v="583.20000000000005"/>
    <n v="2464.02"/>
    <s v="&lt;30 days"/>
    <n v="3"/>
    <s v="C"/>
    <n v="21"/>
    <n v="0"/>
  </r>
  <r>
    <s v="ASX000807-01"/>
    <s v="底部接地铜牌"/>
    <x v="3"/>
    <n v="202"/>
    <x v="1"/>
    <s v="HVX"/>
    <s v="MRP"/>
    <s v="MRP"/>
    <s v="VMI"/>
    <n v="95"/>
    <n v="0"/>
    <n v="60"/>
    <n v="0"/>
    <n v="0"/>
    <n v="3275"/>
    <n v="5700"/>
    <n v="7.0213740458015268"/>
    <n v="0"/>
    <n v="0"/>
    <n v="0"/>
    <n v="196500"/>
    <s v="&lt;15 days"/>
    <n v="1"/>
    <s v="B"/>
    <n v="7"/>
    <n v="11.452054794520773"/>
  </r>
  <r>
    <s v="ASX000816-02"/>
    <s v="U型插头"/>
    <x v="10"/>
    <n v="212"/>
    <x v="1"/>
    <s v="HVX"/>
    <s v="Order specific"/>
    <s v="Order specific"/>
    <n v="2100"/>
    <n v="30"/>
    <n v="0"/>
    <n v="2.89"/>
    <n v="0"/>
    <n v="0"/>
    <n v="12"/>
    <n v="86.7"/>
    <n v="2889.5833333333335"/>
    <n v="0"/>
    <n v="0"/>
    <n v="0"/>
    <n v="34.68"/>
    <s v="Order specific"/>
    <s v="Order specific"/>
    <s v="C"/>
    <s v=""/>
    <n v="0"/>
  </r>
  <r>
    <s v="ASX000822-01"/>
    <s v="端子排导轨（短）"/>
    <x v="3"/>
    <n v="202"/>
    <x v="1"/>
    <s v="HVX"/>
    <s v="MRP"/>
    <s v="MRP"/>
    <s v="VMI"/>
    <n v="8"/>
    <n v="0"/>
    <n v="7"/>
    <n v="0"/>
    <n v="0"/>
    <n v="0"/>
    <n v="56"/>
    <s v=""/>
    <n v="0"/>
    <n v="0"/>
    <n v="0"/>
    <n v="0"/>
    <s v="&gt;90 days"/>
    <n v="4"/>
    <s v="C"/>
    <n v="0"/>
    <n v="36.96"/>
  </r>
  <r>
    <s v="ASX000822-02"/>
    <s v="端子排导轨（长）"/>
    <x v="3"/>
    <n v="219"/>
    <x v="1"/>
    <s v="HVX"/>
    <s v="MRP"/>
    <s v="MRP"/>
    <s v="VMI"/>
    <n v="44"/>
    <n v="0"/>
    <n v="3.81"/>
    <n v="0"/>
    <n v="0"/>
    <n v="168"/>
    <n v="167.64000000000001"/>
    <n v="17.38095238095238"/>
    <n v="0"/>
    <n v="0"/>
    <n v="0"/>
    <n v="640.08000000000004"/>
    <s v="&lt;30 days"/>
    <n v="3"/>
    <s v="C"/>
    <n v="21"/>
    <n v="0"/>
  </r>
  <r>
    <s v="ASX000828-01"/>
    <s v="LEVER"/>
    <x v="2"/>
    <n v="202"/>
    <x v="1"/>
    <s v="HVX"/>
    <s v="SM"/>
    <s v="kanban"/>
    <n v="2600"/>
    <n v="44"/>
    <n v="80"/>
    <n v="3.92"/>
    <n v="0"/>
    <n v="20"/>
    <n v="451"/>
    <n v="172.48"/>
    <n v="35.609756097560975"/>
    <n v="0"/>
    <n v="39.200000000000003"/>
    <n v="313.60000000000002"/>
    <n v="1767.92"/>
    <s v="&lt;90 days"/>
    <n v="3"/>
    <s v="C"/>
    <n v="21"/>
    <n v="46.704276164383565"/>
  </r>
  <r>
    <s v="ASX000831-01"/>
    <s v="SUPPORT"/>
    <x v="2"/>
    <n v="202"/>
    <x v="1"/>
    <s v="HVX"/>
    <s v="SM"/>
    <s v="kanban"/>
    <n v="2600"/>
    <n v="458"/>
    <n v="0"/>
    <n v="4.37"/>
    <n v="0"/>
    <n v="150"/>
    <n v="2"/>
    <n v="2001.46"/>
    <n v="8030"/>
    <n v="0"/>
    <n v="327.75"/>
    <n v="0"/>
    <n v="8.74"/>
    <s v="&gt;90 days"/>
    <n v="3"/>
    <s v="B"/>
    <n v="21"/>
    <n v="1317.5090252054795"/>
  </r>
  <r>
    <s v="ASX000881-01"/>
    <s v="触头1250A"/>
    <x v="10"/>
    <n v="212"/>
    <x v="1"/>
    <s v="HVX"/>
    <s v="Order specific"/>
    <s v="Order specific"/>
    <n v="2100"/>
    <n v="5"/>
    <n v="0"/>
    <n v="298.68"/>
    <n v="0"/>
    <n v="0"/>
    <n v="0"/>
    <n v="1493.4"/>
    <s v=""/>
    <n v="0"/>
    <n v="0"/>
    <n v="0"/>
    <n v="0"/>
    <s v="Order specific"/>
    <s v="Order specific"/>
    <s v="B"/>
    <s v=""/>
    <n v="0"/>
  </r>
  <r>
    <s v="ASX000881-02"/>
    <s v="触头2000A"/>
    <x v="10"/>
    <n v="202"/>
    <x v="1"/>
    <s v="HVX"/>
    <s v="Order specific"/>
    <s v="Order specific"/>
    <n v="2100"/>
    <n v="6"/>
    <n v="0"/>
    <n v="255.59"/>
    <n v="0"/>
    <n v="0"/>
    <n v="0"/>
    <n v="1533.54"/>
    <s v=""/>
    <n v="0"/>
    <n v="0"/>
    <n v="0"/>
    <n v="0"/>
    <s v="Order specific"/>
    <s v="Order specific"/>
    <s v="B"/>
    <s v=""/>
    <n v="0"/>
  </r>
  <r>
    <s v="ASX000882-01"/>
    <s v="接地铜牌"/>
    <x v="10"/>
    <n v="212"/>
    <x v="1"/>
    <s v="HVX"/>
    <s v="Order specific"/>
    <s v="Order specific"/>
    <n v="2100"/>
    <n v="6"/>
    <n v="0"/>
    <n v="151.63"/>
    <n v="0"/>
    <n v="0"/>
    <n v="0"/>
    <n v="909.78"/>
    <s v=""/>
    <n v="0"/>
    <n v="0"/>
    <n v="0"/>
    <n v="0"/>
    <s v="Order specific"/>
    <s v="Order specific"/>
    <s v="B"/>
    <s v=""/>
    <n v="0"/>
  </r>
  <r>
    <s v="ASX001202-02"/>
    <s v="指示灯110VDC绿色"/>
    <x v="7"/>
    <n v="219"/>
    <x v="1"/>
    <s v="HVX"/>
    <s v="Order specific"/>
    <s v="Order specific"/>
    <n v="2100"/>
    <n v="1"/>
    <n v="0"/>
    <n v="10.09"/>
    <n v="0"/>
    <n v="0"/>
    <n v="10"/>
    <n v="10.09"/>
    <n v="219"/>
    <n v="0"/>
    <n v="0"/>
    <n v="0"/>
    <n v="100.9"/>
    <s v="Order specific"/>
    <s v="Order specific"/>
    <s v="C"/>
    <s v=""/>
    <n v="0"/>
  </r>
  <r>
    <s v="ASX001204-01"/>
    <s v="按钮 绿色10/G"/>
    <x v="7"/>
    <n v="219"/>
    <x v="1"/>
    <s v="HVX"/>
    <s v="Order specific"/>
    <s v="Order specific"/>
    <n v="2100"/>
    <n v="2"/>
    <n v="0"/>
    <n v="10.94"/>
    <n v="0"/>
    <n v="0"/>
    <n v="15"/>
    <n v="21.88"/>
    <n v="24.333333333333332"/>
    <n v="0"/>
    <n v="0"/>
    <n v="0"/>
    <n v="164.1"/>
    <s v="Order specific"/>
    <s v="Order specific"/>
    <s v="C"/>
    <s v=""/>
    <n v="0"/>
  </r>
  <r>
    <s v="ASX001205-01"/>
    <s v="按钮 红色10/R"/>
    <x v="7"/>
    <n v="219"/>
    <x v="1"/>
    <s v="HVX"/>
    <s v="Order specific"/>
    <s v="Order specific"/>
    <n v="2100"/>
    <n v="5"/>
    <n v="0"/>
    <n v="10.94"/>
    <n v="0"/>
    <n v="0"/>
    <n v="12"/>
    <n v="54.699999999999996"/>
    <n v="60.833333333333329"/>
    <n v="0"/>
    <n v="0"/>
    <n v="0"/>
    <n v="131.28"/>
    <s v="Order specific"/>
    <s v="Order specific"/>
    <s v="C"/>
    <s v=""/>
    <n v="0"/>
  </r>
  <r>
    <s v="ASX001209-01"/>
    <s v="合分闸标签"/>
    <x v="7"/>
    <n v="219"/>
    <x v="1"/>
    <s v="HVX"/>
    <s v="Order specific"/>
    <s v="Order specific"/>
    <n v="2100"/>
    <n v="8"/>
    <n v="0"/>
    <n v="1.8"/>
    <n v="0"/>
    <n v="0"/>
    <n v="20"/>
    <n v="14.4"/>
    <n v="91.25"/>
    <n v="0"/>
    <n v="0"/>
    <n v="0"/>
    <n v="36"/>
    <s v="Order specific"/>
    <s v="Order specific"/>
    <s v="C"/>
    <s v=""/>
    <n v="0"/>
  </r>
  <r>
    <s v="ASX001210-01"/>
    <s v="合分闸标签"/>
    <x v="7"/>
    <n v="219"/>
    <x v="1"/>
    <s v="HVX"/>
    <s v="Order specific"/>
    <s v="Order specific"/>
    <n v="2100"/>
    <n v="8"/>
    <n v="0"/>
    <n v="1.8"/>
    <n v="0"/>
    <n v="0"/>
    <n v="24"/>
    <n v="14.4"/>
    <n v="121.66666666666666"/>
    <n v="0"/>
    <n v="0"/>
    <n v="0"/>
    <n v="43.2"/>
    <s v="Order specific"/>
    <s v="Order specific"/>
    <s v="C"/>
    <s v=""/>
    <n v="0"/>
  </r>
  <r>
    <s v="ASX001224-01"/>
    <s v="连接片"/>
    <x v="7"/>
    <n v="202"/>
    <x v="1"/>
    <s v="HVX"/>
    <s v="Order specific"/>
    <s v="Order specific"/>
    <n v="2100"/>
    <n v="7"/>
    <n v="0"/>
    <n v="3.32"/>
    <n v="0"/>
    <n v="0"/>
    <n v="24"/>
    <n v="23.24"/>
    <n v="121.66666666666666"/>
    <n v="0"/>
    <n v="0"/>
    <n v="0"/>
    <n v="79.679999999999993"/>
    <s v="Order specific"/>
    <s v="Order specific"/>
    <s v="C"/>
    <s v=""/>
    <n v="0"/>
  </r>
  <r>
    <s v="ASX001226-01"/>
    <s v="封板"/>
    <x v="7"/>
    <n v="202"/>
    <x v="1"/>
    <s v="HVX"/>
    <s v="Order specific"/>
    <s v="Order specific"/>
    <n v="2100"/>
    <n v="8"/>
    <n v="0"/>
    <n v="19.559999999999999"/>
    <n v="0"/>
    <n v="0"/>
    <n v="12"/>
    <n v="156.47999999999999"/>
    <n v="212.91666666666669"/>
    <n v="0"/>
    <n v="0"/>
    <n v="0"/>
    <n v="234.71999999999997"/>
    <s v="Order specific"/>
    <s v="Order specific"/>
    <s v="C"/>
    <s v=""/>
    <n v="0"/>
  </r>
  <r>
    <s v="ASX001227-01"/>
    <s v="压簧"/>
    <x v="7"/>
    <n v="219"/>
    <x v="1"/>
    <s v="HVX"/>
    <s v="Order specific"/>
    <s v="Order specific"/>
    <n v="2100"/>
    <n v="9"/>
    <n v="0"/>
    <n v="0.49"/>
    <n v="0"/>
    <n v="0"/>
    <n v="12"/>
    <n v="4.41"/>
    <n v="243.33333333333331"/>
    <n v="0"/>
    <n v="0"/>
    <n v="0"/>
    <n v="5.88"/>
    <s v="Order specific"/>
    <s v="Order specific"/>
    <s v="C"/>
    <s v=""/>
    <n v="0"/>
  </r>
  <r>
    <s v="ASX001262-01"/>
    <s v="垫圏"/>
    <x v="10"/>
    <n v="202"/>
    <x v="1"/>
    <s v="HVX"/>
    <s v="Order specific"/>
    <s v="Order specific"/>
    <n v="2100"/>
    <n v="147"/>
    <n v="0"/>
    <n v="1.69"/>
    <n v="0"/>
    <n v="0"/>
    <n v="8"/>
    <n v="248.42999999999998"/>
    <n v="410.625"/>
    <n v="0"/>
    <n v="0"/>
    <n v="0"/>
    <n v="13.52"/>
    <s v="Order specific"/>
    <s v="Order specific"/>
    <s v="C"/>
    <s v=""/>
    <n v="0"/>
  </r>
  <r>
    <s v="ASX001314-01"/>
    <s v="限位套"/>
    <x v="10"/>
    <n v="202"/>
    <x v="1"/>
    <s v="HVX"/>
    <s v="Order specific"/>
    <s v="Order specific"/>
    <n v="2100"/>
    <n v="169"/>
    <n v="0"/>
    <n v="5.78"/>
    <n v="0"/>
    <n v="0"/>
    <n v="218"/>
    <n v="976.82"/>
    <n v="246.12385321100916"/>
    <n v="0"/>
    <n v="0"/>
    <n v="0"/>
    <n v="1260.04"/>
    <s v="Order specific"/>
    <s v="Order specific"/>
    <s v="B"/>
    <s v=""/>
    <n v="0"/>
  </r>
  <r>
    <s v="ASX001315-01"/>
    <s v="拨叉轴"/>
    <x v="10"/>
    <n v="202"/>
    <x v="1"/>
    <s v="HVX"/>
    <s v="Order specific"/>
    <s v="Order specific"/>
    <n v="2100"/>
    <n v="5"/>
    <n v="0"/>
    <n v="5.34"/>
    <n v="0"/>
    <n v="0"/>
    <n v="129"/>
    <n v="26.7"/>
    <n v="478.17829457364343"/>
    <n v="0"/>
    <n v="0"/>
    <n v="0"/>
    <n v="688.86"/>
    <s v="Order specific"/>
    <s v="Order specific"/>
    <s v="C"/>
    <s v=""/>
    <n v="0"/>
  </r>
  <r>
    <s v="ASX001322-01"/>
    <s v="横杆"/>
    <x v="10"/>
    <n v="202"/>
    <x v="1"/>
    <s v="HVX"/>
    <s v="Order specific"/>
    <s v="Order specific"/>
    <n v="2100"/>
    <n v="9"/>
    <n v="0"/>
    <n v="165"/>
    <n v="0"/>
    <n v="0"/>
    <n v="4"/>
    <n v="1485"/>
    <n v="456.25"/>
    <n v="0"/>
    <n v="0"/>
    <n v="0"/>
    <n v="660"/>
    <s v="Order specific"/>
    <s v="Order specific"/>
    <s v="B"/>
    <s v=""/>
    <n v="0"/>
  </r>
  <r>
    <s v="ASX001334-01"/>
    <s v="拨叉销"/>
    <x v="10"/>
    <n v="202"/>
    <x v="1"/>
    <s v="HVX"/>
    <s v="Order specific"/>
    <s v="Order specific"/>
    <n v="2100"/>
    <n v="17"/>
    <n v="0"/>
    <n v="152.44"/>
    <n v="0"/>
    <n v="0"/>
    <n v="8"/>
    <n v="2591.48"/>
    <n v="410.625"/>
    <n v="0"/>
    <n v="0"/>
    <n v="0"/>
    <n v="1219.52"/>
    <s v="Order specific"/>
    <s v="Order specific"/>
    <s v="B"/>
    <s v=""/>
    <n v="0"/>
  </r>
  <r>
    <s v="ASX001389-01"/>
    <s v="面板"/>
    <x v="7"/>
    <n v="202"/>
    <x v="1"/>
    <s v="HVX"/>
    <s v="Order specific"/>
    <s v="Order specific"/>
    <n v="2100"/>
    <n v="2"/>
    <n v="0"/>
    <n v="58.6"/>
    <n v="0"/>
    <n v="0"/>
    <n v="12"/>
    <n v="117.2"/>
    <n v="517.08333333333337"/>
    <n v="0"/>
    <n v="0"/>
    <n v="0"/>
    <n v="703.2"/>
    <s v="Order specific"/>
    <s v="Order specific"/>
    <s v="C"/>
    <s v=""/>
    <n v="0"/>
  </r>
  <r>
    <s v="ASX001391-01S"/>
    <s v="LIFTING LINK"/>
    <x v="14"/>
    <n v="105"/>
    <x v="1"/>
    <s v="HVX"/>
    <s v="Order specific"/>
    <s v="Order specific"/>
    <n v="2100"/>
    <n v="4"/>
    <n v="0"/>
    <n v="42.15"/>
    <n v="0"/>
    <n v="0"/>
    <n v="0"/>
    <n v="168.6"/>
    <s v=""/>
    <n v="0"/>
    <n v="0"/>
    <n v="0"/>
    <n v="0"/>
    <s v="Order specific"/>
    <s v="Order specific"/>
    <s v="C"/>
    <s v=""/>
    <n v="0"/>
  </r>
  <r>
    <s v="ASX001392-01"/>
    <s v="垫片"/>
    <x v="10"/>
    <n v="212"/>
    <x v="1"/>
    <s v="HVX"/>
    <s v="Order specific"/>
    <s v="Order specific"/>
    <n v="2100"/>
    <n v="137"/>
    <n v="0"/>
    <n v="1.37"/>
    <n v="0"/>
    <n v="0"/>
    <n v="26"/>
    <n v="187.69000000000003"/>
    <n v="56.15384615384616"/>
    <n v="0"/>
    <n v="0"/>
    <n v="0"/>
    <n v="35.620000000000005"/>
    <s v="Order specific"/>
    <s v="Order specific"/>
    <s v="C"/>
    <s v=""/>
    <n v="0"/>
  </r>
  <r>
    <s v="ASX001392-02"/>
    <s v="垫片"/>
    <x v="10"/>
    <n v="212"/>
    <x v="1"/>
    <s v="HVX"/>
    <s v="Order specific"/>
    <s v="Order specific"/>
    <n v="2100"/>
    <n v="137"/>
    <n v="0"/>
    <n v="1.48"/>
    <n v="0"/>
    <n v="0"/>
    <n v="12"/>
    <n v="202.76"/>
    <n v="4167.083333333333"/>
    <n v="0"/>
    <n v="0"/>
    <n v="0"/>
    <n v="17.759999999999998"/>
    <s v="Order specific"/>
    <s v="Order specific"/>
    <s v="C"/>
    <s v=""/>
    <n v="0"/>
  </r>
  <r>
    <s v="ASX001457-01"/>
    <s v="手动分闸按钮"/>
    <x v="3"/>
    <n v="202"/>
    <x v="1"/>
    <s v="HVX"/>
    <s v="MRP"/>
    <s v="MRP"/>
    <s v="VMI"/>
    <n v="4"/>
    <n v="0"/>
    <n v="5.18"/>
    <n v="0"/>
    <n v="0"/>
    <n v="160"/>
    <n v="20.72"/>
    <n v="312.53125"/>
    <n v="0"/>
    <n v="0"/>
    <n v="0"/>
    <n v="828.8"/>
    <s v="&gt;90 days"/>
    <n v="3"/>
    <s v="C"/>
    <n v="21"/>
    <n v="12.756318448155186"/>
  </r>
  <r>
    <s v="ASX001460-01"/>
    <s v="上横梁连接件"/>
    <x v="3"/>
    <n v="202"/>
    <x v="1"/>
    <s v="HVX"/>
    <s v="MRP"/>
    <s v="MRP"/>
    <s v="VMI"/>
    <n v="46"/>
    <n v="0"/>
    <n v="7.49"/>
    <n v="0"/>
    <n v="0"/>
    <n v="902"/>
    <n v="344.54"/>
    <n v="1.6186252771618626"/>
    <n v="0"/>
    <n v="0"/>
    <n v="0"/>
    <n v="6755.9800000000005"/>
    <s v="&lt;15 days"/>
    <n v="3"/>
    <s v="C"/>
    <n v="21"/>
    <n v="0"/>
  </r>
  <r>
    <s v="ASX001469-01"/>
    <s v="CAM"/>
    <x v="2"/>
    <n v="202"/>
    <x v="1"/>
    <s v="HVX"/>
    <s v="SM"/>
    <s v="kanban"/>
    <n v="2600"/>
    <n v="173"/>
    <n v="250"/>
    <n v="1.86"/>
    <n v="0"/>
    <n v="80"/>
    <n v="372"/>
    <n v="321.78000000000003"/>
    <n v="45.134408602150536"/>
    <n v="0"/>
    <n v="74.400000000000006"/>
    <n v="465"/>
    <n v="691.92000000000007"/>
    <s v="&lt;90 days"/>
    <n v="3"/>
    <s v="C"/>
    <n v="21"/>
    <n v="113.56170067897558"/>
  </r>
  <r>
    <s v="ASX001500-01"/>
    <s v="熔丝管头"/>
    <x v="9"/>
    <n v="212"/>
    <x v="1"/>
    <s v="HVX"/>
    <s v="Order specific"/>
    <s v="Order specific"/>
    <n v="2100"/>
    <n v="141"/>
    <n v="0"/>
    <n v="30.63"/>
    <n v="0"/>
    <n v="0"/>
    <n v="15"/>
    <n v="4318.83"/>
    <n v="4209.666666666667"/>
    <n v="0"/>
    <n v="0"/>
    <n v="0"/>
    <n v="459.45"/>
    <s v="Order specific"/>
    <s v="Order specific"/>
    <s v="B"/>
    <s v=""/>
    <n v="0"/>
  </r>
  <r>
    <s v="ASX001503-01"/>
    <s v="底部接地铜牌"/>
    <x v="3"/>
    <n v="202"/>
    <x v="1"/>
    <s v="HVX"/>
    <s v="MRP"/>
    <s v="MRP"/>
    <s v="VMI"/>
    <n v="9"/>
    <n v="0"/>
    <n v="359.52"/>
    <n v="0"/>
    <n v="0"/>
    <n v="1535"/>
    <n v="3235.68"/>
    <n v="33.527687296416936"/>
    <n v="0"/>
    <n v="0"/>
    <n v="0"/>
    <n v="551863.19999999995"/>
    <s v="&lt;90 days"/>
    <n v="1"/>
    <s v="B"/>
    <n v="7"/>
    <n v="1689.68322424949"/>
  </r>
  <r>
    <s v="ASX001504-01"/>
    <s v="底部接地铜牌与壳连接"/>
    <x v="3"/>
    <n v="202"/>
    <x v="1"/>
    <s v="HVX"/>
    <s v="MRP"/>
    <s v="MRP"/>
    <s v="VMI"/>
    <n v="4"/>
    <n v="0"/>
    <n v="174.03"/>
    <n v="0"/>
    <n v="0"/>
    <n v="1534"/>
    <n v="696.12"/>
    <n v="2.1414602346805736"/>
    <n v="0"/>
    <n v="0"/>
    <n v="0"/>
    <n v="266962.02"/>
    <s v="&lt;15 days"/>
    <n v="1"/>
    <s v="C"/>
    <n v="7"/>
    <n v="0"/>
  </r>
  <r>
    <s v="ASX001527-01"/>
    <s v="THREADED ROD"/>
    <x v="2"/>
    <n v="202"/>
    <x v="1"/>
    <s v="HVX"/>
    <s v="SM"/>
    <s v="kanban"/>
    <n v="2600"/>
    <n v="79"/>
    <n v="80"/>
    <n v="1.97"/>
    <n v="0"/>
    <n v="20"/>
    <n v="367"/>
    <n v="155.63"/>
    <n v="3.9782016348773839"/>
    <n v="0"/>
    <n v="19.7"/>
    <n v="157.6"/>
    <n v="722.99"/>
    <s v="&lt;15 days"/>
    <n v="3"/>
    <s v="C"/>
    <n v="21"/>
    <n v="0"/>
  </r>
  <r>
    <s v="ASX001569-01Z"/>
    <s v="24KV面板210mm"/>
    <x v="13"/>
    <n v="202"/>
    <x v="1"/>
    <s v="HVX"/>
    <s v="Order specific"/>
    <s v="Order specific"/>
    <n v="2100"/>
    <n v="1"/>
    <n v="0"/>
    <n v="80.98"/>
    <n v="0"/>
    <n v="0"/>
    <n v="36"/>
    <n v="80.98"/>
    <n v="800.97222222222229"/>
    <n v="0"/>
    <n v="0"/>
    <n v="0"/>
    <n v="2915.28"/>
    <s v="Order specific"/>
    <s v="Order specific"/>
    <s v="C"/>
    <s v=""/>
    <n v="0"/>
  </r>
  <r>
    <s v="ASX001573-01"/>
    <s v="BRACKET"/>
    <x v="2"/>
    <n v="202"/>
    <x v="1"/>
    <s v="HVX"/>
    <s v="SM"/>
    <s v="kanban"/>
    <n v="2600"/>
    <n v="46"/>
    <n v="80"/>
    <n v="3.05"/>
    <n v="0"/>
    <n v="20"/>
    <n v="459"/>
    <n v="140.29999999999998"/>
    <n v="0.79520697167755994"/>
    <n v="0"/>
    <n v="30.5"/>
    <n v="244"/>
    <n v="1399.9499999999998"/>
    <s v="&lt;15 days"/>
    <n v="3"/>
    <s v="C"/>
    <n v="21"/>
    <n v="0"/>
  </r>
  <r>
    <s v="ASX001608-01"/>
    <s v="钮簧"/>
    <x v="7"/>
    <n v="219"/>
    <x v="1"/>
    <s v="HVX"/>
    <s v="Order specific"/>
    <s v="Order specific"/>
    <n v="2100"/>
    <n v="8"/>
    <n v="0"/>
    <n v="0.85"/>
    <n v="0"/>
    <n v="0"/>
    <n v="12"/>
    <n v="6.8"/>
    <n v="1399.1666666666667"/>
    <n v="0"/>
    <n v="0"/>
    <n v="0"/>
    <n v="10.199999999999999"/>
    <s v="Order specific"/>
    <s v="Order specific"/>
    <s v="C"/>
    <s v=""/>
    <n v="0"/>
  </r>
  <r>
    <s v="ASX001614-01"/>
    <s v="航空插支架"/>
    <x v="10"/>
    <n v="202"/>
    <x v="1"/>
    <s v="HVX"/>
    <s v="Order specific"/>
    <s v="Order specific"/>
    <n v="2100"/>
    <n v="12"/>
    <n v="8"/>
    <n v="35.799999999999997"/>
    <n v="0"/>
    <n v="0"/>
    <n v="75"/>
    <n v="429.59999999999997"/>
    <n v="38.933333333333337"/>
    <n v="0"/>
    <n v="0"/>
    <n v="286.39999999999998"/>
    <n v="2685"/>
    <s v="Order specific"/>
    <s v="Order specific"/>
    <s v="C"/>
    <s v=""/>
    <n v="0"/>
  </r>
  <r>
    <s v="ASX001618-01"/>
    <s v="耳朵架"/>
    <x v="10"/>
    <n v="202"/>
    <x v="1"/>
    <s v="HVX"/>
    <s v="Order specific"/>
    <s v="Order specific"/>
    <n v="2100"/>
    <n v="6"/>
    <n v="0"/>
    <n v="67.239999999999995"/>
    <n v="0"/>
    <n v="0"/>
    <n v="6"/>
    <n v="403.43999999999994"/>
    <n v="730"/>
    <n v="0"/>
    <n v="0"/>
    <n v="0"/>
    <n v="403.43999999999994"/>
    <s v="Order specific"/>
    <s v="Order specific"/>
    <s v="C"/>
    <s v=""/>
    <n v="0"/>
  </r>
  <r>
    <s v="ASX001620-01"/>
    <s v="拉簧"/>
    <x v="3"/>
    <n v="219"/>
    <x v="1"/>
    <s v="HVX"/>
    <s v="MRP"/>
    <s v="MRP"/>
    <s v="VMI"/>
    <n v="159"/>
    <n v="0"/>
    <n v="0.41"/>
    <n v="0"/>
    <n v="0"/>
    <n v="3163"/>
    <n v="65.19"/>
    <n v="0.69238065128042992"/>
    <n v="0"/>
    <n v="0"/>
    <n v="0"/>
    <n v="1296.83"/>
    <s v="&lt;15 days"/>
    <n v="3"/>
    <s v="C"/>
    <n v="21"/>
    <n v="0"/>
  </r>
  <r>
    <s v="ASX001622-02"/>
    <s v="标签"/>
    <x v="7"/>
    <n v="202"/>
    <x v="1"/>
    <s v="HVX"/>
    <s v="Order specific"/>
    <s v="Order specific"/>
    <n v="2100"/>
    <n v="2"/>
    <n v="0"/>
    <n v="0.45"/>
    <n v="0"/>
    <n v="0"/>
    <n v="10"/>
    <n v="0.9"/>
    <n v="5803.5"/>
    <n v="0"/>
    <n v="0"/>
    <n v="0"/>
    <n v="4.5"/>
    <s v="Order specific"/>
    <s v="Order specific"/>
    <s v="C"/>
    <s v=""/>
    <n v="0"/>
  </r>
  <r>
    <s v="ASX001629-02"/>
    <s v="超程调节铜杆"/>
    <x v="3"/>
    <n v="212"/>
    <x v="1"/>
    <s v="HVX"/>
    <s v="MRP"/>
    <s v="MRP"/>
    <s v="VMI"/>
    <n v="155"/>
    <n v="0"/>
    <n v="25"/>
    <n v="0"/>
    <n v="0"/>
    <n v="5024"/>
    <n v="3875"/>
    <n v="0.14530254777070065"/>
    <n v="0"/>
    <n v="0"/>
    <n v="0"/>
    <n v="125600"/>
    <s v="&lt;15 days"/>
    <n v="2"/>
    <s v="B"/>
    <n v="14"/>
    <n v="0"/>
  </r>
  <r>
    <s v="ASX001631-01"/>
    <s v="分闸弹簧"/>
    <x v="3"/>
    <n v="219"/>
    <x v="1"/>
    <s v="HVX"/>
    <s v="MRP"/>
    <s v="MRP"/>
    <s v="VMI"/>
    <n v="132"/>
    <n v="0"/>
    <n v="7.28"/>
    <n v="0"/>
    <n v="0"/>
    <n v="5258"/>
    <n v="960.96"/>
    <n v="10.759794598706733"/>
    <n v="0"/>
    <n v="0"/>
    <n v="0"/>
    <n v="38278.239999999998"/>
    <s v="&lt;15 days"/>
    <n v="2"/>
    <s v="B"/>
    <n v="14"/>
    <n v="0"/>
  </r>
  <r>
    <s v="ASX001633-01"/>
    <s v="标签"/>
    <x v="7"/>
    <n v="202"/>
    <x v="1"/>
    <s v="HVX"/>
    <s v="Order specific"/>
    <s v="Order specific"/>
    <n v="2100"/>
    <n v="1"/>
    <n v="0"/>
    <n v="2"/>
    <n v="0"/>
    <n v="0"/>
    <n v="12"/>
    <n v="2"/>
    <n v="4015"/>
    <n v="0"/>
    <n v="0"/>
    <n v="0"/>
    <n v="24"/>
    <s v="Order specific"/>
    <s v="Order specific"/>
    <s v="C"/>
    <s v=""/>
    <n v="0"/>
  </r>
  <r>
    <s v="ASX001633-02"/>
    <s v="标签"/>
    <x v="7"/>
    <n v="202"/>
    <x v="1"/>
    <s v="HVX"/>
    <s v="Order specific"/>
    <s v="Order specific"/>
    <n v="2100"/>
    <n v="1"/>
    <n v="0"/>
    <n v="2"/>
    <n v="0"/>
    <n v="0"/>
    <n v="12"/>
    <n v="2"/>
    <n v="30.416666666666664"/>
    <n v="0"/>
    <n v="0"/>
    <n v="0"/>
    <n v="24"/>
    <s v="Order specific"/>
    <s v="Order specific"/>
    <s v="C"/>
    <s v=""/>
    <n v="0"/>
  </r>
  <r>
    <s v="ASX001640-01"/>
    <s v="TERMINAL BLOCK"/>
    <x v="2"/>
    <n v="219"/>
    <x v="1"/>
    <s v="HVX"/>
    <s v="SM"/>
    <s v="kanban"/>
    <n v="2600"/>
    <n v="8982"/>
    <n v="1400"/>
    <n v="1.68"/>
    <n v="0"/>
    <n v="1000"/>
    <n v="8650"/>
    <n v="15089.76"/>
    <n v="4.2196531791907514E-2"/>
    <n v="0"/>
    <n v="840"/>
    <n v="2352"/>
    <n v="14532"/>
    <s v="&lt;15 days"/>
    <n v="2"/>
    <s v="A"/>
    <n v="14"/>
    <n v="0"/>
  </r>
  <r>
    <s v="ASX001641-01"/>
    <s v="TERMINAL BLOCK"/>
    <x v="2"/>
    <n v="219"/>
    <x v="1"/>
    <s v="HVX"/>
    <s v="SM"/>
    <s v="kanban"/>
    <n v="2600"/>
    <n v="442"/>
    <n v="130"/>
    <n v="0.71"/>
    <n v="0"/>
    <n v="45"/>
    <n v="194"/>
    <n v="313.82"/>
    <n v="16899.123711340206"/>
    <n v="0"/>
    <n v="15.975"/>
    <n v="92.3"/>
    <n v="137.73999999999998"/>
    <s v="&gt;90 days"/>
    <n v="3"/>
    <s v="C"/>
    <n v="21"/>
    <n v="206.86381711587558"/>
  </r>
  <r>
    <s v="ASX001642-01"/>
    <s v="端子排挡卡"/>
    <x v="3"/>
    <n v="219"/>
    <x v="1"/>
    <s v="HVX"/>
    <s v="MRP"/>
    <s v="MRP"/>
    <s v="VMI"/>
    <n v="49"/>
    <n v="0"/>
    <n v="1.98"/>
    <n v="0"/>
    <n v="0"/>
    <n v="126"/>
    <n v="97.02"/>
    <n v="1280.3968253968253"/>
    <n v="0"/>
    <n v="0"/>
    <n v="0"/>
    <n v="249.48"/>
    <s v="&gt;90 days"/>
    <n v="3"/>
    <s v="C"/>
    <n v="21"/>
    <n v="62.982980901258287"/>
  </r>
  <r>
    <s v="ASX001644-01"/>
    <s v="标签"/>
    <x v="7"/>
    <n v="202"/>
    <x v="1"/>
    <s v="HVX"/>
    <s v="Order specific"/>
    <s v="Order specific"/>
    <n v="2100"/>
    <n v="13"/>
    <n v="0"/>
    <n v="0.12"/>
    <n v="0"/>
    <n v="0"/>
    <n v="12"/>
    <n v="1.56"/>
    <n v="1490.4166666666665"/>
    <n v="0"/>
    <n v="0"/>
    <n v="0"/>
    <n v="1.44"/>
    <s v="Order specific"/>
    <s v="Order specific"/>
    <s v="C"/>
    <s v=""/>
    <n v="0"/>
  </r>
  <r>
    <s v="ASX001654-01"/>
    <s v="接线端子"/>
    <x v="7"/>
    <n v="219"/>
    <x v="1"/>
    <s v="HVX"/>
    <s v="Order specific"/>
    <s v="Order specific"/>
    <n v="2100"/>
    <n v="242"/>
    <n v="0"/>
    <n v="1.32"/>
    <n v="0"/>
    <n v="0"/>
    <n v="380"/>
    <n v="319.44"/>
    <n v="12.486842105263159"/>
    <n v="0"/>
    <n v="0"/>
    <n v="0"/>
    <n v="501.6"/>
    <s v="Order specific"/>
    <s v="Order specific"/>
    <s v="C"/>
    <s v=""/>
    <n v="0"/>
  </r>
  <r>
    <s v="ASX001669-01"/>
    <s v="合闸手车联锁安装片"/>
    <x v="3"/>
    <n v="202"/>
    <x v="1"/>
    <s v="HVX"/>
    <s v="MRP"/>
    <s v="MRP"/>
    <s v="VMI"/>
    <n v="46"/>
    <n v="0"/>
    <n v="8.5"/>
    <n v="0"/>
    <n v="0"/>
    <n v="902"/>
    <n v="391"/>
    <n v="97.926829268292693"/>
    <n v="0"/>
    <n v="0"/>
    <n v="0"/>
    <n v="7667"/>
    <s v="&gt;90 days"/>
    <n v="3"/>
    <s v="C"/>
    <n v="21"/>
    <n v="202.7201095890411"/>
  </r>
  <r>
    <s v="ASX001678-02"/>
    <s v="拨叉销"/>
    <x v="4"/>
    <n v="202"/>
    <x v="1"/>
    <s v="HVX"/>
    <s v="Order specific"/>
    <s v="Order specific"/>
    <n v="2100"/>
    <n v="30"/>
    <n v="0"/>
    <n v="53.22"/>
    <n v="0"/>
    <n v="0"/>
    <n v="342"/>
    <n v="1596.6"/>
    <n v="49.093567251461984"/>
    <n v="0"/>
    <n v="0"/>
    <n v="0"/>
    <n v="18201.239999999998"/>
    <s v="Order specific"/>
    <s v="Order specific"/>
    <s v="B"/>
    <s v=""/>
    <n v="0"/>
  </r>
  <r>
    <s v="ASX001678-03"/>
    <s v="拨叉销"/>
    <x v="3"/>
    <n v="202"/>
    <x v="1"/>
    <s v="HVX"/>
    <s v="MRP"/>
    <s v="MRP"/>
    <s v="VMI"/>
    <n v="3"/>
    <n v="0"/>
    <n v="76.47"/>
    <n v="0"/>
    <n v="0"/>
    <n v="632"/>
    <n v="229.41"/>
    <n v="17.325949367088608"/>
    <n v="0"/>
    <n v="0"/>
    <n v="0"/>
    <n v="48329.04"/>
    <s v="&lt;30 days"/>
    <n v="2"/>
    <s v="C"/>
    <n v="14"/>
    <n v="29.065304219178088"/>
  </r>
  <r>
    <s v="ASX001681-01"/>
    <s v="垫圏"/>
    <x v="13"/>
    <n v="202"/>
    <x v="1"/>
    <s v="HVX"/>
    <s v="Order specific"/>
    <s v="Order specific"/>
    <n v="2100"/>
    <n v="30"/>
    <n v="0"/>
    <n v="0.45"/>
    <n v="0"/>
    <n v="0"/>
    <n v="144"/>
    <n v="13.5"/>
    <n v="7.6041666666666661"/>
    <n v="0"/>
    <n v="0"/>
    <n v="0"/>
    <n v="64.8"/>
    <s v="Order specific"/>
    <s v="Order specific"/>
    <s v="C"/>
    <s v=""/>
    <n v="0"/>
  </r>
  <r>
    <s v="ASX001685-01"/>
    <s v="24KV IP左侧板275mm 1250A"/>
    <x v="13"/>
    <n v="202"/>
    <x v="1"/>
    <s v="HVX"/>
    <s v="Order specific"/>
    <s v="Order specific"/>
    <n v="2100"/>
    <n v="18"/>
    <n v="0"/>
    <n v="29.63"/>
    <n v="0"/>
    <n v="0"/>
    <n v="21"/>
    <n v="533.34"/>
    <n v="521.42857142857144"/>
    <n v="0"/>
    <n v="0"/>
    <n v="0"/>
    <n v="622.23"/>
    <s v="Order specific"/>
    <s v="Order specific"/>
    <s v="C"/>
    <s v=""/>
    <n v="0"/>
  </r>
  <r>
    <s v="ASX001685-02"/>
    <s v="24KV IP右侧板275mm 1250A"/>
    <x v="13"/>
    <n v="202"/>
    <x v="1"/>
    <s v="HVX"/>
    <s v="Order specific"/>
    <s v="Order specific"/>
    <n v="2100"/>
    <n v="21"/>
    <n v="0"/>
    <n v="29.75"/>
    <n v="0"/>
    <n v="0"/>
    <n v="20"/>
    <n v="624.75"/>
    <n v="328.5"/>
    <n v="0"/>
    <n v="0"/>
    <n v="0"/>
    <n v="595"/>
    <s v="Order specific"/>
    <s v="Order specific"/>
    <s v="C"/>
    <s v=""/>
    <n v="0"/>
  </r>
  <r>
    <s v="ASX001697-01"/>
    <s v="接线端子"/>
    <x v="7"/>
    <n v="219"/>
    <x v="1"/>
    <s v="HVX"/>
    <s v="Order specific"/>
    <s v="Order specific"/>
    <n v="2100"/>
    <n v="159"/>
    <n v="0"/>
    <n v="1.67"/>
    <n v="0"/>
    <n v="0"/>
    <n v="170"/>
    <n v="265.52999999999997"/>
    <n v="45.088235294117652"/>
    <n v="0"/>
    <n v="0"/>
    <n v="0"/>
    <n v="283.89999999999998"/>
    <s v="Order specific"/>
    <s v="Order specific"/>
    <s v="C"/>
    <s v=""/>
    <n v="0"/>
  </r>
  <r>
    <s v="ASX001699-01"/>
    <s v="端子挡板"/>
    <x v="7"/>
    <n v="219"/>
    <x v="1"/>
    <s v="HVX"/>
    <s v="Order specific"/>
    <s v="Order specific"/>
    <n v="2100"/>
    <n v="178"/>
    <n v="0"/>
    <n v="0.73"/>
    <n v="0"/>
    <n v="0"/>
    <n v="22"/>
    <n v="129.94"/>
    <n v="2637.9545454545455"/>
    <n v="0"/>
    <n v="0"/>
    <n v="0"/>
    <n v="16.059999999999999"/>
    <s v="Order specific"/>
    <s v="Order specific"/>
    <s v="C"/>
    <s v=""/>
    <n v="0"/>
  </r>
  <r>
    <s v="ASX001705-01"/>
    <s v="触子片（10mm)"/>
    <x v="3"/>
    <n v="202"/>
    <x v="1"/>
    <s v="HVX"/>
    <s v="MRP"/>
    <s v="MRP"/>
    <s v="VMI"/>
    <n v="1889"/>
    <n v="0"/>
    <n v="27.17"/>
    <n v="0"/>
    <n v="0"/>
    <n v="12578"/>
    <n v="51324.130000000005"/>
    <n v="5.1653681030370491"/>
    <n v="0"/>
    <n v="0"/>
    <n v="0"/>
    <n v="341744.26"/>
    <s v="&lt;15 days"/>
    <n v="1"/>
    <s v="A"/>
    <n v="7"/>
    <n v="0"/>
  </r>
  <r>
    <s v="ASX001708-01"/>
    <s v="熔丝杆限位圈"/>
    <x v="9"/>
    <n v="212"/>
    <x v="1"/>
    <s v="HVX"/>
    <s v="Order specific"/>
    <s v="Order specific"/>
    <n v="2100"/>
    <n v="12"/>
    <n v="0"/>
    <n v="15.7"/>
    <n v="0"/>
    <n v="0"/>
    <n v="0"/>
    <n v="188.39999999999998"/>
    <s v=""/>
    <n v="0"/>
    <n v="0"/>
    <n v="0"/>
    <n v="0"/>
    <s v="Order specific"/>
    <s v="Order specific"/>
    <s v="C"/>
    <s v=""/>
    <n v="0"/>
  </r>
  <r>
    <s v="ASX001720-01"/>
    <s v="面板"/>
    <x v="9"/>
    <n v="202"/>
    <x v="1"/>
    <s v="HVX"/>
    <s v="Order specific"/>
    <s v="Order specific"/>
    <n v="2100"/>
    <n v="5"/>
    <n v="0"/>
    <n v="68.52"/>
    <n v="0"/>
    <n v="0"/>
    <n v="0"/>
    <n v="342.59999999999997"/>
    <s v=""/>
    <n v="0"/>
    <n v="0"/>
    <n v="0"/>
    <n v="0"/>
    <s v="Order specific"/>
    <s v="Order specific"/>
    <s v="C"/>
    <s v=""/>
    <n v="0"/>
  </r>
  <r>
    <s v="ASX001722-01"/>
    <s v="绝缘板"/>
    <x v="9"/>
    <n v="212"/>
    <x v="1"/>
    <s v="HVX"/>
    <s v="Order specific"/>
    <s v="Order specific"/>
    <n v="2100"/>
    <n v="2"/>
    <n v="0"/>
    <n v="74.239999999999995"/>
    <n v="0"/>
    <n v="0"/>
    <n v="0"/>
    <n v="148.47999999999999"/>
    <s v=""/>
    <n v="0"/>
    <n v="0"/>
    <n v="0"/>
    <n v="0"/>
    <s v="Order specific"/>
    <s v="Order specific"/>
    <s v="C"/>
    <s v=""/>
    <n v="0"/>
  </r>
  <r>
    <s v="ASX001725-01"/>
    <s v="连接片"/>
    <x v="9"/>
    <n v="212"/>
    <x v="1"/>
    <s v="HVX"/>
    <s v="Order specific"/>
    <s v="Order specific"/>
    <n v="2100"/>
    <n v="4"/>
    <n v="0"/>
    <n v="68.010000000000005"/>
    <n v="0"/>
    <n v="0"/>
    <n v="0"/>
    <n v="272.04000000000002"/>
    <s v=""/>
    <n v="0"/>
    <n v="0"/>
    <n v="0"/>
    <n v="0"/>
    <s v="Order specific"/>
    <s v="Order specific"/>
    <s v="C"/>
    <s v=""/>
    <n v="0"/>
  </r>
  <r>
    <s v="ASX001726-01"/>
    <s v="航空插安装支架"/>
    <x v="9"/>
    <n v="202"/>
    <x v="1"/>
    <s v="HVX"/>
    <s v="Order specific"/>
    <s v="Order specific"/>
    <n v="2100"/>
    <n v="5"/>
    <n v="0"/>
    <n v="23.77"/>
    <n v="0"/>
    <n v="0"/>
    <n v="0"/>
    <n v="118.85"/>
    <s v=""/>
    <n v="0"/>
    <n v="0"/>
    <n v="0"/>
    <n v="0"/>
    <s v="Order specific"/>
    <s v="Order specific"/>
    <s v="C"/>
    <s v=""/>
    <n v="0"/>
  </r>
  <r>
    <s v="ASX001728-01"/>
    <s v="隔板"/>
    <x v="9"/>
    <n v="212"/>
    <x v="1"/>
    <s v="HVX"/>
    <s v="Order specific"/>
    <s v="Order specific"/>
    <n v="2100"/>
    <n v="4"/>
    <n v="0"/>
    <n v="56.4"/>
    <n v="0"/>
    <n v="0"/>
    <n v="0"/>
    <n v="225.6"/>
    <s v=""/>
    <n v="0"/>
    <n v="0"/>
    <n v="0"/>
    <n v="0"/>
    <s v="Order specific"/>
    <s v="Order specific"/>
    <s v="C"/>
    <s v=""/>
    <n v="0"/>
  </r>
  <r>
    <s v="ASX001730-01"/>
    <s v="隔板"/>
    <x v="9"/>
    <n v="212"/>
    <x v="1"/>
    <s v="HVX"/>
    <s v="Order specific"/>
    <s v="Order specific"/>
    <n v="2100"/>
    <n v="2"/>
    <n v="0"/>
    <n v="99.09"/>
    <n v="0"/>
    <n v="0"/>
    <n v="0"/>
    <n v="198.18"/>
    <s v=""/>
    <n v="0"/>
    <n v="0"/>
    <n v="0"/>
    <n v="0"/>
    <s v="Order specific"/>
    <s v="Order specific"/>
    <s v="C"/>
    <s v=""/>
    <n v="0"/>
  </r>
  <r>
    <s v="ASX001731-01"/>
    <s v="熔丝座支撑杆"/>
    <x v="9"/>
    <n v="212"/>
    <x v="1"/>
    <s v="HVX"/>
    <s v="Order specific"/>
    <s v="Order specific"/>
    <n v="2100"/>
    <n v="4"/>
    <n v="0"/>
    <n v="86.2"/>
    <n v="0"/>
    <n v="0"/>
    <n v="0"/>
    <n v="344.8"/>
    <s v=""/>
    <n v="0"/>
    <n v="0"/>
    <n v="0"/>
    <n v="0"/>
    <s v="Order specific"/>
    <s v="Order specific"/>
    <s v="C"/>
    <s v=""/>
    <n v="0"/>
  </r>
  <r>
    <s v="ASX001732-01"/>
    <s v="铡板"/>
    <x v="9"/>
    <n v="212"/>
    <x v="1"/>
    <s v="HVX"/>
    <s v="Order specific"/>
    <s v="Order specific"/>
    <n v="2100"/>
    <n v="3"/>
    <n v="0"/>
    <n v="88.78"/>
    <n v="0"/>
    <n v="0"/>
    <n v="0"/>
    <n v="266.34000000000003"/>
    <s v=""/>
    <n v="0"/>
    <n v="0"/>
    <n v="0"/>
    <n v="0"/>
    <s v="Order specific"/>
    <s v="Order specific"/>
    <s v="C"/>
    <s v=""/>
    <n v="0"/>
  </r>
  <r>
    <s v="ASX001744-01"/>
    <s v="散热片"/>
    <x v="3"/>
    <n v="212"/>
    <x v="1"/>
    <s v="HVX"/>
    <s v="MRP"/>
    <s v="MRP"/>
    <s v="VMI"/>
    <n v="9"/>
    <n v="0"/>
    <n v="286.17"/>
    <n v="0"/>
    <n v="0"/>
    <n v="222"/>
    <n v="2575.5300000000002"/>
    <n v="4.9324324324324325"/>
    <n v="0"/>
    <n v="0"/>
    <n v="0"/>
    <n v="63529.740000000005"/>
    <s v="&lt;15 days"/>
    <n v="2"/>
    <s v="B"/>
    <n v="14"/>
    <n v="0"/>
  </r>
  <r>
    <s v="ASX001748-01"/>
    <s v="大电流极柱密封垫块"/>
    <x v="3"/>
    <n v="202"/>
    <x v="1"/>
    <s v="HVX"/>
    <s v="MRP"/>
    <s v="MRP"/>
    <s v="VMI"/>
    <n v="421"/>
    <n v="0"/>
    <n v="4.03"/>
    <n v="0"/>
    <n v="0"/>
    <n v="18661"/>
    <n v="1696.63"/>
    <n v="0.1760355822303199"/>
    <n v="0"/>
    <n v="0"/>
    <n v="0"/>
    <n v="75203.83"/>
    <s v="&lt;15 days"/>
    <n v="2"/>
    <s v="B"/>
    <n v="14"/>
    <n v="0"/>
  </r>
  <r>
    <s v="ASX001748-02"/>
    <s v="小电流极柱密封垫块"/>
    <x v="3"/>
    <n v="202"/>
    <x v="1"/>
    <s v="HVX"/>
    <s v="MRP"/>
    <s v="MRP"/>
    <s v="VMI"/>
    <n v="15"/>
    <n v="0"/>
    <n v="10.95"/>
    <n v="0"/>
    <n v="0"/>
    <n v="3987"/>
    <n v="164.25"/>
    <n v="38.541509907198396"/>
    <n v="0"/>
    <n v="0"/>
    <n v="0"/>
    <n v="43657.649999999994"/>
    <s v="&lt;90 days"/>
    <n v="2"/>
    <s v="C"/>
    <n v="14"/>
    <n v="69.027456057007129"/>
  </r>
  <r>
    <s v="ASX001748-03"/>
    <s v="大电流极柱密封垫块3150A"/>
    <x v="3"/>
    <n v="202"/>
    <x v="1"/>
    <s v="HVX"/>
    <s v="MRP"/>
    <s v="MRP"/>
    <s v="VMI"/>
    <n v="3"/>
    <n v="0"/>
    <n v="11.82"/>
    <n v="0"/>
    <n v="0"/>
    <n v="2436"/>
    <n v="35.46"/>
    <n v="2.2475369458128078"/>
    <n v="0"/>
    <n v="0"/>
    <n v="0"/>
    <n v="28793.52"/>
    <s v="&lt;15 days"/>
    <n v="2"/>
    <s v="C"/>
    <n v="14"/>
    <n v="0"/>
  </r>
  <r>
    <s v="ASX001754-01"/>
    <s v="框架"/>
    <x v="9"/>
    <n v="202"/>
    <x v="1"/>
    <s v="HVX"/>
    <s v="Order specific"/>
    <s v="Order specific"/>
    <n v="2100"/>
    <n v="2"/>
    <n v="0"/>
    <n v="197.78"/>
    <n v="0"/>
    <n v="0"/>
    <n v="0"/>
    <n v="395.56"/>
    <s v=""/>
    <n v="0"/>
    <n v="0"/>
    <n v="0"/>
    <n v="0"/>
    <s v="Order specific"/>
    <s v="Order specific"/>
    <s v="C"/>
    <s v=""/>
    <n v="0"/>
  </r>
  <r>
    <s v="ASX001764-01"/>
    <s v="活门间隔套（小电流275mm)"/>
    <x v="4"/>
    <n v="212"/>
    <x v="1"/>
    <s v="HVX"/>
    <s v="Order specific"/>
    <s v="Order specific"/>
    <n v="2100"/>
    <n v="12"/>
    <n v="0"/>
    <n v="5"/>
    <n v="0"/>
    <n v="0"/>
    <n v="116"/>
    <n v="60"/>
    <n v="6.2931034482758621"/>
    <n v="0"/>
    <n v="0"/>
    <n v="0"/>
    <n v="580"/>
    <s v="Order specific"/>
    <s v="Order specific"/>
    <s v="C"/>
    <s v=""/>
    <n v="0"/>
  </r>
  <r>
    <s v="ASX001766-01"/>
    <s v="INTERLOCK"/>
    <x v="2"/>
    <n v="202"/>
    <x v="1"/>
    <s v="HVX"/>
    <s v="SM"/>
    <s v="kanban"/>
    <n v="2600"/>
    <n v="239"/>
    <n v="80"/>
    <n v="4.5999999999999996"/>
    <n v="0"/>
    <n v="40"/>
    <n v="220"/>
    <n v="1099.3999999999999"/>
    <n v="19.909090909090907"/>
    <n v="0"/>
    <n v="92"/>
    <n v="368"/>
    <n v="1011.9999999999999"/>
    <s v="&lt;30 days"/>
    <n v="3"/>
    <s v="B"/>
    <n v="21"/>
    <n v="0"/>
  </r>
  <r>
    <s v="ASX001789-01"/>
    <s v="极柱超程调节螺杆"/>
    <x v="2"/>
    <n v="202"/>
    <x v="1"/>
    <s v="HVX"/>
    <s v="SM"/>
    <s v="kanban"/>
    <n v="2600"/>
    <n v="461"/>
    <n v="707"/>
    <n v="6.75"/>
    <n v="0"/>
    <n v="180"/>
    <n v="5369"/>
    <n v="3111.75"/>
    <n v="16.247904637735147"/>
    <n v="0"/>
    <n v="607.5"/>
    <n v="4772.25"/>
    <n v="36240.75"/>
    <s v="&lt;30 days"/>
    <n v="2"/>
    <s v="B"/>
    <n v="14"/>
    <n v="284.13789299019874"/>
  </r>
  <r>
    <s v="ASX001789-02"/>
    <s v="超程调节螺杆"/>
    <x v="3"/>
    <n v="202"/>
    <x v="1"/>
    <s v="HVX"/>
    <s v="MRP"/>
    <s v="MRP"/>
    <s v="VMI"/>
    <n v="6"/>
    <n v="0"/>
    <n v="6.78"/>
    <n v="0"/>
    <n v="0"/>
    <n v="928"/>
    <n v="40.68"/>
    <n v="181.32004310344828"/>
    <n v="0"/>
    <n v="0"/>
    <n v="0"/>
    <n v="6291.84"/>
    <s v="&gt;90 days"/>
    <n v="3"/>
    <s v="C"/>
    <n v="21"/>
    <n v="23.73924415416159"/>
  </r>
  <r>
    <s v="ASX001829-01Z"/>
    <s v="面板"/>
    <x v="10"/>
    <n v="202"/>
    <x v="1"/>
    <s v="HVX"/>
    <s v="Order specific"/>
    <s v="Order specific"/>
    <n v="2100"/>
    <n v="3"/>
    <n v="0"/>
    <n v="127.01"/>
    <n v="0"/>
    <n v="0"/>
    <n v="1"/>
    <n v="381.03000000000003"/>
    <n v="2190"/>
    <n v="0"/>
    <n v="0"/>
    <n v="0"/>
    <n v="127.01"/>
    <s v="Order specific"/>
    <s v="Order specific"/>
    <s v="C"/>
    <s v=""/>
    <n v="0"/>
  </r>
  <r>
    <s v="ASX001829-02Z"/>
    <s v="KYN61面板300mm"/>
    <x v="3"/>
    <n v="202"/>
    <x v="1"/>
    <s v="HVX"/>
    <s v="MRP"/>
    <s v="MRP"/>
    <s v="VMI"/>
    <n v="3"/>
    <n v="0"/>
    <n v="112.28"/>
    <n v="0"/>
    <n v="0"/>
    <n v="175"/>
    <n v="336.84000000000003"/>
    <n v="6.2571428571428571"/>
    <n v="0"/>
    <n v="0"/>
    <n v="0"/>
    <n v="19649"/>
    <s v="&lt;15 days"/>
    <n v="2"/>
    <s v="C"/>
    <n v="14"/>
    <n v="0"/>
  </r>
  <r>
    <s v="ASX001830-01"/>
    <s v="拨叉销中间相"/>
    <x v="3"/>
    <n v="202"/>
    <x v="1"/>
    <s v="HVX"/>
    <s v="MRP"/>
    <s v="MRP"/>
    <s v="VMI"/>
    <n v="6"/>
    <n v="0"/>
    <n v="17.2"/>
    <n v="0"/>
    <n v="0"/>
    <n v="402"/>
    <n v="103.19999999999999"/>
    <n v="2.7238805970149254"/>
    <n v="0"/>
    <n v="0"/>
    <n v="0"/>
    <n v="6914.4"/>
    <s v="&lt;15 days"/>
    <n v="3"/>
    <s v="C"/>
    <n v="21"/>
    <n v="0"/>
  </r>
  <r>
    <s v="ASX001830-03"/>
    <s v="拨叉销"/>
    <x v="3"/>
    <n v="202"/>
    <x v="1"/>
    <s v="HVX"/>
    <s v="MRP"/>
    <s v="MRP"/>
    <s v="VMI"/>
    <n v="12"/>
    <n v="0"/>
    <n v="58.52"/>
    <n v="0"/>
    <n v="0"/>
    <n v="354"/>
    <n v="702.24"/>
    <n v="6.1864406779661021"/>
    <n v="0"/>
    <n v="0"/>
    <n v="0"/>
    <n v="20716.080000000002"/>
    <s v="&lt;15 days"/>
    <n v="2"/>
    <s v="C"/>
    <n v="14"/>
    <n v="0"/>
  </r>
  <r>
    <s v="ASX001847-01"/>
    <s v="210mm活门"/>
    <x v="3"/>
    <n v="212"/>
    <x v="1"/>
    <s v="HVX"/>
    <s v="MRP"/>
    <s v="MRP"/>
    <s v="VMI"/>
    <n v="8"/>
    <n v="0"/>
    <n v="12"/>
    <n v="0"/>
    <n v="0"/>
    <n v="1950"/>
    <n v="96"/>
    <n v="2.2461538461538462"/>
    <n v="0"/>
    <n v="0"/>
    <n v="0"/>
    <n v="23400"/>
    <s v="&lt;15 days"/>
    <n v="2"/>
    <s v="C"/>
    <n v="14"/>
    <n v="0"/>
  </r>
  <r>
    <s v="ASX001847-02"/>
    <s v="活门"/>
    <x v="3"/>
    <n v="212"/>
    <x v="1"/>
    <s v="HVX"/>
    <s v="MRP"/>
    <s v="MRP"/>
    <s v="VMI"/>
    <n v="10"/>
    <n v="0"/>
    <n v="15"/>
    <n v="0"/>
    <n v="0"/>
    <n v="70"/>
    <n v="150"/>
    <n v="41.714285714285715"/>
    <n v="0"/>
    <n v="0"/>
    <n v="0"/>
    <n v="1050"/>
    <s v="&lt;90 days"/>
    <n v="3"/>
    <s v="C"/>
    <n v="21"/>
    <n v="49.160958904109592"/>
  </r>
  <r>
    <s v="ASX001848-01"/>
    <s v="210mm活门间隔套"/>
    <x v="4"/>
    <n v="212"/>
    <x v="1"/>
    <s v="HVX"/>
    <s v="Order specific"/>
    <s v="Order specific"/>
    <n v="2100"/>
    <n v="20"/>
    <n v="0"/>
    <n v="1.5"/>
    <n v="0"/>
    <n v="0"/>
    <n v="504"/>
    <n v="30"/>
    <n v="7.2420634920634921"/>
    <n v="0"/>
    <n v="0"/>
    <n v="0"/>
    <n v="756"/>
    <s v="Order specific"/>
    <s v="Order specific"/>
    <s v="C"/>
    <s v=""/>
    <n v="0"/>
  </r>
  <r>
    <s v="ASX001848-02"/>
    <s v="活门间隔套"/>
    <x v="4"/>
    <n v="212"/>
    <x v="1"/>
    <s v="HVX"/>
    <s v="Order specific"/>
    <s v="Order specific"/>
    <n v="2100"/>
    <n v="20"/>
    <n v="0"/>
    <n v="5"/>
    <n v="20"/>
    <n v="10"/>
    <n v="0"/>
    <n v="100"/>
    <s v=""/>
    <n v="100"/>
    <n v="25"/>
    <n v="0"/>
    <n v="0"/>
    <s v="Order specific"/>
    <s v="Order specific"/>
    <s v="C"/>
    <s v=""/>
    <n v="0"/>
  </r>
  <r>
    <s v="ASX001848-03"/>
    <s v="活门间隔套"/>
    <x v="3"/>
    <n v="202"/>
    <x v="1"/>
    <s v="HVX"/>
    <s v="MRP"/>
    <s v="MRP"/>
    <s v="VMI"/>
    <n v="17"/>
    <n v="0"/>
    <n v="5"/>
    <n v="0"/>
    <n v="0"/>
    <n v="260"/>
    <n v="85"/>
    <n v="28.07692307692308"/>
    <n v="0"/>
    <n v="0"/>
    <n v="0"/>
    <n v="1300"/>
    <s v="&lt;30 days"/>
    <n v="3"/>
    <s v="C"/>
    <n v="21"/>
    <n v="14.140273972602747"/>
  </r>
  <r>
    <s v="ASX001850-02Z"/>
    <s v="面板"/>
    <x v="4"/>
    <n v="202"/>
    <x v="1"/>
    <s v="HVX"/>
    <s v="Order specific"/>
    <s v="Order specific"/>
    <n v="2100"/>
    <n v="6"/>
    <n v="0"/>
    <n v="91.25"/>
    <n v="0"/>
    <n v="0"/>
    <n v="138"/>
    <n v="547.5"/>
    <n v="44.963768115942031"/>
    <n v="0"/>
    <n v="0"/>
    <n v="0"/>
    <n v="12592.5"/>
    <s v="Order specific"/>
    <s v="Order specific"/>
    <s v="C"/>
    <s v=""/>
    <n v="0"/>
  </r>
  <r>
    <s v="ASX001850-03Z"/>
    <s v="面板"/>
    <x v="4"/>
    <n v="202"/>
    <x v="1"/>
    <s v="HVX"/>
    <s v="Order specific"/>
    <s v="Order specific"/>
    <n v="2100"/>
    <n v="10"/>
    <n v="0"/>
    <n v="103.3"/>
    <n v="0"/>
    <n v="0"/>
    <n v="61"/>
    <n v="1033"/>
    <n v="35.901639344262293"/>
    <n v="0"/>
    <n v="0"/>
    <n v="0"/>
    <n v="6301.3"/>
    <s v="Order specific"/>
    <s v="Order specific"/>
    <s v="B"/>
    <s v=""/>
    <n v="0"/>
  </r>
  <r>
    <s v="ASX001862-01"/>
    <s v="极柱底部密封圈"/>
    <x v="3"/>
    <n v="202"/>
    <x v="1"/>
    <s v="HVX"/>
    <s v="MRP"/>
    <s v="MRP"/>
    <s v="VMI"/>
    <n v="18"/>
    <n v="0"/>
    <n v="30.77"/>
    <n v="0"/>
    <n v="0"/>
    <n v="640"/>
    <n v="553.86"/>
    <n v="5.703125"/>
    <n v="0"/>
    <n v="0"/>
    <n v="0"/>
    <n v="19692.8"/>
    <s v="&lt;15 days"/>
    <n v="2"/>
    <s v="C"/>
    <n v="14"/>
    <n v="0"/>
  </r>
  <r>
    <s v="ASX001882-01"/>
    <s v="超程调节螺杆"/>
    <x v="3"/>
    <n v="202"/>
    <x v="1"/>
    <s v="HVX"/>
    <s v="MRP"/>
    <s v="MRP"/>
    <s v="VMI"/>
    <n v="18"/>
    <n v="0"/>
    <n v="28.32"/>
    <n v="0"/>
    <n v="0"/>
    <n v="656"/>
    <n v="509.76"/>
    <n v="10.015243902439025"/>
    <n v="0"/>
    <n v="0"/>
    <n v="0"/>
    <n v="18577.920000000002"/>
    <s v="&lt;15 days"/>
    <n v="2"/>
    <s v="C"/>
    <n v="14"/>
    <n v="0"/>
  </r>
  <r>
    <s v="ASX001882-02"/>
    <s v="极柱超程调节螺杆"/>
    <x v="2"/>
    <n v="202"/>
    <x v="1"/>
    <s v="HVX"/>
    <s v="SM"/>
    <s v="kanban"/>
    <n v="2600"/>
    <n v="100"/>
    <n v="225"/>
    <n v="28.32"/>
    <n v="0"/>
    <n v="45"/>
    <n v="756"/>
    <n v="2832"/>
    <n v="8.6904761904761898"/>
    <n v="0"/>
    <n v="637.20000000000005"/>
    <n v="6372"/>
    <n v="21409.920000000002"/>
    <s v="&lt;15 days"/>
    <n v="2"/>
    <s v="B"/>
    <n v="14"/>
    <n v="0"/>
  </r>
  <r>
    <s v="ASX001898-02"/>
    <s v="手车链条传动齿轮"/>
    <x v="7"/>
    <n v="212"/>
    <x v="1"/>
    <s v="HVX"/>
    <s v="Order specific"/>
    <s v="Order specific"/>
    <n v="2100"/>
    <n v="6"/>
    <n v="0"/>
    <n v="45"/>
    <n v="0"/>
    <n v="0"/>
    <n v="12"/>
    <n v="270"/>
    <n v="3041.666666666667"/>
    <n v="0"/>
    <n v="0"/>
    <n v="0"/>
    <n v="540"/>
    <s v="Order specific"/>
    <s v="Order specific"/>
    <s v="C"/>
    <s v=""/>
    <n v="0"/>
  </r>
  <r>
    <s v="ASX001906-01"/>
    <s v="大电流散热片"/>
    <x v="3"/>
    <n v="212"/>
    <x v="1"/>
    <s v="HVX"/>
    <s v="MRP"/>
    <s v="MRP"/>
    <s v="VMI"/>
    <n v="19"/>
    <n v="0"/>
    <n v="280.99"/>
    <n v="0"/>
    <n v="0"/>
    <n v="2005"/>
    <n v="5338.81"/>
    <n v="1.0922693266832917"/>
    <n v="0"/>
    <n v="0"/>
    <n v="0"/>
    <n v="563384.95000000007"/>
    <s v="&lt;15 days"/>
    <n v="1"/>
    <s v="B"/>
    <n v="7"/>
    <n v="0"/>
  </r>
  <r>
    <s v="ASX001918-01"/>
    <s v="密封垫"/>
    <x v="3"/>
    <n v="202"/>
    <x v="1"/>
    <s v="HVX"/>
    <s v="MRP"/>
    <s v="MRP"/>
    <s v="VMI"/>
    <n v="134"/>
    <n v="0"/>
    <n v="12.93"/>
    <n v="0"/>
    <n v="0"/>
    <n v="3423"/>
    <n v="1732.62"/>
    <n v="2.0260005842827926"/>
    <n v="0"/>
    <n v="0"/>
    <n v="0"/>
    <n v="44259.39"/>
    <s v="&lt;15 days"/>
    <n v="2"/>
    <s v="B"/>
    <n v="14"/>
    <n v="0"/>
  </r>
  <r>
    <s v="ASX001918-03"/>
    <s v="极柱底部密封圈"/>
    <x v="3"/>
    <n v="202"/>
    <x v="1"/>
    <s v="HVX"/>
    <s v="MRP"/>
    <s v="MRP"/>
    <s v="VMI"/>
    <n v="6"/>
    <n v="0"/>
    <n v="13.89"/>
    <n v="0"/>
    <n v="0"/>
    <n v="530"/>
    <n v="83.34"/>
    <n v="92.283018867924525"/>
    <n v="0"/>
    <n v="0"/>
    <n v="0"/>
    <n v="7361.7000000000007"/>
    <s v="&gt;90 days"/>
    <n v="3"/>
    <s v="C"/>
    <n v="21"/>
    <n v="42.487553301983233"/>
  </r>
  <r>
    <s v="ASX001948-01"/>
    <s v="HANDLE"/>
    <x v="10"/>
    <n v="212"/>
    <x v="1"/>
    <s v="HVX"/>
    <s v="Order specific"/>
    <s v="Order specific"/>
    <n v="2100"/>
    <n v="22"/>
    <n v="18"/>
    <n v="5.23"/>
    <n v="0"/>
    <n v="0"/>
    <n v="142"/>
    <n v="115.06"/>
    <n v="15.422535211267606"/>
    <n v="0"/>
    <n v="0"/>
    <n v="94.140000000000015"/>
    <n v="742.66000000000008"/>
    <s v="Order specific"/>
    <s v="Order specific"/>
    <s v="C"/>
    <s v=""/>
    <n v="0"/>
  </r>
  <r>
    <s v="ASX001957-01"/>
    <s v="SUPPORT"/>
    <x v="10"/>
    <n v="202"/>
    <x v="1"/>
    <s v="HVX"/>
    <s v="Order specific"/>
    <s v="Order specific"/>
    <n v="2100"/>
    <n v="22"/>
    <n v="6"/>
    <n v="5.96"/>
    <n v="0"/>
    <n v="0"/>
    <n v="44"/>
    <n v="131.12"/>
    <n v="182.5"/>
    <n v="0"/>
    <n v="0"/>
    <n v="35.76"/>
    <n v="262.24"/>
    <s v="Order specific"/>
    <s v="Order specific"/>
    <s v="C"/>
    <s v=""/>
    <n v="0"/>
  </r>
  <r>
    <s v="ASX002008-01"/>
    <s v="导向支架"/>
    <x v="7"/>
    <n v="202"/>
    <x v="1"/>
    <s v="HVX"/>
    <s v="Order specific"/>
    <s v="Order specific"/>
    <n v="2100"/>
    <n v="1"/>
    <n v="0"/>
    <n v="15.01"/>
    <n v="0"/>
    <n v="0"/>
    <n v="12"/>
    <n v="15.01"/>
    <n v="669.16666666666663"/>
    <n v="0"/>
    <n v="0"/>
    <n v="0"/>
    <n v="180.12"/>
    <s v="Order specific"/>
    <s v="Order specific"/>
    <s v="C"/>
    <s v=""/>
    <n v="0"/>
  </r>
  <r>
    <s v="ASX002031-01"/>
    <s v="接触器面板"/>
    <x v="3"/>
    <n v="202"/>
    <x v="1"/>
    <s v="HVX"/>
    <s v="MRP"/>
    <s v="MRP"/>
    <s v="VMI"/>
    <n v="3"/>
    <n v="0"/>
    <n v="108.47"/>
    <n v="0"/>
    <n v="0"/>
    <n v="8"/>
    <n v="325.40999999999997"/>
    <n v="45.625"/>
    <n v="0"/>
    <n v="0"/>
    <n v="0"/>
    <n v="867.76"/>
    <s v="&lt;90 days"/>
    <n v="3"/>
    <s v="C"/>
    <n v="21"/>
    <n v="115.91728273972602"/>
  </r>
  <r>
    <s v="ASX002036-01"/>
    <s v="WIRING"/>
    <x v="9"/>
    <n v="202"/>
    <x v="1"/>
    <s v="HVX"/>
    <s v="Order specific"/>
    <s v="Order specific"/>
    <n v="2100"/>
    <n v="21"/>
    <n v="44"/>
    <n v="250"/>
    <n v="0"/>
    <n v="0"/>
    <n v="27"/>
    <n v="5250"/>
    <n v="40.55555555555555"/>
    <n v="0"/>
    <n v="0"/>
    <n v="11000"/>
    <n v="6750"/>
    <s v="Order specific"/>
    <s v="Order specific"/>
    <s v="B"/>
    <s v=""/>
    <n v="0"/>
  </r>
  <r>
    <s v="ASX002064-01"/>
    <s v="联锁件"/>
    <x v="7"/>
    <n v="202"/>
    <x v="1"/>
    <s v="HVX"/>
    <s v="Order specific"/>
    <s v="Order specific"/>
    <n v="2100"/>
    <n v="1"/>
    <n v="0"/>
    <n v="13.4"/>
    <n v="0"/>
    <n v="0"/>
    <n v="12"/>
    <n v="13.4"/>
    <n v="638.75"/>
    <n v="0"/>
    <n v="0"/>
    <n v="0"/>
    <n v="160.80000000000001"/>
    <s v="Order specific"/>
    <s v="Order specific"/>
    <s v="C"/>
    <s v=""/>
    <n v="0"/>
  </r>
  <r>
    <s v="ASX002065-01"/>
    <s v="联锁杆"/>
    <x v="7"/>
    <n v="202"/>
    <x v="1"/>
    <s v="HVX"/>
    <s v="Order specific"/>
    <s v="Order specific"/>
    <n v="2100"/>
    <n v="2"/>
    <n v="0"/>
    <n v="3.6"/>
    <n v="0"/>
    <n v="0"/>
    <n v="10"/>
    <n v="7.2"/>
    <n v="36.5"/>
    <n v="0"/>
    <n v="0"/>
    <n v="0"/>
    <n v="36"/>
    <s v="Order specific"/>
    <s v="Order specific"/>
    <s v="C"/>
    <s v=""/>
    <n v="0"/>
  </r>
  <r>
    <s v="ASX002100-01"/>
    <s v="WIRING"/>
    <x v="10"/>
    <n v="202"/>
    <x v="1"/>
    <s v="HVX"/>
    <s v="Order specific"/>
    <s v="Order specific"/>
    <n v="2100"/>
    <n v="12"/>
    <n v="13"/>
    <n v="502.75"/>
    <n v="0"/>
    <n v="0"/>
    <n v="167"/>
    <n v="6033"/>
    <n v="4.3712574850299406"/>
    <n v="0"/>
    <n v="0"/>
    <n v="6535.75"/>
    <n v="83959.25"/>
    <s v="Order specific"/>
    <s v="Order specific"/>
    <s v="B"/>
    <s v=""/>
    <n v="0"/>
  </r>
  <r>
    <s v="ASX002100-11"/>
    <s v="WIRING"/>
    <x v="10"/>
    <n v="202"/>
    <x v="1"/>
    <s v="HVX"/>
    <s v="Order specific"/>
    <s v="Order specific"/>
    <n v="2100"/>
    <n v="25"/>
    <n v="13"/>
    <n v="220"/>
    <n v="0"/>
    <n v="0"/>
    <n v="79"/>
    <n v="5500"/>
    <m/>
    <m/>
    <m/>
    <m/>
    <m/>
    <m/>
    <m/>
    <m/>
    <m/>
    <m/>
  </r>
  <r>
    <s v="ASX002103-01"/>
    <s v="分闸操作杆"/>
    <x v="10"/>
    <n v="202"/>
    <x v="1"/>
    <s v="HVX"/>
    <s v="Order specific"/>
    <s v="Order specific"/>
    <n v="2100"/>
    <n v="4"/>
    <n v="0"/>
    <n v="4.5999999999999996"/>
    <n v="0"/>
    <n v="0"/>
    <n v="41"/>
    <n v="18.399999999999999"/>
    <n v="222.5609756097561"/>
    <n v="0"/>
    <n v="0"/>
    <n v="0"/>
    <n v="188.6"/>
    <s v="Order specific"/>
    <s v="Order specific"/>
    <s v="C"/>
    <s v=""/>
    <n v="0"/>
  </r>
  <r>
    <s v="ASX002110-01"/>
    <s v="PIN"/>
    <x v="2"/>
    <n v="202"/>
    <x v="1"/>
    <s v="HVX"/>
    <s v="SM"/>
    <s v="kanban"/>
    <n v="2600"/>
    <n v="77"/>
    <n v="60"/>
    <n v="1.0900000000000001"/>
    <n v="0"/>
    <n v="20"/>
    <n v="326"/>
    <n v="83.93"/>
    <n v="4.4785276073619631"/>
    <n v="0"/>
    <n v="10.9"/>
    <n v="65.400000000000006"/>
    <n v="355.34000000000003"/>
    <s v="&lt;15 days"/>
    <n v="3"/>
    <s v="C"/>
    <n v="21"/>
    <n v="0"/>
  </r>
  <r>
    <s v="ASX002118-01"/>
    <s v="CONNECTOR"/>
    <x v="4"/>
    <n v="202"/>
    <x v="1"/>
    <s v="HVX"/>
    <s v="Order specific"/>
    <s v="Order specific"/>
    <n v="2100"/>
    <n v="36"/>
    <n v="0"/>
    <n v="783.55"/>
    <n v="0"/>
    <n v="0"/>
    <n v="72"/>
    <n v="28207.8"/>
    <n v="390.34722222222223"/>
    <n v="0"/>
    <n v="0"/>
    <n v="0"/>
    <n v="56415.6"/>
    <s v="Order specific"/>
    <s v="Order specific"/>
    <s v="A"/>
    <s v=""/>
    <n v="0"/>
  </r>
  <r>
    <s v="ASX002143-01"/>
    <s v="加热器垫板"/>
    <x v="7"/>
    <n v="212"/>
    <x v="1"/>
    <s v="HVX"/>
    <s v="Order specific"/>
    <s v="Order specific"/>
    <n v="2100"/>
    <n v="8"/>
    <n v="0"/>
    <n v="15"/>
    <n v="0"/>
    <n v="0"/>
    <n v="1"/>
    <n v="120"/>
    <n v="13140"/>
    <n v="0"/>
    <n v="0"/>
    <n v="0"/>
    <n v="15"/>
    <s v="Order specific"/>
    <s v="Order specific"/>
    <s v="C"/>
    <s v=""/>
    <n v="0"/>
  </r>
  <r>
    <s v="ASX002156-01"/>
    <s v="合指示安装片"/>
    <x v="3"/>
    <n v="212"/>
    <x v="1"/>
    <s v="HVX"/>
    <s v="MRP"/>
    <s v="MRP"/>
    <s v="VMI"/>
    <n v="12"/>
    <n v="0"/>
    <n v="2.5"/>
    <n v="0"/>
    <n v="0"/>
    <n v="929"/>
    <n v="30"/>
    <n v="3.1431646932185142"/>
    <n v="0"/>
    <n v="0"/>
    <n v="0"/>
    <n v="2322.5"/>
    <s v="&lt;15 days"/>
    <n v="3"/>
    <s v="C"/>
    <n v="21"/>
    <n v="0"/>
  </r>
  <r>
    <s v="ASX002159-01"/>
    <s v="LINK ROD"/>
    <x v="2"/>
    <n v="202"/>
    <x v="1"/>
    <s v="HVX"/>
    <s v="SM"/>
    <s v="kanban"/>
    <n v="2600"/>
    <n v="49"/>
    <n v="60"/>
    <n v="9.42"/>
    <n v="0"/>
    <n v="20"/>
    <n v="388"/>
    <n v="461.58"/>
    <n v="11.288659793814434"/>
    <n v="0"/>
    <n v="94.2"/>
    <n v="565.20000000000005"/>
    <n v="3654.96"/>
    <s v="&lt;15 days"/>
    <n v="3"/>
    <s v="C"/>
    <n v="21"/>
    <n v="0"/>
  </r>
  <r>
    <s v="ASX002167-01"/>
    <s v="LOOKING LEVER"/>
    <x v="2"/>
    <n v="202"/>
    <x v="1"/>
    <s v="HVX"/>
    <s v="SM"/>
    <s v="kanban"/>
    <n v="2600"/>
    <n v="62"/>
    <n v="120"/>
    <n v="4.03"/>
    <n v="0"/>
    <n v="40"/>
    <n v="647"/>
    <n v="249.86"/>
    <n v="27.642967542503865"/>
    <n v="0"/>
    <n v="80.600000000000009"/>
    <n v="483.6"/>
    <n v="2607.4100000000003"/>
    <s v="&lt;30 days"/>
    <n v="3"/>
    <s v="C"/>
    <n v="21"/>
    <n v="39.629458473581217"/>
  </r>
  <r>
    <s v="ASX002174-01"/>
    <s v="挂板"/>
    <x v="3"/>
    <n v="202"/>
    <x v="1"/>
    <s v="HVX"/>
    <s v="MRP"/>
    <s v="MRP"/>
    <s v="VMI"/>
    <n v="12"/>
    <n v="0"/>
    <n v="83.36"/>
    <n v="0"/>
    <n v="0"/>
    <n v="810"/>
    <n v="1000.3199999999999"/>
    <n v="27.938271604938272"/>
    <n v="0"/>
    <n v="0"/>
    <n v="0"/>
    <n v="67521.600000000006"/>
    <s v="&lt;30 days"/>
    <n v="2"/>
    <s v="B"/>
    <n v="14"/>
    <n v="329.37624604507295"/>
  </r>
  <r>
    <s v="ASX002175-02"/>
    <s v="挂板横杆"/>
    <x v="3"/>
    <n v="202"/>
    <x v="1"/>
    <s v="HVX"/>
    <s v="MRP"/>
    <s v="MRP"/>
    <s v="VMI"/>
    <n v="3"/>
    <n v="0"/>
    <n v="39.75"/>
    <n v="0"/>
    <n v="0"/>
    <n v="175"/>
    <n v="119.25"/>
    <n v="25.028571428571428"/>
    <n v="0"/>
    <n v="0"/>
    <n v="0"/>
    <n v="6956.25"/>
    <s v="&lt;30 days"/>
    <n v="3"/>
    <s v="C"/>
    <n v="21"/>
    <n v="12.668270547945216"/>
  </r>
  <r>
    <s v="ASX002175-03"/>
    <s v="ROD"/>
    <x v="10"/>
    <n v="212"/>
    <x v="1"/>
    <s v="HVX"/>
    <s v="Order specific"/>
    <s v="Order specific"/>
    <n v="2100"/>
    <n v="12"/>
    <n v="0"/>
    <n v="46.32"/>
    <n v="0"/>
    <n v="0"/>
    <n v="2"/>
    <n v="555.84"/>
    <n v="547.5"/>
    <n v="0"/>
    <n v="0"/>
    <n v="0"/>
    <n v="92.64"/>
    <s v="Order specific"/>
    <s v="Order specific"/>
    <s v="C"/>
    <s v=""/>
    <n v="0"/>
  </r>
  <r>
    <s v="ASX002179-02"/>
    <s v="PLATE"/>
    <x v="11"/>
    <n v="105"/>
    <x v="1"/>
    <s v="HVX"/>
    <s v="Order specific"/>
    <s v="Order specific"/>
    <n v="2100"/>
    <n v="12"/>
    <n v="0"/>
    <n v="20.34"/>
    <n v="0"/>
    <n v="0"/>
    <n v="0"/>
    <n v="244.07999999999998"/>
    <s v=""/>
    <n v="0"/>
    <n v="0"/>
    <n v="0"/>
    <n v="0"/>
    <s v="Order specific"/>
    <s v="Order specific"/>
    <s v="C"/>
    <s v=""/>
    <n v="0"/>
  </r>
  <r>
    <s v="ASX002181-02"/>
    <s v="AXLE"/>
    <x v="11"/>
    <n v="105"/>
    <x v="1"/>
    <s v="HVX"/>
    <s v="Order specific"/>
    <s v="Order specific"/>
    <n v="2100"/>
    <n v="12"/>
    <n v="0"/>
    <n v="6.04"/>
    <n v="0"/>
    <n v="0"/>
    <n v="0"/>
    <n v="72.48"/>
    <s v=""/>
    <n v="0"/>
    <n v="0"/>
    <n v="0"/>
    <n v="0"/>
    <s v="Order specific"/>
    <s v="Order specific"/>
    <s v="C"/>
    <s v=""/>
    <n v="0"/>
  </r>
  <r>
    <s v="ASX002182-02"/>
    <s v="PLATE"/>
    <x v="11"/>
    <n v="105"/>
    <x v="1"/>
    <s v="HVX"/>
    <s v="Order specific"/>
    <s v="Order specific"/>
    <n v="2100"/>
    <n v="12"/>
    <n v="0"/>
    <n v="10.039999999999999"/>
    <n v="0"/>
    <n v="0"/>
    <n v="0"/>
    <n v="120.47999999999999"/>
    <s v=""/>
    <n v="0"/>
    <n v="0"/>
    <n v="0"/>
    <n v="0"/>
    <s v="Order specific"/>
    <s v="Order specific"/>
    <s v="C"/>
    <s v=""/>
    <n v="0"/>
  </r>
  <r>
    <s v="ASX002194-01"/>
    <s v="机构U型框架"/>
    <x v="3"/>
    <n v="202"/>
    <x v="1"/>
    <s v="HVX"/>
    <s v="MRP"/>
    <s v="MRP"/>
    <s v="VMI"/>
    <n v="101"/>
    <n v="0"/>
    <n v="142.53"/>
    <n v="0"/>
    <n v="0"/>
    <n v="7312"/>
    <n v="14395.53"/>
    <n v="0.59901531728665203"/>
    <n v="0"/>
    <n v="0"/>
    <n v="0"/>
    <n v="1042179.36"/>
    <s v="&lt;15 days"/>
    <n v="1"/>
    <s v="A"/>
    <n v="7"/>
    <n v="0"/>
  </r>
  <r>
    <s v="ASXN00080-01"/>
    <s v="接触器触子"/>
    <x v="3"/>
    <n v="202"/>
    <x v="1"/>
    <s v="HVX"/>
    <s v="MRP"/>
    <s v="MRP"/>
    <s v="VMI"/>
    <n v="138"/>
    <n v="0"/>
    <n v="55.63"/>
    <n v="0"/>
    <n v="0"/>
    <n v="2718"/>
    <n v="7676.9400000000005"/>
    <n v="13.563281824871227"/>
    <n v="0"/>
    <n v="0"/>
    <n v="0"/>
    <n v="151202.34"/>
    <s v="&lt;15 days"/>
    <n v="2"/>
    <s v="A"/>
    <n v="14"/>
    <n v="0"/>
  </r>
  <r>
    <s v="ASXN00082-01"/>
    <s v="接触器连接触臂"/>
    <x v="9"/>
    <n v="212"/>
    <x v="1"/>
    <s v="HVX"/>
    <s v="Order specific"/>
    <s v="Order specific"/>
    <n v="2100"/>
    <n v="25"/>
    <n v="0"/>
    <n v="132.34"/>
    <n v="0"/>
    <n v="0"/>
    <n v="0"/>
    <n v="3308.5"/>
    <s v=""/>
    <n v="0"/>
    <n v="0"/>
    <n v="0"/>
    <n v="0"/>
    <s v="Order specific"/>
    <s v="Order specific"/>
    <s v="B"/>
    <s v=""/>
    <n v="0"/>
  </r>
  <r>
    <s v="ASXN00082-02"/>
    <s v="C相连接触臂"/>
    <x v="3"/>
    <n v="212"/>
    <x v="1"/>
    <s v="HVX"/>
    <s v="MRP"/>
    <s v="MRP"/>
    <s v="VMI"/>
    <n v="23"/>
    <n v="0"/>
    <n v="148.88"/>
    <n v="0"/>
    <n v="0"/>
    <n v="451"/>
    <n v="3424.24"/>
    <n v="20.232815964523283"/>
    <n v="0"/>
    <n v="0"/>
    <n v="0"/>
    <n v="67144.88"/>
    <s v="&lt;30 days"/>
    <n v="2"/>
    <s v="B"/>
    <n v="14"/>
    <n v="696.2033427287671"/>
  </r>
  <r>
    <s v="ASXN00083-01"/>
    <s v="接触器连接触臂"/>
    <x v="9"/>
    <n v="212"/>
    <x v="1"/>
    <s v="HVX"/>
    <s v="Order specific"/>
    <s v="Order specific"/>
    <n v="2100"/>
    <n v="26"/>
    <n v="0"/>
    <n v="132.47"/>
    <n v="0"/>
    <n v="0"/>
    <n v="0"/>
    <n v="3444.22"/>
    <s v=""/>
    <n v="0"/>
    <n v="0"/>
    <n v="0"/>
    <n v="0"/>
    <s v="Order specific"/>
    <s v="Order specific"/>
    <s v="B"/>
    <s v=""/>
    <n v="0"/>
  </r>
  <r>
    <s v="ASXN00083-02"/>
    <s v="A相连接触臂"/>
    <x v="3"/>
    <n v="212"/>
    <x v="1"/>
    <s v="HVX"/>
    <s v="MRP"/>
    <s v="MRP"/>
    <s v="VMI"/>
    <n v="23"/>
    <n v="0"/>
    <n v="148.88"/>
    <n v="0"/>
    <n v="0"/>
    <n v="449"/>
    <n v="3424.24"/>
    <n v="21.1358574610245"/>
    <n v="0"/>
    <n v="0"/>
    <n v="0"/>
    <n v="66847.12"/>
    <s v="&lt;30 days"/>
    <n v="2"/>
    <s v="B"/>
    <n v="14"/>
    <n v="763.01737340358284"/>
  </r>
  <r>
    <s v="ASXN00084-01"/>
    <s v="接触器连接触臂"/>
    <x v="9"/>
    <n v="212"/>
    <x v="1"/>
    <s v="HVX"/>
    <s v="Order specific"/>
    <s v="Order specific"/>
    <n v="2100"/>
    <n v="26"/>
    <n v="0"/>
    <n v="131.55000000000001"/>
    <n v="0"/>
    <n v="0"/>
    <n v="0"/>
    <n v="3420.3"/>
    <s v=""/>
    <n v="0"/>
    <n v="0"/>
    <n v="0"/>
    <n v="0"/>
    <s v="Order specific"/>
    <s v="Order specific"/>
    <s v="B"/>
    <s v=""/>
    <n v="0"/>
  </r>
  <r>
    <s v="ASXN00084-02"/>
    <s v="B相连接触臂"/>
    <x v="3"/>
    <n v="212"/>
    <x v="1"/>
    <s v="HVX"/>
    <s v="MRP"/>
    <s v="MRP"/>
    <s v="VMI"/>
    <n v="23"/>
    <n v="0"/>
    <n v="146.51"/>
    <n v="0"/>
    <n v="0"/>
    <n v="451"/>
    <n v="3369.7299999999996"/>
    <n v="21.042128603104214"/>
    <n v="0"/>
    <n v="0"/>
    <n v="0"/>
    <n v="66076.009999999995"/>
    <s v="&lt;30 days"/>
    <n v="2"/>
    <s v="B"/>
    <n v="14"/>
    <n v="744.30908712328778"/>
  </r>
  <r>
    <s v="ASXN00088-01"/>
    <s v="下极连接铜排"/>
    <x v="3"/>
    <n v="212"/>
    <x v="1"/>
    <s v="HVX"/>
    <s v="MRP"/>
    <s v="MRP"/>
    <s v="VMI"/>
    <n v="69"/>
    <n v="0"/>
    <n v="64.38"/>
    <n v="0"/>
    <n v="0"/>
    <n v="1353"/>
    <n v="4442.2199999999993"/>
    <n v="6.2047302291204725"/>
    <n v="0"/>
    <n v="0"/>
    <n v="0"/>
    <n v="87106.14"/>
    <s v="&lt;15 days"/>
    <n v="2"/>
    <s v="B"/>
    <n v="14"/>
    <n v="0"/>
  </r>
  <r>
    <s v="ASXN00093-01"/>
    <s v="下支撑架"/>
    <x v="3"/>
    <n v="202"/>
    <x v="1"/>
    <s v="HVX"/>
    <s v="MRP"/>
    <s v="MRP"/>
    <s v="VMI"/>
    <n v="23"/>
    <n v="0"/>
    <n v="24.32"/>
    <n v="0"/>
    <n v="0"/>
    <n v="428"/>
    <n v="559.36"/>
    <n v="58.84345794392523"/>
    <n v="0"/>
    <n v="0"/>
    <n v="0"/>
    <n v="10408.960000000001"/>
    <s v="&lt;90 days"/>
    <n v="2"/>
    <s v="C"/>
    <n v="14"/>
    <n v="281.34308821917807"/>
  </r>
  <r>
    <s v="ASXN00095-01"/>
    <s v="触臂"/>
    <x v="9"/>
    <n v="202"/>
    <x v="1"/>
    <s v="HVX"/>
    <s v="Order specific"/>
    <s v="Order specific"/>
    <n v="2100"/>
    <n v="2"/>
    <n v="0"/>
    <n v="259.48"/>
    <n v="0"/>
    <n v="0"/>
    <n v="0"/>
    <n v="518.96"/>
    <s v=""/>
    <n v="0"/>
    <n v="0"/>
    <n v="0"/>
    <n v="0"/>
    <s v="Order specific"/>
    <s v="Order specific"/>
    <s v="C"/>
    <s v=""/>
    <n v="0"/>
  </r>
  <r>
    <s v="ASXN00096-01"/>
    <s v="触臂"/>
    <x v="9"/>
    <n v="202"/>
    <x v="1"/>
    <s v="HVX"/>
    <s v="Order specific"/>
    <s v="Order specific"/>
    <n v="2100"/>
    <n v="2"/>
    <n v="0"/>
    <n v="292.06"/>
    <n v="0"/>
    <n v="0"/>
    <n v="0"/>
    <n v="584.12"/>
    <s v=""/>
    <n v="0"/>
    <n v="0"/>
    <n v="0"/>
    <n v="0"/>
    <s v="Order specific"/>
    <s v="Order specific"/>
    <s v="C"/>
    <s v=""/>
    <n v="0"/>
  </r>
  <r>
    <s v="ASXN00096-02"/>
    <s v="触臂"/>
    <x v="9"/>
    <n v="202"/>
    <x v="1"/>
    <s v="HVX"/>
    <s v="Order specific"/>
    <s v="Order specific"/>
    <n v="2100"/>
    <n v="2"/>
    <n v="0"/>
    <n v="316.45999999999998"/>
    <n v="0"/>
    <n v="0"/>
    <n v="0"/>
    <n v="632.91999999999996"/>
    <s v=""/>
    <n v="0"/>
    <n v="0"/>
    <n v="0"/>
    <n v="0"/>
    <s v="Order specific"/>
    <s v="Order specific"/>
    <s v="C"/>
    <s v=""/>
    <n v="0"/>
  </r>
  <r>
    <s v="ASXN00146-01"/>
    <s v="两侧接地片"/>
    <x v="3"/>
    <n v="202"/>
    <x v="1"/>
    <s v="HVX"/>
    <s v="MRP"/>
    <s v="MRP"/>
    <s v="VMI"/>
    <n v="4"/>
    <n v="0"/>
    <n v="54.88"/>
    <n v="0"/>
    <n v="0"/>
    <n v="1966"/>
    <n v="219.52"/>
    <n v="0.37131230925737535"/>
    <n v="0"/>
    <n v="0"/>
    <n v="0"/>
    <n v="107894.08"/>
    <s v="&lt;15 days"/>
    <n v="2"/>
    <s v="C"/>
    <n v="14"/>
    <n v="0"/>
  </r>
  <r>
    <s v="ASXN00146-02"/>
    <s v="两侧接地"/>
    <x v="3"/>
    <n v="212"/>
    <x v="1"/>
    <s v="HVX"/>
    <s v="MRP"/>
    <s v="MRP"/>
    <s v="VMI"/>
    <n v="3"/>
    <n v="0"/>
    <n v="76.510000000000005"/>
    <n v="0"/>
    <n v="0"/>
    <n v="20"/>
    <n v="229.53000000000003"/>
    <n v="73"/>
    <n v="0"/>
    <n v="0"/>
    <n v="0"/>
    <n v="1530.2"/>
    <s v="&lt;90 days"/>
    <n v="3"/>
    <s v="C"/>
    <n v="21"/>
    <n v="107.91054246575345"/>
  </r>
  <r>
    <s v="ASXN00146-11"/>
    <s v="两侧接地"/>
    <x v="3"/>
    <n v="212"/>
    <x v="1"/>
    <s v="HVX"/>
    <s v="MRP"/>
    <s v="MRP"/>
    <s v="VMI"/>
    <n v="2"/>
    <n v="0"/>
    <n v="45.72"/>
    <n v="0"/>
    <n v="0"/>
    <n v="42"/>
    <n v="91.44"/>
    <n v="26.071428571428569"/>
    <n v="0"/>
    <n v="0"/>
    <n v="0"/>
    <n v="1920.24"/>
    <s v="&lt;30 days"/>
    <n v="3"/>
    <s v="C"/>
    <n v="21"/>
    <n v="11.739392876712325"/>
  </r>
  <r>
    <s v="ASXN00147-01"/>
    <s v="HVX-O手车摇把(配客户）"/>
    <x v="3"/>
    <n v="202"/>
    <x v="1"/>
    <s v="HVX"/>
    <s v="MRP"/>
    <s v="MRP"/>
    <s v="VMI"/>
    <n v="1"/>
    <n v="0"/>
    <n v="95"/>
    <n v="0"/>
    <n v="0"/>
    <n v="962"/>
    <n v="95"/>
    <n v="0.75883575883575882"/>
    <n v="0"/>
    <n v="0"/>
    <n v="0"/>
    <n v="91390"/>
    <s v="&lt;15 days"/>
    <n v="2"/>
    <s v="C"/>
    <n v="14"/>
    <n v="0"/>
  </r>
  <r>
    <s v="ASXN00148-01"/>
    <s v="航空插连接头"/>
    <x v="2"/>
    <n v="202"/>
    <x v="1"/>
    <s v="HVX"/>
    <s v="SM"/>
    <s v="kanban"/>
    <n v="2600"/>
    <n v="233"/>
    <n v="240"/>
    <n v="7.43"/>
    <n v="0"/>
    <n v="80"/>
    <n v="4234"/>
    <n v="1731.1899999999998"/>
    <n v="8.6206896551724144E-2"/>
    <n v="0"/>
    <n v="297.2"/>
    <n v="1783.1999999999998"/>
    <n v="31458.62"/>
    <s v="&lt;15 days"/>
    <n v="2"/>
    <s v="B"/>
    <n v="14"/>
    <n v="0"/>
  </r>
  <r>
    <s v="ASXN00149-11"/>
    <s v="蛇皮管100mm"/>
    <x v="10"/>
    <n v="202"/>
    <x v="1"/>
    <s v="HVX"/>
    <s v="Order specific"/>
    <s v="Order specific"/>
    <n v="2100"/>
    <n v="21"/>
    <n v="0"/>
    <n v="17.3"/>
    <n v="0"/>
    <n v="0"/>
    <n v="261"/>
    <n v="363.3"/>
    <n v="325.84291187739461"/>
    <n v="0"/>
    <n v="0"/>
    <n v="0"/>
    <n v="4515.3"/>
    <s v="Order specific"/>
    <s v="Order specific"/>
    <s v="C"/>
    <s v=""/>
    <n v="0"/>
  </r>
  <r>
    <s v="ASXN00150-01"/>
    <s v="WIRING SLEEVE"/>
    <x v="10"/>
    <n v="202"/>
    <x v="1"/>
    <s v="HVX"/>
    <s v="Order specific"/>
    <s v="Order specific"/>
    <n v="2100"/>
    <n v="4"/>
    <n v="0"/>
    <n v="25.9"/>
    <n v="0"/>
    <n v="0"/>
    <n v="119"/>
    <n v="103.6"/>
    <n v="64.411764705882362"/>
    <n v="0"/>
    <n v="0"/>
    <n v="0"/>
    <n v="3082.1"/>
    <s v="Order specific"/>
    <s v="Order specific"/>
    <s v="C"/>
    <s v=""/>
    <n v="0"/>
  </r>
  <r>
    <s v="ASXN00150-02"/>
    <s v="WIRING SLEEVE"/>
    <x v="10"/>
    <n v="202"/>
    <x v="1"/>
    <s v="HVX"/>
    <s v="Order specific"/>
    <s v="Order specific"/>
    <n v="2100"/>
    <n v="1"/>
    <n v="0"/>
    <n v="21.92"/>
    <n v="0"/>
    <n v="0"/>
    <n v="0"/>
    <n v="21.92"/>
    <s v=""/>
    <n v="0"/>
    <n v="0"/>
    <n v="0"/>
    <n v="0"/>
    <s v="Order specific"/>
    <s v="Order specific"/>
    <s v="C"/>
    <s v=""/>
    <n v="0"/>
  </r>
  <r>
    <s v="ASXN00151-01"/>
    <s v="HVX-O母插配件(配客户）"/>
    <x v="3"/>
    <n v="202"/>
    <x v="1"/>
    <s v="HVX"/>
    <s v="MRP"/>
    <s v="MRP"/>
    <s v="VMI"/>
    <n v="295"/>
    <n v="0"/>
    <n v="86.12"/>
    <n v="0"/>
    <n v="0"/>
    <n v="4251"/>
    <n v="25405.4"/>
    <n v="8.5862150082333569E-2"/>
    <n v="0"/>
    <n v="0"/>
    <n v="0"/>
    <n v="366096.12"/>
    <s v="&lt;15 days"/>
    <n v="1"/>
    <s v="A"/>
    <n v="7"/>
    <n v="0"/>
  </r>
  <r>
    <s v="ASXN00152-01C"/>
    <s v="WIRING"/>
    <x v="2"/>
    <n v="202"/>
    <x v="1"/>
    <s v="HVX"/>
    <s v="SM"/>
    <s v="kanban"/>
    <n v="2600"/>
    <n v="191"/>
    <n v="34"/>
    <n v="260.99"/>
    <n v="0"/>
    <n v="30"/>
    <n v="3479"/>
    <n v="49849.090000000004"/>
    <n v="30.949985628054037"/>
    <n v="0"/>
    <n v="3914.8500000000004"/>
    <n v="8873.66"/>
    <n v="907984.21000000008"/>
    <s v="&lt;90 days"/>
    <n v="1"/>
    <s v="A"/>
    <n v="7"/>
    <n v="25459.271686155564"/>
  </r>
  <r>
    <s v="ASXN00152-02"/>
    <s v="WIRING"/>
    <x v="9"/>
    <n v="202"/>
    <x v="1"/>
    <s v="HVX"/>
    <s v="Order specific"/>
    <s v="Order specific"/>
    <n v="2100"/>
    <n v="37"/>
    <n v="24"/>
    <n v="380"/>
    <n v="0"/>
    <n v="6"/>
    <n v="408"/>
    <n v="14060"/>
    <n v="170.87009803921569"/>
    <n v="0"/>
    <n v="1140"/>
    <n v="9120"/>
    <n v="155040"/>
    <s v="Order specific"/>
    <s v="Order specific"/>
    <s v="A"/>
    <s v=""/>
    <n v="0"/>
  </r>
  <r>
    <s v="ASXN00183-01"/>
    <s v="LEVER"/>
    <x v="2"/>
    <n v="212"/>
    <x v="1"/>
    <s v="HVX"/>
    <s v="SM"/>
    <s v="kanban"/>
    <n v="2600"/>
    <n v="73"/>
    <n v="240"/>
    <n v="6.3"/>
    <n v="0"/>
    <n v="120"/>
    <n v="4317"/>
    <n v="459.9"/>
    <n v="3.1283298586981703"/>
    <n v="0"/>
    <n v="378"/>
    <n v="1512"/>
    <n v="27197.1"/>
    <s v="&lt;15 days"/>
    <n v="2"/>
    <s v="C"/>
    <n v="14"/>
    <n v="0"/>
  </r>
  <r>
    <s v="ASXN00191-01"/>
    <s v="铁道断路器底座"/>
    <x v="7"/>
    <n v="202"/>
    <x v="1"/>
    <s v="HVX"/>
    <s v="Order specific"/>
    <s v="Order specific"/>
    <n v="2100"/>
    <n v="2"/>
    <n v="0"/>
    <n v="573.97"/>
    <n v="0"/>
    <n v="0"/>
    <n v="10"/>
    <n v="1147.94"/>
    <n v="2664.5"/>
    <n v="0"/>
    <n v="0"/>
    <n v="0"/>
    <n v="5739.7000000000007"/>
    <s v="Order specific"/>
    <s v="Order specific"/>
    <s v="B"/>
    <s v=""/>
    <n v="0"/>
  </r>
  <r>
    <s v="ASXN00198-01"/>
    <s v="电动手车安装板"/>
    <x v="1"/>
    <n v="202"/>
    <x v="1"/>
    <s v="HVX"/>
    <s v="Order specific"/>
    <s v="Order specific"/>
    <n v="2100"/>
    <n v="16"/>
    <n v="34"/>
    <n v="27.66"/>
    <n v="0"/>
    <n v="0"/>
    <n v="183"/>
    <n v="442.56"/>
    <n v="3.9890710382513661"/>
    <n v="0"/>
    <n v="0"/>
    <n v="940.44"/>
    <n v="5061.78"/>
    <s v="Order specific"/>
    <s v="Order specific"/>
    <s v="C"/>
    <s v=""/>
    <n v="0"/>
  </r>
  <r>
    <s v="ASXN00199-01"/>
    <s v="电动手车安装板"/>
    <x v="1"/>
    <n v="202"/>
    <x v="1"/>
    <s v="HVX"/>
    <s v="Order specific"/>
    <s v="Order specific"/>
    <n v="2100"/>
    <n v="16"/>
    <n v="34"/>
    <n v="27.08"/>
    <n v="0"/>
    <n v="0"/>
    <n v="183"/>
    <n v="433.28"/>
    <n v="31.912568306010929"/>
    <n v="0"/>
    <n v="0"/>
    <n v="920.71999999999991"/>
    <n v="4955.6399999999994"/>
    <s v="Order specific"/>
    <s v="Order specific"/>
    <s v="C"/>
    <s v=""/>
    <n v="0"/>
  </r>
  <r>
    <s v="ASXN00200-01"/>
    <s v="电动手车安装板"/>
    <x v="1"/>
    <n v="202"/>
    <x v="1"/>
    <s v="HVX"/>
    <s v="Order specific"/>
    <s v="Order specific"/>
    <n v="2100"/>
    <n v="16"/>
    <n v="34"/>
    <n v="49.42"/>
    <n v="0"/>
    <n v="0"/>
    <n v="182"/>
    <n v="790.72"/>
    <n v="32.087912087912088"/>
    <n v="0"/>
    <n v="0"/>
    <n v="1680.28"/>
    <n v="8994.44"/>
    <s v="Order specific"/>
    <s v="Order specific"/>
    <s v="C"/>
    <s v=""/>
    <n v="0"/>
  </r>
  <r>
    <s v="ASXN00208-01"/>
    <s v="导向板"/>
    <x v="7"/>
    <n v="202"/>
    <x v="1"/>
    <s v="HVX"/>
    <s v="Order specific"/>
    <s v="Order specific"/>
    <n v="2100"/>
    <n v="2"/>
    <n v="0"/>
    <n v="88.15"/>
    <n v="0"/>
    <n v="0"/>
    <n v="12"/>
    <n v="176.3"/>
    <n v="486.66666666666663"/>
    <n v="0"/>
    <n v="0"/>
    <n v="0"/>
    <n v="1057.8000000000002"/>
    <s v="Order specific"/>
    <s v="Order specific"/>
    <s v="C"/>
    <s v=""/>
    <n v="0"/>
  </r>
  <r>
    <s v="ASXN00218-01"/>
    <s v="二次低压箱锁头旋钮"/>
    <x v="7"/>
    <n v="202"/>
    <x v="1"/>
    <s v="HVX"/>
    <s v="Order specific"/>
    <s v="Order specific"/>
    <n v="2100"/>
    <n v="1"/>
    <n v="0"/>
    <n v="98"/>
    <n v="0"/>
    <n v="0"/>
    <n v="12"/>
    <n v="98"/>
    <n v="60.833333333333329"/>
    <n v="0"/>
    <n v="0"/>
    <n v="0"/>
    <n v="1176"/>
    <s v="Order specific"/>
    <s v="Order specific"/>
    <s v="C"/>
    <s v=""/>
    <n v="0"/>
  </r>
  <r>
    <s v="ASXN00255-01"/>
    <s v="合分闸指示安装件"/>
    <x v="3"/>
    <n v="202"/>
    <x v="1"/>
    <s v="HVX"/>
    <s v="MRP"/>
    <s v="MRP"/>
    <s v="VMI"/>
    <n v="23"/>
    <n v="0"/>
    <n v="6.44"/>
    <n v="0"/>
    <n v="0"/>
    <n v="451"/>
    <n v="148.12"/>
    <n v="0.80931263858093128"/>
    <n v="0"/>
    <n v="0"/>
    <n v="0"/>
    <n v="2904.44"/>
    <s v="&lt;15 days"/>
    <n v="3"/>
    <s v="C"/>
    <n v="21"/>
    <n v="0"/>
  </r>
  <r>
    <s v="ASXN00286-01"/>
    <s v="凤凰端子（母）S8,S9用"/>
    <x v="2"/>
    <n v="219"/>
    <x v="1"/>
    <s v="HVX"/>
    <s v="SM"/>
    <s v="kanban"/>
    <n v="2600"/>
    <n v="569"/>
    <n v="600"/>
    <n v="20.059999999999999"/>
    <n v="0"/>
    <n v="300"/>
    <n v="8390"/>
    <n v="11414.14"/>
    <n v="1.0005959475566151"/>
    <n v="0"/>
    <n v="3009"/>
    <n v="12036"/>
    <n v="168303.4"/>
    <s v="&lt;15 days"/>
    <n v="2"/>
    <s v="A"/>
    <n v="14"/>
    <n v="0"/>
  </r>
  <r>
    <s v="ASXN00312-01"/>
    <s v="绝缘子"/>
    <x v="10"/>
    <n v="212"/>
    <x v="1"/>
    <s v="HVX"/>
    <s v="Order specific"/>
    <s v="Order specific"/>
    <n v="2100"/>
    <n v="27"/>
    <n v="0"/>
    <n v="20"/>
    <n v="0"/>
    <n v="0"/>
    <n v="12"/>
    <n v="540"/>
    <n v="17307.083333333332"/>
    <n v="0"/>
    <n v="0"/>
    <n v="0"/>
    <n v="240"/>
    <s v="Order specific"/>
    <s v="Order specific"/>
    <s v="C"/>
    <s v=""/>
    <n v="0"/>
  </r>
  <r>
    <s v="ASXN00341-01"/>
    <s v="互感器 750/5 0.5/10P"/>
    <x v="7"/>
    <n v="212"/>
    <x v="1"/>
    <s v="HVX"/>
    <s v="Order specific"/>
    <s v="Order specific"/>
    <n v="2100"/>
    <n v="1"/>
    <n v="0"/>
    <n v="4110.24"/>
    <n v="0"/>
    <n v="0"/>
    <n v="2"/>
    <n v="4110.24"/>
    <n v="4927.5"/>
    <n v="0"/>
    <n v="0"/>
    <n v="0"/>
    <n v="8220.48"/>
    <s v="Order specific"/>
    <s v="Order specific"/>
    <s v="B"/>
    <s v=""/>
    <n v="0"/>
  </r>
  <r>
    <s v="ASXN00428-01"/>
    <s v="手车摇把"/>
    <x v="7"/>
    <n v="202"/>
    <x v="1"/>
    <s v="HVX"/>
    <s v="Order specific"/>
    <s v="Order specific"/>
    <n v="2100"/>
    <n v="13"/>
    <n v="0"/>
    <n v="150"/>
    <n v="0"/>
    <n v="0"/>
    <n v="14"/>
    <n v="1950"/>
    <n v="26.071428571428569"/>
    <n v="0"/>
    <n v="0"/>
    <n v="0"/>
    <n v="2100"/>
    <s v="Order specific"/>
    <s v="Order specific"/>
    <s v="B"/>
    <s v=""/>
    <n v="0"/>
  </r>
  <r>
    <s v="ASXN00437-01"/>
    <s v="外框架"/>
    <x v="7"/>
    <n v="202"/>
    <x v="1"/>
    <s v="HVX"/>
    <s v="Order specific"/>
    <s v="Order specific"/>
    <n v="2100"/>
    <n v="2"/>
    <n v="0"/>
    <n v="1184.5899999999999"/>
    <n v="0"/>
    <n v="0"/>
    <n v="10"/>
    <n v="2369.1799999999998"/>
    <n v="474.5"/>
    <n v="0"/>
    <n v="0"/>
    <n v="0"/>
    <n v="11845.9"/>
    <s v="Order specific"/>
    <s v="Order specific"/>
    <s v="B"/>
    <s v=""/>
    <n v="0"/>
  </r>
  <r>
    <s v="ASXN00439-01"/>
    <s v="30片触子1250A"/>
    <x v="3"/>
    <n v="212"/>
    <x v="1"/>
    <s v="HVX"/>
    <s v="MRP"/>
    <s v="MRP"/>
    <s v="VMI"/>
    <n v="119"/>
    <n v="0"/>
    <n v="165.67"/>
    <n v="0"/>
    <n v="0"/>
    <n v="10460"/>
    <n v="19714.73"/>
    <n v="6.9789674952198857E-2"/>
    <n v="0"/>
    <n v="0"/>
    <n v="0"/>
    <n v="1732908.2"/>
    <s v="&lt;15 days"/>
    <n v="1"/>
    <s v="A"/>
    <n v="7"/>
    <n v="0"/>
  </r>
  <r>
    <s v="ASXN00439-02"/>
    <s v="48片触子1600/2000A"/>
    <x v="3"/>
    <n v="212"/>
    <x v="1"/>
    <s v="HVX"/>
    <s v="MRP"/>
    <s v="MRP"/>
    <s v="VMI"/>
    <n v="174"/>
    <n v="0"/>
    <n v="273.69"/>
    <n v="0"/>
    <n v="0"/>
    <n v="5348"/>
    <n v="47622.06"/>
    <n v="8.1217277486910984"/>
    <n v="0"/>
    <n v="0"/>
    <n v="0"/>
    <n v="1463694.1199999999"/>
    <s v="&lt;15 days"/>
    <n v="1"/>
    <s v="A"/>
    <n v="7"/>
    <n v="4341.0136304915368"/>
  </r>
  <r>
    <s v="ASXN00439-04"/>
    <s v="3150A不带钢圈触子"/>
    <x v="3"/>
    <n v="212"/>
    <x v="1"/>
    <s v="HVX"/>
    <s v="MRP"/>
    <s v="MRP"/>
    <s v="VMI"/>
    <n v="45"/>
    <n v="0"/>
    <n v="360.97"/>
    <n v="0"/>
    <n v="0"/>
    <n v="5477"/>
    <n v="16243.650000000001"/>
    <n v="11.595764104436734"/>
    <n v="0"/>
    <n v="0"/>
    <n v="0"/>
    <n v="1977032.6900000002"/>
    <s v="&lt;15 days"/>
    <n v="1"/>
    <s v="A"/>
    <n v="7"/>
    <n v="4248.9920223429372"/>
  </r>
  <r>
    <s v="ASXN00439-05"/>
    <s v="3150A带钢圈触子"/>
    <x v="3"/>
    <n v="202"/>
    <x v="1"/>
    <s v="HVX"/>
    <s v="MRP"/>
    <s v="MRP"/>
    <s v="VMI"/>
    <n v="36"/>
    <n v="0"/>
    <n v="360.17"/>
    <n v="0"/>
    <n v="0"/>
    <n v="177"/>
    <n v="12966.12"/>
    <n v="92.796610169491515"/>
    <n v="0"/>
    <n v="0"/>
    <n v="0"/>
    <n v="63750.090000000004"/>
    <s v="&gt;90 days"/>
    <n v="2"/>
    <s v="A"/>
    <n v="14"/>
    <n v="7266.5688841643841"/>
  </r>
  <r>
    <s v="ASXN00439-06"/>
    <s v="630A触子"/>
    <x v="3"/>
    <n v="212"/>
    <x v="1"/>
    <s v="HVX"/>
    <s v="MRP"/>
    <s v="MRP"/>
    <s v="VMI"/>
    <n v="171"/>
    <n v="0"/>
    <n v="80.489999999999995"/>
    <n v="0"/>
    <n v="0"/>
    <n v="17687"/>
    <n v="13763.789999999999"/>
    <n v="0.74291852773223277"/>
    <n v="0"/>
    <n v="0"/>
    <n v="0"/>
    <n v="1423626.63"/>
    <s v="&lt;15 days"/>
    <n v="1"/>
    <s v="A"/>
    <n v="7"/>
    <n v="0"/>
  </r>
  <r>
    <s v="ASXN00439-07"/>
    <s v="1250A触子"/>
    <x v="3"/>
    <n v="212"/>
    <x v="1"/>
    <s v="HVX"/>
    <s v="MRP"/>
    <s v="MRP"/>
    <s v="VMI"/>
    <n v="757"/>
    <n v="0"/>
    <n v="139.72999999999999"/>
    <n v="0"/>
    <n v="0"/>
    <n v="43827"/>
    <n v="105775.60999999999"/>
    <n v="1.4241221165035254"/>
    <n v="0"/>
    <n v="0"/>
    <n v="0"/>
    <n v="6123946.71"/>
    <s v="&lt;15 days"/>
    <n v="1"/>
    <s v="A"/>
    <n v="7"/>
    <n v="0"/>
  </r>
  <r>
    <s v="ASXN00475-01"/>
    <s v="拨叉"/>
    <x v="10"/>
    <n v="202"/>
    <x v="1"/>
    <s v="HVX"/>
    <s v="Order specific"/>
    <s v="Order specific"/>
    <n v="2100"/>
    <n v="12"/>
    <n v="0"/>
    <n v="178.63"/>
    <n v="0"/>
    <n v="0"/>
    <n v="8"/>
    <n v="2143.56"/>
    <n v="34538.125"/>
    <n v="0"/>
    <n v="0"/>
    <n v="0"/>
    <n v="1429.04"/>
    <s v="Order specific"/>
    <s v="Order specific"/>
    <s v="B"/>
    <s v=""/>
    <n v="0"/>
  </r>
  <r>
    <s v="ASXN00553-01"/>
    <s v="上横梁"/>
    <x v="3"/>
    <n v="202"/>
    <x v="1"/>
    <s v="HVX"/>
    <s v="MRP"/>
    <s v="MRP"/>
    <s v="VMI"/>
    <n v="24"/>
    <n v="0"/>
    <n v="28.21"/>
    <n v="0"/>
    <n v="0"/>
    <n v="451"/>
    <n v="677.04"/>
    <n v="9.7117516629711744"/>
    <n v="0"/>
    <n v="0"/>
    <n v="0"/>
    <n v="12722.710000000001"/>
    <s v="&lt;15 days"/>
    <n v="2"/>
    <s v="C"/>
    <n v="14"/>
    <n v="0"/>
  </r>
  <r>
    <s v="ASXN00565-01"/>
    <s v="接地刀连接片"/>
    <x v="3"/>
    <n v="202"/>
    <x v="1"/>
    <s v="HVX"/>
    <s v="MRP"/>
    <s v="MRP"/>
    <s v="VMI"/>
    <n v="75"/>
    <n v="0"/>
    <n v="25.5"/>
    <n v="0"/>
    <n v="0"/>
    <n v="1374"/>
    <n v="1912.5"/>
    <n v="6.3755458515283836"/>
    <n v="0"/>
    <n v="0"/>
    <n v="0"/>
    <n v="35037"/>
    <s v="&lt;15 days"/>
    <n v="2"/>
    <s v="B"/>
    <n v="14"/>
    <n v="0"/>
  </r>
  <r>
    <s v="ASXN00592-01"/>
    <s v="紧急分闸横杆"/>
    <x v="4"/>
    <n v="202"/>
    <x v="1"/>
    <s v="HVX"/>
    <s v="Order specific"/>
    <s v="Order specific"/>
    <n v="2100"/>
    <n v="28"/>
    <n v="10"/>
    <n v="41.91"/>
    <n v="0"/>
    <n v="0"/>
    <n v="66"/>
    <n v="1173.48"/>
    <n v="414.77272727272731"/>
    <n v="0"/>
    <n v="0"/>
    <n v="419.09999999999997"/>
    <n v="2766.06"/>
    <s v="Order specific"/>
    <s v="Order specific"/>
    <s v="B"/>
    <s v=""/>
    <n v="0"/>
  </r>
  <r>
    <s v="ASXN00594-01"/>
    <s v="固定式壳体210mm"/>
    <x v="4"/>
    <n v="202"/>
    <x v="1"/>
    <s v="HVX"/>
    <s v="Order specific"/>
    <s v="Order specific"/>
    <n v="2100"/>
    <n v="2"/>
    <n v="0"/>
    <n v="506.71"/>
    <n v="0"/>
    <n v="0"/>
    <n v="0"/>
    <n v="1013.42"/>
    <s v=""/>
    <n v="0"/>
    <n v="0"/>
    <n v="0"/>
    <n v="0"/>
    <s v="Order specific"/>
    <s v="Order specific"/>
    <s v="B"/>
    <s v=""/>
    <n v="0"/>
  </r>
  <r>
    <s v="ASXN00607-03"/>
    <s v="coil"/>
    <x v="9"/>
    <n v="105"/>
    <x v="1"/>
    <s v="HVX"/>
    <s v="Order specific"/>
    <s v="Order specific"/>
    <n v="2100"/>
    <n v="78"/>
    <n v="0"/>
    <n v="75"/>
    <n v="0"/>
    <n v="0"/>
    <n v="22"/>
    <n v="5850"/>
    <n v="33.18181818181818"/>
    <n v="0"/>
    <n v="0"/>
    <n v="0"/>
    <n v="1650"/>
    <s v="Order specific"/>
    <s v="Order specific"/>
    <s v="B"/>
    <s v=""/>
    <n v="0"/>
  </r>
  <r>
    <s v="ASXN00609-01"/>
    <s v="PLATE"/>
    <x v="2"/>
    <n v="202"/>
    <x v="1"/>
    <s v="HVX"/>
    <s v="SM"/>
    <s v="kanban"/>
    <n v="2600"/>
    <n v="59"/>
    <n v="87"/>
    <n v="12.5"/>
    <n v="0"/>
    <n v="20"/>
    <n v="459"/>
    <n v="737.5"/>
    <n v="62.026143790849673"/>
    <n v="0"/>
    <n v="125"/>
    <n v="1087.5"/>
    <n v="5737.5"/>
    <s v="&lt;90 days"/>
    <n v="3"/>
    <s v="C"/>
    <n v="21"/>
    <n v="321.95255532139095"/>
  </r>
  <r>
    <s v="ASXN00628-01"/>
    <s v="S61连杆"/>
    <x v="10"/>
    <n v="202"/>
    <x v="1"/>
    <s v="HVX"/>
    <s v="Order specific"/>
    <s v="Order specific"/>
    <n v="2100"/>
    <n v="2"/>
    <n v="0"/>
    <n v="17.25"/>
    <n v="0"/>
    <n v="0"/>
    <n v="49"/>
    <n v="34.5"/>
    <n v="439.48979591836735"/>
    <n v="0"/>
    <n v="0"/>
    <n v="0"/>
    <n v="845.25"/>
    <s v="Order specific"/>
    <s v="Order specific"/>
    <s v="C"/>
    <s v=""/>
    <n v="0"/>
  </r>
  <r>
    <s v="ASXN00632-01"/>
    <s v="INSULATING ROD"/>
    <x v="4"/>
    <n v="212"/>
    <x v="1"/>
    <s v="HVX"/>
    <s v="Order specific"/>
    <s v="Order specific"/>
    <n v="2100"/>
    <n v="210"/>
    <n v="0"/>
    <n v="79.45"/>
    <n v="0"/>
    <n v="0"/>
    <n v="874"/>
    <n v="16684.5"/>
    <n v="0.83524027459954231"/>
    <n v="0"/>
    <n v="0"/>
    <n v="0"/>
    <n v="69439.3"/>
    <s v="Order specific"/>
    <s v="Order specific"/>
    <s v="A"/>
    <s v=""/>
    <n v="0"/>
  </r>
  <r>
    <s v="ASXN00653-01"/>
    <s v="CRIMPED SUPPORT"/>
    <x v="2"/>
    <n v="202"/>
    <x v="1"/>
    <s v="HVX"/>
    <s v="SM"/>
    <s v="kanban"/>
    <n v="2600"/>
    <n v="37"/>
    <n v="36"/>
    <n v="27.39"/>
    <n v="0"/>
    <n v="12"/>
    <n v="441"/>
    <n v="1013.4300000000001"/>
    <n v="173.8095238095238"/>
    <n v="0"/>
    <n v="164.34"/>
    <n v="986.04"/>
    <n v="12078.99"/>
    <s v="&gt;90 days"/>
    <n v="2"/>
    <s v="B"/>
    <n v="14"/>
    <n v="614.98819528767126"/>
  </r>
  <r>
    <s v="ASXN00661-11"/>
    <s v="24KV触臂 POLE B 1250A"/>
    <x v="13"/>
    <n v="212"/>
    <x v="1"/>
    <s v="HVX"/>
    <s v="Order specific"/>
    <s v="Order specific"/>
    <n v="2100"/>
    <n v="1"/>
    <n v="0"/>
    <n v="271.82"/>
    <n v="0"/>
    <n v="0"/>
    <n v="55"/>
    <n v="271.82"/>
    <n v="245.54545454545453"/>
    <n v="0"/>
    <n v="0"/>
    <n v="0"/>
    <n v="14950.1"/>
    <s v="Order specific"/>
    <s v="Order specific"/>
    <s v="C"/>
    <s v=""/>
    <n v="0"/>
  </r>
  <r>
    <s v="ASXN00661-13"/>
    <s v="24KV触臂 POLE B 1600A"/>
    <x v="13"/>
    <n v="212"/>
    <x v="1"/>
    <s v="HVX"/>
    <s v="Order specific"/>
    <s v="Order specific"/>
    <n v="2100"/>
    <n v="1"/>
    <n v="0"/>
    <n v="314.77"/>
    <n v="0"/>
    <n v="0"/>
    <n v="1"/>
    <n v="314.77"/>
    <n v="365"/>
    <n v="0"/>
    <n v="0"/>
    <n v="0"/>
    <n v="314.77"/>
    <s v="Order specific"/>
    <s v="Order specific"/>
    <s v="C"/>
    <s v=""/>
    <n v="0"/>
  </r>
  <r>
    <s v="ASXN00661-14"/>
    <s v="24KV触臂 POLE B 2000A"/>
    <x v="13"/>
    <n v="212"/>
    <x v="1"/>
    <s v="HVX"/>
    <s v="Order specific"/>
    <s v="Order specific"/>
    <n v="2100"/>
    <n v="1"/>
    <n v="0"/>
    <n v="836.67"/>
    <n v="0"/>
    <n v="0"/>
    <n v="13"/>
    <n v="836.67"/>
    <n v="28.07692307692308"/>
    <n v="0"/>
    <n v="0"/>
    <n v="0"/>
    <n v="10876.71"/>
    <s v="Order specific"/>
    <s v="Order specific"/>
    <s v="C"/>
    <s v=""/>
    <n v="0"/>
  </r>
  <r>
    <s v="ASXN00661-22"/>
    <s v="24KV触臂 POLE C 3150A"/>
    <x v="13"/>
    <n v="212"/>
    <x v="1"/>
    <s v="HVX"/>
    <s v="Order specific"/>
    <s v="Order specific"/>
    <n v="2100"/>
    <n v="1"/>
    <n v="5"/>
    <n v="1518.24"/>
    <n v="0"/>
    <n v="0"/>
    <n v="23"/>
    <n v="1518.24"/>
    <n v="15.869565217391305"/>
    <n v="0"/>
    <n v="0"/>
    <n v="7591.2"/>
    <n v="34919.519999999997"/>
    <s v="Order specific"/>
    <s v="Order specific"/>
    <s v="B"/>
    <s v=""/>
    <n v="0"/>
  </r>
  <r>
    <s v="ASXN00661-23"/>
    <s v="24KV触臂特殊"/>
    <x v="13"/>
    <n v="202"/>
    <x v="1"/>
    <s v="HVX"/>
    <s v="Order specific"/>
    <s v="Order specific"/>
    <n v="2100"/>
    <n v="12"/>
    <n v="0"/>
    <n v="2862.85"/>
    <n v="0"/>
    <n v="0"/>
    <n v="0"/>
    <n v="34354.199999999997"/>
    <s v=""/>
    <n v="0"/>
    <n v="0"/>
    <n v="0"/>
    <n v="0"/>
    <s v="Order specific"/>
    <s v="Order specific"/>
    <s v="A"/>
    <s v=""/>
    <n v="0"/>
  </r>
  <r>
    <s v="ASXN00669-01"/>
    <s v="触臂铜牌"/>
    <x v="9"/>
    <n v="212"/>
    <x v="1"/>
    <s v="HVX"/>
    <s v="Order specific"/>
    <s v="Order specific"/>
    <n v="2100"/>
    <n v="1"/>
    <n v="0"/>
    <n v="186.83"/>
    <n v="0"/>
    <n v="0"/>
    <n v="0"/>
    <n v="186.83"/>
    <s v=""/>
    <n v="0"/>
    <n v="0"/>
    <n v="0"/>
    <n v="0"/>
    <s v="Order specific"/>
    <s v="Order specific"/>
    <s v="C"/>
    <s v=""/>
    <n v="0"/>
  </r>
  <r>
    <s v="ASXN00669-02"/>
    <s v="触臂铜牌"/>
    <x v="9"/>
    <n v="212"/>
    <x v="1"/>
    <s v="HVX"/>
    <s v="Order specific"/>
    <s v="Order specific"/>
    <n v="2100"/>
    <n v="1"/>
    <n v="0"/>
    <n v="215.62"/>
    <n v="0"/>
    <n v="0"/>
    <n v="0"/>
    <n v="215.62"/>
    <s v=""/>
    <n v="0"/>
    <n v="0"/>
    <n v="0"/>
    <n v="0"/>
    <s v="Order specific"/>
    <s v="Order specific"/>
    <s v="C"/>
    <s v=""/>
    <n v="0"/>
  </r>
  <r>
    <s v="ASXN00669-03"/>
    <s v="触臂铜牌"/>
    <x v="9"/>
    <n v="212"/>
    <x v="1"/>
    <s v="HVX"/>
    <s v="Order specific"/>
    <s v="Order specific"/>
    <n v="2100"/>
    <n v="1"/>
    <n v="0"/>
    <n v="215.62"/>
    <n v="0"/>
    <n v="0"/>
    <n v="0"/>
    <n v="215.62"/>
    <s v=""/>
    <n v="0"/>
    <n v="0"/>
    <n v="0"/>
    <n v="0"/>
    <s v="Order specific"/>
    <s v="Order specific"/>
    <s v="C"/>
    <s v=""/>
    <n v="0"/>
  </r>
  <r>
    <s v="ASXN00671-01"/>
    <s v="触臂铜牌"/>
    <x v="9"/>
    <n v="212"/>
    <x v="1"/>
    <s v="HVX"/>
    <s v="Order specific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671-02"/>
    <s v="触臂铜牌"/>
    <x v="9"/>
    <n v="212"/>
    <x v="1"/>
    <s v="HVX"/>
    <s v="Order specific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671-03"/>
    <s v="触臂铜牌"/>
    <x v="9"/>
    <n v="212"/>
    <x v="1"/>
    <s v="HVX"/>
    <s v="Order specific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707-01"/>
    <s v="拉杆"/>
    <x v="3"/>
    <n v="212"/>
    <x v="1"/>
    <s v="HVX"/>
    <s v="MRP"/>
    <s v="MRP"/>
    <s v="VMI"/>
    <n v="155"/>
    <n v="0"/>
    <n v="53.48"/>
    <n v="0"/>
    <n v="0"/>
    <n v="5762"/>
    <n v="8289.4"/>
    <n v="0.12669212079139189"/>
    <n v="0"/>
    <n v="0"/>
    <n v="0"/>
    <n v="308151.76"/>
    <s v="&lt;15 days"/>
    <n v="1"/>
    <s v="A"/>
    <n v="7"/>
    <n v="0"/>
  </r>
  <r>
    <s v="ASXN00707-02"/>
    <s v="HVX-O拉杆50KA"/>
    <x v="3"/>
    <n v="212"/>
    <x v="1"/>
    <s v="HVX"/>
    <s v="MRP"/>
    <s v="MRP"/>
    <s v="VMI"/>
    <n v="10"/>
    <n v="0"/>
    <n v="58.15"/>
    <n v="0"/>
    <n v="0"/>
    <n v="556"/>
    <n v="581.5"/>
    <n v="101.75359712230215"/>
    <n v="0"/>
    <n v="0"/>
    <n v="0"/>
    <n v="32331.399999999998"/>
    <s v="&gt;90 days"/>
    <n v="2"/>
    <s v="C"/>
    <n v="14"/>
    <n v="330.98538029164826"/>
  </r>
  <r>
    <s v="ASXN00713-02"/>
    <s v="KYN61壳体300mm"/>
    <x v="3"/>
    <n v="202"/>
    <x v="1"/>
    <s v="HVX"/>
    <s v="MRP"/>
    <s v="MRP"/>
    <s v="VMI"/>
    <n v="3"/>
    <n v="0"/>
    <n v="866.55"/>
    <n v="0"/>
    <n v="0"/>
    <n v="175"/>
    <n v="2599.6499999999996"/>
    <n v="20.857142857142858"/>
    <n v="0"/>
    <n v="0"/>
    <n v="0"/>
    <n v="151646.25"/>
    <s v="&lt;30 days"/>
    <n v="2"/>
    <s v="B"/>
    <n v="14"/>
    <n v="564.08843835616437"/>
  </r>
  <r>
    <s v="ASXN00719-01"/>
    <s v="侧板"/>
    <x v="9"/>
    <n v="202"/>
    <x v="1"/>
    <s v="HVX"/>
    <s v="Order specific"/>
    <s v="Order specific"/>
    <n v="2100"/>
    <n v="2"/>
    <n v="0"/>
    <n v="27.54"/>
    <n v="0"/>
    <n v="0"/>
    <n v="0"/>
    <n v="55.08"/>
    <s v=""/>
    <n v="0"/>
    <n v="0"/>
    <n v="0"/>
    <n v="0"/>
    <s v="Order specific"/>
    <s v="Order specific"/>
    <s v="C"/>
    <s v=""/>
    <n v="0"/>
  </r>
  <r>
    <s v="ASXN00723-02"/>
    <s v="壳体210mm 31.5KA"/>
    <x v="4"/>
    <n v="202"/>
    <x v="1"/>
    <s v="HVX"/>
    <s v="Order specific"/>
    <s v="Order specific"/>
    <n v="2100"/>
    <n v="22"/>
    <n v="1"/>
    <n v="528.62"/>
    <n v="0"/>
    <n v="0"/>
    <n v="1008"/>
    <n v="11629.64"/>
    <n v="0.72420634920634919"/>
    <n v="0"/>
    <n v="0"/>
    <n v="528.62"/>
    <n v="532848.96"/>
    <s v="Order specific"/>
    <s v="Order specific"/>
    <s v="A"/>
    <s v=""/>
    <n v="0"/>
  </r>
  <r>
    <s v="ASXN00725-01"/>
    <s v="底板210mm"/>
    <x v="4"/>
    <n v="202"/>
    <x v="1"/>
    <s v="HVX"/>
    <s v="Order specific"/>
    <s v="Order specific"/>
    <n v="2100"/>
    <n v="1"/>
    <n v="0"/>
    <n v="122.27"/>
    <n v="0"/>
    <n v="0"/>
    <n v="131"/>
    <n v="122.27"/>
    <n v="61.297709923664122"/>
    <n v="0"/>
    <n v="0"/>
    <n v="0"/>
    <n v="16017.369999999999"/>
    <s v="Order specific"/>
    <s v="Order specific"/>
    <s v="C"/>
    <s v=""/>
    <n v="0"/>
  </r>
  <r>
    <s v="ASXN00726-01"/>
    <s v="拨叉"/>
    <x v="3"/>
    <n v="202"/>
    <x v="1"/>
    <s v="HVX"/>
    <s v="MRP"/>
    <s v="MRP"/>
    <s v="VMI"/>
    <n v="50"/>
    <n v="0"/>
    <n v="130.09"/>
    <n v="0"/>
    <n v="0"/>
    <n v="1861"/>
    <n v="6504.5"/>
    <n v="0.19613111230521227"/>
    <n v="0"/>
    <n v="0"/>
    <n v="0"/>
    <n v="242097.49000000002"/>
    <s v="&lt;15 days"/>
    <n v="1"/>
    <s v="B"/>
    <n v="7"/>
    <n v="0"/>
  </r>
  <r>
    <s v="ASXN00726-03"/>
    <s v="拨叉"/>
    <x v="3"/>
    <n v="202"/>
    <x v="1"/>
    <s v="HVX"/>
    <s v="MRP"/>
    <s v="MRP"/>
    <s v="VMI"/>
    <n v="100"/>
    <n v="0"/>
    <n v="125.72"/>
    <n v="0"/>
    <n v="0"/>
    <n v="3602"/>
    <n v="12572"/>
    <n v="5.0666296501943364"/>
    <n v="0"/>
    <n v="0"/>
    <n v="0"/>
    <n v="452843.44"/>
    <s v="&lt;15 days"/>
    <n v="1"/>
    <s v="A"/>
    <n v="7"/>
    <n v="0"/>
  </r>
  <r>
    <s v="ASXN00726-05"/>
    <s v="拨叉"/>
    <x v="3"/>
    <n v="202"/>
    <x v="1"/>
    <s v="HVX"/>
    <s v="MRP"/>
    <s v="MRP"/>
    <s v="VMI"/>
    <n v="2"/>
    <n v="0"/>
    <n v="271.45"/>
    <n v="0"/>
    <n v="0"/>
    <n v="179"/>
    <n v="542.9"/>
    <n v="203.91061452513966"/>
    <n v="0"/>
    <n v="0"/>
    <n v="0"/>
    <n v="48589.549999999996"/>
    <s v="&gt;90 days"/>
    <n v="2"/>
    <s v="C"/>
    <n v="14"/>
    <n v="333.71304427397263"/>
  </r>
  <r>
    <s v="ASXN00726-06"/>
    <s v="拨叉"/>
    <x v="3"/>
    <n v="202"/>
    <x v="1"/>
    <s v="HVX"/>
    <s v="MRP"/>
    <s v="MRP"/>
    <s v="VMI"/>
    <n v="4"/>
    <n v="0"/>
    <n v="305.22000000000003"/>
    <n v="0"/>
    <n v="0"/>
    <n v="352"/>
    <n v="1220.8800000000001"/>
    <n v="2.0738636363636362"/>
    <n v="0"/>
    <n v="0"/>
    <n v="0"/>
    <n v="107437.44"/>
    <s v="&lt;15 days"/>
    <n v="2"/>
    <s v="B"/>
    <n v="14"/>
    <n v="0"/>
  </r>
  <r>
    <s v="ASXN00728-02"/>
    <s v="拨叉"/>
    <x v="3"/>
    <n v="202"/>
    <x v="1"/>
    <s v="HVX"/>
    <s v="MRP"/>
    <s v="MRP"/>
    <s v="VMI"/>
    <n v="12"/>
    <n v="0"/>
    <n v="315.23"/>
    <n v="0"/>
    <n v="0"/>
    <n v="354"/>
    <n v="3782.76"/>
    <n v="4.1242937853107344"/>
    <n v="0"/>
    <n v="0"/>
    <n v="0"/>
    <n v="111591.42000000001"/>
    <s v="&lt;15 days"/>
    <n v="2"/>
    <s v="B"/>
    <n v="14"/>
    <n v="0"/>
  </r>
  <r>
    <s v="ASXN00730-01"/>
    <s v="拨叉"/>
    <x v="3"/>
    <n v="202"/>
    <x v="1"/>
    <s v="HVX"/>
    <s v="MRP"/>
    <s v="MRP"/>
    <s v="VMI"/>
    <n v="6"/>
    <n v="0"/>
    <n v="302.72000000000003"/>
    <n v="0"/>
    <n v="0"/>
    <n v="417"/>
    <n v="1816.3200000000002"/>
    <n v="10.503597122302159"/>
    <n v="0"/>
    <n v="0"/>
    <n v="0"/>
    <n v="126234.24000000001"/>
    <s v="&lt;15 days"/>
    <n v="2"/>
    <s v="B"/>
    <n v="14"/>
    <n v="0"/>
  </r>
  <r>
    <s v="ASXN00732-02"/>
    <s v="底板300mm"/>
    <x v="3"/>
    <n v="202"/>
    <x v="1"/>
    <s v="HVX"/>
    <s v="MRP"/>
    <s v="MRP"/>
    <s v="VMI"/>
    <n v="3"/>
    <n v="0"/>
    <n v="258.45999999999998"/>
    <n v="0"/>
    <n v="0"/>
    <n v="175"/>
    <n v="775.37999999999988"/>
    <n v="12.514285714285714"/>
    <n v="0"/>
    <n v="0"/>
    <n v="0"/>
    <n v="45230.5"/>
    <s v="&lt;15 days"/>
    <n v="2"/>
    <s v="C"/>
    <n v="14"/>
    <n v="0"/>
  </r>
  <r>
    <s v="ASXN00742-01"/>
    <s v="拉杆"/>
    <x v="3"/>
    <n v="202"/>
    <x v="1"/>
    <s v="HVX"/>
    <s v="MRP"/>
    <s v="MRP"/>
    <s v="VMI"/>
    <n v="18"/>
    <n v="0"/>
    <n v="94.02"/>
    <n v="0"/>
    <n v="0"/>
    <n v="1426"/>
    <n v="1692.36"/>
    <n v="0.76788218793828888"/>
    <n v="0"/>
    <n v="0"/>
    <n v="0"/>
    <n v="134072.51999999999"/>
    <s v="&lt;15 days"/>
    <n v="2"/>
    <s v="B"/>
    <n v="14"/>
    <n v="0"/>
  </r>
  <r>
    <s v="ASXN00745-01"/>
    <s v="触臂630A"/>
    <x v="3"/>
    <n v="212"/>
    <x v="1"/>
    <s v="HVX"/>
    <s v="MRP"/>
    <s v="MRP"/>
    <s v="VMI"/>
    <n v="1"/>
    <n v="0"/>
    <n v="147.1"/>
    <n v="0"/>
    <n v="0"/>
    <n v="1"/>
    <n v="147.1"/>
    <n v="6570"/>
    <n v="0"/>
    <n v="0"/>
    <n v="0"/>
    <n v="147.1"/>
    <s v="&gt;90 days"/>
    <n v="3"/>
    <s v="C"/>
    <n v="21"/>
    <n v="96.775679452054803"/>
  </r>
  <r>
    <s v="ASXN00745-02"/>
    <s v="触臂1250A"/>
    <x v="4"/>
    <n v="212"/>
    <x v="1"/>
    <s v="HVX"/>
    <s v="Order specific"/>
    <s v="Order specific"/>
    <n v="2100"/>
    <n v="6"/>
    <n v="0"/>
    <n v="282.18"/>
    <n v="0"/>
    <n v="0"/>
    <n v="301"/>
    <n v="1693.08"/>
    <n v="1.212624584717608"/>
    <n v="0"/>
    <n v="0"/>
    <n v="0"/>
    <n v="84936.180000000008"/>
    <s v="Order specific"/>
    <s v="Order specific"/>
    <s v="B"/>
    <s v=""/>
    <n v="0"/>
  </r>
  <r>
    <s v="ASXN00745-11"/>
    <s v="触臂1250A"/>
    <x v="3"/>
    <n v="212"/>
    <x v="1"/>
    <s v="HVX"/>
    <s v="MRP"/>
    <s v="MRP"/>
    <s v="VMI"/>
    <n v="5"/>
    <n v="0"/>
    <n v="107.51"/>
    <n v="0"/>
    <n v="0"/>
    <n v="4878"/>
    <n v="537.55000000000007"/>
    <n v="0.44895448954489547"/>
    <n v="0"/>
    <n v="0"/>
    <n v="0"/>
    <n v="524433.78"/>
    <s v="&lt;15 days"/>
    <n v="1"/>
    <s v="C"/>
    <n v="7"/>
    <n v="0"/>
  </r>
  <r>
    <s v="ASXN00745-13"/>
    <s v="触臂2000A"/>
    <x v="3"/>
    <n v="212"/>
    <x v="1"/>
    <s v="HVX"/>
    <s v="MRP"/>
    <s v="MRP"/>
    <s v="VMI"/>
    <n v="12"/>
    <n v="0"/>
    <n v="409.65"/>
    <n v="0"/>
    <n v="0"/>
    <n v="1135"/>
    <n v="4915.7999999999993"/>
    <n v="1.6079295154185023"/>
    <n v="0"/>
    <n v="0"/>
    <n v="0"/>
    <n v="464952.75"/>
    <s v="&lt;15 days"/>
    <n v="1"/>
    <s v="B"/>
    <n v="7"/>
    <n v="0"/>
  </r>
  <r>
    <s v="ASXN00745-22"/>
    <s v="触臂3150A"/>
    <x v="3"/>
    <n v="202"/>
    <x v="1"/>
    <s v="HVX"/>
    <s v="MRP"/>
    <s v="MRP"/>
    <s v="VMI"/>
    <n v="18"/>
    <n v="0"/>
    <n v="1068.08"/>
    <n v="0"/>
    <n v="0"/>
    <n v="991"/>
    <n v="19225.439999999999"/>
    <n v="4.4197780020181634"/>
    <n v="0"/>
    <n v="0"/>
    <n v="0"/>
    <n v="1058467.28"/>
    <s v="&lt;15 days"/>
    <n v="1"/>
    <s v="A"/>
    <n v="7"/>
    <n v="0"/>
  </r>
  <r>
    <s v="ASXN00767-02"/>
    <s v="触臂1600A 64针"/>
    <x v="10"/>
    <n v="212"/>
    <x v="1"/>
    <s v="HVX"/>
    <s v="Order specific"/>
    <s v="Order specific"/>
    <n v="2100"/>
    <n v="7"/>
    <n v="0"/>
    <n v="328.49"/>
    <n v="0"/>
    <n v="0"/>
    <n v="7"/>
    <n v="2299.4300000000003"/>
    <n v="938.57142857142867"/>
    <n v="0"/>
    <n v="0"/>
    <n v="0"/>
    <n v="2299.4300000000003"/>
    <s v="Order specific"/>
    <s v="Order specific"/>
    <s v="B"/>
    <s v=""/>
    <n v="0"/>
  </r>
  <r>
    <s v="ASXN00767-11"/>
    <s v="触臂1250A"/>
    <x v="3"/>
    <n v="202"/>
    <x v="1"/>
    <s v="HVX"/>
    <s v="MRP"/>
    <s v="MRP"/>
    <s v="VMI"/>
    <n v="18"/>
    <n v="0"/>
    <n v="482.36"/>
    <n v="0"/>
    <n v="0"/>
    <n v="738"/>
    <n v="8682.48"/>
    <n v="3.462059620596206"/>
    <n v="0"/>
    <n v="0"/>
    <n v="0"/>
    <n v="355981.68"/>
    <s v="&lt;15 days"/>
    <n v="1"/>
    <s v="A"/>
    <n v="7"/>
    <n v="0"/>
  </r>
  <r>
    <s v="ASXN00767-12"/>
    <s v="触臂1600A 58针"/>
    <x v="10"/>
    <n v="212"/>
    <x v="1"/>
    <s v="HVX"/>
    <s v="Order specific"/>
    <s v="Order specific"/>
    <n v="2100"/>
    <n v="1"/>
    <n v="0"/>
    <n v="268.95"/>
    <n v="0"/>
    <n v="0"/>
    <n v="61"/>
    <n v="268.95"/>
    <n v="107.70491803278688"/>
    <n v="0"/>
    <n v="0"/>
    <n v="0"/>
    <n v="16405.95"/>
    <s v="Order specific"/>
    <s v="Order specific"/>
    <s v="C"/>
    <s v=""/>
    <n v="0"/>
  </r>
  <r>
    <s v="ASXN00783-01"/>
    <s v="合闸按钮"/>
    <x v="3"/>
    <n v="202"/>
    <x v="1"/>
    <s v="HVX"/>
    <s v="MRP"/>
    <s v="MRP"/>
    <s v="VMI"/>
    <n v="1"/>
    <n v="0"/>
    <n v="3.63"/>
    <n v="0"/>
    <n v="0"/>
    <n v="151"/>
    <n v="3.63"/>
    <n v="2.4172185430463577"/>
    <n v="0"/>
    <n v="0"/>
    <n v="0"/>
    <n v="548.13"/>
    <s v="&lt;15 days"/>
    <n v="3"/>
    <s v="C"/>
    <n v="21"/>
    <n v="0"/>
  </r>
  <r>
    <s v="ASXN00783-02"/>
    <s v="合闸按钮(红色）"/>
    <x v="3"/>
    <n v="202"/>
    <x v="1"/>
    <s v="HVX"/>
    <s v="MRP"/>
    <s v="MRP"/>
    <s v="VMI"/>
    <n v="7"/>
    <n v="0"/>
    <n v="3.63"/>
    <n v="0"/>
    <n v="0"/>
    <n v="387"/>
    <n v="25.41"/>
    <n v="0.9431524547803618"/>
    <n v="0"/>
    <n v="0"/>
    <n v="0"/>
    <n v="1404.81"/>
    <s v="&lt;15 days"/>
    <n v="3"/>
    <s v="C"/>
    <n v="21"/>
    <n v="0"/>
  </r>
  <r>
    <s v="ASXN00783-03"/>
    <s v="分闸按钮"/>
    <x v="3"/>
    <n v="202"/>
    <x v="1"/>
    <s v="HVX"/>
    <s v="MRP"/>
    <s v="MRP"/>
    <s v="VMI"/>
    <n v="6"/>
    <n v="0"/>
    <n v="4.13"/>
    <n v="0"/>
    <n v="0"/>
    <n v="232"/>
    <n v="24.78"/>
    <n v="11.01293103448276"/>
    <n v="0"/>
    <n v="0"/>
    <n v="0"/>
    <n v="958.16"/>
    <s v="&lt;15 days"/>
    <n v="3"/>
    <s v="C"/>
    <n v="21"/>
    <n v="0"/>
  </r>
  <r>
    <s v="ASXN00804-01"/>
    <s v="手车翻板与机构联锁件"/>
    <x v="3"/>
    <n v="202"/>
    <x v="1"/>
    <s v="HVX"/>
    <s v="MRP"/>
    <s v="MRP"/>
    <s v="VMI"/>
    <n v="6"/>
    <n v="0"/>
    <n v="8.9"/>
    <n v="0"/>
    <n v="0"/>
    <n v="324"/>
    <n v="53.400000000000006"/>
    <n v="6.7592592592592586"/>
    <n v="0"/>
    <n v="0"/>
    <n v="0"/>
    <n v="2883.6"/>
    <s v="&lt;15 days"/>
    <n v="3"/>
    <s v="C"/>
    <n v="21"/>
    <n v="0"/>
  </r>
  <r>
    <s v="ASXN00805-01"/>
    <s v="HVX-40.5KV主轴摆臂"/>
    <x v="3"/>
    <n v="202"/>
    <x v="1"/>
    <s v="HVX"/>
    <s v="MRP"/>
    <s v="MRP"/>
    <s v="VMI"/>
    <n v="18"/>
    <n v="0"/>
    <n v="50.92"/>
    <n v="0"/>
    <n v="0"/>
    <n v="1209"/>
    <n v="916.56000000000006"/>
    <n v="1.8114143920595533"/>
    <n v="0"/>
    <n v="0"/>
    <n v="0"/>
    <n v="61562.28"/>
    <s v="&lt;15 days"/>
    <n v="2"/>
    <s v="B"/>
    <n v="14"/>
    <n v="0"/>
  </r>
  <r>
    <s v="ASXN00813-02"/>
    <s v="HVX-O 800MM手车"/>
    <x v="3"/>
    <n v="212"/>
    <x v="1"/>
    <s v="HVX"/>
    <s v="MRP"/>
    <s v="MRP"/>
    <s v="VMI"/>
    <n v="111"/>
    <n v="12"/>
    <n v="574.23"/>
    <n v="0"/>
    <n v="0"/>
    <n v="2293"/>
    <n v="63739.53"/>
    <n v="2.8652420409943304"/>
    <n v="0"/>
    <n v="0"/>
    <n v="6890.76"/>
    <n v="1316709.3900000001"/>
    <s v="&lt;15 days"/>
    <n v="1"/>
    <s v="A"/>
    <n v="7"/>
    <n v="0"/>
  </r>
  <r>
    <s v="ASXN00813-03"/>
    <s v="HVX-O 1000MM手车"/>
    <x v="3"/>
    <n v="212"/>
    <x v="1"/>
    <s v="HVX"/>
    <s v="MRP"/>
    <s v="MRP"/>
    <s v="VMI"/>
    <n v="14"/>
    <n v="1"/>
    <n v="791.99"/>
    <n v="0"/>
    <n v="0"/>
    <n v="362"/>
    <n v="11087.86"/>
    <n v="111.91988950276243"/>
    <n v="0"/>
    <n v="0"/>
    <n v="791.99"/>
    <n v="286700.38"/>
    <s v="&gt;90 days"/>
    <n v="1"/>
    <s v="A"/>
    <n v="7"/>
    <n v="6860.285993720845"/>
  </r>
  <r>
    <s v="ASXN00813-13"/>
    <s v="12KV带门联锁手车1000mm"/>
    <x v="4"/>
    <n v="212"/>
    <x v="1"/>
    <s v="HVX"/>
    <s v="Order specific"/>
    <s v="Order specific"/>
    <n v="2100"/>
    <n v="10"/>
    <n v="21"/>
    <n v="850.44"/>
    <n v="0"/>
    <n v="0"/>
    <n v="107"/>
    <n v="8504.4000000000015"/>
    <n v="47.757009345794387"/>
    <n v="0"/>
    <n v="0"/>
    <n v="17859.240000000002"/>
    <n v="90997.08"/>
    <s v="Order specific"/>
    <s v="Order specific"/>
    <s v="A"/>
    <s v=""/>
    <n v="0"/>
  </r>
  <r>
    <s v="ASXN00813-52"/>
    <s v="12KV 275mm电动手车"/>
    <x v="11"/>
    <n v="212"/>
    <x v="1"/>
    <s v="HVX"/>
    <s v="Order specific"/>
    <s v="Order specific"/>
    <n v="2100"/>
    <n v="8"/>
    <n v="0"/>
    <n v="2633.5"/>
    <n v="0"/>
    <n v="0"/>
    <n v="22"/>
    <n v="21068"/>
    <n v="165.90909090909091"/>
    <n v="0"/>
    <n v="0"/>
    <n v="0"/>
    <n v="57937"/>
    <s v="Order specific"/>
    <s v="Order specific"/>
    <s v="A"/>
    <s v=""/>
    <n v="0"/>
  </r>
  <r>
    <s v="ASXN00813-61"/>
    <s v="接触器底盘车650mm"/>
    <x v="3"/>
    <n v="212"/>
    <x v="1"/>
    <s v="HVX"/>
    <s v="MRP"/>
    <s v="MRP"/>
    <s v="VMI"/>
    <n v="32"/>
    <n v="0"/>
    <n v="589.63"/>
    <n v="0"/>
    <n v="0"/>
    <n v="413"/>
    <n v="18868.16"/>
    <n v="7.0702179176755449"/>
    <n v="0"/>
    <n v="0"/>
    <n v="0"/>
    <n v="243517.19"/>
    <s v="&lt;15 days"/>
    <n v="1"/>
    <s v="A"/>
    <n v="7"/>
    <n v="123.67691178082184"/>
  </r>
  <r>
    <s v="ASXN00813-62"/>
    <s v="CVX-OEM  650mm 底盘车带关门连锁"/>
    <x v="9"/>
    <n v="212"/>
    <x v="1"/>
    <s v="HVX"/>
    <s v="Order specific"/>
    <s v="Order specific"/>
    <n v="2100"/>
    <n v="3"/>
    <n v="0"/>
    <n v="686.5"/>
    <n v="0"/>
    <n v="0"/>
    <n v="84"/>
    <n v="2059.5"/>
    <n v="139.04761904761904"/>
    <n v="0"/>
    <n v="0"/>
    <n v="0"/>
    <n v="57666"/>
    <s v="Order specific"/>
    <s v="Order specific"/>
    <s v="B"/>
    <s v=""/>
    <n v="0"/>
  </r>
  <r>
    <s v="ASXN00813-81"/>
    <s v="CVX电动手车650mm"/>
    <x v="9"/>
    <n v="212"/>
    <x v="1"/>
    <s v="HVX"/>
    <s v="Order specific"/>
    <s v="Order specific"/>
    <n v="2100"/>
    <n v="1"/>
    <n v="20"/>
    <n v="2193"/>
    <n v="0"/>
    <n v="0"/>
    <n v="21"/>
    <n v="2193"/>
    <n v="52.142857142857139"/>
    <n v="0"/>
    <n v="0"/>
    <n v="43860"/>
    <n v="46053"/>
    <s v="Order specific"/>
    <s v="Order specific"/>
    <s v="B"/>
    <s v=""/>
    <n v="0"/>
  </r>
  <r>
    <s v="ASXN00823-01"/>
    <s v="TRANSMISSION"/>
    <x v="4"/>
    <n v="202"/>
    <x v="1"/>
    <s v="HVX"/>
    <s v="Order specific"/>
    <s v="Order specific"/>
    <n v="2100"/>
    <n v="11"/>
    <n v="6"/>
    <n v="124.67"/>
    <n v="0"/>
    <n v="0"/>
    <n v="60"/>
    <n v="1371.3700000000001"/>
    <n v="6.083333333333333"/>
    <n v="0"/>
    <n v="0"/>
    <n v="748.02"/>
    <n v="7480.2"/>
    <s v="Order specific"/>
    <s v="Order specific"/>
    <s v="B"/>
    <s v=""/>
    <n v="0"/>
  </r>
  <r>
    <s v="ASXN00823-02"/>
    <s v="TRANSMISSION"/>
    <x v="4"/>
    <n v="202"/>
    <x v="1"/>
    <s v="HVX"/>
    <s v="Order specific"/>
    <s v="Order specific"/>
    <n v="2100"/>
    <n v="22"/>
    <n v="12"/>
    <n v="126.16"/>
    <n v="0"/>
    <n v="0"/>
    <n v="120"/>
    <n v="2775.52"/>
    <n v="33.458333333333329"/>
    <n v="0"/>
    <n v="0"/>
    <n v="1513.92"/>
    <n v="15139.199999999999"/>
    <s v="Order specific"/>
    <s v="Order specific"/>
    <s v="B"/>
    <s v=""/>
    <n v="0"/>
  </r>
  <r>
    <s v="ASXN00840-01"/>
    <s v="40.5KV小面板"/>
    <x v="3"/>
    <n v="202"/>
    <x v="1"/>
    <s v="HVX"/>
    <s v="MRP"/>
    <s v="MRP"/>
    <s v="VMI"/>
    <n v="6"/>
    <n v="0"/>
    <n v="11.93"/>
    <n v="0"/>
    <n v="0"/>
    <n v="388"/>
    <n v="71.58"/>
    <n v="20.695876288659793"/>
    <n v="0"/>
    <n v="0"/>
    <n v="0"/>
    <n v="4628.84"/>
    <s v="&lt;30 days"/>
    <n v="3"/>
    <s v="C"/>
    <n v="21"/>
    <n v="0"/>
  </r>
  <r>
    <s v="ASXN00842-01"/>
    <s v="中置式PT车底盘车(DNF7柜)"/>
    <x v="10"/>
    <n v="212"/>
    <x v="1"/>
    <s v="HVX"/>
    <s v="Order specific"/>
    <s v="Order specific"/>
    <n v="2100"/>
    <n v="3"/>
    <n v="0"/>
    <n v="2557.86"/>
    <n v="0"/>
    <n v="0"/>
    <n v="26"/>
    <n v="7673.58"/>
    <n v="84.230769230769241"/>
    <n v="0"/>
    <n v="0"/>
    <n v="0"/>
    <n v="66504.36"/>
    <s v="Order specific"/>
    <s v="Order specific"/>
    <s v="A"/>
    <s v=""/>
    <n v="0"/>
  </r>
  <r>
    <s v="AVX000076-01"/>
    <s v="Y1支架连接片"/>
    <x v="4"/>
    <n v="202"/>
    <x v="1"/>
    <s v="HVX"/>
    <s v="Order specific"/>
    <s v="Order specific"/>
    <n v="2100"/>
    <n v="5"/>
    <n v="0"/>
    <n v="6.32"/>
    <n v="0"/>
    <n v="0"/>
    <n v="8"/>
    <n v="31.6"/>
    <n v="136.875"/>
    <n v="0"/>
    <n v="0"/>
    <n v="0"/>
    <n v="50.56"/>
    <s v="Order specific"/>
    <s v="Order specific"/>
    <s v="C"/>
    <s v=""/>
    <n v="0"/>
  </r>
  <r>
    <s v="AVX000085-01"/>
    <s v="单边卡簧销"/>
    <x v="10"/>
    <n v="202"/>
    <x v="1"/>
    <s v="HVX"/>
    <s v="Order specific"/>
    <s v="Order specific"/>
    <n v="2100"/>
    <n v="19"/>
    <n v="14"/>
    <n v="1.35"/>
    <n v="0"/>
    <n v="0"/>
    <n v="376"/>
    <n v="25.650000000000002"/>
    <n v="4.8537234042553195"/>
    <n v="0"/>
    <n v="0"/>
    <n v="18.900000000000002"/>
    <n v="507.6"/>
    <s v="Order specific"/>
    <s v="Order specific"/>
    <s v="C"/>
    <s v=""/>
    <n v="0"/>
  </r>
  <r>
    <s v="AVX000095-01"/>
    <s v="手车翻板联锁件"/>
    <x v="10"/>
    <n v="202"/>
    <x v="1"/>
    <s v="HVX"/>
    <s v="Order specific"/>
    <s v="Order specific"/>
    <n v="2100"/>
    <n v="60"/>
    <n v="40"/>
    <n v="3.77"/>
    <n v="0"/>
    <n v="0"/>
    <n v="650"/>
    <n v="226.2"/>
    <n v="10.669230769230769"/>
    <n v="0"/>
    <n v="0"/>
    <n v="150.80000000000001"/>
    <n v="2450.5"/>
    <s v="Order specific"/>
    <s v="Order specific"/>
    <s v="C"/>
    <s v=""/>
    <n v="0"/>
  </r>
  <r>
    <s v="AVX000146-01"/>
    <s v="左立柱--AMS275"/>
    <x v="0"/>
    <n v="212"/>
    <x v="0"/>
    <s v="VEP"/>
    <s v="Order specific"/>
    <s v="Order specific"/>
    <n v="2100"/>
    <n v="5"/>
    <n v="3"/>
    <n v="26.4"/>
    <n v="0"/>
    <n v="0"/>
    <n v="44"/>
    <n v="132"/>
    <n v="497.72727272727269"/>
    <n v="0"/>
    <n v="0"/>
    <n v="79.199999999999989"/>
    <n v="1161.5999999999999"/>
    <s v="Order specific"/>
    <s v="Order specific"/>
    <s v="C"/>
    <s v=""/>
    <n v="0"/>
  </r>
  <r>
    <s v="AVX000147-02"/>
    <s v="右立柱--AMS275"/>
    <x v="0"/>
    <n v="212"/>
    <x v="0"/>
    <s v="VEP"/>
    <s v="Order specific"/>
    <s v="Order specific"/>
    <n v="2100"/>
    <n v="5"/>
    <n v="3"/>
    <n v="46.23"/>
    <n v="0"/>
    <n v="0"/>
    <n v="33"/>
    <n v="231.14999999999998"/>
    <n v="55.303030303030305"/>
    <n v="0"/>
    <n v="0"/>
    <n v="138.69"/>
    <n v="1525.59"/>
    <s v="Order specific"/>
    <s v="Order specific"/>
    <s v="C"/>
    <s v=""/>
    <n v="0"/>
  </r>
  <r>
    <s v="AVX000148-01"/>
    <s v="中间封板--AMS275"/>
    <x v="0"/>
    <n v="212"/>
    <x v="0"/>
    <s v="VEP"/>
    <s v="Order specific"/>
    <s v="Order specific"/>
    <n v="2100"/>
    <n v="5"/>
    <n v="3"/>
    <n v="76.92"/>
    <n v="0"/>
    <n v="0"/>
    <n v="44"/>
    <n v="384.6"/>
    <n v="41.477272727272727"/>
    <n v="0"/>
    <n v="0"/>
    <n v="230.76"/>
    <n v="3384.48"/>
    <s v="Order specific"/>
    <s v="Order specific"/>
    <s v="C"/>
    <s v=""/>
    <n v="0"/>
  </r>
  <r>
    <s v="AVX000150-01"/>
    <s v="INDICATOR"/>
    <x v="2"/>
    <n v="202"/>
    <x v="1"/>
    <s v="HVX"/>
    <s v="SM"/>
    <s v="kanban"/>
    <n v="2600"/>
    <n v="50"/>
    <n v="80"/>
    <n v="12.38"/>
    <n v="0"/>
    <n v="20"/>
    <n v="394"/>
    <n v="619"/>
    <n v="4.6319796954314718"/>
    <n v="0"/>
    <n v="123.80000000000001"/>
    <n v="990.40000000000009"/>
    <n v="4877.72"/>
    <s v="&lt;15 days"/>
    <n v="3"/>
    <s v="C"/>
    <n v="21"/>
    <n v="0"/>
  </r>
  <r>
    <s v="AVX000151-01"/>
    <s v="PIN"/>
    <x v="5"/>
    <n v="202"/>
    <x v="1"/>
    <s v="HVX"/>
    <s v="Order specific"/>
    <s v="Order specific"/>
    <n v="2100"/>
    <n v="12"/>
    <n v="2"/>
    <n v="40"/>
    <n v="12"/>
    <n v="0"/>
    <n v="10"/>
    <n v="480"/>
    <n v="1825"/>
    <n v="480"/>
    <n v="0"/>
    <n v="80"/>
    <n v="400"/>
    <s v="Order specific"/>
    <s v="Order specific"/>
    <s v="C"/>
    <s v=""/>
    <n v="0"/>
  </r>
  <r>
    <s v="AVX000160-01"/>
    <s v="PIN"/>
    <x v="11"/>
    <n v="212"/>
    <x v="1"/>
    <s v="HVX"/>
    <s v="Order specific"/>
    <s v="Order specific"/>
    <n v="2100"/>
    <n v="24"/>
    <n v="12"/>
    <n v="1.98"/>
    <n v="0"/>
    <n v="0"/>
    <n v="246"/>
    <n v="47.519999999999996"/>
    <n v="17.804878048780488"/>
    <n v="0"/>
    <n v="0"/>
    <n v="23.759999999999998"/>
    <n v="487.08"/>
    <s v="Order specific"/>
    <s v="Order specific"/>
    <s v="C"/>
    <s v=""/>
    <n v="0"/>
  </r>
  <r>
    <s v="AVX000161-01"/>
    <s v="FP40.5 相柱绝缘罩(DNF7&amp;AMS 1250A)"/>
    <x v="0"/>
    <n v="202"/>
    <x v="0"/>
    <s v="VEP"/>
    <s v="Order specific"/>
    <s v="Order specific"/>
    <n v="2100"/>
    <n v="15"/>
    <n v="9"/>
    <n v="33.94"/>
    <n v="0"/>
    <n v="0"/>
    <n v="111"/>
    <n v="509.09999999999997"/>
    <n v="78.918918918918919"/>
    <n v="0"/>
    <n v="0"/>
    <n v="305.45999999999998"/>
    <n v="3767.3399999999997"/>
    <s v="Order specific"/>
    <s v="Order specific"/>
    <s v="C"/>
    <s v=""/>
    <n v="0"/>
  </r>
  <r>
    <s v="AVX000162-01"/>
    <s v="起吊杆--275"/>
    <x v="0"/>
    <n v="212"/>
    <x v="0"/>
    <s v="VEP"/>
    <s v="Order specific"/>
    <s v="Order specific"/>
    <n v="2100"/>
    <n v="5"/>
    <n v="3"/>
    <n v="36.369999999999997"/>
    <n v="0"/>
    <n v="0"/>
    <n v="44"/>
    <n v="181.85"/>
    <n v="124.43181818181817"/>
    <n v="0"/>
    <n v="0"/>
    <n v="109.10999999999999"/>
    <n v="1600.28"/>
    <s v="Order specific"/>
    <s v="Order specific"/>
    <s v="C"/>
    <s v=""/>
    <n v="0"/>
  </r>
  <r>
    <s v="AVX000162-02"/>
    <s v="起吊杆--300"/>
    <x v="0"/>
    <n v="212"/>
    <x v="0"/>
    <s v="VEP"/>
    <s v="Order specific"/>
    <s v="Order specific"/>
    <n v="2100"/>
    <n v="2"/>
    <n v="1"/>
    <n v="39.67"/>
    <n v="0"/>
    <n v="0"/>
    <n v="44"/>
    <n v="79.34"/>
    <n v="41.477272727272727"/>
    <n v="0"/>
    <n v="0"/>
    <n v="39.67"/>
    <n v="1745.48"/>
    <s v="Order specific"/>
    <s v="Order specific"/>
    <s v="C"/>
    <s v=""/>
    <n v="0"/>
  </r>
  <r>
    <s v="AVX000178-01"/>
    <s v="MTX承重块"/>
    <x v="10"/>
    <n v="212"/>
    <x v="1"/>
    <s v="HVX"/>
    <s v="Order specific"/>
    <s v="Order specific"/>
    <n v="2100"/>
    <n v="2"/>
    <n v="10"/>
    <n v="113.69"/>
    <n v="0"/>
    <n v="0"/>
    <n v="50"/>
    <n v="227.38"/>
    <n v="14.6"/>
    <n v="0"/>
    <n v="0"/>
    <n v="1136.9000000000001"/>
    <n v="5684.5"/>
    <s v="Order specific"/>
    <s v="Order specific"/>
    <s v="C"/>
    <s v=""/>
    <n v="0"/>
  </r>
  <r>
    <s v="AVX000190-01"/>
    <s v="手车联琐销"/>
    <x v="0"/>
    <n v="105"/>
    <x v="0"/>
    <s v="VEP"/>
    <s v="Order specific"/>
    <s v="Order specific"/>
    <n v="2100"/>
    <n v="40"/>
    <n v="0"/>
    <n v="3.23"/>
    <n v="0"/>
    <n v="0"/>
    <n v="0"/>
    <n v="129.19999999999999"/>
    <s v=""/>
    <n v="0"/>
    <n v="0"/>
    <n v="0"/>
    <n v="0"/>
    <s v="Order specific"/>
    <s v="Order specific"/>
    <s v="C"/>
    <s v=""/>
    <n v="0"/>
  </r>
  <r>
    <s v="AVX000192-01"/>
    <s v="SUPPORT"/>
    <x v="10"/>
    <n v="202"/>
    <x v="1"/>
    <s v="HVX"/>
    <s v="Order specific"/>
    <s v="Order specific"/>
    <n v="2100"/>
    <n v="5"/>
    <n v="0"/>
    <n v="6.71"/>
    <n v="0"/>
    <n v="0"/>
    <n v="7"/>
    <n v="33.549999999999997"/>
    <n v="2085.7142857142858"/>
    <n v="0"/>
    <n v="0"/>
    <n v="0"/>
    <n v="46.97"/>
    <s v="Order specific"/>
    <s v="Order specific"/>
    <s v="C"/>
    <s v=""/>
    <n v="0"/>
  </r>
  <r>
    <s v="AVX000195-01"/>
    <s v="航空插蛇皮管挂架"/>
    <x v="3"/>
    <n v="202"/>
    <x v="1"/>
    <s v="HVX"/>
    <s v="MRP"/>
    <s v="MRP"/>
    <s v="VMI"/>
    <n v="8"/>
    <n v="0"/>
    <n v="11.15"/>
    <n v="0"/>
    <n v="0"/>
    <n v="227"/>
    <n v="89.2"/>
    <n v="8.0396475770925111"/>
    <n v="0"/>
    <n v="0"/>
    <n v="0"/>
    <n v="2531.0500000000002"/>
    <s v="&lt;15 days"/>
    <n v="3"/>
    <s v="C"/>
    <n v="21"/>
    <n v="0"/>
  </r>
  <r>
    <s v="AVX000272-01"/>
    <s v="PACKER"/>
    <x v="2"/>
    <n v="212"/>
    <x v="1"/>
    <s v="HVX"/>
    <s v="SM"/>
    <s v="kanban"/>
    <n v="2600"/>
    <n v="58"/>
    <n v="40"/>
    <n v="1.93"/>
    <n v="0"/>
    <n v="20"/>
    <n v="504"/>
    <n v="111.94"/>
    <n v="5.7936507936507935"/>
    <n v="0"/>
    <n v="19.3"/>
    <n v="77.2"/>
    <n v="972.71999999999991"/>
    <s v="&lt;15 days"/>
    <n v="3"/>
    <s v="C"/>
    <n v="21"/>
    <n v="0"/>
  </r>
  <r>
    <s v="AVX000307-01"/>
    <s v="FP触臂联接螺母(1250A)"/>
    <x v="0"/>
    <n v="212"/>
    <x v="0"/>
    <s v="VEP"/>
    <s v="Order specific"/>
    <s v="Order specific"/>
    <n v="2100"/>
    <n v="16"/>
    <n v="12"/>
    <n v="10.17"/>
    <n v="0"/>
    <n v="0"/>
    <n v="224"/>
    <n v="162.72"/>
    <n v="94.508928571428584"/>
    <n v="0"/>
    <n v="0"/>
    <n v="122.03999999999999"/>
    <n v="2278.08"/>
    <s v="Order specific"/>
    <s v="Order specific"/>
    <s v="C"/>
    <s v=""/>
    <n v="0"/>
  </r>
  <r>
    <s v="AVX000308-01"/>
    <s v="FP Y0固定螺栓"/>
    <x v="0"/>
    <n v="212"/>
    <x v="0"/>
    <s v="VEP"/>
    <s v="Order specific"/>
    <s v="Order specific"/>
    <n v="2100"/>
    <n v="4"/>
    <n v="0"/>
    <n v="2.09"/>
    <n v="0"/>
    <n v="0"/>
    <n v="0"/>
    <n v="8.36"/>
    <s v=""/>
    <n v="0"/>
    <n v="0"/>
    <n v="0"/>
    <n v="0"/>
    <s v="Order specific"/>
    <s v="Order specific"/>
    <s v="C"/>
    <s v=""/>
    <n v="0"/>
  </r>
  <r>
    <s v="AVX000311-01"/>
    <s v="起吊板"/>
    <x v="0"/>
    <n v="212"/>
    <x v="0"/>
    <s v="VEP"/>
    <s v="Order specific"/>
    <s v="Order specific"/>
    <n v="2100"/>
    <n v="10"/>
    <n v="8"/>
    <n v="33.31"/>
    <n v="0"/>
    <n v="0"/>
    <n v="176"/>
    <n v="333.1"/>
    <n v="8.295454545454545"/>
    <n v="0"/>
    <n v="0"/>
    <n v="266.48"/>
    <n v="5862.56"/>
    <s v="Order specific"/>
    <s v="Order specific"/>
    <s v="C"/>
    <s v=""/>
    <n v="0"/>
  </r>
  <r>
    <s v="AVX000338-01"/>
    <s v="WASHER"/>
    <x v="11"/>
    <n v="217"/>
    <x v="1"/>
    <s v="HVX"/>
    <s v="Order specific"/>
    <s v="Order specific"/>
    <n v="2100"/>
    <n v="30"/>
    <n v="0"/>
    <n v="18.3"/>
    <n v="0"/>
    <n v="0"/>
    <n v="0"/>
    <n v="549"/>
    <s v=""/>
    <n v="0"/>
    <n v="0"/>
    <n v="0"/>
    <n v="0"/>
    <s v="Order specific"/>
    <s v="Order specific"/>
    <s v="C"/>
    <s v=""/>
    <n v="0"/>
  </r>
  <r>
    <s v="AVX000341-01"/>
    <s v="SUPPORT"/>
    <x v="2"/>
    <n v="202"/>
    <x v="1"/>
    <s v="HVX"/>
    <s v="SM"/>
    <s v="kanban"/>
    <n v="2600"/>
    <n v="302"/>
    <n v="600"/>
    <n v="6.7"/>
    <n v="0"/>
    <n v="150"/>
    <n v="2483"/>
    <n v="2023.4"/>
    <n v="4.4099879178413204"/>
    <n v="0"/>
    <n v="502.5"/>
    <n v="4020"/>
    <n v="16636.100000000002"/>
    <s v="&lt;15 days"/>
    <n v="2"/>
    <s v="B"/>
    <n v="14"/>
    <n v="0"/>
  </r>
  <r>
    <s v="AVX000377-01"/>
    <s v="S8,S9端子排安装支架"/>
    <x v="3"/>
    <n v="202"/>
    <x v="1"/>
    <s v="HVX"/>
    <s v="MRP"/>
    <s v="MRP"/>
    <s v="VMI"/>
    <n v="51"/>
    <n v="0"/>
    <n v="10.26"/>
    <n v="0"/>
    <n v="0"/>
    <n v="1867"/>
    <n v="523.26"/>
    <n v="59.041242635243705"/>
    <n v="0"/>
    <n v="0"/>
    <n v="0"/>
    <n v="19155.419999999998"/>
    <s v="&lt;90 days"/>
    <n v="2"/>
    <s v="C"/>
    <n v="14"/>
    <n v="263.46100650639573"/>
  </r>
  <r>
    <s v="AVX000384-01"/>
    <s v="特殊IP板"/>
    <x v="4"/>
    <n v="202"/>
    <x v="1"/>
    <s v="HVX"/>
    <s v="Order specific"/>
    <s v="Order specific"/>
    <n v="2100"/>
    <n v="2"/>
    <n v="0"/>
    <n v="48.55"/>
    <n v="0"/>
    <n v="0"/>
    <n v="0"/>
    <n v="97.1"/>
    <s v=""/>
    <n v="0"/>
    <n v="0"/>
    <n v="0"/>
    <n v="0"/>
    <s v="Order specific"/>
    <s v="Order specific"/>
    <s v="C"/>
    <s v=""/>
    <n v="0"/>
  </r>
  <r>
    <s v="AVX000385-01"/>
    <s v="特殊IP板"/>
    <x v="4"/>
    <n v="202"/>
    <x v="1"/>
    <s v="HVX"/>
    <s v="Order specific"/>
    <s v="Order specific"/>
    <n v="2100"/>
    <n v="2"/>
    <n v="0"/>
    <n v="35.07"/>
    <n v="0"/>
    <n v="0"/>
    <n v="0"/>
    <n v="70.14"/>
    <s v=""/>
    <n v="0"/>
    <n v="0"/>
    <n v="0"/>
    <n v="0"/>
    <s v="Order specific"/>
    <s v="Order specific"/>
    <s v="C"/>
    <s v=""/>
    <n v="0"/>
  </r>
  <r>
    <s v="AVX000386-01"/>
    <s v="特殊IP板"/>
    <x v="4"/>
    <n v="202"/>
    <x v="1"/>
    <s v="HVX"/>
    <s v="Order specific"/>
    <s v="Order specific"/>
    <n v="2100"/>
    <n v="2"/>
    <n v="0"/>
    <n v="35.07"/>
    <n v="0"/>
    <n v="0"/>
    <n v="0"/>
    <n v="70.14"/>
    <s v=""/>
    <n v="0"/>
    <n v="0"/>
    <n v="0"/>
    <n v="0"/>
    <s v="Order specific"/>
    <s v="Order specific"/>
    <s v="C"/>
    <s v=""/>
    <n v="0"/>
  </r>
  <r>
    <s v="AVX000394-01"/>
    <s v="定位块"/>
    <x v="7"/>
    <n v="202"/>
    <x v="1"/>
    <s v="HVX"/>
    <s v="Order specific"/>
    <s v="Order specific"/>
    <n v="2100"/>
    <n v="1"/>
    <n v="0"/>
    <n v="10.43"/>
    <n v="0"/>
    <n v="0"/>
    <n v="12"/>
    <n v="10.43"/>
    <n v="60.833333333333329"/>
    <n v="0"/>
    <n v="0"/>
    <n v="0"/>
    <n v="125.16"/>
    <s v="Order specific"/>
    <s v="Order specific"/>
    <s v="C"/>
    <s v=""/>
    <n v="0"/>
  </r>
  <r>
    <s v="AVX000402-01"/>
    <s v="FIXING"/>
    <x v="2"/>
    <n v="202"/>
    <x v="1"/>
    <s v="HVX"/>
    <s v="SM"/>
    <s v="kanban"/>
    <n v="2600"/>
    <n v="60"/>
    <n v="0"/>
    <n v="11.96"/>
    <n v="0"/>
    <n v="60"/>
    <n v="4721"/>
    <n v="717.6"/>
    <n v="7.7314128362635043E-2"/>
    <n v="0"/>
    <n v="358.8"/>
    <n v="0"/>
    <n v="56463.16"/>
    <s v="&lt;15 days"/>
    <n v="2"/>
    <s v="C"/>
    <n v="14"/>
    <n v="0"/>
  </r>
  <r>
    <s v="AVX000405-01"/>
    <s v="软连接连接螺杆"/>
    <x v="2"/>
    <n v="212"/>
    <x v="1"/>
    <s v="HVX"/>
    <s v="SM"/>
    <s v="kanban"/>
    <n v="2600"/>
    <n v="483"/>
    <n v="360"/>
    <n v="4.5999999999999996"/>
    <n v="0"/>
    <n v="180"/>
    <n v="3246"/>
    <n v="2221.7999999999997"/>
    <n v="6.7467652495378934"/>
    <n v="0"/>
    <n v="413.99999999999994"/>
    <n v="1655.9999999999998"/>
    <n v="14931.599999999999"/>
    <s v="&lt;15 days"/>
    <n v="2"/>
    <s v="B"/>
    <n v="14"/>
    <n v="0"/>
  </r>
  <r>
    <s v="AVX000407-01"/>
    <s v="软连接垫片φ10.5X2"/>
    <x v="2"/>
    <n v="212"/>
    <x v="0"/>
    <s v="VEP"/>
    <s v="SM"/>
    <s v="kanban"/>
    <n v="2600"/>
    <n v="84"/>
    <n v="2200"/>
    <n v="1"/>
    <n v="0"/>
    <n v="1000"/>
    <n v="37611"/>
    <n v="84"/>
    <n v="4.6873255164712448"/>
    <n v="0"/>
    <n v="500"/>
    <n v="2200"/>
    <n v="37611"/>
    <s v="&lt;15 days"/>
    <n v="2"/>
    <s v="C"/>
    <n v="14"/>
    <n v="0"/>
  </r>
  <r>
    <s v="AVX000408-01"/>
    <s v="极柱软连接 630/1250A"/>
    <x v="3"/>
    <n v="212"/>
    <x v="1"/>
    <s v="HVX"/>
    <s v="MRP"/>
    <s v="MRP"/>
    <s v="VMI"/>
    <n v="242"/>
    <n v="0"/>
    <n v="61.8"/>
    <n v="0"/>
    <n v="0"/>
    <n v="20355"/>
    <n v="14955.599999999999"/>
    <n v="1.5062638172439204"/>
    <n v="0"/>
    <n v="0"/>
    <n v="0"/>
    <n v="1257939"/>
    <s v="&lt;15 days"/>
    <n v="1"/>
    <s v="A"/>
    <n v="7"/>
    <n v="0"/>
  </r>
  <r>
    <s v="AVX000408-02"/>
    <s v="HVX-O软连接630A"/>
    <x v="3"/>
    <n v="202"/>
    <x v="1"/>
    <s v="HVX"/>
    <s v="MRP"/>
    <s v="MRP"/>
    <s v="VMI"/>
    <n v="45"/>
    <n v="0"/>
    <n v="46.21"/>
    <n v="0"/>
    <n v="0"/>
    <n v="2004"/>
    <n v="2079.4499999999998"/>
    <n v="44.076846307385232"/>
    <n v="0"/>
    <n v="0"/>
    <n v="0"/>
    <n v="92604.84"/>
    <s v="&lt;90 days"/>
    <n v="2"/>
    <s v="B"/>
    <n v="14"/>
    <n v="936.51384283935238"/>
  </r>
  <r>
    <s v="AVX000409-03"/>
    <s v="AVX000409-03 HV500电机支架垫块"/>
    <x v="3"/>
    <n v="202"/>
    <x v="1"/>
    <s v="HVX"/>
    <s v="MRP"/>
    <s v="MRP"/>
    <s v="VMI"/>
    <n v="7"/>
    <n v="0"/>
    <n v="3.3"/>
    <n v="0"/>
    <n v="0"/>
    <n v="139"/>
    <n v="23.099999999999998"/>
    <n v="118.16546762589928"/>
    <n v="0"/>
    <n v="0"/>
    <n v="0"/>
    <n v="458.7"/>
    <s v="&gt;90 days"/>
    <n v="3"/>
    <s v="C"/>
    <n v="21"/>
    <n v="12.536528219178082"/>
  </r>
  <r>
    <s v="AVX000409-05"/>
    <s v="WASHER"/>
    <x v="3"/>
    <n v="212"/>
    <x v="1"/>
    <s v="HVX"/>
    <s v="MRP"/>
    <s v="MRP"/>
    <s v="VMI"/>
    <n v="139"/>
    <n v="0"/>
    <n v="12.69"/>
    <n v="0"/>
    <n v="0"/>
    <n v="3114"/>
    <n v="1763.9099999999999"/>
    <n v="0.82048811817597933"/>
    <n v="0"/>
    <n v="0"/>
    <n v="0"/>
    <n v="39516.659999999996"/>
    <s v="&lt;15 days"/>
    <n v="2"/>
    <s v="B"/>
    <n v="14"/>
    <n v="0"/>
  </r>
  <r>
    <s v="AVX000420-01"/>
    <s v="拉杆垫片"/>
    <x v="2"/>
    <n v="202"/>
    <x v="1"/>
    <s v="HVX"/>
    <s v="SM"/>
    <s v="kanban"/>
    <n v="2600"/>
    <n v="191"/>
    <n v="300"/>
    <n v="3.11"/>
    <n v="0"/>
    <n v="60"/>
    <n v="756"/>
    <n v="594.01"/>
    <n v="67.109788359788368"/>
    <n v="0"/>
    <n v="93.3"/>
    <n v="933"/>
    <n v="2351.16"/>
    <s v="&lt;90 days"/>
    <n v="3"/>
    <s v="C"/>
    <n v="21"/>
    <n v="269.36734856410766"/>
  </r>
  <r>
    <s v="AVX000423-01"/>
    <s v="HVX-40.5KV主轴摆臂卡片"/>
    <x v="3"/>
    <n v="202"/>
    <x v="1"/>
    <s v="HVX"/>
    <s v="MRP"/>
    <s v="MRP"/>
    <s v="VMI"/>
    <n v="42"/>
    <n v="0"/>
    <n v="4.16"/>
    <n v="0"/>
    <n v="0"/>
    <n v="1442"/>
    <n v="174.72"/>
    <n v="48.346047156726769"/>
    <n v="0"/>
    <n v="0"/>
    <n v="0"/>
    <n v="5998.72"/>
    <s v="&lt;90 days"/>
    <n v="3"/>
    <s v="C"/>
    <n v="21"/>
    <n v="65.225909511582884"/>
  </r>
  <r>
    <s v="AVX000442-01"/>
    <s v="PIPE"/>
    <x v="2"/>
    <n v="202"/>
    <x v="1"/>
    <s v="HVX"/>
    <s v="SM"/>
    <s v="kanban"/>
    <n v="2600"/>
    <n v="563"/>
    <n v="1169"/>
    <n v="2.5"/>
    <n v="0"/>
    <n v="200"/>
    <n v="4317"/>
    <n v="1407.5"/>
    <n v="3.5510771369006258"/>
    <n v="0"/>
    <n v="250"/>
    <n v="2922.5"/>
    <n v="10792.5"/>
    <s v="&lt;15 days"/>
    <n v="2"/>
    <s v="B"/>
    <n v="14"/>
    <n v="0"/>
  </r>
  <r>
    <s v="AVX000443-01"/>
    <s v="SUPPORT STRUCTURE"/>
    <x v="2"/>
    <n v="202"/>
    <x v="1"/>
    <s v="HVX"/>
    <s v="SM"/>
    <s v="kanban"/>
    <n v="2600"/>
    <n v="25"/>
    <n v="90"/>
    <n v="12.96"/>
    <n v="0"/>
    <n v="30"/>
    <n v="326"/>
    <n v="324"/>
    <n v="630.35276073619627"/>
    <n v="0"/>
    <n v="194.4"/>
    <n v="1166.4000000000001"/>
    <n v="4224.96"/>
    <s v="&gt;90 days"/>
    <n v="3"/>
    <s v="C"/>
    <n v="21"/>
    <n v="206.71598900216551"/>
  </r>
  <r>
    <s v="AVX000444-01"/>
    <s v="SUPPORT STRUCTURE"/>
    <x v="2"/>
    <n v="202"/>
    <x v="1"/>
    <s v="HVX"/>
    <s v="SM"/>
    <s v="kanban"/>
    <n v="2600"/>
    <n v="26"/>
    <n v="90"/>
    <n v="12.96"/>
    <n v="0"/>
    <n v="30"/>
    <n v="326"/>
    <n v="336.96000000000004"/>
    <n v="27.990797546012271"/>
    <n v="0"/>
    <n v="194.4"/>
    <n v="1166.4000000000001"/>
    <n v="4224.96"/>
    <s v="&lt;30 days"/>
    <n v="3"/>
    <s v="C"/>
    <n v="21"/>
    <n v="55.543563221917822"/>
  </r>
  <r>
    <s v="AVX000454-02"/>
    <s v="SEALING END"/>
    <x v="4"/>
    <n v="202"/>
    <x v="1"/>
    <s v="HVX"/>
    <s v="Order specific"/>
    <s v="Order specific"/>
    <n v="2100"/>
    <n v="2"/>
    <n v="0"/>
    <n v="29.13"/>
    <n v="0"/>
    <n v="0"/>
    <n v="6"/>
    <n v="58.26"/>
    <n v="1581.6666666666665"/>
    <n v="0"/>
    <n v="0"/>
    <n v="0"/>
    <n v="174.78"/>
    <s v="Order specific"/>
    <s v="Order specific"/>
    <s v="C"/>
    <s v=""/>
    <n v="0"/>
  </r>
  <r>
    <s v="AVX000454-03"/>
    <s v="IP左侧板210mm"/>
    <x v="4"/>
    <n v="202"/>
    <x v="1"/>
    <s v="HVX"/>
    <s v="Order specific"/>
    <s v="Order specific"/>
    <n v="2100"/>
    <n v="6"/>
    <n v="0"/>
    <n v="25.01"/>
    <n v="0"/>
    <n v="0"/>
    <n v="98"/>
    <n v="150.06"/>
    <n v="7.4489795918367339"/>
    <n v="0"/>
    <n v="0"/>
    <n v="0"/>
    <n v="2450.98"/>
    <s v="Order specific"/>
    <s v="Order specific"/>
    <s v="C"/>
    <s v=""/>
    <n v="0"/>
  </r>
  <r>
    <s v="AVX000454-04"/>
    <s v="IP右侧板210mm"/>
    <x v="4"/>
    <n v="202"/>
    <x v="1"/>
    <s v="HVX"/>
    <s v="Order specific"/>
    <s v="Order specific"/>
    <n v="2100"/>
    <n v="6"/>
    <n v="0"/>
    <n v="25.01"/>
    <n v="0"/>
    <n v="0"/>
    <n v="96"/>
    <n v="150.06"/>
    <n v="22.8125"/>
    <n v="0"/>
    <n v="0"/>
    <n v="0"/>
    <n v="2400.96"/>
    <s v="Order specific"/>
    <s v="Order specific"/>
    <s v="C"/>
    <s v=""/>
    <n v="0"/>
  </r>
  <r>
    <s v="AVX000454-21"/>
    <s v="IP左侧板275mm"/>
    <x v="4"/>
    <n v="202"/>
    <x v="1"/>
    <s v="HVX"/>
    <s v="Order specific"/>
    <s v="Order specific"/>
    <n v="2100"/>
    <n v="1"/>
    <n v="0"/>
    <n v="38"/>
    <n v="0"/>
    <n v="0"/>
    <n v="31"/>
    <n v="38"/>
    <n v="70.645161290322577"/>
    <n v="0"/>
    <n v="0"/>
    <n v="0"/>
    <n v="1178"/>
    <s v="Order specific"/>
    <s v="Order specific"/>
    <s v="C"/>
    <s v=""/>
    <n v="0"/>
  </r>
  <r>
    <s v="AVX000454-22"/>
    <s v="IP右侧板275mm"/>
    <x v="4"/>
    <n v="202"/>
    <x v="1"/>
    <s v="HVX"/>
    <s v="Order specific"/>
    <s v="Order specific"/>
    <n v="2100"/>
    <n v="1"/>
    <n v="0"/>
    <n v="38"/>
    <n v="0"/>
    <n v="0"/>
    <n v="31"/>
    <n v="38"/>
    <n v="11.774193548387096"/>
    <n v="0"/>
    <n v="0"/>
    <n v="0"/>
    <n v="1178"/>
    <s v="Order specific"/>
    <s v="Order specific"/>
    <s v="C"/>
    <s v=""/>
    <n v="0"/>
  </r>
  <r>
    <s v="AVX000455-02"/>
    <s v="IP顶板210mm"/>
    <x v="4"/>
    <n v="202"/>
    <x v="1"/>
    <s v="HVX"/>
    <s v="Order specific"/>
    <s v="Order specific"/>
    <n v="2100"/>
    <n v="14"/>
    <n v="0"/>
    <n v="58.98"/>
    <n v="0"/>
    <n v="0"/>
    <n v="154"/>
    <n v="825.71999999999991"/>
    <n v="2.3701298701298703"/>
    <n v="0"/>
    <n v="0"/>
    <n v="0"/>
    <n v="9082.92"/>
    <s v="Order specific"/>
    <s v="Order specific"/>
    <s v="C"/>
    <s v=""/>
    <n v="0"/>
  </r>
  <r>
    <s v="AVX000455-11"/>
    <s v="IP顶板210mm"/>
    <x v="4"/>
    <n v="202"/>
    <x v="1"/>
    <s v="HVX"/>
    <s v="Order specific"/>
    <s v="Order specific"/>
    <n v="2100"/>
    <n v="1"/>
    <n v="0"/>
    <n v="41.79"/>
    <n v="0"/>
    <n v="0"/>
    <n v="35"/>
    <n v="41.79"/>
    <n v="146"/>
    <n v="0"/>
    <n v="0"/>
    <n v="0"/>
    <n v="1462.6499999999999"/>
    <s v="Order specific"/>
    <s v="Order specific"/>
    <s v="C"/>
    <s v=""/>
    <n v="0"/>
  </r>
  <r>
    <s v="AVX000455-21"/>
    <s v="IP顶板275mm"/>
    <x v="4"/>
    <n v="202"/>
    <x v="1"/>
    <s v="HVX"/>
    <s v="Order specific"/>
    <s v="Order specific"/>
    <n v="2100"/>
    <n v="1"/>
    <n v="0"/>
    <n v="77"/>
    <n v="0"/>
    <n v="0"/>
    <n v="31"/>
    <n v="77"/>
    <n v="11.774193548387096"/>
    <n v="0"/>
    <n v="0"/>
    <n v="0"/>
    <n v="2387"/>
    <s v="Order specific"/>
    <s v="Order specific"/>
    <s v="C"/>
    <s v=""/>
    <n v="0"/>
  </r>
  <r>
    <s v="AVX000459-12"/>
    <s v="隔离车S8,S9导轨安装板"/>
    <x v="3"/>
    <n v="202"/>
    <x v="1"/>
    <s v="HVX"/>
    <s v="MRP"/>
    <s v="MRP"/>
    <s v="VMI"/>
    <n v="6"/>
    <n v="0"/>
    <n v="3.87"/>
    <n v="0"/>
    <n v="0"/>
    <n v="13"/>
    <n v="23.22"/>
    <n v="28.07692307692308"/>
    <n v="0"/>
    <n v="0"/>
    <n v="0"/>
    <n v="50.31"/>
    <s v="&lt;30 days"/>
    <n v="3"/>
    <s v="C"/>
    <n v="21"/>
    <n v="3.8627901369863031"/>
  </r>
  <r>
    <s v="AVX000470-01"/>
    <s v="PULLING BAR"/>
    <x v="15"/>
    <n v="212"/>
    <x v="1"/>
    <s v="HVX"/>
    <s v="Order specific"/>
    <s v="Order specific"/>
    <n v="2100"/>
    <n v="69"/>
    <n v="0"/>
    <n v="70.459999999999994"/>
    <n v="0"/>
    <n v="0"/>
    <n v="30"/>
    <n v="4861.74"/>
    <n v="73"/>
    <n v="0"/>
    <n v="0"/>
    <n v="0"/>
    <n v="2113.7999999999997"/>
    <s v="Order specific"/>
    <s v="Order specific"/>
    <s v="B"/>
    <s v=""/>
    <n v="0"/>
  </r>
  <r>
    <s v="AVX000472-02Z"/>
    <s v="COVER"/>
    <x v="5"/>
    <n v="202"/>
    <x v="1"/>
    <s v="HVX"/>
    <s v="Order specific"/>
    <s v="Order specific"/>
    <n v="2100"/>
    <n v="3"/>
    <n v="0"/>
    <n v="189.78"/>
    <n v="0"/>
    <n v="0"/>
    <n v="9"/>
    <n v="569.34"/>
    <n v="2798.3333333333335"/>
    <n v="0"/>
    <n v="0"/>
    <n v="0"/>
    <n v="1708.02"/>
    <s v="Order specific"/>
    <s v="Order specific"/>
    <s v="C"/>
    <s v=""/>
    <n v="0"/>
  </r>
  <r>
    <s v="AVX000513-01"/>
    <s v="KYN61 1200mmIP左侧板"/>
    <x v="3"/>
    <n v="202"/>
    <x v="1"/>
    <s v="HVX"/>
    <s v="MRP"/>
    <s v="MRP"/>
    <s v="VMI"/>
    <n v="5"/>
    <n v="0"/>
    <n v="39.659999999999997"/>
    <n v="0"/>
    <n v="0"/>
    <n v="50"/>
    <n v="198.29999999999998"/>
    <n v="21.9"/>
    <n v="0"/>
    <n v="0"/>
    <n v="0"/>
    <n v="1982.9999999999998"/>
    <s v="&lt;30 days"/>
    <n v="3"/>
    <s v="C"/>
    <n v="21"/>
    <n v="5.3785479452054714"/>
  </r>
  <r>
    <s v="AVX000513-02"/>
    <s v="KYN61 1200mmIP右侧板"/>
    <x v="3"/>
    <n v="202"/>
    <x v="1"/>
    <s v="HVX"/>
    <s v="MRP"/>
    <s v="MRP"/>
    <s v="VMI"/>
    <n v="6"/>
    <n v="0"/>
    <n v="39.659999999999997"/>
    <n v="0"/>
    <n v="0"/>
    <n v="50"/>
    <n v="237.95999999999998"/>
    <n v="36.5"/>
    <n v="0"/>
    <n v="0"/>
    <n v="0"/>
    <n v="1982.9999999999998"/>
    <s v="&lt;90 days"/>
    <n v="3"/>
    <s v="C"/>
    <n v="21"/>
    <n v="66.693994520547932"/>
  </r>
  <r>
    <s v="AVX000513-11"/>
    <s v="KYN61 1400mmIP左侧板"/>
    <x v="3"/>
    <n v="202"/>
    <x v="1"/>
    <s v="HVX"/>
    <s v="MRP"/>
    <s v="MRP"/>
    <s v="VMI"/>
    <n v="3"/>
    <n v="0"/>
    <n v="49.78"/>
    <n v="0"/>
    <n v="0"/>
    <n v="81"/>
    <n v="149.34"/>
    <n v="27.037037037037035"/>
    <n v="0"/>
    <n v="0"/>
    <n v="0"/>
    <n v="4032.1800000000003"/>
    <s v="&lt;30 days"/>
    <n v="3"/>
    <s v="C"/>
    <n v="21"/>
    <n v="22.00821534246575"/>
  </r>
  <r>
    <s v="AVX000513-12"/>
    <s v="KYN61 1400mmIP右侧板"/>
    <x v="3"/>
    <n v="202"/>
    <x v="1"/>
    <s v="HVX"/>
    <s v="MRP"/>
    <s v="MRP"/>
    <s v="VMI"/>
    <n v="3"/>
    <n v="0"/>
    <n v="49.78"/>
    <n v="0"/>
    <n v="0"/>
    <n v="81"/>
    <n v="149.34"/>
    <n v="13.518518518518517"/>
    <n v="0"/>
    <n v="0"/>
    <n v="0"/>
    <n v="4032.1800000000003"/>
    <s v="&lt;15 days"/>
    <n v="3"/>
    <s v="C"/>
    <n v="21"/>
    <n v="0"/>
  </r>
  <r>
    <s v="AVX000514-01"/>
    <s v="KYN61 1200mmIP顶板"/>
    <x v="3"/>
    <n v="202"/>
    <x v="1"/>
    <s v="HVX"/>
    <s v="MRP"/>
    <s v="MRP"/>
    <s v="VMI"/>
    <n v="11"/>
    <n v="0"/>
    <n v="159.62"/>
    <n v="0"/>
    <n v="0"/>
    <n v="75"/>
    <n v="1755.8200000000002"/>
    <n v="14.6"/>
    <n v="0"/>
    <n v="0"/>
    <n v="0"/>
    <n v="11971.5"/>
    <s v="&lt;15 days"/>
    <n v="2"/>
    <s v="B"/>
    <n v="14"/>
    <n v="47.623610958904138"/>
  </r>
  <r>
    <s v="AVX000514-11"/>
    <s v="KYN61 1400mmIP顶板"/>
    <x v="3"/>
    <n v="202"/>
    <x v="1"/>
    <s v="HVX"/>
    <s v="MRP"/>
    <s v="MRP"/>
    <s v="VMI"/>
    <n v="3"/>
    <n v="0"/>
    <n v="132.81"/>
    <n v="0"/>
    <n v="0"/>
    <n v="81"/>
    <n v="398.43"/>
    <n v="49.567901234567898"/>
    <n v="0"/>
    <n v="0"/>
    <n v="0"/>
    <n v="10757.61"/>
    <s v="&lt;90 days"/>
    <n v="2"/>
    <s v="C"/>
    <n v="14"/>
    <n v="188.69208164383562"/>
  </r>
  <r>
    <s v="AVX000534-01"/>
    <s v="CBX与壳体支撑件"/>
    <x v="3"/>
    <n v="202"/>
    <x v="1"/>
    <s v="HVX"/>
    <s v="MRP"/>
    <s v="MRP"/>
    <s v="VMI"/>
    <n v="2"/>
    <n v="0"/>
    <n v="11.45"/>
    <n v="0"/>
    <n v="0"/>
    <n v="8"/>
    <n v="22.9"/>
    <n v="136.875"/>
    <n v="0"/>
    <n v="0"/>
    <n v="0"/>
    <n v="91.6"/>
    <s v="&gt;90 days"/>
    <n v="3"/>
    <s v="C"/>
    <n v="21"/>
    <n v="12.795139726027399"/>
  </r>
  <r>
    <s v="AVX000534-02"/>
    <s v="CBX与壳体支撑件"/>
    <x v="3"/>
    <n v="202"/>
    <x v="1"/>
    <s v="HVX"/>
    <s v="MRP"/>
    <s v="MRP"/>
    <s v="VMI"/>
    <n v="2"/>
    <n v="0"/>
    <n v="11.45"/>
    <n v="0"/>
    <n v="0"/>
    <n v="8"/>
    <n v="22.9"/>
    <n v="91.25"/>
    <n v="0"/>
    <n v="0"/>
    <n v="0"/>
    <n v="91.6"/>
    <s v="&gt;90 days"/>
    <n v="3"/>
    <s v="C"/>
    <n v="21"/>
    <n v="11.635709589041095"/>
  </r>
  <r>
    <s v="AVX000583-01"/>
    <s v="HVX-O软连接与拉杆连接轴"/>
    <x v="3"/>
    <n v="212"/>
    <x v="1"/>
    <s v="HVX"/>
    <s v="MRP"/>
    <s v="MRP"/>
    <s v="VMI"/>
    <n v="30"/>
    <n v="0"/>
    <n v="5.26"/>
    <n v="0"/>
    <n v="0"/>
    <n v="1968"/>
    <n v="157.79999999999998"/>
    <n v="0.37093495934959353"/>
    <n v="0"/>
    <n v="0"/>
    <n v="0"/>
    <n v="10351.68"/>
    <s v="&lt;15 days"/>
    <n v="2"/>
    <s v="C"/>
    <n v="14"/>
    <n v="0"/>
  </r>
  <r>
    <s v="AVX000605-01"/>
    <s v="KYN61 IP上航空插联锁板"/>
    <x v="3"/>
    <n v="202"/>
    <x v="1"/>
    <s v="HVX"/>
    <s v="MRP"/>
    <s v="MRP"/>
    <s v="VMI"/>
    <n v="3"/>
    <n v="0"/>
    <n v="8.86"/>
    <n v="0"/>
    <n v="0"/>
    <n v="151"/>
    <n v="26.58"/>
    <n v="72.516556291390728"/>
    <n v="0"/>
    <n v="0"/>
    <n v="0"/>
    <n v="1337.86"/>
    <s v="&lt;90 days"/>
    <n v="3"/>
    <s v="C"/>
    <n v="21"/>
    <n v="12.462597369863014"/>
  </r>
  <r>
    <s v="AVX000620-01"/>
    <s v="HVX-O极柱底部密封垫630A"/>
    <x v="3"/>
    <n v="202"/>
    <x v="1"/>
    <s v="HVX"/>
    <s v="MRP"/>
    <s v="MRP"/>
    <s v="VMI"/>
    <n v="30"/>
    <n v="0"/>
    <n v="9.33"/>
    <n v="0"/>
    <n v="0"/>
    <n v="1986"/>
    <n v="279.89999999999998"/>
    <n v="0.55135951661631422"/>
    <n v="0"/>
    <n v="0"/>
    <n v="0"/>
    <n v="18529.38"/>
    <s v="&lt;15 days"/>
    <n v="2"/>
    <s v="C"/>
    <n v="14"/>
    <n v="0"/>
  </r>
  <r>
    <s v="AVX000715-01"/>
    <s v="辅开连杆销"/>
    <x v="3"/>
    <n v="212"/>
    <x v="1"/>
    <s v="HVX"/>
    <s v="MRP"/>
    <s v="MRP"/>
    <s v="VMI"/>
    <n v="6"/>
    <n v="0"/>
    <n v="4.5"/>
    <n v="0"/>
    <n v="0"/>
    <n v="1225"/>
    <n v="27"/>
    <n v="8.9387755102040813"/>
    <n v="0"/>
    <n v="0"/>
    <n v="0"/>
    <n v="5512.5"/>
    <s v="&lt;15 days"/>
    <n v="3"/>
    <s v="C"/>
    <n v="21"/>
    <n v="0"/>
  </r>
  <r>
    <s v="AVX000717-02"/>
    <s v="IP板侧板150mm"/>
    <x v="3"/>
    <n v="202"/>
    <x v="1"/>
    <s v="HVX"/>
    <s v="MRP"/>
    <s v="MRP"/>
    <s v="VMI"/>
    <n v="49"/>
    <n v="0"/>
    <n v="35.51"/>
    <n v="0"/>
    <n v="0"/>
    <n v="2355"/>
    <n v="1739.99"/>
    <n v="0.92993630573248398"/>
    <n v="0"/>
    <n v="0"/>
    <n v="0"/>
    <n v="83626.049999999988"/>
    <s v="&lt;15 days"/>
    <n v="2"/>
    <s v="B"/>
    <n v="14"/>
    <n v="0"/>
  </r>
  <r>
    <s v="AVX000734-01"/>
    <s v="SUPPORT"/>
    <x v="1"/>
    <n v="202"/>
    <x v="1"/>
    <s v="HVX"/>
    <s v="Order specific"/>
    <s v="Order specific"/>
    <n v="2100"/>
    <n v="200"/>
    <n v="0"/>
    <n v="3.42"/>
    <n v="0"/>
    <n v="0"/>
    <n v="11"/>
    <n v="684"/>
    <n v="1625.9090909090908"/>
    <n v="0"/>
    <n v="0"/>
    <n v="0"/>
    <n v="37.619999999999997"/>
    <s v="Order specific"/>
    <s v="Order specific"/>
    <s v="C"/>
    <s v=""/>
    <n v="0"/>
  </r>
  <r>
    <s v="AVX000735-01Z"/>
    <s v="面板150mm"/>
    <x v="4"/>
    <n v="202"/>
    <x v="1"/>
    <s v="HVX"/>
    <s v="Order specific"/>
    <s v="Order specific"/>
    <n v="2100"/>
    <n v="2"/>
    <n v="0"/>
    <n v="84.59"/>
    <n v="0"/>
    <n v="0"/>
    <n v="12"/>
    <n v="169.18"/>
    <n v="6083.3333333333339"/>
    <n v="0"/>
    <n v="0"/>
    <n v="0"/>
    <n v="1015.08"/>
    <s v="Order specific"/>
    <s v="Order specific"/>
    <s v="C"/>
    <s v=""/>
    <n v="0"/>
  </r>
  <r>
    <s v="AVX000735-02Z"/>
    <s v="面板210mm"/>
    <x v="3"/>
    <n v="202"/>
    <x v="1"/>
    <s v="HVX"/>
    <s v="MRP"/>
    <s v="MRP"/>
    <s v="VMI"/>
    <n v="70"/>
    <n v="0"/>
    <n v="85.15"/>
    <n v="0"/>
    <n v="0"/>
    <n v="2955"/>
    <n v="5960.5"/>
    <n v="0.24703891708967851"/>
    <n v="0"/>
    <n v="0"/>
    <n v="0"/>
    <n v="251618.25000000003"/>
    <s v="&lt;15 days"/>
    <n v="1"/>
    <s v="B"/>
    <n v="7"/>
    <n v="0"/>
  </r>
  <r>
    <s v="AVX000735-03Z"/>
    <s v="面板275mm"/>
    <x v="3"/>
    <n v="202"/>
    <x v="1"/>
    <s v="HVX"/>
    <s v="MRP"/>
    <s v="MRP"/>
    <s v="VMI"/>
    <n v="2"/>
    <n v="0"/>
    <n v="94.51"/>
    <n v="0"/>
    <n v="0"/>
    <n v="416"/>
    <n v="189.02"/>
    <n v="61.418269230769234"/>
    <n v="0"/>
    <n v="0"/>
    <n v="0"/>
    <n v="39316.160000000003"/>
    <s v="&lt;90 days"/>
    <n v="2"/>
    <s v="C"/>
    <n v="14"/>
    <n v="96.316306191780839"/>
  </r>
  <r>
    <s v="AVX000738-01"/>
    <s v="螺纹"/>
    <x v="4"/>
    <n v="212"/>
    <x v="1"/>
    <s v="HVX"/>
    <s v="Order specific"/>
    <s v="Order specific"/>
    <n v="2100"/>
    <n v="17"/>
    <n v="0"/>
    <n v="80.16"/>
    <n v="0"/>
    <n v="0"/>
    <n v="88"/>
    <n v="1362.72"/>
    <n v="8.295454545454545"/>
    <n v="0"/>
    <n v="0"/>
    <n v="0"/>
    <n v="7054.08"/>
    <s v="Order specific"/>
    <s v="Order specific"/>
    <s v="B"/>
    <s v=""/>
    <n v="0"/>
  </r>
  <r>
    <s v="AVX000739-01"/>
    <s v="传动片"/>
    <x v="4"/>
    <n v="212"/>
    <x v="1"/>
    <s v="HVX"/>
    <s v="Order specific"/>
    <s v="Order specific"/>
    <n v="2100"/>
    <n v="78"/>
    <n v="0"/>
    <n v="7.83"/>
    <n v="0"/>
    <n v="0"/>
    <n v="176"/>
    <n v="610.74"/>
    <n v="35.25568181818182"/>
    <n v="0"/>
    <n v="0"/>
    <n v="0"/>
    <n v="1378.08"/>
    <s v="Order specific"/>
    <s v="Order specific"/>
    <s v="C"/>
    <s v=""/>
    <n v="0"/>
  </r>
  <r>
    <s v="AVX000813-01"/>
    <s v="盖子"/>
    <x v="1"/>
    <n v="202"/>
    <x v="1"/>
    <s v="HVX"/>
    <s v="Order specific"/>
    <s v="Order specific"/>
    <n v="2100"/>
    <n v="2"/>
    <n v="0"/>
    <n v="307.8"/>
    <n v="0"/>
    <n v="0"/>
    <n v="0"/>
    <n v="615.6"/>
    <s v=""/>
    <n v="0"/>
    <n v="0"/>
    <n v="0"/>
    <n v="0"/>
    <s v="Order specific"/>
    <s v="Order specific"/>
    <s v="C"/>
    <s v=""/>
    <n v="0"/>
  </r>
  <r>
    <s v="AVX000850-01"/>
    <s v="SPACE"/>
    <x v="2"/>
    <n v="212"/>
    <x v="1"/>
    <s v="HVX"/>
    <s v="SM"/>
    <s v="kanban"/>
    <n v="2600"/>
    <n v="613"/>
    <n v="800"/>
    <n v="1.67"/>
    <n v="0"/>
    <n v="200"/>
    <n v="4760"/>
    <n v="1023.7099999999999"/>
    <n v="0.15336134453781514"/>
    <n v="0"/>
    <n v="167"/>
    <n v="1336"/>
    <n v="7949.2"/>
    <s v="&lt;15 days"/>
    <n v="3"/>
    <s v="B"/>
    <n v="21"/>
    <n v="0"/>
  </r>
  <r>
    <s v="AVX000857-01"/>
    <s v="PLATE"/>
    <x v="2"/>
    <n v="212"/>
    <x v="1"/>
    <s v="HVX"/>
    <s v="SM"/>
    <s v="kanban"/>
    <n v="2600"/>
    <n v="177"/>
    <n v="100"/>
    <n v="3.69"/>
    <n v="0"/>
    <n v="50"/>
    <n v="683"/>
    <n v="653.13"/>
    <n v="327.59150805270866"/>
    <n v="0"/>
    <n v="92.25"/>
    <n v="369"/>
    <n v="2520.27"/>
    <s v="&gt;90 days"/>
    <n v="3"/>
    <s v="C"/>
    <n v="21"/>
    <n v="403.43266062526533"/>
  </r>
  <r>
    <s v="AVX000873-01"/>
    <s v="绝缘子"/>
    <x v="15"/>
    <n v="212"/>
    <x v="1"/>
    <s v="HVX"/>
    <s v="Order specific"/>
    <s v="Order specific"/>
    <n v="2100"/>
    <n v="12"/>
    <n v="0"/>
    <n v="128.1"/>
    <n v="0"/>
    <n v="0"/>
    <n v="93"/>
    <n v="1537.1999999999998"/>
    <n v="694.67741935483878"/>
    <n v="0"/>
    <n v="0"/>
    <n v="0"/>
    <n v="11913.3"/>
    <s v="Order specific"/>
    <s v="Order specific"/>
    <s v="B"/>
    <s v=""/>
    <n v="0"/>
  </r>
  <r>
    <s v="AVX000874-01"/>
    <s v="SPRING"/>
    <x v="4"/>
    <n v="219"/>
    <x v="1"/>
    <s v="HVX"/>
    <s v="Order specific"/>
    <s v="Order specific"/>
    <n v="2100"/>
    <n v="173"/>
    <n v="100"/>
    <n v="0.05"/>
    <n v="0"/>
    <n v="0"/>
    <n v="238"/>
    <n v="8.65"/>
    <n v="18.403361344537817"/>
    <n v="0"/>
    <n v="0"/>
    <n v="5"/>
    <n v="11.9"/>
    <s v="Order specific"/>
    <s v="Order specific"/>
    <s v="C"/>
    <s v=""/>
    <n v="0"/>
  </r>
  <r>
    <s v="AVX000876-01"/>
    <s v="SUPPORT"/>
    <x v="5"/>
    <n v="202"/>
    <x v="1"/>
    <s v="HVX"/>
    <s v="Order specific"/>
    <s v="Order specific"/>
    <n v="2100"/>
    <n v="3"/>
    <n v="10"/>
    <n v="8.25"/>
    <n v="0"/>
    <n v="0"/>
    <n v="230"/>
    <n v="24.75"/>
    <n v="274.54347826086956"/>
    <n v="0"/>
    <n v="0"/>
    <n v="82.5"/>
    <n v="1897.5"/>
    <s v="Order specific"/>
    <s v="Order specific"/>
    <s v="C"/>
    <s v=""/>
    <n v="0"/>
  </r>
  <r>
    <s v="AVX000916-01"/>
    <s v="LINK ROD"/>
    <x v="2"/>
    <n v="202"/>
    <x v="1"/>
    <s v="HVX"/>
    <s v="SM"/>
    <s v="kanban"/>
    <n v="2600"/>
    <n v="540"/>
    <n v="540"/>
    <n v="9.1999999999999993"/>
    <n v="0"/>
    <n v="180"/>
    <n v="4396"/>
    <n v="4968"/>
    <n v="0.24909008189262968"/>
    <n v="0"/>
    <n v="827.99999999999989"/>
    <n v="4968"/>
    <n v="40443.199999999997"/>
    <s v="&lt;15 days"/>
    <n v="2"/>
    <s v="B"/>
    <n v="14"/>
    <n v="0"/>
  </r>
  <r>
    <s v="AVX000916-02"/>
    <s v="BEARING"/>
    <x v="1"/>
    <n v="214"/>
    <x v="1"/>
    <s v="HVX"/>
    <s v="Order specific"/>
    <s v="Order specific"/>
    <n v="2100"/>
    <n v="88"/>
    <n v="0"/>
    <n v="12.4"/>
    <n v="0"/>
    <n v="0"/>
    <n v="365"/>
    <n v="1091.2"/>
    <n v="540"/>
    <n v="0"/>
    <n v="0"/>
    <n v="0"/>
    <n v="4526"/>
    <s v="Order specific"/>
    <s v="Order specific"/>
    <s v="B"/>
    <s v=""/>
    <n v="0"/>
  </r>
  <r>
    <s v="AVX000923-03"/>
    <s v="LABEL ENGLISH"/>
    <x v="9"/>
    <n v="105"/>
    <x v="1"/>
    <s v="HVX"/>
    <s v="Order specific"/>
    <s v="Order specific"/>
    <n v="2100"/>
    <n v="100"/>
    <n v="0"/>
    <n v="1.2"/>
    <n v="0"/>
    <n v="0"/>
    <n v="0"/>
    <n v="120"/>
    <s v=""/>
    <n v="0"/>
    <n v="0"/>
    <n v="0"/>
    <n v="0"/>
    <s v="Order specific"/>
    <s v="Order specific"/>
    <s v="C"/>
    <s v=""/>
    <n v="0"/>
  </r>
  <r>
    <s v="AVX000923-04"/>
    <s v="LABEL ENGLISH"/>
    <x v="9"/>
    <n v="105"/>
    <x v="1"/>
    <s v="HVX"/>
    <s v="Order specific"/>
    <s v="Order specific"/>
    <n v="2100"/>
    <n v="100"/>
    <n v="0"/>
    <n v="2.9"/>
    <n v="0"/>
    <n v="0"/>
    <n v="0"/>
    <n v="290"/>
    <s v=""/>
    <n v="0"/>
    <n v="0"/>
    <n v="0"/>
    <n v="0"/>
    <s v="Order specific"/>
    <s v="Order specific"/>
    <s v="C"/>
    <s v=""/>
    <n v="0"/>
  </r>
  <r>
    <s v="AVX000945-01"/>
    <s v="SHUTTER DRIVER"/>
    <x v="15"/>
    <n v="202"/>
    <x v="1"/>
    <s v="HVX"/>
    <s v="Order specific"/>
    <s v="Order specific"/>
    <n v="2100"/>
    <n v="2"/>
    <n v="0"/>
    <n v="92.46"/>
    <n v="0"/>
    <n v="0"/>
    <n v="3"/>
    <n v="184.92"/>
    <n v="12166.666666666668"/>
    <n v="0"/>
    <n v="0"/>
    <n v="0"/>
    <n v="277.38"/>
    <s v="Order specific"/>
    <s v="Order specific"/>
    <s v="C"/>
    <s v=""/>
    <n v="0"/>
  </r>
  <r>
    <s v="AVX000945-02"/>
    <s v="SHUTTER DRIVER"/>
    <x v="15"/>
    <n v="202"/>
    <x v="1"/>
    <s v="HVX"/>
    <s v="Order specific"/>
    <s v="Order specific"/>
    <n v="2100"/>
    <n v="2"/>
    <n v="0"/>
    <n v="92.46"/>
    <n v="0"/>
    <n v="0"/>
    <n v="3"/>
    <n v="184.92"/>
    <n v="243.33333333333331"/>
    <n v="0"/>
    <n v="0"/>
    <n v="0"/>
    <n v="277.38"/>
    <s v="Order specific"/>
    <s v="Order specific"/>
    <s v="C"/>
    <s v=""/>
    <n v="0"/>
  </r>
  <r>
    <s v="AVX000946-01"/>
    <s v="SPUR GEAR"/>
    <x v="2"/>
    <n v="202"/>
    <x v="1"/>
    <s v="HVX"/>
    <s v="SM"/>
    <s v="kanban"/>
    <n v="2600"/>
    <n v="505"/>
    <n v="400"/>
    <n v="3.46"/>
    <n v="0"/>
    <n v="200"/>
    <n v="2924"/>
    <n v="1747.3"/>
    <n v="0.2496580027359781"/>
    <n v="0"/>
    <n v="346"/>
    <n v="1384"/>
    <n v="10117.039999999999"/>
    <s v="&lt;15 days"/>
    <n v="2"/>
    <s v="B"/>
    <n v="14"/>
    <n v="0"/>
  </r>
  <r>
    <s v="AVX000947-01"/>
    <s v="SHAFT"/>
    <x v="2"/>
    <n v="212"/>
    <x v="1"/>
    <s v="HVX"/>
    <s v="SM"/>
    <s v="kanban"/>
    <n v="2600"/>
    <n v="462"/>
    <n v="860"/>
    <n v="6.31"/>
    <n v="0"/>
    <n v="200"/>
    <n v="3160"/>
    <n v="2915.22"/>
    <n v="58.330696202531641"/>
    <n v="0"/>
    <n v="631"/>
    <n v="5426.5999999999995"/>
    <n v="19939.599999999999"/>
    <s v="&lt;90 days"/>
    <n v="2"/>
    <s v="B"/>
    <n v="14"/>
    <n v="1462.2534753397531"/>
  </r>
  <r>
    <s v="AVX000969-01"/>
    <s v="AXLE"/>
    <x v="2"/>
    <n v="212"/>
    <x v="1"/>
    <s v="HVX"/>
    <s v="SM"/>
    <s v="kanban"/>
    <n v="2600"/>
    <n v="753"/>
    <n v="720"/>
    <n v="3.09"/>
    <n v="0"/>
    <n v="180"/>
    <n v="4889"/>
    <n v="2326.77"/>
    <n v="34.491716097361426"/>
    <n v="0"/>
    <n v="278.09999999999997"/>
    <n v="2224.7999999999997"/>
    <n v="15107.009999999998"/>
    <s v="&lt;90 days"/>
    <n v="2"/>
    <s v="B"/>
    <n v="14"/>
    <n v="912.34882849315068"/>
  </r>
  <r>
    <s v="AVX000984-01"/>
    <s v="BEARING"/>
    <x v="1"/>
    <n v="202"/>
    <x v="1"/>
    <s v="HVX"/>
    <s v="Order specific"/>
    <s v="Order specific"/>
    <n v="2100"/>
    <n v="2"/>
    <n v="0"/>
    <n v="30.63"/>
    <n v="0"/>
    <n v="0"/>
    <n v="0"/>
    <n v="61.26"/>
    <s v=""/>
    <n v="0"/>
    <n v="0"/>
    <n v="0"/>
    <n v="0"/>
    <s v="Order specific"/>
    <s v="Order specific"/>
    <s v="C"/>
    <s v=""/>
    <n v="0"/>
  </r>
  <r>
    <s v="AVX000994-02"/>
    <s v="HVX-O左右拨叉销（210mm)"/>
    <x v="3"/>
    <n v="202"/>
    <x v="1"/>
    <s v="HVX"/>
    <s v="MRP"/>
    <s v="MRP"/>
    <s v="VMI"/>
    <n v="100"/>
    <n v="0"/>
    <n v="23.35"/>
    <n v="0"/>
    <n v="0"/>
    <n v="3338"/>
    <n v="2335"/>
    <n v="0.21869382863990414"/>
    <n v="0"/>
    <n v="0"/>
    <n v="0"/>
    <n v="77942.3"/>
    <s v="&lt;15 days"/>
    <n v="2"/>
    <s v="B"/>
    <n v="14"/>
    <n v="0"/>
  </r>
  <r>
    <s v="AVX000994-03"/>
    <s v="HVX-O左右拨叉销（275mm)"/>
    <x v="3"/>
    <n v="202"/>
    <x v="1"/>
    <s v="HVX"/>
    <s v="MRP"/>
    <s v="MRP"/>
    <s v="VMI"/>
    <n v="4"/>
    <n v="0"/>
    <n v="29.61"/>
    <n v="0"/>
    <n v="0"/>
    <n v="352"/>
    <n v="118.44"/>
    <n v="103.69318181818183"/>
    <n v="0"/>
    <n v="0"/>
    <n v="0"/>
    <n v="10422.719999999999"/>
    <s v="&gt;90 days"/>
    <n v="2"/>
    <s v="C"/>
    <n v="14"/>
    <n v="67.616325172602743"/>
  </r>
  <r>
    <s v="AVX001009-01"/>
    <s v="ROTATING SPRING"/>
    <x v="15"/>
    <n v="219"/>
    <x v="1"/>
    <s v="HVX"/>
    <s v="Order specific"/>
    <s v="Order specific"/>
    <n v="2100"/>
    <n v="200"/>
    <n v="0"/>
    <n v="0.09"/>
    <n v="0"/>
    <n v="0"/>
    <n v="41"/>
    <n v="18"/>
    <n v="35.609756097560975"/>
    <n v="0"/>
    <n v="0"/>
    <n v="0"/>
    <n v="3.69"/>
    <s v="Order specific"/>
    <s v="Order specific"/>
    <s v="C"/>
    <s v=""/>
    <n v="0"/>
  </r>
  <r>
    <s v="AVX001010-01"/>
    <s v="TORSION SPRING"/>
    <x v="15"/>
    <n v="219"/>
    <x v="1"/>
    <s v="HVX"/>
    <s v="Order specific"/>
    <s v="Order specific"/>
    <n v="2100"/>
    <n v="198"/>
    <n v="0"/>
    <n v="0.93"/>
    <n v="0"/>
    <n v="0"/>
    <n v="50"/>
    <n v="184.14000000000001"/>
    <n v="1460"/>
    <n v="0"/>
    <n v="0"/>
    <n v="0"/>
    <n v="46.5"/>
    <s v="Order specific"/>
    <s v="Order specific"/>
    <s v="C"/>
    <s v=""/>
    <n v="0"/>
  </r>
  <r>
    <s v="AVX001025-01"/>
    <s v="ROD"/>
    <x v="2"/>
    <n v="202"/>
    <x v="1"/>
    <s v="HVX"/>
    <s v="SM"/>
    <s v="kanban"/>
    <n v="2600"/>
    <n v="489"/>
    <n v="150"/>
    <n v="2.36"/>
    <n v="0"/>
    <n v="150"/>
    <n v="2428"/>
    <n v="1154.04"/>
    <n v="29.765238879736405"/>
    <n v="0"/>
    <n v="177"/>
    <n v="354"/>
    <n v="5730.08"/>
    <s v="&lt;30 days"/>
    <n v="3"/>
    <s v="B"/>
    <n v="21"/>
    <n v="224.29478794520537"/>
  </r>
  <r>
    <s v="AVX001123-01"/>
    <s v="SCREW"/>
    <x v="2"/>
    <n v="212"/>
    <x v="1"/>
    <s v="HVX"/>
    <s v="SM"/>
    <s v="kanban"/>
    <n v="2600"/>
    <n v="323"/>
    <n v="400"/>
    <n v="1.57"/>
    <n v="0"/>
    <n v="100"/>
    <n v="527"/>
    <n v="507.11"/>
    <n v="338.68121442125238"/>
    <n v="0"/>
    <n v="78.5"/>
    <n v="628"/>
    <n v="827.39"/>
    <s v="&gt;90 days"/>
    <n v="3"/>
    <s v="C"/>
    <n v="21"/>
    <n v="313.93991487688044"/>
  </r>
  <r>
    <s v="AVX001127-01"/>
    <s v="PoleA/B,活门驱动"/>
    <x v="3"/>
    <n v="212"/>
    <x v="1"/>
    <s v="HVX"/>
    <s v="MRP"/>
    <s v="MRP"/>
    <s v="VMI"/>
    <n v="100"/>
    <n v="120"/>
    <n v="15.24"/>
    <n v="0"/>
    <n v="0"/>
    <n v="1298"/>
    <n v="1524"/>
    <n v="90.828197226502311"/>
    <n v="0"/>
    <n v="0"/>
    <n v="1828.8"/>
    <n v="19781.52"/>
    <s v="&gt;90 days"/>
    <n v="2"/>
    <s v="B"/>
    <n v="14"/>
    <n v="850.80268306543962"/>
  </r>
  <r>
    <s v="AVX001127-21"/>
    <s v="PoleC/D,P210活门驱动"/>
    <x v="4"/>
    <n v="212"/>
    <x v="1"/>
    <s v="HVX"/>
    <s v="Order specific"/>
    <s v="Order specific"/>
    <n v="2100"/>
    <n v="4"/>
    <n v="6"/>
    <n v="21.49"/>
    <n v="0"/>
    <n v="0"/>
    <n v="18"/>
    <n v="85.96"/>
    <n v="2027.7777777777776"/>
    <n v="0"/>
    <n v="0"/>
    <n v="128.94"/>
    <n v="386.82"/>
    <s v="Order specific"/>
    <s v="Order specific"/>
    <s v="C"/>
    <s v=""/>
    <n v="0"/>
  </r>
  <r>
    <s v="AVX001127-22"/>
    <s v="PoleC/D,P275活门驱动"/>
    <x v="3"/>
    <n v="212"/>
    <x v="1"/>
    <s v="HVX"/>
    <s v="MRP"/>
    <s v="MRP"/>
    <s v="VMI"/>
    <n v="4"/>
    <n v="0"/>
    <n v="21.49"/>
    <n v="0"/>
    <n v="0"/>
    <n v="82"/>
    <n v="85.96"/>
    <n v="17.804878048780488"/>
    <n v="0"/>
    <n v="0"/>
    <n v="0"/>
    <n v="1762.1799999999998"/>
    <s v="&lt;30 days"/>
    <n v="3"/>
    <s v="C"/>
    <n v="21"/>
    <n v="0"/>
  </r>
  <r>
    <s v="AVX001226-01"/>
    <s v="PLATE"/>
    <x v="5"/>
    <n v="202"/>
    <x v="1"/>
    <s v="HVX"/>
    <s v="Order specific"/>
    <s v="Order specific"/>
    <n v="2100"/>
    <n v="45"/>
    <n v="0"/>
    <n v="4.78"/>
    <n v="0"/>
    <n v="0"/>
    <n v="0"/>
    <n v="215.10000000000002"/>
    <s v=""/>
    <n v="0"/>
    <n v="0"/>
    <n v="0"/>
    <n v="0"/>
    <s v="Order specific"/>
    <s v="Order specific"/>
    <s v="C"/>
    <s v=""/>
    <n v="0"/>
  </r>
  <r>
    <s v="AVX001227-01"/>
    <s v="PLATE"/>
    <x v="15"/>
    <n v="202"/>
    <x v="1"/>
    <s v="HVX"/>
    <s v="Order specific"/>
    <s v="Order specific"/>
    <n v="2100"/>
    <n v="45"/>
    <n v="0"/>
    <n v="5.36"/>
    <n v="0"/>
    <n v="0"/>
    <n v="0"/>
    <n v="241.20000000000002"/>
    <s v=""/>
    <n v="0"/>
    <n v="0"/>
    <n v="0"/>
    <n v="0"/>
    <s v="Order specific"/>
    <s v="Order specific"/>
    <s v="C"/>
    <s v=""/>
    <n v="0"/>
  </r>
  <r>
    <s v="AVX001259-01"/>
    <s v="INSULATION BPTM 100/40 Length 180mm"/>
    <x v="9"/>
    <n v="105"/>
    <x v="1"/>
    <s v="HVX"/>
    <s v="Order specific"/>
    <s v="Order specific"/>
    <n v="2100"/>
    <n v="182"/>
    <n v="0"/>
    <n v="17.3"/>
    <n v="0"/>
    <n v="0"/>
    <n v="158"/>
    <n v="3148.6"/>
    <n v="103.95569620253166"/>
    <n v="0"/>
    <n v="0"/>
    <n v="0"/>
    <n v="2733.4"/>
    <s v="Order specific"/>
    <s v="Order specific"/>
    <s v="B"/>
    <s v=""/>
    <n v="0"/>
  </r>
  <r>
    <s v="AVX001261-01"/>
    <s v="活门驱动（加长版）"/>
    <x v="4"/>
    <n v="105"/>
    <x v="1"/>
    <s v="HVX"/>
    <s v="Order specific"/>
    <s v="Order specific"/>
    <n v="2100"/>
    <n v="136"/>
    <n v="200"/>
    <n v="21.43"/>
    <n v="0"/>
    <n v="0"/>
    <n v="70"/>
    <n v="2914.48"/>
    <n v="949"/>
    <n v="0"/>
    <n v="0"/>
    <n v="4286"/>
    <n v="1500.1"/>
    <s v="Order specific"/>
    <s v="Order specific"/>
    <s v="B"/>
    <s v=""/>
    <n v="0"/>
  </r>
  <r>
    <s v="AVX001346-01"/>
    <s v="PLATE"/>
    <x v="10"/>
    <n v="202"/>
    <x v="1"/>
    <s v="HVX"/>
    <s v="Order specific"/>
    <s v="Order specific"/>
    <n v="2100"/>
    <n v="12"/>
    <n v="8"/>
    <n v="1.24"/>
    <n v="0"/>
    <n v="0"/>
    <n v="23"/>
    <n v="14.879999999999999"/>
    <n v="2158.260869565217"/>
    <n v="0"/>
    <n v="0"/>
    <n v="9.92"/>
    <n v="28.52"/>
    <s v="Order specific"/>
    <s v="Order specific"/>
    <s v="C"/>
    <s v=""/>
    <n v="0"/>
  </r>
  <r>
    <s v="AVX001349-01"/>
    <s v="PLATE"/>
    <x v="10"/>
    <n v="202"/>
    <x v="1"/>
    <s v="HVX"/>
    <s v="Order specific"/>
    <s v="Order specific"/>
    <n v="2100"/>
    <n v="1"/>
    <n v="5"/>
    <n v="15.5"/>
    <n v="0"/>
    <n v="0"/>
    <n v="1"/>
    <n v="15.5"/>
    <n v="4380"/>
    <n v="0"/>
    <n v="0"/>
    <n v="77.5"/>
    <n v="15.5"/>
    <s v="Order specific"/>
    <s v="Order specific"/>
    <s v="C"/>
    <s v=""/>
    <n v="0"/>
  </r>
  <r>
    <s v="AVXN00017-01"/>
    <s v="EQUIPED SHEET"/>
    <x v="2"/>
    <n v="202"/>
    <x v="1"/>
    <s v="HVX"/>
    <s v="SM"/>
    <s v="kanban"/>
    <n v="2600"/>
    <n v="368"/>
    <n v="0"/>
    <n v="5"/>
    <n v="0"/>
    <n v="60"/>
    <n v="524"/>
    <n v="1840"/>
    <n v="0.69656488549618323"/>
    <n v="0"/>
    <n v="150"/>
    <n v="0"/>
    <n v="2620"/>
    <s v="&lt;15 days"/>
    <n v="3"/>
    <s v="B"/>
    <n v="21"/>
    <n v="0"/>
  </r>
  <r>
    <s v="AVXN00034-03"/>
    <s v="中置式底盘车(不带关门联锁)-(配AMS P275)"/>
    <x v="0"/>
    <n v="212"/>
    <x v="0"/>
    <s v="VEP"/>
    <s v="Order specific"/>
    <s v="Order specific"/>
    <n v="2100"/>
    <n v="5"/>
    <n v="3"/>
    <n v="2429.34"/>
    <n v="0"/>
    <n v="0"/>
    <n v="35"/>
    <n v="12146.7"/>
    <n v="3837.7142857142858"/>
    <n v="0"/>
    <n v="0"/>
    <n v="7288.02"/>
    <n v="85026.900000000009"/>
    <s v="Order specific"/>
    <s v="Order specific"/>
    <s v="A"/>
    <s v=""/>
    <n v="0"/>
  </r>
  <r>
    <s v="AVXN00034-07"/>
    <s v="中置式底盘车(带关门联锁)-(配AMS P275)"/>
    <x v="0"/>
    <n v="212"/>
    <x v="0"/>
    <s v="VEP"/>
    <s v="Order specific"/>
    <s v="Order specific"/>
    <n v="2100"/>
    <n v="3"/>
    <n v="0"/>
    <n v="2840"/>
    <n v="0"/>
    <n v="0"/>
    <n v="0"/>
    <n v="8520"/>
    <s v=""/>
    <n v="0"/>
    <n v="0"/>
    <n v="0"/>
    <n v="0"/>
    <s v="Order specific"/>
    <s v="Order specific"/>
    <s v="A"/>
    <s v=""/>
    <n v="0"/>
  </r>
  <r>
    <s v="AVXN00048-01"/>
    <s v="特殊触头"/>
    <x v="1"/>
    <n v="202"/>
    <x v="1"/>
    <s v="HVX"/>
    <s v="Order specific"/>
    <s v="Order specific"/>
    <n v="2100"/>
    <n v="18"/>
    <n v="0"/>
    <n v="248.92"/>
    <n v="0"/>
    <n v="0"/>
    <n v="150"/>
    <n v="4480.5599999999995"/>
    <n v="7.3"/>
    <n v="0"/>
    <n v="0"/>
    <n v="0"/>
    <n v="37338"/>
    <s v="Order specific"/>
    <s v="Order specific"/>
    <s v="B"/>
    <s v=""/>
    <n v="0"/>
  </r>
  <r>
    <s v="AVXN00048-02"/>
    <s v="特殊触头"/>
    <x v="1"/>
    <n v="202"/>
    <x v="1"/>
    <s v="HVX"/>
    <s v="Order specific"/>
    <s v="Order specific"/>
    <n v="2100"/>
    <n v="18"/>
    <n v="0"/>
    <n v="272.77"/>
    <n v="0"/>
    <n v="0"/>
    <n v="150"/>
    <n v="4909.8599999999997"/>
    <n v="43.8"/>
    <n v="0"/>
    <n v="0"/>
    <n v="0"/>
    <n v="40915.5"/>
    <s v="Order specific"/>
    <s v="Order specific"/>
    <s v="B"/>
    <s v=""/>
    <n v="0"/>
  </r>
  <r>
    <s v="AVXN00052-01"/>
    <s v="上触臂(1250A)--AMS&amp;DNF7"/>
    <x v="0"/>
    <n v="212"/>
    <x v="0"/>
    <s v="VEP"/>
    <s v="Order specific"/>
    <s v="Order specific"/>
    <n v="2100"/>
    <n v="15"/>
    <n v="9"/>
    <n v="305.94"/>
    <n v="0"/>
    <n v="0"/>
    <n v="111"/>
    <n v="4589.1000000000004"/>
    <n v="59.189189189189193"/>
    <n v="0"/>
    <n v="0"/>
    <n v="2753.46"/>
    <n v="33959.339999999997"/>
    <s v="Order specific"/>
    <s v="Order specific"/>
    <s v="B"/>
    <s v=""/>
    <n v="0"/>
  </r>
  <r>
    <s v="AVXN00052-03"/>
    <s v="上触臂(1600A)--AMS&amp;DNF7"/>
    <x v="0"/>
    <n v="212"/>
    <x v="0"/>
    <s v="VEP"/>
    <s v="Order specific"/>
    <s v="Order specific"/>
    <n v="2100"/>
    <n v="6"/>
    <n v="0"/>
    <n v="434.4"/>
    <n v="0"/>
    <n v="0"/>
    <n v="3"/>
    <n v="2606.3999999999996"/>
    <n v="1825"/>
    <n v="0"/>
    <n v="0"/>
    <n v="0"/>
    <n v="1303.1999999999998"/>
    <s v="Order specific"/>
    <s v="Order specific"/>
    <s v="B"/>
    <s v=""/>
    <n v="0"/>
  </r>
  <r>
    <s v="AVXN00053-01"/>
    <s v="下触臂(1250A)--AMS&amp;DNF7"/>
    <x v="0"/>
    <n v="212"/>
    <x v="0"/>
    <s v="VEP"/>
    <s v="Order specific"/>
    <s v="Order specific"/>
    <n v="2100"/>
    <n v="15"/>
    <n v="9"/>
    <n v="130.9"/>
    <n v="0"/>
    <n v="0"/>
    <n v="111"/>
    <n v="1963.5"/>
    <n v="19.72972972972973"/>
    <n v="0"/>
    <n v="0"/>
    <n v="1178.1000000000001"/>
    <n v="14529.900000000001"/>
    <s v="Order specific"/>
    <s v="Order specific"/>
    <s v="B"/>
    <s v=""/>
    <n v="0"/>
  </r>
  <r>
    <s v="AVXN00066-01"/>
    <s v="电动手车电机 48VDC"/>
    <x v="3"/>
    <n v="202"/>
    <x v="1"/>
    <s v="HVX"/>
    <s v="MRP"/>
    <s v="MRP"/>
    <s v="VMI"/>
    <n v="2"/>
    <n v="0"/>
    <n v="452.99"/>
    <n v="0"/>
    <n v="0"/>
    <n v="83"/>
    <n v="905.98"/>
    <n v="65.963855421686745"/>
    <n v="0"/>
    <n v="0"/>
    <n v="0"/>
    <n v="37598.17"/>
    <s v="&lt;90 days"/>
    <n v="2"/>
    <s v="B"/>
    <n v="14"/>
    <n v="471.04010016438355"/>
  </r>
  <r>
    <s v="AVXN00111-14"/>
    <s v="KYN61 40.5KV触臂2500A"/>
    <x v="10"/>
    <n v="202"/>
    <x v="1"/>
    <s v="HVX"/>
    <s v="Order specific"/>
    <s v="Order specific"/>
    <n v="2100"/>
    <n v="18"/>
    <n v="0"/>
    <n v="1699.45"/>
    <n v="0"/>
    <n v="0"/>
    <n v="187"/>
    <n v="30590.100000000002"/>
    <n v="3.903743315508021"/>
    <n v="0"/>
    <n v="0"/>
    <n v="0"/>
    <n v="317797.15000000002"/>
    <s v="Order specific"/>
    <s v="Order specific"/>
    <s v="A"/>
    <s v=""/>
    <n v="0"/>
  </r>
  <r>
    <s v="AVXN00186-01"/>
    <s v="合闸闭锁电磁铁Y1 230VDC"/>
    <x v="4"/>
    <n v="219"/>
    <x v="1"/>
    <s v="HVX"/>
    <s v="Order specific"/>
    <s v="Order specific"/>
    <n v="2100"/>
    <n v="2"/>
    <n v="0"/>
    <n v="35.6"/>
    <n v="0"/>
    <n v="0"/>
    <n v="0"/>
    <n v="71.2"/>
    <s v=""/>
    <n v="0"/>
    <n v="0"/>
    <n v="0"/>
    <n v="0"/>
    <s v="Order specific"/>
    <s v="Order specific"/>
    <s v="C"/>
    <s v=""/>
    <n v="0"/>
  </r>
  <r>
    <s v="AVXN00186-02"/>
    <s v="合闸闭锁电磁铁Y1（新）220VDC"/>
    <x v="3"/>
    <n v="219"/>
    <x v="1"/>
    <s v="HVX"/>
    <s v="MRP"/>
    <s v="MRP"/>
    <s v="VMI"/>
    <n v="92"/>
    <n v="1"/>
    <n v="35.6"/>
    <n v="0"/>
    <n v="0"/>
    <n v="1348"/>
    <n v="3275.2000000000003"/>
    <n v="0.54154302670623145"/>
    <n v="0"/>
    <n v="0"/>
    <n v="35.6"/>
    <n v="47988.800000000003"/>
    <s v="&lt;15 days"/>
    <n v="2"/>
    <s v="B"/>
    <n v="14"/>
    <n v="0"/>
  </r>
  <r>
    <s v="AVXN00186-03"/>
    <s v="合闸闭锁电磁铁 125VDC"/>
    <x v="3"/>
    <n v="219"/>
    <x v="1"/>
    <s v="HVX"/>
    <s v="MRP"/>
    <s v="MRP"/>
    <s v="VMI"/>
    <n v="2"/>
    <n v="0"/>
    <n v="35.6"/>
    <n v="0"/>
    <n v="0"/>
    <n v="42"/>
    <n v="71.2"/>
    <n v="799.52380952380963"/>
    <n v="0"/>
    <n v="0"/>
    <n v="0"/>
    <n v="1495.2"/>
    <s v="&gt;90 days"/>
    <n v="3"/>
    <s v="C"/>
    <n v="21"/>
    <n v="45.757725312686127"/>
  </r>
  <r>
    <s v="AVXN00186-04"/>
    <s v="合闸闭锁电磁铁Y1（新）110VDC"/>
    <x v="3"/>
    <n v="219"/>
    <x v="1"/>
    <s v="HVX"/>
    <s v="MRP"/>
    <s v="MRP"/>
    <s v="VMI"/>
    <n v="65"/>
    <n v="0"/>
    <n v="35.6"/>
    <n v="0"/>
    <n v="0"/>
    <n v="1110"/>
    <n v="2314"/>
    <n v="0.65765765765765771"/>
    <n v="0"/>
    <n v="0"/>
    <n v="0"/>
    <n v="39516"/>
    <s v="&lt;15 days"/>
    <n v="2"/>
    <s v="B"/>
    <n v="14"/>
    <n v="0"/>
  </r>
  <r>
    <s v="AVXN00186-06"/>
    <s v="合闸闭锁电磁铁Y1（新）48VDC"/>
    <x v="3"/>
    <n v="219"/>
    <x v="1"/>
    <s v="HVX"/>
    <s v="MRP"/>
    <s v="MRP"/>
    <s v="VMI"/>
    <n v="46"/>
    <n v="0"/>
    <n v="35.6"/>
    <n v="0"/>
    <n v="0"/>
    <n v="11"/>
    <n v="1637.6000000000001"/>
    <n v="2156.818181818182"/>
    <n v="0"/>
    <n v="0"/>
    <n v="0"/>
    <n v="391.6"/>
    <s v="&gt;90 days"/>
    <n v="3"/>
    <s v="B"/>
    <n v="21"/>
    <n v="1070.2925649736567"/>
  </r>
  <r>
    <s v="AVXN00192-01"/>
    <s v="WIRING SLEEVE"/>
    <x v="15"/>
    <n v="105"/>
    <x v="1"/>
    <s v="HVX"/>
    <s v="Order specific"/>
    <s v="Order specific"/>
    <n v="2100"/>
    <n v="1"/>
    <n v="0"/>
    <n v="8.0399999999999991"/>
    <n v="0"/>
    <n v="0"/>
    <n v="1"/>
    <n v="8.0399999999999991"/>
    <n v="16790"/>
    <n v="0"/>
    <n v="0"/>
    <n v="0"/>
    <n v="8.0399999999999991"/>
    <s v="Order specific"/>
    <s v="Order specific"/>
    <s v="C"/>
    <s v=""/>
    <n v="0"/>
  </r>
  <r>
    <s v="AVXN00232-01"/>
    <s v="底部装配"/>
    <x v="10"/>
    <n v="202"/>
    <x v="1"/>
    <s v="HVX"/>
    <s v="Order specific"/>
    <s v="Order specific"/>
    <n v="2100"/>
    <n v="12"/>
    <n v="0"/>
    <n v="256.16000000000003"/>
    <n v="0"/>
    <n v="0"/>
    <n v="2"/>
    <n v="3073.92"/>
    <n v="182.5"/>
    <n v="0"/>
    <n v="0"/>
    <n v="0"/>
    <n v="512.32000000000005"/>
    <s v="Order specific"/>
    <s v="Order specific"/>
    <s v="B"/>
    <s v=""/>
    <n v="0"/>
  </r>
  <r>
    <s v="AVXN00243-01"/>
    <s v="接触器触臂AC相"/>
    <x v="3"/>
    <n v="202"/>
    <x v="1"/>
    <s v="HVX"/>
    <s v="MRP"/>
    <s v="MRP"/>
    <s v="VMI"/>
    <n v="46"/>
    <n v="0"/>
    <n v="338.99"/>
    <n v="0"/>
    <n v="0"/>
    <n v="904"/>
    <n v="15593.54"/>
    <n v="4.8451327433628322"/>
    <n v="0"/>
    <n v="0"/>
    <n v="0"/>
    <n v="306446.96000000002"/>
    <s v="&lt;15 days"/>
    <n v="1"/>
    <s v="A"/>
    <n v="7"/>
    <n v="0"/>
  </r>
  <r>
    <s v="AVXN00244-01"/>
    <s v="接触器触臂B相"/>
    <x v="3"/>
    <n v="202"/>
    <x v="1"/>
    <s v="HVX"/>
    <s v="MRP"/>
    <s v="MRP"/>
    <s v="VMI"/>
    <n v="23"/>
    <n v="0"/>
    <n v="309.17"/>
    <n v="0"/>
    <n v="0"/>
    <n v="451"/>
    <n v="7110.9100000000008"/>
    <n v="37.228381374722836"/>
    <n v="0"/>
    <n v="0"/>
    <n v="0"/>
    <n v="139435.67000000001"/>
    <s v="&lt;90 days"/>
    <n v="2"/>
    <s v="B"/>
    <n v="14"/>
    <n v="2928.288831780822"/>
  </r>
  <r>
    <s v="AVXN00264-01"/>
    <s v="KYN61 落地式手车1200mm"/>
    <x v="10"/>
    <n v="212"/>
    <x v="0"/>
    <s v="VEP"/>
    <s v="Order specific"/>
    <s v="Order specific"/>
    <n v="2100"/>
    <n v="7"/>
    <n v="0"/>
    <n v="4473"/>
    <n v="0"/>
    <n v="0"/>
    <n v="28"/>
    <n v="31311"/>
    <n v="299.82142857142856"/>
    <n v="0"/>
    <n v="0"/>
    <n v="0"/>
    <n v="125244"/>
    <s v="Order specific"/>
    <s v="Order specific"/>
    <s v="A"/>
    <s v=""/>
    <n v="0"/>
  </r>
  <r>
    <s v="AVXN00264-02"/>
    <s v="KYN61 落地式手车1400mm"/>
    <x v="10"/>
    <n v="212"/>
    <x v="1"/>
    <s v="HVX"/>
    <s v="Order specific"/>
    <s v="Order specific"/>
    <n v="2100"/>
    <n v="3"/>
    <n v="9"/>
    <n v="4647.3999999999996"/>
    <n v="0"/>
    <n v="0"/>
    <n v="77"/>
    <n v="13942.199999999999"/>
    <n v="33.18181818181818"/>
    <n v="0"/>
    <n v="0"/>
    <n v="41826.6"/>
    <n v="357849.8"/>
    <s v="Order specific"/>
    <s v="Order specific"/>
    <s v="A"/>
    <s v=""/>
    <n v="0"/>
  </r>
  <r>
    <s v="AVXN00264-51"/>
    <s v="KYN61 落地式手车1400mm"/>
    <x v="10"/>
    <n v="212"/>
    <x v="1"/>
    <s v="HVX"/>
    <s v="Order specific"/>
    <s v="Order specific"/>
    <n v="2100"/>
    <n v="3"/>
    <n v="0"/>
    <n v="4370"/>
    <n v="0"/>
    <n v="0"/>
    <n v="0"/>
    <n v="13110"/>
    <s v=""/>
    <n v="0"/>
    <n v="0"/>
    <n v="0"/>
    <n v="0"/>
    <s v="Order specific"/>
    <s v="Order specific"/>
    <s v="A"/>
    <s v=""/>
    <n v="0"/>
  </r>
  <r>
    <s v="AVXN00274-01"/>
    <s v="接触器面板"/>
    <x v="3"/>
    <n v="202"/>
    <x v="1"/>
    <s v="HVX"/>
    <s v="MRP"/>
    <s v="MRP"/>
    <s v="VMI"/>
    <n v="20"/>
    <n v="0"/>
    <n v="132.32"/>
    <n v="0"/>
    <n v="0"/>
    <n v="420"/>
    <n v="2646.3999999999996"/>
    <n v="2.6071428571428572"/>
    <n v="0"/>
    <n v="0"/>
    <n v="0"/>
    <n v="55574.399999999994"/>
    <s v="&lt;15 days"/>
    <n v="2"/>
    <s v="B"/>
    <n v="14"/>
    <n v="0"/>
  </r>
  <r>
    <s v="AVXN00274-02"/>
    <s v="特殊门提升面板"/>
    <x v="9"/>
    <n v="202"/>
    <x v="1"/>
    <s v="HVX"/>
    <s v="Order specific"/>
    <s v="Order specific"/>
    <n v="2100"/>
    <n v="3"/>
    <n v="21"/>
    <n v="146.66999999999999"/>
    <n v="0"/>
    <n v="0"/>
    <n v="31"/>
    <n v="440.01"/>
    <n v="235.48387096774192"/>
    <n v="0"/>
    <n v="0"/>
    <n v="3080.0699999999997"/>
    <n v="4546.7699999999995"/>
    <s v="Order specific"/>
    <s v="Order specific"/>
    <s v="C"/>
    <s v=""/>
    <n v="0"/>
  </r>
  <r>
    <s v="AVXN00317-01"/>
    <s v="储能摇把"/>
    <x v="10"/>
    <n v="202"/>
    <x v="1"/>
    <s v="HVX"/>
    <s v="Order specific"/>
    <s v="Order specific"/>
    <n v="2100"/>
    <n v="33"/>
    <n v="0"/>
    <n v="72.5"/>
    <n v="0"/>
    <n v="0"/>
    <n v="35"/>
    <n v="2392.5"/>
    <n v="31.285714285714285"/>
    <n v="0"/>
    <n v="0"/>
    <n v="0"/>
    <n v="2537.5"/>
    <s v="Order specific"/>
    <s v="Order specific"/>
    <s v="B"/>
    <s v=""/>
    <n v="0"/>
  </r>
  <r>
    <s v="AVXN00332-02"/>
    <s v="BOTTOM"/>
    <x v="4"/>
    <n v="202"/>
    <x v="1"/>
    <s v="HVX"/>
    <s v="Order specific"/>
    <s v="Order specific"/>
    <n v="2100"/>
    <n v="62"/>
    <n v="1"/>
    <n v="144.22999999999999"/>
    <n v="0"/>
    <n v="0"/>
    <n v="1291"/>
    <n v="8942.26"/>
    <n v="9.3299767621998448"/>
    <n v="0"/>
    <n v="0"/>
    <n v="144.22999999999999"/>
    <n v="186200.93"/>
    <s v="Order specific"/>
    <s v="Order specific"/>
    <s v="A"/>
    <s v=""/>
    <n v="0"/>
  </r>
  <r>
    <s v="AVXN00332-03"/>
    <s v="BOTTOM"/>
    <x v="4"/>
    <n v="202"/>
    <x v="1"/>
    <s v="HVX"/>
    <s v="Order specific"/>
    <s v="Order specific"/>
    <n v="2100"/>
    <n v="8"/>
    <n v="2"/>
    <n v="159.22"/>
    <n v="0"/>
    <n v="0"/>
    <n v="244"/>
    <n v="1273.76"/>
    <n v="92.745901639344268"/>
    <n v="0"/>
    <n v="0"/>
    <n v="318.44"/>
    <n v="38849.68"/>
    <s v="Order specific"/>
    <s v="Order specific"/>
    <s v="B"/>
    <s v=""/>
    <n v="0"/>
  </r>
  <r>
    <s v="AVXN00348-01"/>
    <s v="PLATE"/>
    <x v="2"/>
    <n v="212"/>
    <x v="1"/>
    <s v="HVX"/>
    <s v="SM"/>
    <s v="kanban"/>
    <n v="2600"/>
    <n v="77"/>
    <n v="85"/>
    <n v="10.92"/>
    <n v="0"/>
    <n v="60"/>
    <n v="1622"/>
    <n v="840.84"/>
    <n v="1.8002466091245377"/>
    <n v="0"/>
    <n v="327.60000000000002"/>
    <n v="928.2"/>
    <n v="17712.240000000002"/>
    <s v="&lt;15 days"/>
    <n v="2"/>
    <s v="C"/>
    <n v="14"/>
    <n v="0"/>
  </r>
  <r>
    <s v="AVXN00372-01"/>
    <s v="HVX-O触臂630A"/>
    <x v="3"/>
    <n v="212"/>
    <x v="1"/>
    <s v="HVX"/>
    <s v="MRP"/>
    <s v="MRP"/>
    <s v="VMI"/>
    <n v="96"/>
    <n v="0"/>
    <n v="98.45"/>
    <n v="0"/>
    <n v="0"/>
    <n v="4128"/>
    <n v="9451.2000000000007"/>
    <n v="6.8083817829457356"/>
    <n v="0"/>
    <n v="0"/>
    <n v="0"/>
    <n v="406401.60000000003"/>
    <s v="&lt;15 days"/>
    <n v="1"/>
    <s v="A"/>
    <n v="7"/>
    <n v="0"/>
  </r>
  <r>
    <s v="AVXN00372-02"/>
    <s v="HVX-O触臂1250A"/>
    <x v="3"/>
    <n v="212"/>
    <x v="1"/>
    <s v="HVX"/>
    <s v="MRP"/>
    <s v="MRP"/>
    <s v="VMI"/>
    <n v="197"/>
    <n v="0"/>
    <n v="225.08"/>
    <n v="0"/>
    <n v="0"/>
    <n v="5046"/>
    <n v="44340.76"/>
    <n v="6.9441141498216403"/>
    <n v="0"/>
    <n v="0"/>
    <n v="0"/>
    <n v="1135753.6800000002"/>
    <s v="&lt;15 days"/>
    <n v="1"/>
    <s v="A"/>
    <n v="7"/>
    <n v="0"/>
  </r>
  <r>
    <s v="AVXN00398-02"/>
    <s v="SUPPORT"/>
    <x v="4"/>
    <n v="202"/>
    <x v="1"/>
    <s v="HVX"/>
    <s v="Order specific"/>
    <s v="Order specific"/>
    <n v="2100"/>
    <n v="62"/>
    <n v="1"/>
    <n v="512.78"/>
    <n v="0"/>
    <n v="0"/>
    <n v="753"/>
    <n v="31792.359999999997"/>
    <n v="95.491367861885792"/>
    <n v="0"/>
    <n v="0"/>
    <n v="512.78"/>
    <n v="386123.33999999997"/>
    <s v="Order specific"/>
    <s v="Order specific"/>
    <s v="A"/>
    <s v=""/>
    <n v="0"/>
  </r>
  <r>
    <s v="AVXN00398-04"/>
    <s v="SUPPORT"/>
    <x v="4"/>
    <n v="202"/>
    <x v="1"/>
    <s v="HVX"/>
    <s v="Order specific"/>
    <s v="Order specific"/>
    <n v="2100"/>
    <n v="8"/>
    <n v="0"/>
    <n v="546.4"/>
    <n v="0"/>
    <n v="0"/>
    <n v="61"/>
    <n v="4371.2"/>
    <n v="370.98360655737707"/>
    <n v="0"/>
    <n v="0"/>
    <n v="0"/>
    <n v="33330.400000000001"/>
    <s v="Order specific"/>
    <s v="Order specific"/>
    <s v="B"/>
    <s v=""/>
    <n v="0"/>
  </r>
  <r>
    <s v="AVXN00398-05"/>
    <s v="SUPPORT"/>
    <x v="4"/>
    <n v="202"/>
    <x v="1"/>
    <s v="HVX"/>
    <s v="Order specific"/>
    <s v="Order specific"/>
    <n v="2100"/>
    <n v="2"/>
    <n v="0"/>
    <n v="571.91999999999996"/>
    <n v="0"/>
    <n v="0"/>
    <n v="21"/>
    <n v="1143.8399999999999"/>
    <n v="139.04761904761904"/>
    <n v="0"/>
    <n v="0"/>
    <n v="0"/>
    <n v="12010.32"/>
    <s v="Order specific"/>
    <s v="Order specific"/>
    <s v="B"/>
    <s v=""/>
    <n v="0"/>
  </r>
  <r>
    <s v="AVXN00401-01"/>
    <s v="大电流机构储能电机110/125V AC/DC"/>
    <x v="3"/>
    <n v="202"/>
    <x v="1"/>
    <s v="HVX"/>
    <s v="MRP"/>
    <s v="MRP"/>
    <s v="VMI"/>
    <n v="6"/>
    <n v="0"/>
    <n v="138"/>
    <n v="0"/>
    <n v="0"/>
    <n v="283"/>
    <n v="828"/>
    <n v="2.579505300353357"/>
    <n v="0"/>
    <n v="0"/>
    <n v="0"/>
    <n v="39054"/>
    <s v="&lt;15 days"/>
    <n v="2"/>
    <s v="C"/>
    <n v="14"/>
    <n v="0"/>
  </r>
  <r>
    <s v="AVXN00402-01"/>
    <s v="DBA1 VMI,2100库放超市"/>
    <x v="3"/>
    <n v="202"/>
    <x v="1"/>
    <s v="HVX"/>
    <s v="MRP"/>
    <s v="MRP"/>
    <s v="VMI"/>
    <n v="16"/>
    <n v="0"/>
    <n v="138"/>
    <n v="0"/>
    <n v="0"/>
    <n v="569"/>
    <n v="2208"/>
    <n v="3.8488576449912126"/>
    <n v="0"/>
    <n v="0"/>
    <n v="0"/>
    <n v="78522"/>
    <s v="&lt;15 days"/>
    <n v="2"/>
    <s v="B"/>
    <n v="14"/>
    <n v="0"/>
  </r>
  <r>
    <s v="AVXN00414-01"/>
    <s v="大电流S11三角片"/>
    <x v="3"/>
    <n v="212"/>
    <x v="1"/>
    <s v="HVX"/>
    <s v="MRP"/>
    <s v="MRP"/>
    <s v="VMI"/>
    <n v="56"/>
    <n v="0"/>
    <n v="10.07"/>
    <n v="0"/>
    <n v="0"/>
    <n v="4388"/>
    <n v="563.92000000000007"/>
    <n v="1.3309024612579763"/>
    <n v="0"/>
    <n v="0"/>
    <n v="0"/>
    <n v="44187.16"/>
    <s v="&lt;15 days"/>
    <n v="2"/>
    <s v="C"/>
    <n v="14"/>
    <n v="0"/>
  </r>
  <r>
    <s v="AVXN00414-02"/>
    <s v="OPERATING PART"/>
    <x v="10"/>
    <n v="212"/>
    <x v="1"/>
    <s v="HVX"/>
    <s v="Order specific"/>
    <s v="Order specific"/>
    <n v="2100"/>
    <n v="186"/>
    <n v="0"/>
    <n v="5"/>
    <n v="0"/>
    <n v="0"/>
    <n v="686"/>
    <n v="930"/>
    <n v="29.795918367346935"/>
    <n v="0"/>
    <n v="0"/>
    <n v="0"/>
    <n v="3430"/>
    <s v="Order specific"/>
    <s v="Order specific"/>
    <s v="B"/>
    <s v=""/>
    <n v="0"/>
  </r>
  <r>
    <s v="AVXN00444-01"/>
    <s v="LOCKING LEVER"/>
    <x v="2"/>
    <n v="202"/>
    <x v="1"/>
    <s v="HVX"/>
    <s v="SM"/>
    <s v="kanban"/>
    <n v="2600"/>
    <n v="206"/>
    <n v="302"/>
    <n v="7.05"/>
    <n v="0"/>
    <n v="100"/>
    <n v="1633"/>
    <n v="1452.3"/>
    <n v="41.573790569503984"/>
    <n v="0"/>
    <n v="352.5"/>
    <n v="2129.1"/>
    <n v="11512.65"/>
    <s v="&lt;90 days"/>
    <n v="2"/>
    <s v="B"/>
    <n v="14"/>
    <n v="635.73646345558996"/>
  </r>
  <r>
    <s v="AVXN00452-02"/>
    <s v="Isc≤40KA,P210焊接壳体"/>
    <x v="3"/>
    <n v="202"/>
    <x v="1"/>
    <s v="HVX"/>
    <s v="MRP"/>
    <s v="MRP"/>
    <s v="VMI"/>
    <n v="46"/>
    <n v="0"/>
    <n v="633.76"/>
    <n v="0"/>
    <n v="0"/>
    <n v="753"/>
    <n v="29152.959999999999"/>
    <n v="99.853917662682591"/>
    <n v="0"/>
    <n v="0"/>
    <n v="0"/>
    <n v="477221.27999999997"/>
    <s v="&gt;90 days"/>
    <n v="1"/>
    <s v="A"/>
    <n v="7"/>
    <n v="17892.116435142972"/>
  </r>
  <r>
    <s v="AVXN00452-03"/>
    <s v="Isc≤40KA,P275焊接壳体"/>
    <x v="3"/>
    <n v="202"/>
    <x v="1"/>
    <s v="HVX"/>
    <s v="MRP"/>
    <s v="MRP"/>
    <s v="VMI"/>
    <n v="1"/>
    <n v="0"/>
    <n v="685.53"/>
    <n v="0"/>
    <n v="0"/>
    <n v="6"/>
    <n v="685.53"/>
    <n v="2798.3333333333335"/>
    <n v="0"/>
    <n v="0"/>
    <n v="0"/>
    <n v="4113.18"/>
    <s v="&gt;90 days"/>
    <n v="3"/>
    <s v="C"/>
    <n v="21"/>
    <n v="449.05440543180464"/>
  </r>
  <r>
    <s v="AVXN00452-22"/>
    <s v="Isc≤50KA,P275焊接壳体"/>
    <x v="3"/>
    <n v="202"/>
    <x v="1"/>
    <s v="HVX"/>
    <s v="MRP"/>
    <s v="MRP"/>
    <s v="VMI"/>
    <n v="2"/>
    <n v="0"/>
    <n v="702.76"/>
    <n v="0"/>
    <n v="0"/>
    <n v="39"/>
    <n v="1405.52"/>
    <n v="9.3589743589743595"/>
    <n v="0"/>
    <n v="0"/>
    <n v="0"/>
    <n v="27407.64"/>
    <s v="&lt;15 days"/>
    <n v="2"/>
    <s v="B"/>
    <n v="14"/>
    <n v="0"/>
  </r>
  <r>
    <s v="AVXN00509-01"/>
    <s v="HVX-O底板150mm"/>
    <x v="4"/>
    <n v="202"/>
    <x v="1"/>
    <s v="HVX"/>
    <s v="Order specific"/>
    <s v="Order specific"/>
    <n v="2100"/>
    <n v="12"/>
    <n v="0"/>
    <n v="112.38"/>
    <n v="0"/>
    <n v="0"/>
    <n v="56"/>
    <n v="1348.56"/>
    <n v="13.035714285714285"/>
    <n v="0"/>
    <n v="0"/>
    <n v="0"/>
    <n v="6293.28"/>
    <s v="Order specific"/>
    <s v="Order specific"/>
    <s v="B"/>
    <s v=""/>
    <n v="0"/>
  </r>
  <r>
    <s v="AVXN00509-02"/>
    <s v="HVX-O底板210mm"/>
    <x v="4"/>
    <n v="202"/>
    <x v="1"/>
    <s v="HVX"/>
    <s v="Order specific"/>
    <s v="Order specific"/>
    <n v="2100"/>
    <n v="13"/>
    <n v="0"/>
    <n v="138.58000000000001"/>
    <n v="0"/>
    <n v="0"/>
    <n v="935"/>
    <n v="1801.5400000000002"/>
    <n v="4.6844919786096257"/>
    <n v="0"/>
    <n v="0"/>
    <n v="0"/>
    <n v="129572.30000000002"/>
    <s v="Order specific"/>
    <s v="Order specific"/>
    <s v="B"/>
    <s v=""/>
    <n v="0"/>
  </r>
  <r>
    <s v="AVXN00509-03"/>
    <s v="HVX-O底板275mm"/>
    <x v="4"/>
    <n v="202"/>
    <x v="1"/>
    <s v="HVX"/>
    <s v="Order specific"/>
    <s v="Order specific"/>
    <n v="2100"/>
    <n v="3"/>
    <n v="0"/>
    <n v="154.63999999999999"/>
    <n v="0"/>
    <n v="0"/>
    <n v="126"/>
    <n v="463.91999999999996"/>
    <n v="37.658730158730158"/>
    <n v="0"/>
    <n v="0"/>
    <n v="0"/>
    <n v="19484.64"/>
    <s v="Order specific"/>
    <s v="Order specific"/>
    <s v="C"/>
    <s v=""/>
    <n v="0"/>
  </r>
  <r>
    <s v="AVXN00585-01"/>
    <s v="SHAFT"/>
    <x v="15"/>
    <n v="202"/>
    <x v="1"/>
    <s v="HVX"/>
    <s v="Order specific"/>
    <s v="Order specific"/>
    <n v="2100"/>
    <n v="63"/>
    <n v="0"/>
    <n v="26.8"/>
    <n v="0"/>
    <n v="0"/>
    <n v="89"/>
    <n v="1688.4"/>
    <n v="12.303370786516854"/>
    <n v="0"/>
    <n v="0"/>
    <n v="0"/>
    <n v="2385.2000000000003"/>
    <s v="Order specific"/>
    <s v="Order specific"/>
    <s v="B"/>
    <s v=""/>
    <n v="0"/>
  </r>
  <r>
    <s v="AVXN00585-02"/>
    <s v="SHAFT"/>
    <x v="15"/>
    <n v="202"/>
    <x v="1"/>
    <s v="HVX"/>
    <s v="Order specific"/>
    <s v="Order specific"/>
    <n v="2100"/>
    <n v="61"/>
    <n v="0"/>
    <n v="28.13"/>
    <n v="0"/>
    <n v="0"/>
    <n v="91"/>
    <n v="1715.9299999999998"/>
    <n v="252.69230769230768"/>
    <n v="0"/>
    <n v="0"/>
    <n v="0"/>
    <n v="2559.83"/>
    <s v="Order specific"/>
    <s v="Order specific"/>
    <s v="B"/>
    <s v=""/>
    <n v="0"/>
  </r>
  <r>
    <s v="AVXN00653-01"/>
    <s v="ASSEMBLY"/>
    <x v="3"/>
    <n v="202"/>
    <x v="1"/>
    <s v="HVX"/>
    <s v="MRP"/>
    <s v="MRP"/>
    <s v="VMI"/>
    <n v="22"/>
    <n v="0"/>
    <n v="76.77"/>
    <n v="0"/>
    <n v="0"/>
    <n v="341"/>
    <n v="1688.9399999999998"/>
    <n v="65.293255131964813"/>
    <n v="0"/>
    <n v="0"/>
    <n v="0"/>
    <n v="26178.57"/>
    <s v="&lt;90 days"/>
    <n v="2"/>
    <s v="B"/>
    <n v="14"/>
    <n v="875.68940922524143"/>
  </r>
  <r>
    <s v="AVXN00672-01"/>
    <s v="CONNECTION"/>
    <x v="4"/>
    <n v="105"/>
    <x v="1"/>
    <s v="HVX"/>
    <s v="Order specific"/>
    <s v="Order specific"/>
    <n v="2100"/>
    <n v="120"/>
    <n v="0"/>
    <n v="151.51"/>
    <n v="0"/>
    <n v="0"/>
    <n v="216"/>
    <n v="18181.199999999997"/>
    <n v="37.175925925925924"/>
    <n v="0"/>
    <n v="0"/>
    <n v="0"/>
    <n v="32726.159999999996"/>
    <s v="Order specific"/>
    <s v="Order specific"/>
    <s v="A"/>
    <s v=""/>
    <n v="0"/>
  </r>
  <r>
    <s v="AVXN00708-01"/>
    <s v="HVX-A固定式号码排"/>
    <x v="2"/>
    <n v="219"/>
    <x v="1"/>
    <s v="HVX"/>
    <s v="SM"/>
    <s v="kanban"/>
    <n v="2600"/>
    <n v="150"/>
    <n v="250"/>
    <n v="7.38"/>
    <n v="0"/>
    <n v="100"/>
    <n v="0"/>
    <n v="1107"/>
    <s v=""/>
    <n v="0"/>
    <n v="369"/>
    <n v="1845"/>
    <n v="0"/>
    <s v="&gt;90 days"/>
    <n v="4"/>
    <s v="B"/>
    <n v="0"/>
    <n v="730.62"/>
  </r>
  <r>
    <s v="AVXN00708-02"/>
    <s v="HVX-O固定式号码排"/>
    <x v="2"/>
    <n v="219"/>
    <x v="1"/>
    <s v="HVX"/>
    <s v="SM"/>
    <s v="kanban"/>
    <n v="2600"/>
    <n v="100"/>
    <n v="100"/>
    <n v="9.84"/>
    <n v="0"/>
    <n v="50"/>
    <n v="0"/>
    <n v="984"/>
    <s v=""/>
    <n v="0"/>
    <n v="246"/>
    <n v="984"/>
    <n v="0"/>
    <s v="&gt;90 days"/>
    <n v="4"/>
    <s v="B"/>
    <n v="0"/>
    <n v="649.44000000000005"/>
  </r>
  <r>
    <s v="AVXN00708-03"/>
    <s v="HVX-A电动手车号码排"/>
    <x v="2"/>
    <n v="219"/>
    <x v="1"/>
    <s v="HVX"/>
    <s v="SM"/>
    <s v="kanban"/>
    <n v="2600"/>
    <n v="100"/>
    <n v="250"/>
    <n v="1.64"/>
    <n v="0"/>
    <n v="50"/>
    <n v="0"/>
    <n v="164"/>
    <s v=""/>
    <n v="0"/>
    <n v="41"/>
    <n v="410"/>
    <n v="0"/>
    <s v="&gt;90 days"/>
    <n v="4"/>
    <s v="C"/>
    <n v="0"/>
    <n v="108.24000000000001"/>
  </r>
  <r>
    <s v="AVXN00719-01"/>
    <s v="LOCKING LEVER"/>
    <x v="10"/>
    <n v="202"/>
    <x v="1"/>
    <s v="HVX"/>
    <s v="Order specific"/>
    <s v="Order specific"/>
    <n v="2100"/>
    <n v="12"/>
    <n v="8"/>
    <n v="11.02"/>
    <n v="0"/>
    <n v="0"/>
    <n v="23"/>
    <n v="132.24"/>
    <n v="1586.9565217391303"/>
    <n v="0"/>
    <n v="0"/>
    <n v="88.16"/>
    <n v="253.45999999999998"/>
    <s v="Order specific"/>
    <s v="Order specific"/>
    <s v="C"/>
    <s v=""/>
    <n v="0"/>
  </r>
  <r>
    <s v="AVXN10181-02"/>
    <s v="HANDLE"/>
    <x v="10"/>
    <n v="202"/>
    <x v="1"/>
    <s v="HVX"/>
    <s v="Order specific"/>
    <s v="Order specific"/>
    <n v="2100"/>
    <n v="16"/>
    <n v="0"/>
    <n v="102.05"/>
    <n v="0"/>
    <n v="0"/>
    <n v="0"/>
    <n v="1632.8"/>
    <s v=""/>
    <n v="0"/>
    <n v="0"/>
    <n v="0"/>
    <n v="0"/>
    <s v="Order specific"/>
    <s v="Order specific"/>
    <s v="B"/>
    <s v=""/>
    <n v="0"/>
  </r>
  <r>
    <s v="CHD1000011P0001"/>
    <s v="整流桥KBPC3510"/>
    <x v="3"/>
    <n v="202"/>
    <x v="0"/>
    <s v="VEP"/>
    <s v="MRP"/>
    <s v="MRP"/>
    <s v="VMI"/>
    <n v="54"/>
    <n v="0"/>
    <n v="9.4"/>
    <n v="0"/>
    <n v="0"/>
    <n v="778"/>
    <n v="507.6"/>
    <n v="7.5064267352185086"/>
    <n v="0"/>
    <n v="0"/>
    <n v="0"/>
    <n v="7313.2000000000007"/>
    <s v="&lt;15 days"/>
    <n v="3"/>
    <s v="C"/>
    <n v="21"/>
    <n v="0"/>
  </r>
  <r>
    <s v="CHD1000012P0011"/>
    <s v="接地端子 USLKG2.5"/>
    <x v="3"/>
    <n v="219"/>
    <x v="0"/>
    <s v="VEP"/>
    <s v="MRP"/>
    <s v="MRP"/>
    <s v="VMI"/>
    <n v="14"/>
    <n v="0"/>
    <n v="6.75"/>
    <n v="0"/>
    <n v="0"/>
    <n v="1735"/>
    <n v="94.5"/>
    <n v="11.360230547550433"/>
    <n v="0"/>
    <n v="0"/>
    <n v="0"/>
    <n v="11711.25"/>
    <s v="&lt;15 days"/>
    <n v="2"/>
    <s v="C"/>
    <n v="14"/>
    <n v="0"/>
  </r>
  <r>
    <s v="CHD1000012P0021"/>
    <s v="冷压端子LV1.25-7B"/>
    <x v="3"/>
    <n v="219"/>
    <x v="0"/>
    <s v="VEP"/>
    <s v="MRP"/>
    <s v="MRP"/>
    <s v="VMI"/>
    <n v="1000"/>
    <n v="0"/>
    <n v="0.09"/>
    <n v="0"/>
    <n v="0"/>
    <n v="598"/>
    <n v="90"/>
    <n v="8.5451505016722393"/>
    <n v="0"/>
    <n v="0"/>
    <n v="0"/>
    <n v="53.82"/>
    <s v="&lt;15 days"/>
    <n v="3"/>
    <s v="C"/>
    <n v="21"/>
    <n v="0"/>
  </r>
  <r>
    <s v="CHD1000012P0024"/>
    <s v="端子FJ5-2.5(4节)"/>
    <x v="14"/>
    <n v="212"/>
    <x v="0"/>
    <s v="VEP"/>
    <s v="Order specific"/>
    <s v="Order specific"/>
    <n v="2100"/>
    <n v="71"/>
    <n v="0"/>
    <n v="3.64"/>
    <n v="0"/>
    <n v="0"/>
    <n v="207"/>
    <n v="258.44"/>
    <n v="1763.2850241545893"/>
    <n v="0"/>
    <n v="0"/>
    <n v="0"/>
    <n v="753.48"/>
    <s v="Order specific"/>
    <s v="Order specific"/>
    <s v="C"/>
    <s v=""/>
    <n v="0"/>
  </r>
  <r>
    <s v="CHD1000013P0001"/>
    <s v="管状端头 1.5mm2"/>
    <x v="11"/>
    <n v="219"/>
    <x v="0"/>
    <s v="VEP"/>
    <s v="Order specific"/>
    <s v="Order specific"/>
    <n v="2100"/>
    <n v="7000"/>
    <n v="0"/>
    <n v="0.05"/>
    <n v="0"/>
    <n v="0"/>
    <n v="295"/>
    <n v="350"/>
    <n v="87.847457627118644"/>
    <n v="0"/>
    <n v="0"/>
    <n v="0"/>
    <n v="14.75"/>
    <s v="Order specific"/>
    <s v="Order specific"/>
    <s v="C"/>
    <s v=""/>
    <n v="0"/>
  </r>
  <r>
    <s v="CHD1000015P0001"/>
    <s v="行程开关:LXW20-11M"/>
    <x v="3"/>
    <n v="219"/>
    <x v="0"/>
    <s v="VEP"/>
    <s v="MRP"/>
    <s v="MRP"/>
    <s v="VMI"/>
    <n v="510"/>
    <n v="0"/>
    <n v="6.2"/>
    <n v="0"/>
    <n v="0"/>
    <n v="50039"/>
    <n v="3162"/>
    <n v="51.060173065009295"/>
    <n v="0"/>
    <n v="0"/>
    <n v="0"/>
    <n v="310241.8"/>
    <s v="&lt;90 days"/>
    <n v="1"/>
    <s v="B"/>
    <n v="7"/>
    <n v="1800.817561972603"/>
  </r>
  <r>
    <s v="CHD1000015P0009"/>
    <s v="行程开关JW2-11Z/5"/>
    <x v="11"/>
    <n v="219"/>
    <x v="0"/>
    <s v="VEP"/>
    <s v="Order specific"/>
    <s v="Order specific"/>
    <n v="2100"/>
    <n v="3"/>
    <n v="0"/>
    <n v="31.46"/>
    <n v="0"/>
    <n v="0"/>
    <n v="17"/>
    <n v="94.38"/>
    <n v="10950"/>
    <n v="0"/>
    <n v="0"/>
    <n v="0"/>
    <n v="534.82000000000005"/>
    <s v="Order specific"/>
    <s v="Order specific"/>
    <s v="C"/>
    <s v=""/>
    <n v="0"/>
  </r>
  <r>
    <s v="CHD1000016P0002"/>
    <s v="插针式弹簧插头 FKIC2.5/8-ST-5.08"/>
    <x v="3"/>
    <n v="219"/>
    <x v="0"/>
    <s v="VEP"/>
    <s v="MRP"/>
    <s v="MRP"/>
    <s v="VMI"/>
    <n v="2"/>
    <n v="0"/>
    <n v="18.29"/>
    <n v="0"/>
    <n v="0"/>
    <n v="660"/>
    <n v="36.58"/>
    <n v="1.6590909090909089"/>
    <n v="0"/>
    <n v="0"/>
    <n v="0"/>
    <n v="12071.4"/>
    <s v="&lt;15 days"/>
    <n v="2"/>
    <s v="C"/>
    <n v="14"/>
    <n v="0"/>
  </r>
  <r>
    <s v="CHD1000016P0003"/>
    <s v="插针式弹簧插头 FKIC2.5/10-ST-5.08"/>
    <x v="3"/>
    <n v="219"/>
    <x v="0"/>
    <s v="VEP"/>
    <s v="MRP"/>
    <s v="MRP"/>
    <s v="VMI"/>
    <n v="112"/>
    <n v="0"/>
    <n v="22.82"/>
    <n v="0"/>
    <n v="0"/>
    <n v="715"/>
    <n v="2555.84"/>
    <n v="1.020979020979021"/>
    <n v="0"/>
    <n v="0"/>
    <n v="0"/>
    <n v="16316.300000000001"/>
    <s v="&lt;15 days"/>
    <n v="2"/>
    <s v="B"/>
    <n v="14"/>
    <n v="0"/>
  </r>
  <r>
    <s v="CHD1000016P0008"/>
    <s v="导轨插头 MSTBHK-2.5/10-G-5.08"/>
    <x v="2"/>
    <n v="219"/>
    <x v="0"/>
    <s v="VEP"/>
    <s v="SM"/>
    <s v="kanban"/>
    <n v="2600"/>
    <n v="387"/>
    <n v="1000"/>
    <n v="19.260000000000002"/>
    <n v="0"/>
    <n v="500"/>
    <n v="29380"/>
    <n v="7453.6200000000008"/>
    <n v="1.3914227365554799"/>
    <n v="0"/>
    <n v="4815"/>
    <n v="19260"/>
    <n v="565858.80000000005"/>
    <s v="&lt;15 days"/>
    <n v="1"/>
    <s v="A"/>
    <n v="7"/>
    <n v="0"/>
  </r>
  <r>
    <s v="CHD1000016P0022"/>
    <s v="螺钉插头MSTB2.5/12-SF-5.08"/>
    <x v="11"/>
    <n v="219"/>
    <x v="0"/>
    <s v="VEP"/>
    <s v="Order specific"/>
    <s v="Order specific"/>
    <n v="2100"/>
    <n v="1"/>
    <n v="13"/>
    <n v="10.6"/>
    <n v="0"/>
    <n v="0"/>
    <n v="65"/>
    <n v="10.6"/>
    <n v="2173.1538461538462"/>
    <n v="0"/>
    <n v="0"/>
    <n v="137.79999999999998"/>
    <n v="689"/>
    <s v="Order specific"/>
    <s v="Order specific"/>
    <s v="C"/>
    <s v=""/>
    <n v="0"/>
  </r>
  <r>
    <s v="CHD1000017P0003"/>
    <s v="450/750V，RV-105  1.5平，105℃，多股黑色软导线"/>
    <x v="3"/>
    <n v="212"/>
    <x v="0"/>
    <s v="VEP"/>
    <s v="MRP"/>
    <s v="MRP"/>
    <s v="VMI"/>
    <n v="12280"/>
    <n v="0"/>
    <n v="1.36"/>
    <n v="0"/>
    <n v="0"/>
    <n v="0"/>
    <n v="16700.800000000003"/>
    <s v=""/>
    <n v="0"/>
    <n v="0"/>
    <n v="0"/>
    <n v="0"/>
    <s v="&gt;90 days"/>
    <n v="4"/>
    <s v="A"/>
    <n v="0"/>
    <n v="11022.528000000002"/>
  </r>
  <r>
    <s v="CHD1000017P0004"/>
    <s v="450/750V，RV-105  2.5平，105℃，多股黑色软导线"/>
    <x v="3"/>
    <n v="212"/>
    <x v="0"/>
    <s v="VEP"/>
    <s v="MRP"/>
    <s v="MRP"/>
    <s v="VMI"/>
    <n v="2204"/>
    <n v="0"/>
    <n v="2.16"/>
    <n v="0"/>
    <n v="0"/>
    <n v="1900"/>
    <n v="4760.6400000000003"/>
    <n v="2359.0526315789471"/>
    <n v="0"/>
    <n v="0"/>
    <n v="0"/>
    <n v="4104"/>
    <s v="&gt;90 days"/>
    <n v="3"/>
    <s v="B"/>
    <n v="21"/>
    <n v="3114.0524982196248"/>
  </r>
  <r>
    <s v="CHD1000017P0007"/>
    <s v="450/750V，RV-105  2.5平，105℃，多股黄绿相间软导线"/>
    <x v="3"/>
    <n v="212"/>
    <x v="0"/>
    <s v="VEP"/>
    <s v="MRP"/>
    <s v="MRP"/>
    <s v="VMI"/>
    <n v="13"/>
    <n v="0"/>
    <n v="2.3199999999999998"/>
    <n v="0"/>
    <n v="0"/>
    <n v="31193.119999999999"/>
    <n v="30.159999999999997"/>
    <n v="25.789661309929883"/>
    <n v="0"/>
    <n v="0"/>
    <n v="0"/>
    <n v="72368.03839999999"/>
    <s v="&lt;30 days"/>
    <n v="2"/>
    <s v="C"/>
    <n v="14"/>
    <n v="9.0997814725306423"/>
  </r>
  <r>
    <s v="CHD1000017P0049"/>
    <s v="450/750V，RV-105  1.5平，105℃，多股灰色软导线"/>
    <x v="11"/>
    <n v="212"/>
    <x v="0"/>
    <s v="VEP"/>
    <s v="Order specific"/>
    <s v="Order specific"/>
    <n v="2100"/>
    <n v="28400"/>
    <n v="0"/>
    <n v="1.32"/>
    <n v="0"/>
    <n v="0"/>
    <n v="8018.2"/>
    <n v="37488"/>
    <n v="0.591778703449652"/>
    <n v="0"/>
    <n v="0"/>
    <n v="0"/>
    <n v="10584.023999999999"/>
    <s v="Order specific"/>
    <s v="Order specific"/>
    <s v="A"/>
    <s v=""/>
    <n v="0"/>
  </r>
  <r>
    <s v="CHD1000017P0120"/>
    <s v="航空镀银导线 FF46-2/1.5平方毫米"/>
    <x v="16"/>
    <n v="209"/>
    <x v="0"/>
    <s v="VEP"/>
    <s v="Order specific"/>
    <s v="Order specific"/>
    <n v="2100"/>
    <n v="8399.16"/>
    <n v="0"/>
    <n v="3.02"/>
    <n v="0"/>
    <n v="0"/>
    <n v="12399.04"/>
    <n v="25365.463199999998"/>
    <n v="836.03246702970534"/>
    <n v="0"/>
    <n v="0"/>
    <n v="0"/>
    <n v="37445.1008"/>
    <s v="Order specific"/>
    <s v="Order specific"/>
    <s v="A"/>
    <s v=""/>
    <n v="0"/>
  </r>
  <r>
    <s v="CHD1000018P0013"/>
    <s v="套线软管550mm"/>
    <x v="3"/>
    <n v="202"/>
    <x v="0"/>
    <s v="VEP"/>
    <s v="MRP"/>
    <s v="MRP"/>
    <s v="VMI"/>
    <n v="103"/>
    <n v="0"/>
    <n v="23.3"/>
    <n v="0"/>
    <n v="0"/>
    <n v="13535"/>
    <n v="2399.9"/>
    <n v="226.50117473217583"/>
    <n v="0"/>
    <n v="0"/>
    <n v="0"/>
    <n v="315365.5"/>
    <s v="&gt;90 days"/>
    <n v="1"/>
    <s v="B"/>
    <n v="7"/>
    <n v="1534.9826512349866"/>
  </r>
  <r>
    <s v="CHD1000018P0084"/>
    <s v="套线软管1m"/>
    <x v="3"/>
    <n v="202"/>
    <x v="0"/>
    <s v="VEP"/>
    <s v="MRP"/>
    <s v="MRP"/>
    <s v="VMI"/>
    <n v="26"/>
    <n v="0"/>
    <n v="46.6"/>
    <n v="0"/>
    <n v="0"/>
    <n v="528"/>
    <n v="1211.6000000000001"/>
    <n v="71.202651515151516"/>
    <n v="0"/>
    <n v="0"/>
    <n v="0"/>
    <n v="24604.799999999999"/>
    <s v="&lt;90 days"/>
    <n v="2"/>
    <s v="B"/>
    <n v="14"/>
    <n v="642.4261249634261"/>
  </r>
  <r>
    <s v="CHD1000018P0115"/>
    <s v="套线软管1.5m"/>
    <x v="11"/>
    <n v="217"/>
    <x v="0"/>
    <s v="VEP"/>
    <s v="Order specific"/>
    <s v="Order specific"/>
    <n v="2100"/>
    <n v="20"/>
    <n v="0"/>
    <n v="69.900000000000006"/>
    <n v="0"/>
    <n v="0"/>
    <n v="21"/>
    <n v="1398"/>
    <n v="451.90476190476193"/>
    <n v="0"/>
    <n v="0"/>
    <n v="0"/>
    <n v="1467.9"/>
    <s v="Order specific"/>
    <s v="Order specific"/>
    <s v="B"/>
    <s v=""/>
    <n v="0"/>
  </r>
  <r>
    <s v="CHD1000018P0135"/>
    <s v="套线软管900mm"/>
    <x v="11"/>
    <n v="202"/>
    <x v="0"/>
    <s v="VEP"/>
    <s v="Order specific"/>
    <s v="Order specific"/>
    <n v="2100"/>
    <n v="1"/>
    <n v="0"/>
    <n v="39.700000000000003"/>
    <n v="0"/>
    <n v="0"/>
    <n v="16"/>
    <n v="39.700000000000003"/>
    <n v="456.25"/>
    <n v="0"/>
    <n v="0"/>
    <n v="0"/>
    <n v="635.20000000000005"/>
    <s v="Order specific"/>
    <s v="Order specific"/>
    <s v="C"/>
    <s v=""/>
    <n v="0"/>
  </r>
  <r>
    <s v="CHD1000018P0165"/>
    <s v="套线软管250mm"/>
    <x v="11"/>
    <n v="202"/>
    <x v="0"/>
    <s v="VEP"/>
    <s v="Order specific"/>
    <s v="Order specific"/>
    <n v="2100"/>
    <n v="10"/>
    <n v="0"/>
    <n v="8.24"/>
    <n v="0"/>
    <n v="0"/>
    <n v="19"/>
    <n v="82.4"/>
    <n v="19.210526315789473"/>
    <n v="0"/>
    <n v="0"/>
    <n v="0"/>
    <n v="156.56"/>
    <s v="Order specific"/>
    <s v="Order specific"/>
    <s v="C"/>
    <s v=""/>
    <n v="0"/>
  </r>
  <r>
    <s v="CHD1000018P0183"/>
    <s v="套线软管1400"/>
    <x v="3"/>
    <n v="202"/>
    <x v="0"/>
    <s v="VEP"/>
    <s v="MRP"/>
    <s v="MRP"/>
    <s v="VMI"/>
    <n v="9"/>
    <n v="0"/>
    <n v="65.239999999999995"/>
    <n v="0"/>
    <n v="0"/>
    <n v="410"/>
    <n v="587.16"/>
    <n v="8.9024390243902438"/>
    <n v="0"/>
    <n v="0"/>
    <n v="0"/>
    <n v="26748.399999999998"/>
    <s v="&lt;15 days"/>
    <n v="2"/>
    <s v="C"/>
    <n v="14"/>
    <n v="0"/>
  </r>
  <r>
    <s v="CHD1000038P0002"/>
    <s v="窄轨 NS15"/>
    <x v="2"/>
    <n v="219"/>
    <x v="0"/>
    <s v="VEP"/>
    <s v="SM"/>
    <s v="kanban"/>
    <n v="2600"/>
    <n v="100"/>
    <n v="2350"/>
    <n v="1.68"/>
    <n v="0"/>
    <n v="400"/>
    <n v="14690"/>
    <n v="168"/>
    <n v="0.2236215112321307"/>
    <n v="0"/>
    <n v="336"/>
    <n v="3948"/>
    <n v="24679.200000000001"/>
    <s v="&lt;15 days"/>
    <n v="2"/>
    <s v="C"/>
    <n v="14"/>
    <n v="0"/>
  </r>
  <r>
    <s v="CHD1000038P0005"/>
    <s v="U型端子导轨251"/>
    <x v="2"/>
    <n v="212"/>
    <x v="0"/>
    <s v="VEP"/>
    <s v="SM"/>
    <s v="kanban"/>
    <n v="2600"/>
    <n v="26"/>
    <n v="20"/>
    <n v="4.91"/>
    <n v="0"/>
    <n v="10"/>
    <n v="149"/>
    <n v="127.66"/>
    <n v="244.96644295302013"/>
    <n v="0"/>
    <n v="24.55"/>
    <n v="98.2"/>
    <n v="731.59"/>
    <s v="&gt;90 days"/>
    <n v="3"/>
    <s v="C"/>
    <n v="21"/>
    <n v="77.032702126027388"/>
  </r>
  <r>
    <s v="CHD1000038P0046"/>
    <s v="窄轨 NS15 L=160mm"/>
    <x v="2"/>
    <n v="219"/>
    <x v="0"/>
    <s v="VEP"/>
    <s v="SM"/>
    <s v="kanban"/>
    <n v="2600"/>
    <n v="208"/>
    <n v="80"/>
    <n v="2.48"/>
    <n v="0"/>
    <n v="20"/>
    <n v="30"/>
    <n v="515.84"/>
    <n v="316.33333333333337"/>
    <n v="0"/>
    <n v="24.8"/>
    <n v="198.4"/>
    <n v="74.400000000000006"/>
    <s v="&gt;90 days"/>
    <n v="3"/>
    <s v="C"/>
    <n v="21"/>
    <n v="317.85310684931511"/>
  </r>
  <r>
    <s v="CHD1000039P0134"/>
    <s v="断路器带闭锁电磁铁（Y0）标识(英文)"/>
    <x v="11"/>
    <n v="202"/>
    <x v="0"/>
    <s v="VEP"/>
    <s v="Order specific"/>
    <s v="Order specific"/>
    <n v="2100"/>
    <n v="500"/>
    <n v="0"/>
    <n v="0.54"/>
    <n v="0"/>
    <n v="0"/>
    <n v="0"/>
    <n v="270"/>
    <s v=""/>
    <n v="0"/>
    <n v="0"/>
    <n v="0"/>
    <n v="0"/>
    <s v="Order specific"/>
    <s v="Order specific"/>
    <s v="C"/>
    <s v=""/>
    <n v="0"/>
  </r>
  <r>
    <s v="CHD1000048P0002"/>
    <s v="终端固定件E/UK"/>
    <x v="3"/>
    <n v="219"/>
    <x v="0"/>
    <s v="VEP"/>
    <s v="MRP"/>
    <s v="MRP"/>
    <s v="VMI"/>
    <n v="9"/>
    <n v="0"/>
    <n v="1.1299999999999999"/>
    <n v="0"/>
    <n v="0"/>
    <n v="1882"/>
    <n v="10.169999999999998"/>
    <n v="96.971307120085001"/>
    <n v="0"/>
    <n v="0"/>
    <n v="0"/>
    <n v="2126.66"/>
    <s v="&gt;90 days"/>
    <n v="3"/>
    <s v="C"/>
    <n v="21"/>
    <n v="5.2586133238356156"/>
  </r>
  <r>
    <s v="CHD1000049P0005"/>
    <s v="前门直拨锁"/>
    <x v="11"/>
    <n v="212"/>
    <x v="0"/>
    <s v="VEP"/>
    <s v="Order specific"/>
    <s v="Order specific"/>
    <n v="2100"/>
    <n v="60"/>
    <n v="0"/>
    <n v="68.38"/>
    <n v="20"/>
    <n v="0"/>
    <n v="151"/>
    <n v="4102.7999999999993"/>
    <n v="21.754966887417218"/>
    <n v="1367.6"/>
    <n v="0"/>
    <n v="0"/>
    <n v="10325.379999999999"/>
    <s v="Order specific"/>
    <s v="Order specific"/>
    <s v="B"/>
    <s v=""/>
    <n v="0"/>
  </r>
  <r>
    <s v="CHD1000074P0003"/>
    <s v="玻璃胶（中性硅酮胶）"/>
    <x v="0"/>
    <n v="212"/>
    <x v="0"/>
    <s v="VEP"/>
    <s v="Order specific"/>
    <s v="Order specific"/>
    <n v="2100"/>
    <n v="40"/>
    <n v="0"/>
    <n v="19"/>
    <n v="5"/>
    <n v="0"/>
    <n v="0"/>
    <n v="760"/>
    <s v=""/>
    <n v="95"/>
    <n v="0"/>
    <n v="0"/>
    <n v="0"/>
    <s v="Order specific"/>
    <s v="Order specific"/>
    <s v="C"/>
    <s v=""/>
    <n v="0"/>
  </r>
  <r>
    <s v="CHD1000082P0002"/>
    <s v="双翅钥匙"/>
    <x v="14"/>
    <n v="212"/>
    <x v="0"/>
    <s v="VEP"/>
    <s v="Order specific"/>
    <s v="Order specific"/>
    <n v="2100"/>
    <n v="36"/>
    <n v="0"/>
    <n v="2.81"/>
    <n v="0"/>
    <n v="0"/>
    <n v="31"/>
    <n v="101.16"/>
    <n v="470.96774193548384"/>
    <n v="0"/>
    <n v="0"/>
    <n v="0"/>
    <n v="87.11"/>
    <s v="Order specific"/>
    <s v="Order specific"/>
    <s v="C"/>
    <s v=""/>
    <n v="0"/>
  </r>
  <r>
    <s v="CHD8000001P0101"/>
    <s v="机箱右立柱12-1250-31.5-150"/>
    <x v="3"/>
    <n v="212"/>
    <x v="0"/>
    <s v="VEP"/>
    <s v="MRP"/>
    <s v="MRP"/>
    <s v="VMI"/>
    <n v="2"/>
    <n v="0"/>
    <n v="33.119999999999997"/>
    <n v="0"/>
    <n v="0"/>
    <n v="730"/>
    <n v="66.239999999999995"/>
    <n v="18"/>
    <n v="0"/>
    <n v="0"/>
    <n v="0"/>
    <n v="24177.599999999999"/>
    <s v="&lt;30 days"/>
    <n v="2"/>
    <s v="C"/>
    <n v="14"/>
    <n v="9.7151999999999994"/>
  </r>
  <r>
    <s v="CHD8000001P0102"/>
    <s v="机箱左立柱12-1250-31.5-150"/>
    <x v="3"/>
    <n v="212"/>
    <x v="0"/>
    <s v="VEP"/>
    <s v="MRP"/>
    <s v="MRP"/>
    <s v="VMI"/>
    <n v="2"/>
    <n v="0"/>
    <n v="22.9"/>
    <n v="0"/>
    <n v="0"/>
    <n v="709"/>
    <n v="45.8"/>
    <n v="1.0296191819464033"/>
    <n v="0"/>
    <n v="0"/>
    <n v="0"/>
    <n v="16236.099999999999"/>
    <s v="&lt;15 days"/>
    <n v="2"/>
    <s v="C"/>
    <n v="14"/>
    <n v="0"/>
  </r>
  <r>
    <s v="CHD8000001P0103"/>
    <s v="机箱右立柱12-1250-31.5-210"/>
    <x v="3"/>
    <n v="212"/>
    <x v="0"/>
    <s v="VEP"/>
    <s v="MRP"/>
    <s v="MRP"/>
    <s v="VMI"/>
    <n v="81"/>
    <n v="0"/>
    <n v="25.87"/>
    <n v="0"/>
    <n v="0"/>
    <n v="9537"/>
    <n v="2095.4700000000003"/>
    <n v="7.6543986578588658E-2"/>
    <n v="0"/>
    <n v="0"/>
    <n v="0"/>
    <n v="246722.19"/>
    <s v="&lt;15 days"/>
    <n v="1"/>
    <s v="B"/>
    <n v="7"/>
    <n v="0"/>
  </r>
  <r>
    <s v="CHD8000001P0104"/>
    <s v="机箱左立柱12-1250-31.5-210"/>
    <x v="3"/>
    <n v="212"/>
    <x v="0"/>
    <s v="VEP"/>
    <s v="MRP"/>
    <s v="MRP"/>
    <s v="VMI"/>
    <n v="67"/>
    <n v="0"/>
    <n v="14.88"/>
    <n v="0"/>
    <n v="0"/>
    <n v="9464"/>
    <n v="996.96"/>
    <n v="3.1239433643279795"/>
    <n v="0"/>
    <n v="0"/>
    <n v="0"/>
    <n v="140824.32000000001"/>
    <s v="&lt;15 days"/>
    <n v="2"/>
    <s v="B"/>
    <n v="14"/>
    <n v="0"/>
  </r>
  <r>
    <s v="CHD8000001P0107"/>
    <s v="机箱左立柱12-3150-40-275"/>
    <x v="3"/>
    <n v="212"/>
    <x v="0"/>
    <s v="VEP"/>
    <s v="MRP"/>
    <s v="MRP"/>
    <s v="VMI"/>
    <n v="2"/>
    <n v="0"/>
    <n v="26.76"/>
    <n v="0"/>
    <n v="0"/>
    <n v="853"/>
    <n v="53.52"/>
    <n v="28.669402110199297"/>
    <n v="0"/>
    <n v="0"/>
    <n v="0"/>
    <n v="22826.280000000002"/>
    <s v="&lt;30 days"/>
    <n v="2"/>
    <s v="C"/>
    <n v="14"/>
    <n v="18.073980846452667"/>
  </r>
  <r>
    <s v="CHD8000001P0108"/>
    <s v="机箱右立柱12-3150-40-275"/>
    <x v="3"/>
    <n v="212"/>
    <x v="0"/>
    <s v="VEP"/>
    <s v="MRP"/>
    <s v="MRP"/>
    <s v="VMI"/>
    <n v="2"/>
    <n v="0"/>
    <n v="37.799999999999997"/>
    <n v="0"/>
    <n v="0"/>
    <n v="853"/>
    <n v="75.599999999999994"/>
    <n v="0.85580304806565055"/>
    <n v="0"/>
    <n v="0"/>
    <n v="0"/>
    <n v="32243.399999999998"/>
    <s v="&lt;15 days"/>
    <n v="2"/>
    <s v="C"/>
    <n v="14"/>
    <n v="0"/>
  </r>
  <r>
    <s v="CHD8000001P0121"/>
    <s v="机箱左立柱12-1250-31.5-210(互锁模块)"/>
    <x v="14"/>
    <n v="212"/>
    <x v="0"/>
    <s v="VEP"/>
    <s v="Order specific"/>
    <s v="Order specific"/>
    <n v="2100"/>
    <n v="2"/>
    <n v="2"/>
    <n v="23.54"/>
    <n v="0"/>
    <n v="0"/>
    <n v="52"/>
    <n v="47.08"/>
    <n v="14.03846153846154"/>
    <n v="0"/>
    <n v="0"/>
    <n v="47.08"/>
    <n v="1224.08"/>
    <s v="Order specific"/>
    <s v="Order specific"/>
    <s v="C"/>
    <s v=""/>
    <n v="0"/>
  </r>
  <r>
    <s v="CHD8000002R0101"/>
    <s v="底盘车装配12-150-31.5两侧接地"/>
    <x v="3"/>
    <n v="212"/>
    <x v="0"/>
    <s v="VEP"/>
    <s v="MRP"/>
    <s v="MRP"/>
    <s v="VMI"/>
    <n v="12"/>
    <n v="0"/>
    <n v="478.12"/>
    <n v="0"/>
    <n v="0"/>
    <n v="304"/>
    <n v="5737.4400000000005"/>
    <n v="2.4013157894736841"/>
    <n v="0"/>
    <n v="0"/>
    <n v="0"/>
    <n v="145348.48000000001"/>
    <s v="&lt;15 days"/>
    <n v="2"/>
    <s v="B"/>
    <n v="14"/>
    <n v="0"/>
  </r>
  <r>
    <s v="CHD8000002R0102"/>
    <s v="底盘车装配12-150-31.5中间接地"/>
    <x v="3"/>
    <n v="212"/>
    <x v="0"/>
    <s v="VEP"/>
    <s v="MRP"/>
    <s v="MRP"/>
    <s v="VMI"/>
    <n v="2"/>
    <n v="0"/>
    <n v="491.67"/>
    <n v="0"/>
    <n v="0"/>
    <n v="222"/>
    <n v="983.34"/>
    <n v="19.72972972972973"/>
    <n v="0"/>
    <n v="0"/>
    <n v="0"/>
    <n v="109150.74"/>
    <s v="&lt;30 days"/>
    <n v="2"/>
    <s v="B"/>
    <n v="14"/>
    <n v="188.47799013698631"/>
  </r>
  <r>
    <s v="CHD8000002R0103"/>
    <s v="底盘车装配12-210-31.5两侧接地"/>
    <x v="3"/>
    <n v="212"/>
    <x v="0"/>
    <s v="VEP"/>
    <s v="MRP"/>
    <s v="MRP"/>
    <s v="VMI"/>
    <n v="9"/>
    <n v="65"/>
    <n v="487.93"/>
    <n v="0"/>
    <n v="0"/>
    <n v="2651"/>
    <n v="4391.37"/>
    <n v="0.27536778574122972"/>
    <n v="0"/>
    <n v="0"/>
    <n v="31715.45"/>
    <n v="1293502.43"/>
    <s v="&lt;15 days"/>
    <n v="1"/>
    <s v="B"/>
    <n v="7"/>
    <n v="0"/>
  </r>
  <r>
    <s v="CHD8000002R0104"/>
    <s v="底盘车装配12-210-31.5中间接地"/>
    <x v="3"/>
    <n v="212"/>
    <x v="0"/>
    <s v="VEP"/>
    <s v="MRP"/>
    <s v="MRP"/>
    <s v="VMI"/>
    <n v="45"/>
    <n v="13"/>
    <n v="470"/>
    <n v="0"/>
    <n v="0"/>
    <n v="5810"/>
    <n v="21150"/>
    <n v="0.56540447504302926"/>
    <n v="0"/>
    <n v="0"/>
    <n v="6110"/>
    <n v="2730700"/>
    <s v="&lt;15 days"/>
    <n v="1"/>
    <s v="A"/>
    <n v="7"/>
    <n v="0"/>
  </r>
  <r>
    <s v="CHD8000002R0106"/>
    <s v="底盘车装配12-275-40中间接地"/>
    <x v="3"/>
    <n v="212"/>
    <x v="0"/>
    <s v="VEP"/>
    <s v="MRP"/>
    <s v="MRP"/>
    <s v="VMI"/>
    <n v="5"/>
    <n v="9"/>
    <n v="711"/>
    <n v="0"/>
    <n v="0"/>
    <n v="880"/>
    <n v="3555"/>
    <n v="18.66477272727273"/>
    <n v="0"/>
    <n v="0"/>
    <n v="6399"/>
    <n v="625680"/>
    <s v="&lt;30 days"/>
    <n v="1"/>
    <s v="B"/>
    <n v="7"/>
    <n v="1466.3482191780824"/>
  </r>
  <r>
    <s v="CHD8000002R0116"/>
    <s v="800底盘车关门联锁"/>
    <x v="11"/>
    <n v="212"/>
    <x v="0"/>
    <s v="VEP"/>
    <s v="Order specific"/>
    <s v="Order specific"/>
    <n v="2100"/>
    <n v="36"/>
    <n v="103"/>
    <n v="712.9"/>
    <n v="0"/>
    <n v="0"/>
    <n v="415"/>
    <n v="25664.399999999998"/>
    <n v="4.3975903614457836"/>
    <n v="0"/>
    <n v="0"/>
    <n v="73428.7"/>
    <n v="295853.5"/>
    <s v="Order specific"/>
    <s v="Order specific"/>
    <s v="A"/>
    <s v=""/>
    <n v="0"/>
  </r>
  <r>
    <s v="CHD8000002R0126"/>
    <s v="关门联锁电动底盘车12-150 两侧接地"/>
    <x v="11"/>
    <n v="212"/>
    <x v="0"/>
    <s v="VEP"/>
    <s v="Order specific"/>
    <s v="Order specific"/>
    <n v="2100"/>
    <n v="2"/>
    <n v="16"/>
    <n v="1852"/>
    <n v="0"/>
    <n v="0"/>
    <n v="85"/>
    <n v="3704"/>
    <n v="154.58823529411765"/>
    <n v="0"/>
    <n v="0"/>
    <n v="29632"/>
    <n v="157420"/>
    <s v="Order specific"/>
    <s v="Order specific"/>
    <s v="B"/>
    <s v=""/>
    <n v="0"/>
  </r>
  <r>
    <s v="CHD8000002R0145"/>
    <s v="底盘车装配12-275-31.5两侧接地(带关门联锁)"/>
    <x v="11"/>
    <n v="212"/>
    <x v="0"/>
    <s v="VEP"/>
    <s v="Order specific"/>
    <s v="Order specific"/>
    <n v="2100"/>
    <n v="4"/>
    <n v="2"/>
    <n v="1000"/>
    <n v="0"/>
    <n v="0"/>
    <n v="51"/>
    <n v="4000"/>
    <n v="14.313725490196079"/>
    <n v="0"/>
    <n v="0"/>
    <n v="2000"/>
    <n v="51000"/>
    <s v="Order specific"/>
    <s v="Order specific"/>
    <s v="B"/>
    <s v=""/>
    <n v="0"/>
  </r>
  <r>
    <s v="CHD8000002R0155"/>
    <s v="底盘车装配12-210-40(左边接地)"/>
    <x v="11"/>
    <n v="212"/>
    <x v="0"/>
    <s v="VEP"/>
    <s v="Order specific"/>
    <s v="Order specific"/>
    <n v="2100"/>
    <n v="1"/>
    <n v="0"/>
    <n v="754.57"/>
    <n v="0"/>
    <n v="0"/>
    <n v="37"/>
    <n v="754.57"/>
    <n v="39.45945945945946"/>
    <n v="0"/>
    <n v="0"/>
    <n v="0"/>
    <n v="27919.09"/>
    <s v="Order specific"/>
    <s v="Order specific"/>
    <s v="C"/>
    <s v=""/>
    <n v="0"/>
  </r>
  <r>
    <s v="CHD8000002R0160"/>
    <s v="800底盘车关门联锁(底部接地)"/>
    <x v="11"/>
    <n v="212"/>
    <x v="0"/>
    <s v="VEP"/>
    <s v="Order specific"/>
    <s v="Order specific"/>
    <n v="2100"/>
    <n v="29"/>
    <n v="0"/>
    <n v="758"/>
    <n v="0"/>
    <n v="0"/>
    <n v="473"/>
    <n v="21982"/>
    <n v="0.77167019027484152"/>
    <n v="0"/>
    <n v="0"/>
    <n v="0"/>
    <n v="358534"/>
    <s v="Order specific"/>
    <s v="Order specific"/>
    <s v="A"/>
    <s v=""/>
    <n v="0"/>
  </r>
  <r>
    <s v="CHD8000002R0171"/>
    <s v="底盘车1000底部接地(关门联锁)"/>
    <x v="11"/>
    <n v="212"/>
    <x v="0"/>
    <s v="VEP"/>
    <s v="Order specific"/>
    <s v="Order specific"/>
    <n v="2100"/>
    <n v="2"/>
    <n v="29"/>
    <n v="998"/>
    <n v="0"/>
    <n v="0"/>
    <n v="48"/>
    <n v="1996"/>
    <n v="220.52083333333331"/>
    <n v="0"/>
    <n v="0"/>
    <n v="28942"/>
    <n v="47904"/>
    <s v="Order specific"/>
    <s v="Order specific"/>
    <s v="B"/>
    <s v=""/>
    <n v="0"/>
  </r>
  <r>
    <s v="CHD8000002R0178"/>
    <s v="关门联锁底盘车装配12-275两侧接地（8开5闭）"/>
    <x v="11"/>
    <n v="212"/>
    <x v="0"/>
    <s v="VEP"/>
    <s v="Order specific"/>
    <s v="Order specific"/>
    <n v="2100"/>
    <n v="5"/>
    <n v="12"/>
    <n v="1200"/>
    <n v="0"/>
    <n v="0"/>
    <n v="34"/>
    <n v="6000"/>
    <n v="21.470588235294116"/>
    <n v="0"/>
    <n v="0"/>
    <n v="14400"/>
    <n v="40800"/>
    <s v="Order specific"/>
    <s v="Order specific"/>
    <s v="B"/>
    <s v=""/>
    <n v="0"/>
  </r>
  <r>
    <s v="CHD8000002R0181"/>
    <s v="底盘车装配12-275两侧接地（帕威尔）"/>
    <x v="11"/>
    <n v="105"/>
    <x v="0"/>
    <s v="VEP"/>
    <s v="Order specific"/>
    <s v="Order specific"/>
    <n v="2100"/>
    <n v="3"/>
    <n v="0"/>
    <n v="944.89"/>
    <n v="0"/>
    <n v="0"/>
    <n v="7"/>
    <n v="2834.67"/>
    <n v="260.71428571428572"/>
    <n v="0"/>
    <n v="0"/>
    <n v="0"/>
    <n v="6614.23"/>
    <s v="Order specific"/>
    <s v="Order specific"/>
    <s v="B"/>
    <s v=""/>
    <n v="0"/>
  </r>
  <r>
    <s v="CHD8000003P0107"/>
    <s v="合闸模块左侧板"/>
    <x v="3"/>
    <n v="212"/>
    <x v="0"/>
    <s v="VEP"/>
    <s v="MRP"/>
    <s v="MRP"/>
    <s v="VMI"/>
    <n v="94"/>
    <n v="0"/>
    <n v="28.81"/>
    <n v="0"/>
    <n v="0"/>
    <n v="15986"/>
    <n v="2708.14"/>
    <n v="6.8497435255848865E-2"/>
    <n v="0"/>
    <n v="0"/>
    <n v="0"/>
    <n v="460556.66"/>
    <s v="&lt;15 days"/>
    <n v="1"/>
    <s v="B"/>
    <n v="7"/>
    <n v="0"/>
  </r>
  <r>
    <s v="CHD8000003P0108"/>
    <s v="合闸模块右侧板"/>
    <x v="3"/>
    <n v="212"/>
    <x v="0"/>
    <s v="VEP"/>
    <s v="MRP"/>
    <s v="MRP"/>
    <s v="VMI"/>
    <n v="94"/>
    <n v="0"/>
    <n v="32.68"/>
    <n v="0"/>
    <n v="0"/>
    <n v="15981"/>
    <n v="3071.92"/>
    <n v="2.1469244728114636"/>
    <n v="0"/>
    <n v="0"/>
    <n v="0"/>
    <n v="522259.08"/>
    <s v="&lt;15 days"/>
    <n v="1"/>
    <s v="B"/>
    <n v="7"/>
    <n v="0"/>
  </r>
  <r>
    <s v="CHD8000003P0109"/>
    <s v="分闸模块右侧板12"/>
    <x v="3"/>
    <n v="212"/>
    <x v="0"/>
    <s v="VEP"/>
    <s v="MRP"/>
    <s v="MRP"/>
    <s v="VMI"/>
    <n v="94"/>
    <n v="0"/>
    <n v="24.39"/>
    <n v="0"/>
    <n v="0"/>
    <n v="15991"/>
    <n v="2292.66"/>
    <n v="2.1455818898130201"/>
    <n v="0"/>
    <n v="0"/>
    <n v="0"/>
    <n v="390020.49"/>
    <s v="&lt;15 days"/>
    <n v="1"/>
    <s v="B"/>
    <n v="7"/>
    <n v="0"/>
  </r>
  <r>
    <s v="CHD8000003P0112"/>
    <s v="分闸模块左侧板(带闭锁、三过流)"/>
    <x v="3"/>
    <n v="212"/>
    <x v="0"/>
    <s v="VEP"/>
    <s v="MRP"/>
    <s v="MRP"/>
    <s v="VMI"/>
    <n v="94"/>
    <n v="0"/>
    <n v="30.07"/>
    <n v="0"/>
    <n v="0"/>
    <n v="15982"/>
    <n v="2826.58"/>
    <n v="2.1467901389062698"/>
    <n v="0"/>
    <n v="0"/>
    <n v="0"/>
    <n v="480578.74"/>
    <s v="&lt;15 days"/>
    <n v="1"/>
    <s v="B"/>
    <n v="7"/>
    <n v="0"/>
  </r>
  <r>
    <s v="CHD8000003P0137"/>
    <s v="合闸模块左侧板40.5（GE专用）"/>
    <x v="14"/>
    <n v="212"/>
    <x v="0"/>
    <s v="VEP"/>
    <s v="Order specific"/>
    <s v="Order specific"/>
    <n v="2100"/>
    <n v="14"/>
    <n v="0"/>
    <n v="31.4"/>
    <n v="0"/>
    <n v="0"/>
    <n v="50"/>
    <n v="439.59999999999997"/>
    <n v="686.19999999999993"/>
    <n v="0"/>
    <n v="0"/>
    <n v="0"/>
    <n v="1570"/>
    <s v="Order specific"/>
    <s v="Order specific"/>
    <s v="C"/>
    <s v=""/>
    <n v="0"/>
  </r>
  <r>
    <s v="CHD8000003P0138"/>
    <s v="合闸模块右侧板40.5（GE专用）"/>
    <x v="14"/>
    <n v="212"/>
    <x v="0"/>
    <s v="VEP"/>
    <s v="Order specific"/>
    <s v="Order specific"/>
    <n v="2100"/>
    <n v="14"/>
    <n v="0"/>
    <n v="34.33"/>
    <n v="0"/>
    <n v="0"/>
    <n v="50"/>
    <n v="480.62"/>
    <n v="102.2"/>
    <n v="0"/>
    <n v="0"/>
    <n v="0"/>
    <n v="1716.5"/>
    <s v="Order specific"/>
    <s v="Order specific"/>
    <s v="C"/>
    <s v=""/>
    <n v="0"/>
  </r>
  <r>
    <s v="CHD8000003P0139"/>
    <s v="分闸模块左侧板40.5（GE专用）"/>
    <x v="14"/>
    <n v="212"/>
    <x v="0"/>
    <s v="VEP"/>
    <s v="Order specific"/>
    <s v="Order specific"/>
    <n v="2100"/>
    <n v="14"/>
    <n v="0"/>
    <n v="27.37"/>
    <n v="0"/>
    <n v="0"/>
    <n v="50"/>
    <n v="383.18"/>
    <n v="102.2"/>
    <n v="0"/>
    <n v="0"/>
    <n v="0"/>
    <n v="1368.5"/>
    <s v="Order specific"/>
    <s v="Order specific"/>
    <s v="C"/>
    <s v=""/>
    <n v="0"/>
  </r>
  <r>
    <s v="CHD8000006R0102"/>
    <s v="触臂装配12-1250-31.5"/>
    <x v="3"/>
    <n v="212"/>
    <x v="0"/>
    <s v="VEP"/>
    <s v="MRP"/>
    <s v="MRP"/>
    <s v="VMI"/>
    <n v="246"/>
    <n v="0"/>
    <n v="226.38"/>
    <n v="0"/>
    <n v="0"/>
    <n v="40052"/>
    <n v="55689.479999999996"/>
    <n v="0.12758414061719764"/>
    <n v="0"/>
    <n v="0"/>
    <n v="0"/>
    <n v="9066971.7599999998"/>
    <s v="&lt;15 days"/>
    <n v="1"/>
    <s v="A"/>
    <n v="7"/>
    <n v="0"/>
  </r>
  <r>
    <s v="CHD8000006R0114"/>
    <s v="触臂装配630"/>
    <x v="3"/>
    <n v="212"/>
    <x v="0"/>
    <s v="VEP"/>
    <s v="MRP"/>
    <s v="MRP"/>
    <s v="VMI"/>
    <n v="145"/>
    <n v="0"/>
    <n v="97.71"/>
    <n v="0"/>
    <n v="0"/>
    <n v="22851"/>
    <n v="14167.949999999999"/>
    <n v="3.9293685177891557"/>
    <n v="0"/>
    <n v="0"/>
    <n v="0"/>
    <n v="2232771.21"/>
    <s v="&lt;15 days"/>
    <n v="1"/>
    <s v="A"/>
    <n v="7"/>
    <n v="0"/>
  </r>
  <r>
    <s v="CHD8000006R0125"/>
    <s v="触臂装配12-150-31.5-1250"/>
    <x v="14"/>
    <n v="212"/>
    <x v="0"/>
    <s v="VEP"/>
    <s v="Order specific"/>
    <s v="Order specific"/>
    <n v="2100"/>
    <n v="1"/>
    <n v="0"/>
    <n v="198.33"/>
    <n v="0"/>
    <n v="0"/>
    <n v="1"/>
    <n v="198.33"/>
    <n v="52925"/>
    <n v="0"/>
    <n v="0"/>
    <n v="0"/>
    <n v="198.33"/>
    <s v="Order specific"/>
    <s v="Order specific"/>
    <s v="C"/>
    <s v=""/>
    <n v="0"/>
  </r>
  <r>
    <s v="CHD8000008F0101"/>
    <s v="面板装配组件12-150-31.5-1250"/>
    <x v="3"/>
    <n v="212"/>
    <x v="0"/>
    <s v="VEP"/>
    <s v="MRP"/>
    <s v="MRP"/>
    <s v="VMI"/>
    <n v="15"/>
    <n v="0"/>
    <n v="81.040000000000006"/>
    <n v="0"/>
    <n v="0"/>
    <n v="776"/>
    <n v="1215.6000000000001"/>
    <n v="0.47036082474226804"/>
    <n v="0"/>
    <n v="0"/>
    <n v="0"/>
    <n v="62887.040000000008"/>
    <s v="&lt;15 days"/>
    <n v="2"/>
    <s v="B"/>
    <n v="14"/>
    <n v="0"/>
  </r>
  <r>
    <s v="CHD8000008F0102"/>
    <s v="面板装配组件12-210-31.5-1250"/>
    <x v="3"/>
    <n v="212"/>
    <x v="0"/>
    <s v="VEP"/>
    <s v="MRP"/>
    <s v="MRP"/>
    <s v="VMI"/>
    <n v="176"/>
    <n v="0"/>
    <n v="91.06"/>
    <n v="0"/>
    <n v="0"/>
    <n v="9587"/>
    <n v="16026.560000000001"/>
    <n v="0.57108584541566709"/>
    <n v="0"/>
    <n v="0"/>
    <n v="0"/>
    <n v="872992.22"/>
    <s v="&lt;15 days"/>
    <n v="1"/>
    <s v="A"/>
    <n v="7"/>
    <n v="0"/>
  </r>
  <r>
    <s v="CHD8000008R0113"/>
    <s v="面板装配12-1250-31.5-210（中文）"/>
    <x v="14"/>
    <n v="212"/>
    <x v="0"/>
    <s v="VEP"/>
    <s v="Order specific"/>
    <s v="Order specific"/>
    <n v="2100"/>
    <n v="41"/>
    <n v="20"/>
    <n v="98.82"/>
    <n v="0"/>
    <n v="0"/>
    <n v="188"/>
    <n v="4051.62"/>
    <n v="341.7021276595745"/>
    <n v="0"/>
    <n v="0"/>
    <n v="1976.3999999999999"/>
    <n v="18578.16"/>
    <s v="Order specific"/>
    <s v="Order specific"/>
    <s v="B"/>
    <s v=""/>
    <n v="0"/>
  </r>
  <r>
    <s v="CHD8000010R0101"/>
    <s v="手动储能杆"/>
    <x v="3"/>
    <n v="212"/>
    <x v="0"/>
    <s v="VEP"/>
    <s v="MRP"/>
    <s v="MRP"/>
    <s v="VMI"/>
    <n v="70"/>
    <n v="0"/>
    <n v="7.05"/>
    <n v="0"/>
    <n v="0"/>
    <n v="3513"/>
    <n v="493.5"/>
    <n v="4.2598918303444355"/>
    <n v="0"/>
    <n v="0"/>
    <n v="0"/>
    <n v="24766.649999999998"/>
    <s v="&lt;15 days"/>
    <n v="2"/>
    <s v="C"/>
    <n v="14"/>
    <n v="0"/>
  </r>
  <r>
    <s v="CHD8000012R0101"/>
    <s v="接地装置"/>
    <x v="3"/>
    <n v="212"/>
    <x v="0"/>
    <s v="VEP"/>
    <s v="MRP"/>
    <s v="MRP"/>
    <s v="VMI"/>
    <n v="10"/>
    <n v="0"/>
    <n v="59.96"/>
    <n v="0"/>
    <n v="0"/>
    <n v="9630"/>
    <n v="599.6"/>
    <n v="2.6531671858774661"/>
    <n v="0"/>
    <n v="0"/>
    <n v="0"/>
    <n v="577414.80000000005"/>
    <s v="&lt;15 days"/>
    <n v="1"/>
    <s v="C"/>
    <n v="7"/>
    <n v="0"/>
  </r>
  <r>
    <s v="CHD8000012R0104"/>
    <s v="弯板焊接"/>
    <x v="3"/>
    <n v="212"/>
    <x v="0"/>
    <s v="VEP"/>
    <s v="MRP"/>
    <s v="MRP"/>
    <s v="VMI"/>
    <n v="6"/>
    <n v="0"/>
    <n v="26"/>
    <n v="0"/>
    <n v="0"/>
    <n v="179"/>
    <n v="156"/>
    <n v="20.391061452513966"/>
    <n v="0"/>
    <n v="0"/>
    <n v="0"/>
    <n v="4654"/>
    <s v="&lt;30 days"/>
    <n v="3"/>
    <s v="C"/>
    <n v="21"/>
    <n v="0"/>
  </r>
  <r>
    <s v="CHD8000013F0145"/>
    <s v="电动机箱12-3150-40-275(加固定块)"/>
    <x v="3"/>
    <n v="202"/>
    <x v="0"/>
    <s v="VEP"/>
    <s v="MRP"/>
    <s v="MRP"/>
    <s v="VMI"/>
    <n v="2"/>
    <n v="0"/>
    <n v="834.17"/>
    <n v="0"/>
    <n v="0"/>
    <n v="736"/>
    <n v="1668.34"/>
    <n v="2.9755434782608696"/>
    <n v="0"/>
    <n v="0"/>
    <n v="0"/>
    <n v="613949.12"/>
    <s v="&lt;15 days"/>
    <n v="1"/>
    <s v="B"/>
    <n v="7"/>
    <n v="0"/>
  </r>
  <r>
    <s v="CHD8000013R0101"/>
    <s v="机箱12-1250-31.5-150"/>
    <x v="3"/>
    <n v="212"/>
    <x v="0"/>
    <s v="VEP"/>
    <s v="MRP"/>
    <s v="MRP"/>
    <s v="VMI"/>
    <n v="5"/>
    <n v="0"/>
    <n v="472.41"/>
    <n v="0"/>
    <n v="0"/>
    <n v="315"/>
    <n v="2362.0500000000002"/>
    <n v="2.3174603174603177"/>
    <n v="0"/>
    <n v="0"/>
    <n v="0"/>
    <n v="148809.15"/>
    <s v="&lt;15 days"/>
    <n v="2"/>
    <s v="B"/>
    <n v="14"/>
    <n v="0"/>
  </r>
  <r>
    <s v="CHD8000013R0130"/>
    <s v="电动机箱12-1250-31.5-150"/>
    <x v="3"/>
    <n v="212"/>
    <x v="0"/>
    <s v="VEP"/>
    <s v="MRP"/>
    <s v="MRP"/>
    <s v="VMI"/>
    <n v="2"/>
    <n v="0"/>
    <n v="472.41"/>
    <n v="0"/>
    <n v="0"/>
    <n v="420"/>
    <n v="944.82"/>
    <n v="4.3452380952380949"/>
    <n v="0"/>
    <n v="0"/>
    <n v="0"/>
    <n v="198412.2"/>
    <s v="&lt;15 days"/>
    <n v="1"/>
    <s v="B"/>
    <n v="7"/>
    <n v="0"/>
  </r>
  <r>
    <s v="CHD8000013R0134"/>
    <s v="机箱12-31.5-210（带航空插座安装孔）"/>
    <x v="14"/>
    <n v="202"/>
    <x v="0"/>
    <s v="VEP"/>
    <s v="Order specific"/>
    <s v="Order specific"/>
    <n v="2100"/>
    <n v="2"/>
    <n v="0"/>
    <n v="576"/>
    <n v="0"/>
    <n v="0"/>
    <n v="0"/>
    <n v="1152"/>
    <s v=""/>
    <n v="0"/>
    <n v="0"/>
    <n v="0"/>
    <n v="0"/>
    <s v="Order specific"/>
    <s v="Order specific"/>
    <s v="B"/>
    <s v=""/>
    <n v="0"/>
  </r>
  <r>
    <s v="CHD8000013R0143"/>
    <s v="电动机箱12-1250-31.5-210"/>
    <x v="3"/>
    <n v="212"/>
    <x v="0"/>
    <s v="VEP"/>
    <s v="MRP"/>
    <s v="MRP"/>
    <s v="VMI"/>
    <n v="78"/>
    <n v="0"/>
    <n v="484.59"/>
    <n v="0"/>
    <n v="0"/>
    <n v="6108"/>
    <n v="37798.019999999997"/>
    <n v="0.11951538965291422"/>
    <n v="0"/>
    <n v="0"/>
    <n v="0"/>
    <n v="2959875.7199999997"/>
    <s v="&lt;15 days"/>
    <n v="1"/>
    <s v="A"/>
    <n v="7"/>
    <n v="0"/>
  </r>
  <r>
    <s v="CHD8000013R0169"/>
    <s v="机箱12-31.5-210（拉杆标准化）"/>
    <x v="11"/>
    <n v="105"/>
    <x v="0"/>
    <s v="VEP"/>
    <s v="Order specific"/>
    <s v="Order specific"/>
    <n v="2100"/>
    <n v="1"/>
    <n v="0"/>
    <n v="616.26"/>
    <n v="0"/>
    <n v="0"/>
    <n v="1"/>
    <n v="616.26"/>
    <n v="28470"/>
    <n v="0"/>
    <n v="0"/>
    <n v="0"/>
    <n v="616.26"/>
    <s v="Order specific"/>
    <s v="Order specific"/>
    <s v="C"/>
    <s v=""/>
    <n v="0"/>
  </r>
  <r>
    <s v="CHD8000014P0102"/>
    <s v="过流脱扣安装板"/>
    <x v="3"/>
    <n v="212"/>
    <x v="0"/>
    <s v="VEP"/>
    <s v="MRP"/>
    <s v="MRP"/>
    <s v="VMI"/>
    <n v="14"/>
    <n v="0"/>
    <n v="8.91"/>
    <n v="0"/>
    <n v="0"/>
    <n v="1"/>
    <n v="124.74000000000001"/>
    <n v="365"/>
    <n v="0"/>
    <n v="0"/>
    <n v="0"/>
    <n v="8.91"/>
    <s v="&gt;90 days"/>
    <n v="3"/>
    <s v="C"/>
    <n v="21"/>
    <n v="77.591697534246578"/>
  </r>
  <r>
    <s v="CHD8000014P0107"/>
    <s v="过流脱扣安装板(三过流-单边)"/>
    <x v="11"/>
    <n v="212"/>
    <x v="0"/>
    <s v="VEP"/>
    <s v="Order specific"/>
    <s v="Order specific"/>
    <n v="2100"/>
    <n v="10"/>
    <n v="0"/>
    <n v="12.38"/>
    <n v="0"/>
    <n v="0"/>
    <n v="3"/>
    <n v="123.80000000000001"/>
    <n v="1703.3333333333335"/>
    <n v="0"/>
    <n v="0"/>
    <n v="0"/>
    <n v="37.14"/>
    <s v="Order specific"/>
    <s v="Order specific"/>
    <s v="C"/>
    <s v=""/>
    <n v="0"/>
  </r>
  <r>
    <s v="CHD8000014P0112"/>
    <s v="分闸杆拐臂"/>
    <x v="14"/>
    <n v="212"/>
    <x v="0"/>
    <s v="VEP"/>
    <s v="Order specific"/>
    <s v="Order specific"/>
    <n v="2100"/>
    <n v="7"/>
    <n v="0"/>
    <n v="1.96"/>
    <n v="0"/>
    <n v="0"/>
    <n v="44"/>
    <n v="13.719999999999999"/>
    <n v="82.954545454545453"/>
    <n v="0"/>
    <n v="0"/>
    <n v="0"/>
    <n v="86.24"/>
    <s v="Order specific"/>
    <s v="Order specific"/>
    <s v="C"/>
    <s v=""/>
    <n v="0"/>
  </r>
  <r>
    <s v="CHD8000017R0101"/>
    <s v="油缓冲器12-31.5"/>
    <x v="3"/>
    <n v="212"/>
    <x v="0"/>
    <s v="VEP"/>
    <s v="MRP"/>
    <s v="MRP"/>
    <s v="VMI"/>
    <n v="85"/>
    <n v="0"/>
    <n v="65"/>
    <n v="0"/>
    <n v="0"/>
    <n v="11019"/>
    <n v="5525"/>
    <n v="0.23187222070968327"/>
    <n v="0"/>
    <n v="0"/>
    <n v="0"/>
    <n v="716235"/>
    <s v="&lt;15 days"/>
    <n v="1"/>
    <s v="B"/>
    <n v="7"/>
    <n v="0"/>
  </r>
  <r>
    <s v="CHD8000017R0102"/>
    <s v="油缓冲器12-3150-40"/>
    <x v="3"/>
    <n v="212"/>
    <x v="0"/>
    <s v="VEP"/>
    <s v="MRP"/>
    <s v="MRP"/>
    <s v="VMI"/>
    <n v="1"/>
    <n v="0"/>
    <n v="64.75"/>
    <n v="0"/>
    <n v="0"/>
    <n v="2843"/>
    <n v="64.75"/>
    <n v="10.912768202602884"/>
    <n v="0"/>
    <n v="0"/>
    <n v="0"/>
    <n v="184084.25"/>
    <s v="&lt;15 days"/>
    <n v="1"/>
    <s v="C"/>
    <n v="7"/>
    <n v="15.322615310233681"/>
  </r>
  <r>
    <s v="CHD8000017R0109"/>
    <s v="油缓冲器12-3150-50"/>
    <x v="14"/>
    <n v="212"/>
    <x v="0"/>
    <s v="VEP"/>
    <s v="Order specific"/>
    <s v="Order specific"/>
    <n v="2100"/>
    <n v="10"/>
    <n v="0"/>
    <n v="65"/>
    <n v="5"/>
    <n v="0"/>
    <n v="155"/>
    <n v="650"/>
    <n v="2.3548387096774195"/>
    <n v="325"/>
    <n v="0"/>
    <n v="0"/>
    <n v="10075"/>
    <s v="Order specific"/>
    <s v="Order specific"/>
    <s v="C"/>
    <s v=""/>
    <n v="0"/>
  </r>
  <r>
    <s v="CHD8000018R0101"/>
    <s v="合闸弹簧装配31.5"/>
    <x v="3"/>
    <n v="219"/>
    <x v="0"/>
    <s v="VEP"/>
    <s v="MRP"/>
    <s v="MRP"/>
    <s v="VMI"/>
    <n v="114"/>
    <n v="0"/>
    <n v="120.76"/>
    <n v="0"/>
    <n v="0"/>
    <n v="13741"/>
    <n v="13766.640000000001"/>
    <n v="0.26562841132377557"/>
    <n v="0"/>
    <n v="0"/>
    <n v="0"/>
    <n v="1659363.1600000001"/>
    <s v="&lt;15 days"/>
    <n v="1"/>
    <s v="A"/>
    <n v="7"/>
    <n v="0"/>
  </r>
  <r>
    <s v="CHD8000018R0106"/>
    <s v="合闸弹簧装配40"/>
    <x v="3"/>
    <n v="219"/>
    <x v="0"/>
    <s v="VEP"/>
    <s v="MRP"/>
    <s v="MRP"/>
    <s v="VMI"/>
    <n v="16"/>
    <n v="0"/>
    <n v="109.66"/>
    <n v="0"/>
    <n v="0"/>
    <n v="6283"/>
    <n v="1754.56"/>
    <n v="6.6226325003978985"/>
    <n v="0"/>
    <n v="0"/>
    <n v="0"/>
    <n v="688993.78"/>
    <s v="&lt;15 days"/>
    <n v="1"/>
    <s v="B"/>
    <n v="7"/>
    <n v="0"/>
  </r>
  <r>
    <s v="CHD8000019R0101"/>
    <s v="电路板DC220V/110V"/>
    <x v="3"/>
    <n v="202"/>
    <x v="0"/>
    <s v="VEP"/>
    <s v="MRP"/>
    <s v="MRP"/>
    <s v="VMI"/>
    <n v="75"/>
    <n v="0"/>
    <n v="68.819999999999993"/>
    <n v="0"/>
    <n v="0"/>
    <n v="12086"/>
    <n v="5161.4999999999991"/>
    <n v="0.48320370676816149"/>
    <n v="0"/>
    <n v="0"/>
    <n v="0"/>
    <n v="831758.5199999999"/>
    <s v="&lt;15 days"/>
    <n v="1"/>
    <s v="B"/>
    <n v="7"/>
    <n v="0"/>
  </r>
  <r>
    <s v="CHD8000019R0102"/>
    <s v="电路板AC30V"/>
    <x v="3"/>
    <n v="202"/>
    <x v="0"/>
    <s v="VEP"/>
    <s v="MRP"/>
    <s v="MRP"/>
    <s v="VMI"/>
    <n v="1"/>
    <n v="0"/>
    <n v="188.5"/>
    <n v="0"/>
    <n v="0"/>
    <n v="0"/>
    <n v="188.5"/>
    <s v=""/>
    <n v="0"/>
    <n v="0"/>
    <n v="0"/>
    <n v="0"/>
    <s v="&gt;90 days"/>
    <n v="4"/>
    <s v="C"/>
    <n v="0"/>
    <n v="124.41000000000001"/>
  </r>
  <r>
    <s v="CHD8000019R0103"/>
    <s v="电路板AC220V/110V"/>
    <x v="3"/>
    <n v="202"/>
    <x v="0"/>
    <s v="VEP"/>
    <s v="MRP"/>
    <s v="MRP"/>
    <s v="VMI"/>
    <n v="67"/>
    <n v="0"/>
    <n v="166.5"/>
    <n v="0"/>
    <n v="0"/>
    <n v="3423"/>
    <n v="11155.5"/>
    <n v="0.10663160969909435"/>
    <n v="0"/>
    <n v="0"/>
    <n v="0"/>
    <n v="569929.5"/>
    <s v="&lt;15 days"/>
    <n v="1"/>
    <s v="A"/>
    <n v="7"/>
    <n v="0"/>
  </r>
  <r>
    <s v="CHD8000019R0107"/>
    <s v="电路板DC48V"/>
    <x v="11"/>
    <n v="202"/>
    <x v="0"/>
    <s v="VEP"/>
    <s v="Order specific"/>
    <s v="Order specific"/>
    <n v="2100"/>
    <n v="3"/>
    <n v="19"/>
    <n v="188.5"/>
    <n v="0"/>
    <n v="0"/>
    <n v="166"/>
    <n v="565.5"/>
    <n v="147.31927710843374"/>
    <n v="0"/>
    <n v="0"/>
    <n v="3581.5"/>
    <n v="31291"/>
    <s v="Order specific"/>
    <s v="Order specific"/>
    <s v="C"/>
    <s v=""/>
    <n v="0"/>
  </r>
  <r>
    <s v="CHD8000019R0113"/>
    <s v="电路板 AC24V"/>
    <x v="11"/>
    <n v="202"/>
    <x v="0"/>
    <s v="VEP"/>
    <s v="Order specific"/>
    <s v="Order specific"/>
    <n v="2100"/>
    <n v="40"/>
    <n v="0"/>
    <n v="188.5"/>
    <n v="0"/>
    <n v="0"/>
    <n v="0"/>
    <n v="7540"/>
    <s v=""/>
    <n v="0"/>
    <n v="0"/>
    <n v="0"/>
    <n v="0"/>
    <s v="Order specific"/>
    <s v="Order specific"/>
    <s v="A"/>
    <s v=""/>
    <n v="0"/>
  </r>
  <r>
    <s v="CHD8000019R0116"/>
    <s v="电路板 DC24V"/>
    <x v="11"/>
    <n v="202"/>
    <x v="0"/>
    <s v="VEP"/>
    <s v="Order specific"/>
    <s v="Order specific"/>
    <n v="2100"/>
    <n v="1"/>
    <n v="5"/>
    <n v="188.5"/>
    <n v="0"/>
    <n v="0"/>
    <n v="16"/>
    <n v="188.5"/>
    <n v="912.5"/>
    <n v="0"/>
    <n v="0"/>
    <n v="942.5"/>
    <n v="3016"/>
    <s v="Order specific"/>
    <s v="Order specific"/>
    <s v="C"/>
    <s v=""/>
    <n v="0"/>
  </r>
  <r>
    <s v="CHD8000019R0123"/>
    <s v="电路板DC125V"/>
    <x v="11"/>
    <n v="202"/>
    <x v="0"/>
    <s v="VEP"/>
    <s v="Order specific"/>
    <s v="Order specific"/>
    <n v="2100"/>
    <n v="14"/>
    <n v="0"/>
    <n v="188.5"/>
    <n v="0"/>
    <n v="0"/>
    <n v="45"/>
    <n v="2639"/>
    <n v="8.1111111111111107"/>
    <n v="0"/>
    <n v="0"/>
    <n v="0"/>
    <n v="8482.5"/>
    <s v="Order specific"/>
    <s v="Order specific"/>
    <s v="B"/>
    <s v=""/>
    <n v="0"/>
  </r>
  <r>
    <s v="CHD8000019R0126"/>
    <s v="电路板(M:DC110V,Y1~Y3:DC48V)"/>
    <x v="11"/>
    <n v="217"/>
    <x v="0"/>
    <s v="VEP"/>
    <s v="Order specific"/>
    <s v="Order specific"/>
    <n v="2100"/>
    <n v="1"/>
    <n v="0"/>
    <n v="188.5"/>
    <n v="0"/>
    <n v="0"/>
    <n v="0"/>
    <n v="188.5"/>
    <s v=""/>
    <n v="0"/>
    <n v="0"/>
    <n v="0"/>
    <n v="0"/>
    <s v="Order specific"/>
    <s v="Order specific"/>
    <s v="C"/>
    <s v=""/>
    <n v="0"/>
  </r>
  <r>
    <s v="CHD8000019R0128"/>
    <s v="电路板(M:AC220V,Y1~Y3:DC30V)"/>
    <x v="11"/>
    <n v="202"/>
    <x v="0"/>
    <s v="VEP"/>
    <s v="Order specific"/>
    <s v="Order specific"/>
    <n v="2100"/>
    <n v="35"/>
    <n v="0"/>
    <n v="188.5"/>
    <n v="0"/>
    <n v="0"/>
    <n v="4"/>
    <n v="6597.5"/>
    <n v="91.25"/>
    <n v="0"/>
    <n v="0"/>
    <n v="0"/>
    <n v="754"/>
    <s v="Order specific"/>
    <s v="Order specific"/>
    <s v="B"/>
    <s v=""/>
    <n v="0"/>
  </r>
  <r>
    <s v="CHD8000019R0133"/>
    <s v="电路板(M:AC240V,Y1~Y3:DC30V)"/>
    <x v="11"/>
    <n v="202"/>
    <x v="0"/>
    <s v="VEP"/>
    <s v="Order specific"/>
    <s v="Order specific"/>
    <n v="2100"/>
    <n v="1"/>
    <n v="0"/>
    <n v="238.5"/>
    <n v="0"/>
    <n v="0"/>
    <n v="31"/>
    <n v="238.5"/>
    <n v="412.09677419354841"/>
    <n v="0"/>
    <n v="0"/>
    <n v="0"/>
    <n v="7393.5"/>
    <s v="Order specific"/>
    <s v="Order specific"/>
    <s v="C"/>
    <s v=""/>
    <n v="0"/>
  </r>
  <r>
    <s v="CHD8000019R0156"/>
    <s v="电路板DC30V"/>
    <x v="11"/>
    <n v="217"/>
    <x v="0"/>
    <s v="VEP"/>
    <s v="Order specific"/>
    <s v="Order specific"/>
    <n v="2100"/>
    <n v="1"/>
    <n v="0"/>
    <n v="188.5"/>
    <n v="0"/>
    <n v="0"/>
    <n v="0"/>
    <n v="188.5"/>
    <s v=""/>
    <n v="0"/>
    <n v="0"/>
    <n v="0"/>
    <n v="0"/>
    <s v="Order specific"/>
    <s v="Order specific"/>
    <s v="C"/>
    <s v=""/>
    <n v="0"/>
  </r>
  <r>
    <s v="CHD8000025P0101"/>
    <s v="计数器安装板"/>
    <x v="3"/>
    <n v="212"/>
    <x v="0"/>
    <s v="VEP"/>
    <s v="MRP"/>
    <s v="MRP"/>
    <s v="VMI"/>
    <n v="530"/>
    <n v="0"/>
    <n v="1.1599999999999999"/>
    <n v="0"/>
    <n v="0"/>
    <n v="16041"/>
    <n v="614.79999999999995"/>
    <n v="2.2754192382021074E-2"/>
    <n v="0"/>
    <n v="0"/>
    <n v="0"/>
    <n v="18607.559999999998"/>
    <s v="&lt;15 days"/>
    <n v="2"/>
    <s v="C"/>
    <n v="14"/>
    <n v="0"/>
  </r>
  <r>
    <s v="CHD8000027R0102"/>
    <s v="合闸保持大拐臂"/>
    <x v="3"/>
    <n v="212"/>
    <x v="0"/>
    <s v="VEP"/>
    <s v="MRP"/>
    <s v="MRP"/>
    <s v="VMI"/>
    <n v="100"/>
    <n v="0"/>
    <n v="107.79"/>
    <n v="0"/>
    <n v="0"/>
    <n v="16001"/>
    <n v="10779"/>
    <n v="12.089869383163551"/>
    <n v="0"/>
    <n v="0"/>
    <n v="0"/>
    <n v="1724747.79"/>
    <s v="&lt;15 days"/>
    <n v="1"/>
    <s v="A"/>
    <n v="7"/>
    <n v="2995.0731662962003"/>
  </r>
  <r>
    <s v="CHD8000027R0103"/>
    <s v="合闸联锁板（上）安装"/>
    <x v="2"/>
    <n v="212"/>
    <x v="0"/>
    <s v="VEP"/>
    <s v="SM"/>
    <s v="kanban"/>
    <n v="2600"/>
    <n v="515"/>
    <n v="250"/>
    <n v="7.44"/>
    <n v="0"/>
    <n v="250"/>
    <n v="16042"/>
    <n v="3831.6000000000004"/>
    <n v="2.2752773968333124"/>
    <n v="0"/>
    <n v="930"/>
    <n v="1860"/>
    <n v="119352.48000000001"/>
    <s v="&lt;15 days"/>
    <n v="2"/>
    <s v="B"/>
    <n v="14"/>
    <n v="0"/>
  </r>
  <r>
    <s v="CHD8000028P0102"/>
    <s v="合闸联锁板(下)"/>
    <x v="2"/>
    <n v="212"/>
    <x v="0"/>
    <s v="VEP"/>
    <s v="SM"/>
    <s v="kanban"/>
    <n v="2600"/>
    <n v="648"/>
    <n v="1500"/>
    <n v="3"/>
    <n v="0"/>
    <n v="300"/>
    <n v="15889"/>
    <n v="1944"/>
    <n v="11.830511674743533"/>
    <n v="0"/>
    <n v="450"/>
    <n v="4500"/>
    <n v="47667"/>
    <s v="&lt;15 days"/>
    <n v="2"/>
    <s v="B"/>
    <n v="14"/>
    <n v="0"/>
  </r>
  <r>
    <s v="CHD8000028P0105"/>
    <s v="合闸连锁板"/>
    <x v="14"/>
    <n v="212"/>
    <x v="0"/>
    <s v="VEP"/>
    <s v="Order specific"/>
    <s v="Order specific"/>
    <n v="2100"/>
    <n v="4"/>
    <n v="0"/>
    <n v="3.36"/>
    <n v="0"/>
    <n v="0"/>
    <n v="0"/>
    <n v="13.44"/>
    <s v=""/>
    <n v="0"/>
    <n v="0"/>
    <n v="0"/>
    <n v="0"/>
    <s v="Order specific"/>
    <s v="Order specific"/>
    <s v="C"/>
    <s v=""/>
    <n v="0"/>
  </r>
  <r>
    <s v="CHD8000028P0106"/>
    <s v="合闸连锁接头"/>
    <x v="14"/>
    <n v="212"/>
    <x v="0"/>
    <s v="VEP"/>
    <s v="Order specific"/>
    <s v="Order specific"/>
    <n v="2100"/>
    <n v="1"/>
    <n v="0"/>
    <n v="16.68"/>
    <n v="0"/>
    <n v="0"/>
    <n v="0"/>
    <n v="16.68"/>
    <s v=""/>
    <n v="0"/>
    <n v="0"/>
    <n v="0"/>
    <n v="0"/>
    <s v="Order specific"/>
    <s v="Order specific"/>
    <s v="C"/>
    <s v=""/>
    <n v="0"/>
  </r>
  <r>
    <s v="CHD8000028P0108"/>
    <s v="合闸联锁板3140（武汉华源）"/>
    <x v="14"/>
    <n v="212"/>
    <x v="0"/>
    <s v="VEP"/>
    <s v="Order specific"/>
    <s v="Order specific"/>
    <n v="2100"/>
    <n v="11"/>
    <n v="0"/>
    <n v="6.66"/>
    <n v="0"/>
    <n v="0"/>
    <n v="0"/>
    <n v="73.260000000000005"/>
    <s v=""/>
    <n v="0"/>
    <n v="0"/>
    <n v="0"/>
    <n v="0"/>
    <s v="Order specific"/>
    <s v="Order specific"/>
    <s v="C"/>
    <s v=""/>
    <n v="0"/>
  </r>
  <r>
    <s v="CHD8000028R0102"/>
    <s v="合闸保持凸轮装配"/>
    <x v="3"/>
    <n v="212"/>
    <x v="0"/>
    <s v="VEP"/>
    <s v="MRP"/>
    <s v="MRP"/>
    <s v="VMI"/>
    <n v="104"/>
    <n v="0"/>
    <n v="46.56"/>
    <n v="0"/>
    <n v="0"/>
    <n v="15996"/>
    <n v="4842.24"/>
    <n v="0.25100025006251564"/>
    <n v="0"/>
    <n v="0"/>
    <n v="0"/>
    <n v="744773.76"/>
    <s v="&lt;15 days"/>
    <n v="1"/>
    <s v="B"/>
    <n v="7"/>
    <n v="0"/>
  </r>
  <r>
    <s v="CHD8000029P0102"/>
    <s v="U型导轨-400"/>
    <x v="3"/>
    <n v="212"/>
    <x v="0"/>
    <s v="VEP"/>
    <s v="MRP"/>
    <s v="MRP"/>
    <s v="VMI"/>
    <n v="7"/>
    <n v="0"/>
    <n v="5.42"/>
    <n v="0"/>
    <n v="0"/>
    <n v="787"/>
    <n v="37.94"/>
    <n v="48.23379923761118"/>
    <n v="0"/>
    <n v="0"/>
    <n v="0"/>
    <n v="4265.54"/>
    <s v="&lt;90 days"/>
    <n v="3"/>
    <s v="C"/>
    <n v="21"/>
    <n v="14.138327007376184"/>
  </r>
  <r>
    <s v="CHD8000029P0103"/>
    <s v="闭锁端子排固定板"/>
    <x v="3"/>
    <n v="212"/>
    <x v="0"/>
    <s v="VEP"/>
    <s v="MRP"/>
    <s v="MRP"/>
    <s v="VMI"/>
    <n v="28"/>
    <n v="0"/>
    <n v="9.5"/>
    <n v="0"/>
    <n v="0"/>
    <n v="863"/>
    <n v="266"/>
    <n v="2.9606025492468131"/>
    <n v="0"/>
    <n v="0"/>
    <n v="0"/>
    <n v="8198.5"/>
    <s v="&lt;15 days"/>
    <n v="3"/>
    <s v="C"/>
    <n v="21"/>
    <n v="0"/>
  </r>
  <r>
    <s v="CHD8000029P0105"/>
    <s v="电动闭锁端子排固定板"/>
    <x v="14"/>
    <n v="212"/>
    <x v="0"/>
    <s v="VEP"/>
    <s v="Order specific"/>
    <s v="Order specific"/>
    <n v="2100"/>
    <n v="55"/>
    <n v="0"/>
    <n v="2.02"/>
    <n v="0"/>
    <n v="0"/>
    <n v="213"/>
    <n v="111.1"/>
    <n v="47.981220657276999"/>
    <n v="0"/>
    <n v="0"/>
    <n v="0"/>
    <n v="430.26"/>
    <s v="Order specific"/>
    <s v="Order specific"/>
    <s v="C"/>
    <s v=""/>
    <n v="0"/>
  </r>
  <r>
    <s v="CHD8000029P0106"/>
    <s v="电动YO垫板"/>
    <x v="11"/>
    <n v="212"/>
    <x v="0"/>
    <s v="VEP"/>
    <s v="Order specific"/>
    <s v="Order specific"/>
    <n v="2100"/>
    <n v="10"/>
    <n v="0"/>
    <n v="0.56999999999999995"/>
    <n v="0"/>
    <n v="0"/>
    <n v="0"/>
    <n v="5.6999999999999993"/>
    <s v=""/>
    <n v="0"/>
    <n v="0"/>
    <n v="0"/>
    <n v="0"/>
    <s v="Order specific"/>
    <s v="Order specific"/>
    <s v="C"/>
    <s v=""/>
    <n v="0"/>
  </r>
  <r>
    <s v="CHD8000029R0102"/>
    <s v="操作绝缘子12-31.5（高原型）"/>
    <x v="3"/>
    <n v="212"/>
    <x v="0"/>
    <s v="VEP"/>
    <s v="MRP"/>
    <s v="MRP"/>
    <s v="VMI"/>
    <n v="201"/>
    <n v="0"/>
    <n v="38.4"/>
    <n v="0"/>
    <n v="0"/>
    <n v="25454"/>
    <n v="7718.4"/>
    <n v="0.14339592991278385"/>
    <n v="0"/>
    <n v="0"/>
    <n v="0"/>
    <n v="977433.59999999998"/>
    <s v="&lt;15 days"/>
    <n v="1"/>
    <s v="A"/>
    <n v="7"/>
    <n v="0"/>
  </r>
  <r>
    <s v="CHD8000029R0104"/>
    <s v="操作绝缘子12-25"/>
    <x v="3"/>
    <n v="212"/>
    <x v="0"/>
    <s v="VEP"/>
    <s v="MRP"/>
    <s v="MRP"/>
    <s v="VMI"/>
    <n v="54"/>
    <n v="0"/>
    <n v="34.47"/>
    <n v="0"/>
    <n v="0"/>
    <n v="7612"/>
    <n v="1861.3799999999999"/>
    <n v="9.6380714661061475"/>
    <n v="0"/>
    <n v="0"/>
    <n v="0"/>
    <n v="262385.64"/>
    <s v="&lt;15 days"/>
    <n v="1"/>
    <s v="B"/>
    <n v="7"/>
    <n v="336.26014277652826"/>
  </r>
  <r>
    <s v="CHD8000031P0101"/>
    <s v="活门驱动板12-150-31.5"/>
    <x v="3"/>
    <n v="212"/>
    <x v="0"/>
    <s v="VEP"/>
    <s v="MRP"/>
    <s v="MRP"/>
    <s v="VMI"/>
    <n v="72"/>
    <n v="0"/>
    <n v="8.67"/>
    <n v="0"/>
    <n v="0"/>
    <n v="20469"/>
    <n v="624.24"/>
    <n v="0.96291953686061849"/>
    <n v="0"/>
    <n v="0"/>
    <n v="0"/>
    <n v="177466.23"/>
    <s v="&lt;15 days"/>
    <n v="1"/>
    <s v="C"/>
    <n v="7"/>
    <n v="0"/>
  </r>
  <r>
    <s v="CHD8000031P0103"/>
    <s v="活门驱动板275-40"/>
    <x v="3"/>
    <n v="212"/>
    <x v="0"/>
    <s v="VEP"/>
    <s v="MRP"/>
    <s v="MRP"/>
    <s v="VMI"/>
    <n v="4"/>
    <n v="24"/>
    <n v="12.76"/>
    <n v="0"/>
    <n v="0"/>
    <n v="2738"/>
    <n v="51.04"/>
    <n v="9.5982468955441931"/>
    <n v="0"/>
    <n v="0"/>
    <n v="306.24"/>
    <n v="34936.879999999997"/>
    <s v="&lt;15 days"/>
    <n v="2"/>
    <s v="C"/>
    <n v="14"/>
    <n v="0"/>
  </r>
  <r>
    <s v="CHD8000031P0104"/>
    <s v="活门驱动板210-40"/>
    <x v="3"/>
    <n v="212"/>
    <x v="0"/>
    <s v="VEP"/>
    <s v="MRP"/>
    <s v="MRP"/>
    <s v="VMI"/>
    <n v="8"/>
    <n v="0"/>
    <n v="11.67"/>
    <n v="0"/>
    <n v="0"/>
    <n v="2602"/>
    <n v="93.36"/>
    <n v="0.56110684089162188"/>
    <n v="0"/>
    <n v="0"/>
    <n v="0"/>
    <n v="30365.34"/>
    <s v="&lt;15 days"/>
    <n v="2"/>
    <s v="C"/>
    <n v="14"/>
    <n v="0"/>
  </r>
  <r>
    <s v="CHD8000031P0114"/>
    <s v="联板（固定式-XGN）"/>
    <x v="3"/>
    <n v="212"/>
    <x v="0"/>
    <s v="VEP"/>
    <s v="MRP"/>
    <s v="MRP"/>
    <s v="VMI"/>
    <n v="7"/>
    <n v="0"/>
    <n v="7.44"/>
    <n v="0"/>
    <n v="0"/>
    <n v="27"/>
    <n v="52.080000000000005"/>
    <n v="108.14814814814814"/>
    <n v="0"/>
    <n v="0"/>
    <n v="0"/>
    <n v="200.88000000000002"/>
    <s v="&gt;90 days"/>
    <n v="3"/>
    <s v="C"/>
    <n v="21"/>
    <n v="27.698355616438363"/>
  </r>
  <r>
    <s v="CHD8000031P0118"/>
    <s v="塑料活门左驱动板275-40"/>
    <x v="14"/>
    <n v="212"/>
    <x v="0"/>
    <s v="VEP"/>
    <s v="Order specific"/>
    <s v="Order specific"/>
    <n v="2100"/>
    <n v="1"/>
    <n v="0"/>
    <n v="127.78"/>
    <n v="0"/>
    <n v="0"/>
    <n v="33"/>
    <n v="127.78"/>
    <n v="77.424242424242422"/>
    <n v="0"/>
    <n v="0"/>
    <n v="0"/>
    <n v="4216.74"/>
    <s v="Order specific"/>
    <s v="Order specific"/>
    <s v="C"/>
    <s v=""/>
    <n v="0"/>
  </r>
  <r>
    <s v="CHD8000031P0122"/>
    <s v="塑料活门左驱动板210-40"/>
    <x v="14"/>
    <n v="212"/>
    <x v="0"/>
    <s v="VEP"/>
    <s v="Order specific"/>
    <s v="Order specific"/>
    <n v="2100"/>
    <n v="8"/>
    <n v="0"/>
    <n v="94.99"/>
    <n v="0"/>
    <n v="0"/>
    <n v="58"/>
    <n v="759.92"/>
    <n v="6.2931034482758621"/>
    <n v="0"/>
    <n v="0"/>
    <n v="0"/>
    <n v="5509.42"/>
    <s v="Order specific"/>
    <s v="Order specific"/>
    <s v="C"/>
    <s v=""/>
    <n v="0"/>
  </r>
  <r>
    <s v="CHD8000031P0129"/>
    <s v="塑料活门右驱动板275-40"/>
    <x v="14"/>
    <n v="212"/>
    <x v="0"/>
    <s v="VEP"/>
    <s v="Order specific"/>
    <s v="Order specific"/>
    <n v="2100"/>
    <n v="1"/>
    <n v="0"/>
    <n v="127.78"/>
    <n v="0"/>
    <n v="0"/>
    <n v="33"/>
    <n v="127.78"/>
    <n v="88.484848484848484"/>
    <n v="0"/>
    <n v="0"/>
    <n v="0"/>
    <n v="4216.74"/>
    <s v="Order specific"/>
    <s v="Order specific"/>
    <s v="C"/>
    <s v=""/>
    <n v="0"/>
  </r>
  <r>
    <s v="CHD8000031P0130"/>
    <s v="塑料活门右驱动板210-40"/>
    <x v="14"/>
    <n v="212"/>
    <x v="0"/>
    <s v="VEP"/>
    <s v="Order specific"/>
    <s v="Order specific"/>
    <n v="2100"/>
    <n v="8"/>
    <n v="0"/>
    <n v="95"/>
    <n v="0"/>
    <n v="0"/>
    <n v="59"/>
    <n v="760"/>
    <n v="6.1864406779661021"/>
    <n v="0"/>
    <n v="0"/>
    <n v="0"/>
    <n v="5605"/>
    <s v="Order specific"/>
    <s v="Order specific"/>
    <s v="C"/>
    <s v=""/>
    <n v="0"/>
  </r>
  <r>
    <s v="CHD8000031R0101"/>
    <s v="链轮焊接12"/>
    <x v="3"/>
    <n v="202"/>
    <x v="0"/>
    <s v="VEP"/>
    <s v="MRP"/>
    <s v="MRP"/>
    <s v="VMI"/>
    <n v="87"/>
    <n v="0"/>
    <n v="36.43"/>
    <n v="0"/>
    <n v="0"/>
    <n v="15029"/>
    <n v="3169.41"/>
    <n v="0.19429103732783284"/>
    <n v="0"/>
    <n v="0"/>
    <n v="0"/>
    <n v="547506.47"/>
    <s v="&lt;15 days"/>
    <n v="1"/>
    <s v="B"/>
    <n v="7"/>
    <n v="0"/>
  </r>
  <r>
    <s v="CHD8000032P0101"/>
    <s v="机箱顶板12-150-31.5-1250"/>
    <x v="3"/>
    <n v="212"/>
    <x v="0"/>
    <s v="VEP"/>
    <s v="MRP"/>
    <s v="MRP"/>
    <s v="VMI"/>
    <n v="2"/>
    <n v="0"/>
    <n v="25.67"/>
    <n v="0"/>
    <n v="0"/>
    <n v="712"/>
    <n v="51.34"/>
    <n v="44.59971910112359"/>
    <n v="0"/>
    <n v="0"/>
    <n v="0"/>
    <n v="18277.04"/>
    <s v="&lt;90 days"/>
    <n v="2"/>
    <s v="C"/>
    <n v="14"/>
    <n v="23.24797426547001"/>
  </r>
  <r>
    <s v="CHD8000032P0102"/>
    <s v="机箱顶板12-210-31.5-1250"/>
    <x v="3"/>
    <n v="212"/>
    <x v="0"/>
    <s v="VEP"/>
    <s v="MRP"/>
    <s v="MRP"/>
    <s v="VMI"/>
    <n v="71"/>
    <n v="0"/>
    <n v="25.24"/>
    <n v="0"/>
    <n v="0"/>
    <n v="9461"/>
    <n v="1792.04"/>
    <n v="7.7158862699503228E-2"/>
    <n v="0"/>
    <n v="0"/>
    <n v="0"/>
    <n v="238795.63999999998"/>
    <s v="&lt;15 days"/>
    <n v="1"/>
    <s v="B"/>
    <n v="7"/>
    <n v="0"/>
  </r>
  <r>
    <s v="CHD8000032P0104"/>
    <s v="机箱顶板12-275-40-3150"/>
    <x v="3"/>
    <n v="212"/>
    <x v="0"/>
    <s v="VEP"/>
    <s v="MRP"/>
    <s v="MRP"/>
    <s v="VMI"/>
    <n v="1"/>
    <n v="0"/>
    <n v="47.05"/>
    <n v="0"/>
    <n v="0"/>
    <n v="853"/>
    <n v="47.05"/>
    <n v="30.381008206330598"/>
    <n v="0"/>
    <n v="0"/>
    <n v="0"/>
    <n v="40133.649999999994"/>
    <s v="&lt;90 days"/>
    <n v="2"/>
    <s v="C"/>
    <n v="14"/>
    <n v="16.743336639012153"/>
  </r>
  <r>
    <s v="CHD8000032P0110"/>
    <s v="机箱顶板12-210-31.5-1250(程序锁用)"/>
    <x v="14"/>
    <n v="212"/>
    <x v="0"/>
    <s v="VEP"/>
    <s v="Order specific"/>
    <s v="Order specific"/>
    <n v="2100"/>
    <n v="2"/>
    <n v="2"/>
    <n v="32.33"/>
    <n v="0"/>
    <n v="0"/>
    <n v="52"/>
    <n v="64.66"/>
    <n v="7.0192307692307701"/>
    <n v="0"/>
    <n v="0"/>
    <n v="64.66"/>
    <n v="1681.1599999999999"/>
    <s v="Order specific"/>
    <s v="Order specific"/>
    <s v="C"/>
    <s v=""/>
    <n v="0"/>
  </r>
  <r>
    <s v="CHD8000032R0101"/>
    <s v="电机90W DC220V"/>
    <x v="3"/>
    <n v="212"/>
    <x v="0"/>
    <s v="VEP"/>
    <s v="MRP"/>
    <s v="MRP"/>
    <s v="VMI"/>
    <n v="8"/>
    <n v="0"/>
    <n v="218.48"/>
    <n v="0"/>
    <n v="0"/>
    <n v="13697"/>
    <n v="1747.84"/>
    <n v="5.3296342264729506E-2"/>
    <n v="0"/>
    <n v="0"/>
    <n v="0"/>
    <n v="2992520.56"/>
    <s v="&lt;15 days"/>
    <n v="1"/>
    <s v="B"/>
    <n v="7"/>
    <n v="0"/>
  </r>
  <r>
    <s v="CHD8000032R0102"/>
    <s v="电机90W DC110V"/>
    <x v="3"/>
    <n v="212"/>
    <x v="0"/>
    <s v="VEP"/>
    <s v="MRP"/>
    <s v="MRP"/>
    <s v="VMI"/>
    <n v="3"/>
    <n v="0"/>
    <n v="194.44"/>
    <n v="0"/>
    <n v="0"/>
    <n v="2238"/>
    <n v="583.31999999999994"/>
    <n v="1.3047363717605005"/>
    <n v="0"/>
    <n v="0"/>
    <n v="0"/>
    <n v="435156.72"/>
    <s v="&lt;15 days"/>
    <n v="1"/>
    <s v="C"/>
    <n v="7"/>
    <n v="0"/>
  </r>
  <r>
    <s v="CHD8000032R0107"/>
    <s v="电机100W DC220V(电动底盘车)"/>
    <x v="11"/>
    <n v="202"/>
    <x v="0"/>
    <s v="VEP"/>
    <s v="Order specific"/>
    <s v="Order specific"/>
    <n v="2100"/>
    <n v="3"/>
    <n v="0"/>
    <n v="453"/>
    <n v="0"/>
    <n v="0"/>
    <n v="0"/>
    <n v="1359"/>
    <s v=""/>
    <n v="0"/>
    <n v="0"/>
    <n v="0"/>
    <n v="0"/>
    <s v="Order specific"/>
    <s v="Order specific"/>
    <s v="B"/>
    <s v=""/>
    <n v="0"/>
  </r>
  <r>
    <s v="CHD8000032R0108"/>
    <s v="电机90W DC48V"/>
    <x v="11"/>
    <n v="212"/>
    <x v="0"/>
    <s v="VEP"/>
    <s v="Order specific"/>
    <s v="Order specific"/>
    <n v="2100"/>
    <n v="2"/>
    <n v="12"/>
    <n v="243.59"/>
    <n v="0"/>
    <n v="0"/>
    <n v="165"/>
    <n v="487.18"/>
    <n v="6.6363636363636358"/>
    <n v="0"/>
    <n v="0"/>
    <n v="2923.08"/>
    <n v="40192.35"/>
    <s v="Order specific"/>
    <s v="Order specific"/>
    <s v="C"/>
    <s v=""/>
    <n v="0"/>
  </r>
  <r>
    <s v="CHD8000032R0113"/>
    <s v="电机90W DC24V"/>
    <x v="11"/>
    <n v="212"/>
    <x v="0"/>
    <s v="VEP"/>
    <s v="Order specific"/>
    <s v="Order specific"/>
    <n v="2100"/>
    <n v="1"/>
    <n v="5"/>
    <n v="220.98"/>
    <n v="0"/>
    <n v="0"/>
    <n v="16"/>
    <n v="220.98"/>
    <n v="45.625"/>
    <n v="0"/>
    <n v="0"/>
    <n v="1104.8999999999999"/>
    <n v="3535.68"/>
    <s v="Order specific"/>
    <s v="Order specific"/>
    <s v="C"/>
    <s v=""/>
    <n v="0"/>
  </r>
  <r>
    <s v="CHD8000032R0114"/>
    <s v="电机 DC240V 90W"/>
    <x v="11"/>
    <n v="212"/>
    <x v="0"/>
    <s v="VEP"/>
    <s v="Order specific"/>
    <s v="Order specific"/>
    <n v="2100"/>
    <n v="1"/>
    <n v="0"/>
    <n v="243.59"/>
    <n v="0"/>
    <n v="0"/>
    <n v="42"/>
    <n v="243.59"/>
    <n v="8.6904761904761898"/>
    <n v="0"/>
    <n v="0"/>
    <n v="0"/>
    <n v="10230.780000000001"/>
    <s v="Order specific"/>
    <s v="Order specific"/>
    <s v="C"/>
    <s v=""/>
    <n v="0"/>
  </r>
  <r>
    <s v="CHD8000032R0116"/>
    <s v="电机 DC230V 90W"/>
    <x v="11"/>
    <n v="212"/>
    <x v="0"/>
    <s v="VEP"/>
    <s v="Order specific"/>
    <s v="Order specific"/>
    <n v="2100"/>
    <n v="1"/>
    <n v="0"/>
    <n v="243.4"/>
    <n v="0"/>
    <n v="0"/>
    <n v="121"/>
    <n v="243.4"/>
    <n v="3.0165289256198347"/>
    <n v="0"/>
    <n v="0"/>
    <n v="0"/>
    <n v="29451.4"/>
    <s v="Order specific"/>
    <s v="Order specific"/>
    <s v="C"/>
    <s v=""/>
    <n v="0"/>
  </r>
  <r>
    <s v="CHD8000032R0117"/>
    <s v="电机90w DC125V"/>
    <x v="11"/>
    <n v="212"/>
    <x v="0"/>
    <s v="VEP"/>
    <s v="Order specific"/>
    <s v="Order specific"/>
    <n v="2100"/>
    <n v="14"/>
    <n v="0"/>
    <n v="232.48"/>
    <n v="0"/>
    <n v="0"/>
    <n v="60"/>
    <n v="3254.72"/>
    <n v="6.083333333333333"/>
    <n v="0"/>
    <n v="0"/>
    <n v="0"/>
    <n v="13948.8"/>
    <s v="Order specific"/>
    <s v="Order specific"/>
    <s v="B"/>
    <s v=""/>
    <n v="0"/>
  </r>
  <r>
    <s v="CHD8000032R0123"/>
    <s v="电机90W DC120V"/>
    <x v="11"/>
    <n v="105"/>
    <x v="0"/>
    <s v="VEP"/>
    <s v="Order specific"/>
    <s v="Order specific"/>
    <n v="2100"/>
    <n v="1"/>
    <n v="0"/>
    <n v="453"/>
    <n v="0"/>
    <n v="0"/>
    <n v="1"/>
    <n v="453"/>
    <n v="5110"/>
    <n v="0"/>
    <n v="0"/>
    <n v="0"/>
    <n v="453"/>
    <s v="Order specific"/>
    <s v="Order specific"/>
    <s v="C"/>
    <s v=""/>
    <n v="0"/>
  </r>
  <r>
    <s v="CHD8000033P0101"/>
    <s v="辅助开关驱动板"/>
    <x v="2"/>
    <n v="212"/>
    <x v="0"/>
    <s v="VEP"/>
    <s v="SM"/>
    <s v="kanban"/>
    <n v="2600"/>
    <n v="1235"/>
    <n v="4000"/>
    <n v="0.79"/>
    <n v="0"/>
    <n v="800"/>
    <n v="32058"/>
    <n v="975.65000000000009"/>
    <n v="1.1385613575394596E-2"/>
    <n v="0"/>
    <n v="316"/>
    <n v="3160"/>
    <n v="25325.82"/>
    <s v="&lt;15 days"/>
    <n v="2"/>
    <s v="B"/>
    <n v="14"/>
    <n v="0"/>
  </r>
  <r>
    <s v="CHD8000033R0104"/>
    <s v="机械式计数器JS-5"/>
    <x v="2"/>
    <n v="202"/>
    <x v="0"/>
    <s v="VEP"/>
    <s v="SM"/>
    <s v="kanban"/>
    <n v="2600"/>
    <n v="1119"/>
    <n v="2417"/>
    <n v="15.98"/>
    <n v="0"/>
    <n v="600"/>
    <n v="16041"/>
    <n v="17881.62"/>
    <n v="28.101427591796021"/>
    <n v="0"/>
    <n v="4794"/>
    <n v="38623.660000000003"/>
    <n v="256335.18"/>
    <s v="&lt;30 days"/>
    <n v="1"/>
    <s v="A"/>
    <n v="7"/>
    <n v="8862.0511380835214"/>
  </r>
  <r>
    <s v="CHD8000034P0101"/>
    <s v="主驱动板"/>
    <x v="2"/>
    <n v="212"/>
    <x v="0"/>
    <s v="VEP"/>
    <s v="SM"/>
    <s v="kanban"/>
    <n v="2600"/>
    <n v="789"/>
    <n v="800"/>
    <n v="7.5"/>
    <n v="0"/>
    <n v="400"/>
    <n v="44630"/>
    <n v="5917.5"/>
    <n v="9.1515796549406225"/>
    <n v="0"/>
    <n v="1500"/>
    <n v="6000"/>
    <n v="334725"/>
    <s v="&lt;15 days"/>
    <n v="1"/>
    <s v="B"/>
    <n v="7"/>
    <n v="918.21327445003476"/>
  </r>
  <r>
    <s v="CHD8000034R0101"/>
    <s v="合分闸电磁铁220V"/>
    <x v="3"/>
    <n v="219"/>
    <x v="0"/>
    <s v="VEP"/>
    <s v="MRP"/>
    <s v="MRP"/>
    <s v="VMI"/>
    <n v="53"/>
    <n v="0"/>
    <n v="36.799999999999997"/>
    <n v="0"/>
    <n v="0"/>
    <n v="26522"/>
    <n v="1950.3999999999999"/>
    <n v="10.858344016288365"/>
    <n v="0"/>
    <n v="0"/>
    <n v="0"/>
    <n v="976009.6"/>
    <s v="&lt;15 days"/>
    <n v="1"/>
    <s v="B"/>
    <n v="7"/>
    <n v="457.40928306682639"/>
  </r>
  <r>
    <s v="CHD8000034R0102"/>
    <s v="合分闸电磁铁DC110V"/>
    <x v="3"/>
    <n v="219"/>
    <x v="0"/>
    <s v="VEP"/>
    <s v="MRP"/>
    <s v="MRP"/>
    <s v="VMI"/>
    <n v="46"/>
    <n v="0"/>
    <n v="35.799999999999997"/>
    <n v="0"/>
    <n v="0"/>
    <n v="5550"/>
    <n v="1646.8"/>
    <n v="3.4855855855855853"/>
    <n v="0"/>
    <n v="0"/>
    <n v="0"/>
    <n v="198689.99999999997"/>
    <s v="&lt;15 days"/>
    <n v="1"/>
    <s v="B"/>
    <n v="7"/>
    <n v="0"/>
  </r>
  <r>
    <s v="CHD8000034R0104"/>
    <s v="电磁铁24V"/>
    <x v="11"/>
    <n v="219"/>
    <x v="0"/>
    <s v="VEP"/>
    <s v="Order specific"/>
    <s v="Order specific"/>
    <n v="2100"/>
    <n v="3"/>
    <n v="10"/>
    <n v="41.03"/>
    <n v="0"/>
    <n v="0"/>
    <n v="32"/>
    <n v="123.09"/>
    <n v="524.6875"/>
    <n v="0"/>
    <n v="0"/>
    <n v="410.3"/>
    <n v="1312.96"/>
    <s v="Order specific"/>
    <s v="Order specific"/>
    <s v="C"/>
    <s v=""/>
    <n v="0"/>
  </r>
  <r>
    <s v="CHD8000034R0110"/>
    <s v="过流脱扣器"/>
    <x v="3"/>
    <n v="219"/>
    <x v="0"/>
    <s v="VEP"/>
    <s v="MRP"/>
    <s v="MRP"/>
    <s v="VMI"/>
    <n v="4"/>
    <n v="0"/>
    <n v="35"/>
    <n v="0"/>
    <n v="0"/>
    <n v="204"/>
    <n v="140"/>
    <n v="5.367647058823529"/>
    <n v="0"/>
    <n v="0"/>
    <n v="0"/>
    <n v="7140"/>
    <s v="&lt;15 days"/>
    <n v="3"/>
    <s v="C"/>
    <n v="21"/>
    <n v="0"/>
  </r>
  <r>
    <s v="CHD8000034R0114"/>
    <s v="第二分闸脱扣器220V DC"/>
    <x v="11"/>
    <n v="219"/>
    <x v="0"/>
    <s v="VEP"/>
    <s v="Order specific"/>
    <s v="Order specific"/>
    <n v="2100"/>
    <n v="8"/>
    <n v="0"/>
    <n v="40.700000000000003"/>
    <n v="0"/>
    <n v="0"/>
    <n v="91"/>
    <n v="325.60000000000002"/>
    <n v="16.043956043956044"/>
    <n v="0"/>
    <n v="0"/>
    <n v="0"/>
    <n v="3703.7000000000003"/>
    <s v="Order specific"/>
    <s v="Order specific"/>
    <s v="C"/>
    <s v=""/>
    <n v="0"/>
  </r>
  <r>
    <s v="CHD8000034R0116"/>
    <s v="电磁铁DC48V"/>
    <x v="11"/>
    <n v="219"/>
    <x v="0"/>
    <s v="VEP"/>
    <s v="Order specific"/>
    <s v="Order specific"/>
    <n v="2100"/>
    <n v="15"/>
    <n v="46"/>
    <n v="38.46"/>
    <n v="0"/>
    <n v="0"/>
    <n v="422"/>
    <n v="576.9"/>
    <n v="6.9194312796208539"/>
    <n v="0"/>
    <n v="0"/>
    <n v="1769.16"/>
    <n v="16230.12"/>
    <s v="Order specific"/>
    <s v="Order specific"/>
    <s v="C"/>
    <s v=""/>
    <n v="0"/>
  </r>
  <r>
    <s v="CHD8000034R0117"/>
    <s v="手车闭锁电磁铁DC48V"/>
    <x v="11"/>
    <n v="219"/>
    <x v="0"/>
    <s v="VEP"/>
    <s v="Order specific"/>
    <s v="Order specific"/>
    <n v="2100"/>
    <n v="5"/>
    <n v="2"/>
    <n v="25.18"/>
    <n v="0"/>
    <n v="0"/>
    <n v="21"/>
    <n v="125.9"/>
    <n v="260.71428571428572"/>
    <n v="0"/>
    <n v="0"/>
    <n v="50.36"/>
    <n v="528.78"/>
    <s v="Order specific"/>
    <s v="Order specific"/>
    <s v="C"/>
    <s v=""/>
    <n v="0"/>
  </r>
  <r>
    <s v="CHD8000034R0127"/>
    <s v="自保持欠压脱扣器220V"/>
    <x v="11"/>
    <n v="202"/>
    <x v="0"/>
    <s v="VEP"/>
    <s v="Order specific"/>
    <s v="Order specific"/>
    <n v="2100"/>
    <n v="10"/>
    <n v="0"/>
    <n v="286"/>
    <n v="0"/>
    <n v="0"/>
    <n v="76"/>
    <n v="2860"/>
    <n v="24.013157894736842"/>
    <n v="0"/>
    <n v="0"/>
    <n v="0"/>
    <n v="21736"/>
    <s v="Order specific"/>
    <s v="Order specific"/>
    <s v="B"/>
    <s v=""/>
    <n v="0"/>
  </r>
  <r>
    <s v="CHD8000034R0131"/>
    <s v="第二分闸脱扣线圈DC110"/>
    <x v="11"/>
    <n v="219"/>
    <x v="0"/>
    <s v="VEP"/>
    <s v="Order specific"/>
    <s v="Order specific"/>
    <n v="2100"/>
    <n v="9"/>
    <n v="0"/>
    <n v="40.299999999999997"/>
    <n v="0"/>
    <n v="0"/>
    <n v="169"/>
    <n v="362.7"/>
    <n v="21.597633136094675"/>
    <n v="0"/>
    <n v="0"/>
    <n v="0"/>
    <n v="6810.7"/>
    <s v="Order specific"/>
    <s v="Order specific"/>
    <s v="C"/>
    <s v=""/>
    <n v="0"/>
  </r>
  <r>
    <s v="CHD8000034R0132"/>
    <s v="合闸线圈DC125V"/>
    <x v="11"/>
    <n v="219"/>
    <x v="0"/>
    <s v="VEP"/>
    <s v="Order specific"/>
    <s v="Order specific"/>
    <n v="2100"/>
    <n v="4"/>
    <n v="0"/>
    <n v="40.299999999999997"/>
    <n v="0"/>
    <n v="0"/>
    <n v="66"/>
    <n v="161.19999999999999"/>
    <n v="49.772727272727266"/>
    <n v="0"/>
    <n v="0"/>
    <n v="0"/>
    <n v="2659.7999999999997"/>
    <s v="Order specific"/>
    <s v="Order specific"/>
    <s v="C"/>
    <s v=""/>
    <n v="0"/>
  </r>
  <r>
    <s v="CHD8000034R0133"/>
    <s v="第二分闸脱扣线圈DC125V"/>
    <x v="11"/>
    <n v="219"/>
    <x v="0"/>
    <s v="VEP"/>
    <s v="Order specific"/>
    <s v="Order specific"/>
    <n v="2100"/>
    <n v="13"/>
    <n v="0"/>
    <n v="40.299999999999997"/>
    <n v="0"/>
    <n v="0"/>
    <n v="21"/>
    <n v="523.9"/>
    <n v="69.523809523809518"/>
    <n v="0"/>
    <n v="0"/>
    <n v="0"/>
    <n v="846.3"/>
    <s v="Order specific"/>
    <s v="Order specific"/>
    <s v="C"/>
    <s v=""/>
    <n v="0"/>
  </r>
  <r>
    <s v="CHD8000034R0134"/>
    <s v="手车闭锁电磁铁DC125V"/>
    <x v="11"/>
    <n v="219"/>
    <x v="0"/>
    <s v="VEP"/>
    <s v="Order specific"/>
    <s v="Order specific"/>
    <n v="2100"/>
    <n v="10"/>
    <n v="2"/>
    <n v="25.18"/>
    <n v="0"/>
    <n v="0"/>
    <n v="25"/>
    <n v="251.8"/>
    <n v="189.8"/>
    <n v="0"/>
    <n v="0"/>
    <n v="50.36"/>
    <n v="629.5"/>
    <s v="Order specific"/>
    <s v="Order specific"/>
    <s v="C"/>
    <s v=""/>
    <n v="0"/>
  </r>
  <r>
    <s v="CHD8000034R0135"/>
    <s v="第二分闸脱扣线圈DC48"/>
    <x v="11"/>
    <n v="219"/>
    <x v="0"/>
    <s v="VEP"/>
    <s v="Order specific"/>
    <s v="Order specific"/>
    <n v="2100"/>
    <n v="8"/>
    <n v="5"/>
    <n v="40.299999999999997"/>
    <n v="0"/>
    <n v="0"/>
    <n v="65"/>
    <n v="322.39999999999998"/>
    <n v="56.15384615384616"/>
    <n v="0"/>
    <n v="0"/>
    <n v="201.5"/>
    <n v="2619.5"/>
    <s v="Order specific"/>
    <s v="Order specific"/>
    <s v="C"/>
    <s v=""/>
    <n v="0"/>
  </r>
  <r>
    <s v="CHD8000034R0136"/>
    <s v="手车闭锁电磁铁DC220V"/>
    <x v="3"/>
    <n v="219"/>
    <x v="0"/>
    <s v="VEP"/>
    <s v="MRP"/>
    <s v="MRP"/>
    <s v="VMI"/>
    <n v="11"/>
    <n v="0"/>
    <n v="25.18"/>
    <n v="0"/>
    <n v="0"/>
    <n v="1318"/>
    <n v="276.98"/>
    <n v="2.2154779969650988"/>
    <n v="0"/>
    <n v="0"/>
    <n v="0"/>
    <n v="33187.24"/>
    <s v="&lt;15 days"/>
    <n v="2"/>
    <s v="C"/>
    <n v="14"/>
    <n v="0"/>
  </r>
  <r>
    <s v="CHD8000034R0137"/>
    <s v="手车闭锁电磁铁DC110V"/>
    <x v="3"/>
    <n v="219"/>
    <x v="0"/>
    <s v="VEP"/>
    <s v="MRP"/>
    <s v="MRP"/>
    <s v="VMI"/>
    <n v="3"/>
    <n v="0"/>
    <n v="25.18"/>
    <n v="0"/>
    <n v="0"/>
    <n v="608"/>
    <n v="75.539999999999992"/>
    <n v="6.6036184210526319"/>
    <n v="0"/>
    <n v="0"/>
    <n v="0"/>
    <n v="15309.44"/>
    <s v="&lt;15 days"/>
    <n v="2"/>
    <s v="C"/>
    <n v="14"/>
    <n v="0"/>
  </r>
  <r>
    <s v="CHD8000034R0138"/>
    <s v="自保持欠压脱扣器24V"/>
    <x v="14"/>
    <n v="212"/>
    <x v="0"/>
    <s v="VEP"/>
    <s v="Order specific"/>
    <s v="Order specific"/>
    <n v="2100"/>
    <n v="5"/>
    <n v="0"/>
    <n v="296"/>
    <n v="0"/>
    <n v="0"/>
    <n v="0"/>
    <n v="1480"/>
    <s v=""/>
    <n v="0"/>
    <n v="0"/>
    <n v="0"/>
    <n v="0"/>
    <s v="Order specific"/>
    <s v="Order specific"/>
    <s v="B"/>
    <s v=""/>
    <n v="0"/>
  </r>
  <r>
    <s v="CHD8000034R0141"/>
    <s v="YO闭锁电磁铁 DC30V"/>
    <x v="11"/>
    <n v="202"/>
    <x v="0"/>
    <s v="VEP"/>
    <s v="Order specific"/>
    <s v="Order specific"/>
    <n v="2100"/>
    <n v="39"/>
    <n v="0"/>
    <n v="28.5"/>
    <n v="0"/>
    <n v="0"/>
    <n v="60"/>
    <n v="1111.5"/>
    <n v="30.416666666666664"/>
    <n v="0"/>
    <n v="0"/>
    <n v="0"/>
    <n v="1710"/>
    <s v="Order specific"/>
    <s v="Order specific"/>
    <s v="B"/>
    <s v=""/>
    <n v="0"/>
  </r>
  <r>
    <s v="CHD8000034R0149"/>
    <s v="过流电磁铁2A"/>
    <x v="14"/>
    <n v="105"/>
    <x v="0"/>
    <s v="VEP"/>
    <s v="Order specific"/>
    <s v="Order specific"/>
    <n v="2100"/>
    <n v="2"/>
    <n v="0"/>
    <n v="38"/>
    <n v="0"/>
    <n v="0"/>
    <n v="0"/>
    <n v="76"/>
    <s v=""/>
    <n v="0"/>
    <n v="0"/>
    <n v="0"/>
    <n v="0"/>
    <s v="Order specific"/>
    <s v="Order specific"/>
    <s v="C"/>
    <s v=""/>
    <n v="0"/>
  </r>
  <r>
    <s v="CHD8000034R0153"/>
    <s v="自保持欠压脱扣器 30V"/>
    <x v="11"/>
    <n v="202"/>
    <x v="0"/>
    <s v="VEP"/>
    <s v="Order specific"/>
    <s v="Order specific"/>
    <n v="2100"/>
    <n v="1"/>
    <n v="0"/>
    <n v="286"/>
    <n v="0"/>
    <n v="0"/>
    <n v="64"/>
    <n v="286"/>
    <n v="11.40625"/>
    <n v="0"/>
    <n v="0"/>
    <n v="0"/>
    <n v="18304"/>
    <s v="Order specific"/>
    <s v="Order specific"/>
    <s v="C"/>
    <s v=""/>
    <n v="0"/>
  </r>
  <r>
    <s v="CHD8000036R0101"/>
    <s v="辅助开关"/>
    <x v="3"/>
    <n v="219"/>
    <x v="0"/>
    <s v="VEP"/>
    <s v="MRP"/>
    <s v="MRP"/>
    <s v="VMI"/>
    <n v="203"/>
    <n v="0"/>
    <n v="41.4"/>
    <n v="0"/>
    <n v="0"/>
    <n v="13109"/>
    <n v="8404.1999999999989"/>
    <n v="2.7843466320848272E-2"/>
    <n v="0"/>
    <n v="0"/>
    <n v="0"/>
    <n v="542712.6"/>
    <s v="&lt;15 days"/>
    <n v="1"/>
    <s v="A"/>
    <n v="7"/>
    <n v="0"/>
  </r>
  <r>
    <s v="CHD8000036R0103"/>
    <s v="辅助开关 11K11B"/>
    <x v="3"/>
    <n v="219"/>
    <x v="0"/>
    <s v="VEP"/>
    <s v="MRP"/>
    <s v="MRP"/>
    <s v="VMI"/>
    <n v="30"/>
    <n v="0"/>
    <n v="52.2"/>
    <n v="0"/>
    <n v="0"/>
    <n v="3177"/>
    <n v="1566"/>
    <n v="23.322316650928549"/>
    <n v="0"/>
    <n v="0"/>
    <n v="0"/>
    <n v="165839.40000000002"/>
    <s v="&lt;30 days"/>
    <n v="2"/>
    <s v="B"/>
    <n v="14"/>
    <n v="413.13106849315074"/>
  </r>
  <r>
    <s v="CHD8000037P0101"/>
    <s v="底盘车联锁板"/>
    <x v="2"/>
    <n v="212"/>
    <x v="0"/>
    <s v="VEP"/>
    <s v="SM"/>
    <s v="kanban"/>
    <n v="2600"/>
    <n v="615"/>
    <n v="1000"/>
    <n v="0.82"/>
    <n v="0"/>
    <n v="200"/>
    <n v="9879"/>
    <n v="504.29999999999995"/>
    <n v="1.108411782569086"/>
    <n v="0"/>
    <n v="82"/>
    <n v="820"/>
    <n v="8100.78"/>
    <s v="&lt;15 days"/>
    <n v="3"/>
    <s v="C"/>
    <n v="21"/>
    <n v="0"/>
  </r>
  <r>
    <s v="CHD8000037P0102"/>
    <s v="底盘车联锁板12-40"/>
    <x v="2"/>
    <n v="212"/>
    <x v="0"/>
    <s v="VEP"/>
    <s v="SM"/>
    <s v="kanban"/>
    <n v="2600"/>
    <n v="625"/>
    <n v="1000"/>
    <n v="1.27"/>
    <n v="0"/>
    <n v="200"/>
    <n v="3439"/>
    <n v="793.75"/>
    <n v="65.273335271881365"/>
    <n v="0"/>
    <n v="127"/>
    <n v="1270"/>
    <n v="4367.53"/>
    <s v="&lt;90 days"/>
    <n v="3"/>
    <s v="C"/>
    <n v="21"/>
    <n v="355.33182759772808"/>
  </r>
  <r>
    <s v="CHD8000039P0101"/>
    <s v="闭锁安装弯板"/>
    <x v="11"/>
    <n v="212"/>
    <x v="0"/>
    <s v="VEP"/>
    <s v="Order specific"/>
    <s v="Order specific"/>
    <n v="2100"/>
    <n v="15"/>
    <n v="5"/>
    <n v="2.5"/>
    <n v="0"/>
    <n v="0"/>
    <n v="6"/>
    <n v="37.5"/>
    <n v="38020.833333333336"/>
    <n v="0"/>
    <n v="0"/>
    <n v="12.5"/>
    <n v="15"/>
    <s v="Order specific"/>
    <s v="Order specific"/>
    <s v="C"/>
    <s v=""/>
    <n v="0"/>
  </r>
  <r>
    <s v="CHD8000040P0104"/>
    <s v="分闸扣板"/>
    <x v="3"/>
    <n v="212"/>
    <x v="0"/>
    <s v="VEP"/>
    <s v="MRP"/>
    <s v="MRP"/>
    <s v="VMI"/>
    <n v="511"/>
    <n v="0"/>
    <n v="23"/>
    <n v="0"/>
    <n v="0"/>
    <n v="15925"/>
    <n v="11753"/>
    <n v="0.34379905808477235"/>
    <n v="0"/>
    <n v="0"/>
    <n v="0"/>
    <n v="366275"/>
    <s v="&lt;15 days"/>
    <n v="1"/>
    <s v="A"/>
    <n v="7"/>
    <n v="0"/>
  </r>
  <r>
    <s v="CHD8000042F0101"/>
    <s v="面板装配组件12-3150-40-275"/>
    <x v="3"/>
    <n v="212"/>
    <x v="0"/>
    <s v="VEP"/>
    <s v="MRP"/>
    <s v="MRP"/>
    <s v="VMI"/>
    <n v="27"/>
    <n v="0"/>
    <n v="90.1"/>
    <n v="0"/>
    <n v="0"/>
    <n v="2174"/>
    <n v="2432.6999999999998"/>
    <n v="85.793468261269552"/>
    <n v="0"/>
    <n v="0"/>
    <n v="0"/>
    <n v="195877.4"/>
    <s v="&lt;90 days"/>
    <n v="1"/>
    <s v="B"/>
    <n v="7"/>
    <n v="1474.5804887220868"/>
  </r>
  <r>
    <s v="CHD8000042F0102"/>
    <s v="面板装配组件12-1250-40-210"/>
    <x v="3"/>
    <n v="212"/>
    <x v="0"/>
    <s v="VEP"/>
    <s v="MRP"/>
    <s v="MRP"/>
    <s v="VMI"/>
    <n v="42"/>
    <n v="0"/>
    <n v="79.7"/>
    <n v="0"/>
    <n v="0"/>
    <n v="1590"/>
    <n v="3347.4"/>
    <n v="6.1981132075471699"/>
    <n v="0"/>
    <n v="0"/>
    <n v="0"/>
    <n v="126723"/>
    <s v="&lt;15 days"/>
    <n v="2"/>
    <s v="B"/>
    <n v="14"/>
    <n v="0"/>
  </r>
  <r>
    <s v="CHD8000042R0110"/>
    <s v="面板装配12-3150-40-275（中文）"/>
    <x v="14"/>
    <n v="212"/>
    <x v="0"/>
    <s v="VEP"/>
    <s v="Order specific"/>
    <s v="Order specific"/>
    <n v="2100"/>
    <n v="6"/>
    <n v="0"/>
    <n v="99"/>
    <n v="0"/>
    <n v="0"/>
    <n v="35"/>
    <n v="594"/>
    <n v="438"/>
    <n v="0"/>
    <n v="0"/>
    <n v="0"/>
    <n v="3465"/>
    <s v="Order specific"/>
    <s v="Order specific"/>
    <s v="C"/>
    <s v=""/>
    <n v="0"/>
  </r>
  <r>
    <s v="CHD8000043P0101"/>
    <s v="分闸弹簧挂板12-31.5"/>
    <x v="2"/>
    <n v="212"/>
    <x v="0"/>
    <s v="VEP"/>
    <s v="SM"/>
    <s v="kanban"/>
    <n v="2600"/>
    <n v="1220"/>
    <n v="2500"/>
    <n v="1.41"/>
    <n v="0"/>
    <n v="500"/>
    <n v="32616"/>
    <n v="1720.1999999999998"/>
    <n v="6.714495952906549E-2"/>
    <n v="0"/>
    <n v="352.5"/>
    <n v="3525"/>
    <n v="45988.56"/>
    <s v="&lt;15 days"/>
    <n v="2"/>
    <s v="B"/>
    <n v="14"/>
    <n v="0"/>
  </r>
  <r>
    <s v="CHD8000043P0102"/>
    <s v="分闸弹簧挂板12-40"/>
    <x v="2"/>
    <n v="212"/>
    <x v="0"/>
    <s v="VEP"/>
    <s v="SM"/>
    <s v="kanban"/>
    <n v="2600"/>
    <n v="946"/>
    <n v="800"/>
    <n v="1.68"/>
    <n v="0"/>
    <n v="200"/>
    <n v="12014"/>
    <n v="1589.28"/>
    <n v="37.065090727484602"/>
    <n v="0"/>
    <n v="168"/>
    <n v="1344"/>
    <n v="20183.52"/>
    <s v="&lt;90 days"/>
    <n v="2"/>
    <s v="B"/>
    <n v="14"/>
    <n v="652.73132220794969"/>
  </r>
  <r>
    <s v="CHD8000045P0101"/>
    <s v="储能操作块"/>
    <x v="3"/>
    <n v="212"/>
    <x v="0"/>
    <s v="VEP"/>
    <s v="MRP"/>
    <s v="MRP"/>
    <s v="VMI"/>
    <n v="643"/>
    <n v="0"/>
    <n v="24"/>
    <n v="0"/>
    <n v="0"/>
    <n v="16040"/>
    <n v="15432"/>
    <n v="21.526807980049878"/>
    <n v="0"/>
    <n v="0"/>
    <n v="0"/>
    <n v="384960"/>
    <s v="&lt;30 days"/>
    <n v="1"/>
    <s v="A"/>
    <n v="7"/>
    <n v="6873.1640395030272"/>
  </r>
  <r>
    <s v="CHD8000046P0101"/>
    <s v="主轴150"/>
    <x v="3"/>
    <n v="212"/>
    <x v="0"/>
    <s v="VEP"/>
    <s v="MRP"/>
    <s v="MRP"/>
    <s v="VMI"/>
    <n v="7"/>
    <n v="60"/>
    <n v="70"/>
    <n v="0"/>
    <n v="0"/>
    <n v="735"/>
    <n v="490"/>
    <n v="319.31292517006801"/>
    <n v="0"/>
    <n v="0"/>
    <n v="4200"/>
    <n v="51450"/>
    <s v="&gt;90 days"/>
    <n v="2"/>
    <s v="C"/>
    <n v="14"/>
    <n v="309.22080572658132"/>
  </r>
  <r>
    <s v="CHD8000046P0102"/>
    <s v="主轴210"/>
    <x v="3"/>
    <n v="212"/>
    <x v="0"/>
    <s v="VEP"/>
    <s v="MRP"/>
    <s v="MRP"/>
    <s v="VMI"/>
    <n v="78"/>
    <n v="0"/>
    <n v="85"/>
    <n v="0"/>
    <n v="0"/>
    <n v="11838"/>
    <n v="6630"/>
    <n v="0.21583037675282987"/>
    <n v="0"/>
    <n v="0"/>
    <n v="0"/>
    <n v="1006230"/>
    <s v="&lt;15 days"/>
    <n v="1"/>
    <s v="B"/>
    <n v="7"/>
    <n v="0"/>
  </r>
  <r>
    <s v="CHD8000046P0103"/>
    <s v="主轴275"/>
    <x v="3"/>
    <n v="212"/>
    <x v="0"/>
    <s v="VEP"/>
    <s v="MRP"/>
    <s v="MRP"/>
    <s v="VMI"/>
    <n v="18"/>
    <n v="60"/>
    <n v="140"/>
    <n v="0"/>
    <n v="0"/>
    <n v="2720"/>
    <n v="2520"/>
    <n v="10.466911764705882"/>
    <n v="0"/>
    <n v="0"/>
    <n v="8400"/>
    <n v="380800"/>
    <s v="&lt;15 days"/>
    <n v="1"/>
    <s v="B"/>
    <n v="7"/>
    <n v="550.89483667017919"/>
  </r>
  <r>
    <s v="CHD8000046P0105"/>
    <s v="加长主轴外伸200/275"/>
    <x v="3"/>
    <n v="212"/>
    <x v="0"/>
    <s v="VEP"/>
    <s v="MRP"/>
    <s v="MRP"/>
    <s v="VMI"/>
    <n v="16"/>
    <n v="0"/>
    <n v="57.67"/>
    <n v="0"/>
    <n v="0"/>
    <n v="2"/>
    <n v="922.72"/>
    <n v="3285"/>
    <n v="0"/>
    <n v="0"/>
    <n v="0"/>
    <n v="115.34"/>
    <s v="&gt;90 days"/>
    <n v="3"/>
    <s v="B"/>
    <n v="21"/>
    <n v="605.10208"/>
  </r>
  <r>
    <s v="CHD8000046P0106"/>
    <s v="加长主轴外伸200"/>
    <x v="3"/>
    <n v="212"/>
    <x v="0"/>
    <s v="VEP"/>
    <s v="MRP"/>
    <s v="MRP"/>
    <s v="VMI"/>
    <n v="89"/>
    <n v="0"/>
    <n v="59.5"/>
    <n v="0"/>
    <n v="0"/>
    <n v="8"/>
    <n v="5295.5"/>
    <n v="730"/>
    <n v="0"/>
    <n v="0"/>
    <n v="0"/>
    <n v="476"/>
    <s v="&gt;90 days"/>
    <n v="3"/>
    <s v="B"/>
    <n v="21"/>
    <n v="3394.4880410958908"/>
  </r>
  <r>
    <s v="CHD8000047P0101"/>
    <s v="导向杆12-31.5"/>
    <x v="3"/>
    <n v="212"/>
    <x v="0"/>
    <s v="VEP"/>
    <s v="MRP"/>
    <s v="MRP"/>
    <s v="VMI"/>
    <n v="201"/>
    <n v="0"/>
    <n v="6.5"/>
    <n v="0"/>
    <n v="0"/>
    <n v="28462"/>
    <n v="1306.5"/>
    <n v="1.1413463565455695"/>
    <n v="0"/>
    <n v="0"/>
    <n v="0"/>
    <n v="185003"/>
    <s v="&lt;15 days"/>
    <n v="1"/>
    <s v="B"/>
    <n v="7"/>
    <n v="0"/>
  </r>
  <r>
    <s v="CHD8000047P0102"/>
    <s v="操作绝缘子导向杆40KA"/>
    <x v="3"/>
    <n v="212"/>
    <x v="0"/>
    <s v="VEP"/>
    <s v="MRP"/>
    <s v="MRP"/>
    <s v="VMI"/>
    <n v="9"/>
    <n v="0"/>
    <n v="7.89"/>
    <n v="0"/>
    <n v="0"/>
    <n v="7822"/>
    <n v="71.009999999999991"/>
    <n v="9.3793147532600365"/>
    <n v="0"/>
    <n v="0"/>
    <n v="0"/>
    <n v="61715.579999999994"/>
    <s v="&lt;15 days"/>
    <n v="2"/>
    <s v="C"/>
    <n v="14"/>
    <n v="0"/>
  </r>
  <r>
    <s v="CHD8000047P0104"/>
    <s v="导向杆12-25"/>
    <x v="3"/>
    <n v="212"/>
    <x v="0"/>
    <s v="VEP"/>
    <s v="MRP"/>
    <s v="MRP"/>
    <s v="VMI"/>
    <n v="54"/>
    <n v="0"/>
    <n v="7.52"/>
    <n v="0"/>
    <n v="0"/>
    <n v="7613"/>
    <n v="406.08"/>
    <n v="0.43149875213450672"/>
    <n v="0"/>
    <n v="0"/>
    <n v="0"/>
    <n v="57249.759999999995"/>
    <s v="&lt;15 days"/>
    <n v="2"/>
    <s v="C"/>
    <n v="14"/>
    <n v="0"/>
  </r>
  <r>
    <s v="CHD8000047P0111"/>
    <s v="导向杆12-31.5 VG3"/>
    <x v="14"/>
    <n v="212"/>
    <x v="0"/>
    <s v="VEP"/>
    <s v="Order specific"/>
    <s v="Order specific"/>
    <n v="2100"/>
    <n v="22"/>
    <n v="0"/>
    <n v="8.3000000000000007"/>
    <n v="0"/>
    <n v="0"/>
    <n v="0"/>
    <n v="182.60000000000002"/>
    <s v=""/>
    <n v="0"/>
    <n v="0"/>
    <n v="0"/>
    <n v="0"/>
    <s v="Order specific"/>
    <s v="Order specific"/>
    <s v="C"/>
    <s v=""/>
    <n v="0"/>
  </r>
  <r>
    <s v="CHD8000048P0101"/>
    <s v="分闸模块扣板轴"/>
    <x v="3"/>
    <n v="212"/>
    <x v="0"/>
    <s v="VEP"/>
    <s v="MRP"/>
    <s v="MRP"/>
    <s v="VMI"/>
    <n v="415"/>
    <n v="0"/>
    <n v="8.0500000000000007"/>
    <n v="0"/>
    <n v="0"/>
    <n v="15851"/>
    <n v="3340.7500000000005"/>
    <n v="0.50659264399722415"/>
    <n v="0"/>
    <n v="0"/>
    <n v="0"/>
    <n v="127600.55000000002"/>
    <s v="&lt;15 days"/>
    <n v="2"/>
    <s v="B"/>
    <n v="14"/>
    <n v="0"/>
  </r>
  <r>
    <s v="CHD8000049P0103"/>
    <s v="脱扣半轴(双过流单边-210)"/>
    <x v="14"/>
    <n v="212"/>
    <x v="0"/>
    <s v="VEP"/>
    <s v="Order specific"/>
    <s v="Order specific"/>
    <n v="2100"/>
    <n v="1"/>
    <n v="0"/>
    <n v="28.88"/>
    <n v="0"/>
    <n v="0"/>
    <n v="4"/>
    <n v="28.88"/>
    <n v="37868.75"/>
    <n v="0"/>
    <n v="0"/>
    <n v="0"/>
    <n v="115.52"/>
    <s v="Order specific"/>
    <s v="Order specific"/>
    <s v="C"/>
    <s v=""/>
    <n v="0"/>
  </r>
  <r>
    <s v="CHD8000049P0104"/>
    <s v="脱扣半轴(三过流-210)"/>
    <x v="3"/>
    <n v="212"/>
    <x v="0"/>
    <s v="VEP"/>
    <s v="MRP"/>
    <s v="MRP"/>
    <s v="VMI"/>
    <n v="29"/>
    <n v="0"/>
    <n v="37.76"/>
    <n v="0"/>
    <n v="0"/>
    <n v="0"/>
    <n v="1095.04"/>
    <s v=""/>
    <n v="0"/>
    <n v="0"/>
    <n v="0"/>
    <n v="0"/>
    <s v="&gt;90 days"/>
    <n v="4"/>
    <s v="B"/>
    <n v="0"/>
    <n v="722.72640000000001"/>
  </r>
  <r>
    <s v="CHD8000049P0105"/>
    <s v="脱扣半轴(双过流-150)"/>
    <x v="3"/>
    <n v="212"/>
    <x v="0"/>
    <s v="VEP"/>
    <s v="MRP"/>
    <s v="MRP"/>
    <s v="VMI"/>
    <n v="6"/>
    <n v="0"/>
    <n v="28.64"/>
    <n v="0"/>
    <n v="0"/>
    <n v="239"/>
    <n v="171.84"/>
    <n v="44.288702928870293"/>
    <n v="0"/>
    <n v="0"/>
    <n v="0"/>
    <n v="6844.96"/>
    <s v="&lt;90 days"/>
    <n v="3"/>
    <s v="C"/>
    <n v="21"/>
    <n v="59.637652376003778"/>
  </r>
  <r>
    <s v="CHD8000049P0112"/>
    <s v="脱扣半轴(三过流欠压-210)"/>
    <x v="14"/>
    <n v="212"/>
    <x v="0"/>
    <s v="VEP"/>
    <s v="Order specific"/>
    <s v="Order specific"/>
    <n v="2100"/>
    <n v="9"/>
    <n v="0"/>
    <n v="35.21"/>
    <n v="0"/>
    <n v="0"/>
    <n v="0"/>
    <n v="316.89"/>
    <s v=""/>
    <n v="0"/>
    <n v="0"/>
    <n v="0"/>
    <n v="0"/>
    <s v="Order specific"/>
    <s v="Order specific"/>
    <s v="C"/>
    <s v=""/>
    <n v="0"/>
  </r>
  <r>
    <s v="CHD8000049P0113"/>
    <s v="失压脱扣半轴(大电流单欠压)"/>
    <x v="3"/>
    <n v="212"/>
    <x v="0"/>
    <s v="VEP"/>
    <s v="MRP"/>
    <s v="MRP"/>
    <s v="VMI"/>
    <n v="5"/>
    <n v="0"/>
    <n v="26.32"/>
    <n v="0"/>
    <n v="0"/>
    <n v="148"/>
    <n v="131.6"/>
    <n v="22.195945945945947"/>
    <n v="0"/>
    <n v="0"/>
    <n v="0"/>
    <n v="3895.36"/>
    <s v="&lt;30 days"/>
    <n v="3"/>
    <s v="C"/>
    <n v="21"/>
    <n v="4.6799123287671351"/>
  </r>
  <r>
    <s v="CHD8000050P0101"/>
    <s v="储能轴31.5"/>
    <x v="3"/>
    <n v="212"/>
    <x v="0"/>
    <s v="VEP"/>
    <s v="MRP"/>
    <s v="MRP"/>
    <s v="VMI"/>
    <n v="69"/>
    <n v="0"/>
    <n v="15.61"/>
    <n v="0"/>
    <n v="0"/>
    <n v="11848"/>
    <n v="1077.0899999999999"/>
    <n v="0.15403443619176233"/>
    <n v="0"/>
    <n v="0"/>
    <n v="0"/>
    <n v="184947.28"/>
    <s v="&lt;15 days"/>
    <n v="1"/>
    <s v="B"/>
    <n v="7"/>
    <n v="0"/>
  </r>
  <r>
    <s v="CHD8000050P0102"/>
    <s v="储能轴40"/>
    <x v="3"/>
    <n v="212"/>
    <x v="0"/>
    <s v="VEP"/>
    <s v="MRP"/>
    <s v="MRP"/>
    <s v="VMI"/>
    <n v="20"/>
    <n v="0"/>
    <n v="16"/>
    <n v="0"/>
    <n v="0"/>
    <n v="4188"/>
    <n v="320"/>
    <n v="6.0136103151862459"/>
    <n v="0"/>
    <n v="0"/>
    <n v="0"/>
    <n v="67008"/>
    <s v="&lt;15 days"/>
    <n v="2"/>
    <s v="C"/>
    <n v="14"/>
    <n v="0"/>
  </r>
  <r>
    <s v="CHD8000053P0101"/>
    <s v="手动储能轴"/>
    <x v="3"/>
    <n v="212"/>
    <x v="0"/>
    <s v="VEP"/>
    <s v="MRP"/>
    <s v="MRP"/>
    <s v="VMI"/>
    <n v="446"/>
    <n v="0"/>
    <n v="9.5299999999999994"/>
    <n v="0"/>
    <n v="0"/>
    <n v="16032"/>
    <n v="4250.38"/>
    <n v="0.45533932135728544"/>
    <n v="0"/>
    <n v="0"/>
    <n v="0"/>
    <n v="152784.95999999999"/>
    <s v="&lt;15 days"/>
    <n v="2"/>
    <s v="B"/>
    <n v="14"/>
    <n v="0"/>
  </r>
  <r>
    <s v="CHD8000053R0101"/>
    <s v="合闸半轴装配"/>
    <x v="3"/>
    <n v="212"/>
    <x v="0"/>
    <s v="VEP"/>
    <s v="MRP"/>
    <s v="MRP"/>
    <s v="VMI"/>
    <n v="89"/>
    <n v="0"/>
    <n v="32.869999999999997"/>
    <n v="0"/>
    <n v="0"/>
    <n v="15915"/>
    <n v="2925.43"/>
    <n v="10.228715048696198"/>
    <n v="0"/>
    <n v="0"/>
    <n v="0"/>
    <n v="523126.05"/>
    <s v="&lt;15 days"/>
    <n v="1"/>
    <s v="B"/>
    <n v="7"/>
    <n v="609.4558975551322"/>
  </r>
  <r>
    <s v="CHD8000053R0102"/>
    <s v="分闸脱扣半轴装配"/>
    <x v="3"/>
    <n v="212"/>
    <x v="0"/>
    <s v="VEP"/>
    <s v="MRP"/>
    <s v="MRP"/>
    <s v="VMI"/>
    <n v="92"/>
    <n v="0"/>
    <n v="32.68"/>
    <n v="0"/>
    <n v="0"/>
    <n v="13959"/>
    <n v="3006.56"/>
    <n v="2.327172433555412"/>
    <n v="0"/>
    <n v="0"/>
    <n v="0"/>
    <n v="456180.12"/>
    <s v="&lt;15 days"/>
    <n v="1"/>
    <s v="B"/>
    <n v="7"/>
    <n v="0"/>
  </r>
  <r>
    <s v="CHD8000053R0107"/>
    <s v="分闸脱扣半轴装配（固定式-XGN)"/>
    <x v="3"/>
    <n v="212"/>
    <x v="0"/>
    <s v="VEP"/>
    <s v="MRP"/>
    <s v="MRP"/>
    <s v="VMI"/>
    <n v="2"/>
    <n v="0"/>
    <n v="36.1"/>
    <n v="0"/>
    <n v="0"/>
    <n v="252"/>
    <n v="72.2"/>
    <n v="133.25396825396825"/>
    <n v="0"/>
    <n v="0"/>
    <n v="0"/>
    <n v="9097.2000000000007"/>
    <s v="&gt;90 days"/>
    <n v="3"/>
    <s v="C"/>
    <n v="21"/>
    <n v="40.142339964264451"/>
  </r>
  <r>
    <s v="CHD8000054R0101"/>
    <s v="合闸掣子轴装配"/>
    <x v="3"/>
    <n v="212"/>
    <x v="0"/>
    <s v="VEP"/>
    <s v="MRP"/>
    <s v="MRP"/>
    <s v="VMI"/>
    <n v="114"/>
    <n v="0"/>
    <n v="33.19"/>
    <n v="0"/>
    <n v="0"/>
    <n v="15996"/>
    <n v="3783.66"/>
    <n v="4.5636409102275573E-2"/>
    <n v="0"/>
    <n v="0"/>
    <n v="0"/>
    <n v="530907.24"/>
    <s v="&lt;15 days"/>
    <n v="1"/>
    <s v="B"/>
    <n v="7"/>
    <n v="0"/>
  </r>
  <r>
    <s v="CHD8000055P0101"/>
    <s v="分合闸按钮导向套"/>
    <x v="2"/>
    <n v="212"/>
    <x v="0"/>
    <s v="VEP"/>
    <s v="SM"/>
    <s v="kanban"/>
    <n v="2600"/>
    <n v="3731"/>
    <n v="400"/>
    <n v="2.36"/>
    <n v="0"/>
    <n v="100"/>
    <n v="2256"/>
    <n v="8805.16"/>
    <n v="18.444148936170212"/>
    <n v="0"/>
    <n v="118"/>
    <n v="944"/>
    <n v="5324.16"/>
    <s v="&lt;30 days"/>
    <n v="3"/>
    <s v="A"/>
    <n v="21"/>
    <n v="0"/>
  </r>
  <r>
    <s v="CHD8000056P0102"/>
    <s v="分合闸指示牌限位橡胶套"/>
    <x v="3"/>
    <n v="202"/>
    <x v="0"/>
    <s v="VEP"/>
    <s v="MRP"/>
    <s v="MRP"/>
    <s v="VMI"/>
    <n v="751"/>
    <n v="0"/>
    <n v="0.47"/>
    <n v="0"/>
    <n v="0"/>
    <n v="16041"/>
    <n v="352.96999999999997"/>
    <n v="84.895891777320614"/>
    <n v="0"/>
    <n v="0"/>
    <n v="0"/>
    <n v="7539.2699999999995"/>
    <s v="&lt;90 days"/>
    <n v="3"/>
    <s v="C"/>
    <n v="21"/>
    <n v="175.33474725333471"/>
  </r>
  <r>
    <s v="CHD8000057P0102"/>
    <s v="传动爪限位滚轮."/>
    <x v="3"/>
    <n v="212"/>
    <x v="0"/>
    <s v="VEP"/>
    <s v="MRP"/>
    <s v="MRP"/>
    <s v="VMI"/>
    <n v="1005"/>
    <n v="0"/>
    <n v="3.95"/>
    <n v="0"/>
    <n v="0"/>
    <n v="16036"/>
    <n v="3969.75"/>
    <n v="17.09372661511599"/>
    <n v="0"/>
    <n v="0"/>
    <n v="0"/>
    <n v="63342.200000000004"/>
    <s v="&lt;30 days"/>
    <n v="2"/>
    <s v="B"/>
    <n v="14"/>
    <n v="474.18987061999559"/>
  </r>
  <r>
    <s v="CHD8000058P0101"/>
    <s v="传动轮"/>
    <x v="3"/>
    <n v="202"/>
    <x v="0"/>
    <s v="VEP"/>
    <s v="MRP"/>
    <s v="MRP"/>
    <s v="VMI"/>
    <n v="512"/>
    <n v="0"/>
    <n v="10.69"/>
    <n v="0"/>
    <n v="0"/>
    <n v="16019"/>
    <n v="5473.28"/>
    <n v="22.899369498720269"/>
    <n v="0"/>
    <n v="0"/>
    <n v="0"/>
    <n v="171243.11"/>
    <s v="&lt;30 days"/>
    <n v="2"/>
    <s v="B"/>
    <n v="14"/>
    <n v="1403.8713651555918"/>
  </r>
  <r>
    <s v="CHD8000059P0101"/>
    <s v="传动爪"/>
    <x v="3"/>
    <n v="202"/>
    <x v="0"/>
    <s v="VEP"/>
    <s v="MRP"/>
    <s v="MRP"/>
    <s v="VMI"/>
    <n v="616"/>
    <n v="-1"/>
    <n v="12.28"/>
    <n v="0"/>
    <n v="0"/>
    <n v="16036"/>
    <n v="7564.48"/>
    <n v="11.653778997256175"/>
    <n v="0"/>
    <n v="0"/>
    <n v="-12.28"/>
    <n v="196922.08"/>
    <s v="&lt;15 days"/>
    <n v="1"/>
    <s v="A"/>
    <n v="7"/>
    <n v="1993.7100217808224"/>
  </r>
  <r>
    <s v="CHD8000061P0101"/>
    <s v="小链轮"/>
    <x v="2"/>
    <n v="202"/>
    <x v="0"/>
    <s v="VEP"/>
    <s v="SM"/>
    <s v="kanban"/>
    <n v="2600"/>
    <n v="66"/>
    <n v="1375"/>
    <n v="21.41"/>
    <n v="0"/>
    <n v="350"/>
    <n v="15029"/>
    <n v="1413.06"/>
    <n v="14.96040987424313"/>
    <n v="0"/>
    <n v="3746.75"/>
    <n v="29438.75"/>
    <n v="321770.89"/>
    <s v="&lt;15 days"/>
    <n v="1"/>
    <s v="B"/>
    <n v="7"/>
    <n v="496.24537931506848"/>
  </r>
  <r>
    <s v="CHD8000061R0101"/>
    <s v="储能指示装配"/>
    <x v="3"/>
    <n v="212"/>
    <x v="0"/>
    <s v="VEP"/>
    <s v="MRP"/>
    <s v="MRP"/>
    <s v="VMI"/>
    <n v="75"/>
    <n v="0"/>
    <n v="20.85"/>
    <n v="0"/>
    <n v="0"/>
    <n v="15040"/>
    <n v="1563.75"/>
    <n v="1.6017287234042554"/>
    <n v="0"/>
    <n v="0"/>
    <n v="0"/>
    <n v="313584"/>
    <s v="&lt;15 days"/>
    <n v="1"/>
    <s v="B"/>
    <n v="7"/>
    <n v="0"/>
  </r>
  <r>
    <s v="CHD8000061R0104"/>
    <s v="储能指示装配(中文)"/>
    <x v="14"/>
    <n v="212"/>
    <x v="0"/>
    <s v="VEP"/>
    <s v="Order specific"/>
    <s v="Order specific"/>
    <n v="2100"/>
    <n v="34"/>
    <n v="0"/>
    <n v="22.78"/>
    <n v="0"/>
    <n v="0"/>
    <n v="177"/>
    <n v="774.52"/>
    <n v="154.66101694915253"/>
    <n v="0"/>
    <n v="0"/>
    <n v="0"/>
    <n v="4032.0600000000004"/>
    <s v="Order specific"/>
    <s v="Order specific"/>
    <s v="C"/>
    <s v=""/>
    <n v="0"/>
  </r>
  <r>
    <s v="CHD8000062P0101"/>
    <s v="辅助开关拐臂"/>
    <x v="2"/>
    <n v="212"/>
    <x v="0"/>
    <s v="VEP"/>
    <s v="SM"/>
    <s v="kanban"/>
    <n v="2600"/>
    <n v="772"/>
    <n v="2730"/>
    <n v="9"/>
    <n v="0"/>
    <n v="500"/>
    <n v="16029"/>
    <n v="6948"/>
    <n v="0.77422172312683257"/>
    <n v="0"/>
    <n v="2250"/>
    <n v="24570"/>
    <n v="144261"/>
    <s v="&lt;15 days"/>
    <n v="2"/>
    <s v="B"/>
    <n v="14"/>
    <n v="0"/>
  </r>
  <r>
    <s v="CHD8000063P0101"/>
    <s v="主输出拐臂"/>
    <x v="3"/>
    <n v="212"/>
    <x v="0"/>
    <s v="VEP"/>
    <s v="MRP"/>
    <s v="MRP"/>
    <s v="VMI"/>
    <n v="261"/>
    <n v="0"/>
    <n v="58.73"/>
    <n v="0"/>
    <n v="0"/>
    <n v="41606"/>
    <n v="15328.529999999999"/>
    <n v="6.7725808777580161"/>
    <n v="0"/>
    <n v="0"/>
    <n v="0"/>
    <n v="2443520.38"/>
    <s v="&lt;15 days"/>
    <n v="1"/>
    <s v="A"/>
    <n v="7"/>
    <n v="0"/>
  </r>
  <r>
    <s v="CHD8000064P0101"/>
    <s v="主输入拐臂12"/>
    <x v="3"/>
    <n v="212"/>
    <x v="0"/>
    <s v="VEP"/>
    <s v="MRP"/>
    <s v="MRP"/>
    <s v="VMI"/>
    <n v="105"/>
    <n v="0"/>
    <n v="18"/>
    <n v="0"/>
    <n v="0"/>
    <n v="16029"/>
    <n v="1890"/>
    <n v="5.94329028635598"/>
    <n v="0"/>
    <n v="0"/>
    <n v="0"/>
    <n v="288522"/>
    <s v="&lt;15 days"/>
    <n v="1"/>
    <s v="B"/>
    <n v="7"/>
    <n v="0"/>
  </r>
  <r>
    <s v="CHD8000064P0102"/>
    <s v="主传动拐臂"/>
    <x v="3"/>
    <n v="212"/>
    <x v="0"/>
    <s v="VEP"/>
    <s v="MRP"/>
    <s v="MRP"/>
    <s v="VMI"/>
    <n v="361"/>
    <n v="30"/>
    <n v="20"/>
    <n v="0"/>
    <n v="0"/>
    <n v="44655"/>
    <n v="7220"/>
    <n v="0.85824655693651331"/>
    <n v="0"/>
    <n v="0"/>
    <n v="600"/>
    <n v="893100"/>
    <s v="&lt;15 days"/>
    <n v="1"/>
    <s v="B"/>
    <n v="7"/>
    <n v="0"/>
  </r>
  <r>
    <s v="CHD8000065P0101"/>
    <s v="辅助开关拉动拐臂"/>
    <x v="2"/>
    <n v="212"/>
    <x v="0"/>
    <s v="VEP"/>
    <s v="SM"/>
    <s v="kanban"/>
    <n v="2600"/>
    <n v="609"/>
    <n v="2060"/>
    <n v="9"/>
    <n v="0"/>
    <n v="400"/>
    <n v="16077"/>
    <n v="5481"/>
    <n v="8.195869876220689"/>
    <n v="0"/>
    <n v="1800"/>
    <n v="18540"/>
    <n v="144693"/>
    <s v="&lt;15 days"/>
    <n v="2"/>
    <s v="B"/>
    <n v="14"/>
    <n v="0"/>
  </r>
  <r>
    <s v="CHD8000065P0110"/>
    <s v="合闸储能拐臂"/>
    <x v="3"/>
    <n v="212"/>
    <x v="0"/>
    <s v="VEP"/>
    <s v="MRP"/>
    <s v="MRP"/>
    <s v="VMI"/>
    <n v="128"/>
    <n v="0"/>
    <n v="22.61"/>
    <n v="0"/>
    <n v="0"/>
    <n v="20271"/>
    <n v="2894.08"/>
    <n v="10.965665236051501"/>
    <n v="0"/>
    <n v="0"/>
    <n v="0"/>
    <n v="458327.31"/>
    <s v="&lt;15 days"/>
    <n v="1"/>
    <s v="B"/>
    <n v="7"/>
    <n v="690.77328657534235"/>
  </r>
  <r>
    <s v="CHD8000068R0101"/>
    <s v="绝缘组件12-50-3150"/>
    <x v="3"/>
    <n v="212"/>
    <x v="0"/>
    <s v="VEP"/>
    <s v="MRP"/>
    <s v="MRP"/>
    <s v="VMI"/>
    <n v="6"/>
    <n v="0"/>
    <n v="56.28"/>
    <n v="0"/>
    <n v="0"/>
    <n v="1178"/>
    <n v="337.68"/>
    <n v="39.660441426146008"/>
    <n v="0"/>
    <n v="0"/>
    <n v="0"/>
    <n v="66297.84"/>
    <s v="&lt;90 days"/>
    <n v="2"/>
    <s v="C"/>
    <n v="14"/>
    <n v="144.19687684931506"/>
  </r>
  <r>
    <s v="CHD8000069R0101"/>
    <s v="手动分闸按钮装配"/>
    <x v="2"/>
    <n v="212"/>
    <x v="0"/>
    <s v="VEP"/>
    <s v="SM"/>
    <s v="kanban"/>
    <n v="2600"/>
    <n v="539"/>
    <n v="1750"/>
    <n v="12.89"/>
    <n v="0"/>
    <n v="350"/>
    <n v="15706"/>
    <n v="6947.71"/>
    <n v="0.13943715777409907"/>
    <n v="0"/>
    <n v="2255.75"/>
    <n v="22557.5"/>
    <n v="202450.34"/>
    <s v="&lt;15 days"/>
    <n v="1"/>
    <s v="B"/>
    <n v="7"/>
    <n v="0"/>
  </r>
  <r>
    <s v="CHD8000069R0102"/>
    <s v="手动合闸按钮装配"/>
    <x v="2"/>
    <n v="212"/>
    <x v="0"/>
    <s v="VEP"/>
    <s v="SM"/>
    <s v="kanban"/>
    <n v="2600"/>
    <n v="823"/>
    <n v="1400"/>
    <n v="14.13"/>
    <n v="0"/>
    <n v="350"/>
    <n v="15889"/>
    <n v="11628.99"/>
    <n v="12.381836490653912"/>
    <n v="0"/>
    <n v="2472.75"/>
    <n v="19782"/>
    <n v="224511.57"/>
    <s v="&lt;15 days"/>
    <n v="1"/>
    <s v="A"/>
    <n v="7"/>
    <n v="3336.0409042661449"/>
  </r>
  <r>
    <s v="CHD8000069R0103"/>
    <s v="手动分闸按钮装配(带过流)"/>
    <x v="3"/>
    <n v="212"/>
    <x v="0"/>
    <s v="VEP"/>
    <s v="MRP"/>
    <s v="MRP"/>
    <s v="VMI"/>
    <n v="75"/>
    <n v="0"/>
    <n v="13.03"/>
    <n v="0"/>
    <n v="0"/>
    <n v="338"/>
    <n v="977.25"/>
    <n v="888.74260355029583"/>
    <n v="0"/>
    <n v="0"/>
    <n v="0"/>
    <n v="4404.1399999999994"/>
    <s v="&gt;90 days"/>
    <n v="3"/>
    <s v="B"/>
    <n v="21"/>
    <n v="629.74472126699845"/>
  </r>
  <r>
    <s v="CHD8000070P0101"/>
    <s v="合闸弹簧固定杆150-31.5"/>
    <x v="3"/>
    <n v="212"/>
    <x v="0"/>
    <s v="VEP"/>
    <s v="MRP"/>
    <s v="MRP"/>
    <s v="VMI"/>
    <n v="7"/>
    <n v="0"/>
    <n v="9.3000000000000007"/>
    <n v="0"/>
    <n v="0"/>
    <n v="882"/>
    <n v="65.100000000000009"/>
    <n v="31.037414965986393"/>
    <n v="0"/>
    <n v="0"/>
    <n v="0"/>
    <n v="8202.6"/>
    <s v="&lt;90 days"/>
    <n v="3"/>
    <s v="C"/>
    <n v="21"/>
    <n v="13.895086684931506"/>
  </r>
  <r>
    <s v="CHD8000070P0104"/>
    <s v="合闸弹簧固定杆210～31.5"/>
    <x v="3"/>
    <n v="212"/>
    <x v="0"/>
    <s v="VEP"/>
    <s v="MRP"/>
    <s v="MRP"/>
    <s v="VMI"/>
    <n v="68"/>
    <n v="0"/>
    <n v="12.09"/>
    <n v="0"/>
    <n v="0"/>
    <n v="10027"/>
    <n v="822.12"/>
    <n v="0.25481200757953526"/>
    <n v="0"/>
    <n v="0"/>
    <n v="0"/>
    <n v="121226.43"/>
    <s v="&lt;15 days"/>
    <n v="2"/>
    <s v="C"/>
    <n v="14"/>
    <n v="0"/>
  </r>
  <r>
    <s v="CHD8000070R0101"/>
    <s v="分合闸指示装配"/>
    <x v="2"/>
    <n v="212"/>
    <x v="0"/>
    <s v="VEP"/>
    <s v="SM"/>
    <s v="kanban"/>
    <n v="2600"/>
    <n v="411.89299999999997"/>
    <n v="450"/>
    <n v="12.18"/>
    <n v="0"/>
    <n v="150"/>
    <n v="15657.107"/>
    <n v="5016.8567399999993"/>
    <n v="1.5852226084933827"/>
    <n v="0"/>
    <n v="913.5"/>
    <n v="5481"/>
    <n v="190703.56326"/>
    <s v="&lt;15 days"/>
    <n v="1"/>
    <s v="B"/>
    <n v="7"/>
    <n v="0"/>
  </r>
  <r>
    <s v="CHD8000070R0102"/>
    <s v="分合闸指示装配(中文)"/>
    <x v="14"/>
    <n v="212"/>
    <x v="0"/>
    <s v="VEP"/>
    <s v="Order specific"/>
    <s v="Order specific"/>
    <n v="2100"/>
    <n v="32"/>
    <n v="0"/>
    <n v="13.81"/>
    <n v="0"/>
    <n v="0"/>
    <n v="415"/>
    <n v="441.92"/>
    <n v="362.26733734939756"/>
    <n v="0"/>
    <n v="0"/>
    <n v="0"/>
    <n v="5731.1500000000005"/>
    <s v="Order specific"/>
    <s v="Order specific"/>
    <s v="C"/>
    <s v=""/>
    <n v="0"/>
  </r>
  <r>
    <s v="CHD8000071P0103"/>
    <s v="合闸模块下固定杆"/>
    <x v="3"/>
    <n v="212"/>
    <x v="0"/>
    <s v="VEP"/>
    <s v="MRP"/>
    <s v="MRP"/>
    <s v="VMI"/>
    <n v="1026"/>
    <n v="0"/>
    <n v="3.88"/>
    <n v="0"/>
    <n v="0"/>
    <n v="15994"/>
    <n v="3980.88"/>
    <n v="0.73027385269476053"/>
    <n v="0"/>
    <n v="0"/>
    <n v="0"/>
    <n v="62056.72"/>
    <s v="&lt;15 days"/>
    <n v="2"/>
    <s v="B"/>
    <n v="14"/>
    <n v="0"/>
  </r>
  <r>
    <s v="CHD8000071P0106"/>
    <s v="分闸模块下固定杆"/>
    <x v="3"/>
    <n v="212"/>
    <x v="0"/>
    <s v="VEP"/>
    <s v="MRP"/>
    <s v="MRP"/>
    <s v="VMI"/>
    <n v="723"/>
    <n v="0"/>
    <n v="2.38"/>
    <n v="0"/>
    <n v="0"/>
    <n v="15890"/>
    <n v="1720.74"/>
    <n v="23.567652611705473"/>
    <n v="0"/>
    <n v="0"/>
    <n v="0"/>
    <n v="37818.199999999997"/>
    <s v="&lt;30 days"/>
    <n v="2"/>
    <s v="B"/>
    <n v="14"/>
    <n v="461.05024820956504"/>
  </r>
  <r>
    <s v="CHD8000071P0107"/>
    <s v="扣板限位杆"/>
    <x v="3"/>
    <n v="212"/>
    <x v="0"/>
    <s v="VEP"/>
    <s v="MRP"/>
    <s v="MRP"/>
    <s v="VMI"/>
    <n v="1156"/>
    <n v="0"/>
    <n v="3.1"/>
    <n v="0"/>
    <n v="0"/>
    <n v="31961"/>
    <n v="3583.6"/>
    <n v="8.2567817027001666"/>
    <n v="0"/>
    <n v="0"/>
    <n v="0"/>
    <n v="99079.1"/>
    <s v="&lt;15 days"/>
    <n v="2"/>
    <s v="B"/>
    <n v="14"/>
    <n v="0"/>
  </r>
  <r>
    <s v="CHD8000071P0108"/>
    <s v="储能指示固定杆"/>
    <x v="2"/>
    <n v="212"/>
    <x v="0"/>
    <s v="VEP"/>
    <s v="SM"/>
    <s v="kanban"/>
    <n v="2600"/>
    <n v="563"/>
    <n v="1400"/>
    <n v="3.1"/>
    <n v="0"/>
    <n v="350"/>
    <n v="15202"/>
    <n v="1745.3"/>
    <n v="27.755558479147478"/>
    <n v="0"/>
    <n v="542.5"/>
    <n v="4340"/>
    <n v="47126.200000000004"/>
    <s v="&lt;30 days"/>
    <n v="2"/>
    <s v="B"/>
    <n v="14"/>
    <n v="570.87665207375449"/>
  </r>
  <r>
    <s v="CHD8000071P0109"/>
    <s v="分闸杆(外伸12)"/>
    <x v="14"/>
    <n v="212"/>
    <x v="0"/>
    <s v="VEP"/>
    <s v="Order specific"/>
    <s v="Order specific"/>
    <n v="2100"/>
    <n v="6"/>
    <n v="0"/>
    <n v="13.94"/>
    <n v="0"/>
    <n v="0"/>
    <n v="22"/>
    <n v="83.64"/>
    <n v="9340.681818181818"/>
    <n v="0"/>
    <n v="0"/>
    <n v="0"/>
    <n v="306.68"/>
    <s v="Order specific"/>
    <s v="Order specific"/>
    <s v="C"/>
    <s v=""/>
    <n v="0"/>
  </r>
  <r>
    <s v="CHD8000071P0113"/>
    <s v="3150-40分闸杆(外伸12)"/>
    <x v="14"/>
    <n v="212"/>
    <x v="0"/>
    <s v="VEP"/>
    <s v="Order specific"/>
    <s v="Order specific"/>
    <n v="2100"/>
    <n v="7"/>
    <n v="0"/>
    <n v="12.32"/>
    <n v="0"/>
    <n v="0"/>
    <n v="9"/>
    <n v="86.240000000000009"/>
    <n v="243.33333333333331"/>
    <n v="0"/>
    <n v="0"/>
    <n v="0"/>
    <n v="110.88"/>
    <s v="Order specific"/>
    <s v="Order specific"/>
    <s v="C"/>
    <s v=""/>
    <n v="0"/>
  </r>
  <r>
    <s v="CHD8000071P0117"/>
    <s v="掣子限位杆"/>
    <x v="3"/>
    <n v="212"/>
    <x v="0"/>
    <s v="VEP"/>
    <s v="MRP"/>
    <s v="MRP"/>
    <s v="VMI"/>
    <n v="695"/>
    <n v="0"/>
    <n v="3.5"/>
    <n v="0"/>
    <n v="0"/>
    <n v="15996"/>
    <n v="2432.5"/>
    <n v="0.15972743185796448"/>
    <n v="0"/>
    <n v="0"/>
    <n v="0"/>
    <n v="55986"/>
    <s v="&lt;15 days"/>
    <n v="2"/>
    <s v="B"/>
    <n v="14"/>
    <n v="0"/>
  </r>
  <r>
    <s v="CHD8000071P0133"/>
    <s v="分闸杆(外伸50/P=275)"/>
    <x v="14"/>
    <n v="212"/>
    <x v="0"/>
    <s v="VEP"/>
    <s v="Order specific"/>
    <s v="Order specific"/>
    <n v="2100"/>
    <n v="3"/>
    <n v="0"/>
    <n v="11.5"/>
    <n v="0"/>
    <n v="0"/>
    <n v="0"/>
    <n v="34.5"/>
    <s v=""/>
    <n v="0"/>
    <n v="0"/>
    <n v="0"/>
    <n v="0"/>
    <s v="Order specific"/>
    <s v="Order specific"/>
    <s v="C"/>
    <s v=""/>
    <n v="0"/>
  </r>
  <r>
    <s v="CHD8000071P0143"/>
    <s v="分闸杆1250-31.5(外伸80\P=210)"/>
    <x v="14"/>
    <n v="212"/>
    <x v="0"/>
    <s v="VEP"/>
    <s v="Order specific"/>
    <s v="Order specific"/>
    <n v="2100"/>
    <n v="1"/>
    <n v="2"/>
    <n v="13.22"/>
    <n v="0"/>
    <n v="0"/>
    <n v="29"/>
    <n v="13.22"/>
    <n v="37.758620689655174"/>
    <n v="0"/>
    <n v="0"/>
    <n v="26.44"/>
    <n v="383.38"/>
    <s v="Order specific"/>
    <s v="Order specific"/>
    <s v="C"/>
    <s v=""/>
    <n v="0"/>
  </r>
  <r>
    <s v="CHD8000074P0101"/>
    <s v="合闸联锁凸轮"/>
    <x v="2"/>
    <n v="202"/>
    <x v="0"/>
    <s v="VEP"/>
    <s v="SM"/>
    <s v="kanban"/>
    <n v="2600"/>
    <n v="959"/>
    <n v="1400"/>
    <n v="15"/>
    <n v="0"/>
    <n v="350"/>
    <n v="16034"/>
    <n v="14385"/>
    <n v="2.2764126231757519E-2"/>
    <n v="0"/>
    <n v="2625"/>
    <n v="21000"/>
    <n v="240510"/>
    <s v="&lt;15 days"/>
    <n v="1"/>
    <s v="A"/>
    <n v="7"/>
    <n v="0"/>
  </r>
  <r>
    <s v="CHD8000075P0101"/>
    <s v="储能指示驱动块"/>
    <x v="3"/>
    <n v="212"/>
    <x v="0"/>
    <s v="VEP"/>
    <s v="MRP"/>
    <s v="MRP"/>
    <s v="VMI"/>
    <n v="419"/>
    <n v="0"/>
    <n v="3.61"/>
    <n v="0"/>
    <n v="0"/>
    <n v="16036"/>
    <n v="1512.59"/>
    <n v="21.82807433275131"/>
    <n v="0"/>
    <n v="0"/>
    <n v="0"/>
    <n v="57889.96"/>
    <s v="&lt;30 days"/>
    <n v="2"/>
    <s v="B"/>
    <n v="14"/>
    <n v="358.01784761923807"/>
  </r>
  <r>
    <s v="CHD8000077P0101"/>
    <s v="储能小齿轮"/>
    <x v="3"/>
    <n v="212"/>
    <x v="0"/>
    <s v="VEP"/>
    <s v="MRP"/>
    <s v="MRP"/>
    <s v="VMI"/>
    <n v="462"/>
    <n v="0"/>
    <n v="11.02"/>
    <n v="0"/>
    <n v="0"/>
    <n v="15998"/>
    <n v="5091.24"/>
    <n v="9.5596324540567572"/>
    <n v="0"/>
    <n v="0"/>
    <n v="0"/>
    <n v="176297.96"/>
    <s v="&lt;15 days"/>
    <n v="1"/>
    <s v="B"/>
    <n v="7"/>
    <n v="899.7128404982509"/>
  </r>
  <r>
    <s v="CHD8000078P0101"/>
    <s v="储能大齿轮"/>
    <x v="3"/>
    <n v="212"/>
    <x v="0"/>
    <s v="VEP"/>
    <s v="MRP"/>
    <s v="MRP"/>
    <s v="VMI"/>
    <n v="400"/>
    <n v="0"/>
    <n v="13.1"/>
    <n v="0"/>
    <n v="0"/>
    <n v="16025"/>
    <n v="5240"/>
    <n v="10.522932917316693"/>
    <n v="0"/>
    <n v="0"/>
    <n v="0"/>
    <n v="209927.5"/>
    <s v="&lt;15 days"/>
    <n v="1"/>
    <s v="B"/>
    <n v="7"/>
    <n v="1157.8246575342466"/>
  </r>
  <r>
    <s v="CHD8000079P0107"/>
    <s v="合闸按钮(中文/绿底)"/>
    <x v="11"/>
    <n v="105"/>
    <x v="0"/>
    <s v="VEP"/>
    <s v="Order specific"/>
    <s v="Order specific"/>
    <n v="2100"/>
    <n v="5"/>
    <n v="0"/>
    <n v="3.22"/>
    <n v="0"/>
    <n v="0"/>
    <n v="0"/>
    <n v="16.100000000000001"/>
    <s v=""/>
    <n v="0"/>
    <n v="0"/>
    <n v="0"/>
    <n v="0"/>
    <s v="Order specific"/>
    <s v="Order specific"/>
    <s v="C"/>
    <s v=""/>
    <n v="0"/>
  </r>
  <r>
    <s v="CHD8000079P0108"/>
    <s v="分闸按钮(中文/红底)"/>
    <x v="11"/>
    <n v="105"/>
    <x v="0"/>
    <s v="VEP"/>
    <s v="Order specific"/>
    <s v="Order specific"/>
    <n v="2100"/>
    <n v="5"/>
    <n v="0"/>
    <n v="3.22"/>
    <n v="0"/>
    <n v="0"/>
    <n v="0"/>
    <n v="16.100000000000001"/>
    <s v=""/>
    <n v="0"/>
    <n v="0"/>
    <n v="0"/>
    <n v="0"/>
    <s v="Order specific"/>
    <s v="Order specific"/>
    <s v="C"/>
    <s v=""/>
    <n v="0"/>
  </r>
  <r>
    <s v="CHD8000080P0101"/>
    <s v="手动分闸按钮拐臂"/>
    <x v="3"/>
    <n v="212"/>
    <x v="0"/>
    <s v="VEP"/>
    <s v="MRP"/>
    <s v="MRP"/>
    <s v="VMI"/>
    <n v="27"/>
    <n v="0"/>
    <n v="4.1100000000000003"/>
    <n v="0"/>
    <n v="0"/>
    <n v="1727"/>
    <n v="110.97000000000001"/>
    <n v="1.0567458019687319"/>
    <n v="0"/>
    <n v="0"/>
    <n v="0"/>
    <n v="7097.97"/>
    <s v="&lt;15 days"/>
    <n v="3"/>
    <s v="C"/>
    <n v="21"/>
    <n v="0"/>
  </r>
  <r>
    <s v="CHD8000080R0104"/>
    <s v="闭锁电磁铁装配 DC110V"/>
    <x v="3"/>
    <n v="219"/>
    <x v="0"/>
    <s v="VEP"/>
    <s v="MRP"/>
    <s v="MRP"/>
    <s v="VMI"/>
    <n v="16"/>
    <n v="0"/>
    <n v="27.18"/>
    <n v="0"/>
    <n v="0"/>
    <n v="2362"/>
    <n v="434.88"/>
    <n v="4.1723116003386957"/>
    <n v="0"/>
    <n v="0"/>
    <n v="0"/>
    <n v="64199.159999999996"/>
    <s v="&lt;15 days"/>
    <n v="2"/>
    <s v="C"/>
    <n v="14"/>
    <n v="0"/>
  </r>
  <r>
    <s v="CHD8000080R0108"/>
    <s v="闭锁电磁铁DC48V"/>
    <x v="11"/>
    <n v="219"/>
    <x v="0"/>
    <s v="VEP"/>
    <s v="Order specific"/>
    <s v="Order specific"/>
    <n v="2100"/>
    <n v="7"/>
    <n v="24"/>
    <n v="27.18"/>
    <n v="0"/>
    <n v="0"/>
    <n v="216"/>
    <n v="190.26"/>
    <n v="27.037037037037035"/>
    <n v="0"/>
    <n v="0"/>
    <n v="652.31999999999994"/>
    <n v="5870.88"/>
    <s v="Order specific"/>
    <s v="Order specific"/>
    <s v="C"/>
    <s v=""/>
    <n v="0"/>
  </r>
  <r>
    <s v="CHD8000080R0109"/>
    <s v="闭锁电磁铁装配 DC24V"/>
    <x v="11"/>
    <n v="219"/>
    <x v="0"/>
    <s v="VEP"/>
    <s v="Order specific"/>
    <s v="Order specific"/>
    <n v="2100"/>
    <n v="4"/>
    <n v="5"/>
    <n v="35"/>
    <n v="0"/>
    <n v="0"/>
    <n v="16"/>
    <n v="140"/>
    <n v="159.6875"/>
    <n v="0"/>
    <n v="0"/>
    <n v="175"/>
    <n v="560"/>
    <s v="Order specific"/>
    <s v="Order specific"/>
    <s v="C"/>
    <s v=""/>
    <n v="0"/>
  </r>
  <r>
    <s v="CHD8000080R0110"/>
    <s v="电动Y0闭锁DC220V"/>
    <x v="3"/>
    <n v="219"/>
    <x v="0"/>
    <s v="VEP"/>
    <s v="MRP"/>
    <s v="MRP"/>
    <s v="VMI"/>
    <n v="1"/>
    <n v="0"/>
    <n v="28.5"/>
    <n v="0"/>
    <n v="0"/>
    <n v="37"/>
    <n v="28.5"/>
    <n v="39.45945945945946"/>
    <n v="0"/>
    <n v="0"/>
    <n v="0"/>
    <n v="1054.5"/>
    <s v="&lt;90 days"/>
    <n v="3"/>
    <s v="C"/>
    <n v="21"/>
    <n v="8.7994726027397263"/>
  </r>
  <r>
    <s v="CHD8000080R0111"/>
    <s v="电动Y0闭锁DC110V"/>
    <x v="11"/>
    <n v="219"/>
    <x v="0"/>
    <s v="VEP"/>
    <s v="Order specific"/>
    <s v="Order specific"/>
    <n v="2100"/>
    <n v="8"/>
    <n v="11"/>
    <n v="28.5"/>
    <n v="0"/>
    <n v="0"/>
    <n v="54"/>
    <n v="228"/>
    <n v="6.7592592592592586"/>
    <n v="0"/>
    <n v="0"/>
    <n v="313.5"/>
    <n v="1539"/>
    <s v="Order specific"/>
    <s v="Order specific"/>
    <s v="C"/>
    <s v=""/>
    <n v="0"/>
  </r>
  <r>
    <s v="CHD8000080R0113"/>
    <s v="电动Y0闭锁 DC125V"/>
    <x v="11"/>
    <n v="219"/>
    <x v="0"/>
    <s v="VEP"/>
    <s v="Order specific"/>
    <s v="Order specific"/>
    <n v="2100"/>
    <n v="5"/>
    <n v="0"/>
    <n v="28.34"/>
    <n v="0"/>
    <n v="0"/>
    <n v="0"/>
    <n v="141.69999999999999"/>
    <s v=""/>
    <n v="0"/>
    <n v="0"/>
    <n v="0"/>
    <n v="0"/>
    <s v="Order specific"/>
    <s v="Order specific"/>
    <s v="C"/>
    <s v=""/>
    <n v="0"/>
  </r>
  <r>
    <s v="CHD8000080R0114"/>
    <s v="电动Y0闭锁 DC48V"/>
    <x v="11"/>
    <n v="219"/>
    <x v="0"/>
    <s v="VEP"/>
    <s v="Order specific"/>
    <s v="Order specific"/>
    <n v="2100"/>
    <n v="4"/>
    <n v="7"/>
    <n v="28.5"/>
    <n v="0"/>
    <n v="0"/>
    <n v="72"/>
    <n v="114"/>
    <n v="25.347222222222225"/>
    <n v="0"/>
    <n v="0"/>
    <n v="199.5"/>
    <n v="2052"/>
    <s v="Order specific"/>
    <s v="Order specific"/>
    <s v="C"/>
    <s v=""/>
    <n v="0"/>
  </r>
  <r>
    <s v="CHD8000080R0116"/>
    <s v="合闸闭锁电磁铁DC125V"/>
    <x v="11"/>
    <n v="219"/>
    <x v="0"/>
    <s v="VEP"/>
    <s v="Order specific"/>
    <s v="Order specific"/>
    <n v="2100"/>
    <n v="16"/>
    <n v="0"/>
    <n v="26.7"/>
    <n v="0"/>
    <n v="0"/>
    <n v="47"/>
    <n v="427.2"/>
    <n v="31.063829787234042"/>
    <n v="0"/>
    <n v="0"/>
    <n v="0"/>
    <n v="1254.8999999999999"/>
    <s v="Order specific"/>
    <s v="Order specific"/>
    <s v="C"/>
    <s v=""/>
    <n v="0"/>
  </r>
  <r>
    <s v="CHD8000080R0117"/>
    <s v="合闸闭锁电磁铁装配 DC230V"/>
    <x v="11"/>
    <n v="219"/>
    <x v="0"/>
    <s v="VEP"/>
    <s v="Order specific"/>
    <s v="Order specific"/>
    <n v="2100"/>
    <n v="1"/>
    <n v="0"/>
    <n v="26.4"/>
    <n v="0"/>
    <n v="0"/>
    <n v="0"/>
    <n v="26.4"/>
    <s v=""/>
    <n v="0"/>
    <n v="0"/>
    <n v="0"/>
    <n v="0"/>
    <s v="Order specific"/>
    <s v="Order specific"/>
    <s v="C"/>
    <s v=""/>
    <n v="0"/>
  </r>
  <r>
    <s v="CHD8000080R0119"/>
    <s v="合闸闭锁电磁铁装配DC110 (倒装)"/>
    <x v="14"/>
    <n v="212"/>
    <x v="0"/>
    <s v="VEP"/>
    <s v="Order specific"/>
    <s v="Order specific"/>
    <n v="2100"/>
    <n v="8"/>
    <n v="0"/>
    <n v="25.18"/>
    <n v="0"/>
    <n v="0"/>
    <n v="0"/>
    <n v="201.44"/>
    <s v=""/>
    <n v="0"/>
    <n v="0"/>
    <n v="0"/>
    <n v="0"/>
    <s v="Order specific"/>
    <s v="Order specific"/>
    <s v="C"/>
    <s v=""/>
    <n v="0"/>
  </r>
  <r>
    <s v="CHD8000081P0101"/>
    <s v="电动分合闸按钮拐臂"/>
    <x v="2"/>
    <n v="212"/>
    <x v="0"/>
    <s v="VEP"/>
    <s v="SM"/>
    <s v="kanban"/>
    <n v="2600"/>
    <n v="1094"/>
    <n v="800"/>
    <n v="4.3099999999999996"/>
    <n v="0"/>
    <n v="200"/>
    <n v="2745"/>
    <n v="4715.1399999999994"/>
    <n v="1.0637522768670309"/>
    <n v="0"/>
    <n v="430.99999999999994"/>
    <n v="3447.9999999999995"/>
    <n v="11830.949999999999"/>
    <s v="&lt;15 days"/>
    <n v="2"/>
    <s v="B"/>
    <n v="14"/>
    <n v="0"/>
  </r>
  <r>
    <s v="CHD8000083P0101"/>
    <s v="主轴轴承座"/>
    <x v="3"/>
    <n v="212"/>
    <x v="0"/>
    <s v="VEP"/>
    <s v="MRP"/>
    <s v="MRP"/>
    <s v="VMI"/>
    <n v="250"/>
    <n v="0"/>
    <n v="7.15"/>
    <n v="0"/>
    <n v="0"/>
    <n v="38643"/>
    <n v="1787.5"/>
    <n v="10.333307455425304"/>
    <n v="0"/>
    <n v="0"/>
    <n v="0"/>
    <n v="276297.45"/>
    <s v="&lt;15 days"/>
    <n v="1"/>
    <s v="B"/>
    <n v="7"/>
    <n v="380.5625147128797"/>
  </r>
  <r>
    <s v="CHD8000083R0101"/>
    <s v="软连接31.5"/>
    <x v="3"/>
    <n v="212"/>
    <x v="0"/>
    <s v="VEP"/>
    <s v="MRP"/>
    <s v="MRP"/>
    <s v="VMI"/>
    <n v="93"/>
    <n v="0"/>
    <n v="50.16"/>
    <n v="0"/>
    <n v="0"/>
    <n v="1836"/>
    <n v="4664.88"/>
    <n v="49.700435729847491"/>
    <n v="0"/>
    <n v="0"/>
    <n v="0"/>
    <n v="92093.759999999995"/>
    <s v="&lt;90 days"/>
    <n v="2"/>
    <s v="B"/>
    <n v="14"/>
    <n v="2211.5549387046576"/>
  </r>
  <r>
    <s v="CHD8000083R0103"/>
    <s v="软连接25"/>
    <x v="3"/>
    <n v="212"/>
    <x v="0"/>
    <s v="VEP"/>
    <s v="MRP"/>
    <s v="MRP"/>
    <s v="VMI"/>
    <n v="23"/>
    <n v="0"/>
    <n v="25.89"/>
    <n v="0"/>
    <n v="0"/>
    <n v="12"/>
    <n v="595.47"/>
    <n v="2828.75"/>
    <n v="0"/>
    <n v="0"/>
    <n v="0"/>
    <n v="310.68"/>
    <s v="&gt;90 days"/>
    <n v="3"/>
    <s v="C"/>
    <n v="21"/>
    <n v="390.09258119310653"/>
  </r>
  <r>
    <s v="CHD8000083R0104"/>
    <s v="软连接VG2"/>
    <x v="3"/>
    <n v="212"/>
    <x v="0"/>
    <s v="VEP"/>
    <s v="MRP"/>
    <s v="MRP"/>
    <s v="VMI"/>
    <n v="69"/>
    <n v="0"/>
    <n v="32.33"/>
    <n v="0"/>
    <n v="0"/>
    <n v="7602"/>
    <n v="2230.77"/>
    <n v="1.104314654038411"/>
    <n v="0"/>
    <n v="0"/>
    <n v="0"/>
    <n v="245772.65999999997"/>
    <s v="&lt;15 days"/>
    <n v="1"/>
    <s v="B"/>
    <n v="7"/>
    <n v="0"/>
  </r>
  <r>
    <s v="CHD8000084P0101"/>
    <s v="主轴轴承"/>
    <x v="2"/>
    <n v="212"/>
    <x v="0"/>
    <s v="VEP"/>
    <s v="SM"/>
    <s v="kanban"/>
    <n v="2600"/>
    <n v="2126"/>
    <n v="1660"/>
    <n v="18.600000000000001"/>
    <n v="0"/>
    <n v="800"/>
    <n v="38696"/>
    <n v="39543.600000000006"/>
    <n v="0.65084246433739923"/>
    <n v="0"/>
    <n v="7440.0000000000009"/>
    <n v="30876.000000000004"/>
    <n v="719745.60000000009"/>
    <s v="&lt;15 days"/>
    <n v="1"/>
    <s v="A"/>
    <n v="7"/>
    <n v="0"/>
  </r>
  <r>
    <s v="CHD8000085P0101"/>
    <s v="半轴轴承"/>
    <x v="3"/>
    <n v="212"/>
    <x v="0"/>
    <s v="VEP"/>
    <s v="MRP"/>
    <s v="MRP"/>
    <s v="VMI"/>
    <n v="1756"/>
    <n v="0"/>
    <n v="9.5299999999999994"/>
    <n v="0"/>
    <n v="0"/>
    <n v="97582"/>
    <n v="16734.68"/>
    <n v="7.9521838043901534"/>
    <n v="0"/>
    <n v="0"/>
    <n v="0"/>
    <n v="929956.46"/>
    <s v="&lt;15 days"/>
    <n v="1"/>
    <s v="A"/>
    <n v="7"/>
    <n v="1322.5001452864092"/>
  </r>
  <r>
    <s v="CHD8000085P0102"/>
    <s v="手动储能轴承"/>
    <x v="2"/>
    <n v="212"/>
    <x v="0"/>
    <s v="VEP"/>
    <s v="SM"/>
    <s v="kanban"/>
    <n v="2600"/>
    <n v="6081"/>
    <n v="2294"/>
    <n v="7.75"/>
    <n v="0"/>
    <n v="900"/>
    <n v="33956"/>
    <n v="47127.75"/>
    <n v="18.875603722464366"/>
    <n v="0"/>
    <n v="3487.5"/>
    <n v="17778.5"/>
    <n v="263159"/>
    <s v="&lt;30 days"/>
    <n v="1"/>
    <s v="A"/>
    <n v="7"/>
    <n v="19569.308851249727"/>
  </r>
  <r>
    <s v="CHD8000086P0101"/>
    <s v="合闸模块主轴承座"/>
    <x v="3"/>
    <n v="212"/>
    <x v="0"/>
    <s v="VEP"/>
    <s v="MRP"/>
    <s v="MRP"/>
    <s v="VMI"/>
    <n v="980"/>
    <n v="0"/>
    <n v="7.15"/>
    <n v="0"/>
    <n v="0"/>
    <n v="32068"/>
    <n v="7007"/>
    <n v="69.214325807658724"/>
    <n v="0"/>
    <n v="0"/>
    <n v="0"/>
    <n v="229286.2"/>
    <s v="&lt;90 days"/>
    <n v="1"/>
    <s v="B"/>
    <n v="7"/>
    <n v="4156.9084443032762"/>
  </r>
  <r>
    <s v="CHD8000087P0101"/>
    <s v="手动储能轴承座"/>
    <x v="3"/>
    <n v="212"/>
    <x v="0"/>
    <s v="VEP"/>
    <s v="MRP"/>
    <s v="MRP"/>
    <s v="VMI"/>
    <n v="499"/>
    <n v="0"/>
    <n v="19.54"/>
    <n v="0"/>
    <n v="0"/>
    <n v="16036"/>
    <n v="9750.4599999999991"/>
    <n v="22.306061361935644"/>
    <n v="0"/>
    <n v="0"/>
    <n v="0"/>
    <n v="313343.44"/>
    <s v="&lt;30 days"/>
    <n v="1"/>
    <s v="A"/>
    <n v="7"/>
    <n v="4415.8020632172202"/>
  </r>
  <r>
    <s v="CHD8000088P0101"/>
    <s v="主轴限位套Φ32.5×5"/>
    <x v="2"/>
    <n v="212"/>
    <x v="0"/>
    <s v="VEP"/>
    <s v="SM"/>
    <s v="kanban"/>
    <n v="2600"/>
    <n v="1401"/>
    <n v="1600"/>
    <n v="1.49"/>
    <n v="0"/>
    <n v="600"/>
    <n v="30044"/>
    <n v="2087.4899999999998"/>
    <n v="6.0622753295167087"/>
    <n v="0"/>
    <n v="447"/>
    <n v="2384"/>
    <n v="44765.56"/>
    <s v="&lt;15 days"/>
    <n v="2"/>
    <s v="B"/>
    <n v="14"/>
    <n v="0"/>
  </r>
  <r>
    <s v="CHD8000088P0102"/>
    <s v="主轴限位套Φ32.5×6"/>
    <x v="3"/>
    <n v="212"/>
    <x v="0"/>
    <s v="VEP"/>
    <s v="MRP"/>
    <s v="MRP"/>
    <s v="VMI"/>
    <n v="34"/>
    <n v="0"/>
    <n v="1.5"/>
    <n v="0"/>
    <n v="0"/>
    <n v="1764"/>
    <n v="51"/>
    <n v="289.88945578231295"/>
    <n v="0"/>
    <n v="0"/>
    <n v="0"/>
    <n v="2646"/>
    <s v="&gt;90 days"/>
    <n v="3"/>
    <s v="C"/>
    <n v="21"/>
    <n v="31.221622246340679"/>
  </r>
  <r>
    <s v="CHD8000088P0103"/>
    <s v="主轴限位套Φ32.5×67"/>
    <x v="3"/>
    <n v="212"/>
    <x v="0"/>
    <s v="VEP"/>
    <s v="MRP"/>
    <s v="MRP"/>
    <s v="VMI"/>
    <n v="17"/>
    <n v="0"/>
    <n v="2.95"/>
    <n v="0"/>
    <n v="0"/>
    <n v="882"/>
    <n v="50.150000000000006"/>
    <n v="14.070294784580499"/>
    <n v="0"/>
    <n v="0"/>
    <n v="0"/>
    <n v="2601.9"/>
    <s v="&lt;15 days"/>
    <n v="3"/>
    <s v="C"/>
    <n v="21"/>
    <n v="0"/>
  </r>
  <r>
    <s v="CHD8000088P0104"/>
    <s v="主轴限位套Φ32.5×12"/>
    <x v="2"/>
    <n v="212"/>
    <x v="0"/>
    <s v="VEP"/>
    <s v="SM"/>
    <s v="kanban"/>
    <n v="2600"/>
    <n v="1241"/>
    <n v="2400"/>
    <n v="1.5"/>
    <n v="0"/>
    <n v="600"/>
    <n v="26939"/>
    <n v="1861.5"/>
    <n v="0.23033520175210662"/>
    <n v="0"/>
    <n v="450"/>
    <n v="3600"/>
    <n v="40408.5"/>
    <s v="&lt;15 days"/>
    <n v="2"/>
    <s v="B"/>
    <n v="14"/>
    <n v="0"/>
  </r>
  <r>
    <s v="CHD8000088P0105"/>
    <s v="主轴限位套Φ32.5×18"/>
    <x v="2"/>
    <n v="212"/>
    <x v="0"/>
    <s v="VEP"/>
    <s v="SM"/>
    <s v="kanban"/>
    <n v="2600"/>
    <n v="635"/>
    <n v="700"/>
    <n v="1.64"/>
    <n v="0"/>
    <n v="350"/>
    <n v="16029"/>
    <n v="1041.3999999999999"/>
    <n v="28.259092894129392"/>
    <n v="0"/>
    <n v="287"/>
    <n v="1148"/>
    <n v="26287.559999999998"/>
    <s v="&lt;30 days"/>
    <n v="2"/>
    <s v="B"/>
    <n v="14"/>
    <n v="346.81285776163719"/>
  </r>
  <r>
    <s v="CHD8000088P0106"/>
    <s v="主轴限位套Φ32.5×22"/>
    <x v="3"/>
    <n v="212"/>
    <x v="0"/>
    <s v="VEP"/>
    <s v="MRP"/>
    <s v="MRP"/>
    <s v="VMI"/>
    <n v="17"/>
    <n v="0"/>
    <n v="1.72"/>
    <n v="0"/>
    <n v="0"/>
    <n v="882"/>
    <n v="29.24"/>
    <n v="262.78344671201813"/>
    <n v="0"/>
    <n v="0"/>
    <n v="0"/>
    <n v="1517.04"/>
    <s v="&gt;90 days"/>
    <n v="3"/>
    <s v="C"/>
    <n v="21"/>
    <n v="17.756193270197389"/>
  </r>
  <r>
    <s v="CHD8000088P0108"/>
    <s v="主轴限位套Φ32.5×11"/>
    <x v="2"/>
    <n v="212"/>
    <x v="0"/>
    <s v="VEP"/>
    <s v="SM"/>
    <s v="kanban"/>
    <n v="2600"/>
    <n v="1776"/>
    <n v="1400"/>
    <n v="1.49"/>
    <n v="0"/>
    <n v="700"/>
    <n v="30564"/>
    <n v="2646.24"/>
    <n v="0.20301662086114383"/>
    <n v="0"/>
    <n v="521.5"/>
    <n v="2086"/>
    <n v="45540.36"/>
    <s v="&lt;15 days"/>
    <n v="2"/>
    <s v="B"/>
    <n v="14"/>
    <n v="0"/>
  </r>
  <r>
    <s v="CHD8000088P0109"/>
    <s v="主轴限位套Φ32.5×43"/>
    <x v="3"/>
    <n v="212"/>
    <x v="0"/>
    <s v="VEP"/>
    <s v="MRP"/>
    <s v="MRP"/>
    <s v="VMI"/>
    <n v="105"/>
    <n v="0"/>
    <n v="2.38"/>
    <n v="0"/>
    <n v="0"/>
    <n v="10901"/>
    <n v="249.89999999999998"/>
    <n v="59.46610402715347"/>
    <n v="0"/>
    <n v="0"/>
    <n v="0"/>
    <n v="25944.379999999997"/>
    <s v="&lt;90 days"/>
    <n v="2"/>
    <s v="C"/>
    <n v="14"/>
    <n v="126.10387924842649"/>
  </r>
  <r>
    <s v="CHD8000088P0110"/>
    <s v="主轴限位套φ32.5×56"/>
    <x v="3"/>
    <n v="212"/>
    <x v="0"/>
    <s v="VEP"/>
    <s v="MRP"/>
    <s v="MRP"/>
    <s v="VMI"/>
    <n v="98"/>
    <n v="0"/>
    <n v="2.64"/>
    <n v="0"/>
    <n v="0"/>
    <n v="10028"/>
    <n v="258.72000000000003"/>
    <n v="3.8217989629038693"/>
    <n v="0"/>
    <n v="0"/>
    <n v="0"/>
    <n v="26473.920000000002"/>
    <s v="&lt;15 days"/>
    <n v="2"/>
    <s v="C"/>
    <n v="14"/>
    <n v="0"/>
  </r>
  <r>
    <s v="CHD8000088P0111"/>
    <s v="主轴限位套Φ32.5×101"/>
    <x v="3"/>
    <n v="212"/>
    <x v="0"/>
    <s v="VEP"/>
    <s v="MRP"/>
    <s v="MRP"/>
    <s v="VMI"/>
    <n v="99"/>
    <n v="0"/>
    <n v="4.01"/>
    <n v="0"/>
    <n v="0"/>
    <n v="10028"/>
    <n v="396.98999999999995"/>
    <n v="3.5670123653769443"/>
    <n v="0"/>
    <n v="0"/>
    <n v="0"/>
    <n v="40212.28"/>
    <s v="&lt;15 days"/>
    <n v="2"/>
    <s v="C"/>
    <n v="14"/>
    <n v="0"/>
  </r>
  <r>
    <s v="CHD8000088P0116"/>
    <s v="主轴限位套Φ32.5×3"/>
    <x v="2"/>
    <n v="212"/>
    <x v="0"/>
    <s v="VEP"/>
    <s v="SM"/>
    <s v="kanban"/>
    <n v="2600"/>
    <n v="1935"/>
    <n v="1000"/>
    <n v="1.46"/>
    <n v="0"/>
    <n v="500"/>
    <n v="21334"/>
    <n v="2825.1"/>
    <n v="1.6937751945251711"/>
    <n v="0"/>
    <n v="365"/>
    <n v="1460"/>
    <n v="31147.64"/>
    <s v="&lt;15 days"/>
    <n v="2"/>
    <s v="B"/>
    <n v="14"/>
    <n v="0"/>
  </r>
  <r>
    <s v="CHD8000088P0117"/>
    <s v="加长轴限位套Φ32.5×184.5"/>
    <x v="3"/>
    <n v="212"/>
    <x v="0"/>
    <s v="VEP"/>
    <s v="MRP"/>
    <s v="MRP"/>
    <s v="VMI"/>
    <n v="4"/>
    <n v="0"/>
    <n v="7.28"/>
    <n v="0"/>
    <n v="0"/>
    <n v="10"/>
    <n v="29.12"/>
    <n v="70627.5"/>
    <n v="0"/>
    <n v="0"/>
    <n v="0"/>
    <n v="72.8"/>
    <s v="&gt;90 days"/>
    <n v="3"/>
    <s v="C"/>
    <n v="21"/>
    <n v="19.213485466709145"/>
  </r>
  <r>
    <s v="CHD8000088P0134"/>
    <s v="主轴限位套φ32.5X19"/>
    <x v="2"/>
    <n v="212"/>
    <x v="0"/>
    <s v="VEP"/>
    <s v="SM"/>
    <s v="kanban"/>
    <n v="2600"/>
    <n v="1160"/>
    <n v="1050"/>
    <n v="1.65"/>
    <n v="0"/>
    <n v="300"/>
    <n v="3426"/>
    <n v="1914"/>
    <n v="0.4261529480443666"/>
    <n v="0"/>
    <n v="247.5"/>
    <n v="1732.5"/>
    <n v="5652.9"/>
    <s v="&lt;15 days"/>
    <n v="3"/>
    <s v="B"/>
    <n v="21"/>
    <n v="0"/>
  </r>
  <r>
    <s v="CHD8000089P0101"/>
    <s v="扣板限位套"/>
    <x v="3"/>
    <n v="212"/>
    <x v="0"/>
    <s v="VEP"/>
    <s v="MRP"/>
    <s v="MRP"/>
    <s v="VMI"/>
    <n v="843"/>
    <n v="0"/>
    <n v="1.96"/>
    <n v="0"/>
    <n v="0"/>
    <n v="15975"/>
    <n v="1652.28"/>
    <n v="26.503912363067293"/>
    <n v="0"/>
    <n v="0"/>
    <n v="0"/>
    <n v="31311"/>
    <s v="&lt;30 days"/>
    <n v="2"/>
    <s v="B"/>
    <n v="14"/>
    <n v="514.47409966934345"/>
  </r>
  <r>
    <s v="CHD8000090P0102"/>
    <s v="储能轴限位套Φ25.5×13"/>
    <x v="3"/>
    <n v="212"/>
    <x v="0"/>
    <s v="VEP"/>
    <s v="MRP"/>
    <s v="MRP"/>
    <s v="VMI"/>
    <n v="1109"/>
    <n v="0"/>
    <n v="1.52"/>
    <n v="0"/>
    <n v="0"/>
    <n v="32072"/>
    <n v="1685.68"/>
    <n v="9.5938825143427291"/>
    <n v="0"/>
    <n v="0"/>
    <n v="0"/>
    <n v="48749.440000000002"/>
    <s v="&lt;15 days"/>
    <n v="2"/>
    <s v="B"/>
    <n v="14"/>
    <n v="0"/>
  </r>
  <r>
    <s v="CHD8000090P0104"/>
    <s v="储能轴限位套Φ25.5×6.5"/>
    <x v="3"/>
    <n v="212"/>
    <x v="0"/>
    <s v="VEP"/>
    <s v="MRP"/>
    <s v="MRP"/>
    <s v="VMI"/>
    <n v="419"/>
    <n v="0"/>
    <n v="1.44"/>
    <n v="0"/>
    <n v="0"/>
    <n v="16036"/>
    <n v="603.36"/>
    <n v="25.2422673983537"/>
    <n v="0"/>
    <n v="0"/>
    <n v="0"/>
    <n v="23091.84"/>
    <s v="&lt;30 days"/>
    <n v="2"/>
    <s v="C"/>
    <n v="14"/>
    <n v="177.35604616178958"/>
  </r>
  <r>
    <s v="CHD8000090P0105"/>
    <s v="储能轴限位套Φ25.5×17.1"/>
    <x v="3"/>
    <n v="212"/>
    <x v="0"/>
    <s v="VEP"/>
    <s v="MRP"/>
    <s v="MRP"/>
    <s v="VMI"/>
    <n v="563"/>
    <n v="0"/>
    <n v="1.57"/>
    <n v="0"/>
    <n v="0"/>
    <n v="16036"/>
    <n v="883.91000000000008"/>
    <n v="9.5369792965826896"/>
    <n v="0"/>
    <n v="0"/>
    <n v="0"/>
    <n v="25176.52"/>
    <s v="&lt;15 days"/>
    <n v="2"/>
    <s v="C"/>
    <n v="14"/>
    <n v="0"/>
  </r>
  <r>
    <s v="CHD8000091P0101"/>
    <s v="手动储能轴限位套Φ16.5×31.5"/>
    <x v="3"/>
    <n v="212"/>
    <x v="0"/>
    <s v="VEP"/>
    <s v="MRP"/>
    <s v="MRP"/>
    <s v="VMI"/>
    <n v="537"/>
    <n v="0"/>
    <n v="1.75"/>
    <n v="0"/>
    <n v="0"/>
    <n v="15996"/>
    <n v="939.75"/>
    <n v="12.846649162290573"/>
    <n v="0"/>
    <n v="0"/>
    <n v="0"/>
    <n v="27993"/>
    <s v="&lt;15 days"/>
    <n v="2"/>
    <s v="B"/>
    <n v="14"/>
    <n v="0"/>
  </r>
  <r>
    <s v="CHD8000091P0102"/>
    <s v="手动储能轴限位套Φ16.5×54.5"/>
    <x v="3"/>
    <n v="212"/>
    <x v="0"/>
    <s v="VEP"/>
    <s v="MRP"/>
    <s v="MRP"/>
    <s v="VMI"/>
    <n v="511"/>
    <n v="0"/>
    <n v="2.25"/>
    <n v="0"/>
    <n v="0"/>
    <n v="15996"/>
    <n v="1149.75"/>
    <n v="12.253375843960992"/>
    <n v="0"/>
    <n v="0"/>
    <n v="0"/>
    <n v="35991"/>
    <s v="&lt;15 days"/>
    <n v="2"/>
    <s v="B"/>
    <n v="14"/>
    <n v="0"/>
  </r>
  <r>
    <s v="CHD8000091P0103"/>
    <s v="主轴限位套Φ32.5×141"/>
    <x v="2"/>
    <n v="212"/>
    <x v="0"/>
    <s v="VEP"/>
    <s v="SM"/>
    <s v="kanban"/>
    <n v="2600"/>
    <n v="149"/>
    <n v="300"/>
    <n v="5.27"/>
    <n v="0"/>
    <n v="100"/>
    <n v="2720"/>
    <n v="785.2299999999999"/>
    <n v="68.571691176470594"/>
    <n v="0"/>
    <n v="263.5"/>
    <n v="1580.9999999999998"/>
    <n v="14334.4"/>
    <s v="&lt;90 days"/>
    <n v="2"/>
    <s v="C"/>
    <n v="14"/>
    <n v="412.44246271345469"/>
  </r>
  <r>
    <s v="CHD8000091P0104"/>
    <s v="主轴限位套φ32.5×68"/>
    <x v="2"/>
    <n v="212"/>
    <x v="0"/>
    <s v="VEP"/>
    <s v="SM"/>
    <s v="kanban"/>
    <n v="2600"/>
    <n v="149"/>
    <n v="150"/>
    <n v="2.99"/>
    <n v="0"/>
    <n v="50"/>
    <n v="1828"/>
    <n v="445.51000000000005"/>
    <n v="29.75109409190372"/>
    <n v="0"/>
    <n v="74.75"/>
    <n v="448.50000000000006"/>
    <n v="5465.72"/>
    <s v="&lt;30 days"/>
    <n v="3"/>
    <s v="C"/>
    <n v="21"/>
    <n v="86.488985753424672"/>
  </r>
  <r>
    <s v="CHD8000091P0105"/>
    <s v="主轴限位套Φ32.5×96"/>
    <x v="2"/>
    <n v="212"/>
    <x v="0"/>
    <s v="VEP"/>
    <s v="SM"/>
    <s v="kanban"/>
    <n v="2600"/>
    <n v="297"/>
    <n v="300"/>
    <n v="4.05"/>
    <n v="0"/>
    <n v="100"/>
    <n v="2720"/>
    <n v="1202.8499999999999"/>
    <n v="19.994485294117649"/>
    <n v="0"/>
    <n v="202.5"/>
    <n v="1215"/>
    <n v="11016"/>
    <s v="&lt;30 days"/>
    <n v="2"/>
    <s v="B"/>
    <n v="14"/>
    <n v="238.01102702951189"/>
  </r>
  <r>
    <s v="CHD8000091P0106"/>
    <s v="主轴限位套φ32.5×76"/>
    <x v="2"/>
    <n v="212"/>
    <x v="0"/>
    <s v="VEP"/>
    <s v="SM"/>
    <s v="kanban"/>
    <n v="2600"/>
    <n v="196"/>
    <n v="100"/>
    <n v="3.06"/>
    <n v="0"/>
    <n v="50"/>
    <n v="1828"/>
    <n v="599.76"/>
    <n v="59.302516411378555"/>
    <n v="0"/>
    <n v="76.5"/>
    <n v="306"/>
    <n v="5593.68"/>
    <s v="&lt;90 days"/>
    <n v="3"/>
    <s v="C"/>
    <n v="21"/>
    <n v="255.66755506849313"/>
  </r>
  <r>
    <s v="CHD8000091P0107"/>
    <s v="主轴限位套φ32.5×31"/>
    <x v="2"/>
    <n v="212"/>
    <x v="0"/>
    <s v="VEP"/>
    <s v="SM"/>
    <s v="kanban"/>
    <n v="2600"/>
    <n v="193"/>
    <n v="150"/>
    <n v="1.97"/>
    <n v="0"/>
    <n v="50"/>
    <n v="1828"/>
    <n v="380.21"/>
    <n v="39.135667396061272"/>
    <n v="0"/>
    <n v="49.25"/>
    <n v="295.5"/>
    <n v="3601.16"/>
    <s v="&lt;90 days"/>
    <n v="3"/>
    <s v="C"/>
    <n v="21"/>
    <n v="116.28622403131118"/>
  </r>
  <r>
    <s v="CHD8000091P0111"/>
    <s v="主轴限位套Φ32.5×37"/>
    <x v="2"/>
    <n v="212"/>
    <x v="0"/>
    <s v="VEP"/>
    <s v="SM"/>
    <s v="kanban"/>
    <n v="2600"/>
    <n v="202"/>
    <n v="100"/>
    <n v="2.35"/>
    <n v="0"/>
    <n v="50"/>
    <n v="1828"/>
    <n v="474.70000000000005"/>
    <n v="38.536652078774615"/>
    <n v="0"/>
    <n v="58.75"/>
    <n v="235"/>
    <n v="4295.8"/>
    <s v="&lt;90 days"/>
    <n v="3"/>
    <s v="C"/>
    <n v="21"/>
    <n v="142.57253480019875"/>
  </r>
  <r>
    <s v="CHD8000091P0112"/>
    <s v="主轴限位套Φ32.5×42"/>
    <x v="2"/>
    <n v="212"/>
    <x v="0"/>
    <s v="VEP"/>
    <s v="SM"/>
    <s v="kanban"/>
    <n v="2600"/>
    <n v="341"/>
    <n v="100"/>
    <n v="2.37"/>
    <n v="0"/>
    <n v="100"/>
    <n v="3291"/>
    <n v="808.17000000000007"/>
    <n v="22.403524764509267"/>
    <n v="0"/>
    <n v="118.5"/>
    <n v="237"/>
    <n v="7799.67"/>
    <s v="&lt;30 days"/>
    <n v="3"/>
    <s v="C"/>
    <n v="21"/>
    <n v="33.415686583480301"/>
  </r>
  <r>
    <s v="CHD8000092P0101"/>
    <s v="掣子轴限位套φ14.5×12"/>
    <x v="3"/>
    <n v="212"/>
    <x v="0"/>
    <s v="VEP"/>
    <s v="MRP"/>
    <s v="MRP"/>
    <s v="VMI"/>
    <n v="507"/>
    <n v="0"/>
    <n v="1.46"/>
    <n v="0"/>
    <n v="0"/>
    <n v="15996"/>
    <n v="740.22"/>
    <n v="7.7810077519379846"/>
    <n v="0"/>
    <n v="0"/>
    <n v="0"/>
    <n v="23354.16"/>
    <s v="&lt;15 days"/>
    <n v="2"/>
    <s v="C"/>
    <n v="14"/>
    <n v="0"/>
  </r>
  <r>
    <s v="CHD8000092P0102"/>
    <s v="掣子轴限位套Φ14.5×17"/>
    <x v="3"/>
    <n v="212"/>
    <x v="0"/>
    <s v="VEP"/>
    <s v="MRP"/>
    <s v="MRP"/>
    <s v="VMI"/>
    <n v="663"/>
    <n v="0"/>
    <n v="1.49"/>
    <n v="0"/>
    <n v="0"/>
    <n v="15996"/>
    <n v="987.87"/>
    <n v="11.568829707426856"/>
    <n v="0"/>
    <n v="0"/>
    <n v="0"/>
    <n v="23834.04"/>
    <s v="&lt;15 days"/>
    <n v="2"/>
    <s v="B"/>
    <n v="14"/>
    <n v="0"/>
  </r>
  <r>
    <s v="CHD8000092R0114"/>
    <s v="操作手柄(摇把)"/>
    <x v="3"/>
    <n v="212"/>
    <x v="0"/>
    <s v="VEP"/>
    <s v="MRP"/>
    <s v="MRP"/>
    <s v="VMI"/>
    <n v="65"/>
    <n v="0"/>
    <n v="56.8"/>
    <n v="0"/>
    <n v="0"/>
    <n v="3084"/>
    <n v="3692"/>
    <n v="78.467898832684824"/>
    <n v="0"/>
    <n v="0"/>
    <n v="0"/>
    <n v="175171.19999999998"/>
    <s v="&lt;90 days"/>
    <n v="1"/>
    <s v="B"/>
    <n v="7"/>
    <n v="2219.3439742143432"/>
  </r>
  <r>
    <s v="CHD8000098P0101"/>
    <s v="碟簧Φ16.3×1.7"/>
    <x v="3"/>
    <n v="219"/>
    <x v="0"/>
    <s v="VEP"/>
    <s v="MRP"/>
    <s v="MRP"/>
    <s v="VMI"/>
    <n v="23675"/>
    <n v="0"/>
    <n v="0.91"/>
    <n v="0"/>
    <n v="0"/>
    <n v="727745"/>
    <n v="21544.25"/>
    <n v="3.2600704917244365E-2"/>
    <n v="0"/>
    <n v="0"/>
    <n v="0"/>
    <n v="662247.95000000007"/>
    <s v="&lt;15 days"/>
    <n v="1"/>
    <s v="A"/>
    <n v="7"/>
    <n v="0"/>
  </r>
  <r>
    <s v="CHD8000098P0102"/>
    <s v="碟簧Φ18.3×1.95"/>
    <x v="3"/>
    <n v="219"/>
    <x v="0"/>
    <s v="VEP"/>
    <s v="MRP"/>
    <s v="MRP"/>
    <s v="VMI"/>
    <n v="9453"/>
    <n v="0"/>
    <n v="0.99"/>
    <n v="0"/>
    <n v="0"/>
    <n v="180159"/>
    <n v="9358.4699999999993"/>
    <n v="47.965269567437652"/>
    <n v="0"/>
    <n v="0"/>
    <n v="0"/>
    <n v="178357.41"/>
    <s v="&lt;90 days"/>
    <n v="1"/>
    <s v="A"/>
    <n v="7"/>
    <n v="5275.1852503371747"/>
  </r>
  <r>
    <s v="CHD8000098P0103"/>
    <s v="碟簧Φ20.4×2.25"/>
    <x v="3"/>
    <n v="219"/>
    <x v="0"/>
    <s v="VEP"/>
    <s v="MRP"/>
    <s v="MRP"/>
    <s v="VMI"/>
    <n v="132"/>
    <n v="0"/>
    <n v="1.21"/>
    <n v="0"/>
    <n v="0"/>
    <n v="25652"/>
    <n v="159.72"/>
    <n v="134.5058864805863"/>
    <n v="0"/>
    <n v="0"/>
    <n v="0"/>
    <n v="31038.92"/>
    <s v="&gt;90 days"/>
    <n v="2"/>
    <s v="C"/>
    <n v="14"/>
    <n v="94.443094327784621"/>
  </r>
  <r>
    <s v="CHD8000098P0104"/>
    <s v="碟簧Φ12.2×1.5"/>
    <x v="3"/>
    <n v="219"/>
    <x v="0"/>
    <s v="VEP"/>
    <s v="MRP"/>
    <s v="MRP"/>
    <s v="VMI"/>
    <n v="18676"/>
    <n v="0"/>
    <n v="0.82"/>
    <n v="0"/>
    <n v="0"/>
    <n v="213093"/>
    <n v="15314.32"/>
    <n v="0.22609846405090736"/>
    <n v="0"/>
    <n v="0"/>
    <n v="0"/>
    <n v="174736.25999999998"/>
    <s v="&lt;15 days"/>
    <n v="1"/>
    <s v="A"/>
    <n v="7"/>
    <n v="0"/>
  </r>
  <r>
    <s v="CHD8000101P0101"/>
    <s v="分闸弹簧12-31.5"/>
    <x v="3"/>
    <n v="219"/>
    <x v="0"/>
    <s v="VEP"/>
    <s v="MRP"/>
    <s v="MRP"/>
    <s v="VMI"/>
    <n v="561"/>
    <n v="0"/>
    <n v="5.34"/>
    <n v="0"/>
    <n v="0"/>
    <n v="41614"/>
    <n v="2995.74"/>
    <n v="163.80881434132743"/>
    <n v="0"/>
    <n v="0"/>
    <n v="0"/>
    <n v="222218.75999999998"/>
    <s v="&gt;90 days"/>
    <n v="1"/>
    <s v="B"/>
    <n v="7"/>
    <n v="1892.6977158103141"/>
  </r>
  <r>
    <s v="CHD8000101P0107"/>
    <s v="计数器拉簧"/>
    <x v="3"/>
    <n v="219"/>
    <x v="0"/>
    <s v="VEP"/>
    <s v="MRP"/>
    <s v="MRP"/>
    <s v="VMI"/>
    <n v="640"/>
    <n v="0"/>
    <n v="0.25"/>
    <n v="0"/>
    <n v="0"/>
    <n v="16039"/>
    <n v="160"/>
    <n v="12.766693684144895"/>
    <n v="0"/>
    <n v="0"/>
    <n v="0"/>
    <n v="4009.75"/>
    <s v="&lt;15 days"/>
    <n v="3"/>
    <s v="C"/>
    <n v="21"/>
    <n v="0"/>
  </r>
  <r>
    <s v="CHD8000102P0101"/>
    <s v="分闸按钮拐臂复位簧"/>
    <x v="3"/>
    <n v="219"/>
    <x v="0"/>
    <s v="VEP"/>
    <s v="MRP"/>
    <s v="MRP"/>
    <s v="VMI"/>
    <n v="635"/>
    <n v="0"/>
    <n v="0.34"/>
    <n v="0"/>
    <n v="0"/>
    <n v="15975"/>
    <n v="215.9"/>
    <n v="14.622848200312989"/>
    <n v="0"/>
    <n v="0"/>
    <n v="0"/>
    <n v="5431.5"/>
    <s v="&lt;15 days"/>
    <n v="3"/>
    <s v="C"/>
    <n v="21"/>
    <n v="0"/>
  </r>
  <r>
    <s v="CHD8000104P0101"/>
    <s v="合闸按钮拐臂复位簧"/>
    <x v="3"/>
    <n v="219"/>
    <x v="0"/>
    <s v="VEP"/>
    <s v="MRP"/>
    <s v="MRP"/>
    <s v="VMI"/>
    <n v="587"/>
    <n v="0"/>
    <n v="0.34"/>
    <n v="0"/>
    <n v="0"/>
    <n v="15996"/>
    <n v="199.58"/>
    <n v="14.489559889972492"/>
    <n v="0"/>
    <n v="0"/>
    <n v="0"/>
    <n v="5438.64"/>
    <s v="&lt;15 days"/>
    <n v="3"/>
    <s v="C"/>
    <n v="21"/>
    <n v="0"/>
  </r>
  <r>
    <s v="CHD8000106P0101"/>
    <s v="传动爪复位簧"/>
    <x v="3"/>
    <n v="219"/>
    <x v="0"/>
    <s v="VEP"/>
    <s v="MRP"/>
    <s v="MRP"/>
    <s v="VMI"/>
    <n v="455"/>
    <n v="0"/>
    <n v="0.3"/>
    <n v="0"/>
    <n v="0"/>
    <n v="16036"/>
    <n v="136.5"/>
    <n v="13.36087553005737"/>
    <n v="0"/>
    <n v="0"/>
    <n v="0"/>
    <n v="4810.8"/>
    <s v="&lt;15 days"/>
    <n v="3"/>
    <s v="C"/>
    <n v="21"/>
    <n v="0"/>
  </r>
  <r>
    <s v="CHD8000107P0101"/>
    <s v="手动储能操作块复位簧"/>
    <x v="3"/>
    <n v="219"/>
    <x v="0"/>
    <s v="VEP"/>
    <s v="MRP"/>
    <s v="MRP"/>
    <s v="VMI"/>
    <n v="740"/>
    <n v="0"/>
    <n v="0.43"/>
    <n v="0"/>
    <n v="0"/>
    <n v="16036"/>
    <n v="318.2"/>
    <n v="10.356385632327264"/>
    <n v="0"/>
    <n v="0"/>
    <n v="0"/>
    <n v="6895.48"/>
    <s v="&lt;15 days"/>
    <n v="3"/>
    <s v="C"/>
    <n v="21"/>
    <n v="0"/>
  </r>
  <r>
    <s v="CHD8000108P0102"/>
    <s v="联锁复位拉簧"/>
    <x v="2"/>
    <n v="219"/>
    <x v="0"/>
    <s v="VEP"/>
    <s v="SM"/>
    <s v="kanban"/>
    <n v="2600"/>
    <n v="851"/>
    <n v="1200"/>
    <n v="0.15"/>
    <n v="0"/>
    <n v="300"/>
    <n v="17002"/>
    <n v="127.64999999999999"/>
    <n v="15.886366309845902"/>
    <n v="0"/>
    <n v="22.5"/>
    <n v="180"/>
    <n v="2550.2999999999997"/>
    <s v="&lt;30 days"/>
    <n v="3"/>
    <s v="C"/>
    <n v="21"/>
    <n v="0"/>
  </r>
  <r>
    <s v="CHD8000110P0101"/>
    <s v="扣板复位簧"/>
    <x v="3"/>
    <n v="219"/>
    <x v="0"/>
    <s v="VEP"/>
    <s v="MRP"/>
    <s v="MRP"/>
    <s v="VMI"/>
    <n v="491"/>
    <n v="0"/>
    <n v="0.77"/>
    <n v="0"/>
    <n v="0"/>
    <n v="15895"/>
    <n v="378.07"/>
    <n v="19.541679773513682"/>
    <n v="0"/>
    <n v="0"/>
    <n v="0"/>
    <n v="12239.15"/>
    <s v="&lt;30 days"/>
    <n v="2"/>
    <s v="C"/>
    <n v="14"/>
    <n v="70.761281093958743"/>
  </r>
  <r>
    <s v="CHD8000113P0101"/>
    <s v="航空插弯管盖"/>
    <x v="3"/>
    <n v="212"/>
    <x v="0"/>
    <s v="VEP"/>
    <s v="MRP"/>
    <s v="MRP"/>
    <s v="VMI"/>
    <n v="27"/>
    <n v="0"/>
    <n v="2.79"/>
    <n v="0"/>
    <n v="0"/>
    <n v="795"/>
    <n v="75.33"/>
    <n v="225.42767295597483"/>
    <n v="0"/>
    <n v="0"/>
    <n v="0"/>
    <n v="2218.0500000000002"/>
    <s v="&gt;90 days"/>
    <n v="3"/>
    <s v="C"/>
    <n v="21"/>
    <n v="45.086275456853492"/>
  </r>
  <r>
    <s v="CHD8000115P0102"/>
    <s v="操作绝缘子锁盖40kA"/>
    <x v="3"/>
    <n v="212"/>
    <x v="0"/>
    <s v="VEP"/>
    <s v="MRP"/>
    <s v="MRP"/>
    <s v="VMI"/>
    <n v="7"/>
    <n v="0"/>
    <n v="6.51"/>
    <n v="0"/>
    <n v="0"/>
    <n v="7829"/>
    <n v="45.57"/>
    <n v="1.2587814535700601"/>
    <n v="0"/>
    <n v="0"/>
    <n v="0"/>
    <n v="50966.79"/>
    <s v="&lt;15 days"/>
    <n v="2"/>
    <s v="C"/>
    <n v="14"/>
    <n v="0"/>
  </r>
  <r>
    <s v="CHD8000115P0104"/>
    <s v="碟簧锁盖12-25"/>
    <x v="3"/>
    <n v="212"/>
    <x v="0"/>
    <s v="VEP"/>
    <s v="MRP"/>
    <s v="MRP"/>
    <s v="VMI"/>
    <n v="54"/>
    <n v="0"/>
    <n v="6.12"/>
    <n v="0"/>
    <n v="0"/>
    <n v="7610"/>
    <n v="330.48"/>
    <n v="0.33574244415243099"/>
    <n v="0"/>
    <n v="0"/>
    <n v="0"/>
    <n v="46573.200000000004"/>
    <s v="&lt;15 days"/>
    <n v="2"/>
    <s v="C"/>
    <n v="14"/>
    <n v="0"/>
  </r>
  <r>
    <s v="CHD8000115P0105"/>
    <s v="碟簧锁盖12-31.5"/>
    <x v="3"/>
    <n v="212"/>
    <x v="0"/>
    <s v="VEP"/>
    <s v="MRP"/>
    <s v="MRP"/>
    <s v="VMI"/>
    <n v="201"/>
    <n v="0"/>
    <n v="5"/>
    <n v="0"/>
    <n v="0"/>
    <n v="28462"/>
    <n v="1005"/>
    <n v="0.69250228374675005"/>
    <n v="0"/>
    <n v="0"/>
    <n v="0"/>
    <n v="142310"/>
    <s v="&lt;15 days"/>
    <n v="2"/>
    <s v="B"/>
    <n v="14"/>
    <n v="0"/>
  </r>
  <r>
    <s v="CHD8000119P0102"/>
    <s v="链轮轴承盖板"/>
    <x v="3"/>
    <n v="212"/>
    <x v="0"/>
    <s v="VEP"/>
    <s v="MRP"/>
    <s v="MRP"/>
    <s v="VMI"/>
    <n v="508"/>
    <n v="0"/>
    <n v="0.99"/>
    <n v="0"/>
    <n v="0"/>
    <n v="16036"/>
    <n v="502.92"/>
    <n v="4.5750187079072084"/>
    <n v="0"/>
    <n v="0"/>
    <n v="0"/>
    <n v="15875.64"/>
    <s v="&lt;15 days"/>
    <n v="2"/>
    <s v="C"/>
    <n v="14"/>
    <n v="0"/>
  </r>
  <r>
    <s v="CHD8000123P0105"/>
    <s v="极柱密封垫25"/>
    <x v="3"/>
    <n v="202"/>
    <x v="0"/>
    <s v="VEP"/>
    <s v="MRP"/>
    <s v="MRP"/>
    <s v="VMI"/>
    <n v="52"/>
    <n v="0"/>
    <n v="5.35"/>
    <n v="0"/>
    <n v="0"/>
    <n v="7635"/>
    <n v="278.2"/>
    <n v="24.285527177472165"/>
    <n v="0"/>
    <n v="0"/>
    <n v="0"/>
    <n v="40847.25"/>
    <s v="&lt;30 days"/>
    <n v="2"/>
    <s v="C"/>
    <n v="14"/>
    <n v="77.764266853629593"/>
  </r>
  <r>
    <s v="CHD8000123P0113"/>
    <s v="操作绝缘子密封圈630A 25kA(95kV)"/>
    <x v="11"/>
    <n v="202"/>
    <x v="0"/>
    <s v="VEP"/>
    <s v="Order specific"/>
    <s v="Order specific"/>
    <n v="2100"/>
    <n v="64"/>
    <n v="0"/>
    <n v="7.75"/>
    <n v="0"/>
    <n v="0"/>
    <n v="42"/>
    <n v="496"/>
    <n v="451.90476190476193"/>
    <n v="0"/>
    <n v="0"/>
    <n v="0"/>
    <n v="325.5"/>
    <s v="Order specific"/>
    <s v="Order specific"/>
    <s v="C"/>
    <s v=""/>
    <n v="0"/>
  </r>
  <r>
    <s v="CHD8000123P0114"/>
    <s v="操作绝缘子密封圈1250A 31.5kA(95kV)"/>
    <x v="11"/>
    <n v="202"/>
    <x v="0"/>
    <s v="VEP"/>
    <s v="Order specific"/>
    <s v="Order specific"/>
    <n v="2100"/>
    <n v="31"/>
    <n v="0"/>
    <n v="8.16"/>
    <n v="0"/>
    <n v="0"/>
    <n v="291"/>
    <n v="252.96"/>
    <n v="80.274914089347078"/>
    <n v="0"/>
    <n v="0"/>
    <n v="0"/>
    <n v="2374.56"/>
    <s v="Order specific"/>
    <s v="Order specific"/>
    <s v="C"/>
    <s v=""/>
    <n v="0"/>
  </r>
  <r>
    <s v="CHD8000123P0115"/>
    <s v="操作绝缘子密封圈3150A 40kA(95kV)"/>
    <x v="11"/>
    <n v="202"/>
    <x v="0"/>
    <s v="VEP"/>
    <s v="Order specific"/>
    <s v="Order specific"/>
    <n v="2100"/>
    <n v="6"/>
    <n v="0"/>
    <n v="8.59"/>
    <n v="0"/>
    <n v="0"/>
    <n v="270"/>
    <n v="51.54"/>
    <n v="41.907407407407405"/>
    <n v="0"/>
    <n v="0"/>
    <n v="0"/>
    <n v="2319.3000000000002"/>
    <s v="Order specific"/>
    <s v="Order specific"/>
    <s v="C"/>
    <s v=""/>
    <n v="0"/>
  </r>
  <r>
    <s v="CHD8000125P0103"/>
    <s v="涨圈12-50-3150"/>
    <x v="3"/>
    <n v="219"/>
    <x v="0"/>
    <s v="VEP"/>
    <s v="MRP"/>
    <s v="MRP"/>
    <s v="VMI"/>
    <n v="6"/>
    <n v="0"/>
    <n v="0.65"/>
    <n v="0"/>
    <n v="0"/>
    <n v="1169"/>
    <n v="3.9000000000000004"/>
    <n v="1.8733960650128316"/>
    <n v="0"/>
    <n v="0"/>
    <n v="0"/>
    <n v="759.85"/>
    <s v="&lt;15 days"/>
    <n v="3"/>
    <s v="C"/>
    <n v="21"/>
    <n v="0"/>
  </r>
  <r>
    <s v="CHD8000133P0101"/>
    <s v="航空插弯管"/>
    <x v="3"/>
    <n v="212"/>
    <x v="0"/>
    <s v="VEP"/>
    <s v="MRP"/>
    <s v="MRP"/>
    <s v="VMI"/>
    <n v="26"/>
    <n v="0"/>
    <n v="3.49"/>
    <n v="0"/>
    <n v="0"/>
    <n v="801"/>
    <n v="90.740000000000009"/>
    <n v="2.7340823970037453"/>
    <n v="0"/>
    <n v="0"/>
    <n v="0"/>
    <n v="2795.4900000000002"/>
    <s v="&lt;15 days"/>
    <n v="3"/>
    <s v="C"/>
    <n v="21"/>
    <n v="0"/>
  </r>
  <r>
    <s v="CHD8000134P0102"/>
    <s v="小绝缘罩3150-40"/>
    <x v="3"/>
    <n v="212"/>
    <x v="0"/>
    <s v="VEP"/>
    <s v="MRP"/>
    <s v="MRP"/>
    <s v="VMI"/>
    <n v="14"/>
    <n v="0"/>
    <n v="6.49"/>
    <n v="0"/>
    <n v="0"/>
    <n v="5136"/>
    <n v="90.86"/>
    <n v="1.8477414330218067"/>
    <n v="0"/>
    <n v="0"/>
    <n v="0"/>
    <n v="33332.639999999999"/>
    <s v="&lt;15 days"/>
    <n v="2"/>
    <s v="C"/>
    <n v="14"/>
    <n v="0"/>
  </r>
  <r>
    <s v="CHD8000138P0116"/>
    <s v="VEP标识 (L=315,无logo)"/>
    <x v="11"/>
    <n v="105"/>
    <x v="0"/>
    <s v="VEP"/>
    <s v="Order specific"/>
    <s v="Order specific"/>
    <n v="2100"/>
    <n v="50"/>
    <n v="0"/>
    <n v="2.15"/>
    <n v="0"/>
    <n v="0"/>
    <n v="0"/>
    <n v="107.5"/>
    <s v=""/>
    <n v="0"/>
    <n v="0"/>
    <n v="0"/>
    <n v="0"/>
    <s v="Order specific"/>
    <s v="Order specific"/>
    <s v="C"/>
    <s v=""/>
    <n v="0"/>
  </r>
  <r>
    <s v="CHD8000138P0117"/>
    <s v="VEP标识 (L=365,无logo)"/>
    <x v="11"/>
    <n v="105"/>
    <x v="0"/>
    <s v="VEP"/>
    <s v="Order specific"/>
    <s v="Order specific"/>
    <n v="2100"/>
    <n v="50"/>
    <n v="0"/>
    <n v="2.65"/>
    <n v="0"/>
    <n v="0"/>
    <n v="0"/>
    <n v="132.5"/>
    <s v=""/>
    <n v="0"/>
    <n v="0"/>
    <n v="0"/>
    <n v="0"/>
    <s v="Order specific"/>
    <s v="Order specific"/>
    <s v="C"/>
    <s v=""/>
    <n v="0"/>
  </r>
  <r>
    <s v="CHD8000138P0118"/>
    <s v="SE标识 (L=315)"/>
    <x v="11"/>
    <n v="105"/>
    <x v="0"/>
    <s v="VEP"/>
    <s v="Order specific"/>
    <s v="Order specific"/>
    <n v="2100"/>
    <n v="4"/>
    <n v="0"/>
    <n v="2.15"/>
    <n v="0"/>
    <n v="0"/>
    <n v="0"/>
    <n v="8.6"/>
    <s v=""/>
    <n v="0"/>
    <n v="0"/>
    <n v="0"/>
    <n v="0"/>
    <s v="Order specific"/>
    <s v="Order specific"/>
    <s v="C"/>
    <s v=""/>
    <n v="0"/>
  </r>
  <r>
    <s v="CHD8000139P0109"/>
    <s v="VEP铭牌（GE）"/>
    <x v="11"/>
    <n v="219"/>
    <x v="0"/>
    <s v="VEP"/>
    <s v="Order specific"/>
    <s v="Order specific"/>
    <n v="2100"/>
    <n v="14"/>
    <n v="84"/>
    <n v="8.5500000000000007"/>
    <n v="0"/>
    <n v="0"/>
    <n v="630"/>
    <n v="119.70000000000002"/>
    <n v="2.3174603174603177"/>
    <n v="0"/>
    <n v="0"/>
    <n v="718.2"/>
    <n v="5386.5"/>
    <s v="Order specific"/>
    <s v="Order specific"/>
    <s v="C"/>
    <s v=""/>
    <n v="0"/>
  </r>
  <r>
    <s v="CHD8000147P0101"/>
    <s v="极柱内双头螺栓M12×75"/>
    <x v="3"/>
    <n v="212"/>
    <x v="0"/>
    <s v="VEP"/>
    <s v="MRP"/>
    <s v="MRP"/>
    <s v="VMI"/>
    <n v="87"/>
    <n v="0"/>
    <n v="4.3"/>
    <n v="0"/>
    <n v="0"/>
    <n v="1489"/>
    <n v="374.09999999999997"/>
    <n v="3.4318334452652786"/>
    <n v="0"/>
    <n v="0"/>
    <n v="0"/>
    <n v="6402.7"/>
    <s v="&lt;15 days"/>
    <n v="3"/>
    <s v="C"/>
    <n v="21"/>
    <n v="0"/>
  </r>
  <r>
    <s v="CHD8000147P0102"/>
    <s v="极柱内双头螺栓M12X58"/>
    <x v="11"/>
    <n v="217"/>
    <x v="0"/>
    <s v="VEP"/>
    <s v="Order specific"/>
    <s v="Order specific"/>
    <n v="2100"/>
    <n v="15"/>
    <n v="0"/>
    <n v="5.74"/>
    <n v="0"/>
    <n v="0"/>
    <n v="0"/>
    <n v="86.100000000000009"/>
    <s v=""/>
    <n v="0"/>
    <n v="0"/>
    <n v="0"/>
    <n v="0"/>
    <s v="Order specific"/>
    <s v="Order specific"/>
    <s v="C"/>
    <s v=""/>
    <n v="0"/>
  </r>
  <r>
    <s v="CHD8000147P0104"/>
    <s v="双头螺杆A"/>
    <x v="3"/>
    <n v="212"/>
    <x v="0"/>
    <s v="VEP"/>
    <s v="MRP"/>
    <s v="MRP"/>
    <s v="VMI"/>
    <n v="123"/>
    <n v="0"/>
    <n v="4.2"/>
    <n v="0"/>
    <n v="0"/>
    <n v="23681"/>
    <n v="516.6"/>
    <n v="0.23119800684092731"/>
    <n v="0"/>
    <n v="0"/>
    <n v="0"/>
    <n v="99460.2"/>
    <s v="&lt;15 days"/>
    <n v="2"/>
    <s v="C"/>
    <n v="14"/>
    <n v="0"/>
  </r>
  <r>
    <s v="CHD8000147P0105"/>
    <s v="极柱内双头螺栓M8X48"/>
    <x v="3"/>
    <n v="212"/>
    <x v="0"/>
    <s v="VEP"/>
    <s v="MRP"/>
    <s v="MRP"/>
    <s v="VMI"/>
    <n v="54"/>
    <n v="0"/>
    <n v="3.5"/>
    <n v="0"/>
    <n v="0"/>
    <n v="7591"/>
    <n v="189"/>
    <n v="5.9142405480173892"/>
    <n v="0"/>
    <n v="0"/>
    <n v="0"/>
    <n v="26568.5"/>
    <s v="&lt;15 days"/>
    <n v="2"/>
    <s v="C"/>
    <n v="14"/>
    <n v="0"/>
  </r>
  <r>
    <s v="CHD8000149P0101"/>
    <s v="主拐臂销轴Φ12×51"/>
    <x v="2"/>
    <n v="212"/>
    <x v="0"/>
    <s v="VEP"/>
    <s v="SM"/>
    <s v="kanban"/>
    <n v="2600"/>
    <n v="2228"/>
    <n v="6000"/>
    <n v="2.2999999999999998"/>
    <n v="0"/>
    <n v="1200"/>
    <n v="44157"/>
    <n v="5124.3999999999996"/>
    <n v="0.44636184523405126"/>
    <n v="0"/>
    <n v="1380"/>
    <n v="13799.999999999998"/>
    <n v="101561.09999999999"/>
    <s v="&lt;15 days"/>
    <n v="2"/>
    <s v="B"/>
    <n v="14"/>
    <n v="0"/>
  </r>
  <r>
    <s v="CHD8000151P0101"/>
    <s v="主拐臂销轴Φ16×38"/>
    <x v="2"/>
    <n v="212"/>
    <x v="0"/>
    <s v="VEP"/>
    <s v="SM"/>
    <s v="kanban"/>
    <n v="2600"/>
    <n v="1049"/>
    <n v="2700"/>
    <n v="2.4"/>
    <n v="0"/>
    <n v="900"/>
    <n v="44625"/>
    <n v="2517.6"/>
    <n v="18.22341736694678"/>
    <n v="0"/>
    <n v="1080"/>
    <n v="6480"/>
    <n v="107100"/>
    <s v="&lt;30 days"/>
    <n v="2"/>
    <s v="B"/>
    <n v="14"/>
    <n v="385.09230899387626"/>
  </r>
  <r>
    <s v="CHD8000152P0101"/>
    <s v="主拐臂挂分闸簧销轴Φ8×24.5"/>
    <x v="2"/>
    <n v="212"/>
    <x v="0"/>
    <s v="VEP"/>
    <s v="SM"/>
    <s v="kanban"/>
    <n v="2600"/>
    <n v="4112"/>
    <n v="1800"/>
    <n v="2.2000000000000002"/>
    <n v="0"/>
    <n v="900"/>
    <n v="44625"/>
    <n v="9046.4000000000015"/>
    <n v="8.5800560224089626"/>
    <n v="0"/>
    <n v="990.00000000000011"/>
    <n v="3960.0000000000005"/>
    <n v="98175.000000000015"/>
    <s v="&lt;15 days"/>
    <n v="2"/>
    <s v="A"/>
    <n v="14"/>
    <n v="0"/>
  </r>
  <r>
    <s v="CHD8000152P0102"/>
    <s v="主传动拐臂销轴Φ12×26.5"/>
    <x v="2"/>
    <n v="212"/>
    <x v="0"/>
    <s v="VEP"/>
    <s v="SM"/>
    <s v="kanban"/>
    <n v="2600"/>
    <n v="2049"/>
    <n v="3600"/>
    <n v="2.2000000000000002"/>
    <n v="0"/>
    <n v="900"/>
    <n v="45066"/>
    <n v="4507.8"/>
    <n v="33.304042959215373"/>
    <n v="0"/>
    <n v="990.00000000000011"/>
    <n v="7920.0000000000009"/>
    <n v="99145.200000000012"/>
    <s v="&lt;90 days"/>
    <n v="2"/>
    <s v="B"/>
    <n v="14"/>
    <n v="1724.4868700282502"/>
  </r>
  <r>
    <s v="CHD8000152P0103"/>
    <s v="主拐臂销轴Φ12×24.5"/>
    <x v="2"/>
    <n v="212"/>
    <x v="0"/>
    <s v="VEP"/>
    <s v="SM"/>
    <s v="kanban"/>
    <n v="2600"/>
    <n v="2154"/>
    <n v="3600"/>
    <n v="2.2000000000000002"/>
    <n v="0"/>
    <n v="900"/>
    <n v="44625"/>
    <n v="4738.8"/>
    <n v="16.759327731092437"/>
    <n v="0"/>
    <n v="990.00000000000011"/>
    <n v="7920.0000000000009"/>
    <n v="98175.000000000015"/>
    <s v="&lt;30 days"/>
    <n v="2"/>
    <s v="B"/>
    <n v="14"/>
    <n v="514.9428201929444"/>
  </r>
  <r>
    <s v="CHD8000155P0101"/>
    <s v="合闸联锁导向销Φ6×2.8"/>
    <x v="3"/>
    <n v="212"/>
    <x v="0"/>
    <s v="VEP"/>
    <s v="MRP"/>
    <s v="MRP"/>
    <s v="VMI"/>
    <n v="951"/>
    <n v="0"/>
    <n v="2.96"/>
    <n v="0"/>
    <n v="0"/>
    <n v="16036"/>
    <n v="2814.96"/>
    <n v="49.027812422050388"/>
    <n v="0"/>
    <n v="0"/>
    <n v="0"/>
    <n v="47466.559999999998"/>
    <s v="&lt;90 days"/>
    <n v="2"/>
    <s v="B"/>
    <n v="14"/>
    <n v="1327.3536947655207"/>
  </r>
  <r>
    <s v="CHD8000156P0101"/>
    <s v="传动爪挡销"/>
    <x v="3"/>
    <n v="212"/>
    <x v="0"/>
    <s v="VEP"/>
    <s v="MRP"/>
    <s v="MRP"/>
    <s v="VMI"/>
    <n v="467"/>
    <n v="0"/>
    <n v="3.5"/>
    <n v="0"/>
    <n v="0"/>
    <n v="16036"/>
    <n v="1634.5"/>
    <n v="21.645984035919184"/>
    <n v="0"/>
    <n v="0"/>
    <n v="0"/>
    <n v="56126"/>
    <s v="&lt;30 days"/>
    <n v="2"/>
    <s v="B"/>
    <n v="14"/>
    <n v="381.05258623222863"/>
  </r>
  <r>
    <s v="CHD8000162P0101"/>
    <s v="操作块限位销"/>
    <x v="3"/>
    <n v="212"/>
    <x v="0"/>
    <s v="VEP"/>
    <s v="MRP"/>
    <s v="MRP"/>
    <s v="VMI"/>
    <n v="352"/>
    <n v="0"/>
    <n v="4.8"/>
    <n v="0"/>
    <n v="0"/>
    <n v="16034"/>
    <n v="1689.6"/>
    <n v="10.63084695023076"/>
    <n v="0"/>
    <n v="0"/>
    <n v="0"/>
    <n v="76963.199999999997"/>
    <s v="&lt;15 days"/>
    <n v="2"/>
    <s v="B"/>
    <n v="14"/>
    <n v="0"/>
  </r>
  <r>
    <s v="CHD8000167P0101"/>
    <s v="掣子复位扭簧限位销"/>
    <x v="3"/>
    <n v="212"/>
    <x v="0"/>
    <s v="VEP"/>
    <s v="MRP"/>
    <s v="MRP"/>
    <s v="VMI"/>
    <n v="377"/>
    <n v="0"/>
    <n v="2.84"/>
    <n v="0"/>
    <n v="0"/>
    <n v="16036"/>
    <n v="1070.6799999999998"/>
    <n v="8.0119730606136201"/>
    <n v="0"/>
    <n v="0"/>
    <n v="0"/>
    <n v="45542.239999999998"/>
    <s v="&lt;15 days"/>
    <n v="2"/>
    <s v="B"/>
    <n v="14"/>
    <n v="0"/>
  </r>
  <r>
    <s v="CHD8000169P0101"/>
    <s v="主输入拐臂销轴"/>
    <x v="2"/>
    <n v="212"/>
    <x v="0"/>
    <s v="VEP"/>
    <s v="SM"/>
    <s v="kanban"/>
    <n v="2600"/>
    <n v="1060"/>
    <n v="900"/>
    <n v="2.2999999999999998"/>
    <n v="0"/>
    <n v="300"/>
    <n v="16029"/>
    <n v="2438"/>
    <n v="8.5847526358475257"/>
    <n v="0"/>
    <n v="345"/>
    <n v="2070"/>
    <n v="36866.699999999997"/>
    <s v="&lt;15 days"/>
    <n v="2"/>
    <s v="B"/>
    <n v="14"/>
    <n v="0"/>
  </r>
  <r>
    <s v="CHD8000174P0102"/>
    <s v="固定螺母M5"/>
    <x v="3"/>
    <n v="212"/>
    <x v="0"/>
    <s v="VEP"/>
    <s v="MRP"/>
    <s v="MRP"/>
    <s v="VMI"/>
    <n v="152"/>
    <n v="0"/>
    <n v="1.64"/>
    <n v="0"/>
    <n v="0"/>
    <n v="708"/>
    <n v="249.27999999999997"/>
    <n v="546.4689265536723"/>
    <n v="0"/>
    <n v="0"/>
    <n v="0"/>
    <n v="1161.1199999999999"/>
    <s v="&gt;90 days"/>
    <n v="3"/>
    <s v="C"/>
    <n v="21"/>
    <n v="158.20235304626519"/>
  </r>
  <r>
    <s v="CHD8000175P0101"/>
    <s v="软连接垫片φ12.5X3"/>
    <x v="3"/>
    <n v="212"/>
    <x v="0"/>
    <s v="VEP"/>
    <s v="MRP"/>
    <s v="MRP"/>
    <s v="VMI"/>
    <n v="226"/>
    <n v="0"/>
    <n v="1.58"/>
    <n v="0"/>
    <n v="0"/>
    <n v="3079"/>
    <n v="357.08000000000004"/>
    <n v="18.018837284832738"/>
    <n v="0"/>
    <n v="0"/>
    <n v="0"/>
    <n v="4864.8200000000006"/>
    <s v="&lt;30 days"/>
    <n v="3"/>
    <s v="C"/>
    <n v="21"/>
    <n v="0"/>
  </r>
  <r>
    <s v="CHD8000179P0103"/>
    <s v="合闸联锁垫片Φ4X5.5"/>
    <x v="2"/>
    <n v="212"/>
    <x v="0"/>
    <s v="VEP"/>
    <s v="SM"/>
    <s v="kanban"/>
    <n v="2600"/>
    <n v="1332"/>
    <n v="2100"/>
    <n v="0.85"/>
    <n v="0"/>
    <n v="700"/>
    <n v="33450"/>
    <n v="1132.2"/>
    <n v="2.4660687593423019"/>
    <n v="0"/>
    <n v="297.5"/>
    <n v="1785"/>
    <n v="28432.5"/>
    <s v="&lt;15 days"/>
    <n v="2"/>
    <s v="B"/>
    <n v="14"/>
    <n v="0"/>
  </r>
  <r>
    <s v="CHD8000182P0106"/>
    <s v="操作绝缘子调隙垫片Φ12×0.2"/>
    <x v="2"/>
    <n v="212"/>
    <x v="0"/>
    <s v="VEP"/>
    <s v="SM"/>
    <s v="kanban"/>
    <n v="2600"/>
    <n v="905"/>
    <n v="1200"/>
    <n v="0.61"/>
    <n v="0"/>
    <n v="200"/>
    <n v="597"/>
    <n v="552.04999999999995"/>
    <n v="814.3718592964824"/>
    <n v="0"/>
    <n v="61"/>
    <n v="732"/>
    <n v="364.17"/>
    <s v="&gt;90 days"/>
    <n v="3"/>
    <s v="C"/>
    <n v="21"/>
    <n v="354.95752186227321"/>
  </r>
  <r>
    <s v="CHD8000182P0107"/>
    <s v="操作绝缘子调隙垫片φ14×0.2"/>
    <x v="2"/>
    <n v="212"/>
    <x v="0"/>
    <s v="VEP"/>
    <s v="SM"/>
    <s v="kanban"/>
    <n v="2600"/>
    <n v="249"/>
    <n v="150"/>
    <n v="0.62"/>
    <n v="0"/>
    <n v="50"/>
    <n v="51"/>
    <n v="154.38"/>
    <n v="6476.9607843137255"/>
    <n v="0"/>
    <n v="15.5"/>
    <n v="93"/>
    <n v="31.62"/>
    <s v="&gt;90 days"/>
    <n v="3"/>
    <s v="C"/>
    <n v="21"/>
    <n v="101.56044339120562"/>
  </r>
  <r>
    <s v="CHD8000183P0101"/>
    <s v="航空插头插针"/>
    <x v="2"/>
    <n v="212"/>
    <x v="0"/>
    <s v="VEP"/>
    <s v="SM"/>
    <s v="kanban"/>
    <n v="2600"/>
    <n v="944"/>
    <n v="60000"/>
    <n v="0.69"/>
    <n v="0"/>
    <n v="12000"/>
    <n v="723288.79"/>
    <n v="651.3599999999999"/>
    <n v="0.12565520336627917"/>
    <n v="0"/>
    <n v="4140"/>
    <n v="41400"/>
    <n v="499069.26509999996"/>
    <s v="&lt;15 days"/>
    <n v="1"/>
    <s v="C"/>
    <n v="7"/>
    <n v="0"/>
  </r>
  <r>
    <s v="CHD8000183P0102"/>
    <s v="航空插头插针 2.5mm2"/>
    <x v="2"/>
    <n v="212"/>
    <x v="0"/>
    <s v="VEP"/>
    <s v="SM"/>
    <s v="kanban"/>
    <n v="2600"/>
    <n v="1566"/>
    <n v="1800"/>
    <n v="0.69"/>
    <n v="0"/>
    <n v="600"/>
    <n v="32550.49"/>
    <n v="1080.54"/>
    <n v="10.585401325755772"/>
    <n v="0"/>
    <n v="206.99999999999997"/>
    <n v="1242"/>
    <n v="22459.838100000001"/>
    <s v="&lt;15 days"/>
    <n v="2"/>
    <s v="B"/>
    <n v="14"/>
    <n v="0"/>
  </r>
  <r>
    <s v="CHD8000183P0106"/>
    <s v="航空插头插针1.5mm"/>
    <x v="2"/>
    <n v="212"/>
    <x v="0"/>
    <s v="VEP"/>
    <s v="SM"/>
    <s v="kanban"/>
    <n v="2600"/>
    <n v="4984.92"/>
    <n v="800"/>
    <n v="0.69"/>
    <n v="0"/>
    <n v="200"/>
    <n v="11749.08"/>
    <n v="3439.5947999999999"/>
    <n v="48.649766620024721"/>
    <n v="0"/>
    <n v="69"/>
    <n v="552"/>
    <n v="8106.8651999999993"/>
    <s v="&lt;90 days"/>
    <n v="3"/>
    <s v="B"/>
    <n v="21"/>
    <n v="1290.2145285087804"/>
  </r>
  <r>
    <s v="CHD8000184P0101"/>
    <s v="活门驱动垫板12"/>
    <x v="3"/>
    <n v="212"/>
    <x v="0"/>
    <s v="VEP"/>
    <s v="MRP"/>
    <s v="MRP"/>
    <s v="VMI"/>
    <n v="42"/>
    <n v="0"/>
    <n v="2.4"/>
    <n v="0"/>
    <n v="0"/>
    <n v="24967"/>
    <n v="100.8"/>
    <n v="72.876028357431807"/>
    <n v="0"/>
    <n v="0"/>
    <n v="0"/>
    <n v="59920.799999999996"/>
    <s v="&lt;90 days"/>
    <n v="2"/>
    <s v="C"/>
    <n v="14"/>
    <n v="53.747501103547485"/>
  </r>
  <r>
    <s v="CHD8000185P0108"/>
    <s v="金属面板12-275"/>
    <x v="14"/>
    <n v="212"/>
    <x v="0"/>
    <s v="VEP"/>
    <s v="Order specific"/>
    <s v="Order specific"/>
    <n v="2100"/>
    <n v="4"/>
    <n v="0"/>
    <n v="67.84"/>
    <n v="0"/>
    <n v="0"/>
    <n v="58"/>
    <n v="271.36"/>
    <n v="264.31034482758622"/>
    <n v="0"/>
    <n v="0"/>
    <n v="0"/>
    <n v="3934.7200000000003"/>
    <s v="Order specific"/>
    <s v="Order specific"/>
    <s v="C"/>
    <s v=""/>
    <n v="0"/>
  </r>
  <r>
    <s v="CHD8000185P0109"/>
    <s v="金属面板12-210-40"/>
    <x v="14"/>
    <n v="212"/>
    <x v="0"/>
    <s v="VEP"/>
    <s v="Order specific"/>
    <s v="Order specific"/>
    <n v="2100"/>
    <n v="19"/>
    <n v="37"/>
    <n v="60.14"/>
    <n v="0"/>
    <n v="0"/>
    <n v="239"/>
    <n v="1142.6600000000001"/>
    <n v="6.1087866108786608"/>
    <n v="0"/>
    <n v="0"/>
    <n v="2225.1799999999998"/>
    <n v="14373.460000000001"/>
    <s v="Order specific"/>
    <s v="Order specific"/>
    <s v="B"/>
    <s v=""/>
    <n v="0"/>
  </r>
  <r>
    <s v="CHD8000185P0110"/>
    <s v="金属面板12-150"/>
    <x v="14"/>
    <n v="212"/>
    <x v="0"/>
    <s v="VEP"/>
    <s v="Order specific"/>
    <s v="Order specific"/>
    <n v="2100"/>
    <n v="5"/>
    <n v="5"/>
    <n v="46.97"/>
    <n v="0"/>
    <n v="0"/>
    <n v="46"/>
    <n v="234.85"/>
    <n v="150.7608695652174"/>
    <n v="0"/>
    <n v="0"/>
    <n v="234.85"/>
    <n v="2160.62"/>
    <s v="Order specific"/>
    <s v="Order specific"/>
    <s v="C"/>
    <s v=""/>
    <n v="0"/>
  </r>
  <r>
    <s v="CHD8000186P0102"/>
    <s v="Y0闭锁连板12-1250"/>
    <x v="2"/>
    <n v="212"/>
    <x v="0"/>
    <s v="VEP"/>
    <s v="SM"/>
    <s v="kanban"/>
    <n v="2600"/>
    <n v="92"/>
    <n v="80"/>
    <n v="3.8"/>
    <n v="0"/>
    <n v="40"/>
    <n v="904"/>
    <n v="349.59999999999997"/>
    <n v="2.0188053097345131"/>
    <n v="0"/>
    <n v="76"/>
    <n v="304"/>
    <n v="3435.2"/>
    <s v="&lt;15 days"/>
    <n v="3"/>
    <s v="C"/>
    <n v="21"/>
    <n v="0"/>
  </r>
  <r>
    <s v="CHD8000186P0108"/>
    <s v="Y0闭锁连板12-3150"/>
    <x v="2"/>
    <n v="212"/>
    <x v="0"/>
    <s v="VEP"/>
    <s v="SM"/>
    <s v="kanban"/>
    <n v="2600"/>
    <n v="52"/>
    <n v="200"/>
    <n v="5.12"/>
    <n v="0"/>
    <n v="40"/>
    <n v="816"/>
    <n v="266.24"/>
    <n v="41.151960784313729"/>
    <n v="0"/>
    <n v="102.4"/>
    <n v="1024"/>
    <n v="4177.92"/>
    <s v="&lt;90 days"/>
    <n v="3"/>
    <s v="C"/>
    <n v="21"/>
    <n v="86.048641143537836"/>
  </r>
  <r>
    <s v="CHD8000186P0111"/>
    <s v="固定式联锁角板"/>
    <x v="14"/>
    <n v="212"/>
    <x v="0"/>
    <s v="VEP"/>
    <s v="Order specific"/>
    <s v="Order specific"/>
    <n v="2100"/>
    <n v="19"/>
    <n v="2"/>
    <n v="4.5599999999999996"/>
    <n v="0"/>
    <n v="0"/>
    <n v="75"/>
    <n v="86.639999999999986"/>
    <n v="253.06666666666666"/>
    <n v="0"/>
    <n v="0"/>
    <n v="9.1199999999999992"/>
    <n v="341.99999999999994"/>
    <s v="Order specific"/>
    <s v="Order specific"/>
    <s v="C"/>
    <s v=""/>
    <n v="0"/>
  </r>
  <r>
    <s v="CHD8000186P0115"/>
    <s v="控制盒安装板"/>
    <x v="2"/>
    <n v="202"/>
    <x v="0"/>
    <s v="VEP"/>
    <s v="SM"/>
    <s v="kanban"/>
    <n v="2600"/>
    <n v="29"/>
    <n v="30"/>
    <n v="7"/>
    <n v="0"/>
    <n v="10"/>
    <n v="249"/>
    <n v="203"/>
    <n v="27.851405622489963"/>
    <n v="0"/>
    <n v="35"/>
    <n v="210"/>
    <n v="1743"/>
    <s v="&lt;30 days"/>
    <n v="3"/>
    <s v="C"/>
    <n v="21"/>
    <n v="32.958886806056256"/>
  </r>
  <r>
    <s v="CHD8000186P0116"/>
    <s v="弯板（两锁）"/>
    <x v="11"/>
    <n v="212"/>
    <x v="0"/>
    <s v="VEP"/>
    <s v="Order specific"/>
    <s v="Order specific"/>
    <n v="2100"/>
    <n v="1"/>
    <n v="0"/>
    <n v="4.34"/>
    <n v="0"/>
    <n v="0"/>
    <n v="23"/>
    <n v="4.34"/>
    <n v="460.21739130434787"/>
    <n v="0"/>
    <n v="0"/>
    <n v="0"/>
    <n v="99.82"/>
    <s v="Order specific"/>
    <s v="Order specific"/>
    <s v="C"/>
    <s v=""/>
    <n v="0"/>
  </r>
  <r>
    <s v="CHD8000186P0117"/>
    <s v="弯板（三锁）"/>
    <x v="11"/>
    <n v="212"/>
    <x v="0"/>
    <s v="VEP"/>
    <s v="Order specific"/>
    <s v="Order specific"/>
    <n v="2100"/>
    <n v="1"/>
    <n v="0"/>
    <n v="4.55"/>
    <n v="0"/>
    <n v="0"/>
    <n v="2"/>
    <n v="4.55"/>
    <n v="182.5"/>
    <n v="0"/>
    <n v="0"/>
    <n v="0"/>
    <n v="9.1"/>
    <s v="Order specific"/>
    <s v="Order specific"/>
    <s v="C"/>
    <s v=""/>
    <n v="0"/>
  </r>
  <r>
    <s v="CHD8000188P0101"/>
    <s v="固定块"/>
    <x v="3"/>
    <n v="212"/>
    <x v="0"/>
    <s v="VEP"/>
    <s v="MRP"/>
    <s v="MRP"/>
    <s v="VMI"/>
    <n v="51"/>
    <n v="0"/>
    <n v="3.07"/>
    <n v="0"/>
    <n v="0"/>
    <n v="6"/>
    <n v="156.57"/>
    <n v="60.833333333333329"/>
    <n v="0"/>
    <n v="0"/>
    <n v="0"/>
    <n v="18.419999999999998"/>
    <s v="&lt;90 days"/>
    <n v="3"/>
    <s v="C"/>
    <n v="21"/>
    <n v="67.66397753424657"/>
  </r>
  <r>
    <s v="CHD8000193P0101"/>
    <s v="左起吊板"/>
    <x v="3"/>
    <n v="212"/>
    <x v="0"/>
    <s v="VEP"/>
    <s v="MRP"/>
    <s v="MRP"/>
    <s v="VMI"/>
    <n v="6"/>
    <n v="0"/>
    <n v="23.17"/>
    <n v="0"/>
    <n v="0"/>
    <n v="4082"/>
    <n v="139.02000000000001"/>
    <n v="4.5602645761881435"/>
    <n v="0"/>
    <n v="0"/>
    <n v="0"/>
    <n v="94579.94"/>
    <s v="&lt;15 days"/>
    <n v="2"/>
    <s v="C"/>
    <n v="14"/>
    <n v="0"/>
  </r>
  <r>
    <s v="CHD8000194P0101"/>
    <s v="右起吊板"/>
    <x v="3"/>
    <n v="212"/>
    <x v="0"/>
    <s v="VEP"/>
    <s v="MRP"/>
    <s v="MRP"/>
    <s v="VMI"/>
    <n v="6"/>
    <n v="0"/>
    <n v="23.17"/>
    <n v="0"/>
    <n v="0"/>
    <n v="4082"/>
    <n v="139.02000000000001"/>
    <n v="0.53650171484566389"/>
    <n v="0"/>
    <n v="0"/>
    <n v="0"/>
    <n v="94579.94"/>
    <s v="&lt;15 days"/>
    <n v="2"/>
    <s v="C"/>
    <n v="14"/>
    <n v="0"/>
  </r>
  <r>
    <s v="CHD8000203P0108"/>
    <s v="锌散热罩"/>
    <x v="14"/>
    <n v="212"/>
    <x v="0"/>
    <s v="VEP"/>
    <s v="Order specific"/>
    <s v="Order specific"/>
    <n v="2100"/>
    <n v="38"/>
    <n v="0"/>
    <n v="373.26"/>
    <n v="0"/>
    <n v="0"/>
    <n v="85"/>
    <n v="14183.88"/>
    <n v="25.764705882352942"/>
    <n v="0"/>
    <n v="0"/>
    <n v="0"/>
    <n v="31727.1"/>
    <s v="Order specific"/>
    <s v="Order specific"/>
    <s v="A"/>
    <s v=""/>
    <n v="0"/>
  </r>
  <r>
    <s v="CHD8000204P0110"/>
    <s v="面板标识"/>
    <x v="14"/>
    <n v="202"/>
    <x v="0"/>
    <s v="VEP"/>
    <s v="Order specific"/>
    <s v="Order specific"/>
    <n v="2100"/>
    <n v="27"/>
    <n v="0"/>
    <n v="42.68"/>
    <n v="0"/>
    <n v="0"/>
    <n v="107"/>
    <n v="1152.3599999999999"/>
    <n v="129.62616822429905"/>
    <n v="0"/>
    <n v="0"/>
    <n v="0"/>
    <n v="4566.76"/>
    <s v="Order specific"/>
    <s v="Order specific"/>
    <s v="B"/>
    <s v=""/>
    <n v="0"/>
  </r>
  <r>
    <s v="CHD8000208P0106"/>
    <s v="螺杆VG3"/>
    <x v="3"/>
    <n v="212"/>
    <x v="0"/>
    <s v="VEP"/>
    <s v="MRP"/>
    <s v="MRP"/>
    <s v="VMI"/>
    <n v="22"/>
    <n v="0"/>
    <n v="5.55"/>
    <n v="0"/>
    <n v="0"/>
    <n v="0"/>
    <n v="122.1"/>
    <s v=""/>
    <n v="0"/>
    <n v="0"/>
    <n v="0"/>
    <n v="0"/>
    <s v="&gt;90 days"/>
    <n v="4"/>
    <s v="C"/>
    <n v="0"/>
    <n v="80.585999999999999"/>
  </r>
  <r>
    <s v="CHD8000209P0101"/>
    <s v="合闸弹簧固定杆275-40"/>
    <x v="2"/>
    <n v="212"/>
    <x v="0"/>
    <s v="VEP"/>
    <s v="SM"/>
    <s v="kanban"/>
    <n v="2600"/>
    <n v="170"/>
    <n v="0"/>
    <n v="5.98"/>
    <n v="0"/>
    <n v="150"/>
    <n v="7487"/>
    <n v="1016.6"/>
    <n v="1.0725257112328037"/>
    <n v="0"/>
    <n v="448.50000000000006"/>
    <n v="0"/>
    <n v="44772.26"/>
    <s v="&lt;15 days"/>
    <n v="2"/>
    <s v="B"/>
    <n v="14"/>
    <n v="0"/>
  </r>
  <r>
    <s v="CHD8000212P0102"/>
    <s v="触臂垫片Φ22×5"/>
    <x v="3"/>
    <n v="212"/>
    <x v="0"/>
    <s v="VEP"/>
    <s v="MRP"/>
    <s v="MRP"/>
    <s v="VMI"/>
    <n v="12"/>
    <n v="0"/>
    <n v="5.94"/>
    <n v="0"/>
    <n v="0"/>
    <n v="5116"/>
    <n v="71.28"/>
    <n v="12.128616106333073"/>
    <n v="0"/>
    <n v="0"/>
    <n v="0"/>
    <n v="30389.040000000001"/>
    <s v="&lt;15 days"/>
    <n v="2"/>
    <s v="C"/>
    <n v="14"/>
    <n v="0"/>
  </r>
  <r>
    <s v="CHD8000218P0103"/>
    <s v="垫块VG3"/>
    <x v="3"/>
    <n v="212"/>
    <x v="0"/>
    <s v="VEP"/>
    <s v="MRP"/>
    <s v="MRP"/>
    <s v="VMI"/>
    <n v="22"/>
    <n v="0"/>
    <n v="9.8000000000000007"/>
    <n v="0"/>
    <n v="0"/>
    <n v="0"/>
    <n v="215.60000000000002"/>
    <s v=""/>
    <n v="0"/>
    <n v="0"/>
    <n v="0"/>
    <n v="0"/>
    <s v="&gt;90 days"/>
    <n v="4"/>
    <s v="C"/>
    <n v="0"/>
    <n v="142.29600000000002"/>
  </r>
  <r>
    <s v="CHD8000234P0101"/>
    <s v="VG2泡橡胶垫"/>
    <x v="11"/>
    <n v="202"/>
    <x v="0"/>
    <s v="VEP"/>
    <s v="Order specific"/>
    <s v="Order specific"/>
    <n v="2100"/>
    <n v="297"/>
    <n v="84"/>
    <n v="2.97"/>
    <n v="0"/>
    <n v="0"/>
    <n v="1710"/>
    <n v="882.09"/>
    <n v="4.6959064327485383"/>
    <n v="0"/>
    <n v="0"/>
    <n v="249.48000000000002"/>
    <n v="5078.7000000000007"/>
    <s v="Order specific"/>
    <s v="Order specific"/>
    <s v="C"/>
    <s v=""/>
    <n v="0"/>
  </r>
  <r>
    <s v="CHD8000236P0114"/>
    <s v="底盘车零件把手"/>
    <x v="2"/>
    <n v="212"/>
    <x v="0"/>
    <s v="VEP"/>
    <s v="SM"/>
    <s v="kanban"/>
    <n v="2600"/>
    <n v="20"/>
    <n v="160"/>
    <n v="5.23"/>
    <n v="0"/>
    <n v="60"/>
    <n v="816"/>
    <n v="104.60000000000001"/>
    <n v="132.84926470588235"/>
    <n v="0"/>
    <n v="156.9"/>
    <n v="836.80000000000007"/>
    <n v="4267.68"/>
    <s v="&gt;90 days"/>
    <n v="3"/>
    <s v="C"/>
    <n v="21"/>
    <n v="58.123210958904117"/>
  </r>
  <r>
    <s v="CHD8010003P0102"/>
    <s v="合闸模块右侧板"/>
    <x v="14"/>
    <n v="212"/>
    <x v="0"/>
    <s v="VEP"/>
    <s v="Order specific"/>
    <s v="Order specific"/>
    <n v="2100"/>
    <n v="5"/>
    <n v="0"/>
    <n v="37.200000000000003"/>
    <n v="0"/>
    <n v="0"/>
    <n v="0"/>
    <n v="186"/>
    <s v=""/>
    <n v="0"/>
    <n v="0"/>
    <n v="0"/>
    <n v="0"/>
    <s v="Order specific"/>
    <s v="Order specific"/>
    <s v="C"/>
    <s v=""/>
    <n v="0"/>
  </r>
  <r>
    <s v="CHD8010006P0101"/>
    <s v="铝法兰VEG12-1250"/>
    <x v="14"/>
    <n v="212"/>
    <x v="0"/>
    <s v="VEP"/>
    <s v="Order specific"/>
    <s v="Order specific"/>
    <n v="2100"/>
    <n v="1"/>
    <n v="17"/>
    <n v="463.98"/>
    <n v="5"/>
    <n v="0"/>
    <n v="147"/>
    <n v="463.98"/>
    <n v="12.414965986394559"/>
    <n v="2319.9"/>
    <n v="0"/>
    <n v="7887.66"/>
    <n v="68205.06"/>
    <s v="Order specific"/>
    <s v="Order specific"/>
    <s v="C"/>
    <s v=""/>
    <n v="0"/>
  </r>
  <r>
    <s v="CHD8010009P0101"/>
    <s v="联杆"/>
    <x v="2"/>
    <n v="212"/>
    <x v="0"/>
    <s v="VEP"/>
    <s v="SM"/>
    <s v="kanban"/>
    <n v="2600"/>
    <n v="13"/>
    <n v="10"/>
    <n v="4.24"/>
    <n v="0"/>
    <n v="5"/>
    <n v="147"/>
    <n v="55.120000000000005"/>
    <n v="2.4829931972789114"/>
    <n v="0"/>
    <n v="10.600000000000001"/>
    <n v="42.400000000000006"/>
    <n v="623.28000000000009"/>
    <s v="&lt;15 days"/>
    <n v="3"/>
    <s v="C"/>
    <n v="21"/>
    <n v="0"/>
  </r>
  <r>
    <s v="CHD8010011R0102"/>
    <s v="关节轴承L=33"/>
    <x v="11"/>
    <n v="212"/>
    <x v="0"/>
    <s v="VEP"/>
    <s v="Order specific"/>
    <s v="Order specific"/>
    <n v="2100"/>
    <n v="40"/>
    <n v="0"/>
    <n v="8.85"/>
    <n v="0"/>
    <n v="0"/>
    <n v="1140"/>
    <n v="354"/>
    <n v="4.1622807017543861"/>
    <n v="0"/>
    <n v="0"/>
    <n v="0"/>
    <n v="10089"/>
    <s v="Order specific"/>
    <s v="Order specific"/>
    <s v="C"/>
    <s v=""/>
    <n v="0"/>
  </r>
  <r>
    <s v="CHD8010012P0102"/>
    <s v="接线端子安装板"/>
    <x v="2"/>
    <n v="212"/>
    <x v="0"/>
    <s v="VEP"/>
    <s v="SM"/>
    <s v="kanban"/>
    <n v="2600"/>
    <n v="10"/>
    <n v="10"/>
    <n v="8.8699999999999992"/>
    <n v="0"/>
    <n v="5"/>
    <n v="147"/>
    <n v="88.699999999999989"/>
    <n v="99.319727891156475"/>
    <n v="0"/>
    <n v="22.174999999999997"/>
    <n v="88.699999999999989"/>
    <n v="1303.8899999999999"/>
    <s v="&gt;90 days"/>
    <n v="3"/>
    <s v="C"/>
    <n v="21"/>
    <n v="46.163975753424658"/>
  </r>
  <r>
    <s v="CHD8010012R0102"/>
    <s v="油缓冲器"/>
    <x v="14"/>
    <n v="212"/>
    <x v="0"/>
    <s v="VEP"/>
    <s v="Order specific"/>
    <s v="Order specific"/>
    <n v="2100"/>
    <n v="26"/>
    <n v="0"/>
    <n v="66.88"/>
    <n v="0"/>
    <n v="0"/>
    <n v="0"/>
    <n v="1738.8799999999999"/>
    <s v=""/>
    <n v="0"/>
    <n v="0"/>
    <n v="0"/>
    <n v="0"/>
    <s v="Order specific"/>
    <s v="Order specific"/>
    <s v="B"/>
    <s v=""/>
    <n v="0"/>
  </r>
  <r>
    <s v="CHD8010012R0103"/>
    <s v="VEG40.5油缓冲器"/>
    <x v="14"/>
    <n v="212"/>
    <x v="0"/>
    <s v="VEP"/>
    <s v="Order specific"/>
    <s v="Order specific"/>
    <n v="2100"/>
    <n v="10"/>
    <n v="0"/>
    <n v="67.8"/>
    <n v="0"/>
    <n v="0"/>
    <n v="0"/>
    <n v="678"/>
    <s v=""/>
    <n v="0"/>
    <n v="0"/>
    <n v="0"/>
    <n v="0"/>
    <s v="Order specific"/>
    <s v="Order specific"/>
    <s v="C"/>
    <s v=""/>
    <n v="0"/>
  </r>
  <r>
    <s v="CHD8010013P0102"/>
    <s v="主输出拐臂连板"/>
    <x v="2"/>
    <n v="212"/>
    <x v="0"/>
    <s v="VEP"/>
    <s v="SM"/>
    <s v="kanban"/>
    <n v="2600"/>
    <n v="48"/>
    <n v="60"/>
    <n v="5.91"/>
    <n v="0"/>
    <n v="30"/>
    <n v="882"/>
    <n v="283.68"/>
    <n v="4.1383219954648522"/>
    <n v="0"/>
    <n v="88.65"/>
    <n v="354.6"/>
    <n v="5212.62"/>
    <s v="&lt;15 days"/>
    <n v="3"/>
    <s v="C"/>
    <n v="21"/>
    <n v="0"/>
  </r>
  <r>
    <s v="CHD8010013P0103"/>
    <s v="驱动连板"/>
    <x v="2"/>
    <n v="212"/>
    <x v="0"/>
    <s v="VEP"/>
    <s v="SM"/>
    <s v="kanban"/>
    <n v="2600"/>
    <n v="50"/>
    <n v="174"/>
    <n v="11.08"/>
    <n v="0"/>
    <n v="30"/>
    <n v="882"/>
    <n v="554"/>
    <n v="19.863945578231291"/>
    <n v="0"/>
    <n v="166.2"/>
    <n v="1927.92"/>
    <n v="9772.56"/>
    <s v="&lt;30 days"/>
    <n v="3"/>
    <s v="C"/>
    <n v="21"/>
    <n v="0"/>
  </r>
  <r>
    <s v="CHD8010017P0101"/>
    <s v="联锁扣板"/>
    <x v="2"/>
    <n v="212"/>
    <x v="0"/>
    <s v="VEP"/>
    <s v="SM"/>
    <s v="kanban"/>
    <n v="2600"/>
    <n v="8"/>
    <n v="14"/>
    <n v="4.53"/>
    <n v="0"/>
    <n v="5"/>
    <n v="148"/>
    <n v="36.24"/>
    <n v="123.31081081081081"/>
    <n v="0"/>
    <n v="11.325000000000001"/>
    <n v="63.42"/>
    <n v="670.44"/>
    <s v="&gt;90 days"/>
    <n v="3"/>
    <s v="C"/>
    <n v="21"/>
    <n v="19.845063715068495"/>
  </r>
  <r>
    <s v="CHD8010018P0108"/>
    <s v="导向销连接块"/>
    <x v="14"/>
    <n v="212"/>
    <x v="0"/>
    <s v="VEP"/>
    <s v="Order specific"/>
    <s v="Order specific"/>
    <n v="2100"/>
    <n v="110"/>
    <n v="0"/>
    <n v="31.95"/>
    <n v="0"/>
    <n v="0"/>
    <n v="0"/>
    <n v="3514.5"/>
    <s v=""/>
    <n v="0"/>
    <n v="0"/>
    <n v="0"/>
    <n v="0"/>
    <s v="Order specific"/>
    <s v="Order specific"/>
    <s v="B"/>
    <s v=""/>
    <n v="0"/>
  </r>
  <r>
    <s v="CHD8010019P0102"/>
    <s v="主轴523"/>
    <x v="14"/>
    <n v="212"/>
    <x v="0"/>
    <s v="VEP"/>
    <s v="Order specific"/>
    <s v="Order specific"/>
    <n v="2100"/>
    <n v="2"/>
    <n v="1"/>
    <n v="113.93"/>
    <n v="0"/>
    <n v="0"/>
    <n v="0"/>
    <n v="227.86"/>
    <s v=""/>
    <n v="0"/>
    <n v="0"/>
    <n v="113.93"/>
    <n v="0"/>
    <s v="Order specific"/>
    <s v="Order specific"/>
    <s v="C"/>
    <s v=""/>
    <n v="0"/>
  </r>
  <r>
    <s v="CHD8010019P0103"/>
    <s v="主轴410单"/>
    <x v="14"/>
    <n v="212"/>
    <x v="0"/>
    <s v="VEP"/>
    <s v="Order specific"/>
    <s v="Order specific"/>
    <n v="2100"/>
    <n v="1"/>
    <n v="17"/>
    <n v="81.709999999999994"/>
    <n v="0"/>
    <n v="0"/>
    <n v="147"/>
    <n v="81.709999999999994"/>
    <n v="4.9659863945578229"/>
    <n v="0"/>
    <n v="0"/>
    <n v="1389.07"/>
    <n v="12011.369999999999"/>
    <s v="Order specific"/>
    <s v="Order specific"/>
    <s v="C"/>
    <s v=""/>
    <n v="0"/>
  </r>
  <r>
    <s v="CHD8010023P0123"/>
    <s v="导向套VEG40.5-1250-25"/>
    <x v="14"/>
    <n v="212"/>
    <x v="0"/>
    <s v="VEP"/>
    <s v="Order specific"/>
    <s v="Order specific"/>
    <n v="2100"/>
    <n v="6"/>
    <n v="0"/>
    <n v="138.83000000000001"/>
    <n v="0"/>
    <n v="0"/>
    <n v="0"/>
    <n v="832.98"/>
    <s v=""/>
    <n v="0"/>
    <n v="0"/>
    <n v="0"/>
    <n v="0"/>
    <s v="Order specific"/>
    <s v="Order specific"/>
    <s v="C"/>
    <s v=""/>
    <n v="0"/>
  </r>
  <r>
    <s v="CHD8010023P0125"/>
    <s v="导向套VEG24-2500-31.5"/>
    <x v="14"/>
    <n v="212"/>
    <x v="0"/>
    <s v="VEP"/>
    <s v="Order specific"/>
    <s v="Order specific"/>
    <n v="2100"/>
    <n v="1"/>
    <n v="3"/>
    <n v="112.51"/>
    <n v="0"/>
    <n v="0"/>
    <n v="0"/>
    <n v="112.51"/>
    <s v=""/>
    <n v="0"/>
    <n v="0"/>
    <n v="337.53000000000003"/>
    <n v="0"/>
    <s v="Order specific"/>
    <s v="Order specific"/>
    <s v="C"/>
    <s v=""/>
    <n v="0"/>
  </r>
  <r>
    <s v="CHD8010024P0101"/>
    <s v="联杆装配连接块"/>
    <x v="2"/>
    <n v="212"/>
    <x v="0"/>
    <s v="VEP"/>
    <s v="SM"/>
    <s v="kanban"/>
    <n v="2600"/>
    <n v="16"/>
    <n v="28"/>
    <n v="4.59"/>
    <n v="0"/>
    <n v="10"/>
    <n v="294"/>
    <n v="73.44"/>
    <n v="1.2414965986394557"/>
    <n v="0"/>
    <n v="22.95"/>
    <n v="128.51999999999998"/>
    <n v="1349.46"/>
    <s v="&lt;15 days"/>
    <n v="3"/>
    <s v="C"/>
    <n v="21"/>
    <n v="0"/>
  </r>
  <r>
    <s v="CHD8010028P0104"/>
    <s v="盖板"/>
    <x v="11"/>
    <n v="212"/>
    <x v="0"/>
    <s v="VEP"/>
    <s v="Order specific"/>
    <s v="Order specific"/>
    <n v="2100"/>
    <n v="1"/>
    <n v="0"/>
    <n v="34.22"/>
    <n v="0"/>
    <n v="0"/>
    <n v="0"/>
    <n v="34.22"/>
    <s v=""/>
    <n v="0"/>
    <n v="0"/>
    <n v="0"/>
    <n v="0"/>
    <s v="Order specific"/>
    <s v="Order specific"/>
    <s v="C"/>
    <s v=""/>
    <n v="0"/>
  </r>
  <r>
    <s v="CHD8010030P0102"/>
    <s v="密封垫"/>
    <x v="11"/>
    <n v="202"/>
    <x v="0"/>
    <s v="VEP"/>
    <s v="Order specific"/>
    <s v="Order specific"/>
    <n v="2100"/>
    <n v="13"/>
    <n v="0"/>
    <n v="11.47"/>
    <n v="0"/>
    <n v="0"/>
    <n v="0"/>
    <n v="149.11000000000001"/>
    <s v=""/>
    <n v="0"/>
    <n v="0"/>
    <n v="0"/>
    <n v="0"/>
    <s v="Order specific"/>
    <s v="Order specific"/>
    <s v="C"/>
    <s v=""/>
    <n v="0"/>
  </r>
  <r>
    <s v="CHD8010033R0101"/>
    <s v="机械式计数器（左出逆时针）"/>
    <x v="14"/>
    <n v="202"/>
    <x v="0"/>
    <s v="VEP"/>
    <s v="Order specific"/>
    <s v="Order specific"/>
    <n v="2100"/>
    <n v="24"/>
    <n v="0"/>
    <n v="15.98"/>
    <n v="0"/>
    <n v="0"/>
    <n v="0"/>
    <n v="383.52"/>
    <s v=""/>
    <n v="0"/>
    <n v="0"/>
    <n v="0"/>
    <n v="0"/>
    <s v="Order specific"/>
    <s v="Order specific"/>
    <s v="C"/>
    <s v=""/>
    <n v="0"/>
  </r>
  <r>
    <s v="CHD8010035P0101"/>
    <s v="联锁装配上销套"/>
    <x v="2"/>
    <n v="212"/>
    <x v="0"/>
    <s v="VEP"/>
    <s v="SM"/>
    <s v="kanban"/>
    <n v="2600"/>
    <n v="3"/>
    <n v="24"/>
    <n v="4.7699999999999996"/>
    <n v="0"/>
    <n v="5"/>
    <n v="147"/>
    <n v="14.309999999999999"/>
    <n v="59.591836734693871"/>
    <n v="0"/>
    <n v="11.924999999999999"/>
    <n v="114.47999999999999"/>
    <n v="701.18999999999994"/>
    <s v="&lt;90 days"/>
    <n v="3"/>
    <s v="C"/>
    <n v="21"/>
    <n v="6.1163488356164368"/>
  </r>
  <r>
    <s v="CHD8010035P0102"/>
    <s v="联锁装配下销套"/>
    <x v="2"/>
    <n v="212"/>
    <x v="0"/>
    <s v="VEP"/>
    <s v="SM"/>
    <s v="kanban"/>
    <n v="2600"/>
    <n v="13"/>
    <n v="10"/>
    <n v="5"/>
    <n v="0"/>
    <n v="5"/>
    <n v="147"/>
    <n v="65"/>
    <n v="7.4489795918367339"/>
    <n v="0"/>
    <n v="12.5"/>
    <n v="50"/>
    <n v="735"/>
    <s v="&lt;15 days"/>
    <n v="3"/>
    <s v="C"/>
    <n v="21"/>
    <n v="0"/>
  </r>
  <r>
    <s v="CHD8010036P0101"/>
    <s v="联锁装配销钉"/>
    <x v="2"/>
    <n v="212"/>
    <x v="0"/>
    <s v="VEP"/>
    <s v="SM"/>
    <s v="kanban"/>
    <n v="2600"/>
    <n v="71"/>
    <n v="29"/>
    <n v="4.16"/>
    <n v="0"/>
    <n v="5"/>
    <n v="147"/>
    <n v="295.36"/>
    <n v="32.278911564625851"/>
    <n v="0"/>
    <n v="10.4"/>
    <n v="120.64"/>
    <n v="611.52"/>
    <s v="&lt;90 days"/>
    <n v="3"/>
    <s v="C"/>
    <n v="21"/>
    <n v="68.115182465753435"/>
  </r>
  <r>
    <s v="CHD8010036P0102"/>
    <s v="联锁装配销钉"/>
    <x v="2"/>
    <n v="212"/>
    <x v="0"/>
    <s v="VEP"/>
    <s v="SM"/>
    <s v="kanban"/>
    <n v="2600"/>
    <n v="5"/>
    <n v="10"/>
    <n v="3.24"/>
    <n v="0"/>
    <n v="5"/>
    <n v="147"/>
    <n v="16.200000000000003"/>
    <n v="176.29251700680271"/>
    <n v="0"/>
    <n v="8.1000000000000014"/>
    <n v="32.400000000000006"/>
    <n v="476.28000000000003"/>
    <s v="&gt;90 days"/>
    <n v="3"/>
    <s v="C"/>
    <n v="21"/>
    <n v="9.4183668145861485"/>
  </r>
  <r>
    <s v="CHD8010039P0101"/>
    <s v="分闸簧挂销φ8×43"/>
    <x v="2"/>
    <n v="212"/>
    <x v="0"/>
    <s v="VEP"/>
    <s v="SM"/>
    <s v="kanban"/>
    <n v="2600"/>
    <n v="113"/>
    <n v="400"/>
    <n v="2.1"/>
    <n v="0"/>
    <n v="120"/>
    <n v="3021"/>
    <n v="237.3"/>
    <n v="0.60410460112545517"/>
    <n v="0"/>
    <n v="126"/>
    <n v="840"/>
    <n v="6344.1"/>
    <s v="&lt;15 days"/>
    <n v="3"/>
    <s v="C"/>
    <n v="21"/>
    <n v="0"/>
  </r>
  <r>
    <s v="CHD8010039P0103"/>
    <s v="销轴φ10×25"/>
    <x v="2"/>
    <n v="212"/>
    <x v="0"/>
    <s v="VEP"/>
    <s v="SM"/>
    <s v="kanban"/>
    <n v="2600"/>
    <n v="51"/>
    <n v="120"/>
    <n v="3.26"/>
    <n v="0"/>
    <n v="30"/>
    <n v="882"/>
    <n v="166.26"/>
    <n v="46.763038548752839"/>
    <n v="0"/>
    <n v="48.9"/>
    <n v="391.2"/>
    <n v="2875.3199999999997"/>
    <s v="&lt;90 days"/>
    <n v="3"/>
    <s v="C"/>
    <n v="21"/>
    <n v="60.454143454964246"/>
  </r>
  <r>
    <s v="CHD8010039P0105"/>
    <s v="分闸簧挂销φ8×34"/>
    <x v="2"/>
    <n v="212"/>
    <x v="0"/>
    <s v="VEP"/>
    <s v="SM"/>
    <s v="kanban"/>
    <n v="2600"/>
    <n v="84"/>
    <n v="0"/>
    <n v="3.92"/>
    <n v="0"/>
    <n v="15"/>
    <n v="0"/>
    <n v="329.28"/>
    <s v=""/>
    <n v="0"/>
    <n v="29.4"/>
    <n v="0"/>
    <n v="0"/>
    <s v="&gt;90 days"/>
    <n v="4"/>
    <s v="C"/>
    <n v="0"/>
    <n v="217.32479999999998"/>
  </r>
  <r>
    <s v="CHD8010039P0106"/>
    <s v="分闸簧长挂销"/>
    <x v="2"/>
    <n v="212"/>
    <x v="0"/>
    <s v="VEP"/>
    <s v="SM"/>
    <s v="kanban"/>
    <n v="2600"/>
    <n v="59"/>
    <n v="0"/>
    <n v="3.51"/>
    <n v="0"/>
    <n v="15"/>
    <n v="2"/>
    <n v="207.08999999999997"/>
    <n v="15330"/>
    <n v="0"/>
    <n v="26.324999999999999"/>
    <n v="0"/>
    <n v="7.02"/>
    <s v="&gt;90 days"/>
    <n v="3"/>
    <s v="C"/>
    <n v="21"/>
    <n v="136.49216794520547"/>
  </r>
  <r>
    <s v="CHD8010041P0103"/>
    <s v="操作绝缘子导向件"/>
    <x v="14"/>
    <n v="212"/>
    <x v="0"/>
    <s v="VEP"/>
    <s v="Order specific"/>
    <s v="Order specific"/>
    <n v="2100"/>
    <n v="2"/>
    <n v="51"/>
    <n v="100.11"/>
    <n v="0"/>
    <n v="0"/>
    <n v="441"/>
    <n v="200.22"/>
    <n v="48.832199546485263"/>
    <n v="0"/>
    <n v="0"/>
    <n v="5105.6099999999997"/>
    <n v="44148.51"/>
    <s v="Order specific"/>
    <s v="Order specific"/>
    <s v="C"/>
    <s v=""/>
    <n v="0"/>
  </r>
  <r>
    <s v="CHD8010042P0101"/>
    <s v="操作绝缘子销轴φ12×43"/>
    <x v="2"/>
    <n v="212"/>
    <x v="0"/>
    <s v="VEP"/>
    <s v="SM"/>
    <s v="kanban"/>
    <n v="2600"/>
    <n v="30"/>
    <n v="72"/>
    <n v="3.06"/>
    <n v="0"/>
    <n v="15"/>
    <n v="441"/>
    <n v="91.8"/>
    <n v="1.655328798185941"/>
    <n v="0"/>
    <n v="22.95"/>
    <n v="220.32"/>
    <n v="1349.46"/>
    <s v="&lt;15 days"/>
    <n v="3"/>
    <s v="C"/>
    <n v="21"/>
    <n v="0"/>
  </r>
  <r>
    <s v="CHD8010044R0102"/>
    <s v="VEG拉杆40.5-1250-25"/>
    <x v="11"/>
    <n v="202"/>
    <x v="0"/>
    <s v="VEP"/>
    <s v="Order specific"/>
    <s v="Order specific"/>
    <n v="2100"/>
    <n v="5"/>
    <n v="3"/>
    <n v="73.09"/>
    <n v="0"/>
    <n v="0"/>
    <n v="1"/>
    <n v="365.45000000000005"/>
    <n v="10950"/>
    <n v="0"/>
    <n v="0"/>
    <n v="219.27"/>
    <n v="73.09"/>
    <s v="Order specific"/>
    <s v="Order specific"/>
    <s v="C"/>
    <s v=""/>
    <n v="0"/>
  </r>
  <r>
    <s v="CHD8010048P0101"/>
    <s v="极柱垫片1250"/>
    <x v="2"/>
    <n v="202"/>
    <x v="0"/>
    <s v="VEP"/>
    <s v="SM"/>
    <s v="kanban"/>
    <n v="2600"/>
    <n v="163"/>
    <n v="300"/>
    <n v="6.26"/>
    <n v="0"/>
    <n v="60"/>
    <n v="1764"/>
    <n v="1020.38"/>
    <n v="1.0345804988662131"/>
    <n v="0"/>
    <n v="187.79999999999998"/>
    <n v="1878"/>
    <n v="11042.64"/>
    <s v="&lt;15 days"/>
    <n v="2"/>
    <s v="B"/>
    <n v="14"/>
    <n v="0"/>
  </r>
  <r>
    <s v="CHD8010048P0102"/>
    <s v="极柱垫片2500"/>
    <x v="2"/>
    <n v="202"/>
    <x v="0"/>
    <s v="VEP"/>
    <s v="SM"/>
    <s v="kanban"/>
    <n v="2600"/>
    <n v="238"/>
    <n v="0"/>
    <n v="6.26"/>
    <n v="0"/>
    <n v="60"/>
    <n v="4"/>
    <n v="1489.8799999999999"/>
    <n v="14873.75"/>
    <n v="0"/>
    <n v="187.79999999999998"/>
    <n v="0"/>
    <n v="25.04"/>
    <s v="&gt;90 days"/>
    <n v="3"/>
    <s v="B"/>
    <n v="21"/>
    <n v="981.93246573325496"/>
  </r>
  <r>
    <s v="CHD8010060P0102"/>
    <s v="拐臂安装板垫块"/>
    <x v="2"/>
    <n v="212"/>
    <x v="0"/>
    <s v="VEP"/>
    <s v="SM"/>
    <s v="kanban"/>
    <n v="2600"/>
    <n v="1199"/>
    <n v="0"/>
    <n v="7.76"/>
    <n v="0"/>
    <n v="30"/>
    <n v="60"/>
    <n v="9304.24"/>
    <n v="1447.8333333333335"/>
    <n v="0"/>
    <n v="116.39999999999999"/>
    <n v="0"/>
    <n v="465.59999999999997"/>
    <s v="&gt;90 days"/>
    <n v="3"/>
    <s v="A"/>
    <n v="21"/>
    <n v="6051.7296077356978"/>
  </r>
  <r>
    <s v="CHD8010062R0101"/>
    <s v="滑板焊接12-2500-40"/>
    <x v="2"/>
    <n v="202"/>
    <x v="0"/>
    <s v="VEP"/>
    <s v="SM"/>
    <s v="kanban"/>
    <n v="2600"/>
    <n v="32"/>
    <n v="0"/>
    <n v="9.9700000000000006"/>
    <n v="0"/>
    <n v="5"/>
    <n v="0"/>
    <n v="319.04000000000002"/>
    <s v=""/>
    <n v="0"/>
    <n v="24.925000000000001"/>
    <n v="0"/>
    <n v="0"/>
    <s v="&gt;90 days"/>
    <n v="4"/>
    <s v="C"/>
    <n v="0"/>
    <n v="210.56640000000002"/>
  </r>
  <r>
    <s v="CHD8010062R0102"/>
    <s v="滑板焊接12-1250-31.5"/>
    <x v="2"/>
    <n v="202"/>
    <x v="0"/>
    <s v="VEP"/>
    <s v="SM"/>
    <s v="kanban"/>
    <n v="2600"/>
    <n v="13"/>
    <n v="0"/>
    <n v="13"/>
    <n v="0"/>
    <n v="5"/>
    <n v="147"/>
    <n v="169"/>
    <n v="79.455782312925166"/>
    <n v="0"/>
    <n v="32.5"/>
    <n v="0"/>
    <n v="1911"/>
    <s v="&lt;90 days"/>
    <n v="3"/>
    <s v="C"/>
    <n v="21"/>
    <n v="82.060207191780833"/>
  </r>
  <r>
    <s v="CHD8010067P0106"/>
    <s v="大拐臂VEG24-2500-31.5"/>
    <x v="14"/>
    <n v="212"/>
    <x v="0"/>
    <s v="VEP"/>
    <s v="Order specific"/>
    <s v="Order specific"/>
    <n v="2100"/>
    <n v="12"/>
    <n v="0"/>
    <n v="58.62"/>
    <n v="0"/>
    <n v="0"/>
    <n v="0"/>
    <n v="703.43999999999994"/>
    <s v=""/>
    <n v="0"/>
    <n v="0"/>
    <n v="0"/>
    <n v="0"/>
    <s v="Order specific"/>
    <s v="Order specific"/>
    <s v="C"/>
    <s v=""/>
    <n v="0"/>
  </r>
  <r>
    <s v="CHD8010076P0101"/>
    <s v="面板"/>
    <x v="14"/>
    <n v="212"/>
    <x v="0"/>
    <s v="VEP"/>
    <s v="Order specific"/>
    <s v="Order specific"/>
    <n v="2100"/>
    <n v="4"/>
    <n v="0"/>
    <n v="64.239999999999995"/>
    <n v="0"/>
    <n v="0"/>
    <n v="0"/>
    <n v="256.95999999999998"/>
    <s v=""/>
    <n v="0"/>
    <n v="0"/>
    <n v="0"/>
    <n v="0"/>
    <s v="Order specific"/>
    <s v="Order specific"/>
    <s v="C"/>
    <s v=""/>
    <n v="0"/>
  </r>
  <r>
    <s v="CHD8010076P0102"/>
    <s v="面板40.5kV-1250-25"/>
    <x v="14"/>
    <n v="212"/>
    <x v="0"/>
    <s v="VEP"/>
    <s v="Order specific"/>
    <s v="Order specific"/>
    <n v="2100"/>
    <n v="2"/>
    <n v="0"/>
    <n v="53.05"/>
    <n v="0"/>
    <n v="0"/>
    <n v="10"/>
    <n v="106.1"/>
    <n v="146"/>
    <n v="0"/>
    <n v="0"/>
    <n v="0"/>
    <n v="530.5"/>
    <s v="Order specific"/>
    <s v="Order specific"/>
    <s v="C"/>
    <s v=""/>
    <n v="0"/>
  </r>
  <r>
    <s v="CHD8010079P0105"/>
    <s v="拉杆连接轴VEG40.5-1250-25"/>
    <x v="14"/>
    <n v="212"/>
    <x v="0"/>
    <s v="VEP"/>
    <s v="Order specific"/>
    <s v="Order specific"/>
    <n v="2100"/>
    <n v="3"/>
    <n v="0"/>
    <n v="54.05"/>
    <n v="0"/>
    <n v="0"/>
    <n v="0"/>
    <n v="162.14999999999998"/>
    <s v=""/>
    <n v="0"/>
    <n v="0"/>
    <n v="0"/>
    <n v="0"/>
    <s v="Order specific"/>
    <s v="Order specific"/>
    <s v="C"/>
    <s v=""/>
    <n v="0"/>
  </r>
  <r>
    <s v="CHD8010079P0107"/>
    <s v="拉杆连接轴VEG40.5-2500-31.5"/>
    <x v="14"/>
    <n v="212"/>
    <x v="0"/>
    <s v="VEP"/>
    <s v="Order specific"/>
    <s v="Order specific"/>
    <n v="2100"/>
    <n v="1"/>
    <n v="0"/>
    <n v="44.64"/>
    <n v="0"/>
    <n v="0"/>
    <n v="1"/>
    <n v="44.64"/>
    <n v="1095"/>
    <n v="0"/>
    <n v="0"/>
    <n v="0"/>
    <n v="44.64"/>
    <s v="Order specific"/>
    <s v="Order specific"/>
    <s v="C"/>
    <s v=""/>
    <n v="0"/>
  </r>
  <r>
    <s v="CHD8010079P0108"/>
    <s v="拉杆连接轴VEG12-2500-40"/>
    <x v="14"/>
    <n v="212"/>
    <x v="0"/>
    <s v="VEP"/>
    <s v="Order specific"/>
    <s v="Order specific"/>
    <n v="2100"/>
    <n v="114"/>
    <n v="0"/>
    <n v="46.33"/>
    <n v="0"/>
    <n v="0"/>
    <n v="0"/>
    <n v="5281.62"/>
    <s v=""/>
    <n v="0"/>
    <n v="0"/>
    <n v="0"/>
    <n v="0"/>
    <s v="Order specific"/>
    <s v="Order specific"/>
    <s v="B"/>
    <s v=""/>
    <n v="0"/>
  </r>
  <r>
    <s v="CHD8010082P0101"/>
    <s v="主传动拐臂"/>
    <x v="2"/>
    <n v="212"/>
    <x v="0"/>
    <s v="VEP"/>
    <s v="SM"/>
    <s v="kanban"/>
    <n v="2600"/>
    <n v="39"/>
    <n v="57"/>
    <n v="20.9"/>
    <n v="0"/>
    <n v="15"/>
    <n v="441"/>
    <n v="815.09999999999991"/>
    <n v="94.353741496598644"/>
    <n v="0"/>
    <n v="156.75"/>
    <n v="1191.3"/>
    <n v="9216.9"/>
    <s v="&gt;90 days"/>
    <n v="3"/>
    <s v="C"/>
    <n v="21"/>
    <n v="418.23268767123284"/>
  </r>
  <r>
    <s v="CHD8010086P0109"/>
    <s v="主轴限位套32.5X47"/>
    <x v="2"/>
    <n v="212"/>
    <x v="0"/>
    <s v="VEP"/>
    <s v="SM"/>
    <s v="kanban"/>
    <n v="2600"/>
    <n v="27"/>
    <n v="0"/>
    <n v="2.5299999999999998"/>
    <n v="0"/>
    <n v="5"/>
    <n v="0"/>
    <n v="68.309999999999988"/>
    <s v=""/>
    <n v="0"/>
    <n v="6.3249999999999993"/>
    <n v="0"/>
    <n v="0"/>
    <s v="&gt;90 days"/>
    <n v="4"/>
    <s v="C"/>
    <n v="0"/>
    <n v="45.084599999999995"/>
  </r>
  <r>
    <s v="CHD8010086P0110"/>
    <s v="主轴限位套φ32.5X82"/>
    <x v="2"/>
    <n v="212"/>
    <x v="0"/>
    <s v="VEP"/>
    <s v="SM"/>
    <s v="kanban"/>
    <n v="2600"/>
    <n v="27"/>
    <n v="0"/>
    <n v="3.92"/>
    <n v="0"/>
    <n v="5"/>
    <n v="0"/>
    <n v="105.84"/>
    <s v=""/>
    <n v="0"/>
    <n v="9.8000000000000007"/>
    <n v="0"/>
    <n v="0"/>
    <s v="&gt;90 days"/>
    <n v="4"/>
    <s v="C"/>
    <n v="0"/>
    <n v="69.854400000000012"/>
  </r>
  <r>
    <s v="CHD8010086P0111"/>
    <s v="主轴限位套φ32.5X4"/>
    <x v="2"/>
    <n v="212"/>
    <x v="0"/>
    <s v="VEP"/>
    <s v="SM"/>
    <s v="kanban"/>
    <n v="2600"/>
    <n v="50"/>
    <n v="0"/>
    <n v="1.58"/>
    <n v="0"/>
    <n v="10"/>
    <n v="0"/>
    <n v="79"/>
    <s v=""/>
    <n v="0"/>
    <n v="7.9"/>
    <n v="0"/>
    <n v="0"/>
    <s v="&gt;90 days"/>
    <n v="4"/>
    <s v="C"/>
    <n v="0"/>
    <n v="52.14"/>
  </r>
  <r>
    <s v="CHD8010087P0101"/>
    <s v="弹簧导向轴"/>
    <x v="2"/>
    <n v="212"/>
    <x v="0"/>
    <s v="VEP"/>
    <s v="SM"/>
    <s v="kanban"/>
    <n v="2600"/>
    <n v="25"/>
    <n v="60"/>
    <n v="12.89"/>
    <n v="0"/>
    <n v="15"/>
    <n v="441"/>
    <n v="322.25"/>
    <n v="41.383219954648531"/>
    <n v="0"/>
    <n v="96.675000000000011"/>
    <n v="773.40000000000009"/>
    <n v="5684.4900000000007"/>
    <s v="&lt;90 days"/>
    <n v="3"/>
    <s v="C"/>
    <n v="21"/>
    <n v="104.75755972602742"/>
  </r>
  <r>
    <s v="CHD8010088P0101"/>
    <s v="分闸压簧"/>
    <x v="2"/>
    <n v="219"/>
    <x v="0"/>
    <s v="VEP"/>
    <s v="SM"/>
    <s v="kanban"/>
    <n v="2600"/>
    <n v="46"/>
    <n v="135"/>
    <n v="2.52"/>
    <n v="0"/>
    <n v="25"/>
    <n v="407"/>
    <n v="115.92"/>
    <n v="22.420147420147419"/>
    <n v="0"/>
    <n v="31.5"/>
    <n v="340.2"/>
    <n v="1025.6400000000001"/>
    <s v="&lt;30 days"/>
    <n v="3"/>
    <s v="C"/>
    <n v="21"/>
    <n v="4.8461546958904167"/>
  </r>
  <r>
    <s v="CHD8010089P0101"/>
    <s v="连板销轴φ12×33"/>
    <x v="2"/>
    <n v="212"/>
    <x v="0"/>
    <s v="VEP"/>
    <s v="SM"/>
    <s v="kanban"/>
    <n v="2600"/>
    <n v="137"/>
    <n v="57"/>
    <n v="4.45"/>
    <n v="0"/>
    <n v="15"/>
    <n v="441"/>
    <n v="609.65"/>
    <n v="38.072562358276642"/>
    <n v="0"/>
    <n v="33.375"/>
    <n v="253.65"/>
    <n v="1962.45"/>
    <s v="&lt;90 days"/>
    <n v="3"/>
    <s v="C"/>
    <n v="21"/>
    <n v="180.43098278737341"/>
  </r>
  <r>
    <s v="CHD8010089P0102"/>
    <s v="拐臂销轴φ12×24.5"/>
    <x v="2"/>
    <n v="212"/>
    <x v="0"/>
    <s v="VEP"/>
    <s v="SM"/>
    <s v="kanban"/>
    <n v="2600"/>
    <n v="104"/>
    <n v="57"/>
    <n v="4.28"/>
    <n v="0"/>
    <n v="15"/>
    <n v="441"/>
    <n v="445.12"/>
    <n v="113.39002267573696"/>
    <n v="0"/>
    <n v="32.1"/>
    <n v="243.96"/>
    <n v="1887.48"/>
    <s v="&gt;90 days"/>
    <n v="3"/>
    <s v="C"/>
    <n v="21"/>
    <n v="239.37085741025902"/>
  </r>
  <r>
    <s v="CHD8010089P0103"/>
    <s v="销轴&lt;MOD-DIAM&gt;12X36"/>
    <x v="2"/>
    <n v="212"/>
    <x v="0"/>
    <s v="VEP"/>
    <s v="SM"/>
    <s v="kanban"/>
    <n v="2600"/>
    <n v="203"/>
    <n v="0"/>
    <n v="4.3099999999999996"/>
    <n v="0"/>
    <n v="15"/>
    <n v="0"/>
    <n v="874.93"/>
    <s v=""/>
    <n v="0"/>
    <n v="32.324999999999996"/>
    <n v="0"/>
    <n v="0"/>
    <s v="&gt;90 days"/>
    <n v="4"/>
    <s v="C"/>
    <n v="0"/>
    <n v="577.4538"/>
  </r>
  <r>
    <s v="CHD8010090P0101"/>
    <s v="限位套φ12.5X6"/>
    <x v="2"/>
    <n v="212"/>
    <x v="0"/>
    <s v="VEP"/>
    <s v="SM"/>
    <s v="kanban"/>
    <n v="2600"/>
    <n v="133"/>
    <n v="120"/>
    <n v="1.93"/>
    <n v="0"/>
    <n v="30"/>
    <n v="882"/>
    <n v="256.69"/>
    <n v="84.007936507936506"/>
    <n v="0"/>
    <n v="28.95"/>
    <n v="231.6"/>
    <n v="1702.26"/>
    <s v="&lt;90 days"/>
    <n v="3"/>
    <s v="C"/>
    <n v="21"/>
    <n v="127.06555130845537"/>
  </r>
  <r>
    <s v="CHD8010090P0102"/>
    <s v="限位套φ12.5X15"/>
    <x v="2"/>
    <n v="212"/>
    <x v="0"/>
    <s v="VEP"/>
    <s v="SM"/>
    <s v="kanban"/>
    <n v="2600"/>
    <n v="30"/>
    <n v="57"/>
    <n v="2.08"/>
    <n v="0"/>
    <n v="15"/>
    <n v="441"/>
    <n v="62.400000000000006"/>
    <n v="110.07936507936508"/>
    <n v="0"/>
    <n v="15.600000000000001"/>
    <n v="118.56"/>
    <n v="917.28000000000009"/>
    <s v="&gt;90 days"/>
    <n v="3"/>
    <s v="C"/>
    <n v="21"/>
    <n v="33.327268637346791"/>
  </r>
  <r>
    <s v="CHD8010094P0101"/>
    <s v="合闸弹簧固定杆"/>
    <x v="14"/>
    <n v="212"/>
    <x v="0"/>
    <s v="VEP"/>
    <s v="Order specific"/>
    <s v="Order specific"/>
    <n v="2100"/>
    <n v="8"/>
    <n v="0"/>
    <n v="7.91"/>
    <n v="0"/>
    <n v="0"/>
    <n v="0"/>
    <n v="63.28"/>
    <s v=""/>
    <n v="0"/>
    <n v="0"/>
    <n v="0"/>
    <n v="0"/>
    <s v="Order specific"/>
    <s v="Order specific"/>
    <s v="C"/>
    <s v=""/>
    <n v="0"/>
  </r>
  <r>
    <s v="CHD8010094P0102"/>
    <s v="合闸弹簧固定杆"/>
    <x v="14"/>
    <n v="212"/>
    <x v="0"/>
    <s v="VEP"/>
    <s v="Order specific"/>
    <s v="Order specific"/>
    <n v="2100"/>
    <n v="8"/>
    <n v="0"/>
    <n v="6.13"/>
    <n v="0"/>
    <n v="0"/>
    <n v="0"/>
    <n v="49.04"/>
    <s v=""/>
    <n v="0"/>
    <n v="0"/>
    <n v="0"/>
    <n v="0"/>
    <s v="Order specific"/>
    <s v="Order specific"/>
    <s v="C"/>
    <s v=""/>
    <n v="0"/>
  </r>
  <r>
    <s v="CHD8010096P0107"/>
    <s v="轴承座（左）40.5-1250-25"/>
    <x v="2"/>
    <n v="212"/>
    <x v="0"/>
    <s v="VEP"/>
    <s v="SM"/>
    <s v="kanban"/>
    <n v="2600"/>
    <n v="46"/>
    <n v="0"/>
    <n v="11.02"/>
    <n v="0"/>
    <n v="15"/>
    <n v="0"/>
    <n v="506.91999999999996"/>
    <s v=""/>
    <n v="0"/>
    <n v="82.649999999999991"/>
    <n v="0"/>
    <n v="0"/>
    <s v="&gt;90 days"/>
    <n v="4"/>
    <s v="C"/>
    <n v="0"/>
    <n v="334.56720000000001"/>
  </r>
  <r>
    <s v="CHD8010096P0108"/>
    <s v="轴承座（右）40.5-1250-25"/>
    <x v="2"/>
    <n v="212"/>
    <x v="0"/>
    <s v="VEP"/>
    <s v="SM"/>
    <s v="kanban"/>
    <n v="2600"/>
    <n v="46"/>
    <n v="0"/>
    <n v="9.64"/>
    <n v="0"/>
    <n v="15"/>
    <n v="0"/>
    <n v="443.44000000000005"/>
    <s v=""/>
    <n v="0"/>
    <n v="72.300000000000011"/>
    <n v="0"/>
    <n v="0"/>
    <s v="&gt;90 days"/>
    <n v="4"/>
    <s v="C"/>
    <n v="0"/>
    <n v="292.67040000000003"/>
  </r>
  <r>
    <s v="CHD8010101P0101"/>
    <s v="面板标识"/>
    <x v="11"/>
    <n v="202"/>
    <x v="0"/>
    <s v="VEP"/>
    <s v="Order specific"/>
    <s v="Order specific"/>
    <n v="2100"/>
    <n v="60"/>
    <n v="0"/>
    <n v="44.19"/>
    <n v="0"/>
    <n v="0"/>
    <n v="0"/>
    <n v="2651.3999999999996"/>
    <s v=""/>
    <n v="0"/>
    <n v="0"/>
    <n v="0"/>
    <n v="0"/>
    <s v="Order specific"/>
    <s v="Order specific"/>
    <s v="B"/>
    <s v=""/>
    <n v="0"/>
  </r>
  <r>
    <s v="CHD8010103P0101"/>
    <s v="面板标识"/>
    <x v="11"/>
    <n v="202"/>
    <x v="0"/>
    <s v="VEP"/>
    <s v="Order specific"/>
    <s v="Order specific"/>
    <n v="2100"/>
    <n v="13"/>
    <n v="0"/>
    <n v="44.01"/>
    <n v="0"/>
    <n v="0"/>
    <n v="0"/>
    <n v="572.13"/>
    <s v=""/>
    <n v="0"/>
    <n v="0"/>
    <n v="0"/>
    <n v="0"/>
    <s v="Order specific"/>
    <s v="Order specific"/>
    <s v="C"/>
    <s v=""/>
    <n v="0"/>
  </r>
  <r>
    <s v="CHD8010107P0105"/>
    <s v="导向圆盘"/>
    <x v="14"/>
    <n v="212"/>
    <x v="0"/>
    <s v="VEP"/>
    <s v="Order specific"/>
    <s v="Order specific"/>
    <n v="2100"/>
    <n v="48"/>
    <n v="0"/>
    <n v="42.01"/>
    <n v="0"/>
    <n v="0"/>
    <n v="0"/>
    <n v="2016.48"/>
    <s v=""/>
    <n v="0"/>
    <n v="0"/>
    <n v="0"/>
    <n v="0"/>
    <s v="Order specific"/>
    <s v="Order specific"/>
    <s v="B"/>
    <s v=""/>
    <n v="0"/>
  </r>
  <r>
    <s v="CHD8010108P0102"/>
    <s v="拉杆锁盖VEG40.5-1250-25"/>
    <x v="14"/>
    <n v="212"/>
    <x v="0"/>
    <s v="VEP"/>
    <s v="Order specific"/>
    <s v="Order specific"/>
    <n v="2100"/>
    <n v="1"/>
    <n v="3"/>
    <n v="6.15"/>
    <n v="0"/>
    <n v="0"/>
    <n v="1"/>
    <n v="6.15"/>
    <n v="17520"/>
    <n v="0"/>
    <n v="0"/>
    <n v="18.450000000000003"/>
    <n v="6.15"/>
    <s v="Order specific"/>
    <s v="Order specific"/>
    <s v="C"/>
    <s v=""/>
    <n v="0"/>
  </r>
  <r>
    <s v="CHD8010116P0101"/>
    <s v="拐臂"/>
    <x v="2"/>
    <n v="202"/>
    <x v="0"/>
    <s v="VEP"/>
    <s v="SM"/>
    <s v="kanban"/>
    <n v="2600"/>
    <n v="15"/>
    <n v="0"/>
    <n v="3.99"/>
    <n v="0"/>
    <n v="5"/>
    <n v="0"/>
    <n v="59.85"/>
    <s v=""/>
    <n v="0"/>
    <n v="9.9750000000000014"/>
    <n v="0"/>
    <n v="0"/>
    <s v="&gt;90 days"/>
    <n v="4"/>
    <s v="C"/>
    <n v="0"/>
    <n v="39.501000000000005"/>
  </r>
  <r>
    <s v="CHD8010116P0102"/>
    <s v="联锁拐臂"/>
    <x v="2"/>
    <n v="202"/>
    <x v="0"/>
    <s v="VEP"/>
    <s v="SM"/>
    <s v="kanban"/>
    <n v="2600"/>
    <n v="47"/>
    <n v="0"/>
    <n v="15.71"/>
    <n v="0"/>
    <n v="5"/>
    <n v="0"/>
    <n v="738.37"/>
    <s v=""/>
    <n v="0"/>
    <n v="39.275000000000006"/>
    <n v="0"/>
    <n v="0"/>
    <s v="&gt;90 days"/>
    <n v="4"/>
    <s v="C"/>
    <n v="0"/>
    <n v="487.32420000000002"/>
  </r>
  <r>
    <s v="CHD8010116P0103"/>
    <s v="联锁拐臂"/>
    <x v="2"/>
    <n v="202"/>
    <x v="0"/>
    <s v="VEP"/>
    <s v="SM"/>
    <s v="kanban"/>
    <n v="2600"/>
    <n v="19"/>
    <n v="0"/>
    <n v="14.67"/>
    <n v="0"/>
    <n v="5"/>
    <n v="141"/>
    <n v="278.73"/>
    <n v="121.66666666666666"/>
    <n v="0"/>
    <n v="36.674999999999997"/>
    <n v="0"/>
    <n v="2068.4699999999998"/>
    <s v="&gt;90 days"/>
    <n v="3"/>
    <s v="C"/>
    <n v="21"/>
    <n v="152.20948931506851"/>
  </r>
  <r>
    <s v="CHD8010116P0104"/>
    <s v="联锁拐臂"/>
    <x v="2"/>
    <n v="202"/>
    <x v="0"/>
    <s v="VEP"/>
    <s v="SM"/>
    <s v="kanban"/>
    <n v="2600"/>
    <n v="23"/>
    <n v="0"/>
    <n v="3.98"/>
    <n v="0"/>
    <n v="5"/>
    <n v="147"/>
    <n v="91.54"/>
    <n v="47.176870748299322"/>
    <n v="0"/>
    <n v="9.9499999999999993"/>
    <n v="0"/>
    <n v="585.05999999999995"/>
    <s v="&lt;90 days"/>
    <n v="3"/>
    <s v="C"/>
    <n v="21"/>
    <n v="33.523043576063451"/>
  </r>
  <r>
    <s v="CHD8010116P0105"/>
    <s v="联锁拐臂"/>
    <x v="2"/>
    <n v="202"/>
    <x v="0"/>
    <s v="VEP"/>
    <s v="SM"/>
    <s v="kanban"/>
    <n v="2600"/>
    <n v="23"/>
    <n v="0"/>
    <n v="11.48"/>
    <n v="0"/>
    <n v="5"/>
    <n v="0"/>
    <n v="264.04000000000002"/>
    <s v=""/>
    <n v="0"/>
    <n v="28.700000000000003"/>
    <n v="0"/>
    <n v="0"/>
    <s v="&gt;90 days"/>
    <n v="4"/>
    <s v="C"/>
    <n v="0"/>
    <n v="174.26640000000003"/>
  </r>
  <r>
    <s v="CHD8010116P0109"/>
    <s v="联锁拐臂（反）"/>
    <x v="2"/>
    <n v="212"/>
    <x v="0"/>
    <s v="VEP"/>
    <s v="SM"/>
    <s v="kanban"/>
    <n v="2600"/>
    <n v="13"/>
    <n v="20"/>
    <n v="9.9700000000000006"/>
    <n v="0"/>
    <n v="5"/>
    <n v="0"/>
    <n v="129.61000000000001"/>
    <s v=""/>
    <n v="0"/>
    <n v="24.925000000000001"/>
    <n v="199.4"/>
    <n v="0"/>
    <s v="&gt;90 days"/>
    <n v="4"/>
    <s v="C"/>
    <n v="0"/>
    <n v="85.542600000000007"/>
  </r>
  <r>
    <s v="CHD8010117P0101"/>
    <s v="轴"/>
    <x v="14"/>
    <n v="212"/>
    <x v="0"/>
    <s v="VEP"/>
    <s v="Order specific"/>
    <s v="Order specific"/>
    <n v="2100"/>
    <n v="6"/>
    <n v="0"/>
    <n v="9.93"/>
    <n v="0"/>
    <n v="0"/>
    <n v="0"/>
    <n v="59.58"/>
    <s v=""/>
    <n v="0"/>
    <n v="0"/>
    <n v="0"/>
    <n v="0"/>
    <s v="Order specific"/>
    <s v="Order specific"/>
    <s v="C"/>
    <s v=""/>
    <n v="0"/>
  </r>
  <r>
    <s v="CHD8010117P0103"/>
    <s v="后轴"/>
    <x v="2"/>
    <n v="212"/>
    <x v="0"/>
    <s v="VEP"/>
    <s v="SM"/>
    <s v="kanban"/>
    <n v="2600"/>
    <n v="35"/>
    <n v="0"/>
    <n v="7.09"/>
    <n v="0"/>
    <n v="5"/>
    <n v="0"/>
    <n v="248.15"/>
    <s v=""/>
    <n v="0"/>
    <n v="17.725000000000001"/>
    <n v="0"/>
    <n v="0"/>
    <s v="&gt;90 days"/>
    <n v="4"/>
    <s v="C"/>
    <n v="0"/>
    <n v="163.77900000000002"/>
  </r>
  <r>
    <s v="CHD8010117P0104"/>
    <s v="前轴"/>
    <x v="2"/>
    <n v="212"/>
    <x v="0"/>
    <s v="VEP"/>
    <s v="SM"/>
    <s v="kanban"/>
    <n v="2600"/>
    <n v="11"/>
    <n v="19"/>
    <n v="9.59"/>
    <n v="0"/>
    <n v="5"/>
    <n v="147"/>
    <n v="105.49"/>
    <n v="86.904761904761898"/>
    <n v="0"/>
    <n v="23.975000000000001"/>
    <n v="182.21"/>
    <n v="1409.73"/>
    <s v="&lt;90 days"/>
    <n v="3"/>
    <s v="C"/>
    <n v="21"/>
    <n v="52.799334575342463"/>
  </r>
  <r>
    <s v="CHD8010117P0105"/>
    <s v="后轴"/>
    <x v="2"/>
    <n v="212"/>
    <x v="0"/>
    <s v="VEP"/>
    <s v="SM"/>
    <s v="kanban"/>
    <n v="2600"/>
    <n v="8"/>
    <n v="24"/>
    <n v="7.23"/>
    <n v="0"/>
    <n v="5"/>
    <n v="149"/>
    <n v="57.84"/>
    <n v="26.946308724832218"/>
    <n v="0"/>
    <n v="18.075000000000003"/>
    <n v="173.52"/>
    <n v="1077.27"/>
    <s v="&lt;30 days"/>
    <n v="3"/>
    <s v="C"/>
    <n v="21"/>
    <n v="8.4240394520548012"/>
  </r>
  <r>
    <s v="CHD8010117P0106"/>
    <s v="中轴"/>
    <x v="2"/>
    <n v="212"/>
    <x v="0"/>
    <s v="VEP"/>
    <s v="SM"/>
    <s v="kanban"/>
    <n v="2600"/>
    <n v="30"/>
    <n v="0"/>
    <n v="6.2"/>
    <n v="0"/>
    <n v="5"/>
    <n v="0"/>
    <n v="186"/>
    <s v=""/>
    <n v="0"/>
    <n v="15.5"/>
    <n v="0"/>
    <n v="0"/>
    <s v="&gt;90 days"/>
    <n v="4"/>
    <s v="C"/>
    <n v="0"/>
    <n v="122.76"/>
  </r>
  <r>
    <s v="CHD8010117P0107"/>
    <s v="中轴"/>
    <x v="2"/>
    <n v="212"/>
    <x v="0"/>
    <s v="VEP"/>
    <s v="SM"/>
    <s v="kanban"/>
    <n v="2600"/>
    <n v="33"/>
    <n v="0"/>
    <n v="19.13"/>
    <n v="0"/>
    <n v="5"/>
    <n v="0"/>
    <n v="631.29"/>
    <s v=""/>
    <n v="0"/>
    <n v="47.824999999999996"/>
    <n v="0"/>
    <n v="0"/>
    <s v="&gt;90 days"/>
    <n v="4"/>
    <s v="C"/>
    <n v="0"/>
    <n v="416.65140000000002"/>
  </r>
  <r>
    <s v="CHD8010117P0108"/>
    <s v="中轴"/>
    <x v="2"/>
    <n v="212"/>
    <x v="0"/>
    <s v="VEP"/>
    <s v="SM"/>
    <s v="kanban"/>
    <n v="2600"/>
    <n v="14"/>
    <n v="0"/>
    <n v="21.59"/>
    <n v="0"/>
    <n v="5"/>
    <n v="0"/>
    <n v="302.26"/>
    <s v=""/>
    <n v="0"/>
    <n v="53.975000000000001"/>
    <n v="0"/>
    <n v="0"/>
    <s v="&gt;90 days"/>
    <n v="4"/>
    <s v="C"/>
    <n v="0"/>
    <n v="199.49160000000001"/>
  </r>
  <r>
    <s v="CHD8010117P0109"/>
    <s v="后轴"/>
    <x v="2"/>
    <n v="212"/>
    <x v="0"/>
    <s v="VEP"/>
    <s v="SM"/>
    <s v="kanban"/>
    <n v="2600"/>
    <n v="14"/>
    <n v="0"/>
    <n v="27.13"/>
    <n v="0"/>
    <n v="5"/>
    <n v="0"/>
    <n v="379.82"/>
    <s v=""/>
    <n v="0"/>
    <n v="67.825000000000003"/>
    <n v="0"/>
    <n v="0"/>
    <s v="&gt;90 days"/>
    <n v="4"/>
    <s v="C"/>
    <n v="0"/>
    <n v="250.68120000000002"/>
  </r>
  <r>
    <s v="CHD8010118P0101"/>
    <s v="套"/>
    <x v="2"/>
    <n v="212"/>
    <x v="0"/>
    <s v="VEP"/>
    <s v="SM"/>
    <s v="kanban"/>
    <n v="2600"/>
    <n v="111"/>
    <n v="65"/>
    <n v="5.95"/>
    <n v="0"/>
    <n v="15"/>
    <n v="146"/>
    <n v="660.45"/>
    <n v="35"/>
    <n v="0"/>
    <n v="44.625"/>
    <n v="386.75"/>
    <n v="868.7"/>
    <s v="&lt;90 days"/>
    <n v="3"/>
    <s v="C"/>
    <n v="21"/>
    <n v="174.3588"/>
  </r>
  <r>
    <s v="CHD8010128P0101"/>
    <s v="VEG分闸弹簧40.5"/>
    <x v="11"/>
    <n v="217"/>
    <x v="0"/>
    <s v="VEP"/>
    <s v="Order specific"/>
    <s v="Order specific"/>
    <n v="2100"/>
    <n v="20"/>
    <n v="0"/>
    <n v="13.79"/>
    <n v="0"/>
    <n v="0"/>
    <n v="0"/>
    <n v="275.79999999999995"/>
    <s v=""/>
    <n v="0"/>
    <n v="0"/>
    <n v="0"/>
    <n v="0"/>
    <s v="Order specific"/>
    <s v="Order specific"/>
    <s v="C"/>
    <s v=""/>
    <n v="0"/>
  </r>
  <r>
    <s v="CHD8020001P0105"/>
    <s v="机箱左立柱24-210-25-1250"/>
    <x v="14"/>
    <n v="212"/>
    <x v="0"/>
    <s v="VEP"/>
    <s v="Order specific"/>
    <s v="Order specific"/>
    <n v="2100"/>
    <n v="8"/>
    <n v="38"/>
    <n v="25.86"/>
    <n v="0"/>
    <n v="0"/>
    <n v="302"/>
    <n v="206.88"/>
    <n v="24.172185430463578"/>
    <n v="0"/>
    <n v="0"/>
    <n v="982.68"/>
    <n v="7809.72"/>
    <s v="Order specific"/>
    <s v="Order specific"/>
    <s v="C"/>
    <s v=""/>
    <n v="0"/>
  </r>
  <r>
    <s v="CHD8020001P0106"/>
    <s v="机箱右立柱24-210-25-1250"/>
    <x v="14"/>
    <n v="212"/>
    <x v="0"/>
    <s v="VEP"/>
    <s v="Order specific"/>
    <s v="Order specific"/>
    <n v="2100"/>
    <n v="8"/>
    <n v="38"/>
    <n v="39.19"/>
    <n v="0"/>
    <n v="0"/>
    <n v="302"/>
    <n v="313.52"/>
    <n v="9.668874172185431"/>
    <n v="0"/>
    <n v="0"/>
    <n v="1489.2199999999998"/>
    <n v="11835.38"/>
    <s v="Order specific"/>
    <s v="Order specific"/>
    <s v="C"/>
    <s v=""/>
    <n v="0"/>
  </r>
  <r>
    <s v="CHD8020001P0107"/>
    <s v="机箱左立柱24-275-31.5"/>
    <x v="14"/>
    <n v="212"/>
    <x v="0"/>
    <s v="VEP"/>
    <s v="Order specific"/>
    <s v="Order specific"/>
    <n v="2100"/>
    <n v="3"/>
    <n v="0"/>
    <n v="30.14"/>
    <n v="0"/>
    <n v="0"/>
    <n v="81"/>
    <n v="90.42"/>
    <n v="36.049382716049379"/>
    <n v="0"/>
    <n v="0"/>
    <n v="0"/>
    <n v="2441.34"/>
    <s v="Order specific"/>
    <s v="Order specific"/>
    <s v="C"/>
    <s v=""/>
    <n v="0"/>
  </r>
  <r>
    <s v="CHD8020001P0108"/>
    <s v="机箱右立柱24-275-31.5"/>
    <x v="14"/>
    <n v="212"/>
    <x v="0"/>
    <s v="VEP"/>
    <s v="Order specific"/>
    <s v="Order specific"/>
    <n v="2100"/>
    <n v="3"/>
    <n v="0"/>
    <n v="41.45"/>
    <n v="0"/>
    <n v="0"/>
    <n v="81"/>
    <n v="124.35000000000001"/>
    <n v="13.518518518518517"/>
    <n v="0"/>
    <n v="0"/>
    <n v="0"/>
    <n v="3357.4500000000003"/>
    <s v="Order specific"/>
    <s v="Order specific"/>
    <s v="C"/>
    <s v=""/>
    <n v="0"/>
  </r>
  <r>
    <s v="CHD8020002R0112"/>
    <s v="关门联锁底盘车24-275 中间接地"/>
    <x v="11"/>
    <n v="217"/>
    <x v="0"/>
    <s v="VEP"/>
    <s v="Order specific"/>
    <s v="Order specific"/>
    <n v="2100"/>
    <n v="3"/>
    <n v="0"/>
    <n v="1300"/>
    <n v="0"/>
    <n v="0"/>
    <n v="7"/>
    <n v="3900"/>
    <n v="156.42857142857142"/>
    <n v="0"/>
    <n v="0"/>
    <n v="0"/>
    <n v="9100"/>
    <s v="Order specific"/>
    <s v="Order specific"/>
    <s v="B"/>
    <s v=""/>
    <n v="0"/>
  </r>
  <r>
    <s v="CHD8020002R0127"/>
    <s v="关门联锁电动底盘车24-210 中间接地"/>
    <x v="11"/>
    <n v="212"/>
    <x v="0"/>
    <s v="VEP"/>
    <s v="Order specific"/>
    <s v="Order specific"/>
    <n v="2100"/>
    <n v="8"/>
    <n v="7"/>
    <n v="2020"/>
    <n v="0"/>
    <n v="0"/>
    <n v="63"/>
    <n v="16160"/>
    <n v="17.38095238095238"/>
    <n v="0"/>
    <n v="0"/>
    <n v="14140"/>
    <n v="127260"/>
    <s v="Order specific"/>
    <s v="Order specific"/>
    <s v="A"/>
    <s v=""/>
    <n v="0"/>
  </r>
  <r>
    <s v="CHD8020003P0101"/>
    <s v="活门驱动垫板24-800"/>
    <x v="3"/>
    <n v="212"/>
    <x v="0"/>
    <s v="VEP"/>
    <s v="MRP"/>
    <s v="MRP"/>
    <s v="VMI"/>
    <n v="24"/>
    <n v="0"/>
    <n v="4.32"/>
    <n v="0"/>
    <n v="0"/>
    <n v="2324"/>
    <n v="103.68"/>
    <n v="1.2564543889845095"/>
    <n v="0"/>
    <n v="0"/>
    <n v="0"/>
    <n v="10039.68"/>
    <s v="&lt;15 days"/>
    <n v="3"/>
    <s v="C"/>
    <n v="21"/>
    <n v="0"/>
  </r>
  <r>
    <s v="CHD8020003P0104"/>
    <s v="底盘车配重块24"/>
    <x v="3"/>
    <n v="212"/>
    <x v="0"/>
    <s v="VEP"/>
    <s v="MRP"/>
    <s v="MRP"/>
    <s v="VMI"/>
    <n v="2"/>
    <n v="0"/>
    <n v="72.930000000000007"/>
    <n v="0"/>
    <n v="0"/>
    <n v="302"/>
    <n v="145.86000000000001"/>
    <n v="29.006622516556291"/>
    <n v="0"/>
    <n v="0"/>
    <n v="0"/>
    <n v="22024.86"/>
    <s v="&lt;30 days"/>
    <n v="2"/>
    <s v="C"/>
    <n v="14"/>
    <n v="49.804196712328775"/>
  </r>
  <r>
    <s v="CHD8020004R0104"/>
    <s v="触臂装配24-275-25-630"/>
    <x v="3"/>
    <n v="212"/>
    <x v="0"/>
    <s v="VEP"/>
    <s v="MRP"/>
    <s v="MRP"/>
    <s v="VMI"/>
    <n v="2"/>
    <n v="0"/>
    <n v="208.34"/>
    <n v="0"/>
    <n v="0"/>
    <n v="3483"/>
    <n v="416.68"/>
    <n v="0.20958943439563596"/>
    <n v="0"/>
    <n v="0"/>
    <n v="0"/>
    <n v="725648.22"/>
    <s v="&lt;15 days"/>
    <n v="1"/>
    <s v="C"/>
    <n v="7"/>
    <n v="0"/>
  </r>
  <r>
    <s v="CHD8020004R0110"/>
    <s v="触臂装配2000-31.5"/>
    <x v="14"/>
    <n v="212"/>
    <x v="0"/>
    <s v="VEP"/>
    <s v="Order specific"/>
    <s v="Order specific"/>
    <n v="2100"/>
    <n v="12"/>
    <n v="0"/>
    <n v="918.05"/>
    <n v="0"/>
    <n v="0"/>
    <n v="179"/>
    <n v="11016.599999999999"/>
    <n v="4.0782122905027931"/>
    <n v="0"/>
    <n v="0"/>
    <n v="0"/>
    <n v="164330.94999999998"/>
    <s v="Order specific"/>
    <s v="Order specific"/>
    <s v="A"/>
    <s v=""/>
    <n v="0"/>
  </r>
  <r>
    <s v="CHD8020005P0103"/>
    <s v="机箱顶板24-25-210"/>
    <x v="14"/>
    <n v="212"/>
    <x v="0"/>
    <s v="VEP"/>
    <s v="Order specific"/>
    <s v="Order specific"/>
    <n v="2100"/>
    <n v="8"/>
    <n v="38"/>
    <n v="38.04"/>
    <n v="0"/>
    <n v="0"/>
    <n v="302"/>
    <n v="304.32"/>
    <n v="14.503311258278146"/>
    <n v="0"/>
    <n v="0"/>
    <n v="1445.52"/>
    <n v="11488.08"/>
    <s v="Order specific"/>
    <s v="Order specific"/>
    <s v="C"/>
    <s v=""/>
    <n v="0"/>
  </r>
  <r>
    <s v="CHD8020005P0104"/>
    <s v="机箱顶板24-31.5-275"/>
    <x v="14"/>
    <n v="212"/>
    <x v="0"/>
    <s v="VEP"/>
    <s v="Order specific"/>
    <s v="Order specific"/>
    <n v="2100"/>
    <n v="3"/>
    <n v="0"/>
    <n v="56.18"/>
    <n v="0"/>
    <n v="0"/>
    <n v="81"/>
    <n v="168.54"/>
    <n v="36.049382716049379"/>
    <n v="0"/>
    <n v="0"/>
    <n v="0"/>
    <n v="4550.58"/>
    <s v="Order specific"/>
    <s v="Order specific"/>
    <s v="C"/>
    <s v=""/>
    <n v="0"/>
  </r>
  <r>
    <s v="CHD8020009F0105"/>
    <s v="电动机箱24-275-31.5(加固定块)"/>
    <x v="14"/>
    <n v="212"/>
    <x v="0"/>
    <s v="VEP"/>
    <s v="Order specific"/>
    <s v="Order specific"/>
    <n v="2100"/>
    <n v="3"/>
    <n v="0"/>
    <n v="1116.1300000000001"/>
    <n v="0"/>
    <n v="0"/>
    <n v="22"/>
    <n v="3348.3900000000003"/>
    <n v="49.772727272727266"/>
    <n v="0"/>
    <n v="0"/>
    <n v="0"/>
    <n v="24554.86"/>
    <s v="Order specific"/>
    <s v="Order specific"/>
    <s v="B"/>
    <s v=""/>
    <n v="0"/>
  </r>
  <r>
    <s v="CHD8020009R0108"/>
    <s v="电动机箱24-210-25"/>
    <x v="14"/>
    <n v="212"/>
    <x v="0"/>
    <s v="VEP"/>
    <s v="Order specific"/>
    <s v="Order specific"/>
    <n v="2100"/>
    <n v="8"/>
    <n v="7"/>
    <n v="743.33"/>
    <n v="0"/>
    <n v="0"/>
    <n v="71"/>
    <n v="5946.64"/>
    <n v="15.422535211267606"/>
    <n v="0"/>
    <n v="0"/>
    <n v="5203.3100000000004"/>
    <n v="52776.43"/>
    <s v="Order specific"/>
    <s v="Order specific"/>
    <s v="B"/>
    <s v=""/>
    <n v="0"/>
  </r>
  <r>
    <s v="CHD8020010P0103"/>
    <s v="分闸弹簧24-40"/>
    <x v="11"/>
    <n v="219"/>
    <x v="0"/>
    <s v="VEP"/>
    <s v="Order specific"/>
    <s v="Order specific"/>
    <n v="2100"/>
    <n v="39"/>
    <n v="90"/>
    <n v="5.6"/>
    <n v="0"/>
    <n v="0"/>
    <n v="72"/>
    <n v="218.39999999999998"/>
    <n v="40.55555555555555"/>
    <n v="0"/>
    <n v="0"/>
    <n v="503.99999999999994"/>
    <n v="403.2"/>
    <s v="Order specific"/>
    <s v="Order specific"/>
    <s v="C"/>
    <s v=""/>
    <n v="0"/>
  </r>
  <r>
    <s v="CHD8020016R0103"/>
    <s v="缓冲器(24KV) VEG（X）"/>
    <x v="14"/>
    <n v="212"/>
    <x v="0"/>
    <s v="VEP"/>
    <s v="Order specific"/>
    <s v="Order specific"/>
    <n v="2100"/>
    <n v="1"/>
    <n v="0"/>
    <n v="65.430000000000007"/>
    <n v="0"/>
    <n v="0"/>
    <n v="1"/>
    <n v="65.430000000000007"/>
    <n v="14235"/>
    <n v="0"/>
    <n v="0"/>
    <n v="0"/>
    <n v="65.430000000000007"/>
    <s v="Order specific"/>
    <s v="Order specific"/>
    <s v="C"/>
    <s v=""/>
    <n v="0"/>
  </r>
  <r>
    <s v="CHD8020020P0101"/>
    <s v="导电杆垫块"/>
    <x v="3"/>
    <n v="212"/>
    <x v="0"/>
    <s v="VEP"/>
    <s v="MRP"/>
    <s v="MRP"/>
    <s v="VMI"/>
    <n v="2"/>
    <n v="0"/>
    <n v="35.33"/>
    <n v="0"/>
    <n v="0"/>
    <n v="3209"/>
    <n v="70.66"/>
    <n v="0.1137425989404799"/>
    <n v="0"/>
    <n v="0"/>
    <n v="0"/>
    <n v="113373.97"/>
    <s v="&lt;15 days"/>
    <n v="2"/>
    <s v="C"/>
    <n v="14"/>
    <n v="0"/>
  </r>
  <r>
    <s v="CHD8020021P0101"/>
    <s v="极柱双头螺栓-VG3"/>
    <x v="3"/>
    <n v="212"/>
    <x v="0"/>
    <s v="VEP"/>
    <s v="MRP"/>
    <s v="MRP"/>
    <s v="VMI"/>
    <n v="1"/>
    <n v="0"/>
    <n v="6.8"/>
    <n v="0"/>
    <n v="0"/>
    <n v="3258"/>
    <n v="6.8"/>
    <n v="0.22406384284837322"/>
    <n v="0"/>
    <n v="0"/>
    <n v="0"/>
    <n v="22154.399999999998"/>
    <s v="&lt;15 days"/>
    <n v="2"/>
    <s v="C"/>
    <n v="14"/>
    <n v="0"/>
  </r>
  <r>
    <s v="CHD8020028P0101"/>
    <s v="电动微动开关驱动板"/>
    <x v="11"/>
    <n v="212"/>
    <x v="0"/>
    <s v="VEP"/>
    <s v="Order specific"/>
    <s v="Order specific"/>
    <n v="2100"/>
    <n v="35"/>
    <n v="0"/>
    <n v="9.7899999999999991"/>
    <n v="0"/>
    <n v="0"/>
    <n v="0"/>
    <n v="342.65"/>
    <s v=""/>
    <n v="0"/>
    <n v="0"/>
    <n v="0"/>
    <n v="0"/>
    <s v="Order specific"/>
    <s v="Order specific"/>
    <s v="C"/>
    <s v=""/>
    <n v="0"/>
  </r>
  <r>
    <s v="CHD8030002R0101S"/>
    <s v="底盘车装配40.5-275"/>
    <x v="3"/>
    <n v="212"/>
    <x v="0"/>
    <s v="VEP"/>
    <s v="MRP"/>
    <s v="MRP"/>
    <s v="VMI"/>
    <n v="7"/>
    <n v="8"/>
    <n v="2462.23"/>
    <n v="0"/>
    <n v="0"/>
    <n v="314"/>
    <n v="17235.61"/>
    <n v="40.684713375796179"/>
    <n v="0"/>
    <n v="0"/>
    <n v="19697.84"/>
    <n v="773140.22"/>
    <s v="&lt;90 days"/>
    <n v="1"/>
    <s v="A"/>
    <n v="7"/>
    <n v="9418.2928375890424"/>
  </r>
  <r>
    <s v="CHD8030002R0102"/>
    <s v="功能车用底盘车装配"/>
    <x v="11"/>
    <n v="212"/>
    <x v="0"/>
    <s v="VEP"/>
    <s v="Order specific"/>
    <s v="Order specific"/>
    <n v="2100"/>
    <n v="4"/>
    <n v="0"/>
    <n v="2378.63"/>
    <n v="0"/>
    <n v="0"/>
    <n v="39"/>
    <n v="9514.52"/>
    <n v="65.512820512820511"/>
    <n v="0"/>
    <n v="0"/>
    <n v="0"/>
    <n v="92766.57"/>
    <s v="Order specific"/>
    <s v="Order specific"/>
    <s v="A"/>
    <s v=""/>
    <n v="0"/>
  </r>
  <r>
    <s v="CHD8030003P0101"/>
    <s v="机箱左立柱40.5"/>
    <x v="3"/>
    <n v="212"/>
    <x v="0"/>
    <s v="VEP"/>
    <s v="MRP"/>
    <s v="MRP"/>
    <s v="VMI"/>
    <n v="2"/>
    <n v="0"/>
    <n v="36.979999999999997"/>
    <n v="0"/>
    <n v="0"/>
    <n v="324"/>
    <n v="73.959999999999994"/>
    <n v="4.5061728395061724"/>
    <n v="0"/>
    <n v="0"/>
    <n v="0"/>
    <n v="11981.519999999999"/>
    <s v="&lt;15 days"/>
    <n v="2"/>
    <s v="C"/>
    <n v="14"/>
    <n v="0"/>
  </r>
  <r>
    <s v="CHD8030003P0102"/>
    <s v="机箱右立柱40.5"/>
    <x v="3"/>
    <n v="212"/>
    <x v="0"/>
    <s v="VEP"/>
    <s v="MRP"/>
    <s v="MRP"/>
    <s v="VMI"/>
    <n v="2"/>
    <n v="0"/>
    <n v="42.99"/>
    <n v="0"/>
    <n v="0"/>
    <n v="324"/>
    <n v="85.98"/>
    <n v="2.2530864197530862"/>
    <n v="0"/>
    <n v="0"/>
    <n v="0"/>
    <n v="13928.76"/>
    <s v="&lt;15 days"/>
    <n v="2"/>
    <s v="C"/>
    <n v="14"/>
    <n v="0"/>
  </r>
  <r>
    <s v="CHD8030003P0114"/>
    <s v="机箱左立柱40.5(GE专用)"/>
    <x v="14"/>
    <n v="212"/>
    <x v="0"/>
    <s v="VEP"/>
    <s v="Order specific"/>
    <s v="Order specific"/>
    <n v="2100"/>
    <n v="10"/>
    <n v="0"/>
    <n v="36.979999999999997"/>
    <n v="0"/>
    <n v="0"/>
    <n v="30"/>
    <n v="369.79999999999995"/>
    <n v="24.333333333333332"/>
    <n v="0"/>
    <n v="0"/>
    <n v="0"/>
    <n v="1109.3999999999999"/>
    <s v="Order specific"/>
    <s v="Order specific"/>
    <s v="C"/>
    <s v=""/>
    <n v="0"/>
  </r>
  <r>
    <s v="CHD8030003P0115"/>
    <s v="机箱右立柱40.5(GE专用)"/>
    <x v="14"/>
    <n v="212"/>
    <x v="0"/>
    <s v="VEP"/>
    <s v="Order specific"/>
    <s v="Order specific"/>
    <n v="2100"/>
    <n v="16"/>
    <n v="0"/>
    <n v="43.49"/>
    <n v="0"/>
    <n v="0"/>
    <n v="36"/>
    <n v="695.84"/>
    <n v="101.3888888888889"/>
    <n v="0"/>
    <n v="0"/>
    <n v="0"/>
    <n v="1565.64"/>
    <s v="Order specific"/>
    <s v="Order specific"/>
    <s v="C"/>
    <s v=""/>
    <n v="0"/>
  </r>
  <r>
    <s v="CHD8030003P0122"/>
    <s v="机箱左立柱"/>
    <x v="14"/>
    <n v="212"/>
    <x v="0"/>
    <s v="VEP"/>
    <s v="Order specific"/>
    <s v="Order specific"/>
    <n v="2100"/>
    <n v="5"/>
    <n v="2"/>
    <n v="33.159999999999997"/>
    <n v="0"/>
    <n v="0"/>
    <n v="67"/>
    <n v="165.79999999999998"/>
    <n v="87.164179104477611"/>
    <n v="0"/>
    <n v="0"/>
    <n v="66.319999999999993"/>
    <n v="2221.7199999999998"/>
    <s v="Order specific"/>
    <s v="Order specific"/>
    <s v="C"/>
    <s v=""/>
    <n v="0"/>
  </r>
  <r>
    <s v="CHD8030003P0123"/>
    <s v="机箱右立柱"/>
    <x v="14"/>
    <n v="212"/>
    <x v="0"/>
    <s v="VEP"/>
    <s v="Order specific"/>
    <s v="Order specific"/>
    <n v="2100"/>
    <n v="5"/>
    <n v="2"/>
    <n v="48.78"/>
    <n v="0"/>
    <n v="0"/>
    <n v="67"/>
    <n v="243.9"/>
    <n v="27.238805970149251"/>
    <n v="0"/>
    <n v="0"/>
    <n v="97.56"/>
    <n v="3268.26"/>
    <s v="Order specific"/>
    <s v="Order specific"/>
    <s v="C"/>
    <s v=""/>
    <n v="0"/>
  </r>
  <r>
    <s v="CHD8030003P0155"/>
    <s v="机箱左立柱（落地式极间距400）"/>
    <x v="14"/>
    <n v="212"/>
    <x v="0"/>
    <s v="VEP"/>
    <s v="Order specific"/>
    <s v="Order specific"/>
    <n v="2100"/>
    <n v="6"/>
    <n v="0"/>
    <n v="48.8"/>
    <n v="0"/>
    <n v="0"/>
    <n v="161"/>
    <n v="292.79999999999995"/>
    <n v="11.335403726708075"/>
    <n v="0"/>
    <n v="0"/>
    <n v="0"/>
    <n v="7856.7999999999993"/>
    <s v="Order specific"/>
    <s v="Order specific"/>
    <s v="C"/>
    <s v=""/>
    <n v="0"/>
  </r>
  <r>
    <s v="CHD8030003P0156"/>
    <s v="机箱右立柱（落地式极间距400）"/>
    <x v="14"/>
    <n v="212"/>
    <x v="0"/>
    <s v="VEP"/>
    <s v="Order specific"/>
    <s v="Order specific"/>
    <n v="2100"/>
    <n v="6"/>
    <n v="0"/>
    <n v="59.22"/>
    <n v="0"/>
    <n v="0"/>
    <n v="161"/>
    <n v="355.32"/>
    <n v="13.60248447204969"/>
    <n v="0"/>
    <n v="0"/>
    <n v="0"/>
    <n v="9534.42"/>
    <s v="Order specific"/>
    <s v="Order specific"/>
    <s v="C"/>
    <s v=""/>
    <n v="0"/>
  </r>
  <r>
    <s v="CHD8030003P0192"/>
    <s v="机箱左立柱40.5(GE/程序锁)"/>
    <x v="11"/>
    <n v="217"/>
    <x v="0"/>
    <s v="VEP"/>
    <s v="Order specific"/>
    <s v="Order specific"/>
    <n v="2100"/>
    <n v="6"/>
    <n v="0"/>
    <n v="42.04"/>
    <n v="0"/>
    <n v="0"/>
    <n v="6"/>
    <n v="252.24"/>
    <n v="365"/>
    <n v="0"/>
    <n v="0"/>
    <n v="0"/>
    <n v="252.24"/>
    <s v="Order specific"/>
    <s v="Order specific"/>
    <s v="C"/>
    <s v=""/>
    <n v="0"/>
  </r>
  <r>
    <s v="CHD8030005P0101"/>
    <s v="机箱顶板40.5"/>
    <x v="3"/>
    <n v="212"/>
    <x v="0"/>
    <s v="VEP"/>
    <s v="MRP"/>
    <s v="MRP"/>
    <s v="VMI"/>
    <n v="2"/>
    <n v="0"/>
    <n v="80.91"/>
    <n v="0"/>
    <n v="0"/>
    <n v="323"/>
    <n v="161.82"/>
    <n v="6.780185758513932"/>
    <n v="0"/>
    <n v="0"/>
    <n v="0"/>
    <n v="26133.93"/>
    <s v="&lt;15 days"/>
    <n v="2"/>
    <s v="C"/>
    <n v="14"/>
    <n v="0"/>
  </r>
  <r>
    <s v="CHD8030005P0104"/>
    <s v="机箱顶板(GE)"/>
    <x v="14"/>
    <n v="212"/>
    <x v="0"/>
    <s v="VEP"/>
    <s v="Order specific"/>
    <s v="Order specific"/>
    <n v="2100"/>
    <n v="14"/>
    <n v="0"/>
    <n v="81.260000000000005"/>
    <n v="0"/>
    <n v="0"/>
    <n v="34"/>
    <n v="1137.6400000000001"/>
    <n v="21.470588235294116"/>
    <n v="0"/>
    <n v="0"/>
    <n v="0"/>
    <n v="2762.84"/>
    <s v="Order specific"/>
    <s v="Order specific"/>
    <s v="B"/>
    <s v=""/>
    <n v="0"/>
  </r>
  <r>
    <s v="CHD8030005P0107"/>
    <s v="机箱顶板(GE隔离车)"/>
    <x v="14"/>
    <n v="212"/>
    <x v="0"/>
    <s v="VEP"/>
    <s v="Order specific"/>
    <s v="Order specific"/>
    <n v="2100"/>
    <n v="2"/>
    <n v="0"/>
    <n v="81.260000000000005"/>
    <n v="0"/>
    <n v="0"/>
    <n v="2"/>
    <n v="162.52000000000001"/>
    <n v="2555"/>
    <n v="0"/>
    <n v="0"/>
    <n v="0"/>
    <n v="162.52000000000001"/>
    <s v="Order specific"/>
    <s v="Order specific"/>
    <s v="C"/>
    <s v=""/>
    <n v="0"/>
  </r>
  <r>
    <s v="CHD8030005P0111"/>
    <s v="机箱顶板"/>
    <x v="14"/>
    <n v="212"/>
    <x v="0"/>
    <s v="VEP"/>
    <s v="Order specific"/>
    <s v="Order specific"/>
    <n v="2100"/>
    <n v="5"/>
    <n v="0"/>
    <n v="89.75"/>
    <n v="0"/>
    <n v="0"/>
    <n v="60"/>
    <n v="448.75"/>
    <n v="12.166666666666666"/>
    <n v="0"/>
    <n v="0"/>
    <n v="0"/>
    <n v="5385"/>
    <s v="Order specific"/>
    <s v="Order specific"/>
    <s v="C"/>
    <s v=""/>
    <n v="0"/>
  </r>
  <r>
    <s v="CHD8030005P0134"/>
    <s v="机箱顶板（极间距400）"/>
    <x v="14"/>
    <n v="212"/>
    <x v="0"/>
    <s v="VEP"/>
    <s v="Order specific"/>
    <s v="Order specific"/>
    <n v="2100"/>
    <n v="6"/>
    <n v="0"/>
    <n v="107.75"/>
    <n v="0"/>
    <n v="0"/>
    <n v="161"/>
    <n v="646.5"/>
    <n v="11.335403726708075"/>
    <n v="0"/>
    <n v="0"/>
    <n v="0"/>
    <n v="17347.75"/>
    <s v="Order specific"/>
    <s v="Order specific"/>
    <s v="C"/>
    <s v=""/>
    <n v="0"/>
  </r>
  <r>
    <s v="CHD8030006P0103"/>
    <s v="面板40.5(GE专用)"/>
    <x v="14"/>
    <n v="212"/>
    <x v="0"/>
    <s v="VEP"/>
    <s v="Order specific"/>
    <s v="Order specific"/>
    <n v="2100"/>
    <n v="3"/>
    <n v="0"/>
    <n v="81.69"/>
    <n v="0"/>
    <n v="0"/>
    <n v="23"/>
    <n v="245.07"/>
    <n v="95.217391304347828"/>
    <n v="0"/>
    <n v="0"/>
    <n v="0"/>
    <n v="1878.87"/>
    <s v="Order specific"/>
    <s v="Order specific"/>
    <s v="C"/>
    <s v=""/>
    <n v="0"/>
  </r>
  <r>
    <s v="CHD8030006P0110"/>
    <s v="面板40.5-275(带Y10-GE)"/>
    <x v="14"/>
    <n v="212"/>
    <x v="0"/>
    <s v="VEP"/>
    <s v="Order specific"/>
    <s v="Order specific"/>
    <n v="2100"/>
    <n v="11"/>
    <n v="0"/>
    <n v="85.72"/>
    <n v="0"/>
    <n v="0"/>
    <n v="27"/>
    <n v="942.92"/>
    <n v="40.55555555555555"/>
    <n v="0"/>
    <n v="0"/>
    <n v="0"/>
    <n v="2314.44"/>
    <s v="Order specific"/>
    <s v="Order specific"/>
    <s v="B"/>
    <s v=""/>
    <n v="0"/>
  </r>
  <r>
    <s v="CHD8030007F0101"/>
    <s v="面板装配组件40.5-275"/>
    <x v="3"/>
    <n v="212"/>
    <x v="0"/>
    <s v="VEP"/>
    <s v="MRP"/>
    <s v="MRP"/>
    <s v="VMI"/>
    <n v="5"/>
    <n v="0"/>
    <n v="120"/>
    <n v="0"/>
    <n v="0"/>
    <n v="375"/>
    <n v="600"/>
    <n v="10.706666666666667"/>
    <n v="0"/>
    <n v="0"/>
    <n v="0"/>
    <n v="45000"/>
    <s v="&lt;15 days"/>
    <n v="2"/>
    <s v="C"/>
    <n v="14"/>
    <n v="0"/>
  </r>
  <r>
    <s v="CHD8030007F0102"/>
    <s v="面板装配组件40.5-300"/>
    <x v="3"/>
    <n v="212"/>
    <x v="0"/>
    <s v="VEP"/>
    <s v="MRP"/>
    <s v="MRP"/>
    <s v="VMI"/>
    <n v="2"/>
    <n v="0"/>
    <n v="124.5"/>
    <n v="0"/>
    <n v="0"/>
    <n v="556"/>
    <n v="249"/>
    <n v="3.2823741007194243"/>
    <n v="0"/>
    <n v="0"/>
    <n v="0"/>
    <n v="69222"/>
    <s v="&lt;15 days"/>
    <n v="2"/>
    <s v="C"/>
    <n v="14"/>
    <n v="0"/>
  </r>
  <r>
    <s v="CHD8030007P0101"/>
    <s v="紧急脱扣弯板"/>
    <x v="2"/>
    <n v="212"/>
    <x v="0"/>
    <s v="VEP"/>
    <s v="SM"/>
    <s v="kanban"/>
    <n v="2600"/>
    <n v="106"/>
    <n v="161"/>
    <n v="8.48"/>
    <n v="0"/>
    <n v="40"/>
    <n v="977"/>
    <n v="898.88"/>
    <n v="0.74718526100307059"/>
    <n v="0"/>
    <n v="169.60000000000002"/>
    <n v="1365.28"/>
    <n v="8284.9600000000009"/>
    <s v="&lt;15 days"/>
    <n v="3"/>
    <s v="C"/>
    <n v="21"/>
    <n v="0"/>
  </r>
  <r>
    <s v="CHD8030008P0103"/>
    <s v="分闸模块右侧板40.5(GE专用)"/>
    <x v="14"/>
    <n v="212"/>
    <x v="0"/>
    <s v="VEP"/>
    <s v="Order specific"/>
    <s v="Order specific"/>
    <n v="2100"/>
    <n v="14"/>
    <n v="0"/>
    <n v="28.4"/>
    <n v="0"/>
    <n v="0"/>
    <n v="34"/>
    <n v="397.59999999999997"/>
    <n v="1137.9411764705883"/>
    <n v="0"/>
    <n v="0"/>
    <n v="0"/>
    <n v="965.59999999999991"/>
    <s v="Order specific"/>
    <s v="Order specific"/>
    <s v="C"/>
    <s v=""/>
    <n v="0"/>
  </r>
  <r>
    <s v="CHD8030008R0103"/>
    <s v="触臂VEP-40.5-1250"/>
    <x v="3"/>
    <n v="212"/>
    <x v="0"/>
    <s v="VEP"/>
    <s v="MRP"/>
    <s v="MRP"/>
    <s v="VMI"/>
    <n v="78"/>
    <n v="0"/>
    <n v="196.48"/>
    <n v="0"/>
    <n v="0"/>
    <n v="2330"/>
    <n v="15325.439999999999"/>
    <n v="2.1931330472103006"/>
    <n v="0"/>
    <n v="0"/>
    <n v="0"/>
    <n v="457798.39999999997"/>
    <s v="&lt;15 days"/>
    <n v="1"/>
    <s v="A"/>
    <n v="7"/>
    <n v="0"/>
  </r>
  <r>
    <s v="CHD8030008R0104"/>
    <s v="触臂VEP-40.5-2000"/>
    <x v="14"/>
    <n v="212"/>
    <x v="0"/>
    <s v="VEP"/>
    <s v="Order specific"/>
    <s v="Order specific"/>
    <n v="2100"/>
    <n v="13"/>
    <n v="6"/>
    <n v="666.37"/>
    <n v="0"/>
    <n v="0"/>
    <n v="97"/>
    <n v="8662.81"/>
    <n v="293.50515463917526"/>
    <n v="0"/>
    <n v="0"/>
    <n v="3998.2200000000003"/>
    <n v="64637.89"/>
    <s v="Order specific"/>
    <s v="Order specific"/>
    <s v="A"/>
    <s v=""/>
    <n v="0"/>
  </r>
  <r>
    <s v="CHD8030008R0110"/>
    <s v="触臂-2500（GE专用）"/>
    <x v="14"/>
    <n v="212"/>
    <x v="0"/>
    <s v="VEP"/>
    <s v="Order specific"/>
    <s v="Order specific"/>
    <n v="2100"/>
    <n v="12"/>
    <n v="0"/>
    <n v="707.6"/>
    <n v="0"/>
    <n v="0"/>
    <n v="0"/>
    <n v="8491.2000000000007"/>
    <s v=""/>
    <n v="0"/>
    <n v="0"/>
    <n v="0"/>
    <n v="0"/>
    <s v="Order specific"/>
    <s v="Order specific"/>
    <s v="A"/>
    <s v=""/>
    <n v="0"/>
  </r>
  <r>
    <s v="CHD8030008R0111"/>
    <s v="触臂组件40.5-1250"/>
    <x v="3"/>
    <n v="212"/>
    <x v="0"/>
    <s v="VEP"/>
    <s v="MRP"/>
    <s v="MRP"/>
    <s v="VMI"/>
    <n v="30"/>
    <n v="0"/>
    <n v="175.42"/>
    <n v="0"/>
    <n v="0"/>
    <n v="283"/>
    <n v="5262.5999999999995"/>
    <n v="15.477031802120143"/>
    <n v="0"/>
    <n v="0"/>
    <n v="0"/>
    <n v="49643.859999999993"/>
    <s v="&lt;30 days"/>
    <n v="2"/>
    <s v="B"/>
    <n v="14"/>
    <n v="331.47170958904155"/>
  </r>
  <r>
    <s v="CHD8030010R0101"/>
    <s v="箱体VEP-40.5"/>
    <x v="3"/>
    <n v="212"/>
    <x v="0"/>
    <s v="VEP"/>
    <s v="MRP"/>
    <s v="MRP"/>
    <s v="VMI"/>
    <n v="5"/>
    <n v="0"/>
    <n v="1030.33"/>
    <n v="0"/>
    <n v="0"/>
    <n v="301"/>
    <n v="5151.6499999999996"/>
    <n v="36.378737541528238"/>
    <n v="0"/>
    <n v="0"/>
    <n v="0"/>
    <n v="310129.32999999996"/>
    <s v="&lt;90 days"/>
    <n v="1"/>
    <s v="B"/>
    <n v="7"/>
    <n v="2745.8435641095889"/>
  </r>
  <r>
    <s v="CHD8030010R0105"/>
    <s v="箱体VEP-40.5(GE专用)"/>
    <x v="14"/>
    <n v="212"/>
    <x v="0"/>
    <s v="VEP"/>
    <s v="Order specific"/>
    <s v="Order specific"/>
    <n v="2100"/>
    <n v="14"/>
    <n v="0"/>
    <n v="1050.05"/>
    <n v="0"/>
    <n v="0"/>
    <n v="50"/>
    <n v="14700.699999999999"/>
    <n v="36.5"/>
    <n v="0"/>
    <n v="0"/>
    <n v="0"/>
    <n v="52502.5"/>
    <s v="Order specific"/>
    <s v="Order specific"/>
    <s v="A"/>
    <s v=""/>
    <n v="0"/>
  </r>
  <r>
    <s v="CHD8030010R0115"/>
    <s v="P30机箱（隔板）"/>
    <x v="14"/>
    <n v="212"/>
    <x v="0"/>
    <s v="VEP"/>
    <s v="Order specific"/>
    <s v="Order specific"/>
    <n v="2100"/>
    <n v="2"/>
    <n v="0"/>
    <n v="1256.33"/>
    <n v="0"/>
    <n v="0"/>
    <n v="202"/>
    <n v="2512.66"/>
    <n v="25.297029702970299"/>
    <n v="0"/>
    <n v="0"/>
    <n v="0"/>
    <n v="253778.65999999997"/>
    <s v="Order specific"/>
    <s v="Order specific"/>
    <s v="B"/>
    <s v=""/>
    <n v="0"/>
  </r>
  <r>
    <s v="CHD8030015R0101"/>
    <s v="油缓冲器40-2500-31.5"/>
    <x v="3"/>
    <n v="212"/>
    <x v="0"/>
    <s v="VEP"/>
    <s v="MRP"/>
    <s v="MRP"/>
    <s v="VMI"/>
    <n v="26"/>
    <n v="0"/>
    <n v="63.61"/>
    <n v="0"/>
    <n v="0"/>
    <n v="969"/>
    <n v="1653.86"/>
    <n v="0.75335397316821462"/>
    <n v="0"/>
    <n v="0"/>
    <n v="0"/>
    <n v="61638.09"/>
    <s v="&lt;15 days"/>
    <n v="2"/>
    <s v="B"/>
    <n v="14"/>
    <n v="0"/>
  </r>
  <r>
    <s v="CHD8030015R0103"/>
    <s v="油缓冲器40-2500-31.5"/>
    <x v="11"/>
    <n v="105"/>
    <x v="0"/>
    <s v="VEP"/>
    <s v="Order specific"/>
    <s v="Order specific"/>
    <n v="2100"/>
    <n v="35"/>
    <n v="0"/>
    <n v="65"/>
    <n v="0"/>
    <n v="0"/>
    <n v="40"/>
    <n v="2275"/>
    <n v="237.25"/>
    <n v="0"/>
    <n v="0"/>
    <n v="0"/>
    <n v="2600"/>
    <s v="Order specific"/>
    <s v="Order specific"/>
    <s v="B"/>
    <s v=""/>
    <n v="0"/>
  </r>
  <r>
    <s v="CHD8030020P0104"/>
    <s v="软管定位卡"/>
    <x v="2"/>
    <n v="212"/>
    <x v="0"/>
    <s v="VEP"/>
    <s v="SM"/>
    <s v="kanban"/>
    <n v="2600"/>
    <n v="106"/>
    <n v="120"/>
    <n v="5.25"/>
    <n v="0"/>
    <n v="40"/>
    <n v="866"/>
    <n v="556.5"/>
    <n v="14.751732101616629"/>
    <n v="0"/>
    <n v="105"/>
    <n v="630"/>
    <n v="4546.5"/>
    <s v="&lt;15 days"/>
    <n v="3"/>
    <s v="C"/>
    <n v="21"/>
    <n v="0"/>
  </r>
  <r>
    <s v="CHD8030020R0101"/>
    <s v="绝缘拉杆"/>
    <x v="3"/>
    <n v="202"/>
    <x v="0"/>
    <s v="VEP"/>
    <s v="MRP"/>
    <s v="MRP"/>
    <s v="VMI"/>
    <n v="53"/>
    <n v="0"/>
    <n v="83.1"/>
    <n v="0"/>
    <n v="0"/>
    <n v="3026"/>
    <n v="4404.2999999999993"/>
    <n v="12.785855915399868"/>
    <n v="0"/>
    <n v="0"/>
    <n v="0"/>
    <n v="251460.59999999998"/>
    <s v="&lt;15 days"/>
    <n v="1"/>
    <s v="B"/>
    <n v="7"/>
    <n v="1315.4024219178079"/>
  </r>
  <r>
    <s v="CHD8030021P0102"/>
    <s v="主传动连板"/>
    <x v="3"/>
    <n v="212"/>
    <x v="0"/>
    <s v="VEP"/>
    <s v="MRP"/>
    <s v="MRP"/>
    <s v="VMI"/>
    <n v="54"/>
    <n v="0"/>
    <n v="15"/>
    <n v="0"/>
    <n v="0"/>
    <n v="3021"/>
    <n v="810"/>
    <n v="6.4035087719298245"/>
    <n v="0"/>
    <n v="0"/>
    <n v="0"/>
    <n v="45315"/>
    <s v="&lt;15 days"/>
    <n v="2"/>
    <s v="C"/>
    <n v="14"/>
    <n v="0"/>
  </r>
  <r>
    <s v="CHD8030026P0101"/>
    <s v="导向杆40.5"/>
    <x v="3"/>
    <n v="212"/>
    <x v="0"/>
    <s v="VEP"/>
    <s v="MRP"/>
    <s v="MRP"/>
    <s v="VMI"/>
    <n v="54"/>
    <n v="0"/>
    <n v="8.51"/>
    <n v="0"/>
    <n v="0"/>
    <n v="3014"/>
    <n v="459.53999999999996"/>
    <n v="6.5394824153948248"/>
    <n v="0"/>
    <n v="0"/>
    <n v="0"/>
    <n v="25649.14"/>
    <s v="&lt;15 days"/>
    <n v="2"/>
    <s v="C"/>
    <n v="14"/>
    <n v="0"/>
  </r>
  <r>
    <s v="CHD8030027P0101"/>
    <s v="拉杆接头"/>
    <x v="3"/>
    <n v="212"/>
    <x v="0"/>
    <s v="VEP"/>
    <s v="MRP"/>
    <s v="MRP"/>
    <s v="VMI"/>
    <n v="6"/>
    <n v="0"/>
    <n v="8.86"/>
    <n v="0"/>
    <n v="0"/>
    <n v="1417"/>
    <n v="53.16"/>
    <n v="13.909668313338038"/>
    <n v="0"/>
    <n v="0"/>
    <n v="0"/>
    <n v="12554.619999999999"/>
    <s v="&lt;15 days"/>
    <n v="2"/>
    <s v="C"/>
    <n v="14"/>
    <n v="0"/>
  </r>
  <r>
    <s v="CHD8030027P0104"/>
    <s v="拉杆接头（软连接）"/>
    <x v="3"/>
    <n v="212"/>
    <x v="0"/>
    <s v="VEP"/>
    <s v="MRP"/>
    <s v="MRP"/>
    <s v="VMI"/>
    <n v="21"/>
    <n v="0"/>
    <n v="10.050000000000001"/>
    <n v="0"/>
    <n v="0"/>
    <n v="444"/>
    <n v="211.05"/>
    <n v="4.9324324324324325"/>
    <n v="0"/>
    <n v="0"/>
    <n v="0"/>
    <n v="4462.2000000000007"/>
    <s v="&lt;15 days"/>
    <n v="3"/>
    <s v="C"/>
    <n v="21"/>
    <n v="0"/>
  </r>
  <r>
    <s v="CHD8030028P0101"/>
    <s v="脱扣半轴40.5"/>
    <x v="3"/>
    <n v="212"/>
    <x v="0"/>
    <s v="VEP"/>
    <s v="MRP"/>
    <s v="MRP"/>
    <s v="VMI"/>
    <n v="6"/>
    <n v="0"/>
    <n v="23.69"/>
    <n v="0"/>
    <n v="0"/>
    <n v="979"/>
    <n v="142.14000000000001"/>
    <n v="7.8294177732379984"/>
    <n v="0"/>
    <n v="0"/>
    <n v="0"/>
    <n v="23192.510000000002"/>
    <s v="&lt;15 days"/>
    <n v="2"/>
    <s v="C"/>
    <n v="14"/>
    <n v="0"/>
  </r>
  <r>
    <s v="CHD8030028P0105"/>
    <s v="脱扣半轴40.5（Y4、Y10）"/>
    <x v="14"/>
    <n v="212"/>
    <x v="0"/>
    <s v="VEP"/>
    <s v="Order specific"/>
    <s v="Order specific"/>
    <n v="2100"/>
    <n v="1"/>
    <n v="0"/>
    <n v="42.35"/>
    <n v="0"/>
    <n v="0"/>
    <n v="4"/>
    <n v="42.35"/>
    <n v="547.5"/>
    <n v="0"/>
    <n v="0"/>
    <n v="0"/>
    <n v="169.4"/>
    <s v="Order specific"/>
    <s v="Order specific"/>
    <s v="C"/>
    <s v=""/>
    <n v="0"/>
  </r>
  <r>
    <s v="CHD8030028P0106"/>
    <s v="脱扣半轴40.5（Y10）"/>
    <x v="14"/>
    <n v="212"/>
    <x v="0"/>
    <s v="VEP"/>
    <s v="Order specific"/>
    <s v="Order specific"/>
    <n v="2100"/>
    <n v="11"/>
    <n v="0"/>
    <n v="29.85"/>
    <n v="0"/>
    <n v="0"/>
    <n v="53"/>
    <n v="328.35"/>
    <n v="6.8867924528301883"/>
    <n v="0"/>
    <n v="0"/>
    <n v="0"/>
    <n v="1582.0500000000002"/>
    <s v="Order specific"/>
    <s v="Order specific"/>
    <s v="C"/>
    <s v=""/>
    <n v="0"/>
  </r>
  <r>
    <s v="CHD8030029P0101"/>
    <s v="紧急脱扣连杆"/>
    <x v="3"/>
    <n v="212"/>
    <x v="0"/>
    <s v="VEP"/>
    <s v="MRP"/>
    <s v="MRP"/>
    <s v="VMI"/>
    <n v="3"/>
    <n v="0"/>
    <n v="4.1900000000000004"/>
    <n v="0"/>
    <n v="0"/>
    <n v="387"/>
    <n v="12.57"/>
    <n v="10.374677002583979"/>
    <n v="0"/>
    <n v="0"/>
    <n v="0"/>
    <n v="1621.5300000000002"/>
    <s v="&lt;15 days"/>
    <n v="3"/>
    <s v="C"/>
    <n v="21"/>
    <n v="0"/>
  </r>
  <r>
    <s v="CHD8030029P0102"/>
    <s v="吊钩连杆"/>
    <x v="3"/>
    <n v="212"/>
    <x v="0"/>
    <s v="VEP"/>
    <s v="MRP"/>
    <s v="MRP"/>
    <s v="VMI"/>
    <n v="20"/>
    <n v="0"/>
    <n v="27.73"/>
    <n v="0"/>
    <n v="0"/>
    <n v="476"/>
    <n v="554.6"/>
    <n v="2.3004201680672272"/>
    <n v="0"/>
    <n v="0"/>
    <n v="0"/>
    <n v="13199.48"/>
    <s v="&lt;15 days"/>
    <n v="2"/>
    <s v="C"/>
    <n v="14"/>
    <n v="0"/>
  </r>
  <r>
    <s v="CHD8030029P0104"/>
    <s v="长吊钩连杆"/>
    <x v="3"/>
    <n v="212"/>
    <x v="0"/>
    <s v="VEP"/>
    <s v="MRP"/>
    <s v="MRP"/>
    <s v="VMI"/>
    <n v="3"/>
    <n v="0"/>
    <n v="28.77"/>
    <n v="0"/>
    <n v="0"/>
    <n v="595"/>
    <n v="86.31"/>
    <n v="12.268907563025209"/>
    <n v="0"/>
    <n v="0"/>
    <n v="0"/>
    <n v="17118.150000000001"/>
    <s v="&lt;15 days"/>
    <n v="2"/>
    <s v="C"/>
    <n v="14"/>
    <n v="0"/>
  </r>
  <r>
    <s v="CHD8030029R0104"/>
    <s v="链轮焊接(415B)"/>
    <x v="3"/>
    <n v="212"/>
    <x v="0"/>
    <s v="VEP"/>
    <s v="MRP"/>
    <s v="MRP"/>
    <s v="VMI"/>
    <n v="18"/>
    <n v="0"/>
    <n v="45"/>
    <n v="0"/>
    <n v="0"/>
    <n v="1007"/>
    <n v="810"/>
    <n v="1.0873882820258194"/>
    <n v="0"/>
    <n v="0"/>
    <n v="0"/>
    <n v="45315"/>
    <s v="&lt;15 days"/>
    <n v="2"/>
    <s v="C"/>
    <n v="14"/>
    <n v="0"/>
  </r>
  <r>
    <s v="CHD8030030P0101"/>
    <s v="连杆接头"/>
    <x v="3"/>
    <n v="212"/>
    <x v="0"/>
    <s v="VEP"/>
    <s v="MRP"/>
    <s v="MRP"/>
    <s v="VMI"/>
    <n v="3"/>
    <n v="0"/>
    <n v="4.95"/>
    <n v="0"/>
    <n v="0"/>
    <n v="387"/>
    <n v="14.850000000000001"/>
    <n v="16.97674418604651"/>
    <n v="0"/>
    <n v="0"/>
    <n v="0"/>
    <n v="1915.65"/>
    <s v="&lt;30 days"/>
    <n v="3"/>
    <s v="C"/>
    <n v="21"/>
    <n v="0"/>
  </r>
  <r>
    <s v="CHD8030031P0102"/>
    <s v="拐臂"/>
    <x v="3"/>
    <n v="212"/>
    <x v="0"/>
    <s v="VEP"/>
    <s v="MRP"/>
    <s v="MRP"/>
    <s v="VMI"/>
    <n v="54"/>
    <n v="0"/>
    <n v="35"/>
    <n v="0"/>
    <n v="0"/>
    <n v="3015"/>
    <n v="1890"/>
    <n v="0.36318407960199001"/>
    <n v="0"/>
    <n v="0"/>
    <n v="0"/>
    <n v="105525"/>
    <s v="&lt;15 days"/>
    <n v="2"/>
    <s v="B"/>
    <n v="14"/>
    <n v="0"/>
  </r>
  <r>
    <s v="CHD8030032P0102"/>
    <s v="整体拐臂"/>
    <x v="3"/>
    <n v="212"/>
    <x v="0"/>
    <s v="VEP"/>
    <s v="MRP"/>
    <s v="MRP"/>
    <s v="VMI"/>
    <n v="54"/>
    <n v="0"/>
    <n v="159"/>
    <n v="0"/>
    <n v="0"/>
    <n v="3022"/>
    <n v="8586"/>
    <n v="6.5221707478491062"/>
    <n v="0"/>
    <n v="0"/>
    <n v="0"/>
    <n v="480498"/>
    <s v="&lt;15 days"/>
    <n v="1"/>
    <s v="A"/>
    <n v="7"/>
    <n v="0"/>
  </r>
  <r>
    <s v="CHD8030033P0101"/>
    <s v="紧急脱扣拐臂"/>
    <x v="3"/>
    <n v="212"/>
    <x v="0"/>
    <s v="VEP"/>
    <s v="MRP"/>
    <s v="MRP"/>
    <s v="VMI"/>
    <n v="7"/>
    <n v="0"/>
    <n v="5.27"/>
    <n v="0"/>
    <n v="0"/>
    <n v="950"/>
    <n v="36.89"/>
    <n v="20.747368421052631"/>
    <n v="0"/>
    <n v="0"/>
    <n v="0"/>
    <n v="5006.5"/>
    <s v="&lt;30 days"/>
    <n v="3"/>
    <s v="C"/>
    <n v="21"/>
    <n v="0"/>
  </r>
  <r>
    <s v="CHD8030033P0106"/>
    <s v="紧急脱扣拐臂(Y4、Y10)"/>
    <x v="14"/>
    <n v="212"/>
    <x v="0"/>
    <s v="VEP"/>
    <s v="Order specific"/>
    <s v="Order specific"/>
    <n v="2100"/>
    <n v="11"/>
    <n v="0"/>
    <n v="12.59"/>
    <n v="0"/>
    <n v="0"/>
    <n v="57"/>
    <n v="138.49"/>
    <n v="44.824561403508767"/>
    <n v="0"/>
    <n v="0"/>
    <n v="0"/>
    <n v="717.63"/>
    <s v="Order specific"/>
    <s v="Order specific"/>
    <s v="C"/>
    <s v=""/>
    <n v="0"/>
  </r>
  <r>
    <s v="CHD8030035P0102"/>
    <s v="主轴限位套Φ32.5×9"/>
    <x v="2"/>
    <n v="212"/>
    <x v="0"/>
    <s v="VEP"/>
    <s v="SM"/>
    <s v="kanban"/>
    <n v="2600"/>
    <n v="237"/>
    <n v="500"/>
    <n v="1.51"/>
    <n v="0"/>
    <n v="100"/>
    <n v="1879"/>
    <n v="357.87"/>
    <n v="2.1367748802554547"/>
    <n v="0"/>
    <n v="75.5"/>
    <n v="755"/>
    <n v="2837.29"/>
    <s v="&lt;15 days"/>
    <n v="3"/>
    <s v="C"/>
    <n v="21"/>
    <n v="0"/>
  </r>
  <r>
    <s v="CHD8030035P0107"/>
    <s v="主轴限位套Φ32.5×156"/>
    <x v="2"/>
    <n v="212"/>
    <x v="0"/>
    <s v="VEP"/>
    <s v="SM"/>
    <s v="kanban"/>
    <n v="2600"/>
    <n v="62"/>
    <n v="120"/>
    <n v="6.57"/>
    <n v="0"/>
    <n v="40"/>
    <n v="571"/>
    <n v="407.34000000000003"/>
    <n v="151.49737302977232"/>
    <n v="0"/>
    <n v="131.4"/>
    <n v="788.40000000000009"/>
    <n v="3751.4700000000003"/>
    <s v="&gt;90 days"/>
    <n v="3"/>
    <s v="C"/>
    <n v="21"/>
    <n v="231.57819341772154"/>
  </r>
  <r>
    <s v="CHD8030035P0110"/>
    <s v="主轴限位套Φ32.5×111"/>
    <x v="2"/>
    <n v="212"/>
    <x v="0"/>
    <s v="VEP"/>
    <s v="SM"/>
    <s v="kanban"/>
    <n v="2600"/>
    <n v="112"/>
    <n v="120"/>
    <n v="5.12"/>
    <n v="0"/>
    <n v="40"/>
    <n v="571"/>
    <n v="573.44000000000005"/>
    <n v="39.632224168126093"/>
    <n v="0"/>
    <n v="102.4"/>
    <n v="614.4"/>
    <n v="2923.52"/>
    <s v="&lt;90 days"/>
    <n v="3"/>
    <s v="C"/>
    <n v="21"/>
    <n v="177.92958840477246"/>
  </r>
  <r>
    <s v="CHD8030035P0116"/>
    <s v="主轴限位套φ32.5X17"/>
    <x v="2"/>
    <n v="212"/>
    <x v="0"/>
    <s v="VEP"/>
    <s v="SM"/>
    <s v="kanban"/>
    <n v="2600"/>
    <n v="106"/>
    <n v="120"/>
    <n v="1.64"/>
    <n v="0"/>
    <n v="40"/>
    <n v="1007"/>
    <n v="173.84"/>
    <n v="40.595829195630586"/>
    <n v="0"/>
    <n v="32.799999999999997"/>
    <n v="196.79999999999998"/>
    <n v="1651.4799999999998"/>
    <s v="&lt;90 days"/>
    <n v="3"/>
    <s v="C"/>
    <n v="21"/>
    <n v="55.382923561643842"/>
  </r>
  <r>
    <s v="CHD8030036P0101"/>
    <s v="分闸弹簧40.5"/>
    <x v="3"/>
    <n v="219"/>
    <x v="0"/>
    <s v="VEP"/>
    <s v="MRP"/>
    <s v="MRP"/>
    <s v="VMI"/>
    <n v="18"/>
    <n v="0"/>
    <n v="10.119999999999999"/>
    <n v="0"/>
    <n v="0"/>
    <n v="2917"/>
    <n v="182.16"/>
    <n v="13.263627014055537"/>
    <n v="0"/>
    <n v="0"/>
    <n v="0"/>
    <n v="29520.039999999997"/>
    <s v="&lt;15 days"/>
    <n v="2"/>
    <s v="C"/>
    <n v="14"/>
    <n v="0"/>
  </r>
  <r>
    <s v="CHD8030036P0103"/>
    <s v="分闸弹簧40.5"/>
    <x v="14"/>
    <n v="212"/>
    <x v="0"/>
    <s v="VEP"/>
    <s v="Order specific"/>
    <s v="Order specific"/>
    <n v="2100"/>
    <n v="105"/>
    <n v="0"/>
    <n v="10.47"/>
    <n v="0"/>
    <n v="0"/>
    <n v="18"/>
    <n v="1099.3500000000001"/>
    <n v="365"/>
    <n v="0"/>
    <n v="0"/>
    <n v="0"/>
    <n v="188.46"/>
    <s v="Order specific"/>
    <s v="Order specific"/>
    <s v="B"/>
    <s v=""/>
    <n v="0"/>
  </r>
  <r>
    <s v="CHD8030036P0104"/>
    <s v="分闸弹簧40.5-31.5（短）"/>
    <x v="11"/>
    <n v="217"/>
    <x v="0"/>
    <s v="VEP"/>
    <s v="Order specific"/>
    <s v="Order specific"/>
    <n v="2100"/>
    <n v="161"/>
    <n v="0"/>
    <n v="10.119999999999999"/>
    <n v="0"/>
    <n v="0"/>
    <n v="132"/>
    <n v="1629.32"/>
    <n v="290.34090909090907"/>
    <n v="0"/>
    <n v="0"/>
    <n v="0"/>
    <n v="1335.84"/>
    <s v="Order specific"/>
    <s v="Order specific"/>
    <s v="B"/>
    <s v=""/>
    <n v="0"/>
  </r>
  <r>
    <s v="CHD8030038R0101"/>
    <s v="分、合闸脱扣器DC220V VEP-40.5"/>
    <x v="3"/>
    <n v="219"/>
    <x v="0"/>
    <s v="VEP"/>
    <s v="MRP"/>
    <s v="MRP"/>
    <s v="VMI"/>
    <n v="12"/>
    <n v="0"/>
    <n v="47.86"/>
    <n v="0"/>
    <n v="0"/>
    <n v="2441"/>
    <n v="574.31999999999994"/>
    <n v="24.074149938549773"/>
    <n v="0"/>
    <n v="0"/>
    <n v="0"/>
    <n v="116826.26"/>
    <s v="&lt;30 days"/>
    <n v="2"/>
    <s v="C"/>
    <n v="14"/>
    <n v="158.61904295413936"/>
  </r>
  <r>
    <s v="CHD8030038R0103"/>
    <s v="分合闸脱扣器48V"/>
    <x v="11"/>
    <n v="217"/>
    <x v="0"/>
    <s v="VEP"/>
    <s v="Order specific"/>
    <s v="Order specific"/>
    <n v="2100"/>
    <n v="4"/>
    <n v="0"/>
    <n v="47.42"/>
    <n v="0"/>
    <n v="0"/>
    <n v="8"/>
    <n v="189.68"/>
    <n v="547.5"/>
    <n v="0"/>
    <n v="0"/>
    <n v="0"/>
    <n v="379.36"/>
    <s v="Order specific"/>
    <s v="Order specific"/>
    <s v="C"/>
    <s v=""/>
    <n v="0"/>
  </r>
  <r>
    <s v="CHD8030038R0104"/>
    <s v="分合闸脱扣器30V"/>
    <x v="11"/>
    <n v="219"/>
    <x v="0"/>
    <s v="VEP"/>
    <s v="Order specific"/>
    <s v="Order specific"/>
    <n v="2100"/>
    <n v="8"/>
    <n v="0"/>
    <n v="47.86"/>
    <n v="0"/>
    <n v="0"/>
    <n v="40"/>
    <n v="382.88"/>
    <n v="36.5"/>
    <n v="0"/>
    <n v="0"/>
    <n v="0"/>
    <n v="1914.4"/>
    <s v="Order specific"/>
    <s v="Order specific"/>
    <s v="C"/>
    <s v=""/>
    <n v="0"/>
  </r>
  <r>
    <s v="CHD8030038R0105"/>
    <s v="合分闸线圈125V-40.5KV"/>
    <x v="14"/>
    <n v="219"/>
    <x v="0"/>
    <s v="VEP"/>
    <s v="Order specific"/>
    <s v="Order specific"/>
    <n v="2100"/>
    <n v="43"/>
    <n v="3"/>
    <n v="47.86"/>
    <n v="0"/>
    <n v="0"/>
    <n v="61"/>
    <n v="2057.98"/>
    <n v="47.868852459016395"/>
    <n v="0"/>
    <n v="0"/>
    <n v="143.57999999999998"/>
    <n v="2919.46"/>
    <s v="Order specific"/>
    <s v="Order specific"/>
    <s v="B"/>
    <s v=""/>
    <n v="0"/>
  </r>
  <r>
    <s v="CHD8030038R0108"/>
    <s v="40.5自保持欠压脱扣器DC/AC110V"/>
    <x v="11"/>
    <n v="202"/>
    <x v="0"/>
    <s v="VEP"/>
    <s v="Order specific"/>
    <s v="Order specific"/>
    <n v="2100"/>
    <n v="30"/>
    <n v="36"/>
    <n v="296"/>
    <n v="0"/>
    <n v="0"/>
    <n v="20"/>
    <n v="8880"/>
    <n v="784.75"/>
    <n v="0"/>
    <n v="0"/>
    <n v="10656"/>
    <n v="5920"/>
    <s v="Order specific"/>
    <s v="Order specific"/>
    <s v="A"/>
    <s v=""/>
    <n v="0"/>
  </r>
  <r>
    <s v="CHD8030038R0109"/>
    <s v="40.5自保持欠压脱扣器220V"/>
    <x v="11"/>
    <n v="202"/>
    <x v="0"/>
    <s v="VEP"/>
    <s v="Order specific"/>
    <s v="Order specific"/>
    <n v="2100"/>
    <n v="40"/>
    <n v="0"/>
    <n v="296"/>
    <n v="0"/>
    <n v="0"/>
    <n v="24"/>
    <n v="11840"/>
    <n v="456.25"/>
    <n v="0"/>
    <n v="0"/>
    <n v="0"/>
    <n v="7104"/>
    <s v="Order specific"/>
    <s v="Order specific"/>
    <s v="A"/>
    <s v=""/>
    <n v="0"/>
  </r>
  <r>
    <s v="CHD8030038R0110"/>
    <s v="40.5自保持欠压脱扣器48V"/>
    <x v="11"/>
    <n v="202"/>
    <x v="0"/>
    <s v="VEP"/>
    <s v="Order specific"/>
    <s v="Order specific"/>
    <n v="2100"/>
    <n v="4"/>
    <n v="5"/>
    <n v="296"/>
    <n v="0"/>
    <n v="0"/>
    <n v="44"/>
    <n v="1184"/>
    <n v="331.81818181818181"/>
    <n v="0"/>
    <n v="0"/>
    <n v="1480"/>
    <n v="13024"/>
    <s v="Order specific"/>
    <s v="Order specific"/>
    <s v="B"/>
    <s v=""/>
    <n v="0"/>
  </r>
  <r>
    <s v="CHD8030038R0112"/>
    <s v="40.5合分闸电磁铁 DC230V"/>
    <x v="11"/>
    <n v="217"/>
    <x v="0"/>
    <s v="VEP"/>
    <s v="Order specific"/>
    <s v="Order specific"/>
    <n v="2100"/>
    <n v="3"/>
    <n v="0"/>
    <n v="47.86"/>
    <n v="0"/>
    <n v="0"/>
    <n v="0"/>
    <n v="143.57999999999998"/>
    <s v=""/>
    <n v="0"/>
    <n v="0"/>
    <n v="0"/>
    <n v="0"/>
    <s v="Order specific"/>
    <s v="Order specific"/>
    <s v="C"/>
    <s v=""/>
    <n v="0"/>
  </r>
  <r>
    <s v="CHD8030040P0101"/>
    <s v="蝶簧锁盖40.5-31.5"/>
    <x v="3"/>
    <n v="212"/>
    <x v="0"/>
    <s v="VEP"/>
    <s v="MRP"/>
    <s v="MRP"/>
    <s v="VMI"/>
    <n v="54"/>
    <n v="0"/>
    <n v="6.21"/>
    <n v="0"/>
    <n v="0"/>
    <n v="3014"/>
    <n v="335.34"/>
    <n v="0.36330457863304583"/>
    <n v="0"/>
    <n v="0"/>
    <n v="0"/>
    <n v="18716.939999999999"/>
    <s v="&lt;15 days"/>
    <n v="2"/>
    <s v="C"/>
    <n v="14"/>
    <n v="0"/>
  </r>
  <r>
    <s v="CHD8030047P0101"/>
    <s v="主拐臂销轴φ16×66"/>
    <x v="3"/>
    <n v="212"/>
    <x v="0"/>
    <s v="VEP"/>
    <s v="MRP"/>
    <s v="MRP"/>
    <s v="VMI"/>
    <n v="54"/>
    <n v="0"/>
    <n v="4.41"/>
    <n v="0"/>
    <n v="0"/>
    <n v="3021"/>
    <n v="238.14000000000001"/>
    <n v="6.5243296921549163"/>
    <n v="0"/>
    <n v="0"/>
    <n v="0"/>
    <n v="13322.61"/>
    <s v="&lt;15 days"/>
    <n v="2"/>
    <s v="C"/>
    <n v="14"/>
    <n v="0"/>
  </r>
  <r>
    <s v="CHD8030048P0102"/>
    <s v="主拐臂销轴"/>
    <x v="3"/>
    <n v="212"/>
    <x v="0"/>
    <s v="VEP"/>
    <s v="MRP"/>
    <s v="MRP"/>
    <s v="VMI"/>
    <n v="108"/>
    <n v="0"/>
    <n v="4.72"/>
    <n v="0"/>
    <n v="0"/>
    <n v="6042"/>
    <n v="509.76"/>
    <n v="3.2621648460774582"/>
    <n v="0"/>
    <n v="0"/>
    <n v="0"/>
    <n v="28518.239999999998"/>
    <s v="&lt;15 days"/>
    <n v="2"/>
    <s v="C"/>
    <n v="14"/>
    <n v="0"/>
  </r>
  <r>
    <s v="CHD8030049P0101"/>
    <s v="主拐臂销轴φ12×97"/>
    <x v="2"/>
    <n v="212"/>
    <x v="0"/>
    <s v="VEP"/>
    <s v="SM"/>
    <s v="kanban"/>
    <n v="2600"/>
    <n v="179"/>
    <n v="360"/>
    <n v="4.7699999999999996"/>
    <n v="0"/>
    <n v="120"/>
    <n v="3021"/>
    <n v="853.82999999999993"/>
    <n v="13.048659384309833"/>
    <n v="0"/>
    <n v="286.2"/>
    <n v="1717.1999999999998"/>
    <n v="14410.169999999998"/>
    <s v="&lt;15 days"/>
    <n v="2"/>
    <s v="C"/>
    <n v="14"/>
    <n v="0"/>
  </r>
  <r>
    <s v="CHD8030050P0101"/>
    <s v="紧急脱扣拐臂销"/>
    <x v="3"/>
    <n v="212"/>
    <x v="0"/>
    <s v="VEP"/>
    <s v="MRP"/>
    <s v="MRP"/>
    <s v="VMI"/>
    <n v="7"/>
    <n v="0"/>
    <n v="1.3"/>
    <n v="0"/>
    <n v="0"/>
    <n v="950"/>
    <n v="9.1"/>
    <n v="68.773684210526312"/>
    <n v="0"/>
    <n v="0"/>
    <n v="0"/>
    <n v="1235"/>
    <s v="&lt;90 days"/>
    <n v="3"/>
    <s v="C"/>
    <n v="21"/>
    <n v="4.1720717838830641"/>
  </r>
  <r>
    <s v="CHD8030050P0102"/>
    <s v="紧急脱扣拐臂销(Y4、Y10)"/>
    <x v="14"/>
    <n v="212"/>
    <x v="0"/>
    <s v="VEP"/>
    <s v="Order specific"/>
    <s v="Order specific"/>
    <n v="2100"/>
    <n v="11"/>
    <n v="0"/>
    <n v="2.79"/>
    <n v="0"/>
    <n v="0"/>
    <n v="56"/>
    <n v="30.69"/>
    <n v="45.625"/>
    <n v="0"/>
    <n v="0"/>
    <n v="0"/>
    <n v="156.24"/>
    <s v="Order specific"/>
    <s v="Order specific"/>
    <s v="C"/>
    <s v=""/>
    <n v="0"/>
  </r>
  <r>
    <s v="CHD8030061R0107"/>
    <s v="软连接40.5(VG5-A)"/>
    <x v="3"/>
    <n v="202"/>
    <x v="0"/>
    <s v="VEP"/>
    <s v="MRP"/>
    <s v="MRP"/>
    <s v="VMI"/>
    <n v="48"/>
    <n v="0"/>
    <n v="58.5"/>
    <n v="0"/>
    <n v="0"/>
    <n v="1594"/>
    <n v="2808"/>
    <n v="2.5188205771643664"/>
    <n v="0"/>
    <n v="0"/>
    <n v="0"/>
    <n v="93249"/>
    <s v="&lt;15 days"/>
    <n v="2"/>
    <s v="B"/>
    <n v="14"/>
    <n v="0"/>
  </r>
  <r>
    <s v="CHD8030064R0101"/>
    <s v="推进手车摇把"/>
    <x v="3"/>
    <n v="212"/>
    <x v="0"/>
    <s v="VEP"/>
    <s v="MRP"/>
    <s v="MRP"/>
    <s v="VMI"/>
    <n v="9"/>
    <n v="0"/>
    <n v="75.52"/>
    <n v="0"/>
    <n v="0"/>
    <n v="215"/>
    <n v="679.68"/>
    <n v="81.488372093023258"/>
    <n v="0"/>
    <n v="0"/>
    <n v="0"/>
    <n v="16236.8"/>
    <s v="&lt;90 days"/>
    <n v="2"/>
    <s v="C"/>
    <n v="14"/>
    <n v="371.51960547945203"/>
  </r>
  <r>
    <s v="CHD8030065R0102"/>
    <s v="推进机构组装"/>
    <x v="11"/>
    <n v="212"/>
    <x v="0"/>
    <s v="VEP"/>
    <s v="Order specific"/>
    <s v="Order specific"/>
    <n v="2100"/>
    <n v="5"/>
    <n v="2"/>
    <n v="3581.49"/>
    <n v="0"/>
    <n v="0"/>
    <n v="62"/>
    <n v="17907.449999999997"/>
    <n v="52.983870967741936"/>
    <n v="0"/>
    <n v="0"/>
    <n v="7162.98"/>
    <n v="222052.37999999998"/>
    <s v="Order specific"/>
    <s v="Order specific"/>
    <s v="A"/>
    <s v=""/>
    <n v="0"/>
  </r>
  <r>
    <s v="CHD8030065R0155"/>
    <s v="推进机构组装1400(610/314/φ22/590)"/>
    <x v="11"/>
    <n v="217"/>
    <x v="0"/>
    <s v="VEP"/>
    <s v="Order specific"/>
    <s v="Order specific"/>
    <n v="2100"/>
    <n v="6"/>
    <n v="0"/>
    <n v="4524.3900000000003"/>
    <n v="0"/>
    <n v="0"/>
    <n v="6"/>
    <n v="27146.340000000004"/>
    <n v="304.16666666666669"/>
    <n v="0"/>
    <n v="0"/>
    <n v="0"/>
    <n v="27146.340000000004"/>
    <s v="Order specific"/>
    <s v="Order specific"/>
    <s v="A"/>
    <s v=""/>
    <n v="0"/>
  </r>
  <r>
    <s v="CHD8030085P0101"/>
    <s v="小链轮(415B)"/>
    <x v="3"/>
    <n v="212"/>
    <x v="0"/>
    <s v="VEP"/>
    <s v="MRP"/>
    <s v="MRP"/>
    <s v="VMI"/>
    <n v="18"/>
    <n v="0"/>
    <n v="27.35"/>
    <n v="0"/>
    <n v="0"/>
    <n v="1007"/>
    <n v="492.3"/>
    <n v="2.1747765640516388"/>
    <n v="0"/>
    <n v="0"/>
    <n v="0"/>
    <n v="27541.45"/>
    <s v="&lt;15 days"/>
    <n v="2"/>
    <s v="C"/>
    <n v="14"/>
    <n v="0"/>
  </r>
  <r>
    <s v="CHD8030087P0101"/>
    <s v="紧急脱扣拐臂销"/>
    <x v="3"/>
    <n v="212"/>
    <x v="0"/>
    <s v="VEP"/>
    <s v="MRP"/>
    <s v="MRP"/>
    <s v="VMI"/>
    <n v="1"/>
    <n v="0"/>
    <n v="1.57"/>
    <n v="0"/>
    <n v="0"/>
    <n v="385"/>
    <n v="1.57"/>
    <n v="17.064935064935067"/>
    <n v="0"/>
    <n v="0"/>
    <n v="0"/>
    <n v="604.45000000000005"/>
    <s v="&lt;30 days"/>
    <n v="3"/>
    <s v="C"/>
    <n v="21"/>
    <n v="0"/>
  </r>
  <r>
    <s v="CHD8030088P0101"/>
    <s v="调节螺母M12×8"/>
    <x v="3"/>
    <n v="212"/>
    <x v="0"/>
    <s v="VEP"/>
    <s v="MRP"/>
    <s v="MRP"/>
    <s v="VMI"/>
    <n v="54"/>
    <n v="0"/>
    <n v="2.92"/>
    <n v="0"/>
    <n v="0"/>
    <n v="3023"/>
    <n v="157.68"/>
    <n v="0.1207409857757195"/>
    <n v="0"/>
    <n v="0"/>
    <n v="0"/>
    <n v="8827.16"/>
    <s v="&lt;15 days"/>
    <n v="3"/>
    <s v="C"/>
    <n v="21"/>
    <n v="0"/>
  </r>
  <r>
    <s v="CHD8030089P0101"/>
    <s v="吊钩板"/>
    <x v="3"/>
    <n v="212"/>
    <x v="0"/>
    <s v="VEP"/>
    <s v="MRP"/>
    <s v="MRP"/>
    <s v="VMI"/>
    <n v="42"/>
    <n v="0"/>
    <n v="60.21"/>
    <n v="0"/>
    <n v="0"/>
    <n v="1425"/>
    <n v="2528.8200000000002"/>
    <n v="13.831578947368422"/>
    <n v="0"/>
    <n v="0"/>
    <n v="0"/>
    <n v="85799.25"/>
    <s v="&lt;15 days"/>
    <n v="2"/>
    <s v="B"/>
    <n v="14"/>
    <n v="0"/>
  </r>
  <r>
    <s v="CHD8030089P0106"/>
    <s v="吊钩板"/>
    <x v="11"/>
    <n v="212"/>
    <x v="0"/>
    <s v="VEP"/>
    <s v="Order specific"/>
    <s v="Order specific"/>
    <n v="2100"/>
    <n v="18"/>
    <n v="28"/>
    <n v="64.739999999999995"/>
    <n v="0"/>
    <n v="0"/>
    <n v="722"/>
    <n v="1165.32"/>
    <n v="21.232686980609419"/>
    <n v="0"/>
    <n v="0"/>
    <n v="1812.7199999999998"/>
    <n v="46742.28"/>
    <s v="Order specific"/>
    <s v="Order specific"/>
    <s v="B"/>
    <s v=""/>
    <n v="0"/>
  </r>
  <r>
    <s v="CHD8030092P0104"/>
    <s v="分闸簧挂销φ8×48"/>
    <x v="2"/>
    <n v="212"/>
    <x v="0"/>
    <s v="VEP"/>
    <s v="SM"/>
    <s v="kanban"/>
    <n v="2600"/>
    <n v="280"/>
    <n v="240"/>
    <n v="1.99"/>
    <n v="0"/>
    <n v="120"/>
    <n v="3021"/>
    <n v="557.20000000000005"/>
    <n v="2.1747765640516388"/>
    <n v="0"/>
    <n v="119.4"/>
    <n v="477.6"/>
    <n v="6011.79"/>
    <s v="&lt;15 days"/>
    <n v="3"/>
    <s v="C"/>
    <n v="21"/>
    <n v="0"/>
  </r>
  <r>
    <s v="CHD8030100P0103"/>
    <s v="固定式绝缘罩I"/>
    <x v="3"/>
    <n v="202"/>
    <x v="0"/>
    <s v="VEP"/>
    <s v="MRP"/>
    <s v="MRP"/>
    <s v="VMI"/>
    <n v="1"/>
    <n v="0"/>
    <n v="24.86"/>
    <n v="0"/>
    <n v="0"/>
    <n v="1082"/>
    <n v="24.86"/>
    <n v="94.454713493530505"/>
    <n v="0"/>
    <n v="0"/>
    <n v="0"/>
    <n v="26898.52"/>
    <s v="&gt;90 days"/>
    <n v="2"/>
    <s v="C"/>
    <n v="14"/>
    <n v="13.975679013698629"/>
  </r>
  <r>
    <s v="CHD8030100P0104"/>
    <s v="固定式绝缘罩II"/>
    <x v="3"/>
    <n v="202"/>
    <x v="0"/>
    <s v="VEP"/>
    <s v="MRP"/>
    <s v="MRP"/>
    <s v="VMI"/>
    <n v="11"/>
    <n v="0"/>
    <n v="24.61"/>
    <n v="0"/>
    <n v="0"/>
    <n v="215"/>
    <n v="270.70999999999998"/>
    <n v="1.6976744186046511"/>
    <n v="0"/>
    <n v="0"/>
    <n v="0"/>
    <n v="5291.15"/>
    <s v="&lt;15 days"/>
    <n v="3"/>
    <s v="C"/>
    <n v="21"/>
    <n v="0"/>
  </r>
  <r>
    <s v="CHD8030100P0105"/>
    <s v="极柱绝缘垫40.5"/>
    <x v="11"/>
    <n v="202"/>
    <x v="0"/>
    <s v="VEP"/>
    <s v="Order specific"/>
    <s v="Order specific"/>
    <n v="2100"/>
    <n v="197"/>
    <n v="42"/>
    <n v="14.46"/>
    <n v="0"/>
    <n v="0"/>
    <n v="811"/>
    <n v="2848.6200000000003"/>
    <n v="4.9506781750924782"/>
    <n v="0"/>
    <n v="0"/>
    <n v="607.32000000000005"/>
    <n v="11727.060000000001"/>
    <s v="Order specific"/>
    <s v="Order specific"/>
    <s v="B"/>
    <s v=""/>
    <n v="0"/>
  </r>
  <r>
    <s v="CHD8030115P0101"/>
    <s v="安装板左（固定式40.5-2000)"/>
    <x v="11"/>
    <n v="212"/>
    <x v="0"/>
    <s v="VEP"/>
    <s v="Order specific"/>
    <s v="Order specific"/>
    <n v="2100"/>
    <n v="4"/>
    <n v="0"/>
    <n v="5.61"/>
    <n v="0"/>
    <n v="0"/>
    <n v="302"/>
    <n v="22.44"/>
    <n v="238.09602649006624"/>
    <n v="0"/>
    <n v="0"/>
    <n v="0"/>
    <n v="1694.22"/>
    <s v="Order specific"/>
    <s v="Order specific"/>
    <s v="C"/>
    <s v=""/>
    <n v="0"/>
  </r>
  <r>
    <s v="CHD8030115P0102"/>
    <s v="安装板右（固定式40.5-2000)"/>
    <x v="11"/>
    <n v="212"/>
    <x v="0"/>
    <s v="VEP"/>
    <s v="Order specific"/>
    <s v="Order specific"/>
    <n v="2100"/>
    <n v="4"/>
    <n v="0"/>
    <n v="5.61"/>
    <n v="0"/>
    <n v="0"/>
    <n v="302"/>
    <n v="22.44"/>
    <n v="4.8344370860927155"/>
    <n v="0"/>
    <n v="0"/>
    <n v="0"/>
    <n v="1694.22"/>
    <s v="Order specific"/>
    <s v="Order specific"/>
    <s v="C"/>
    <s v=""/>
    <n v="0"/>
  </r>
  <r>
    <s v="CHD8030115P0105"/>
    <s v="安装板（P300）"/>
    <x v="11"/>
    <n v="212"/>
    <x v="0"/>
    <s v="VEP"/>
    <s v="Order specific"/>
    <s v="Order specific"/>
    <n v="2100"/>
    <n v="24"/>
    <n v="0"/>
    <n v="5"/>
    <n v="0"/>
    <n v="0"/>
    <n v="556"/>
    <n v="120"/>
    <n v="2.6258992805755397"/>
    <n v="0"/>
    <n v="0"/>
    <n v="0"/>
    <n v="2780"/>
    <s v="Order specific"/>
    <s v="Order specific"/>
    <s v="C"/>
    <s v=""/>
    <n v="0"/>
  </r>
  <r>
    <s v="CHD8030115P0106"/>
    <s v="相间隔板（极间距400）"/>
    <x v="14"/>
    <n v="212"/>
    <x v="0"/>
    <s v="VEP"/>
    <s v="Order specific"/>
    <s v="Order specific"/>
    <n v="2100"/>
    <n v="4"/>
    <n v="6"/>
    <n v="150.24"/>
    <n v="0"/>
    <n v="0"/>
    <n v="214"/>
    <n v="600.96"/>
    <n v="40.934579439252339"/>
    <n v="0"/>
    <n v="0"/>
    <n v="901.44"/>
    <n v="32151.360000000001"/>
    <s v="Order specific"/>
    <s v="Order specific"/>
    <s v="C"/>
    <s v=""/>
    <n v="0"/>
  </r>
  <r>
    <s v="CHD8030116P0102"/>
    <s v="联接杆（P300)"/>
    <x v="14"/>
    <n v="212"/>
    <x v="0"/>
    <s v="VEP"/>
    <s v="Order specific"/>
    <s v="Order specific"/>
    <n v="2100"/>
    <n v="4"/>
    <n v="0"/>
    <n v="20.77"/>
    <n v="0"/>
    <n v="0"/>
    <n v="279"/>
    <n v="83.08"/>
    <n v="5.2329749103942653"/>
    <n v="0"/>
    <n v="0"/>
    <n v="0"/>
    <n v="5794.83"/>
    <s v="Order specific"/>
    <s v="Order specific"/>
    <s v="C"/>
    <s v=""/>
    <n v="0"/>
  </r>
  <r>
    <s v="CHD8030125P0243"/>
    <s v="螺套"/>
    <x v="3"/>
    <n v="212"/>
    <x v="0"/>
    <s v="VEP"/>
    <s v="MRP"/>
    <s v="MRP"/>
    <s v="VMI"/>
    <n v="5"/>
    <n v="0"/>
    <n v="5.3"/>
    <n v="0"/>
    <n v="0"/>
    <n v="406"/>
    <n v="26.5"/>
    <n v="3.5960591133004924"/>
    <n v="0"/>
    <n v="0"/>
    <n v="0"/>
    <n v="2151.7999999999997"/>
    <s v="&lt;15 days"/>
    <n v="3"/>
    <s v="C"/>
    <n v="21"/>
    <n v="0"/>
  </r>
  <r>
    <s v="CHD8030126P0101"/>
    <s v="主轴300"/>
    <x v="3"/>
    <n v="212"/>
    <x v="0"/>
    <s v="VEP"/>
    <s v="MRP"/>
    <s v="MRP"/>
    <s v="VMI"/>
    <n v="2"/>
    <n v="0"/>
    <n v="239.91"/>
    <n v="0"/>
    <n v="0"/>
    <n v="571"/>
    <n v="479.82"/>
    <n v="3.1961471103327495"/>
    <n v="0"/>
    <n v="0"/>
    <n v="0"/>
    <n v="136988.60999999999"/>
    <s v="&lt;15 days"/>
    <n v="2"/>
    <s v="C"/>
    <n v="14"/>
    <n v="0"/>
  </r>
  <r>
    <s v="CHD8030134P0103"/>
    <s v="双头螺杆M12(VG5-A)"/>
    <x v="3"/>
    <n v="212"/>
    <x v="0"/>
    <s v="VEP"/>
    <s v="MRP"/>
    <s v="MRP"/>
    <s v="VMI"/>
    <n v="48"/>
    <n v="0"/>
    <n v="7.67"/>
    <n v="0"/>
    <n v="0"/>
    <n v="1569"/>
    <n v="368.15999999999997"/>
    <n v="0.46526449968132566"/>
    <n v="0"/>
    <n v="0"/>
    <n v="0"/>
    <n v="12034.23"/>
    <s v="&lt;15 days"/>
    <n v="2"/>
    <s v="C"/>
    <n v="14"/>
    <n v="0"/>
  </r>
  <r>
    <s v="CHD8030202P0101"/>
    <s v="脱扣安装板（Y4、Y10）"/>
    <x v="11"/>
    <n v="202"/>
    <x v="0"/>
    <s v="VEP"/>
    <s v="Order specific"/>
    <s v="Order specific"/>
    <n v="2100"/>
    <n v="5"/>
    <n v="0"/>
    <n v="18.14"/>
    <n v="0"/>
    <n v="0"/>
    <n v="20"/>
    <n v="90.7"/>
    <n v="876"/>
    <n v="0"/>
    <n v="0"/>
    <n v="0"/>
    <n v="362.8"/>
    <s v="Order specific"/>
    <s v="Order specific"/>
    <s v="C"/>
    <s v=""/>
    <n v="0"/>
  </r>
  <r>
    <s v="CHD8030202P0104"/>
    <s v="脱扣安装板(双过流)"/>
    <x v="11"/>
    <n v="105"/>
    <x v="0"/>
    <s v="VEP"/>
    <s v="Order specific"/>
    <s v="Order specific"/>
    <n v="2100"/>
    <n v="2"/>
    <n v="0"/>
    <n v="15.88"/>
    <n v="0"/>
    <n v="0"/>
    <n v="0"/>
    <n v="31.76"/>
    <s v=""/>
    <n v="0"/>
    <n v="0"/>
    <n v="0"/>
    <n v="0"/>
    <s v="Order specific"/>
    <s v="Order specific"/>
    <s v="C"/>
    <s v=""/>
    <n v="0"/>
  </r>
  <r>
    <s v="CHD8100012R0110"/>
    <s v="航空插头装配"/>
    <x v="3"/>
    <n v="212"/>
    <x v="0"/>
    <s v="VEP"/>
    <s v="MRP"/>
    <s v="MRP"/>
    <s v="VMI"/>
    <n v="71"/>
    <n v="0"/>
    <n v="50.29"/>
    <n v="0"/>
    <n v="0"/>
    <n v="15447"/>
    <n v="3570.59"/>
    <n v="4.7258367320515311E-2"/>
    <n v="0"/>
    <n v="0"/>
    <n v="0"/>
    <n v="776829.63"/>
    <s v="&lt;15 days"/>
    <n v="1"/>
    <s v="B"/>
    <n v="7"/>
    <n v="0"/>
  </r>
  <r>
    <s v="CHD8100012R0111"/>
    <s v="航空插座装配"/>
    <x v="3"/>
    <n v="212"/>
    <x v="0"/>
    <s v="VEP"/>
    <s v="MRP"/>
    <s v="MRP"/>
    <s v="VMI"/>
    <n v="353"/>
    <n v="0"/>
    <n v="50.29"/>
    <n v="0"/>
    <n v="0"/>
    <n v="12352"/>
    <n v="17752.37"/>
    <n v="2.098040803108808"/>
    <n v="0"/>
    <n v="0"/>
    <n v="0"/>
    <n v="621182.07999999996"/>
    <s v="&lt;15 days"/>
    <n v="1"/>
    <s v="A"/>
    <n v="7"/>
    <n v="0"/>
  </r>
  <r>
    <s v="CHD8100086R0101"/>
    <s v="插孔"/>
    <x v="3"/>
    <n v="212"/>
    <x v="0"/>
    <s v="VEP"/>
    <s v="MRP"/>
    <s v="MRP"/>
    <s v="VMI"/>
    <n v="23402"/>
    <n v="0"/>
    <n v="0.85"/>
    <n v="0"/>
    <n v="0"/>
    <n v="683494.9"/>
    <n v="19891.7"/>
    <n v="0.18850908763181701"/>
    <n v="0"/>
    <n v="0"/>
    <n v="0"/>
    <n v="580970.66500000004"/>
    <s v="&lt;15 days"/>
    <n v="1"/>
    <s v="A"/>
    <n v="7"/>
    <n v="0"/>
  </r>
  <r>
    <s v="CHD8100086R0102"/>
    <s v="2.5插孔"/>
    <x v="3"/>
    <n v="212"/>
    <x v="0"/>
    <s v="VEP"/>
    <s v="MRP"/>
    <s v="MRP"/>
    <s v="VMI"/>
    <n v="7778"/>
    <n v="0"/>
    <n v="0.85"/>
    <n v="0"/>
    <n v="0"/>
    <n v="34776"/>
    <n v="6611.3"/>
    <n v="245.62140556705774"/>
    <n v="0"/>
    <n v="0"/>
    <n v="0"/>
    <n v="29559.599999999999"/>
    <s v="&gt;90 days"/>
    <n v="2"/>
    <s v="B"/>
    <n v="14"/>
    <n v="4114.7483573735071"/>
  </r>
  <r>
    <s v="CHD8100240P0104"/>
    <s v="二次插头编码销"/>
    <x v="14"/>
    <n v="212"/>
    <x v="0"/>
    <s v="VEP"/>
    <s v="Order specific"/>
    <s v="Order specific"/>
    <n v="2100"/>
    <n v="200"/>
    <n v="0"/>
    <n v="3.74"/>
    <n v="0"/>
    <n v="0"/>
    <n v="200"/>
    <n v="748"/>
    <n v="14194.85"/>
    <n v="0"/>
    <n v="0"/>
    <n v="0"/>
    <n v="748"/>
    <s v="Order specific"/>
    <s v="Order specific"/>
    <s v="C"/>
    <s v=""/>
    <n v="0"/>
  </r>
  <r>
    <s v="CHD8320003F0103"/>
    <s v="机箱3150(加固定块)"/>
    <x v="17"/>
    <n v="212"/>
    <x v="0"/>
    <s v="VEP"/>
    <s v="Order specific"/>
    <s v="Order specific"/>
    <n v="2100"/>
    <n v="5"/>
    <n v="10"/>
    <n v="673.43"/>
    <n v="0"/>
    <n v="0"/>
    <n v="59"/>
    <n v="3367.1499999999996"/>
    <n v="1237.2881355932202"/>
    <n v="0"/>
    <n v="0"/>
    <n v="6734.2999999999993"/>
    <n v="39732.369999999995"/>
    <s v="Order specific"/>
    <s v="Order specific"/>
    <s v="B"/>
    <s v=""/>
    <n v="0"/>
  </r>
  <r>
    <s v="CHD8320003R0103"/>
    <s v="机箱3150"/>
    <x v="17"/>
    <n v="212"/>
    <x v="0"/>
    <s v="VEP"/>
    <s v="Order specific"/>
    <s v="Order specific"/>
    <n v="2100"/>
    <n v="1"/>
    <n v="0"/>
    <n v="542.84"/>
    <n v="0"/>
    <n v="0"/>
    <n v="1"/>
    <n v="542.84"/>
    <n v="1825"/>
    <n v="0"/>
    <n v="0"/>
    <n v="0"/>
    <n v="542.84"/>
    <s v="Order specific"/>
    <s v="Order specific"/>
    <s v="C"/>
    <s v=""/>
    <n v="0"/>
  </r>
  <r>
    <s v="CHD8320003R0107"/>
    <s v="箱体(隔离手车40.5)"/>
    <x v="17"/>
    <n v="212"/>
    <x v="0"/>
    <s v="VEP"/>
    <s v="Order specific"/>
    <s v="Order specific"/>
    <n v="2100"/>
    <n v="2"/>
    <n v="0"/>
    <n v="886"/>
    <n v="0"/>
    <n v="0"/>
    <n v="29"/>
    <n v="1772"/>
    <n v="12.586206896551724"/>
    <n v="0"/>
    <n v="0"/>
    <n v="0"/>
    <n v="25694"/>
    <s v="Order specific"/>
    <s v="Order specific"/>
    <s v="B"/>
    <s v=""/>
    <n v="0"/>
  </r>
  <r>
    <s v="CHD8320003R0133"/>
    <s v="箱体(隔离手车40.5)(GE专用)"/>
    <x v="17"/>
    <n v="212"/>
    <x v="0"/>
    <s v="VEP"/>
    <s v="Order specific"/>
    <s v="Order specific"/>
    <n v="2100"/>
    <n v="2"/>
    <n v="0"/>
    <n v="950"/>
    <n v="0"/>
    <n v="0"/>
    <n v="2"/>
    <n v="1900"/>
    <n v="365"/>
    <n v="0"/>
    <n v="0"/>
    <n v="0"/>
    <n v="1900"/>
    <s v="Order specific"/>
    <s v="Order specific"/>
    <s v="B"/>
    <s v=""/>
    <n v="0"/>
  </r>
  <r>
    <s v="CHD8320004P0107"/>
    <s v="涨芯"/>
    <x v="2"/>
    <n v="212"/>
    <x v="0"/>
    <s v="VEP"/>
    <s v="SM"/>
    <s v="kanban"/>
    <n v="2600"/>
    <n v="168"/>
    <n v="60"/>
    <n v="13.88"/>
    <n v="0"/>
    <n v="30"/>
    <n v="252"/>
    <n v="2331.84"/>
    <n v="2.8968253968253967"/>
    <n v="0"/>
    <n v="208.20000000000002"/>
    <n v="832.80000000000007"/>
    <n v="3497.76"/>
    <s v="&lt;15 days"/>
    <n v="3"/>
    <s v="B"/>
    <n v="21"/>
    <n v="0"/>
  </r>
  <r>
    <s v="CHD8320007P0102"/>
    <s v="隔离车面板3150"/>
    <x v="17"/>
    <n v="212"/>
    <x v="0"/>
    <s v="VEP"/>
    <s v="Order specific"/>
    <s v="Order specific"/>
    <n v="2100"/>
    <n v="6"/>
    <n v="19"/>
    <n v="52.74"/>
    <n v="0"/>
    <n v="0"/>
    <n v="72"/>
    <n v="316.44"/>
    <n v="851.66666666666674"/>
    <n v="0"/>
    <n v="0"/>
    <n v="1002.0600000000001"/>
    <n v="3797.28"/>
    <s v="Order specific"/>
    <s v="Order specific"/>
    <s v="C"/>
    <s v=""/>
    <n v="0"/>
  </r>
  <r>
    <s v="CHD8320007P0103"/>
    <s v="面板40.5-275"/>
    <x v="17"/>
    <n v="212"/>
    <x v="0"/>
    <s v="VEP"/>
    <s v="Order specific"/>
    <s v="Order specific"/>
    <n v="2100"/>
    <n v="2"/>
    <n v="0"/>
    <n v="77.53"/>
    <n v="0"/>
    <n v="0"/>
    <n v="36"/>
    <n v="155.06"/>
    <n v="60.833333333333329"/>
    <n v="0"/>
    <n v="0"/>
    <n v="0"/>
    <n v="2791.08"/>
    <s v="Order specific"/>
    <s v="Order specific"/>
    <s v="C"/>
    <s v=""/>
    <n v="0"/>
  </r>
  <r>
    <s v="CHD8320007P0123"/>
    <s v="面板(隔离车40.5)(GE专用)"/>
    <x v="17"/>
    <n v="212"/>
    <x v="0"/>
    <s v="VEP"/>
    <s v="Order specific"/>
    <s v="Order specific"/>
    <n v="2100"/>
    <n v="2"/>
    <n v="0"/>
    <n v="79.81"/>
    <n v="0"/>
    <n v="0"/>
    <n v="2"/>
    <n v="159.62"/>
    <n v="365"/>
    <n v="0"/>
    <n v="0"/>
    <n v="0"/>
    <n v="159.62"/>
    <s v="Order specific"/>
    <s v="Order specific"/>
    <s v="C"/>
    <s v=""/>
    <n v="0"/>
  </r>
  <r>
    <s v="CHD8320009R0101"/>
    <s v="联锁板焊接"/>
    <x v="3"/>
    <n v="212"/>
    <x v="0"/>
    <s v="VEP"/>
    <s v="MRP"/>
    <s v="MRP"/>
    <s v="VMI"/>
    <n v="9"/>
    <n v="0"/>
    <n v="11.1"/>
    <n v="0"/>
    <n v="0"/>
    <n v="199"/>
    <n v="99.899999999999991"/>
    <n v="3.6683417085427137"/>
    <n v="0"/>
    <n v="0"/>
    <n v="0"/>
    <n v="2208.9"/>
    <s v="&lt;15 days"/>
    <n v="3"/>
    <s v="C"/>
    <n v="21"/>
    <n v="0"/>
  </r>
  <r>
    <s v="CHD8320010P0101"/>
    <s v="导向板"/>
    <x v="3"/>
    <n v="212"/>
    <x v="0"/>
    <s v="VEP"/>
    <s v="MRP"/>
    <s v="MRP"/>
    <s v="VMI"/>
    <n v="12"/>
    <n v="0"/>
    <n v="6.99"/>
    <n v="0"/>
    <n v="0"/>
    <n v="197"/>
    <n v="83.88"/>
    <n v="16.675126903553299"/>
    <n v="0"/>
    <n v="0"/>
    <n v="0"/>
    <n v="1377.03"/>
    <s v="&lt;30 days"/>
    <n v="3"/>
    <s v="C"/>
    <n v="21"/>
    <n v="0"/>
  </r>
  <r>
    <s v="CHD8320025P0107"/>
    <s v="PT车面板T650(手车室，无空开)"/>
    <x v="11"/>
    <n v="212"/>
    <x v="0"/>
    <s v="VEP"/>
    <s v="Order specific"/>
    <s v="Order specific"/>
    <n v="2100"/>
    <n v="2"/>
    <n v="0"/>
    <n v="39.64"/>
    <n v="0"/>
    <n v="0"/>
    <n v="0"/>
    <n v="79.28"/>
    <s v=""/>
    <n v="0"/>
    <n v="0"/>
    <n v="0"/>
    <n v="0"/>
    <s v="Order specific"/>
    <s v="Order specific"/>
    <s v="C"/>
    <s v=""/>
    <n v="0"/>
  </r>
  <r>
    <s v="CHD8320039P0101"/>
    <s v="配重块"/>
    <x v="3"/>
    <n v="212"/>
    <x v="0"/>
    <s v="VEP"/>
    <s v="MRP"/>
    <s v="MRP"/>
    <s v="VMI"/>
    <n v="10"/>
    <n v="0"/>
    <n v="89.74"/>
    <n v="0"/>
    <n v="0"/>
    <n v="450"/>
    <n v="897.4"/>
    <n v="1.6222222222222222"/>
    <n v="0"/>
    <n v="0"/>
    <n v="0"/>
    <n v="40383"/>
    <s v="&lt;15 days"/>
    <n v="2"/>
    <s v="C"/>
    <n v="14"/>
    <n v="0"/>
  </r>
  <r>
    <s v="CHD8320059P0101"/>
    <s v="连板"/>
    <x v="2"/>
    <n v="212"/>
    <x v="0"/>
    <s v="VEP"/>
    <s v="SM"/>
    <s v="kanban"/>
    <n v="2600"/>
    <n v="111"/>
    <n v="0"/>
    <n v="4.8"/>
    <n v="0"/>
    <n v="25"/>
    <n v="58"/>
    <n v="532.79999999999995"/>
    <n v="62.931034482758626"/>
    <n v="0"/>
    <n v="60"/>
    <n v="0"/>
    <n v="278.39999999999998"/>
    <s v="&lt;90 days"/>
    <n v="3"/>
    <s v="C"/>
    <n v="21"/>
    <n v="234.30354410958904"/>
  </r>
  <r>
    <s v="CHD8330052P0114"/>
    <s v="VEC面膜(机械)(GELPAG)"/>
    <x v="18"/>
    <n v="202"/>
    <x v="0"/>
    <s v="VEP"/>
    <s v="Order specific"/>
    <s v="Order specific"/>
    <n v="2100"/>
    <n v="9"/>
    <n v="0"/>
    <n v="82"/>
    <n v="0"/>
    <n v="0"/>
    <n v="0"/>
    <n v="738"/>
    <s v=""/>
    <n v="0"/>
    <n v="0"/>
    <n v="0"/>
    <n v="0"/>
    <s v="Order specific"/>
    <s v="Order specific"/>
    <s v="C"/>
    <s v=""/>
    <n v="0"/>
  </r>
  <r>
    <s v="CHD8330052P0115"/>
    <s v="VEC面膜(电气)(GELPAG)"/>
    <x v="18"/>
    <n v="213"/>
    <x v="0"/>
    <s v="VEP"/>
    <s v="Order specific"/>
    <s v="Order specific"/>
    <n v="2100"/>
    <n v="12"/>
    <n v="9"/>
    <n v="49"/>
    <n v="0"/>
    <n v="0"/>
    <n v="12"/>
    <n v="588"/>
    <n v="273.75"/>
    <n v="0"/>
    <n v="0"/>
    <n v="441"/>
    <n v="588"/>
    <s v="Order specific"/>
    <s v="Order specific"/>
    <s v="C"/>
    <s v=""/>
    <n v="0"/>
  </r>
  <r>
    <s v="CHD8330052P0116"/>
    <s v="VEC面膜(机械)(GELPAG)(澳用)"/>
    <x v="18"/>
    <n v="202"/>
    <x v="0"/>
    <s v="VEP"/>
    <s v="Order specific"/>
    <s v="Order specific"/>
    <n v="2100"/>
    <n v="33"/>
    <n v="0"/>
    <n v="57.85"/>
    <n v="0"/>
    <n v="0"/>
    <n v="0"/>
    <n v="1909.05"/>
    <s v=""/>
    <n v="0"/>
    <n v="0"/>
    <n v="0"/>
    <n v="0"/>
    <s v="Order specific"/>
    <s v="Order specific"/>
    <s v="B"/>
    <s v=""/>
    <n v="0"/>
  </r>
  <r>
    <s v="CHD8330052P0117"/>
    <s v="VEC面膜(电气)(GELPAG)(澳用)"/>
    <x v="18"/>
    <n v="202"/>
    <x v="0"/>
    <s v="VEP"/>
    <s v="Order specific"/>
    <s v="Order specific"/>
    <n v="2100"/>
    <n v="10"/>
    <n v="0"/>
    <n v="54.44"/>
    <n v="0"/>
    <n v="0"/>
    <n v="19"/>
    <n v="544.4"/>
    <n v="633.9473684210526"/>
    <n v="0"/>
    <n v="0"/>
    <n v="0"/>
    <n v="1034.3599999999999"/>
    <s v="Order specific"/>
    <s v="Order specific"/>
    <s v="C"/>
    <s v=""/>
    <n v="0"/>
  </r>
  <r>
    <s v="CHD8330054P0141"/>
    <s v="二次盖板"/>
    <x v="18"/>
    <n v="202"/>
    <x v="0"/>
    <s v="VEP"/>
    <s v="Order specific"/>
    <s v="Order specific"/>
    <n v="2100"/>
    <n v="1"/>
    <n v="0"/>
    <n v="47.86"/>
    <n v="0"/>
    <n v="0"/>
    <n v="0"/>
    <n v="47.86"/>
    <s v=""/>
    <n v="0"/>
    <n v="0"/>
    <n v="0"/>
    <n v="0"/>
    <s v="Order specific"/>
    <s v="Order specific"/>
    <s v="C"/>
    <s v=""/>
    <n v="0"/>
  </r>
  <r>
    <s v="CHD8350009P0101"/>
    <s v="上触臂盖"/>
    <x v="11"/>
    <n v="202"/>
    <x v="0"/>
    <s v="VEP"/>
    <s v="Order specific"/>
    <s v="Order specific"/>
    <n v="2100"/>
    <n v="9"/>
    <n v="0"/>
    <n v="34.96"/>
    <n v="0"/>
    <n v="0"/>
    <n v="0"/>
    <n v="314.64"/>
    <s v=""/>
    <n v="0"/>
    <n v="0"/>
    <n v="0"/>
    <n v="0"/>
    <s v="Order specific"/>
    <s v="Order specific"/>
    <s v="C"/>
    <s v=""/>
    <n v="0"/>
  </r>
  <r>
    <s v="CHD8350011F0102"/>
    <s v="下触臂"/>
    <x v="11"/>
    <n v="212"/>
    <x v="0"/>
    <s v="VEP"/>
    <s v="Order specific"/>
    <s v="Order specific"/>
    <n v="2100"/>
    <n v="3"/>
    <n v="0"/>
    <n v="96.15"/>
    <n v="0"/>
    <n v="0"/>
    <n v="0"/>
    <n v="288.45000000000005"/>
    <s v=""/>
    <n v="0"/>
    <n v="0"/>
    <n v="0"/>
    <n v="0"/>
    <s v="Order specific"/>
    <s v="Order specific"/>
    <s v="C"/>
    <s v=""/>
    <n v="0"/>
  </r>
  <r>
    <s v="CHD8350013R0101"/>
    <s v="上触臂"/>
    <x v="11"/>
    <n v="212"/>
    <x v="0"/>
    <s v="VEP"/>
    <s v="Order specific"/>
    <s v="Order specific"/>
    <n v="2100"/>
    <n v="1"/>
    <n v="0"/>
    <n v="290.87"/>
    <n v="0"/>
    <n v="0"/>
    <n v="0"/>
    <n v="290.87"/>
    <s v=""/>
    <n v="0"/>
    <n v="0"/>
    <n v="0"/>
    <n v="0"/>
    <s v="Order specific"/>
    <s v="Order specific"/>
    <s v="C"/>
    <s v=""/>
    <n v="0"/>
  </r>
  <r>
    <s v="CHD9000001P0049"/>
    <s v="内六角圆柱头螺钉M16×80 GB/T70.1-2000"/>
    <x v="11"/>
    <n v="219"/>
    <x v="0"/>
    <s v="VEP"/>
    <s v="Order specific"/>
    <s v="Order specific"/>
    <n v="2100"/>
    <n v="111"/>
    <n v="0"/>
    <n v="1.62"/>
    <n v="0"/>
    <n v="0"/>
    <n v="18"/>
    <n v="179.82000000000002"/>
    <n v="20.277777777777775"/>
    <n v="0"/>
    <n v="0"/>
    <n v="0"/>
    <n v="29.160000000000004"/>
    <s v="Order specific"/>
    <s v="Order specific"/>
    <s v="C"/>
    <s v=""/>
    <n v="0"/>
  </r>
  <r>
    <s v="CHD9000044P0004"/>
    <s v="滚针轴承8×12×8 GB2764-91"/>
    <x v="14"/>
    <n v="212"/>
    <x v="0"/>
    <s v="VEP"/>
    <s v="Order specific"/>
    <s v="Order specific"/>
    <n v="2100"/>
    <n v="79"/>
    <n v="0"/>
    <n v="1.1599999999999999"/>
    <n v="0"/>
    <n v="0"/>
    <n v="83"/>
    <n v="91.64"/>
    <n v="488.13253012048193"/>
    <n v="0"/>
    <n v="0"/>
    <n v="0"/>
    <n v="96.279999999999987"/>
    <s v="Order specific"/>
    <s v="Order specific"/>
    <s v="C"/>
    <s v=""/>
    <n v="0"/>
  </r>
  <r>
    <s v="CHD9000044P0005"/>
    <s v="滚轮滚针轴承14×18×10 GB2764-91"/>
    <x v="3"/>
    <n v="219"/>
    <x v="0"/>
    <s v="VEP"/>
    <s v="MRP"/>
    <s v="MRP"/>
    <s v="VMI"/>
    <n v="410"/>
    <n v="0"/>
    <n v="1.18"/>
    <n v="0"/>
    <n v="0"/>
    <n v="97577"/>
    <n v="483.79999999999995"/>
    <n v="0.29551021244760545"/>
    <n v="0"/>
    <n v="0"/>
    <n v="0"/>
    <n v="115140.86"/>
    <s v="&lt;15 days"/>
    <n v="2"/>
    <s v="C"/>
    <n v="14"/>
    <n v="0"/>
  </r>
  <r>
    <s v="CHD9000044P0006"/>
    <s v="滚针轴承16×22×20 GB2764-91"/>
    <x v="3"/>
    <n v="219"/>
    <x v="0"/>
    <s v="VEP"/>
    <s v="MRP"/>
    <s v="MRP"/>
    <s v="VMI"/>
    <n v="320"/>
    <n v="0"/>
    <n v="1.69"/>
    <n v="0"/>
    <n v="0"/>
    <n v="16015"/>
    <n v="540.79999999999995"/>
    <n v="9.3443646581330011"/>
    <n v="0"/>
    <n v="0"/>
    <n v="0"/>
    <n v="27065.35"/>
    <s v="&lt;15 days"/>
    <n v="2"/>
    <s v="C"/>
    <n v="14"/>
    <n v="0"/>
  </r>
  <r>
    <s v="CHD9000046P0001"/>
    <s v="链条081-1×40 GB1243-97-081-1×40"/>
    <x v="3"/>
    <n v="219"/>
    <x v="0"/>
    <s v="VEP"/>
    <s v="MRP"/>
    <s v="MRP"/>
    <s v="VMI"/>
    <n v="88"/>
    <n v="0"/>
    <n v="4.7"/>
    <n v="0"/>
    <n v="0"/>
    <n v="15009"/>
    <n v="413.6"/>
    <n v="7.7819974681857556"/>
    <n v="0"/>
    <n v="0"/>
    <n v="0"/>
    <n v="70542.3"/>
    <s v="&lt;15 days"/>
    <n v="2"/>
    <s v="C"/>
    <n v="14"/>
    <n v="0"/>
  </r>
  <r>
    <s v="CHD9000046P0003"/>
    <s v="链条415B-1×40 GB1243-97-415B-1×40"/>
    <x v="3"/>
    <n v="219"/>
    <x v="0"/>
    <s v="VEP"/>
    <s v="MRP"/>
    <s v="MRP"/>
    <s v="VMI"/>
    <n v="19"/>
    <n v="0"/>
    <n v="6"/>
    <n v="0"/>
    <n v="0"/>
    <n v="1006"/>
    <n v="114"/>
    <n v="31.928429423459246"/>
    <n v="0"/>
    <n v="0"/>
    <n v="0"/>
    <n v="6036"/>
    <s v="&lt;90 days"/>
    <n v="3"/>
    <s v="C"/>
    <n v="21"/>
    <n v="25.753068493150693"/>
  </r>
  <r>
    <s v="CHD9000047P0001"/>
    <s v="300/500V，RV-105 1平，105℃，多股黑色软导线"/>
    <x v="3"/>
    <n v="219"/>
    <x v="0"/>
    <s v="VEP"/>
    <s v="MRP"/>
    <s v="MRP"/>
    <s v="VMI"/>
    <n v="50458.25"/>
    <n v="0"/>
    <n v="0.95"/>
    <n v="0"/>
    <n v="0"/>
    <n v="1370084.85"/>
    <n v="47935.337499999994"/>
    <n v="5.0617303008642124E-3"/>
    <n v="0"/>
    <n v="0"/>
    <n v="0"/>
    <n v="1301580.6074999999"/>
    <s v="&lt;15 days"/>
    <n v="1"/>
    <s v="A"/>
    <n v="7"/>
    <n v="0"/>
  </r>
  <r>
    <s v="CHD9000052P0001"/>
    <s v="轴承61905 GB276-94"/>
    <x v="3"/>
    <n v="212"/>
    <x v="0"/>
    <s v="VEP"/>
    <s v="MRP"/>
    <s v="MRP"/>
    <s v="VMI"/>
    <n v="1063"/>
    <n v="0"/>
    <n v="14.19"/>
    <n v="0"/>
    <n v="0"/>
    <n v="32066"/>
    <n v="15083.97"/>
    <n v="574.35480727250047"/>
    <n v="0"/>
    <n v="0"/>
    <n v="0"/>
    <n v="455016.54"/>
    <s v="&gt;90 days"/>
    <n v="1"/>
    <s v="A"/>
    <n v="7"/>
    <n v="9834.0876360210641"/>
  </r>
  <r>
    <s v="CHD9000052P0007"/>
    <s v="轴承6005 GB2764-94"/>
    <x v="3"/>
    <n v="212"/>
    <x v="0"/>
    <s v="VEP"/>
    <s v="MRP"/>
    <s v="MRP"/>
    <s v="VMI"/>
    <n v="595"/>
    <n v="0"/>
    <n v="12.94"/>
    <n v="0"/>
    <n v="0"/>
    <n v="16087"/>
    <n v="7699.2999999999993"/>
    <n v="24.118542922856964"/>
    <n v="0"/>
    <n v="0"/>
    <n v="0"/>
    <n v="208165.78"/>
    <s v="&lt;30 days"/>
    <n v="1"/>
    <s v="A"/>
    <n v="7"/>
    <n v="3606.7073639299474"/>
  </r>
  <r>
    <s v="CHD9000053P0015"/>
    <s v="弹性圆柱销5×20 GB/T879.1-2000"/>
    <x v="11"/>
    <n v="217"/>
    <x v="0"/>
    <s v="VEP"/>
    <s v="Order specific"/>
    <s v="Order specific"/>
    <n v="2100"/>
    <n v="100"/>
    <n v="0"/>
    <n v="0.16"/>
    <n v="0"/>
    <n v="0"/>
    <n v="0"/>
    <n v="16"/>
    <s v=""/>
    <n v="0"/>
    <n v="0"/>
    <n v="0"/>
    <n v="0"/>
    <s v="Order specific"/>
    <s v="Order specific"/>
    <s v="C"/>
    <s v=""/>
    <n v="0"/>
  </r>
  <r>
    <s v="CHD9000056P0001"/>
    <s v="滚针轴承25×12×14 KVZ"/>
    <x v="3"/>
    <n v="219"/>
    <x v="0"/>
    <s v="VEP"/>
    <s v="MRP"/>
    <s v="MRP"/>
    <s v="VMI"/>
    <n v="144"/>
    <n v="0"/>
    <n v="9.1199999999999992"/>
    <n v="0"/>
    <n v="0"/>
    <n v="16029"/>
    <n v="1313.28"/>
    <n v="2.2771227150789195"/>
    <n v="0"/>
    <n v="0"/>
    <n v="0"/>
    <n v="146184.47999999998"/>
    <s v="&lt;15 days"/>
    <n v="2"/>
    <s v="B"/>
    <n v="14"/>
    <n v="0"/>
  </r>
  <r>
    <s v="CHD9000057P0001"/>
    <s v="单向轴承 FZ16"/>
    <x v="3"/>
    <n v="212"/>
    <x v="0"/>
    <s v="VEP"/>
    <s v="MRP"/>
    <s v="MRP"/>
    <s v="VMI"/>
    <n v="1073"/>
    <n v="0"/>
    <n v="16.850000000000001"/>
    <n v="0"/>
    <n v="0"/>
    <n v="31869"/>
    <n v="18080.050000000003"/>
    <n v="1.649251623835075"/>
    <n v="0"/>
    <n v="0"/>
    <n v="0"/>
    <n v="536992.65"/>
    <s v="&lt;15 days"/>
    <n v="1"/>
    <s v="A"/>
    <n v="7"/>
    <n v="0"/>
  </r>
  <r>
    <s v="CHD9000057P0002"/>
    <s v="单向轴承 FZ20"/>
    <x v="3"/>
    <n v="212"/>
    <x v="0"/>
    <s v="VEP"/>
    <s v="MRP"/>
    <s v="MRP"/>
    <s v="VMI"/>
    <n v="2016"/>
    <n v="0"/>
    <n v="17.96"/>
    <n v="0"/>
    <n v="0"/>
    <n v="31067"/>
    <n v="36207.360000000001"/>
    <n v="12.606463449962982"/>
    <n v="0"/>
    <n v="0"/>
    <n v="0"/>
    <n v="557963.32000000007"/>
    <s v="&lt;15 days"/>
    <n v="1"/>
    <s v="A"/>
    <n v="7"/>
    <n v="10627.632343927791"/>
  </r>
  <r>
    <s v="CHD9000128P0002"/>
    <s v="GB/T 879.3-2000弹性圆柱销 卷制 5×26"/>
    <x v="11"/>
    <n v="219"/>
    <x v="0"/>
    <s v="VEP"/>
    <s v="Order specific"/>
    <s v="Order specific"/>
    <n v="2100"/>
    <n v="1723"/>
    <n v="0"/>
    <n v="0.65"/>
    <n v="0"/>
    <n v="0"/>
    <n v="14"/>
    <n v="1119.95"/>
    <n v="52560"/>
    <n v="0"/>
    <n v="0"/>
    <n v="0"/>
    <n v="9.1"/>
    <s v="Order specific"/>
    <s v="Order specific"/>
    <s v="B"/>
    <s v=""/>
    <n v="0"/>
  </r>
  <r>
    <s v="CPX2-03-N11AZZ"/>
    <s v="接触器"/>
    <x v="8"/>
    <n v="213"/>
    <x v="1"/>
    <s v="HVX"/>
    <s v="Order specific"/>
    <s v="Order specific"/>
    <n v="2100"/>
    <n v="71"/>
    <n v="291"/>
    <n v="10174.76"/>
    <n v="0"/>
    <n v="0"/>
    <n v="537"/>
    <n v="722407.96"/>
    <n v="1171.1266294227187"/>
    <n v="0"/>
    <n v="0"/>
    <n v="2960855.16"/>
    <n v="5463846.1200000001"/>
    <s v="Order specific"/>
    <s v="Order specific"/>
    <s v="A"/>
    <s v=""/>
    <n v="0"/>
  </r>
  <r>
    <s v="DRC000450-01"/>
    <s v="SPACER"/>
    <x v="2"/>
    <n v="212"/>
    <x v="1"/>
    <s v="HVX"/>
    <s v="SM"/>
    <s v="kanban"/>
    <n v="2600"/>
    <n v="139"/>
    <n v="90"/>
    <n v="1.6"/>
    <n v="0"/>
    <n v="30"/>
    <n v="866"/>
    <n v="222.4"/>
    <n v="29.924942263279444"/>
    <n v="0"/>
    <n v="24"/>
    <n v="144"/>
    <n v="1385.6000000000001"/>
    <s v="&lt;30 days"/>
    <n v="3"/>
    <s v="C"/>
    <n v="21"/>
    <n v="43.777485471734508"/>
  </r>
  <r>
    <s v="DRC001061-02"/>
    <s v="DAMPER"/>
    <x v="2"/>
    <n v="202"/>
    <x v="1"/>
    <s v="HVX"/>
    <s v="SM"/>
    <s v="kanban"/>
    <n v="2600"/>
    <n v="546"/>
    <n v="704"/>
    <n v="1"/>
    <n v="0"/>
    <n v="176"/>
    <n v="2116"/>
    <n v="546"/>
    <n v="23.976843100189036"/>
    <n v="0"/>
    <n v="88"/>
    <n v="704"/>
    <n v="2116"/>
    <s v="&lt;30 days"/>
    <n v="3"/>
    <s v="C"/>
    <n v="21"/>
    <n v="44.740467921553211"/>
  </r>
  <r>
    <s v="DRC001528-02"/>
    <s v="CALIBRE"/>
    <x v="2"/>
    <n v="202"/>
    <x v="1"/>
    <s v="HVX"/>
    <s v="SM"/>
    <s v="kanban"/>
    <n v="2600"/>
    <n v="261"/>
    <n v="96"/>
    <n v="4"/>
    <n v="0"/>
    <n v="24"/>
    <n v="7"/>
    <n v="1044"/>
    <n v="28470"/>
    <n v="0"/>
    <n v="48"/>
    <n v="384"/>
    <n v="28"/>
    <s v="&gt;90 days"/>
    <n v="3"/>
    <s v="B"/>
    <n v="21"/>
    <n v="688.53175131717603"/>
  </r>
  <r>
    <s v="DRC001560-01"/>
    <s v="BEARING"/>
    <x v="2"/>
    <n v="202"/>
    <x v="1"/>
    <s v="HVX"/>
    <s v="SM"/>
    <s v="kanban"/>
    <n v="2600"/>
    <n v="291"/>
    <n v="352"/>
    <n v="2.8"/>
    <n v="0"/>
    <n v="88"/>
    <n v="1058"/>
    <n v="814.8"/>
    <n v="90.042533081285441"/>
    <n v="0"/>
    <n v="123.19999999999999"/>
    <n v="985.59999999999991"/>
    <n v="2962.3999999999996"/>
    <s v="&gt;90 days"/>
    <n v="3"/>
    <s v="C"/>
    <n v="21"/>
    <n v="412.34807217760982"/>
  </r>
  <r>
    <s v="DRC001561-01"/>
    <s v="RING"/>
    <x v="2"/>
    <n v="202"/>
    <x v="1"/>
    <s v="HVX"/>
    <s v="SM"/>
    <s v="kanban"/>
    <n v="2600"/>
    <n v="252"/>
    <n v="360"/>
    <n v="0.85"/>
    <n v="0"/>
    <n v="90"/>
    <n v="1584"/>
    <n v="214.2"/>
    <n v="67.054924242424249"/>
    <n v="0"/>
    <n v="38.25"/>
    <n v="306"/>
    <n v="1346.3999999999999"/>
    <s v="&lt;90 days"/>
    <n v="3"/>
    <s v="C"/>
    <n v="21"/>
    <n v="97.097667674057334"/>
  </r>
  <r>
    <s v="DRC001567-01"/>
    <s v="WASHER"/>
    <x v="2"/>
    <n v="202"/>
    <x v="1"/>
    <s v="HVX"/>
    <s v="SM"/>
    <s v="kanban"/>
    <n v="2600"/>
    <n v="294"/>
    <n v="360"/>
    <n v="0.53"/>
    <n v="0"/>
    <n v="90"/>
    <n v="1584"/>
    <n v="155.82000000000002"/>
    <n v="58.06818181818182"/>
    <n v="0"/>
    <n v="23.85"/>
    <n v="190.8"/>
    <n v="839.5200000000001"/>
    <s v="&lt;90 days"/>
    <n v="3"/>
    <s v="C"/>
    <n v="21"/>
    <n v="65.649313972602755"/>
  </r>
  <r>
    <s v="DRC001580-01"/>
    <s v="GASKET"/>
    <x v="2"/>
    <n v="202"/>
    <x v="1"/>
    <s v="HVX"/>
    <s v="SM"/>
    <s v="kanban"/>
    <n v="2600"/>
    <n v="268"/>
    <n v="352"/>
    <n v="0.2"/>
    <n v="0"/>
    <n v="88"/>
    <n v="1058"/>
    <n v="53.6"/>
    <n v="101.42722117202268"/>
    <n v="0"/>
    <n v="8.8000000000000007"/>
    <n v="70.400000000000006"/>
    <n v="211.60000000000002"/>
    <s v="&gt;90 days"/>
    <n v="3"/>
    <s v="C"/>
    <n v="21"/>
    <n v="28.051575733855184"/>
  </r>
  <r>
    <s v="DRC001663-01"/>
    <s v="WASHER"/>
    <x v="9"/>
    <n v="213"/>
    <x v="1"/>
    <s v="HVX"/>
    <s v="Order specific"/>
    <s v="Order specific"/>
    <n v="2100"/>
    <n v="683"/>
    <n v="510"/>
    <n v="2.73"/>
    <n v="200"/>
    <n v="0"/>
    <n v="237"/>
    <n v="1864.59"/>
    <n v="412.74261603375527"/>
    <n v="546"/>
    <n v="0"/>
    <n v="1392.3"/>
    <n v="647.01"/>
    <s v="Order specific"/>
    <s v="Order specific"/>
    <s v="B"/>
    <s v=""/>
    <n v="0"/>
  </r>
  <r>
    <s v="DRC001670-01"/>
    <s v="POINTER"/>
    <x v="2"/>
    <n v="212"/>
    <x v="1"/>
    <s v="HVX"/>
    <s v="SM"/>
    <s v="kanban"/>
    <n v="2600"/>
    <n v="263"/>
    <n v="264"/>
    <n v="3.71"/>
    <n v="0"/>
    <n v="88"/>
    <n v="1058"/>
    <n v="975.73"/>
    <n v="235.62854442344045"/>
    <n v="0"/>
    <n v="163.24"/>
    <n v="979.43999999999994"/>
    <n v="3925.18"/>
    <s v="&gt;90 days"/>
    <n v="3"/>
    <s v="B"/>
    <n v="21"/>
    <n v="586.58799895144307"/>
  </r>
  <r>
    <s v="DRC001671-01"/>
    <s v="STOP"/>
    <x v="2"/>
    <n v="202"/>
    <x v="1"/>
    <s v="HVX"/>
    <s v="SM"/>
    <s v="kanban"/>
    <n v="2600"/>
    <n v="155"/>
    <n v="176"/>
    <n v="3.46"/>
    <n v="0"/>
    <n v="44"/>
    <n v="529"/>
    <n v="536.29999999999995"/>
    <n v="181.46502835538752"/>
    <n v="0"/>
    <n v="76.12"/>
    <n v="608.96"/>
    <n v="1830.34"/>
    <s v="&gt;90 days"/>
    <n v="3"/>
    <s v="C"/>
    <n v="21"/>
    <n v="312.99628926506585"/>
  </r>
  <r>
    <s v="DRC001675-01"/>
    <s v="SUPPORT"/>
    <x v="2"/>
    <n v="202"/>
    <x v="1"/>
    <s v="HVX"/>
    <s v="SM"/>
    <s v="kanban"/>
    <n v="2600"/>
    <n v="261"/>
    <n v="440"/>
    <n v="8.4499999999999993"/>
    <n v="0"/>
    <n v="88"/>
    <n v="1058"/>
    <n v="2205.4499999999998"/>
    <n v="53.473534971644618"/>
    <n v="0"/>
    <n v="371.79999999999995"/>
    <n v="3717.9999999999995"/>
    <n v="8940.0999999999985"/>
    <s v="&lt;90 days"/>
    <n v="3"/>
    <s v="B"/>
    <n v="21"/>
    <n v="883.9583937958464"/>
  </r>
  <r>
    <s v="DRC001677-01"/>
    <s v="SUPPORT"/>
    <x v="2"/>
    <n v="202"/>
    <x v="1"/>
    <s v="HVX"/>
    <s v="SM"/>
    <s v="kanban"/>
    <n v="2600"/>
    <n v="80"/>
    <n v="120"/>
    <n v="14.1"/>
    <n v="0"/>
    <n v="30"/>
    <n v="237"/>
    <n v="1128"/>
    <n v="401.96202531645571"/>
    <n v="0"/>
    <n v="211.5"/>
    <n v="1692"/>
    <n v="3341.7"/>
    <s v="&gt;90 days"/>
    <n v="3"/>
    <s v="B"/>
    <n v="21"/>
    <n v="705.58557959376481"/>
  </r>
  <r>
    <s v="DRC001679-01"/>
    <s v="CBX框架壳上"/>
    <x v="3"/>
    <n v="202"/>
    <x v="1"/>
    <s v="HVX"/>
    <s v="MRP"/>
    <s v="MRP"/>
    <s v="VMI"/>
    <n v="27"/>
    <n v="0"/>
    <n v="76.92"/>
    <n v="0"/>
    <n v="0"/>
    <n v="1226"/>
    <n v="2076.84"/>
    <n v="23.817292006525282"/>
    <n v="0"/>
    <n v="0"/>
    <n v="0"/>
    <n v="94303.92"/>
    <s v="&lt;30 days"/>
    <n v="2"/>
    <s v="B"/>
    <n v="14"/>
    <n v="564.99720953424651"/>
  </r>
  <r>
    <s v="DRC001682-01"/>
    <s v="SUPPORT"/>
    <x v="2"/>
    <n v="202"/>
    <x v="1"/>
    <s v="HVX"/>
    <s v="SM"/>
    <s v="kanban"/>
    <n v="2600"/>
    <n v="139"/>
    <n v="90"/>
    <n v="16.2"/>
    <n v="0"/>
    <n v="30"/>
    <n v="237"/>
    <n v="2251.7999999999997"/>
    <n v="41.582278481012658"/>
    <n v="0"/>
    <n v="243"/>
    <n v="1458"/>
    <n v="3839.3999999999996"/>
    <s v="&lt;90 days"/>
    <n v="3"/>
    <s v="B"/>
    <n v="21"/>
    <n v="735.62912876712323"/>
  </r>
  <r>
    <s v="DRC001686-01"/>
    <s v="机械闭锁安装件（黑色）"/>
    <x v="3"/>
    <n v="202"/>
    <x v="1"/>
    <s v="HVX"/>
    <s v="MRP"/>
    <s v="MRP"/>
    <s v="VMI"/>
    <n v="5"/>
    <n v="0"/>
    <n v="39.119999999999997"/>
    <n v="0"/>
    <n v="0"/>
    <n v="237"/>
    <n v="195.6"/>
    <n v="214.07172995780593"/>
    <n v="0"/>
    <n v="0"/>
    <n v="0"/>
    <n v="9271.4399999999987"/>
    <s v="&gt;90 days"/>
    <n v="3"/>
    <s v="C"/>
    <n v="21"/>
    <n v="116.43194575736671"/>
  </r>
  <r>
    <s v="DRC001688-01"/>
    <s v="接触器分闸弹簧安装板"/>
    <x v="3"/>
    <n v="202"/>
    <x v="1"/>
    <s v="HVX"/>
    <s v="MRP"/>
    <s v="MRP"/>
    <s v="VMI"/>
    <n v="27"/>
    <n v="0"/>
    <n v="51.21"/>
    <n v="0"/>
    <n v="0"/>
    <n v="529"/>
    <n v="1382.67"/>
    <n v="3.4499054820415878"/>
    <n v="0"/>
    <n v="0"/>
    <n v="0"/>
    <n v="27090.09"/>
    <s v="&lt;15 days"/>
    <n v="2"/>
    <s v="B"/>
    <n v="14"/>
    <n v="0"/>
  </r>
  <r>
    <s v="DRC001689-01"/>
    <s v="灭弧室 连接铜片"/>
    <x v="9"/>
    <n v="212"/>
    <x v="1"/>
    <s v="HVX"/>
    <s v="Order specific"/>
    <s v="Order specific"/>
    <n v="2100"/>
    <n v="36"/>
    <n v="0"/>
    <n v="49.39"/>
    <n v="0"/>
    <n v="0"/>
    <n v="144"/>
    <n v="1778.04"/>
    <n v="68.4375"/>
    <n v="0"/>
    <n v="0"/>
    <n v="0"/>
    <n v="7112.16"/>
    <s v="Order specific"/>
    <s v="Order specific"/>
    <s v="B"/>
    <s v=""/>
    <n v="0"/>
  </r>
  <r>
    <s v="DRC001690-01"/>
    <s v="接触器合闸电磁铁安装板"/>
    <x v="3"/>
    <n v="202"/>
    <x v="1"/>
    <s v="HVX"/>
    <s v="MRP"/>
    <s v="MRP"/>
    <s v="VMI"/>
    <n v="27"/>
    <n v="0"/>
    <n v="52.14"/>
    <n v="0"/>
    <n v="0"/>
    <n v="529"/>
    <n v="1407.78"/>
    <n v="24.839319470699433"/>
    <n v="0"/>
    <n v="0"/>
    <n v="0"/>
    <n v="27582.06"/>
    <s v="&lt;30 days"/>
    <n v="2"/>
    <s v="B"/>
    <n v="14"/>
    <n v="405.45349643835618"/>
  </r>
  <r>
    <s v="DRC001691-01"/>
    <s v="FORK"/>
    <x v="2"/>
    <n v="202"/>
    <x v="1"/>
    <s v="HVX"/>
    <s v="SM"/>
    <s v="kanban"/>
    <n v="2600"/>
    <n v="101"/>
    <n v="90"/>
    <n v="23"/>
    <n v="0"/>
    <n v="30"/>
    <n v="554"/>
    <n v="2323"/>
    <n v="17.788808664259928"/>
    <n v="0"/>
    <n v="345"/>
    <n v="2070"/>
    <n v="12742"/>
    <s v="&lt;30 days"/>
    <n v="2"/>
    <s v="B"/>
    <n v="14"/>
    <n v="326.54944901065443"/>
  </r>
  <r>
    <s v="DRC001692-01"/>
    <s v="RING"/>
    <x v="2"/>
    <n v="212"/>
    <x v="1"/>
    <s v="HVX"/>
    <s v="SM"/>
    <s v="kanban"/>
    <n v="2600"/>
    <n v="292"/>
    <n v="240"/>
    <n v="1.32"/>
    <n v="0"/>
    <n v="60"/>
    <n v="237"/>
    <n v="385.44"/>
    <n v="155.54852320675107"/>
    <n v="0"/>
    <n v="39.6"/>
    <n v="316.8"/>
    <n v="312.84000000000003"/>
    <s v="&gt;90 days"/>
    <n v="3"/>
    <s v="C"/>
    <n v="21"/>
    <n v="220.04614336633665"/>
  </r>
  <r>
    <s v="DRC001693-01"/>
    <s v="PLATE"/>
    <x v="2"/>
    <n v="202"/>
    <x v="1"/>
    <s v="HVX"/>
    <s v="SM"/>
    <s v="kanban"/>
    <n v="2600"/>
    <n v="261"/>
    <n v="360"/>
    <n v="9.5"/>
    <n v="0"/>
    <n v="90"/>
    <n v="1214"/>
    <n v="2479.5"/>
    <n v="87.792421746293243"/>
    <n v="0"/>
    <n v="427.5"/>
    <n v="3420"/>
    <n v="11533"/>
    <s v="&lt;90 days"/>
    <n v="2"/>
    <s v="B"/>
    <n v="14"/>
    <n v="1375.5069288797147"/>
  </r>
  <r>
    <s v="DRC001694-01"/>
    <s v="PIN"/>
    <x v="2"/>
    <n v="202"/>
    <x v="1"/>
    <s v="HVX"/>
    <s v="SM"/>
    <s v="kanban"/>
    <n v="2600"/>
    <n v="161"/>
    <n v="60"/>
    <n v="16.510000000000002"/>
    <n v="0"/>
    <n v="30"/>
    <n v="237"/>
    <n v="2658.11"/>
    <n v="401.96202531645571"/>
    <n v="0"/>
    <n v="247.65000000000003"/>
    <n v="990.60000000000014"/>
    <n v="3912.8700000000003"/>
    <s v="&gt;90 days"/>
    <n v="3"/>
    <s v="B"/>
    <n v="21"/>
    <n v="1662.6986568918283"/>
  </r>
  <r>
    <s v="DRC001698-01"/>
    <s v="接触器合闸电磁铁铁芯"/>
    <x v="3"/>
    <n v="202"/>
    <x v="1"/>
    <s v="HVX"/>
    <s v="MRP"/>
    <s v="MRP"/>
    <s v="VMI"/>
    <n v="54"/>
    <n v="0"/>
    <n v="27.2"/>
    <n v="0"/>
    <n v="0"/>
    <n v="1058"/>
    <n v="1468.8"/>
    <n v="55.54347826086957"/>
    <n v="0"/>
    <n v="0"/>
    <n v="0"/>
    <n v="28777.599999999999"/>
    <s v="&lt;90 days"/>
    <n v="2"/>
    <s v="B"/>
    <n v="14"/>
    <n v="725.06406575342476"/>
  </r>
  <r>
    <s v="DRC001699-01"/>
    <s v="LEVER"/>
    <x v="2"/>
    <n v="202"/>
    <x v="1"/>
    <s v="HVX"/>
    <s v="SM"/>
    <s v="kanban"/>
    <n v="2600"/>
    <n v="89"/>
    <n v="120"/>
    <n v="1.02"/>
    <n v="0"/>
    <n v="30"/>
    <n v="237"/>
    <n v="90.78"/>
    <n v="83.164556962025316"/>
    <n v="0"/>
    <n v="15.3"/>
    <n v="122.4"/>
    <n v="241.74"/>
    <s v="&lt;90 days"/>
    <n v="3"/>
    <s v="C"/>
    <n v="21"/>
    <n v="44.785629041095895"/>
  </r>
  <r>
    <s v="DRC001700-01"/>
    <s v="SUPPORT"/>
    <x v="2"/>
    <n v="202"/>
    <x v="1"/>
    <s v="HVX"/>
    <s v="SM"/>
    <s v="kanban"/>
    <n v="2600"/>
    <n v="101"/>
    <n v="90"/>
    <n v="0.91"/>
    <n v="0"/>
    <n v="30"/>
    <n v="237"/>
    <n v="91.91"/>
    <n v="137.06751054852322"/>
    <n v="0"/>
    <n v="13.65"/>
    <n v="81.900000000000006"/>
    <n v="215.67000000000002"/>
    <s v="&gt;90 days"/>
    <n v="3"/>
    <s v="C"/>
    <n v="21"/>
    <n v="51.366839612128672"/>
  </r>
  <r>
    <s v="DRC001702-01"/>
    <s v="PLATE"/>
    <x v="2"/>
    <n v="202"/>
    <x v="1"/>
    <s v="HVX"/>
    <s v="SM"/>
    <s v="kanban"/>
    <n v="2600"/>
    <n v="112"/>
    <n v="90"/>
    <n v="0.91"/>
    <n v="0"/>
    <n v="30"/>
    <n v="237"/>
    <n v="101.92"/>
    <n v="155.54852320675107"/>
    <n v="0"/>
    <n v="13.65"/>
    <n v="81.900000000000006"/>
    <n v="215.67000000000002"/>
    <s v="&gt;90 days"/>
    <n v="3"/>
    <s v="C"/>
    <n v="21"/>
    <n v="58.185717444730784"/>
  </r>
  <r>
    <s v="DRC001705-01"/>
    <s v="SUPPORT"/>
    <x v="2"/>
    <n v="202"/>
    <x v="1"/>
    <s v="HVX"/>
    <s v="SM"/>
    <s v="kanban"/>
    <n v="2600"/>
    <n v="109"/>
    <n v="90"/>
    <n v="1.43"/>
    <n v="0"/>
    <n v="30"/>
    <n v="237"/>
    <n v="155.87"/>
    <n v="172.48945147679325"/>
    <n v="0"/>
    <n v="21.45"/>
    <n v="128.69999999999999"/>
    <n v="338.90999999999997"/>
    <s v="&gt;90 days"/>
    <n v="3"/>
    <s v="C"/>
    <n v="21"/>
    <n v="90.349618458904118"/>
  </r>
  <r>
    <s v="DRC001706-01"/>
    <s v="LEVER"/>
    <x v="2"/>
    <n v="202"/>
    <x v="1"/>
    <s v="HVX"/>
    <s v="SM"/>
    <s v="kanban"/>
    <n v="2600"/>
    <n v="87"/>
    <n v="150"/>
    <n v="1.34"/>
    <n v="0"/>
    <n v="30"/>
    <n v="237"/>
    <n v="116.58000000000001"/>
    <n v="167.86919831223628"/>
    <n v="0"/>
    <n v="20.100000000000001"/>
    <n v="201"/>
    <n v="317.58000000000004"/>
    <s v="&gt;90 days"/>
    <n v="3"/>
    <s v="C"/>
    <n v="21"/>
    <n v="67.31745588538395"/>
  </r>
  <r>
    <s v="DRC001707-01"/>
    <s v="LEVER"/>
    <x v="2"/>
    <n v="202"/>
    <x v="1"/>
    <s v="HVX"/>
    <s v="SM"/>
    <s v="kanban"/>
    <n v="2600"/>
    <n v="126"/>
    <n v="90"/>
    <n v="14.33"/>
    <n v="0"/>
    <n v="30"/>
    <n v="237"/>
    <n v="1805.58"/>
    <n v="133.98734177215189"/>
    <n v="0"/>
    <n v="214.95"/>
    <n v="1289.7"/>
    <n v="3396.21"/>
    <s v="&gt;90 days"/>
    <n v="3"/>
    <s v="B"/>
    <n v="21"/>
    <n v="1004.9088968162495"/>
  </r>
  <r>
    <s v="DRC001710-01"/>
    <s v="SPACER"/>
    <x v="2"/>
    <n v="202"/>
    <x v="1"/>
    <s v="HVX"/>
    <s v="SM"/>
    <s v="kanban"/>
    <n v="2600"/>
    <n v="352"/>
    <n v="352"/>
    <n v="2.2000000000000002"/>
    <n v="0"/>
    <n v="88"/>
    <n v="1058"/>
    <n v="774.40000000000009"/>
    <n v="43.46880907372401"/>
    <n v="0"/>
    <n v="96.800000000000011"/>
    <n v="774.40000000000009"/>
    <n v="2327.6000000000004"/>
    <s v="&lt;90 days"/>
    <n v="3"/>
    <s v="C"/>
    <n v="21"/>
    <n v="264.18709041095894"/>
  </r>
  <r>
    <s v="DRC001713-01"/>
    <s v="SPACER"/>
    <x v="2"/>
    <n v="202"/>
    <x v="1"/>
    <s v="HVX"/>
    <s v="SM"/>
    <s v="kanban"/>
    <n v="2600"/>
    <n v="289"/>
    <n v="180"/>
    <n v="13.65"/>
    <n v="0"/>
    <n v="90"/>
    <n v="1585"/>
    <n v="3944.85"/>
    <n v="81.059936908517358"/>
    <n v="0"/>
    <n v="614.25"/>
    <n v="2457"/>
    <n v="21635.25"/>
    <s v="&lt;90 days"/>
    <n v="2"/>
    <s v="B"/>
    <n v="14"/>
    <n v="2153.928629280822"/>
  </r>
  <r>
    <s v="DRC001716-01"/>
    <s v="ROLLER"/>
    <x v="2"/>
    <n v="202"/>
    <x v="1"/>
    <s v="HVX"/>
    <s v="SM"/>
    <s v="kanban"/>
    <n v="2600"/>
    <n v="155"/>
    <n v="150"/>
    <n v="4.2"/>
    <n v="0"/>
    <n v="30"/>
    <n v="237"/>
    <n v="651"/>
    <n v="445.08438818565401"/>
    <n v="0"/>
    <n v="63"/>
    <n v="630"/>
    <n v="995.40000000000009"/>
    <s v="&gt;90 days"/>
    <n v="3"/>
    <s v="C"/>
    <n v="21"/>
    <n v="409.38775446745984"/>
  </r>
  <r>
    <s v="DRC001718-01"/>
    <s v="AXLE"/>
    <x v="2"/>
    <n v="202"/>
    <x v="1"/>
    <s v="HVX"/>
    <s v="SM"/>
    <s v="kanban"/>
    <n v="2600"/>
    <n v="151"/>
    <n v="120"/>
    <n v="21.23"/>
    <n v="0"/>
    <n v="30"/>
    <n v="237"/>
    <n v="3205.73"/>
    <n v="238.71308016877637"/>
    <n v="0"/>
    <n v="318.45"/>
    <n v="2547.6"/>
    <n v="5031.51"/>
    <s v="&gt;90 days"/>
    <n v="3"/>
    <s v="B"/>
    <n v="21"/>
    <n v="1929.6528381157755"/>
  </r>
  <r>
    <s v="DRC001720-01"/>
    <s v="PIN"/>
    <x v="2"/>
    <n v="202"/>
    <x v="1"/>
    <s v="HVX"/>
    <s v="SM"/>
    <s v="kanban"/>
    <n v="2600"/>
    <n v="210"/>
    <n v="180"/>
    <n v="8.75"/>
    <n v="0"/>
    <n v="90"/>
    <n v="1584"/>
    <n v="1837.5"/>
    <n v="34.794823232323232"/>
    <n v="0"/>
    <n v="393.75"/>
    <n v="1575"/>
    <n v="13860"/>
    <s v="&lt;90 days"/>
    <n v="2"/>
    <s v="B"/>
    <n v="14"/>
    <n v="724.78948108500413"/>
  </r>
  <r>
    <s v="DRC001722-01"/>
    <s v="WASHER"/>
    <x v="2"/>
    <n v="212"/>
    <x v="1"/>
    <s v="HVX"/>
    <s v="SM"/>
    <s v="kanban"/>
    <n v="2600"/>
    <n v="330"/>
    <n v="479"/>
    <n v="0.7"/>
    <n v="0"/>
    <n v="88"/>
    <n v="1058"/>
    <n v="230.99999999999997"/>
    <n v="72.448015122873343"/>
    <n v="0"/>
    <n v="30.799999999999997"/>
    <n v="335.29999999999995"/>
    <n v="740.59999999999991"/>
    <s v="&lt;90 days"/>
    <n v="3"/>
    <s v="C"/>
    <n v="21"/>
    <n v="108.26748493150684"/>
  </r>
  <r>
    <s v="DRC001723-01"/>
    <s v="COMPRESSION SPRING"/>
    <x v="2"/>
    <n v="219"/>
    <x v="1"/>
    <s v="HVX"/>
    <s v="SM"/>
    <s v="kanban"/>
    <n v="2600"/>
    <n v="27"/>
    <n v="660"/>
    <n v="2.96"/>
    <n v="0"/>
    <n v="132"/>
    <n v="1058"/>
    <n v="79.92"/>
    <n v="113.84688090737239"/>
    <n v="0"/>
    <n v="195.35999999999999"/>
    <n v="1953.6"/>
    <n v="3131.68"/>
    <s v="&gt;90 days"/>
    <n v="3"/>
    <s v="C"/>
    <n v="21"/>
    <n v="43.0175421369863"/>
  </r>
  <r>
    <s v="DRC001727-01"/>
    <s v="SPECIAL SCREW"/>
    <x v="2"/>
    <n v="202"/>
    <x v="1"/>
    <s v="HVX"/>
    <s v="SM"/>
    <s v="kanban"/>
    <n v="2600"/>
    <n v="136"/>
    <n v="88"/>
    <n v="13.29"/>
    <n v="0"/>
    <n v="44"/>
    <n v="529"/>
    <n v="1807.4399999999998"/>
    <n v="18.629489603024574"/>
    <n v="0"/>
    <n v="292.38"/>
    <n v="1169.52"/>
    <n v="7030.41"/>
    <s v="&lt;30 days"/>
    <n v="3"/>
    <s v="B"/>
    <n v="21"/>
    <n v="0"/>
  </r>
  <r>
    <s v="DRC001729-01"/>
    <s v="NUT"/>
    <x v="2"/>
    <n v="212"/>
    <x v="1"/>
    <s v="HVX"/>
    <s v="SM"/>
    <s v="kanban"/>
    <n v="2600"/>
    <n v="198"/>
    <n v="352"/>
    <n v="5.8"/>
    <n v="0"/>
    <n v="88"/>
    <n v="1058"/>
    <n v="1148.3999999999999"/>
    <n v="46.918714555765597"/>
    <n v="0"/>
    <n v="255.2"/>
    <n v="2041.6"/>
    <n v="6136.4"/>
    <s v="&lt;90 days"/>
    <n v="3"/>
    <s v="B"/>
    <n v="21"/>
    <n v="418.70145785656729"/>
  </r>
  <r>
    <s v="DRC001730-01"/>
    <s v="NUT"/>
    <x v="2"/>
    <n v="212"/>
    <x v="1"/>
    <s v="HVX"/>
    <s v="SM"/>
    <s v="kanban"/>
    <n v="2600"/>
    <n v="315"/>
    <n v="440"/>
    <n v="3.1"/>
    <n v="0"/>
    <n v="88"/>
    <n v="1058"/>
    <n v="976.5"/>
    <n v="68.30812854442344"/>
    <n v="0"/>
    <n v="136.4"/>
    <n v="1364"/>
    <n v="3279.8"/>
    <s v="&lt;90 days"/>
    <n v="3"/>
    <s v="B"/>
    <n v="21"/>
    <n v="446.3541369863014"/>
  </r>
  <r>
    <s v="DRC001732-01"/>
    <s v="SUPPORT"/>
    <x v="2"/>
    <n v="202"/>
    <x v="1"/>
    <s v="HVX"/>
    <s v="SM"/>
    <s v="kanban"/>
    <n v="2600"/>
    <n v="93"/>
    <n v="90"/>
    <n v="16.45"/>
    <n v="0"/>
    <n v="30"/>
    <n v="237"/>
    <n v="1529.85"/>
    <n v="485.12658227848101"/>
    <n v="0"/>
    <n v="246.75"/>
    <n v="1480.5"/>
    <n v="3898.6499999999996"/>
    <s v="&gt;90 days"/>
    <n v="3"/>
    <s v="B"/>
    <n v="21"/>
    <n v="965.9933950684931"/>
  </r>
  <r>
    <s v="DRC001733-01"/>
    <s v="SUPPORT"/>
    <x v="2"/>
    <n v="202"/>
    <x v="1"/>
    <s v="HVX"/>
    <s v="SM"/>
    <s v="kanban"/>
    <n v="2600"/>
    <n v="130"/>
    <n v="90"/>
    <n v="0.91"/>
    <n v="0"/>
    <n v="30"/>
    <n v="237"/>
    <n v="118.3"/>
    <n v="143.22784810126581"/>
    <n v="0"/>
    <n v="13.65"/>
    <n v="81.900000000000006"/>
    <n v="215.67000000000002"/>
    <s v="&gt;90 days"/>
    <n v="3"/>
    <s v="C"/>
    <n v="21"/>
    <n v="66.630240212107822"/>
  </r>
  <r>
    <s v="DRC001745-01"/>
    <s v="CBX框架壳下"/>
    <x v="3"/>
    <n v="202"/>
    <x v="1"/>
    <s v="HVX"/>
    <s v="MRP"/>
    <s v="MRP"/>
    <s v="VMI"/>
    <n v="27"/>
    <n v="0"/>
    <n v="186.18"/>
    <n v="0"/>
    <n v="0"/>
    <n v="1227"/>
    <n v="5026.8600000000006"/>
    <n v="38.671556642216792"/>
    <n v="0"/>
    <n v="0"/>
    <n v="0"/>
    <n v="228442.86000000002"/>
    <s v="&lt;90 days"/>
    <n v="1"/>
    <s v="B"/>
    <n v="7"/>
    <n v="2717.1804481264494"/>
  </r>
  <r>
    <s v="DRC001746-01"/>
    <s v="CBX框架软连接支撑横杆"/>
    <x v="3"/>
    <n v="202"/>
    <x v="1"/>
    <s v="HVX"/>
    <s v="MRP"/>
    <s v="MRP"/>
    <s v="VMI"/>
    <n v="27"/>
    <n v="0"/>
    <n v="14.36"/>
    <n v="0"/>
    <n v="0"/>
    <n v="1226"/>
    <n v="387.71999999999997"/>
    <n v="8.0383360522022844"/>
    <n v="0"/>
    <n v="0"/>
    <n v="0"/>
    <n v="17605.36"/>
    <s v="&lt;15 days"/>
    <n v="2"/>
    <s v="C"/>
    <n v="14"/>
    <n v="0"/>
  </r>
  <r>
    <s v="DRC001749-01"/>
    <s v="分闸电磁铁 110~250VDC"/>
    <x v="3"/>
    <n v="202"/>
    <x v="1"/>
    <s v="HVX"/>
    <s v="MRP"/>
    <s v="MRP"/>
    <s v="VMI"/>
    <n v="28"/>
    <n v="0"/>
    <n v="75"/>
    <n v="0"/>
    <n v="0"/>
    <n v="409"/>
    <n v="2100"/>
    <n v="24.095354523227382"/>
    <n v="0"/>
    <n v="0"/>
    <n v="0"/>
    <n v="30675"/>
    <s v="&lt;30 days"/>
    <n v="2"/>
    <s v="B"/>
    <n v="14"/>
    <n v="580.69954337899537"/>
  </r>
  <r>
    <s v="DRC001749-02"/>
    <s v="接触器用分闸电磁铁"/>
    <x v="9"/>
    <n v="202"/>
    <x v="1"/>
    <s v="HVX"/>
    <s v="Order specific"/>
    <s v="Order specific"/>
    <n v="2100"/>
    <n v="5"/>
    <n v="0"/>
    <n v="260.99"/>
    <n v="0"/>
    <n v="0"/>
    <n v="0"/>
    <n v="1304.95"/>
    <s v=""/>
    <n v="0"/>
    <n v="0"/>
    <n v="0"/>
    <n v="0"/>
    <s v="Order specific"/>
    <s v="Order specific"/>
    <s v="B"/>
    <s v=""/>
    <n v="0"/>
  </r>
  <r>
    <s v="DRC001749-03"/>
    <s v="接触器用分闸电磁铁"/>
    <x v="9"/>
    <n v="202"/>
    <x v="1"/>
    <s v="HVX"/>
    <s v="Order specific"/>
    <s v="Order specific"/>
    <n v="2100"/>
    <n v="11"/>
    <n v="0"/>
    <n v="260.99"/>
    <n v="0"/>
    <n v="0"/>
    <n v="0"/>
    <n v="2870.8900000000003"/>
    <s v=""/>
    <n v="0"/>
    <n v="0"/>
    <n v="0"/>
    <n v="0"/>
    <s v="Order specific"/>
    <s v="Order specific"/>
    <s v="B"/>
    <s v=""/>
    <n v="0"/>
  </r>
  <r>
    <s v="DRC001831-01"/>
    <s v="灭弧室动端连接头"/>
    <x v="4"/>
    <n v="202"/>
    <x v="1"/>
    <s v="HVX"/>
    <s v="Order specific"/>
    <s v="Order specific"/>
    <n v="2100"/>
    <n v="207"/>
    <n v="0"/>
    <n v="14.24"/>
    <n v="0"/>
    <n v="0"/>
    <n v="760"/>
    <n v="2947.68"/>
    <n v="5.2828947368421053"/>
    <n v="0"/>
    <n v="0"/>
    <n v="0"/>
    <n v="10822.4"/>
    <s v="Order specific"/>
    <s v="Order specific"/>
    <s v="B"/>
    <s v=""/>
    <n v="0"/>
  </r>
  <r>
    <s v="DRC001831-02"/>
    <s v="灭弧室动端连接头"/>
    <x v="4"/>
    <n v="202"/>
    <x v="1"/>
    <s v="HVX"/>
    <s v="Order specific"/>
    <s v="Order specific"/>
    <n v="2100"/>
    <n v="20"/>
    <n v="0"/>
    <n v="14.24"/>
    <n v="0"/>
    <n v="0"/>
    <n v="36"/>
    <n v="284.8"/>
    <n v="2098.75"/>
    <n v="0"/>
    <n v="0"/>
    <n v="0"/>
    <n v="512.64"/>
    <s v="Order specific"/>
    <s v="Order specific"/>
    <s v="C"/>
    <s v=""/>
    <n v="0"/>
  </r>
  <r>
    <s v="DRC001836-01"/>
    <s v="灭弧室动端连接头插销"/>
    <x v="4"/>
    <n v="202"/>
    <x v="1"/>
    <s v="HVX"/>
    <s v="Order specific"/>
    <s v="Order specific"/>
    <n v="2100"/>
    <n v="207"/>
    <n v="0"/>
    <n v="2.64"/>
    <n v="0"/>
    <n v="0"/>
    <n v="796"/>
    <n v="546.48"/>
    <n v="9.1708542713567844"/>
    <n v="0"/>
    <n v="0"/>
    <n v="0"/>
    <n v="2101.44"/>
    <s v="Order specific"/>
    <s v="Order specific"/>
    <s v="C"/>
    <s v=""/>
    <n v="0"/>
  </r>
  <r>
    <s v="DRC001966-01"/>
    <s v="合闸电磁铁"/>
    <x v="9"/>
    <n v="202"/>
    <x v="1"/>
    <s v="HVX"/>
    <s v="Order specific"/>
    <s v="Order specific"/>
    <n v="2100"/>
    <n v="6"/>
    <n v="64"/>
    <n v="117.82"/>
    <n v="0"/>
    <n v="0"/>
    <n v="12"/>
    <n v="706.92"/>
    <n v="6296.25"/>
    <n v="0"/>
    <n v="0"/>
    <n v="7540.48"/>
    <n v="1413.84"/>
    <s v="Order specific"/>
    <s v="Order specific"/>
    <s v="C"/>
    <s v=""/>
    <n v="0"/>
  </r>
  <r>
    <s v="DRC001966-04"/>
    <s v="合闸电磁铁 110~250VDC"/>
    <x v="3"/>
    <n v="202"/>
    <x v="1"/>
    <s v="HVX"/>
    <s v="MRP"/>
    <s v="MRP"/>
    <s v="VMI"/>
    <n v="48"/>
    <n v="0"/>
    <n v="110"/>
    <n v="0"/>
    <n v="0"/>
    <n v="1046"/>
    <n v="5280"/>
    <n v="2.0936902485659656"/>
    <n v="0"/>
    <n v="0"/>
    <n v="0"/>
    <n v="115060"/>
    <s v="&lt;15 days"/>
    <n v="2"/>
    <s v="B"/>
    <n v="14"/>
    <n v="0"/>
  </r>
  <r>
    <s v="DRC002124-01"/>
    <s v="THREADED ROD"/>
    <x v="2"/>
    <n v="202"/>
    <x v="1"/>
    <s v="HVX"/>
    <s v="SM"/>
    <s v="kanban"/>
    <n v="2600"/>
    <n v="88"/>
    <n v="90"/>
    <n v="1.8"/>
    <n v="0"/>
    <n v="30"/>
    <n v="237"/>
    <n v="158.4"/>
    <n v="73.924050632911388"/>
    <n v="0"/>
    <n v="27"/>
    <n v="162"/>
    <n v="426.6"/>
    <s v="&lt;90 days"/>
    <n v="3"/>
    <s v="C"/>
    <n v="21"/>
    <n v="74.845627397260273"/>
  </r>
  <r>
    <s v="DRC002617-01"/>
    <s v="接触器用计数器"/>
    <x v="9"/>
    <n v="213"/>
    <x v="1"/>
    <s v="HVX"/>
    <s v="Order specific"/>
    <s v="Order specific"/>
    <n v="2100"/>
    <n v="18"/>
    <n v="300"/>
    <n v="183.29"/>
    <n v="60"/>
    <n v="0"/>
    <n v="827"/>
    <n v="3299.22"/>
    <n v="38.839177750906892"/>
    <n v="10997.4"/>
    <n v="0"/>
    <n v="54987"/>
    <n v="151580.82999999999"/>
    <s v="Order specific"/>
    <s v="Order specific"/>
    <s v="B"/>
    <s v=""/>
    <n v="0"/>
  </r>
  <r>
    <s v="DRC002714-01"/>
    <s v="SUPPORT"/>
    <x v="2"/>
    <n v="202"/>
    <x v="1"/>
    <s v="HVX"/>
    <s v="SM"/>
    <s v="kanban"/>
    <n v="2600"/>
    <n v="95"/>
    <n v="124"/>
    <n v="2.5499999999999998"/>
    <n v="0"/>
    <n v="42"/>
    <n v="529"/>
    <n v="242.24999999999997"/>
    <n v="12.419659735349716"/>
    <n v="0"/>
    <n v="53.55"/>
    <n v="316.2"/>
    <n v="1348.9499999999998"/>
    <s v="&lt;15 days"/>
    <n v="3"/>
    <s v="C"/>
    <n v="21"/>
    <n v="0"/>
  </r>
  <r>
    <s v="DRC002715-01"/>
    <s v="PLATE"/>
    <x v="2"/>
    <n v="202"/>
    <x v="1"/>
    <s v="HVX"/>
    <s v="SM"/>
    <s v="kanban"/>
    <n v="2600"/>
    <n v="122"/>
    <n v="210"/>
    <n v="1.31"/>
    <n v="0"/>
    <n v="42"/>
    <n v="529"/>
    <n v="159.82"/>
    <n v="65.54820415879017"/>
    <n v="0"/>
    <n v="27.51"/>
    <n v="275.10000000000002"/>
    <n v="692.99"/>
    <s v="&lt;90 days"/>
    <n v="3"/>
    <s v="C"/>
    <n v="21"/>
    <n v="71.687670056236485"/>
  </r>
  <r>
    <s v="DRC002716-01"/>
    <s v="接触器辅开安装支架"/>
    <x v="3"/>
    <n v="202"/>
    <x v="1"/>
    <s v="HVX"/>
    <s v="MRP"/>
    <s v="MRP"/>
    <s v="VMI"/>
    <n v="46"/>
    <n v="0"/>
    <n v="4.7699999999999996"/>
    <n v="0"/>
    <n v="0"/>
    <n v="22"/>
    <n v="219.42"/>
    <n v="2024.0909090909092"/>
    <n v="0"/>
    <n v="0"/>
    <n v="0"/>
    <n v="104.94"/>
    <s v="&gt;90 days"/>
    <n v="3"/>
    <s v="C"/>
    <n v="21"/>
    <n v="143.31471748484168"/>
  </r>
  <r>
    <s v="DRC002717-01"/>
    <s v="THREADED ROD"/>
    <x v="2"/>
    <n v="202"/>
    <x v="1"/>
    <s v="HVX"/>
    <s v="SM"/>
    <s v="kanban"/>
    <n v="2600"/>
    <n v="491"/>
    <n v="840"/>
    <n v="0.67"/>
    <n v="0"/>
    <n v="168"/>
    <n v="2116"/>
    <n v="328.97"/>
    <n v="7.9347826086956523"/>
    <n v="0"/>
    <n v="56.28"/>
    <n v="562.80000000000007"/>
    <n v="1417.72"/>
    <s v="&lt;15 days"/>
    <n v="3"/>
    <s v="C"/>
    <n v="21"/>
    <n v="0"/>
  </r>
  <r>
    <s v="DRC002744-01"/>
    <s v="兀型板顶板"/>
    <x v="19"/>
    <n v="202"/>
    <x v="1"/>
    <s v="HVX"/>
    <s v="Order specific"/>
    <s v="Order specific"/>
    <n v="2100"/>
    <n v="1"/>
    <n v="0"/>
    <n v="42.97"/>
    <n v="0"/>
    <n v="0"/>
    <n v="0"/>
    <n v="42.97"/>
    <s v=""/>
    <n v="0"/>
    <n v="0"/>
    <n v="0"/>
    <n v="0"/>
    <s v="Order specific"/>
    <s v="Order specific"/>
    <s v="C"/>
    <s v=""/>
    <n v="0"/>
  </r>
  <r>
    <s v="DRC002745-01"/>
    <s v="兀型板侧板"/>
    <x v="19"/>
    <n v="202"/>
    <x v="1"/>
    <s v="HVX"/>
    <s v="Order specific"/>
    <s v="Order specific"/>
    <n v="2100"/>
    <n v="1"/>
    <n v="0"/>
    <n v="63.66"/>
    <n v="0"/>
    <n v="0"/>
    <n v="0"/>
    <n v="63.66"/>
    <s v=""/>
    <n v="0"/>
    <n v="0"/>
    <n v="0"/>
    <n v="0"/>
    <s v="Order specific"/>
    <s v="Order specific"/>
    <s v="C"/>
    <s v=""/>
    <n v="0"/>
  </r>
  <r>
    <s v="DRC002745-02"/>
    <s v="机构左侧板"/>
    <x v="3"/>
    <n v="202"/>
    <x v="1"/>
    <s v="HVX"/>
    <s v="MRP"/>
    <s v="MRP"/>
    <s v="VMI"/>
    <n v="1"/>
    <n v="0"/>
    <n v="63.66"/>
    <n v="0"/>
    <n v="0"/>
    <n v="866"/>
    <n v="63.66"/>
    <n v="0.42147806004618937"/>
    <n v="0"/>
    <n v="0"/>
    <n v="0"/>
    <n v="55129.56"/>
    <s v="&lt;15 days"/>
    <n v="2"/>
    <s v="C"/>
    <n v="14"/>
    <n v="0"/>
  </r>
  <r>
    <s v="DRC002746-01"/>
    <s v="兀型板侧板"/>
    <x v="19"/>
    <n v="202"/>
    <x v="1"/>
    <s v="HVX"/>
    <s v="Order specific"/>
    <s v="Order specific"/>
    <n v="2100"/>
    <n v="1"/>
    <n v="0"/>
    <n v="63.66"/>
    <n v="0"/>
    <n v="0"/>
    <n v="0"/>
    <n v="63.66"/>
    <s v=""/>
    <n v="0"/>
    <n v="0"/>
    <n v="0"/>
    <n v="0"/>
    <s v="Order specific"/>
    <s v="Order specific"/>
    <s v="C"/>
    <s v=""/>
    <n v="0"/>
  </r>
  <r>
    <s v="DRC002746-02"/>
    <s v="M5SR机构右侧板"/>
    <x v="3"/>
    <n v="202"/>
    <x v="1"/>
    <s v="HVX"/>
    <s v="MRP"/>
    <s v="MRP"/>
    <s v="VMI"/>
    <n v="1"/>
    <n v="0"/>
    <n v="63.66"/>
    <n v="0"/>
    <n v="0"/>
    <n v="866"/>
    <n v="63.66"/>
    <n v="0.42147806004618937"/>
    <n v="0"/>
    <n v="0"/>
    <n v="0"/>
    <n v="55129.56"/>
    <s v="&lt;15 days"/>
    <n v="2"/>
    <s v="C"/>
    <n v="14"/>
    <n v="0"/>
  </r>
  <r>
    <s v="DRC002750-01"/>
    <s v="铭牌支架"/>
    <x v="19"/>
    <n v="202"/>
    <x v="1"/>
    <s v="HVX"/>
    <s v="Order specific"/>
    <s v="Order specific"/>
    <n v="2100"/>
    <n v="1"/>
    <n v="0"/>
    <n v="3.45"/>
    <n v="0"/>
    <n v="0"/>
    <n v="0"/>
    <n v="3.45"/>
    <s v=""/>
    <n v="0"/>
    <n v="0"/>
    <n v="0"/>
    <n v="0"/>
    <s v="Order specific"/>
    <s v="Order specific"/>
    <s v="C"/>
    <s v=""/>
    <n v="0"/>
  </r>
  <r>
    <s v="DRC002753-01"/>
    <s v="主轴辅开传动凸轮"/>
    <x v="3"/>
    <n v="202"/>
    <x v="1"/>
    <s v="HVX"/>
    <s v="MRP"/>
    <s v="MRP"/>
    <s v="VMI"/>
    <n v="1"/>
    <n v="0"/>
    <n v="80.430000000000007"/>
    <n v="0"/>
    <n v="0"/>
    <n v="906"/>
    <n v="80.430000000000007"/>
    <n v="0.40286975717439294"/>
    <n v="0"/>
    <n v="0"/>
    <n v="0"/>
    <n v="72869.58"/>
    <s v="&lt;15 days"/>
    <n v="2"/>
    <s v="C"/>
    <n v="14"/>
    <n v="0"/>
  </r>
  <r>
    <s v="DRC002754-01"/>
    <s v="机构底板"/>
    <x v="3"/>
    <n v="202"/>
    <x v="1"/>
    <s v="HVX"/>
    <s v="MRP"/>
    <s v="MRP"/>
    <s v="VMI"/>
    <n v="1"/>
    <n v="0"/>
    <n v="32.72"/>
    <n v="0"/>
    <n v="0"/>
    <n v="866"/>
    <n v="32.72"/>
    <n v="0.42147806004618937"/>
    <n v="0"/>
    <n v="0"/>
    <n v="0"/>
    <n v="28335.52"/>
    <s v="&lt;15 days"/>
    <n v="2"/>
    <s v="C"/>
    <n v="14"/>
    <n v="0"/>
  </r>
  <r>
    <s v="DRC002758-01"/>
    <s v="主轴支撑架"/>
    <x v="3"/>
    <n v="212"/>
    <x v="1"/>
    <s v="HVX"/>
    <s v="MRP"/>
    <s v="MRP"/>
    <s v="VMI"/>
    <n v="1"/>
    <n v="0"/>
    <n v="79.400000000000006"/>
    <n v="0"/>
    <n v="0"/>
    <n v="866"/>
    <n v="79.400000000000006"/>
    <n v="0.42147806004618937"/>
    <n v="0"/>
    <n v="0"/>
    <n v="0"/>
    <n v="68760.400000000009"/>
    <s v="&lt;15 days"/>
    <n v="2"/>
    <s v="C"/>
    <n v="14"/>
    <n v="0"/>
  </r>
  <r>
    <s v="DRC002759-01"/>
    <s v="机构插销定位块"/>
    <x v="3"/>
    <n v="202"/>
    <x v="1"/>
    <s v="HVX"/>
    <s v="MRP"/>
    <s v="MRP"/>
    <s v="VMI"/>
    <n v="2"/>
    <n v="0"/>
    <n v="46.61"/>
    <n v="0"/>
    <n v="0"/>
    <n v="1732"/>
    <n v="93.22"/>
    <n v="0.21073903002309469"/>
    <n v="0"/>
    <n v="0"/>
    <n v="0"/>
    <n v="80728.52"/>
    <s v="&lt;15 days"/>
    <n v="2"/>
    <s v="C"/>
    <n v="14"/>
    <n v="0"/>
  </r>
  <r>
    <s v="DRC002760-01"/>
    <s v="连接拐臂"/>
    <x v="19"/>
    <n v="202"/>
    <x v="1"/>
    <s v="HVX"/>
    <s v="Order specific"/>
    <s v="Order specific"/>
    <n v="2100"/>
    <n v="1"/>
    <n v="0"/>
    <n v="181.58"/>
    <n v="0"/>
    <n v="0"/>
    <n v="57"/>
    <n v="181.58"/>
    <n v="12.807017543859649"/>
    <n v="0"/>
    <n v="0"/>
    <n v="0"/>
    <n v="10350.060000000001"/>
    <s v="Order specific"/>
    <s v="Order specific"/>
    <s v="C"/>
    <s v=""/>
    <n v="0"/>
  </r>
  <r>
    <s v="DRC002760-03"/>
    <s v="主轴连接拐臂"/>
    <x v="3"/>
    <n v="202"/>
    <x v="1"/>
    <s v="HVX"/>
    <s v="MRP"/>
    <s v="MRP"/>
    <s v="VMI"/>
    <n v="1"/>
    <n v="0"/>
    <n v="181.63"/>
    <n v="0"/>
    <n v="0"/>
    <n v="809"/>
    <n v="181.63"/>
    <n v="0.45117428924598263"/>
    <n v="0"/>
    <n v="0"/>
    <n v="0"/>
    <n v="146938.66999999998"/>
    <s v="&lt;15 days"/>
    <n v="2"/>
    <s v="C"/>
    <n v="14"/>
    <n v="0"/>
  </r>
  <r>
    <s v="DRC002761-01"/>
    <s v="SHOULDER PIN"/>
    <x v="2"/>
    <n v="202"/>
    <x v="1"/>
    <s v="HVX"/>
    <s v="SM"/>
    <s v="kanban"/>
    <n v="2600"/>
    <n v="109"/>
    <n v="60"/>
    <n v="2.89"/>
    <n v="0"/>
    <n v="30"/>
    <n v="866"/>
    <n v="315.01"/>
    <n v="0.42147806004618937"/>
    <n v="0"/>
    <n v="43.35"/>
    <n v="173.4"/>
    <n v="2502.7400000000002"/>
    <s v="&lt;15 days"/>
    <n v="3"/>
    <s v="C"/>
    <n v="21"/>
    <n v="0"/>
  </r>
  <r>
    <s v="DRC002764-01"/>
    <s v="SHOULDER PIN"/>
    <x v="2"/>
    <n v="202"/>
    <x v="1"/>
    <s v="HVX"/>
    <s v="SM"/>
    <s v="kanban"/>
    <n v="2600"/>
    <n v="246"/>
    <n v="120"/>
    <n v="0.56000000000000005"/>
    <n v="0"/>
    <n v="30"/>
    <n v="866"/>
    <n v="137.76000000000002"/>
    <n v="45.941108545034645"/>
    <n v="0"/>
    <n v="8.4"/>
    <n v="67.2"/>
    <n v="484.96000000000004"/>
    <s v="&lt;90 days"/>
    <n v="3"/>
    <s v="C"/>
    <n v="21"/>
    <n v="49.360704748020623"/>
  </r>
  <r>
    <s v="DRC002766-02"/>
    <s v="PIN"/>
    <x v="2"/>
    <n v="212"/>
    <x v="1"/>
    <s v="HVX"/>
    <s v="SM"/>
    <s v="kanban"/>
    <n v="2600"/>
    <n v="135"/>
    <n v="60"/>
    <n v="5.34"/>
    <n v="0"/>
    <n v="30"/>
    <n v="1381"/>
    <n v="720.9"/>
    <n v="65.018102824040554"/>
    <n v="0"/>
    <n v="80.099999999999994"/>
    <n v="320.39999999999998"/>
    <n v="7374.54"/>
    <s v="&lt;90 days"/>
    <n v="3"/>
    <s v="C"/>
    <n v="21"/>
    <n v="322.11873778817244"/>
  </r>
  <r>
    <s v="DRC002768-01"/>
    <s v="SHOULDER PIN"/>
    <x v="2"/>
    <n v="202"/>
    <x v="1"/>
    <s v="HVX"/>
    <s v="SM"/>
    <s v="kanban"/>
    <n v="2600"/>
    <n v="1196"/>
    <n v="600"/>
    <n v="7.95"/>
    <n v="0"/>
    <n v="300"/>
    <n v="16760"/>
    <n v="9508.2000000000007"/>
    <n v="2.9400357995226734"/>
    <n v="0"/>
    <n v="1192.5"/>
    <n v="4770"/>
    <n v="133242"/>
    <s v="&lt;15 days"/>
    <n v="2"/>
    <s v="A"/>
    <n v="14"/>
    <n v="0"/>
  </r>
  <r>
    <s v="DRC002769-01"/>
    <s v="SHOULDER PIN"/>
    <x v="2"/>
    <n v="202"/>
    <x v="1"/>
    <s v="HVX"/>
    <s v="SM"/>
    <s v="kanban"/>
    <n v="2600"/>
    <n v="318"/>
    <n v="200"/>
    <n v="0.92"/>
    <n v="0"/>
    <n v="50"/>
    <n v="1257"/>
    <n v="292.56"/>
    <n v="347.28719172633254"/>
    <n v="0"/>
    <n v="23"/>
    <n v="184"/>
    <n v="1156.44"/>
    <s v="&gt;90 days"/>
    <n v="3"/>
    <s v="C"/>
    <n v="21"/>
    <n v="181.41372569020024"/>
  </r>
  <r>
    <s v="DRC002770-01"/>
    <s v="LEVER"/>
    <x v="2"/>
    <n v="202"/>
    <x v="1"/>
    <s v="HVX"/>
    <s v="SM"/>
    <s v="kanban"/>
    <n v="2600"/>
    <n v="154"/>
    <n v="120"/>
    <n v="1.61"/>
    <n v="0"/>
    <n v="30"/>
    <n v="866"/>
    <n v="247.94000000000003"/>
    <n v="134.0300230946882"/>
    <n v="0"/>
    <n v="24.150000000000002"/>
    <n v="193.20000000000002"/>
    <n v="1394.26"/>
    <s v="&gt;90 days"/>
    <n v="3"/>
    <s v="C"/>
    <n v="21"/>
    <n v="138.00100726802793"/>
  </r>
  <r>
    <s v="DRC002775-01"/>
    <s v="FLANGED BEARING"/>
    <x v="2"/>
    <n v="202"/>
    <x v="1"/>
    <s v="HVX"/>
    <s v="SM"/>
    <s v="kanban"/>
    <n v="2600"/>
    <n v="155"/>
    <n v="120"/>
    <n v="5.54"/>
    <n v="0"/>
    <n v="30"/>
    <n v="1049"/>
    <n v="858.7"/>
    <n v="53.584366062917063"/>
    <n v="0"/>
    <n v="83.1"/>
    <n v="664.8"/>
    <n v="5811.46"/>
    <s v="&lt;90 days"/>
    <n v="3"/>
    <s v="C"/>
    <n v="21"/>
    <n v="344.63277534246583"/>
  </r>
  <r>
    <s v="DRC002776-01"/>
    <s v="电机支架"/>
    <x v="3"/>
    <n v="202"/>
    <x v="1"/>
    <s v="HVX"/>
    <s v="MRP"/>
    <s v="MRP"/>
    <s v="VMI"/>
    <n v="1"/>
    <n v="0"/>
    <n v="8.57"/>
    <n v="0"/>
    <n v="0"/>
    <n v="887"/>
    <n v="8.57"/>
    <n v="63.78241262683202"/>
    <n v="0"/>
    <n v="0"/>
    <n v="0"/>
    <n v="7601.59"/>
    <s v="&lt;90 days"/>
    <n v="3"/>
    <s v="C"/>
    <n v="21"/>
    <n v="3.7939280176756518"/>
  </r>
  <r>
    <s v="DRC002783-01"/>
    <s v="SHOULDER PIN"/>
    <x v="2"/>
    <n v="202"/>
    <x v="1"/>
    <s v="HVX"/>
    <s v="SM"/>
    <s v="kanban"/>
    <n v="2600"/>
    <n v="186"/>
    <n v="120"/>
    <n v="0.84"/>
    <n v="0"/>
    <n v="30"/>
    <n v="876"/>
    <n v="156.23999999999998"/>
    <n v="0.41666666666666663"/>
    <n v="0"/>
    <n v="12.6"/>
    <n v="100.8"/>
    <n v="735.83999999999992"/>
    <s v="&lt;15 days"/>
    <n v="3"/>
    <s v="C"/>
    <n v="21"/>
    <n v="0"/>
  </r>
  <r>
    <s v="DRC002784-01"/>
    <s v="SHOULDER PIN"/>
    <x v="2"/>
    <n v="202"/>
    <x v="1"/>
    <s v="HVX"/>
    <s v="SM"/>
    <s v="kanban"/>
    <n v="2600"/>
    <n v="149"/>
    <n v="120"/>
    <n v="1.1599999999999999"/>
    <n v="0"/>
    <n v="30"/>
    <n v="876"/>
    <n v="172.83999999999997"/>
    <n v="77.5"/>
    <n v="0"/>
    <n v="17.399999999999999"/>
    <n v="139.19999999999999"/>
    <n v="1016.16"/>
    <s v="&lt;90 days"/>
    <n v="3"/>
    <s v="C"/>
    <n v="21"/>
    <n v="83.163917419354831"/>
  </r>
  <r>
    <s v="DRC002785-01"/>
    <s v="SPACER"/>
    <x v="2"/>
    <n v="202"/>
    <x v="1"/>
    <s v="HVX"/>
    <s v="SM"/>
    <s v="kanban"/>
    <n v="2600"/>
    <n v="210"/>
    <n v="60"/>
    <n v="0.4"/>
    <n v="0"/>
    <n v="30"/>
    <n v="876"/>
    <n v="84"/>
    <n v="62.083333333333336"/>
    <n v="0"/>
    <n v="6"/>
    <n v="24"/>
    <n v="350.40000000000003"/>
    <s v="&lt;90 days"/>
    <n v="3"/>
    <s v="C"/>
    <n v="21"/>
    <n v="36.68714093959732"/>
  </r>
  <r>
    <s v="DRC002786-01"/>
    <s v="AXLE"/>
    <x v="2"/>
    <n v="202"/>
    <x v="1"/>
    <s v="HVX"/>
    <s v="SM"/>
    <s v="kanban"/>
    <n v="2600"/>
    <n v="104"/>
    <n v="120"/>
    <n v="0.28000000000000003"/>
    <n v="0"/>
    <n v="30"/>
    <n v="866"/>
    <n v="29.120000000000005"/>
    <n v="88.510392609699764"/>
    <n v="0"/>
    <n v="4.2"/>
    <n v="33.6"/>
    <n v="242.48000000000002"/>
    <s v="&lt;90 days"/>
    <n v="3"/>
    <s v="C"/>
    <n v="21"/>
    <n v="14.659247342465756"/>
  </r>
  <r>
    <s v="DRC002787-01"/>
    <s v="FLANGED BEARING"/>
    <x v="2"/>
    <n v="202"/>
    <x v="1"/>
    <s v="HVX"/>
    <s v="SM"/>
    <s v="kanban"/>
    <n v="2600"/>
    <n v="110"/>
    <n v="150"/>
    <n v="2.88"/>
    <n v="0"/>
    <n v="30"/>
    <n v="866"/>
    <n v="316.8"/>
    <n v="43.833718244803698"/>
    <n v="0"/>
    <n v="43.199999999999996"/>
    <n v="432"/>
    <n v="2494.08"/>
    <s v="&lt;90 days"/>
    <n v="3"/>
    <s v="C"/>
    <n v="21"/>
    <n v="108.91744236037937"/>
  </r>
  <r>
    <s v="DRC002788-01"/>
    <s v="CONNECTING ROD"/>
    <x v="2"/>
    <n v="212"/>
    <x v="1"/>
    <s v="HVX"/>
    <s v="SM"/>
    <s v="kanban"/>
    <n v="2600"/>
    <n v="127"/>
    <n v="120"/>
    <n v="4"/>
    <n v="0"/>
    <n v="30"/>
    <n v="871"/>
    <n v="508"/>
    <n v="46.096440872560272"/>
    <n v="0"/>
    <n v="60"/>
    <n v="480"/>
    <n v="3484"/>
    <s v="&lt;90 days"/>
    <n v="3"/>
    <s v="C"/>
    <n v="21"/>
    <n v="182.5376219178082"/>
  </r>
  <r>
    <s v="DRC002806-02"/>
    <s v="机构联接片"/>
    <x v="3"/>
    <n v="212"/>
    <x v="1"/>
    <s v="HVX"/>
    <s v="MRP"/>
    <s v="MRP"/>
    <s v="VMI"/>
    <n v="1"/>
    <n v="0"/>
    <n v="7.2"/>
    <n v="0"/>
    <n v="0"/>
    <n v="866"/>
    <n v="7.2"/>
    <n v="53.527713625866049"/>
    <n v="0"/>
    <n v="0"/>
    <n v="0"/>
    <n v="6235.2"/>
    <s v="&lt;90 days"/>
    <n v="3"/>
    <s v="C"/>
    <n v="21"/>
    <n v="2.8876947039154355"/>
  </r>
  <r>
    <s v="DRC002853-01"/>
    <s v="BOLDED PLATE"/>
    <x v="2"/>
    <n v="202"/>
    <x v="1"/>
    <s v="HVX"/>
    <s v="SM"/>
    <s v="kanban"/>
    <n v="2600"/>
    <n v="1209"/>
    <n v="2400"/>
    <n v="5"/>
    <n v="0"/>
    <n v="600"/>
    <n v="32730"/>
    <n v="6045"/>
    <n v="1.1151848457073022E-2"/>
    <n v="0"/>
    <n v="1500"/>
    <n v="12000"/>
    <n v="163650"/>
    <s v="&lt;15 days"/>
    <n v="2"/>
    <s v="B"/>
    <n v="14"/>
    <n v="0"/>
  </r>
  <r>
    <s v="DRC002871-01"/>
    <s v="半轴固定片"/>
    <x v="3"/>
    <n v="212"/>
    <x v="1"/>
    <s v="HVX"/>
    <s v="MRP"/>
    <s v="MRP"/>
    <s v="VMI"/>
    <n v="15"/>
    <n v="0"/>
    <n v="9.0299999999999994"/>
    <n v="0"/>
    <n v="0"/>
    <n v="1731"/>
    <n v="135.44999999999999"/>
    <n v="254.93067590987869"/>
    <n v="0"/>
    <n v="0"/>
    <n v="0"/>
    <n v="15630.929999999998"/>
    <s v="&gt;90 days"/>
    <n v="2"/>
    <s v="C"/>
    <n v="14"/>
    <n v="84.48759474489276"/>
  </r>
  <r>
    <s v="DRC002872-02"/>
    <s v="PIN"/>
    <x v="2"/>
    <n v="212"/>
    <x v="1"/>
    <s v="HVX"/>
    <s v="SM"/>
    <s v="kanban"/>
    <n v="2600"/>
    <n v="228"/>
    <n v="60"/>
    <n v="0.94"/>
    <n v="0"/>
    <n v="30"/>
    <n v="866"/>
    <n v="214.32"/>
    <n v="6.3221709006928402"/>
    <n v="0"/>
    <n v="14.1"/>
    <n v="56.4"/>
    <n v="814.04"/>
    <s v="&lt;15 days"/>
    <n v="3"/>
    <s v="C"/>
    <n v="21"/>
    <n v="0"/>
  </r>
  <r>
    <s v="DRC002873-01"/>
    <s v="ROD"/>
    <x v="2"/>
    <n v="202"/>
    <x v="1"/>
    <s v="HVX"/>
    <s v="SM"/>
    <s v="kanban"/>
    <n v="2600"/>
    <n v="101"/>
    <n v="60"/>
    <n v="4.8499999999999996"/>
    <n v="0"/>
    <n v="30"/>
    <n v="866"/>
    <n v="489.84999999999997"/>
    <n v="96.096997690531182"/>
    <n v="0"/>
    <n v="72.75"/>
    <n v="291"/>
    <n v="4200.0999999999995"/>
    <s v="&gt;90 days"/>
    <n v="3"/>
    <s v="C"/>
    <n v="21"/>
    <n v="252.65029120403747"/>
  </r>
  <r>
    <s v="DRC002874-01"/>
    <s v="主轴"/>
    <x v="3"/>
    <n v="202"/>
    <x v="1"/>
    <s v="HVX"/>
    <s v="MRP"/>
    <s v="MRP"/>
    <s v="VMI"/>
    <n v="1"/>
    <n v="0"/>
    <n v="37.33"/>
    <n v="0"/>
    <n v="0"/>
    <n v="874"/>
    <n v="37.33"/>
    <n v="42.179633867276891"/>
    <n v="0"/>
    <n v="0"/>
    <n v="0"/>
    <n v="32626.42"/>
    <s v="&lt;90 days"/>
    <n v="2"/>
    <s v="C"/>
    <n v="14"/>
    <n v="16.460175673402958"/>
  </r>
  <r>
    <s v="DRC002877-01"/>
    <s v="PIN"/>
    <x v="2"/>
    <n v="202"/>
    <x v="1"/>
    <s v="HVX"/>
    <s v="SM"/>
    <s v="kanban"/>
    <n v="2600"/>
    <n v="1212"/>
    <n v="1000"/>
    <n v="3"/>
    <n v="0"/>
    <n v="500"/>
    <n v="16358"/>
    <n v="3636"/>
    <n v="2.2313241227533927E-2"/>
    <n v="0"/>
    <n v="750"/>
    <n v="3000"/>
    <n v="49074"/>
    <s v="&lt;15 days"/>
    <n v="2"/>
    <s v="B"/>
    <n v="14"/>
    <n v="0"/>
  </r>
  <r>
    <s v="DRC002879-01"/>
    <s v="电机齿轮传动杆"/>
    <x v="3"/>
    <n v="212"/>
    <x v="1"/>
    <s v="HVX"/>
    <s v="MRP"/>
    <s v="MRP"/>
    <s v="VMI"/>
    <n v="1"/>
    <n v="0"/>
    <n v="6.31"/>
    <n v="0"/>
    <n v="0"/>
    <n v="866"/>
    <n v="6.31"/>
    <n v="510.83140877598152"/>
    <n v="0"/>
    <n v="0"/>
    <n v="0"/>
    <n v="5464.46"/>
    <s v="&gt;90 days"/>
    <n v="3"/>
    <s v="C"/>
    <n v="21"/>
    <n v="3.9933955703241555"/>
  </r>
  <r>
    <s v="DRC002884-01"/>
    <s v="PIN"/>
    <x v="2"/>
    <n v="202"/>
    <x v="1"/>
    <s v="HVX"/>
    <s v="SM"/>
    <s v="kanban"/>
    <n v="2600"/>
    <n v="858"/>
    <n v="600"/>
    <n v="8.36"/>
    <n v="0"/>
    <n v="300"/>
    <n v="16760"/>
    <n v="7172.8799999999992"/>
    <n v="2.1778042959427209E-2"/>
    <n v="0"/>
    <n v="1254"/>
    <n v="5016"/>
    <n v="140113.59999999998"/>
    <s v="&lt;15 days"/>
    <n v="2"/>
    <s v="B"/>
    <n v="14"/>
    <n v="0"/>
  </r>
  <r>
    <s v="DRC002885-01"/>
    <s v="TORSION SPRING"/>
    <x v="2"/>
    <n v="219"/>
    <x v="1"/>
    <s v="HVX"/>
    <s v="SM"/>
    <s v="kanban"/>
    <n v="2600"/>
    <n v="687"/>
    <n v="1200"/>
    <n v="0.93"/>
    <n v="0"/>
    <n v="400"/>
    <n v="16703"/>
    <n v="638.91000000000008"/>
    <n v="18.74932646829911"/>
    <n v="0"/>
    <n v="186"/>
    <n v="1116"/>
    <n v="15533.79"/>
    <s v="&lt;30 days"/>
    <n v="2"/>
    <s v="C"/>
    <n v="14"/>
    <n v="106.81444147523713"/>
  </r>
  <r>
    <s v="DRC003026-01"/>
    <s v="FISHPLATE"/>
    <x v="2"/>
    <n v="202"/>
    <x v="1"/>
    <s v="HVX"/>
    <s v="SM"/>
    <s v="kanban"/>
    <n v="2600"/>
    <n v="205"/>
    <n v="90"/>
    <n v="2.2999999999999998"/>
    <n v="0"/>
    <n v="30"/>
    <n v="819"/>
    <n v="471.49999999999994"/>
    <n v="306.17216117216117"/>
    <n v="0"/>
    <n v="34.5"/>
    <n v="206.99999999999997"/>
    <n v="1883.6999999999998"/>
    <s v="&gt;90 days"/>
    <n v="3"/>
    <s v="C"/>
    <n v="21"/>
    <n v="289.84583214691634"/>
  </r>
  <r>
    <s v="DRC003679-01"/>
    <s v="软连接"/>
    <x v="3"/>
    <n v="202"/>
    <x v="1"/>
    <s v="HVX"/>
    <s v="MRP"/>
    <s v="MRP"/>
    <s v="VMI"/>
    <n v="84"/>
    <n v="0"/>
    <n v="40.21"/>
    <n v="0"/>
    <n v="0"/>
    <n v="1518"/>
    <n v="3377.64"/>
    <n v="49.29183135704875"/>
    <n v="0"/>
    <n v="0"/>
    <n v="0"/>
    <n v="61038.78"/>
    <s v="&lt;90 days"/>
    <n v="2"/>
    <s v="B"/>
    <n v="14"/>
    <n v="1596.0869107276978"/>
  </r>
  <r>
    <s v="DRC003703-01"/>
    <s v="电路板支架定位件"/>
    <x v="3"/>
    <n v="202"/>
    <x v="1"/>
    <s v="HVX"/>
    <s v="MRP"/>
    <s v="MRP"/>
    <s v="VMI"/>
    <n v="4"/>
    <n v="0"/>
    <n v="3.05"/>
    <n v="0"/>
    <n v="0"/>
    <n v="75"/>
    <n v="12.2"/>
    <n v="408.8"/>
    <n v="0"/>
    <n v="0"/>
    <n v="0"/>
    <n v="228.75"/>
    <s v="&gt;90 days"/>
    <n v="3"/>
    <s v="C"/>
    <n v="21"/>
    <n v="7.6383698630136987"/>
  </r>
  <r>
    <s v="DRC003817-01"/>
    <s v="24~60V电路板"/>
    <x v="9"/>
    <n v="202"/>
    <x v="1"/>
    <s v="HVX"/>
    <s v="Order specific"/>
    <s v="Order specific"/>
    <n v="2100"/>
    <n v="5"/>
    <n v="80"/>
    <n v="798.93"/>
    <n v="0"/>
    <n v="0"/>
    <n v="6"/>
    <n v="3994.6499999999996"/>
    <n v="243.33333333333331"/>
    <n v="0"/>
    <n v="0"/>
    <n v="63914.399999999994"/>
    <n v="4793.58"/>
    <s v="Order specific"/>
    <s v="Order specific"/>
    <s v="B"/>
    <s v=""/>
    <n v="0"/>
  </r>
  <r>
    <s v="DRC003817-02"/>
    <s v="接触器电路板100~240V"/>
    <x v="3"/>
    <n v="202"/>
    <x v="1"/>
    <s v="HVX"/>
    <s v="MRP"/>
    <s v="MRP"/>
    <s v="VMI"/>
    <n v="56"/>
    <n v="60"/>
    <n v="525"/>
    <n v="0"/>
    <n v="0"/>
    <n v="535"/>
    <n v="29400"/>
    <n v="3.4112149532710276"/>
    <n v="0"/>
    <n v="0"/>
    <n v="31500"/>
    <n v="280875"/>
    <s v="&lt;15 days"/>
    <n v="1"/>
    <s v="A"/>
    <n v="7"/>
    <n v="0"/>
  </r>
  <r>
    <s v="DRC003860-01"/>
    <s v="CABLE"/>
    <x v="2"/>
    <n v="202"/>
    <x v="1"/>
    <s v="HVX"/>
    <s v="SM"/>
    <s v="kanban"/>
    <n v="2600"/>
    <n v="134"/>
    <n v="176"/>
    <n v="1.54"/>
    <n v="0"/>
    <n v="44"/>
    <n v="483"/>
    <n v="206.36"/>
    <n v="42.318840579710148"/>
    <n v="0"/>
    <n v="33.880000000000003"/>
    <n v="271.04000000000002"/>
    <n v="743.82"/>
    <s v="&lt;90 days"/>
    <n v="3"/>
    <s v="C"/>
    <n v="21"/>
    <n v="68.611873150684943"/>
  </r>
  <r>
    <s v="DRC004034-01"/>
    <s v="兀型板顶板"/>
    <x v="3"/>
    <n v="202"/>
    <x v="1"/>
    <s v="HVX"/>
    <s v="MRP"/>
    <s v="MRP"/>
    <s v="VMI"/>
    <n v="1"/>
    <n v="0"/>
    <n v="30.24"/>
    <n v="0"/>
    <n v="0"/>
    <n v="866"/>
    <n v="30.24"/>
    <n v="56.478060046189377"/>
    <n v="0"/>
    <n v="0"/>
    <n v="0"/>
    <n v="26187.84"/>
    <s v="&lt;90 days"/>
    <n v="2"/>
    <s v="C"/>
    <n v="14"/>
    <n v="15.011034602330813"/>
  </r>
  <r>
    <s v="DRC004320-01"/>
    <s v="INSULATNG GASKET"/>
    <x v="2"/>
    <n v="202"/>
    <x v="1"/>
    <s v="HVX"/>
    <s v="SM"/>
    <s v="kanban"/>
    <n v="2600"/>
    <n v="263"/>
    <n v="360"/>
    <n v="8.6"/>
    <n v="0"/>
    <n v="90"/>
    <n v="927"/>
    <n v="2261.7999999999997"/>
    <n v="0.39374325782092767"/>
    <n v="0"/>
    <n v="387"/>
    <n v="3096"/>
    <n v="7972.2"/>
    <s v="&lt;15 days"/>
    <n v="3"/>
    <s v="B"/>
    <n v="21"/>
    <n v="0"/>
  </r>
  <r>
    <s v="DRC004339-01"/>
    <s v="凸轮片"/>
    <x v="3"/>
    <n v="202"/>
    <x v="1"/>
    <s v="HVX"/>
    <s v="MRP"/>
    <s v="MRP"/>
    <s v="VMI"/>
    <n v="1"/>
    <n v="0"/>
    <n v="182.4"/>
    <n v="0"/>
    <n v="0"/>
    <n v="821"/>
    <n v="182.4"/>
    <n v="116.92448233861144"/>
    <n v="0"/>
    <n v="0"/>
    <n v="0"/>
    <n v="149750.39999999999"/>
    <s v="&gt;90 days"/>
    <n v="2"/>
    <s v="C"/>
    <n v="14"/>
    <n v="105.96977325902392"/>
  </r>
  <r>
    <s v="DRC004340-01"/>
    <s v="主轴摆臂轴承"/>
    <x v="3"/>
    <n v="202"/>
    <x v="1"/>
    <s v="HVX"/>
    <s v="MRP"/>
    <s v="MRP"/>
    <s v="VMI"/>
    <n v="1"/>
    <n v="0"/>
    <n v="3.9"/>
    <n v="0"/>
    <n v="0"/>
    <n v="820"/>
    <n v="3.9"/>
    <n v="0.4451219512195122"/>
    <n v="0"/>
    <n v="0"/>
    <n v="0"/>
    <n v="3198"/>
    <s v="&lt;15 days"/>
    <n v="3"/>
    <s v="C"/>
    <n v="21"/>
    <n v="0"/>
  </r>
  <r>
    <s v="DRC004473-01"/>
    <s v="密封圈"/>
    <x v="4"/>
    <n v="202"/>
    <x v="1"/>
    <s v="HVX"/>
    <s v="Order specific"/>
    <s v="Order specific"/>
    <n v="2100"/>
    <n v="177"/>
    <n v="0"/>
    <n v="2"/>
    <n v="0"/>
    <n v="0"/>
    <n v="793"/>
    <n v="354"/>
    <n v="0.46027742749054223"/>
    <n v="0"/>
    <n v="0"/>
    <n v="0"/>
    <n v="1586"/>
    <s v="Order specific"/>
    <s v="Order specific"/>
    <s v="C"/>
    <s v=""/>
    <n v="0"/>
  </r>
  <r>
    <s v="DRC004477-01"/>
    <s v="导电弹簧圈CONTACT SPRING X225699"/>
    <x v="4"/>
    <n v="213"/>
    <x v="1"/>
    <s v="HVX"/>
    <s v="Order specific"/>
    <s v="Order specific"/>
    <n v="2100"/>
    <n v="545"/>
    <n v="0"/>
    <n v="122.77"/>
    <n v="0"/>
    <n v="0"/>
    <n v="1608"/>
    <n v="66909.649999999994"/>
    <n v="40.177238805970148"/>
    <n v="0"/>
    <n v="0"/>
    <n v="0"/>
    <n v="197414.16"/>
    <s v="Order specific"/>
    <s v="Order specific"/>
    <s v="A"/>
    <s v=""/>
    <n v="0"/>
  </r>
  <r>
    <s v="DRC004477-02"/>
    <s v="导电弹簧圈CONTACT SPRING X546993"/>
    <x v="10"/>
    <n v="213"/>
    <x v="1"/>
    <s v="HVX"/>
    <s v="Order specific"/>
    <s v="Order specific"/>
    <n v="2100"/>
    <n v="1139"/>
    <n v="0"/>
    <n v="104.65"/>
    <n v="0"/>
    <n v="0"/>
    <n v="2584"/>
    <n v="119196.35"/>
    <n v="76.983359133126939"/>
    <n v="0"/>
    <n v="0"/>
    <n v="0"/>
    <n v="270415.60000000003"/>
    <s v="Order specific"/>
    <s v="Order specific"/>
    <s v="A"/>
    <s v=""/>
    <n v="0"/>
  </r>
  <r>
    <s v="DRC004478-08"/>
    <s v="CONTACT SLEEVE"/>
    <x v="4"/>
    <n v="202"/>
    <x v="1"/>
    <s v="HVX"/>
    <s v="Order specific"/>
    <s v="Order specific"/>
    <n v="2100"/>
    <n v="207"/>
    <n v="0"/>
    <n v="183.48"/>
    <n v="0"/>
    <n v="0"/>
    <n v="783.28599999999994"/>
    <n v="37980.36"/>
    <n v="530.75760322538645"/>
    <n v="0"/>
    <n v="0"/>
    <n v="0"/>
    <n v="143717.31527999998"/>
    <s v="Order specific"/>
    <s v="Order specific"/>
    <s v="A"/>
    <s v=""/>
    <n v="0"/>
  </r>
  <r>
    <s v="DRC004479-01"/>
    <s v="拉杆连动螺杆销"/>
    <x v="4"/>
    <n v="202"/>
    <x v="1"/>
    <s v="HVX"/>
    <s v="Order specific"/>
    <s v="Order specific"/>
    <n v="2100"/>
    <n v="207"/>
    <n v="0"/>
    <n v="4.8600000000000003"/>
    <n v="0"/>
    <n v="0"/>
    <n v="796"/>
    <n v="1006.0200000000001"/>
    <n v="94.918341708542712"/>
    <n v="0"/>
    <n v="0"/>
    <n v="0"/>
    <n v="3868.5600000000004"/>
    <s v="Order specific"/>
    <s v="Order specific"/>
    <s v="B"/>
    <s v=""/>
    <n v="0"/>
  </r>
  <r>
    <s v="DRC004598-01"/>
    <s v="航插与手车联锁拨杆"/>
    <x v="3"/>
    <n v="202"/>
    <x v="1"/>
    <s v="HVX"/>
    <s v="MRP"/>
    <s v="MRP"/>
    <s v="VMI"/>
    <n v="2"/>
    <n v="0"/>
    <n v="6.27"/>
    <n v="0"/>
    <n v="0"/>
    <n v="22"/>
    <n v="12.54"/>
    <n v="3434.3181818181815"/>
    <n v="0"/>
    <n v="0"/>
    <n v="0"/>
    <n v="137.94"/>
    <s v="&gt;90 days"/>
    <n v="3"/>
    <s v="C"/>
    <n v="21"/>
    <n v="8.2257918761167357"/>
  </r>
  <r>
    <s v="DRC004603-01Z"/>
    <s v="面板"/>
    <x v="3"/>
    <n v="202"/>
    <x v="1"/>
    <s v="HVX"/>
    <s v="MRP"/>
    <s v="MRP"/>
    <s v="VMI"/>
    <n v="2"/>
    <n v="0"/>
    <n v="60"/>
    <n v="0"/>
    <n v="0"/>
    <n v="0"/>
    <n v="120"/>
    <s v=""/>
    <n v="0"/>
    <n v="0"/>
    <n v="0"/>
    <n v="0"/>
    <s v="&gt;90 days"/>
    <n v="4"/>
    <s v="C"/>
    <n v="0"/>
    <n v="79.2"/>
  </r>
  <r>
    <s v="DRC004622-01"/>
    <s v="GUIDE"/>
    <x v="2"/>
    <n v="202"/>
    <x v="1"/>
    <s v="HVX"/>
    <s v="SM"/>
    <s v="kanban"/>
    <n v="2600"/>
    <n v="547"/>
    <n v="576"/>
    <n v="1.8"/>
    <n v="0"/>
    <n v="144"/>
    <n v="264"/>
    <n v="984.6"/>
    <n v="2.7651515151515151"/>
    <n v="0"/>
    <n v="129.6"/>
    <n v="1036.8"/>
    <n v="475.2"/>
    <s v="&lt;15 days"/>
    <n v="3"/>
    <s v="B"/>
    <n v="21"/>
    <n v="0"/>
  </r>
  <r>
    <s v="DRC004658-01"/>
    <s v="THREADED ROD"/>
    <x v="2"/>
    <n v="202"/>
    <x v="1"/>
    <s v="HVX"/>
    <s v="SM"/>
    <s v="kanban"/>
    <n v="2600"/>
    <n v="41"/>
    <n v="0"/>
    <n v="1.83"/>
    <n v="0"/>
    <n v="12"/>
    <n v="22"/>
    <n v="75.03"/>
    <n v="9075.2272727272721"/>
    <n v="0"/>
    <n v="10.98"/>
    <n v="0"/>
    <n v="40.260000000000005"/>
    <s v="&gt;90 days"/>
    <n v="3"/>
    <s v="C"/>
    <n v="21"/>
    <n v="49.405211597004836"/>
  </r>
  <r>
    <s v="DRC004659-01"/>
    <s v="CAM"/>
    <x v="2"/>
    <n v="212"/>
    <x v="1"/>
    <s v="HVX"/>
    <s v="SM"/>
    <s v="kanban"/>
    <n v="2600"/>
    <n v="175"/>
    <n v="160"/>
    <n v="1.25"/>
    <n v="0"/>
    <n v="80"/>
    <n v="384"/>
    <n v="218.75"/>
    <n v="38.971354166666664"/>
    <n v="0"/>
    <n v="50"/>
    <n v="200"/>
    <n v="480"/>
    <s v="&lt;90 days"/>
    <n v="3"/>
    <s v="C"/>
    <n v="21"/>
    <n v="66.577472435683262"/>
  </r>
  <r>
    <s v="DRC004672-01"/>
    <s v="主轴承重块"/>
    <x v="3"/>
    <n v="202"/>
    <x v="1"/>
    <s v="HVX"/>
    <s v="MRP"/>
    <s v="MRP"/>
    <s v="VMI"/>
    <n v="1"/>
    <n v="0"/>
    <n v="119.4"/>
    <n v="0"/>
    <n v="0"/>
    <n v="693"/>
    <n v="119.4"/>
    <n v="92.171717171717177"/>
    <n v="0"/>
    <n v="0"/>
    <n v="0"/>
    <n v="82744.2"/>
    <s v="&gt;90 days"/>
    <n v="2"/>
    <s v="C"/>
    <n v="14"/>
    <n v="66.834428054794529"/>
  </r>
  <r>
    <s v="DRC004672-02"/>
    <s v="主轴承重块"/>
    <x v="3"/>
    <n v="202"/>
    <x v="1"/>
    <s v="HVX"/>
    <s v="MRP"/>
    <s v="MRP"/>
    <s v="VMI"/>
    <n v="1"/>
    <n v="0"/>
    <n v="113.3"/>
    <n v="0"/>
    <n v="0"/>
    <n v="695"/>
    <n v="113.3"/>
    <n v="0.52517985611510798"/>
    <n v="0"/>
    <n v="0"/>
    <n v="0"/>
    <n v="78743.5"/>
    <s v="&lt;15 days"/>
    <n v="2"/>
    <s v="C"/>
    <n v="14"/>
    <n v="0"/>
  </r>
  <r>
    <s v="DRC004674-01"/>
    <s v="WEDGE"/>
    <x v="2"/>
    <n v="212"/>
    <x v="1"/>
    <s v="HVX"/>
    <s v="SM"/>
    <s v="kanban"/>
    <n v="2600"/>
    <n v="328"/>
    <n v="180"/>
    <n v="0.75"/>
    <n v="0"/>
    <n v="90"/>
    <n v="1440"/>
    <n v="246"/>
    <n v="0.25347222222222221"/>
    <n v="0"/>
    <n v="33.75"/>
    <n v="135"/>
    <n v="1080"/>
    <s v="&lt;15 days"/>
    <n v="3"/>
    <s v="C"/>
    <n v="21"/>
    <n v="0"/>
  </r>
  <r>
    <s v="DRC004682-01"/>
    <s v="合分指示安装件"/>
    <x v="3"/>
    <n v="202"/>
    <x v="1"/>
    <s v="HVX"/>
    <s v="MRP"/>
    <s v="MRP"/>
    <s v="VMI"/>
    <n v="7"/>
    <n v="0"/>
    <n v="24.6"/>
    <n v="0"/>
    <n v="0"/>
    <n v="28"/>
    <n v="172.20000000000002"/>
    <n v="4275.7142857142853"/>
    <n v="0"/>
    <n v="0"/>
    <n v="0"/>
    <n v="688.80000000000007"/>
    <s v="&gt;90 days"/>
    <n v="3"/>
    <s v="C"/>
    <n v="21"/>
    <n v="113.09380273972603"/>
  </r>
  <r>
    <s v="DRC004683-01"/>
    <s v="合分指示安装件"/>
    <x v="3"/>
    <n v="202"/>
    <x v="1"/>
    <s v="HVX"/>
    <s v="MRP"/>
    <s v="MRP"/>
    <s v="VMI"/>
    <n v="23"/>
    <n v="0"/>
    <n v="3.2"/>
    <n v="0"/>
    <n v="0"/>
    <n v="482"/>
    <n v="73.600000000000009"/>
    <n v="5.300829875518672"/>
    <n v="0"/>
    <n v="0"/>
    <n v="0"/>
    <n v="1542.4"/>
    <s v="&lt;15 days"/>
    <n v="3"/>
    <s v="C"/>
    <n v="21"/>
    <n v="0"/>
  </r>
  <r>
    <s v="DRC004684-02"/>
    <s v="CVX合分指示连接件"/>
    <x v="3"/>
    <n v="202"/>
    <x v="1"/>
    <s v="HVX"/>
    <s v="MRP"/>
    <s v="MRP"/>
    <s v="VMI"/>
    <n v="80"/>
    <n v="0"/>
    <n v="8.8000000000000007"/>
    <n v="0"/>
    <n v="0"/>
    <n v="18"/>
    <n v="704"/>
    <n v="466.38888888888886"/>
    <n v="0"/>
    <n v="0"/>
    <n v="0"/>
    <n v="158.4"/>
    <s v="&gt;90 days"/>
    <n v="3"/>
    <s v="C"/>
    <n v="21"/>
    <n v="443.7187468731388"/>
  </r>
  <r>
    <s v="DRC004687-01"/>
    <s v="合分指示安装件"/>
    <x v="3"/>
    <n v="202"/>
    <x v="1"/>
    <s v="HVX"/>
    <s v="MRP"/>
    <s v="MRP"/>
    <s v="VMI"/>
    <n v="46"/>
    <n v="0"/>
    <n v="7.2"/>
    <n v="0"/>
    <n v="0"/>
    <n v="964"/>
    <n v="331.2"/>
    <n v="30.290456431535269"/>
    <n v="0"/>
    <n v="0"/>
    <n v="0"/>
    <n v="6940.8"/>
    <s v="&lt;90 days"/>
    <n v="3"/>
    <s v="C"/>
    <n v="21"/>
    <n v="67.044861369863"/>
  </r>
  <r>
    <s v="DRC004688-01"/>
    <s v="合分指示安装件"/>
    <x v="3"/>
    <n v="202"/>
    <x v="1"/>
    <s v="HVX"/>
    <s v="MRP"/>
    <s v="MRP"/>
    <s v="VMI"/>
    <n v="23"/>
    <n v="0"/>
    <n v="5.8"/>
    <n v="0"/>
    <n v="0"/>
    <n v="482"/>
    <n v="133.4"/>
    <n v="34.834024896265561"/>
    <n v="0"/>
    <n v="0"/>
    <n v="0"/>
    <n v="2795.6"/>
    <s v="&lt;90 days"/>
    <n v="3"/>
    <s v="C"/>
    <n v="21"/>
    <n v="34.965895890410955"/>
  </r>
  <r>
    <s v="DRC004689-01"/>
    <s v="合分指示安装件"/>
    <x v="3"/>
    <n v="202"/>
    <x v="1"/>
    <s v="HVX"/>
    <s v="MRP"/>
    <s v="MRP"/>
    <s v="VMI"/>
    <n v="23"/>
    <n v="0"/>
    <n v="8.5"/>
    <n v="0"/>
    <n v="0"/>
    <n v="482"/>
    <n v="195.5"/>
    <n v="17.41701244813278"/>
    <n v="0"/>
    <n v="0"/>
    <n v="0"/>
    <n v="4097"/>
    <s v="&lt;30 days"/>
    <n v="3"/>
    <s v="C"/>
    <n v="21"/>
    <n v="0"/>
  </r>
  <r>
    <s v="DRC004690-01"/>
    <s v="SPACER"/>
    <x v="2"/>
    <n v="202"/>
    <x v="1"/>
    <s v="HVX"/>
    <s v="SM"/>
    <s v="kanban"/>
    <n v="2600"/>
    <n v="966"/>
    <n v="1560"/>
    <n v="2.12"/>
    <n v="0"/>
    <n v="312"/>
    <n v="2956"/>
    <n v="2047.92"/>
    <n v="2.8399864682002707"/>
    <n v="0"/>
    <n v="330.72"/>
    <n v="3307.2000000000003"/>
    <n v="6266.72"/>
    <s v="&lt;15 days"/>
    <n v="3"/>
    <s v="B"/>
    <n v="21"/>
    <n v="0"/>
  </r>
  <r>
    <s v="DRC004691-01"/>
    <s v="SPACER"/>
    <x v="2"/>
    <n v="202"/>
    <x v="1"/>
    <s v="HVX"/>
    <s v="SM"/>
    <s v="kanban"/>
    <n v="2600"/>
    <n v="177"/>
    <n v="352"/>
    <n v="1.4"/>
    <n v="0"/>
    <n v="88"/>
    <n v="964"/>
    <n v="247.79999999999998"/>
    <n v="365.75726141078837"/>
    <n v="0"/>
    <n v="61.599999999999994"/>
    <n v="492.79999999999995"/>
    <n v="1349.6"/>
    <s v="&gt;90 days"/>
    <n v="3"/>
    <s v="C"/>
    <n v="21"/>
    <n v="154.15787063728408"/>
  </r>
  <r>
    <s v="DRC004691-02"/>
    <s v="SPACER"/>
    <x v="2"/>
    <n v="202"/>
    <x v="1"/>
    <s v="HVX"/>
    <s v="SM"/>
    <s v="kanban"/>
    <n v="2600"/>
    <n v="148"/>
    <n v="572"/>
    <n v="1.5"/>
    <n v="0"/>
    <n v="44"/>
    <n v="482"/>
    <n v="222"/>
    <n v="134.03526970954357"/>
    <n v="0"/>
    <n v="33"/>
    <n v="858"/>
    <n v="723"/>
    <s v="&gt;90 days"/>
    <n v="3"/>
    <s v="C"/>
    <n v="21"/>
    <n v="123.56395263524495"/>
  </r>
  <r>
    <s v="DRC004691-03"/>
    <s v="合分指示间隔套"/>
    <x v="3"/>
    <n v="202"/>
    <x v="1"/>
    <s v="HVX"/>
    <s v="MRP"/>
    <s v="MRP"/>
    <s v="VMI"/>
    <n v="50"/>
    <n v="0"/>
    <n v="2.5"/>
    <n v="0"/>
    <n v="0"/>
    <n v="995"/>
    <n v="125"/>
    <n v="54.291457286432156"/>
    <n v="0"/>
    <n v="0"/>
    <n v="0"/>
    <n v="2487.5"/>
    <s v="&lt;90 days"/>
    <n v="3"/>
    <s v="C"/>
    <n v="21"/>
    <n v="50.588902258422806"/>
  </r>
  <r>
    <s v="DRC004722-01"/>
    <s v="AXLE"/>
    <x v="2"/>
    <n v="212"/>
    <x v="1"/>
    <s v="HVX"/>
    <s v="SM"/>
    <s v="kanban"/>
    <n v="2600"/>
    <n v="62"/>
    <n v="0"/>
    <n v="1.7"/>
    <n v="0"/>
    <n v="24"/>
    <n v="42"/>
    <n v="105.39999999999999"/>
    <n v="434.52380952380952"/>
    <n v="0"/>
    <n v="20.399999999999999"/>
    <n v="0"/>
    <n v="71.399999999999991"/>
    <s v="&gt;90 days"/>
    <n v="3"/>
    <s v="C"/>
    <n v="21"/>
    <n v="66.202057643835616"/>
  </r>
  <r>
    <s v="DRC004723-01"/>
    <s v="微动开关安装架"/>
    <x v="9"/>
    <n v="202"/>
    <x v="1"/>
    <s v="HVX"/>
    <s v="Order specific"/>
    <s v="Order specific"/>
    <n v="2100"/>
    <n v="4"/>
    <n v="0"/>
    <n v="1.6"/>
    <n v="0"/>
    <n v="0"/>
    <n v="0"/>
    <n v="6.4"/>
    <s v=""/>
    <n v="0"/>
    <n v="0"/>
    <n v="0"/>
    <n v="0"/>
    <s v="Order specific"/>
    <s v="Order specific"/>
    <s v="C"/>
    <s v=""/>
    <n v="0"/>
  </r>
  <r>
    <s v="DRC004724-01"/>
    <s v="间隔圏"/>
    <x v="9"/>
    <n v="212"/>
    <x v="1"/>
    <s v="HVX"/>
    <s v="Order specific"/>
    <s v="Order specific"/>
    <n v="2100"/>
    <n v="6"/>
    <n v="0"/>
    <n v="0.91"/>
    <n v="0"/>
    <n v="0"/>
    <n v="18"/>
    <n v="5.46"/>
    <n v="81.1111111111111"/>
    <n v="0"/>
    <n v="0"/>
    <n v="0"/>
    <n v="16.38"/>
    <s v="Order specific"/>
    <s v="Order specific"/>
    <s v="C"/>
    <s v=""/>
    <n v="0"/>
  </r>
  <r>
    <s v="DRC004733-01"/>
    <s v="SUPPORTING BRACKET"/>
    <x v="2"/>
    <n v="202"/>
    <x v="1"/>
    <s v="HVX"/>
    <s v="SM"/>
    <s v="kanban"/>
    <n v="2600"/>
    <n v="58"/>
    <n v="96"/>
    <n v="3.44"/>
    <n v="0"/>
    <n v="24"/>
    <n v="22"/>
    <n v="199.52"/>
    <n v="99.545454545454533"/>
    <n v="0"/>
    <n v="41.28"/>
    <n v="330.24"/>
    <n v="75.679999999999993"/>
    <s v="&gt;90 days"/>
    <n v="3"/>
    <s v="C"/>
    <n v="21"/>
    <n v="103.90345643835617"/>
  </r>
  <r>
    <s v="DRC004734-01"/>
    <s v="SUPPORTING BRACKET"/>
    <x v="2"/>
    <n v="202"/>
    <x v="1"/>
    <s v="HVX"/>
    <s v="SM"/>
    <s v="kanban"/>
    <n v="2600"/>
    <n v="52"/>
    <n v="96"/>
    <n v="1.21"/>
    <n v="0"/>
    <n v="24"/>
    <n v="42"/>
    <n v="62.92"/>
    <n v="504.04761904761904"/>
    <n v="0"/>
    <n v="14.52"/>
    <n v="116.16"/>
    <n v="50.82"/>
    <s v="&gt;90 days"/>
    <n v="3"/>
    <s v="C"/>
    <n v="21"/>
    <n v="39.797063467170524"/>
  </r>
  <r>
    <s v="DRC004738-01"/>
    <s v="COMPRESSION SPRING"/>
    <x v="2"/>
    <n v="219"/>
    <x v="1"/>
    <s v="HVX"/>
    <s v="SM"/>
    <s v="kanban"/>
    <n v="2600"/>
    <n v="427"/>
    <n v="576"/>
    <n v="0.5"/>
    <n v="0"/>
    <n v="144"/>
    <n v="264"/>
    <n v="213.5"/>
    <n v="71.893939393939391"/>
    <n v="0"/>
    <n v="36"/>
    <n v="288"/>
    <n v="132"/>
    <s v="&lt;90 days"/>
    <n v="3"/>
    <s v="C"/>
    <n v="21"/>
    <n v="99.750619599578499"/>
  </r>
  <r>
    <s v="DRC004767-01"/>
    <s v="面板"/>
    <x v="9"/>
    <n v="202"/>
    <x v="1"/>
    <s v="HVX"/>
    <s v="Order specific"/>
    <s v="Order specific"/>
    <n v="2100"/>
    <n v="4"/>
    <n v="0"/>
    <n v="60.63"/>
    <n v="0"/>
    <n v="0"/>
    <n v="0"/>
    <n v="242.52"/>
    <s v=""/>
    <n v="0"/>
    <n v="0"/>
    <n v="0"/>
    <n v="0"/>
    <s v="Order specific"/>
    <s v="Order specific"/>
    <s v="C"/>
    <s v=""/>
    <n v="0"/>
  </r>
  <r>
    <s v="DRC004769-01"/>
    <s v="熔丝撞击调节螺杆"/>
    <x v="3"/>
    <n v="212"/>
    <x v="1"/>
    <s v="HVX"/>
    <s v="MRP"/>
    <s v="MRP"/>
    <s v="VMI"/>
    <n v="15"/>
    <n v="0"/>
    <n v="13.2"/>
    <n v="0"/>
    <n v="0"/>
    <n v="8"/>
    <n v="198"/>
    <n v="182.5"/>
    <n v="0"/>
    <n v="0"/>
    <n v="0"/>
    <n v="105.6"/>
    <s v="&gt;90 days"/>
    <n v="3"/>
    <s v="C"/>
    <n v="21"/>
    <n v="115.6428493150685"/>
  </r>
  <r>
    <s v="DRC004771-01"/>
    <s v="熔丝撞击止挡圈"/>
    <x v="3"/>
    <n v="212"/>
    <x v="1"/>
    <s v="HVX"/>
    <s v="MRP"/>
    <s v="MRP"/>
    <s v="VMI"/>
    <n v="23"/>
    <n v="0"/>
    <n v="2.7"/>
    <n v="0"/>
    <n v="0"/>
    <n v="384"/>
    <n v="62.1"/>
    <n v="14.2578125"/>
    <n v="0"/>
    <n v="0"/>
    <n v="0"/>
    <n v="1036.8000000000002"/>
    <s v="&lt;15 days"/>
    <n v="3"/>
    <s v="C"/>
    <n v="21"/>
    <n v="0"/>
  </r>
  <r>
    <s v="DRC004782-01"/>
    <s v="航空插支架"/>
    <x v="3"/>
    <n v="202"/>
    <x v="1"/>
    <s v="HVX"/>
    <s v="MRP"/>
    <s v="MRP"/>
    <s v="VMI"/>
    <n v="21"/>
    <n v="0"/>
    <n v="15.61"/>
    <n v="0"/>
    <n v="0"/>
    <n v="23"/>
    <n v="327.81"/>
    <n v="365"/>
    <n v="0"/>
    <n v="0"/>
    <n v="0"/>
    <n v="359.03"/>
    <s v="&gt;90 days"/>
    <n v="3"/>
    <s v="C"/>
    <n v="21"/>
    <n v="203.90680109589042"/>
  </r>
  <r>
    <s v="DRC004784-01"/>
    <s v="撞击指示挂弹簧轴"/>
    <x v="3"/>
    <n v="212"/>
    <x v="1"/>
    <s v="HVX"/>
    <s v="MRP"/>
    <s v="MRP"/>
    <s v="VMI"/>
    <n v="4"/>
    <n v="0"/>
    <n v="5.95"/>
    <n v="0"/>
    <n v="0"/>
    <n v="190"/>
    <n v="23.8"/>
    <n v="40.34210526315789"/>
    <n v="0"/>
    <n v="0"/>
    <n v="0"/>
    <n v="1130.5"/>
    <s v="&lt;90 days"/>
    <n v="3"/>
    <s v="C"/>
    <n v="21"/>
    <n v="7.5312328767123287"/>
  </r>
  <r>
    <s v="DRC004785-01"/>
    <s v="SUPPORTING BRACKET"/>
    <x v="2"/>
    <n v="202"/>
    <x v="1"/>
    <s v="HVX"/>
    <s v="SM"/>
    <s v="kanban"/>
    <n v="2600"/>
    <n v="80"/>
    <n v="96"/>
    <n v="1.6"/>
    <n v="0"/>
    <n v="24"/>
    <n v="31"/>
    <n v="128"/>
    <n v="47.096774193548384"/>
    <n v="0"/>
    <n v="19.200000000000003"/>
    <n v="153.60000000000002"/>
    <n v="49.6"/>
    <s v="&lt;90 days"/>
    <n v="3"/>
    <s v="C"/>
    <n v="21"/>
    <n v="46.81117808219178"/>
  </r>
  <r>
    <s v="DRC004787-01"/>
    <s v="熔丝撞击杆（竖）"/>
    <x v="3"/>
    <n v="202"/>
    <x v="1"/>
    <s v="HVX"/>
    <s v="MRP"/>
    <s v="MRP"/>
    <s v="VMI"/>
    <n v="1"/>
    <n v="0"/>
    <n v="32.56"/>
    <n v="0"/>
    <n v="0"/>
    <n v="22"/>
    <n v="32.56"/>
    <n v="1327.2727272727273"/>
    <n v="0"/>
    <n v="0"/>
    <n v="0"/>
    <n v="716.32"/>
    <s v="&gt;90 days"/>
    <n v="3"/>
    <s v="C"/>
    <n v="21"/>
    <n v="21.149593315068493"/>
  </r>
  <r>
    <s v="DRC004799-01"/>
    <s v="合闸手车联锁护盖"/>
    <x v="3"/>
    <n v="202"/>
    <x v="1"/>
    <s v="HVX"/>
    <s v="MRP"/>
    <s v="MRP"/>
    <s v="VMI"/>
    <n v="3"/>
    <n v="0"/>
    <n v="4.33"/>
    <n v="0"/>
    <n v="0"/>
    <n v="8"/>
    <n v="12.99"/>
    <n v="45.625"/>
    <n v="0"/>
    <n v="0"/>
    <n v="0"/>
    <n v="34.64"/>
    <s v="&lt;90 days"/>
    <n v="3"/>
    <s v="C"/>
    <n v="21"/>
    <n v="4.6272871232876716"/>
  </r>
  <r>
    <s v="DRC004802-01"/>
    <s v="SPACER"/>
    <x v="2"/>
    <n v="202"/>
    <x v="1"/>
    <s v="HVX"/>
    <s v="SM"/>
    <s v="kanban"/>
    <n v="2600"/>
    <n v="68"/>
    <n v="96"/>
    <n v="1.71"/>
    <n v="0"/>
    <n v="24"/>
    <n v="16"/>
    <n v="116.28"/>
    <n v="68.4375"/>
    <n v="0"/>
    <n v="20.52"/>
    <n v="164.16"/>
    <n v="27.36"/>
    <s v="&lt;90 days"/>
    <n v="3"/>
    <s v="C"/>
    <n v="21"/>
    <n v="53.195710684931505"/>
  </r>
  <r>
    <s v="DRC004802-02"/>
    <s v="SPACER"/>
    <x v="2"/>
    <n v="202"/>
    <x v="1"/>
    <s v="HVX"/>
    <s v="SM"/>
    <s v="kanban"/>
    <n v="2600"/>
    <n v="63"/>
    <n v="72"/>
    <n v="1.55"/>
    <n v="0"/>
    <n v="18"/>
    <n v="8"/>
    <n v="97.65"/>
    <n v="3102.5"/>
    <n v="0"/>
    <n v="13.950000000000001"/>
    <n v="111.60000000000001"/>
    <n v="12.4"/>
    <s v="&gt;90 days"/>
    <n v="3"/>
    <s v="C"/>
    <n v="21"/>
    <n v="64.012761804995975"/>
  </r>
  <r>
    <s v="DRC004841-01"/>
    <s v="PIN"/>
    <x v="2"/>
    <n v="202"/>
    <x v="1"/>
    <s v="HVX"/>
    <s v="SM"/>
    <s v="kanban"/>
    <n v="2600"/>
    <n v="1591"/>
    <n v="1400"/>
    <n v="0.89"/>
    <n v="0"/>
    <n v="750"/>
    <n v="13533"/>
    <n v="1415.99"/>
    <n v="1.6991797827532698"/>
    <n v="0"/>
    <n v="333.75"/>
    <n v="1246"/>
    <n v="12044.37"/>
    <s v="&lt;15 days"/>
    <n v="2"/>
    <s v="B"/>
    <n v="14"/>
    <n v="0"/>
  </r>
  <r>
    <s v="DRC004853-01"/>
    <s v="GASKET"/>
    <x v="4"/>
    <n v="202"/>
    <x v="1"/>
    <s v="HVX"/>
    <s v="Order specific"/>
    <s v="Order specific"/>
    <n v="2100"/>
    <n v="210"/>
    <n v="0"/>
    <n v="7.79"/>
    <n v="0"/>
    <n v="0"/>
    <n v="4312"/>
    <n v="1635.9"/>
    <n v="134.67416512059367"/>
    <n v="0"/>
    <n v="0"/>
    <n v="0"/>
    <n v="33590.480000000003"/>
    <s v="Order specific"/>
    <s v="Order specific"/>
    <s v="B"/>
    <s v=""/>
    <n v="0"/>
  </r>
  <r>
    <s v="DRC004855-01"/>
    <s v="GASKET"/>
    <x v="4"/>
    <n v="202"/>
    <x v="1"/>
    <s v="HVX"/>
    <s v="Order specific"/>
    <s v="Order specific"/>
    <n v="2100"/>
    <n v="188"/>
    <n v="0"/>
    <n v="49.96"/>
    <n v="0"/>
    <n v="0"/>
    <n v="2370"/>
    <n v="9392.48"/>
    <n v="32.341772151898738"/>
    <n v="0"/>
    <n v="0"/>
    <n v="0"/>
    <n v="118405.2"/>
    <s v="Order specific"/>
    <s v="Order specific"/>
    <s v="A"/>
    <s v=""/>
    <n v="0"/>
  </r>
  <r>
    <s v="DRC004855-06"/>
    <s v="灭弧室定位圈"/>
    <x v="4"/>
    <n v="202"/>
    <x v="1"/>
    <s v="HVX"/>
    <s v="Order specific"/>
    <s v="Order specific"/>
    <n v="2100"/>
    <n v="11"/>
    <n v="0"/>
    <n v="58.61"/>
    <n v="0"/>
    <n v="0"/>
    <n v="36"/>
    <n v="644.71"/>
    <n v="1906.1111111111111"/>
    <n v="0"/>
    <n v="0"/>
    <n v="0"/>
    <n v="2109.96"/>
    <s v="Order specific"/>
    <s v="Order specific"/>
    <s v="C"/>
    <s v=""/>
    <n v="0"/>
  </r>
  <r>
    <s v="DRC004873-01"/>
    <s v="SPACER"/>
    <x v="2"/>
    <n v="212"/>
    <x v="1"/>
    <s v="HVX"/>
    <s v="SM"/>
    <s v="kanban"/>
    <n v="2600"/>
    <n v="381"/>
    <n v="384"/>
    <n v="1.8"/>
    <n v="0"/>
    <n v="96"/>
    <n v="120"/>
    <n v="685.80000000000007"/>
    <n v="33.458333333333329"/>
    <n v="0"/>
    <n v="86.4"/>
    <n v="691.2"/>
    <n v="216"/>
    <s v="&lt;90 days"/>
    <n v="3"/>
    <s v="C"/>
    <n v="21"/>
    <n v="168.53769863013696"/>
  </r>
  <r>
    <s v="DRC004874-01Z"/>
    <s v="手车附件安装板"/>
    <x v="3"/>
    <n v="202"/>
    <x v="1"/>
    <s v="HVX"/>
    <s v="MRP"/>
    <s v="MRP"/>
    <s v="VMI"/>
    <n v="106"/>
    <n v="0"/>
    <n v="44.84"/>
    <n v="0"/>
    <n v="0"/>
    <n v="61"/>
    <n v="4753.04"/>
    <n v="2279.7540983606555"/>
    <n v="0"/>
    <n v="0"/>
    <n v="0"/>
    <n v="2735.2400000000002"/>
    <s v="&gt;90 days"/>
    <n v="3"/>
    <s v="B"/>
    <n v="21"/>
    <n v="3108.1098034559377"/>
  </r>
  <r>
    <s v="DRC004901-01"/>
    <s v="SPACER"/>
    <x v="2"/>
    <n v="212"/>
    <x v="1"/>
    <s v="HVX"/>
    <s v="SM"/>
    <s v="kanban"/>
    <n v="2600"/>
    <n v="53"/>
    <n v="48"/>
    <n v="1.3"/>
    <n v="0"/>
    <n v="12"/>
    <n v="13"/>
    <n v="68.900000000000006"/>
    <n v="2976.1538461538457"/>
    <n v="0"/>
    <n v="7.8000000000000007"/>
    <n v="62.400000000000006"/>
    <n v="16.900000000000002"/>
    <s v="&gt;90 days"/>
    <n v="3"/>
    <s v="C"/>
    <n v="21"/>
    <n v="45.15313150684932"/>
  </r>
  <r>
    <s v="DRC004935-01"/>
    <s v="SPACER"/>
    <x v="2"/>
    <n v="202"/>
    <x v="1"/>
    <s v="HVX"/>
    <s v="SM"/>
    <s v="kanban"/>
    <n v="2600"/>
    <n v="134"/>
    <n v="144"/>
    <n v="0.62"/>
    <n v="0"/>
    <n v="24"/>
    <n v="30"/>
    <n v="83.08"/>
    <n v="644.83333333333326"/>
    <n v="0"/>
    <n v="7.4399999999999995"/>
    <n v="89.28"/>
    <n v="18.600000000000001"/>
    <s v="&gt;90 days"/>
    <n v="3"/>
    <s v="C"/>
    <n v="21"/>
    <n v="53.047084621349185"/>
  </r>
  <r>
    <s v="DRC004940-01"/>
    <s v="熔丝拆卸工具配件（配客户）"/>
    <x v="3"/>
    <n v="202"/>
    <x v="1"/>
    <s v="HVX"/>
    <s v="MRP"/>
    <s v="MRP"/>
    <s v="VMI"/>
    <n v="2"/>
    <n v="0"/>
    <n v="2.66"/>
    <n v="0"/>
    <n v="0"/>
    <n v="6"/>
    <n v="5.32"/>
    <n v="8151.6666666666661"/>
    <n v="0"/>
    <n v="0"/>
    <n v="0"/>
    <n v="15.96"/>
    <s v="&gt;90 days"/>
    <n v="3"/>
    <s v="C"/>
    <n v="21"/>
    <n v="3.5021545859742389"/>
  </r>
  <r>
    <s v="DRC004941-01"/>
    <s v="TENSION SPRING"/>
    <x v="2"/>
    <n v="219"/>
    <x v="1"/>
    <s v="HVX"/>
    <s v="SM"/>
    <s v="kanban"/>
    <n v="2600"/>
    <n v="520"/>
    <n v="288"/>
    <n v="0.2"/>
    <n v="0"/>
    <n v="72"/>
    <n v="60"/>
    <n v="104"/>
    <n v="12.166666666666666"/>
    <n v="0"/>
    <n v="7.2"/>
    <n v="57.6"/>
    <n v="12"/>
    <s v="&lt;15 days"/>
    <n v="3"/>
    <s v="C"/>
    <n v="21"/>
    <n v="0"/>
  </r>
  <r>
    <s v="DRC004950-01"/>
    <s v="灭弧室定位圏"/>
    <x v="4"/>
    <n v="202"/>
    <x v="1"/>
    <s v="HVX"/>
    <s v="Order specific"/>
    <s v="Order specific"/>
    <n v="2100"/>
    <n v="213"/>
    <n v="0"/>
    <n v="40.79"/>
    <n v="0"/>
    <n v="0"/>
    <n v="766"/>
    <n v="8688.27"/>
    <n v="247.78067885117491"/>
    <n v="0"/>
    <n v="0"/>
    <n v="0"/>
    <n v="31245.14"/>
    <s v="Order specific"/>
    <s v="Order specific"/>
    <s v="A"/>
    <s v=""/>
    <n v="0"/>
  </r>
  <r>
    <s v="DRC004950-02"/>
    <s v="GASKET"/>
    <x v="4"/>
    <n v="202"/>
    <x v="1"/>
    <s v="HVX"/>
    <s v="Order specific"/>
    <s v="Order specific"/>
    <n v="2100"/>
    <n v="250"/>
    <n v="0"/>
    <n v="32.229999999999997"/>
    <n v="0"/>
    <n v="0"/>
    <n v="807"/>
    <n v="8057.4999999999991"/>
    <n v="96.338289962825286"/>
    <n v="0"/>
    <n v="0"/>
    <n v="0"/>
    <n v="26009.609999999997"/>
    <s v="Order specific"/>
    <s v="Order specific"/>
    <s v="A"/>
    <s v=""/>
    <n v="0"/>
  </r>
  <r>
    <s v="DRC004989-01"/>
    <s v="CONNECTION"/>
    <x v="4"/>
    <n v="202"/>
    <x v="1"/>
    <s v="HVX"/>
    <s v="Order specific"/>
    <s v="Order specific"/>
    <n v="2100"/>
    <n v="207"/>
    <n v="0"/>
    <n v="997.93"/>
    <n v="0"/>
    <n v="0"/>
    <n v="732"/>
    <n v="206571.50999999998"/>
    <n v="124.65846994535519"/>
    <n v="0"/>
    <n v="0"/>
    <n v="0"/>
    <n v="730484.76"/>
    <s v="Order specific"/>
    <s v="Order specific"/>
    <s v="A"/>
    <s v=""/>
    <n v="0"/>
  </r>
  <r>
    <s v="DRC004991-02"/>
    <s v="熔丝头夹"/>
    <x v="3"/>
    <n v="202"/>
    <x v="1"/>
    <s v="HVX"/>
    <s v="MRP"/>
    <s v="MRP"/>
    <s v="VMI"/>
    <n v="69"/>
    <n v="0"/>
    <n v="37.869999999999997"/>
    <n v="0"/>
    <n v="0"/>
    <n v="1479"/>
    <n v="2613.0299999999997"/>
    <n v="51.085192697768768"/>
    <n v="0"/>
    <n v="0"/>
    <n v="0"/>
    <n v="56009.729999999996"/>
    <s v="&lt;90 days"/>
    <n v="2"/>
    <s v="B"/>
    <n v="14"/>
    <n v="1251.9697495890412"/>
  </r>
  <r>
    <s v="DRC004994-01"/>
    <s v="手动分闸按钮架"/>
    <x v="3"/>
    <n v="202"/>
    <x v="1"/>
    <s v="HVX"/>
    <s v="MRP"/>
    <s v="MRP"/>
    <s v="VMI"/>
    <n v="9"/>
    <n v="0"/>
    <n v="11.28"/>
    <n v="0"/>
    <n v="0"/>
    <n v="8"/>
    <n v="101.52"/>
    <n v="3148.125"/>
    <n v="0"/>
    <n v="0"/>
    <n v="0"/>
    <n v="90.24"/>
    <s v="&gt;90 days"/>
    <n v="3"/>
    <s v="C"/>
    <n v="21"/>
    <n v="66.556245955926144"/>
  </r>
  <r>
    <s v="DRC005013-01"/>
    <s v="PIN"/>
    <x v="2"/>
    <n v="202"/>
    <x v="1"/>
    <s v="HVX"/>
    <s v="SM"/>
    <s v="kanban"/>
    <n v="2600"/>
    <n v="442"/>
    <n v="400"/>
    <n v="1.2"/>
    <n v="0"/>
    <n v="100"/>
    <n v="2730"/>
    <n v="530.4"/>
    <n v="1.2032967032967032"/>
    <n v="0"/>
    <n v="60"/>
    <n v="480"/>
    <n v="3276"/>
    <s v="&lt;15 days"/>
    <n v="3"/>
    <s v="C"/>
    <n v="21"/>
    <n v="0"/>
  </r>
  <r>
    <s v="DRC005016-04"/>
    <s v="柱塞固定销"/>
    <x v="4"/>
    <n v="202"/>
    <x v="1"/>
    <s v="HVX"/>
    <s v="Order specific"/>
    <s v="Order specific"/>
    <n v="2100"/>
    <n v="3"/>
    <n v="0"/>
    <n v="0.66"/>
    <n v="0"/>
    <n v="0"/>
    <n v="339"/>
    <n v="1.98"/>
    <n v="475.89970501474926"/>
    <n v="0"/>
    <n v="0"/>
    <n v="0"/>
    <n v="223.74"/>
    <s v="Order specific"/>
    <s v="Order specific"/>
    <s v="C"/>
    <s v=""/>
    <n v="0"/>
  </r>
  <r>
    <s v="DRC005022-03"/>
    <s v="大电流超程调节螺杆"/>
    <x v="3"/>
    <n v="202"/>
    <x v="1"/>
    <s v="HVX"/>
    <s v="MRP"/>
    <s v="MRP"/>
    <s v="VMI"/>
    <n v="6"/>
    <n v="0"/>
    <n v="36.409999999999997"/>
    <n v="0"/>
    <n v="0"/>
    <n v="960"/>
    <n v="218.45999999999998"/>
    <n v="1.140625"/>
    <n v="0"/>
    <n v="0"/>
    <n v="0"/>
    <n v="34953.599999999999"/>
    <s v="&lt;15 days"/>
    <n v="2"/>
    <s v="C"/>
    <n v="14"/>
    <n v="0"/>
  </r>
  <r>
    <s v="DRC005023-01"/>
    <s v="超程调节杆"/>
    <x v="4"/>
    <n v="202"/>
    <x v="1"/>
    <s v="HVX"/>
    <s v="Order specific"/>
    <s v="Order specific"/>
    <n v="2100"/>
    <n v="210"/>
    <n v="0"/>
    <n v="17.55"/>
    <n v="0"/>
    <n v="0"/>
    <n v="1388"/>
    <n v="3685.5"/>
    <n v="1.5778097982708934"/>
    <n v="0"/>
    <n v="0"/>
    <n v="0"/>
    <n v="24359.4"/>
    <s v="Order specific"/>
    <s v="Order specific"/>
    <s v="B"/>
    <s v=""/>
    <n v="0"/>
  </r>
  <r>
    <s v="DRC005024-01"/>
    <s v="机构支撑耳朵（左）"/>
    <x v="2"/>
    <n v="202"/>
    <x v="1"/>
    <s v="HVX"/>
    <s v="SM"/>
    <s v="kanban"/>
    <n v="2600"/>
    <n v="131"/>
    <n v="150"/>
    <n v="12.96"/>
    <n v="0"/>
    <n v="50"/>
    <n v="3992"/>
    <n v="1697.7600000000002"/>
    <n v="19.200901803607213"/>
    <n v="0"/>
    <n v="324"/>
    <n v="1944.0000000000002"/>
    <n v="51736.320000000007"/>
    <s v="&lt;30 days"/>
    <n v="2"/>
    <s v="B"/>
    <n v="14"/>
    <n v="303.51297402739726"/>
  </r>
  <r>
    <s v="DRC005024-12"/>
    <s v="左右耳朵支撑"/>
    <x v="19"/>
    <n v="202"/>
    <x v="1"/>
    <s v="HVX"/>
    <s v="Order specific"/>
    <s v="Order specific"/>
    <n v="2100"/>
    <n v="14"/>
    <n v="0"/>
    <n v="27.04"/>
    <n v="0"/>
    <n v="0"/>
    <n v="2"/>
    <n v="378.56"/>
    <n v="23907.5"/>
    <n v="0"/>
    <n v="0"/>
    <n v="0"/>
    <n v="54.08"/>
    <s v="Order specific"/>
    <s v="Order specific"/>
    <s v="C"/>
    <s v=""/>
    <n v="0"/>
  </r>
  <r>
    <s v="DRC005025-01"/>
    <s v="机构支撑耳朵（右）"/>
    <x v="2"/>
    <n v="202"/>
    <x v="1"/>
    <s v="HVX"/>
    <s v="SM"/>
    <s v="kanban"/>
    <n v="2600"/>
    <n v="101"/>
    <n v="150"/>
    <n v="12.96"/>
    <n v="0"/>
    <n v="50"/>
    <n v="3990"/>
    <n v="1308.96"/>
    <n v="1.2807017543859649"/>
    <n v="0"/>
    <n v="324"/>
    <n v="1944.0000000000002"/>
    <n v="51710.400000000001"/>
    <s v="&lt;15 days"/>
    <n v="2"/>
    <s v="B"/>
    <n v="14"/>
    <n v="0"/>
  </r>
  <r>
    <s v="DRC005025-12"/>
    <s v="左右耳朵支撑"/>
    <x v="19"/>
    <n v="202"/>
    <x v="1"/>
    <s v="HVX"/>
    <s v="Order specific"/>
    <s v="Order specific"/>
    <n v="2100"/>
    <n v="13"/>
    <n v="0"/>
    <n v="27.04"/>
    <n v="0"/>
    <n v="0"/>
    <n v="2"/>
    <n v="351.52"/>
    <n v="18432.5"/>
    <n v="0"/>
    <n v="0"/>
    <n v="0"/>
    <n v="54.08"/>
    <s v="Order specific"/>
    <s v="Order specific"/>
    <s v="C"/>
    <s v=""/>
    <n v="0"/>
  </r>
  <r>
    <s v="DRC005027-01"/>
    <s v="24KV挂板"/>
    <x v="3"/>
    <n v="202"/>
    <x v="1"/>
    <s v="HVX"/>
    <s v="MRP"/>
    <s v="MRP"/>
    <s v="VMI"/>
    <n v="140"/>
    <n v="0"/>
    <n v="27.73"/>
    <n v="0"/>
    <n v="0"/>
    <n v="6132"/>
    <n v="3882.2000000000003"/>
    <n v="0.77380952380952372"/>
    <n v="0"/>
    <n v="0"/>
    <n v="0"/>
    <n v="170040.36000000002"/>
    <s v="&lt;15 days"/>
    <n v="2"/>
    <s v="B"/>
    <n v="14"/>
    <n v="0"/>
  </r>
  <r>
    <s v="DRC005027-02"/>
    <s v="12KV大电流挂板"/>
    <x v="3"/>
    <n v="202"/>
    <x v="1"/>
    <s v="HVX"/>
    <s v="MRP"/>
    <s v="MRP"/>
    <s v="VMI"/>
    <n v="4"/>
    <n v="0"/>
    <n v="55.03"/>
    <n v="0"/>
    <n v="0"/>
    <n v="1242"/>
    <n v="220.12"/>
    <n v="41.143317230273752"/>
    <n v="0"/>
    <n v="0"/>
    <n v="0"/>
    <n v="68347.259999999995"/>
    <s v="&lt;90 days"/>
    <n v="2"/>
    <s v="C"/>
    <n v="14"/>
    <n v="95.844469479452073"/>
  </r>
  <r>
    <s v="DRC005028-01"/>
    <s v="螺纹盘POLE B"/>
    <x v="4"/>
    <n v="202"/>
    <x v="1"/>
    <s v="HVX"/>
    <s v="Order specific"/>
    <s v="Order specific"/>
    <n v="2100"/>
    <n v="414"/>
    <n v="0"/>
    <n v="18.93"/>
    <n v="0"/>
    <n v="0"/>
    <n v="1583"/>
    <n v="7837.0199999999995"/>
    <n v="0.92229943145925453"/>
    <n v="0"/>
    <n v="0"/>
    <n v="0"/>
    <n v="29966.19"/>
    <s v="Order specific"/>
    <s v="Order specific"/>
    <s v="A"/>
    <s v=""/>
    <n v="0"/>
  </r>
  <r>
    <s v="DRC005092-06"/>
    <s v="PIN"/>
    <x v="4"/>
    <n v="202"/>
    <x v="1"/>
    <s v="HVX"/>
    <s v="Order specific"/>
    <s v="Order specific"/>
    <n v="2100"/>
    <n v="107"/>
    <n v="0"/>
    <n v="9.7799999999999994"/>
    <n v="0"/>
    <n v="0"/>
    <n v="339"/>
    <n v="1046.46"/>
    <n v="445.75221238938047"/>
    <n v="0"/>
    <n v="0"/>
    <n v="0"/>
    <n v="3315.4199999999996"/>
    <s v="Order specific"/>
    <s v="Order specific"/>
    <s v="B"/>
    <s v=""/>
    <n v="0"/>
  </r>
  <r>
    <s v="DRC005105-01"/>
    <s v="中间相拨叉销"/>
    <x v="3"/>
    <n v="202"/>
    <x v="1"/>
    <s v="HVX"/>
    <s v="MRP"/>
    <s v="MRP"/>
    <s v="VMI"/>
    <n v="73"/>
    <n v="0"/>
    <n v="13.31"/>
    <n v="0"/>
    <n v="0"/>
    <n v="3838"/>
    <n v="971.63"/>
    <n v="10.175872850442939"/>
    <n v="0"/>
    <n v="0"/>
    <n v="0"/>
    <n v="51083.78"/>
    <s v="&lt;15 days"/>
    <n v="2"/>
    <s v="B"/>
    <n v="14"/>
    <n v="0"/>
  </r>
  <r>
    <s v="DRC005106-03"/>
    <s v="AXLE"/>
    <x v="4"/>
    <n v="202"/>
    <x v="1"/>
    <s v="HVX"/>
    <s v="Order specific"/>
    <s v="Order specific"/>
    <n v="2100"/>
    <n v="124"/>
    <n v="2"/>
    <n v="20.49"/>
    <n v="0"/>
    <n v="0"/>
    <n v="2580"/>
    <n v="2540.7599999999998"/>
    <n v="10.327519379844961"/>
    <n v="0"/>
    <n v="0"/>
    <n v="40.98"/>
    <n v="52864.2"/>
    <s v="Order specific"/>
    <s v="Order specific"/>
    <s v="B"/>
    <s v=""/>
    <n v="0"/>
  </r>
  <r>
    <s v="DRC005106-04"/>
    <s v="AXLE"/>
    <x v="4"/>
    <n v="202"/>
    <x v="1"/>
    <s v="HVX"/>
    <s v="Order specific"/>
    <s v="Order specific"/>
    <n v="2100"/>
    <n v="16"/>
    <n v="4"/>
    <n v="26.13"/>
    <n v="0"/>
    <n v="0"/>
    <n v="488"/>
    <n v="418.08"/>
    <n v="92.745901639344268"/>
    <n v="0"/>
    <n v="0"/>
    <n v="104.52"/>
    <n v="12751.439999999999"/>
    <s v="Order specific"/>
    <s v="Order specific"/>
    <s v="C"/>
    <s v=""/>
    <n v="0"/>
  </r>
  <r>
    <s v="DRC005128-01"/>
    <s v="INSULATING GASKET"/>
    <x v="4"/>
    <n v="202"/>
    <x v="1"/>
    <s v="HVX"/>
    <s v="Order specific"/>
    <s v="Order specific"/>
    <n v="2100"/>
    <n v="771"/>
    <n v="0"/>
    <n v="67.569999999999993"/>
    <n v="0"/>
    <n v="0"/>
    <n v="339"/>
    <n v="52096.469999999994"/>
    <n v="17.227138643067846"/>
    <n v="0"/>
    <n v="0"/>
    <n v="0"/>
    <n v="22906.229999999996"/>
    <s v="Order specific"/>
    <s v="Order specific"/>
    <s v="A"/>
    <s v=""/>
    <n v="0"/>
  </r>
  <r>
    <s v="DRC005129-01"/>
    <s v="灭弧室固定圈"/>
    <x v="10"/>
    <n v="202"/>
    <x v="1"/>
    <s v="HVX"/>
    <s v="Order specific"/>
    <s v="Order specific"/>
    <n v="2100"/>
    <n v="1"/>
    <n v="0"/>
    <n v="75.81"/>
    <n v="0"/>
    <n v="0"/>
    <n v="260"/>
    <n v="75.81"/>
    <n v="1082.3653846153848"/>
    <n v="0"/>
    <n v="0"/>
    <n v="0"/>
    <n v="19710.600000000002"/>
    <s v="Order specific"/>
    <s v="Order specific"/>
    <s v="C"/>
    <s v=""/>
    <n v="0"/>
  </r>
  <r>
    <s v="DRC005163-01"/>
    <s v="IP板上装配航空插联锁件"/>
    <x v="2"/>
    <n v="202"/>
    <x v="1"/>
    <s v="HVX"/>
    <s v="SM"/>
    <s v="kanban"/>
    <n v="2600"/>
    <n v="243"/>
    <n v="420"/>
    <n v="6.3"/>
    <n v="0"/>
    <n v="150"/>
    <n v="3599"/>
    <n v="1530.8999999999999"/>
    <n v="0.10141706029452625"/>
    <n v="0"/>
    <n v="472.5"/>
    <n v="2646"/>
    <n v="22673.7"/>
    <s v="&lt;15 days"/>
    <n v="2"/>
    <s v="B"/>
    <n v="14"/>
    <n v="0"/>
  </r>
  <r>
    <s v="DRC005166-01"/>
    <s v="SEALING END CENTRE"/>
    <x v="15"/>
    <n v="202"/>
    <x v="1"/>
    <s v="HVX"/>
    <s v="Order specific"/>
    <s v="Order specific"/>
    <n v="2100"/>
    <n v="1"/>
    <n v="0"/>
    <n v="30.04"/>
    <n v="0"/>
    <n v="0"/>
    <n v="1"/>
    <n v="30.04"/>
    <n v="88695"/>
    <n v="0"/>
    <n v="0"/>
    <n v="0"/>
    <n v="30.04"/>
    <s v="Order specific"/>
    <s v="Order specific"/>
    <s v="C"/>
    <s v=""/>
    <n v="0"/>
  </r>
  <r>
    <s v="DRC005167-01"/>
    <s v="SEALING END"/>
    <x v="3"/>
    <n v="202"/>
    <x v="1"/>
    <s v="HVX"/>
    <s v="MRP"/>
    <s v="MRP"/>
    <s v="VMI"/>
    <n v="49"/>
    <n v="0"/>
    <n v="20.59"/>
    <n v="0"/>
    <n v="0"/>
    <n v="2355"/>
    <n v="1008.91"/>
    <n v="0.15498938428874734"/>
    <n v="0"/>
    <n v="0"/>
    <n v="0"/>
    <n v="48489.45"/>
    <s v="&lt;15 days"/>
    <n v="2"/>
    <s v="B"/>
    <n v="14"/>
    <n v="0"/>
  </r>
  <r>
    <s v="DRC005168-01"/>
    <s v="SEALING END"/>
    <x v="3"/>
    <n v="202"/>
    <x v="1"/>
    <s v="HVX"/>
    <s v="MRP"/>
    <s v="MRP"/>
    <s v="VMI"/>
    <n v="49"/>
    <n v="0"/>
    <n v="20.59"/>
    <n v="0"/>
    <n v="0"/>
    <n v="2355"/>
    <n v="1008.91"/>
    <n v="7.5944798301486198"/>
    <n v="0"/>
    <n v="0"/>
    <n v="0"/>
    <n v="48489.45"/>
    <s v="&lt;15 days"/>
    <n v="2"/>
    <s v="B"/>
    <n v="14"/>
    <n v="0"/>
  </r>
  <r>
    <s v="DRC005170-01"/>
    <s v="IP板左"/>
    <x v="3"/>
    <n v="202"/>
    <x v="1"/>
    <s v="HVX"/>
    <s v="MRP"/>
    <s v="MRP"/>
    <s v="VMI"/>
    <n v="20"/>
    <n v="0"/>
    <n v="21.73"/>
    <n v="0"/>
    <n v="0"/>
    <n v="303"/>
    <n v="434.6"/>
    <n v="59.026402640264024"/>
    <n v="0"/>
    <n v="0"/>
    <n v="0"/>
    <n v="6584.1900000000005"/>
    <s v="&lt;90 days"/>
    <n v="3"/>
    <s v="C"/>
    <n v="21"/>
    <n v="184.78749745596869"/>
  </r>
  <r>
    <s v="DRC005171-01"/>
    <s v="IP板右"/>
    <x v="3"/>
    <n v="202"/>
    <x v="1"/>
    <s v="HVX"/>
    <s v="MRP"/>
    <s v="MRP"/>
    <s v="VMI"/>
    <n v="20"/>
    <n v="0"/>
    <n v="21.73"/>
    <n v="0"/>
    <n v="0"/>
    <n v="303"/>
    <n v="434.6"/>
    <n v="24.092409240924091"/>
    <n v="0"/>
    <n v="0"/>
    <n v="0"/>
    <n v="6584.1900000000005"/>
    <s v="&lt;30 days"/>
    <n v="3"/>
    <s v="C"/>
    <n v="21"/>
    <n v="36.81716876712327"/>
  </r>
  <r>
    <s v="DRC005172-01"/>
    <s v="IP板左"/>
    <x v="3"/>
    <n v="202"/>
    <x v="1"/>
    <s v="HVX"/>
    <s v="MRP"/>
    <s v="MRP"/>
    <s v="VMI"/>
    <n v="20"/>
    <n v="0"/>
    <n v="41.88"/>
    <n v="0"/>
    <n v="0"/>
    <n v="303"/>
    <n v="837.6"/>
    <n v="24.092409240924091"/>
    <n v="0"/>
    <n v="0"/>
    <n v="0"/>
    <n v="12689.640000000001"/>
    <s v="&lt;30 days"/>
    <n v="2"/>
    <s v="C"/>
    <n v="14"/>
    <n v="231.57689424657539"/>
  </r>
  <r>
    <s v="DRC005173-01"/>
    <s v="大电流活门"/>
    <x v="4"/>
    <n v="212"/>
    <x v="1"/>
    <s v="HVX"/>
    <s v="Order specific"/>
    <s v="Order specific"/>
    <n v="2100"/>
    <n v="162"/>
    <n v="0"/>
    <n v="18"/>
    <n v="0"/>
    <n v="0"/>
    <n v="1256"/>
    <n v="2916"/>
    <n v="5.8121019108280256"/>
    <n v="0"/>
    <n v="0"/>
    <n v="0"/>
    <n v="22608"/>
    <s v="Order specific"/>
    <s v="Order specific"/>
    <s v="B"/>
    <s v=""/>
    <n v="0"/>
  </r>
  <r>
    <s v="DRC005174-01"/>
    <s v="IP板右"/>
    <x v="3"/>
    <n v="202"/>
    <x v="1"/>
    <s v="HVX"/>
    <s v="MRP"/>
    <s v="MRP"/>
    <s v="VMI"/>
    <n v="4"/>
    <n v="0"/>
    <n v="30.85"/>
    <n v="0"/>
    <n v="0"/>
    <n v="383"/>
    <n v="123.4"/>
    <n v="154.38642297650131"/>
    <n v="0"/>
    <n v="0"/>
    <n v="0"/>
    <n v="11815.550000000001"/>
    <s v="&gt;90 days"/>
    <n v="2"/>
    <s v="C"/>
    <n v="14"/>
    <n v="74.058531912734651"/>
  </r>
  <r>
    <s v="DRC005175-01"/>
    <s v="IP板左"/>
    <x v="3"/>
    <n v="202"/>
    <x v="1"/>
    <s v="HVX"/>
    <s v="MRP"/>
    <s v="MRP"/>
    <s v="VMI"/>
    <n v="4"/>
    <n v="0"/>
    <n v="31.85"/>
    <n v="0"/>
    <n v="0"/>
    <n v="383"/>
    <n v="127.4"/>
    <n v="3.8120104438642297"/>
    <n v="0"/>
    <n v="0"/>
    <n v="0"/>
    <n v="12198.550000000001"/>
    <s v="&lt;15 days"/>
    <n v="2"/>
    <s v="C"/>
    <n v="14"/>
    <n v="0"/>
  </r>
  <r>
    <s v="DRC005176-01"/>
    <s v="IP板右"/>
    <x v="3"/>
    <n v="202"/>
    <x v="1"/>
    <s v="HVX"/>
    <s v="MRP"/>
    <s v="MRP"/>
    <s v="VMI"/>
    <n v="4"/>
    <n v="0"/>
    <n v="56.4"/>
    <n v="0"/>
    <n v="0"/>
    <n v="383"/>
    <n v="225.6"/>
    <n v="3.8120104438642297"/>
    <n v="0"/>
    <n v="0"/>
    <n v="0"/>
    <n v="21601.200000000001"/>
    <s v="&lt;15 days"/>
    <n v="2"/>
    <s v="C"/>
    <n v="14"/>
    <n v="0"/>
  </r>
  <r>
    <s v="DRC005177-01"/>
    <s v="SPACER"/>
    <x v="2"/>
    <n v="212"/>
    <x v="1"/>
    <s v="HVX"/>
    <s v="SM"/>
    <s v="kanban"/>
    <n v="2600"/>
    <n v="336"/>
    <n v="415"/>
    <n v="1.5"/>
    <n v="0"/>
    <n v="112"/>
    <n v="734"/>
    <n v="504"/>
    <n v="1.9891008174386919"/>
    <n v="0"/>
    <n v="84"/>
    <n v="622.5"/>
    <n v="1101"/>
    <s v="&lt;15 days"/>
    <n v="3"/>
    <s v="C"/>
    <n v="21"/>
    <n v="0"/>
  </r>
  <r>
    <s v="DRC005185-01"/>
    <s v="GUIDE ROD"/>
    <x v="2"/>
    <n v="202"/>
    <x v="1"/>
    <s v="HVX"/>
    <s v="SM"/>
    <s v="kanban"/>
    <n v="2600"/>
    <n v="546"/>
    <n v="1000"/>
    <n v="1.95"/>
    <n v="0"/>
    <n v="200"/>
    <n v="4990"/>
    <n v="1064.7"/>
    <n v="24.577154308617231"/>
    <n v="0"/>
    <n v="195"/>
    <n v="1950"/>
    <n v="9730.5"/>
    <s v="&lt;30 days"/>
    <n v="3"/>
    <s v="B"/>
    <n v="21"/>
    <n v="102.27683219178071"/>
  </r>
  <r>
    <s v="DRC005186-01"/>
    <s v="AXLE"/>
    <x v="2"/>
    <n v="202"/>
    <x v="1"/>
    <s v="HVX"/>
    <s v="SM"/>
    <s v="kanban"/>
    <n v="2600"/>
    <n v="175"/>
    <n v="2000"/>
    <n v="0.93"/>
    <n v="0"/>
    <n v="400"/>
    <n v="8634"/>
    <n v="162.75"/>
    <n v="23.082001389854067"/>
    <n v="0"/>
    <n v="186"/>
    <n v="1860"/>
    <n v="8029.6200000000008"/>
    <s v="&lt;30 days"/>
    <n v="3"/>
    <s v="C"/>
    <n v="21"/>
    <n v="9.6888556375131873"/>
  </r>
  <r>
    <s v="DRC005188-01"/>
    <s v="拨叉销"/>
    <x v="4"/>
    <n v="202"/>
    <x v="1"/>
    <s v="HVX"/>
    <s v="Order specific"/>
    <s v="Order specific"/>
    <n v="2100"/>
    <n v="33"/>
    <n v="18"/>
    <n v="13.15"/>
    <n v="0"/>
    <n v="0"/>
    <n v="213"/>
    <n v="433.95"/>
    <n v="299.88262910798119"/>
    <n v="0"/>
    <n v="0"/>
    <n v="236.70000000000002"/>
    <n v="2800.9500000000003"/>
    <s v="Order specific"/>
    <s v="Order specific"/>
    <s v="C"/>
    <s v=""/>
    <n v="0"/>
  </r>
  <r>
    <s v="DRC005204-01"/>
    <s v="PIN"/>
    <x v="2"/>
    <n v="202"/>
    <x v="1"/>
    <s v="HVX"/>
    <s v="SM"/>
    <s v="kanban"/>
    <n v="2600"/>
    <n v="718"/>
    <n v="600"/>
    <n v="0.61"/>
    <n v="0"/>
    <n v="200"/>
    <n v="3561"/>
    <n v="437.98"/>
    <n v="3.3824768323504633"/>
    <n v="0"/>
    <n v="61"/>
    <n v="366"/>
    <n v="2172.21"/>
    <s v="&lt;15 days"/>
    <n v="3"/>
    <s v="C"/>
    <n v="21"/>
    <n v="0"/>
  </r>
  <r>
    <s v="DRC005281-01"/>
    <s v="SPACER"/>
    <x v="2"/>
    <n v="212"/>
    <x v="1"/>
    <s v="HVX"/>
    <s v="SM"/>
    <s v="kanban"/>
    <n v="2600"/>
    <n v="309"/>
    <n v="500"/>
    <n v="2"/>
    <n v="0"/>
    <n v="100"/>
    <n v="1464"/>
    <n v="618"/>
    <n v="179.00956284153006"/>
    <n v="0"/>
    <n v="100"/>
    <n v="1000"/>
    <n v="2928"/>
    <s v="&gt;90 days"/>
    <n v="3"/>
    <s v="C"/>
    <n v="21"/>
    <n v="360.03071271034457"/>
  </r>
  <r>
    <s v="DRC005281-02"/>
    <s v="SPACER"/>
    <x v="3"/>
    <n v="212"/>
    <x v="1"/>
    <s v="HVX"/>
    <s v="MRP"/>
    <s v="MRP"/>
    <s v="VMI"/>
    <n v="196"/>
    <n v="0"/>
    <n v="2.57"/>
    <n v="0"/>
    <n v="0"/>
    <n v="9355"/>
    <n v="503.71999999999997"/>
    <n v="12.056119722073756"/>
    <n v="0"/>
    <n v="0"/>
    <n v="0"/>
    <n v="24042.35"/>
    <s v="&lt;15 days"/>
    <n v="2"/>
    <s v="C"/>
    <n v="14"/>
    <n v="0"/>
  </r>
  <r>
    <s v="DRC005281-03"/>
    <s v="SPACER"/>
    <x v="2"/>
    <n v="212"/>
    <x v="1"/>
    <s v="HVX"/>
    <s v="SM"/>
    <s v="kanban"/>
    <n v="2600"/>
    <n v="893"/>
    <n v="400"/>
    <n v="1.5"/>
    <n v="0"/>
    <n v="100"/>
    <n v="1361"/>
    <n v="1339.5"/>
    <n v="52.564290962527551"/>
    <n v="0"/>
    <n v="75"/>
    <n v="600"/>
    <n v="2041.5"/>
    <s v="&lt;90 days"/>
    <n v="3"/>
    <s v="B"/>
    <n v="21"/>
    <n v="530.87451956947166"/>
  </r>
  <r>
    <s v="DRC005304-04"/>
    <s v="CONTACT SLEEVE"/>
    <x v="4"/>
    <n v="202"/>
    <x v="1"/>
    <s v="HVX"/>
    <s v="Order specific"/>
    <s v="Order specific"/>
    <n v="2100"/>
    <n v="3"/>
    <n v="6"/>
    <n v="293"/>
    <n v="0"/>
    <n v="0"/>
    <n v="667"/>
    <n v="879"/>
    <n v="488.67316341829087"/>
    <n v="0"/>
    <n v="0"/>
    <n v="1758"/>
    <n v="195431"/>
    <s v="Order specific"/>
    <s v="Order specific"/>
    <s v="C"/>
    <s v=""/>
    <n v="0"/>
  </r>
  <r>
    <s v="DRC005305-01"/>
    <s v="GASKET"/>
    <x v="4"/>
    <n v="202"/>
    <x v="1"/>
    <s v="HVX"/>
    <s v="Order specific"/>
    <s v="Order specific"/>
    <n v="2100"/>
    <n v="41"/>
    <n v="0"/>
    <n v="2"/>
    <n v="0"/>
    <n v="0"/>
    <n v="666"/>
    <n v="82"/>
    <n v="1.6441441441441442"/>
    <n v="0"/>
    <n v="0"/>
    <n v="0"/>
    <n v="1332"/>
    <s v="Order specific"/>
    <s v="Order specific"/>
    <s v="C"/>
    <s v=""/>
    <n v="0"/>
  </r>
  <r>
    <s v="DRC005312-01"/>
    <s v="GUIDE ROD"/>
    <x v="2"/>
    <n v="212"/>
    <x v="1"/>
    <s v="HVX"/>
    <s v="SM"/>
    <s v="kanban"/>
    <n v="2600"/>
    <n v="228"/>
    <n v="200"/>
    <n v="3.7"/>
    <n v="0"/>
    <n v="100"/>
    <n v="854"/>
    <n v="843.6"/>
    <n v="17.523419203747071"/>
    <n v="0"/>
    <n v="185"/>
    <n v="740"/>
    <n v="3159.8"/>
    <s v="&lt;30 days"/>
    <n v="3"/>
    <s v="C"/>
    <n v="21"/>
    <n v="0"/>
  </r>
  <r>
    <s v="DRC005312-12"/>
    <s v="合分指示安装片"/>
    <x v="19"/>
    <n v="212"/>
    <x v="1"/>
    <s v="HVX"/>
    <s v="Order specific"/>
    <s v="Order specific"/>
    <n v="2100"/>
    <n v="35"/>
    <n v="0"/>
    <n v="15.12"/>
    <n v="0"/>
    <n v="0"/>
    <n v="8"/>
    <n v="529.19999999999993"/>
    <n v="10402.5"/>
    <n v="0"/>
    <n v="0"/>
    <n v="0"/>
    <n v="120.96"/>
    <s v="Order specific"/>
    <s v="Order specific"/>
    <s v="C"/>
    <s v=""/>
    <n v="0"/>
  </r>
  <r>
    <s v="DRC005314-02"/>
    <s v="大电流合分闸指示牌"/>
    <x v="3"/>
    <n v="202"/>
    <x v="1"/>
    <s v="HVX"/>
    <s v="MRP"/>
    <s v="MRP"/>
    <s v="VMI"/>
    <n v="2"/>
    <n v="0"/>
    <n v="6.65"/>
    <n v="0"/>
    <n v="0"/>
    <n v="320"/>
    <n v="13.3"/>
    <n v="39.921875"/>
    <n v="0"/>
    <n v="0"/>
    <n v="0"/>
    <n v="2128"/>
    <s v="&lt;90 days"/>
    <n v="3"/>
    <s v="C"/>
    <n v="21"/>
    <n v="4.1605315068493152"/>
  </r>
  <r>
    <s v="DRC005315-01"/>
    <s v="GUIDE ROD"/>
    <x v="2"/>
    <n v="212"/>
    <x v="1"/>
    <s v="HVX"/>
    <s v="SM"/>
    <s v="kanban"/>
    <n v="2600"/>
    <n v="304"/>
    <n v="400"/>
    <n v="4.53"/>
    <n v="0"/>
    <n v="100"/>
    <n v="1166"/>
    <n v="1377.1200000000001"/>
    <n v="0.62607204116638082"/>
    <n v="0"/>
    <n v="226.5"/>
    <n v="1812"/>
    <n v="5281.9800000000005"/>
    <s v="&lt;15 days"/>
    <n v="3"/>
    <s v="B"/>
    <n v="21"/>
    <n v="0"/>
  </r>
  <r>
    <s v="DRC005332-01"/>
    <s v="CONTACT SPRING"/>
    <x v="2"/>
    <n v="219"/>
    <x v="1"/>
    <s v="HVX"/>
    <s v="SM"/>
    <s v="kanban"/>
    <n v="2600"/>
    <n v="281"/>
    <n v="180"/>
    <n v="3.9"/>
    <n v="0"/>
    <n v="90"/>
    <n v="1479"/>
    <n v="1095.8999999999999"/>
    <n v="75.023664638269096"/>
    <n v="0"/>
    <n v="175.5"/>
    <n v="702"/>
    <n v="5768.0999999999995"/>
    <s v="&lt;90 days"/>
    <n v="3"/>
    <s v="B"/>
    <n v="21"/>
    <n v="520.83556140951691"/>
  </r>
  <r>
    <s v="DRC005333-01"/>
    <s v="大电流分闸弹簧"/>
    <x v="3"/>
    <n v="219"/>
    <x v="1"/>
    <s v="HVX"/>
    <s v="MRP"/>
    <s v="MRP"/>
    <s v="VMI"/>
    <n v="6"/>
    <n v="0"/>
    <n v="11.16"/>
    <n v="0"/>
    <n v="0"/>
    <n v="960"/>
    <n v="66.960000000000008"/>
    <n v="106.83854166666667"/>
    <n v="0"/>
    <n v="0"/>
    <n v="0"/>
    <n v="10713.6"/>
    <s v="&gt;90 days"/>
    <n v="2"/>
    <s v="C"/>
    <n v="14"/>
    <n v="38.402521327938388"/>
  </r>
  <r>
    <s v="DRC005367-01"/>
    <s v="灭弧室定位圈"/>
    <x v="4"/>
    <n v="202"/>
    <x v="1"/>
    <s v="HVX"/>
    <s v="Order specific"/>
    <s v="Order specific"/>
    <n v="2100"/>
    <n v="44"/>
    <n v="0"/>
    <n v="53.87"/>
    <n v="0"/>
    <n v="0"/>
    <n v="327"/>
    <n v="2370.2799999999997"/>
    <n v="6.6972477064220186"/>
    <n v="0"/>
    <n v="0"/>
    <n v="0"/>
    <n v="17615.489999999998"/>
    <s v="Order specific"/>
    <s v="Order specific"/>
    <s v="B"/>
    <s v=""/>
    <n v="0"/>
  </r>
  <r>
    <s v="DRC005394-01"/>
    <s v="LEVER"/>
    <x v="2"/>
    <n v="202"/>
    <x v="1"/>
    <s v="HVX"/>
    <s v="SM"/>
    <s v="kanban"/>
    <n v="2600"/>
    <n v="281"/>
    <n v="200"/>
    <n v="3"/>
    <n v="0"/>
    <n v="200"/>
    <n v="3700"/>
    <n v="843"/>
    <n v="4.3405405405405402"/>
    <n v="0"/>
    <n v="300"/>
    <n v="600"/>
    <n v="11100"/>
    <s v="&lt;15 days"/>
    <n v="2"/>
    <s v="C"/>
    <n v="14"/>
    <n v="0"/>
  </r>
  <r>
    <s v="DRC005395-01"/>
    <s v="PIN"/>
    <x v="2"/>
    <n v="202"/>
    <x v="1"/>
    <s v="HVX"/>
    <s v="SM"/>
    <s v="kanban"/>
    <n v="2600"/>
    <n v="1123"/>
    <n v="1400"/>
    <n v="1"/>
    <n v="0"/>
    <n v="350"/>
    <n v="6598"/>
    <n v="1123"/>
    <n v="15.544862079418007"/>
    <n v="0"/>
    <n v="175"/>
    <n v="1400"/>
    <n v="6598"/>
    <s v="&lt;30 days"/>
    <n v="3"/>
    <s v="B"/>
    <n v="21"/>
    <n v="0"/>
  </r>
  <r>
    <s v="DRC005439-01"/>
    <s v="LEVER"/>
    <x v="2"/>
    <n v="202"/>
    <x v="1"/>
    <s v="HVX"/>
    <s v="SM"/>
    <s v="kanban"/>
    <n v="2600"/>
    <n v="735"/>
    <n v="900"/>
    <n v="3.68"/>
    <n v="0"/>
    <n v="300"/>
    <n v="6332"/>
    <n v="2704.8"/>
    <n v="64.733891345546425"/>
    <n v="0"/>
    <n v="552"/>
    <n v="3312"/>
    <n v="23301.760000000002"/>
    <s v="&lt;90 days"/>
    <n v="2"/>
    <s v="B"/>
    <n v="14"/>
    <n v="1399.0896802742168"/>
  </r>
  <r>
    <s v="DRC005452-01"/>
    <s v="间隙铜圈"/>
    <x v="4"/>
    <n v="212"/>
    <x v="1"/>
    <s v="HVX"/>
    <s v="Order specific"/>
    <s v="Order specific"/>
    <n v="2100"/>
    <n v="3"/>
    <n v="0"/>
    <n v="5.59"/>
    <n v="0"/>
    <n v="0"/>
    <n v="339"/>
    <n v="16.77"/>
    <n v="791.37168141592917"/>
    <n v="0"/>
    <n v="0"/>
    <n v="0"/>
    <n v="1895.01"/>
    <s v="Order specific"/>
    <s v="Order specific"/>
    <s v="C"/>
    <s v=""/>
    <n v="0"/>
  </r>
  <r>
    <s v="DRC005457-01"/>
    <s v="密封圈"/>
    <x v="4"/>
    <n v="202"/>
    <x v="1"/>
    <s v="HVX"/>
    <s v="Order specific"/>
    <s v="Order specific"/>
    <n v="2100"/>
    <n v="210"/>
    <n v="12"/>
    <n v="0.5"/>
    <n v="0"/>
    <n v="0"/>
    <n v="1423"/>
    <n v="105"/>
    <n v="0.76950105411103298"/>
    <n v="0"/>
    <n v="0"/>
    <n v="6"/>
    <n v="711.5"/>
    <s v="Order specific"/>
    <s v="Order specific"/>
    <s v="C"/>
    <s v=""/>
    <n v="0"/>
  </r>
  <r>
    <s v="DRC005462-01"/>
    <s v="拉杆连接头"/>
    <x v="4"/>
    <n v="202"/>
    <x v="1"/>
    <s v="HVX"/>
    <s v="Order specific"/>
    <s v="Order specific"/>
    <n v="2100"/>
    <n v="3"/>
    <n v="0"/>
    <n v="12.25"/>
    <n v="0"/>
    <n v="0"/>
    <n v="339"/>
    <n v="36.75"/>
    <n v="226.10619469026548"/>
    <n v="0"/>
    <n v="0"/>
    <n v="0"/>
    <n v="4152.75"/>
    <s v="Order specific"/>
    <s v="Order specific"/>
    <s v="C"/>
    <s v=""/>
    <n v="0"/>
  </r>
  <r>
    <s v="DRC005532-01"/>
    <s v="间隙铜圈"/>
    <x v="4"/>
    <n v="212"/>
    <x v="1"/>
    <s v="HVX"/>
    <s v="Order specific"/>
    <s v="Order specific"/>
    <n v="2100"/>
    <n v="524"/>
    <n v="0"/>
    <n v="25"/>
    <n v="0"/>
    <n v="0"/>
    <n v="36"/>
    <n v="13100"/>
    <n v="30.416666666666664"/>
    <n v="0"/>
    <n v="0"/>
    <n v="0"/>
    <n v="900"/>
    <s v="Order specific"/>
    <s v="Order specific"/>
    <s v="A"/>
    <s v=""/>
    <n v="0"/>
  </r>
  <r>
    <s v="DRC005556-01"/>
    <s v="大电流分闸弹簧垫圈"/>
    <x v="3"/>
    <n v="202"/>
    <x v="1"/>
    <s v="HVX"/>
    <s v="MRP"/>
    <s v="MRP"/>
    <s v="VMI"/>
    <n v="6"/>
    <n v="0"/>
    <n v="6.02"/>
    <n v="0"/>
    <n v="0"/>
    <n v="961"/>
    <n v="36.119999999999997"/>
    <n v="199.02185223725289"/>
    <n v="0"/>
    <n v="0"/>
    <n v="0"/>
    <n v="5785.2199999999993"/>
    <s v="&gt;90 days"/>
    <n v="3"/>
    <s v="C"/>
    <n v="21"/>
    <n v="21.323781746313919"/>
  </r>
  <r>
    <s v="DRC005577-01"/>
    <s v="GASKET"/>
    <x v="4"/>
    <n v="202"/>
    <x v="1"/>
    <s v="HVX"/>
    <s v="Order specific"/>
    <s v="Order specific"/>
    <n v="2100"/>
    <n v="420"/>
    <n v="24"/>
    <n v="5.85"/>
    <n v="0"/>
    <n v="0"/>
    <n v="2490"/>
    <n v="2457"/>
    <n v="0.87951807228915668"/>
    <n v="0"/>
    <n v="0"/>
    <n v="140.39999999999998"/>
    <n v="14566.5"/>
    <s v="Order specific"/>
    <s v="Order specific"/>
    <s v="B"/>
    <s v=""/>
    <n v="0"/>
  </r>
  <r>
    <s v="DRC005611-01"/>
    <s v="INDICATOR"/>
    <x v="2"/>
    <n v="202"/>
    <x v="1"/>
    <s v="HVX"/>
    <s v="SM"/>
    <s v="kanban"/>
    <n v="2600"/>
    <n v="277"/>
    <n v="300"/>
    <n v="6.1"/>
    <n v="0"/>
    <n v="100"/>
    <n v="3611"/>
    <n v="1689.6999999999998"/>
    <n v="42.453613957352538"/>
    <n v="0"/>
    <n v="305"/>
    <n v="1830"/>
    <n v="22027.1"/>
    <s v="&lt;90 days"/>
    <n v="2"/>
    <s v="B"/>
    <n v="14"/>
    <n v="747.43995232876728"/>
  </r>
  <r>
    <s v="DRC005676-01"/>
    <s v="PIN"/>
    <x v="2"/>
    <n v="202"/>
    <x v="1"/>
    <s v="HVX"/>
    <s v="SM"/>
    <s v="kanban"/>
    <n v="2600"/>
    <n v="3440"/>
    <n v="1800"/>
    <n v="1.74"/>
    <n v="0"/>
    <n v="450"/>
    <n v="3959"/>
    <n v="5985.6"/>
    <n v="25.538014650164182"/>
    <n v="0"/>
    <n v="391.5"/>
    <n v="3132"/>
    <n v="6888.66"/>
    <s v="&lt;30 days"/>
    <n v="3"/>
    <s v="B"/>
    <n v="21"/>
    <n v="701.98913145739573"/>
  </r>
  <r>
    <s v="DRC005803-01"/>
    <s v="SIDE"/>
    <x v="9"/>
    <n v="202"/>
    <x v="1"/>
    <s v="HVX"/>
    <s v="Order specific"/>
    <s v="Order specific"/>
    <n v="2100"/>
    <n v="1"/>
    <n v="0"/>
    <n v="77.53"/>
    <n v="0"/>
    <n v="0"/>
    <n v="1"/>
    <n v="77.53"/>
    <n v="1255600"/>
    <n v="0"/>
    <n v="0"/>
    <n v="0"/>
    <n v="77.53"/>
    <s v="Order specific"/>
    <s v="Order specific"/>
    <s v="C"/>
    <s v=""/>
    <n v="0"/>
  </r>
  <r>
    <s v="DRC005804-01"/>
    <s v="SIDE"/>
    <x v="9"/>
    <n v="202"/>
    <x v="1"/>
    <s v="HVX"/>
    <s v="Order specific"/>
    <s v="Order specific"/>
    <n v="2100"/>
    <n v="1"/>
    <n v="0"/>
    <n v="77.62"/>
    <n v="0"/>
    <n v="0"/>
    <n v="1"/>
    <n v="77.62"/>
    <n v="365"/>
    <n v="0"/>
    <n v="0"/>
    <n v="0"/>
    <n v="77.62"/>
    <s v="Order specific"/>
    <s v="Order specific"/>
    <s v="C"/>
    <s v=""/>
    <n v="0"/>
  </r>
  <r>
    <s v="DRC005891-01"/>
    <s v="绝缘盖Pole B"/>
    <x v="4"/>
    <n v="202"/>
    <x v="1"/>
    <s v="HVX"/>
    <s v="Order specific"/>
    <s v="Order specific"/>
    <n v="2100"/>
    <n v="207"/>
    <n v="0"/>
    <n v="15.38"/>
    <n v="0"/>
    <n v="0"/>
    <n v="730"/>
    <n v="3183.6600000000003"/>
    <n v="0.5"/>
    <n v="0"/>
    <n v="0"/>
    <n v="0"/>
    <n v="11227.400000000001"/>
    <s v="Order specific"/>
    <s v="Order specific"/>
    <s v="B"/>
    <s v=""/>
    <n v="0"/>
  </r>
  <r>
    <s v="DRC005975-01"/>
    <s v="扭簧"/>
    <x v="2"/>
    <n v="219"/>
    <x v="1"/>
    <s v="HVX"/>
    <s v="SM"/>
    <s v="kanban"/>
    <n v="2600"/>
    <n v="382"/>
    <n v="400"/>
    <n v="1"/>
    <n v="0"/>
    <n v="100"/>
    <n v="511"/>
    <n v="382"/>
    <n v="147.85714285714286"/>
    <n v="0"/>
    <n v="50"/>
    <n v="400"/>
    <n v="511"/>
    <s v="&gt;90 days"/>
    <n v="3"/>
    <s v="C"/>
    <n v="21"/>
    <n v="216.31165217391307"/>
  </r>
  <r>
    <s v="DRC006165-01"/>
    <s v="摇把复位轴"/>
    <x v="3"/>
    <n v="202"/>
    <x v="1"/>
    <s v="HVX"/>
    <s v="MRP"/>
    <s v="MRP"/>
    <s v="VMI"/>
    <n v="1"/>
    <n v="0"/>
    <n v="15.2"/>
    <n v="0"/>
    <n v="0"/>
    <n v="2849"/>
    <n v="15.2"/>
    <n v="48.939978939978936"/>
    <n v="0"/>
    <n v="0"/>
    <n v="0"/>
    <n v="43304.799999999996"/>
    <s v="&lt;90 days"/>
    <n v="2"/>
    <s v="C"/>
    <n v="14"/>
    <n v="7.1621990102560424"/>
  </r>
  <r>
    <s v="DRC006585-01"/>
    <s v="手动分闸手动按钮件"/>
    <x v="3"/>
    <n v="202"/>
    <x v="1"/>
    <s v="HVX"/>
    <s v="MRP"/>
    <s v="MRP"/>
    <s v="VMI"/>
    <n v="48"/>
    <n v="0"/>
    <n v="13.25"/>
    <n v="0"/>
    <n v="0"/>
    <n v="30"/>
    <n v="636"/>
    <n v="12.166666666666666"/>
    <n v="0"/>
    <n v="0"/>
    <n v="0"/>
    <n v="397.5"/>
    <s v="&lt;15 days"/>
    <n v="3"/>
    <s v="C"/>
    <n v="21"/>
    <n v="0"/>
  </r>
  <r>
    <s v="DRC007354-02"/>
    <s v="FIXING PLATE"/>
    <x v="15"/>
    <n v="105"/>
    <x v="1"/>
    <s v="HVX"/>
    <s v="Order specific"/>
    <s v="Order specific"/>
    <n v="2100"/>
    <n v="6"/>
    <n v="0"/>
    <n v="14.91"/>
    <n v="0"/>
    <n v="0"/>
    <n v="6"/>
    <n v="89.460000000000008"/>
    <n v="2920"/>
    <n v="0"/>
    <n v="0"/>
    <n v="0"/>
    <n v="89.460000000000008"/>
    <s v="Order specific"/>
    <s v="Order specific"/>
    <s v="C"/>
    <s v=""/>
    <n v="0"/>
  </r>
  <r>
    <s v="DRC311549-01"/>
    <s v="WASHER"/>
    <x v="2"/>
    <n v="202"/>
    <x v="1"/>
    <s v="HVX"/>
    <s v="SM"/>
    <s v="kanban"/>
    <n v="2600"/>
    <n v="1907"/>
    <n v="5000"/>
    <n v="1.5"/>
    <n v="0"/>
    <n v="1000"/>
    <n v="13204"/>
    <n v="2860.5"/>
    <n v="0.16585883065737655"/>
    <n v="0"/>
    <n v="750"/>
    <n v="7500"/>
    <n v="19806"/>
    <s v="&lt;15 days"/>
    <n v="2"/>
    <s v="B"/>
    <n v="14"/>
    <n v="0"/>
  </r>
  <r>
    <s v="DRC341030-01"/>
    <s v="绝缘侧板（GHA极柱，不生产了 ?)"/>
    <x v="19"/>
    <n v="202"/>
    <x v="1"/>
    <s v="HVX"/>
    <s v="Order specific"/>
    <s v="Order specific"/>
    <n v="2100"/>
    <n v="200"/>
    <n v="0"/>
    <n v="51.3"/>
    <n v="0"/>
    <n v="0"/>
    <n v="1600"/>
    <n v="10260"/>
    <n v="435.03437500000001"/>
    <n v="0"/>
    <n v="0"/>
    <n v="0"/>
    <n v="82080"/>
    <s v="Order specific"/>
    <s v="Order specific"/>
    <s v="A"/>
    <s v=""/>
    <n v="0"/>
  </r>
  <r>
    <s v="DRCC26586-01"/>
    <s v="DOWEL"/>
    <x v="2"/>
    <n v="202"/>
    <x v="1"/>
    <s v="HVX"/>
    <s v="SM"/>
    <s v="kanban"/>
    <n v="2600"/>
    <n v="118"/>
    <n v="0"/>
    <n v="0.65"/>
    <n v="0"/>
    <n v="72"/>
    <n v="72"/>
    <n v="76.7"/>
    <n v="1013.8888888888888"/>
    <n v="0"/>
    <n v="23.400000000000002"/>
    <n v="0"/>
    <n v="46.800000000000004"/>
    <s v="&gt;90 days"/>
    <n v="3"/>
    <s v="C"/>
    <n v="21"/>
    <n v="49.573500493150689"/>
  </r>
  <r>
    <s v="DRCD69147-01"/>
    <s v="ROLLER"/>
    <x v="2"/>
    <n v="212"/>
    <x v="1"/>
    <s v="HVX"/>
    <s v="SM"/>
    <s v="kanban"/>
    <n v="2600"/>
    <n v="542"/>
    <n v="240"/>
    <n v="2.75"/>
    <n v="0"/>
    <n v="240"/>
    <n v="1152"/>
    <n v="1490.5"/>
    <n v="37.387152777777779"/>
    <n v="0"/>
    <n v="330"/>
    <n v="660"/>
    <n v="3168"/>
    <s v="&lt;90 days"/>
    <n v="3"/>
    <s v="B"/>
    <n v="21"/>
    <n v="431.1784290689576"/>
  </r>
  <r>
    <s v="DRCN01433-01"/>
    <s v="固定板"/>
    <x v="3"/>
    <n v="202"/>
    <x v="1"/>
    <s v="HVX"/>
    <s v="MRP"/>
    <s v="MRP"/>
    <s v="VMI"/>
    <n v="4"/>
    <n v="0"/>
    <n v="27.39"/>
    <n v="0"/>
    <n v="0"/>
    <n v="514"/>
    <n v="109.56"/>
    <n v="384.88326848249028"/>
    <n v="0"/>
    <n v="0"/>
    <n v="0"/>
    <n v="14078.460000000001"/>
    <s v="&gt;90 days"/>
    <n v="2"/>
    <s v="C"/>
    <n v="14"/>
    <n v="69.679362515290919"/>
  </r>
  <r>
    <s v="DRCN01765-01"/>
    <s v="凸轮辅开连接片"/>
    <x v="3"/>
    <n v="212"/>
    <x v="1"/>
    <s v="HVX"/>
    <s v="MRP"/>
    <s v="MRP"/>
    <s v="VMI"/>
    <n v="2"/>
    <n v="0"/>
    <n v="7.65"/>
    <n v="0"/>
    <n v="0"/>
    <n v="1752"/>
    <n v="15.3"/>
    <n v="0.83333333333333326"/>
    <n v="0"/>
    <n v="0"/>
    <n v="0"/>
    <n v="13402.800000000001"/>
    <s v="&lt;15 days"/>
    <n v="2"/>
    <s v="C"/>
    <n v="14"/>
    <n v="0"/>
  </r>
  <r>
    <s v="DRCN01766-02"/>
    <s v="机构后封板"/>
    <x v="3"/>
    <n v="202"/>
    <x v="1"/>
    <s v="HVX"/>
    <s v="MRP"/>
    <s v="MRP"/>
    <s v="VMI"/>
    <n v="1"/>
    <n v="0"/>
    <n v="230.13"/>
    <n v="0"/>
    <n v="0"/>
    <n v="867"/>
    <n v="230.13"/>
    <n v="0.84198385236447526"/>
    <n v="0"/>
    <n v="0"/>
    <n v="0"/>
    <n v="199522.71"/>
    <s v="&lt;15 days"/>
    <n v="1"/>
    <s v="C"/>
    <n v="7"/>
    <n v="0"/>
  </r>
  <r>
    <s v="DRCN01767-01"/>
    <s v="烟斗"/>
    <x v="3"/>
    <n v="202"/>
    <x v="1"/>
    <s v="HVX"/>
    <s v="MRP"/>
    <s v="MRP"/>
    <s v="VMI"/>
    <n v="1"/>
    <n v="0"/>
    <n v="38.700000000000003"/>
    <n v="0"/>
    <n v="0"/>
    <n v="866"/>
    <n v="38.700000000000003"/>
    <n v="0.42147806004618937"/>
    <n v="0"/>
    <n v="0"/>
    <n v="0"/>
    <n v="33514.200000000004"/>
    <s v="&lt;15 days"/>
    <n v="2"/>
    <s v="C"/>
    <n v="14"/>
    <n v="0"/>
  </r>
  <r>
    <s v="DRCN01773-02"/>
    <s v="凸轮连接片"/>
    <x v="3"/>
    <n v="212"/>
    <x v="1"/>
    <s v="HVX"/>
    <s v="MRP"/>
    <s v="MRP"/>
    <s v="VMI"/>
    <n v="1"/>
    <n v="0"/>
    <n v="9.6"/>
    <n v="0"/>
    <n v="0"/>
    <n v="866"/>
    <n v="9.6"/>
    <n v="0.42147806004618937"/>
    <n v="0"/>
    <n v="0"/>
    <n v="0"/>
    <n v="8313.6"/>
    <s v="&lt;15 days"/>
    <n v="3"/>
    <s v="C"/>
    <n v="21"/>
    <n v="0"/>
  </r>
  <r>
    <s v="DRCN01774-01"/>
    <s v="凸轮连接片"/>
    <x v="3"/>
    <n v="212"/>
    <x v="1"/>
    <s v="HVX"/>
    <s v="MRP"/>
    <s v="MRP"/>
    <s v="VMI"/>
    <n v="1"/>
    <n v="0"/>
    <n v="6.3"/>
    <n v="0"/>
    <n v="0"/>
    <n v="864"/>
    <n v="6.3"/>
    <n v="0.42245370370370366"/>
    <n v="0"/>
    <n v="0"/>
    <n v="0"/>
    <n v="5443.2"/>
    <s v="&lt;15 days"/>
    <n v="3"/>
    <s v="C"/>
    <n v="21"/>
    <n v="0"/>
  </r>
  <r>
    <s v="DRCN01775-01"/>
    <s v="间隔套"/>
    <x v="4"/>
    <n v="202"/>
    <x v="1"/>
    <s v="HVX"/>
    <s v="Order specific"/>
    <s v="Order specific"/>
    <n v="2100"/>
    <n v="1"/>
    <n v="0"/>
    <n v="8.5"/>
    <n v="0"/>
    <n v="0"/>
    <n v="17"/>
    <n v="8.5"/>
    <n v="21.470588235294116"/>
    <n v="0"/>
    <n v="0"/>
    <n v="0"/>
    <n v="144.5"/>
    <s v="Order specific"/>
    <s v="Order specific"/>
    <s v="C"/>
    <s v=""/>
    <n v="0"/>
  </r>
  <r>
    <s v="DRCN01787-01"/>
    <s v="分闸半轴"/>
    <x v="3"/>
    <n v="202"/>
    <x v="1"/>
    <s v="HVX"/>
    <s v="MRP"/>
    <s v="MRP"/>
    <s v="VMI"/>
    <n v="1"/>
    <n v="0"/>
    <n v="29"/>
    <n v="0"/>
    <n v="0"/>
    <n v="865"/>
    <n v="29"/>
    <n v="0.42196531791907516"/>
    <n v="0"/>
    <n v="0"/>
    <n v="0"/>
    <n v="25085"/>
    <s v="&lt;15 days"/>
    <n v="2"/>
    <s v="C"/>
    <n v="14"/>
    <n v="0"/>
  </r>
  <r>
    <s v="DRCN01787-02"/>
    <s v="合闸半轴"/>
    <x v="3"/>
    <n v="202"/>
    <x v="1"/>
    <s v="HVX"/>
    <s v="MRP"/>
    <s v="MRP"/>
    <s v="VMI"/>
    <n v="1"/>
    <n v="0"/>
    <n v="29"/>
    <n v="0"/>
    <n v="0"/>
    <n v="866"/>
    <n v="29"/>
    <n v="0.42147806004618937"/>
    <n v="0"/>
    <n v="0"/>
    <n v="0"/>
    <n v="25114"/>
    <s v="&lt;15 days"/>
    <n v="2"/>
    <s v="C"/>
    <n v="14"/>
    <n v="0"/>
  </r>
  <r>
    <s v="DRCN01789-01"/>
    <s v="合分止动块"/>
    <x v="4"/>
    <n v="202"/>
    <x v="1"/>
    <s v="HVX"/>
    <s v="Order specific"/>
    <s v="Order specific"/>
    <n v="2100"/>
    <n v="2078"/>
    <n v="5728"/>
    <n v="167.1"/>
    <n v="900"/>
    <n v="0"/>
    <n v="16366"/>
    <n v="347233.8"/>
    <n v="2.2302334107295613E-2"/>
    <n v="150390"/>
    <n v="0"/>
    <n v="957148.79999999993"/>
    <n v="2734758.6"/>
    <s v="Order specific"/>
    <s v="Order specific"/>
    <s v="A"/>
    <s v=""/>
    <n v="0"/>
  </r>
  <r>
    <s v="DRCN01790-01"/>
    <s v="卷簧传动大齿轮"/>
    <x v="4"/>
    <n v="202"/>
    <x v="1"/>
    <s v="HVX"/>
    <s v="Order specific"/>
    <s v="Order specific"/>
    <n v="2100"/>
    <n v="1"/>
    <n v="0"/>
    <n v="65"/>
    <n v="0"/>
    <n v="0"/>
    <n v="0"/>
    <n v="65"/>
    <s v=""/>
    <n v="0"/>
    <n v="0"/>
    <n v="0"/>
    <n v="0"/>
    <s v="Order specific"/>
    <s v="Order specific"/>
    <s v="C"/>
    <s v=""/>
    <n v="0"/>
  </r>
  <r>
    <s v="DRCN01790-02"/>
    <s v="圈簧盒传动大齿轮"/>
    <x v="3"/>
    <n v="202"/>
    <x v="1"/>
    <s v="HVX"/>
    <s v="MRP"/>
    <s v="MRP"/>
    <s v="VMI"/>
    <n v="1"/>
    <n v="0"/>
    <n v="70"/>
    <n v="0"/>
    <n v="0"/>
    <n v="866"/>
    <n v="70"/>
    <n v="0.42147806004618937"/>
    <n v="0"/>
    <n v="0"/>
    <n v="0"/>
    <n v="60620"/>
    <s v="&lt;15 days"/>
    <n v="2"/>
    <s v="C"/>
    <n v="14"/>
    <n v="0"/>
  </r>
  <r>
    <s v="DRCN01796-01"/>
    <s v="圈簧盒传动小齿轮"/>
    <x v="3"/>
    <n v="202"/>
    <x v="1"/>
    <s v="HVX"/>
    <s v="MRP"/>
    <s v="MRP"/>
    <s v="VMI"/>
    <n v="1"/>
    <n v="0"/>
    <n v="48.34"/>
    <n v="0"/>
    <n v="0"/>
    <n v="928"/>
    <n v="48.34"/>
    <n v="0.39331896551724138"/>
    <n v="0"/>
    <n v="0"/>
    <n v="0"/>
    <n v="44859.520000000004"/>
    <s v="&lt;15 days"/>
    <n v="2"/>
    <s v="C"/>
    <n v="14"/>
    <n v="0"/>
  </r>
  <r>
    <s v="DRCN01797-01"/>
    <s v="小鸟件"/>
    <x v="3"/>
    <n v="202"/>
    <x v="1"/>
    <s v="HVX"/>
    <s v="MRP"/>
    <s v="MRP"/>
    <s v="VMI"/>
    <n v="472"/>
    <n v="0"/>
    <n v="35.81"/>
    <n v="0"/>
    <n v="0"/>
    <n v="16831"/>
    <n v="16902.32"/>
    <n v="2.1686174321193036E-2"/>
    <n v="0"/>
    <n v="0"/>
    <n v="0"/>
    <n v="602718.11"/>
    <s v="&lt;15 days"/>
    <n v="1"/>
    <s v="A"/>
    <n v="7"/>
    <n v="0"/>
  </r>
  <r>
    <s v="DRCN02165-01"/>
    <s v="电路板安装盖"/>
    <x v="9"/>
    <n v="202"/>
    <x v="1"/>
    <s v="HVX"/>
    <s v="Order specific"/>
    <s v="Order specific"/>
    <n v="2100"/>
    <n v="16"/>
    <n v="0"/>
    <n v="30.94"/>
    <n v="0"/>
    <n v="0"/>
    <n v="48"/>
    <n v="495.04"/>
    <n v="3589.166666666667"/>
    <n v="0"/>
    <n v="0"/>
    <n v="0"/>
    <n v="1485.1200000000001"/>
    <s v="Order specific"/>
    <s v="Order specific"/>
    <s v="C"/>
    <s v=""/>
    <n v="0"/>
  </r>
  <r>
    <s v="DRCN02165-02"/>
    <s v="电路板盖子"/>
    <x v="3"/>
    <n v="202"/>
    <x v="1"/>
    <s v="HVX"/>
    <s v="MRP"/>
    <s v="MRP"/>
    <s v="VMI"/>
    <n v="23"/>
    <n v="0"/>
    <n v="30.94"/>
    <n v="0"/>
    <n v="0"/>
    <n v="480"/>
    <n v="711.62"/>
    <n v="12.166666666666666"/>
    <n v="0"/>
    <n v="0"/>
    <n v="0"/>
    <n v="14851.2"/>
    <s v="&lt;15 days"/>
    <n v="2"/>
    <s v="C"/>
    <n v="14"/>
    <n v="0"/>
  </r>
  <r>
    <s v="DRCN02166-01"/>
    <s v="电路板安装架"/>
    <x v="3"/>
    <n v="202"/>
    <x v="1"/>
    <s v="HVX"/>
    <s v="MRP"/>
    <s v="MRP"/>
    <s v="VMI"/>
    <n v="8"/>
    <n v="0"/>
    <n v="12.5"/>
    <n v="0"/>
    <n v="0"/>
    <n v="77"/>
    <n v="100"/>
    <n v="109.02597402597402"/>
    <n v="0"/>
    <n v="0"/>
    <n v="0"/>
    <n v="962.5"/>
    <s v="&gt;90 days"/>
    <n v="3"/>
    <s v="C"/>
    <n v="21"/>
    <n v="53.287432995830848"/>
  </r>
  <r>
    <s v="DRCN02375-01"/>
    <s v="白色凸轮盘"/>
    <x v="3"/>
    <n v="202"/>
    <x v="1"/>
    <s v="HVX"/>
    <s v="MRP"/>
    <s v="MRP"/>
    <s v="VMI"/>
    <n v="1"/>
    <n v="0"/>
    <n v="200"/>
    <n v="0"/>
    <n v="0"/>
    <n v="848"/>
    <n v="200"/>
    <n v="3.4433962264150941"/>
    <n v="0"/>
    <n v="0"/>
    <n v="0"/>
    <n v="169600"/>
    <s v="&lt;15 days"/>
    <n v="2"/>
    <s v="C"/>
    <n v="14"/>
    <n v="0"/>
  </r>
  <r>
    <s v="DRCN02414-02"/>
    <s v="POLE"/>
    <x v="4"/>
    <n v="202"/>
    <x v="1"/>
    <s v="HVX"/>
    <s v="Order specific"/>
    <s v="Order specific"/>
    <n v="2100"/>
    <n v="207"/>
    <n v="0"/>
    <n v="1602"/>
    <n v="0"/>
    <n v="0"/>
    <n v="796"/>
    <n v="331614"/>
    <n v="0.45854271356783921"/>
    <n v="0"/>
    <n v="0"/>
    <n v="0"/>
    <n v="1275192"/>
    <s v="Order specific"/>
    <s v="Order specific"/>
    <s v="A"/>
    <s v=""/>
    <n v="0"/>
  </r>
  <r>
    <s v="DRCN02416-01"/>
    <s v="INSULATING ROD"/>
    <x v="4"/>
    <n v="212"/>
    <x v="1"/>
    <s v="HVX"/>
    <s v="Order specific"/>
    <s v="Order specific"/>
    <n v="2100"/>
    <n v="1"/>
    <n v="2"/>
    <n v="41"/>
    <n v="0"/>
    <n v="0"/>
    <n v="3399"/>
    <n v="41"/>
    <n v="22.228596646072372"/>
    <n v="0"/>
    <n v="0"/>
    <n v="82"/>
    <n v="139359"/>
    <s v="Order specific"/>
    <s v="Order specific"/>
    <s v="C"/>
    <s v=""/>
    <n v="0"/>
  </r>
  <r>
    <s v="DRCN02425-01"/>
    <s v="TRANSMISSION"/>
    <x v="4"/>
    <n v="202"/>
    <x v="1"/>
    <s v="HVX"/>
    <s v="Order specific"/>
    <s v="Order specific"/>
    <n v="2100"/>
    <n v="70"/>
    <n v="1"/>
    <n v="59.99"/>
    <n v="0"/>
    <n v="0"/>
    <n v="1436"/>
    <n v="4199.3"/>
    <n v="0.25417827298050139"/>
    <n v="0"/>
    <n v="0"/>
    <n v="59.99"/>
    <n v="86145.64"/>
    <s v="Order specific"/>
    <s v="Order specific"/>
    <s v="B"/>
    <s v=""/>
    <n v="0"/>
  </r>
  <r>
    <s v="DRCN02425-03"/>
    <s v="TRANSMISSION"/>
    <x v="4"/>
    <n v="202"/>
    <x v="1"/>
    <s v="HVX"/>
    <s v="Order specific"/>
    <s v="Order specific"/>
    <n v="2100"/>
    <n v="124"/>
    <n v="2"/>
    <n v="52.66"/>
    <n v="0"/>
    <n v="0"/>
    <n v="2444"/>
    <n v="6529.8399999999992"/>
    <n v="10.454173486088379"/>
    <n v="0"/>
    <n v="0"/>
    <n v="105.32"/>
    <n v="128701.04"/>
    <s v="Order specific"/>
    <s v="Order specific"/>
    <s v="B"/>
    <s v=""/>
    <n v="0"/>
  </r>
  <r>
    <s v="DRCN02425-04"/>
    <s v="TRANSMISSION"/>
    <x v="4"/>
    <n v="202"/>
    <x v="1"/>
    <s v="HVX"/>
    <s v="Order specific"/>
    <s v="Order specific"/>
    <n v="2100"/>
    <n v="16"/>
    <n v="0"/>
    <n v="51.41"/>
    <n v="0"/>
    <n v="0"/>
    <n v="408"/>
    <n v="822.56"/>
    <n v="110.9313725490196"/>
    <n v="0"/>
    <n v="0"/>
    <n v="0"/>
    <n v="20975.279999999999"/>
    <s v="Order specific"/>
    <s v="Order specific"/>
    <s v="C"/>
    <s v=""/>
    <n v="0"/>
  </r>
  <r>
    <s v="DRCN02460-01"/>
    <s v="SLEEVE"/>
    <x v="2"/>
    <n v="202"/>
    <x v="1"/>
    <s v="HVX"/>
    <s v="SM"/>
    <s v="kanban"/>
    <n v="2600"/>
    <n v="67"/>
    <n v="60"/>
    <n v="4.4000000000000004"/>
    <n v="0"/>
    <n v="30"/>
    <n v="809"/>
    <n v="294.8"/>
    <n v="7.2187886279357221"/>
    <n v="0"/>
    <n v="66"/>
    <n v="264"/>
    <n v="3559.6000000000004"/>
    <s v="&lt;15 days"/>
    <n v="3"/>
    <s v="C"/>
    <n v="21"/>
    <n v="0"/>
  </r>
  <r>
    <s v="DRCN02519-01"/>
    <s v="接触器B相上连接触臂"/>
    <x v="3"/>
    <n v="212"/>
    <x v="1"/>
    <s v="HVX"/>
    <s v="MRP"/>
    <s v="MRP"/>
    <s v="VMI"/>
    <n v="13"/>
    <n v="0"/>
    <n v="122.41"/>
    <n v="0"/>
    <n v="0"/>
    <n v="9"/>
    <n v="1591.33"/>
    <n v="2717.2222222222222"/>
    <n v="0"/>
    <n v="0"/>
    <n v="0"/>
    <n v="1101.69"/>
    <s v="&gt;90 days"/>
    <n v="3"/>
    <s v="B"/>
    <n v="21"/>
    <n v="1042.1607481005929"/>
  </r>
  <r>
    <s v="DRCN02550-02"/>
    <s v="CONNECTION"/>
    <x v="4"/>
    <n v="202"/>
    <x v="1"/>
    <s v="HVX"/>
    <s v="Order specific"/>
    <s v="Order specific"/>
    <n v="2100"/>
    <n v="42"/>
    <n v="0"/>
    <n v="745.22"/>
    <n v="0"/>
    <n v="0"/>
    <n v="1150"/>
    <n v="31299.24"/>
    <n v="4.1260869565217391"/>
    <n v="0"/>
    <n v="0"/>
    <n v="0"/>
    <n v="857003"/>
    <s v="Order specific"/>
    <s v="Order specific"/>
    <s v="A"/>
    <s v=""/>
    <n v="0"/>
  </r>
  <r>
    <s v="DRCN02550-12"/>
    <s v="POLE B触臂1250A/1600A"/>
    <x v="4"/>
    <n v="212"/>
    <x v="1"/>
    <s v="HVX"/>
    <s v="Order specific"/>
    <s v="Order specific"/>
    <n v="2100"/>
    <n v="372"/>
    <n v="0"/>
    <n v="167.27"/>
    <n v="0"/>
    <n v="0"/>
    <n v="438"/>
    <n v="62224.44"/>
    <n v="35"/>
    <n v="0"/>
    <n v="0"/>
    <n v="0"/>
    <n v="73264.260000000009"/>
    <s v="Order specific"/>
    <s v="Order specific"/>
    <s v="A"/>
    <s v=""/>
    <n v="0"/>
  </r>
  <r>
    <s v="DRCN02551-03"/>
    <s v="CONNECTION"/>
    <x v="4"/>
    <n v="202"/>
    <x v="1"/>
    <s v="HVX"/>
    <s v="Order specific"/>
    <s v="Order specific"/>
    <n v="2100"/>
    <n v="6"/>
    <n v="12"/>
    <n v="1437.68"/>
    <n v="0"/>
    <n v="0"/>
    <n v="954"/>
    <n v="8626.08"/>
    <n v="142.32704402515725"/>
    <n v="0"/>
    <n v="0"/>
    <n v="17252.16"/>
    <n v="1371546.72"/>
    <s v="Order specific"/>
    <s v="Order specific"/>
    <s v="A"/>
    <s v=""/>
    <n v="0"/>
  </r>
  <r>
    <s v="DRCN02583-01"/>
    <s v="航空插下联锁件"/>
    <x v="3"/>
    <n v="202"/>
    <x v="1"/>
    <s v="HVX"/>
    <s v="MRP"/>
    <s v="MRP"/>
    <s v="VMI"/>
    <n v="44"/>
    <n v="0"/>
    <n v="3.4"/>
    <n v="0"/>
    <n v="0"/>
    <n v="8"/>
    <n v="149.6"/>
    <n v="273.75"/>
    <n v="0"/>
    <n v="0"/>
    <n v="0"/>
    <n v="27.2"/>
    <s v="&gt;90 days"/>
    <n v="3"/>
    <s v="C"/>
    <n v="21"/>
    <n v="91.161731506849321"/>
  </r>
  <r>
    <s v="DRCN02692-03"/>
    <s v="SUPPORT"/>
    <x v="4"/>
    <n v="202"/>
    <x v="1"/>
    <s v="HVX"/>
    <s v="Order specific"/>
    <s v="Order specific"/>
    <n v="2100"/>
    <n v="2"/>
    <n v="0"/>
    <n v="546.4"/>
    <n v="0"/>
    <n v="0"/>
    <n v="135"/>
    <n v="1092.8"/>
    <n v="118.96296296296298"/>
    <n v="0"/>
    <n v="0"/>
    <n v="0"/>
    <n v="73764"/>
    <s v="Order specific"/>
    <s v="Order specific"/>
    <s v="B"/>
    <s v=""/>
    <n v="0"/>
  </r>
  <r>
    <s v="DRCN02726-01"/>
    <s v="HEAT SINK"/>
    <x v="4"/>
    <n v="202"/>
    <x v="1"/>
    <s v="HVX"/>
    <s v="Order specific"/>
    <s v="Order specific"/>
    <n v="2100"/>
    <n v="3"/>
    <n v="6"/>
    <n v="451.76"/>
    <n v="0"/>
    <n v="0"/>
    <n v="477"/>
    <n v="1355.28"/>
    <n v="1.5303983228511531"/>
    <n v="0"/>
    <n v="0"/>
    <n v="2710.56"/>
    <n v="215489.52"/>
    <s v="Order specific"/>
    <s v="Order specific"/>
    <s v="B"/>
    <s v=""/>
    <n v="0"/>
  </r>
  <r>
    <s v="DRCN02745-01"/>
    <s v="主轴摆臂"/>
    <x v="3"/>
    <n v="202"/>
    <x v="1"/>
    <s v="HVX"/>
    <s v="MRP"/>
    <s v="MRP"/>
    <s v="VMI"/>
    <n v="237"/>
    <n v="0"/>
    <n v="27.73"/>
    <n v="0"/>
    <n v="0"/>
    <n v="10823"/>
    <n v="6572.01"/>
    <n v="0.10117342696110136"/>
    <n v="0"/>
    <n v="0"/>
    <n v="0"/>
    <n v="300121.78999999998"/>
    <s v="&lt;15 days"/>
    <n v="1"/>
    <s v="B"/>
    <n v="7"/>
    <n v="0"/>
  </r>
  <r>
    <s v="DRCN02755-01"/>
    <s v="POLE"/>
    <x v="4"/>
    <n v="202"/>
    <x v="1"/>
    <s v="HVX"/>
    <s v="Order specific"/>
    <s v="Order specific"/>
    <n v="2100"/>
    <n v="3"/>
    <n v="6"/>
    <n v="1661.41"/>
    <n v="0"/>
    <n v="0"/>
    <n v="666"/>
    <n v="4984.2300000000005"/>
    <n v="129.88738738738738"/>
    <n v="0"/>
    <n v="0"/>
    <n v="9968.4600000000009"/>
    <n v="1106499.06"/>
    <s v="Order specific"/>
    <s v="Order specific"/>
    <s v="B"/>
    <s v=""/>
    <n v="0"/>
  </r>
  <r>
    <s v="DRCN02768-07"/>
    <s v="COVER"/>
    <x v="4"/>
    <n v="202"/>
    <x v="1"/>
    <s v="HVX"/>
    <s v="Order specific"/>
    <s v="Order specific"/>
    <n v="2100"/>
    <n v="3"/>
    <n v="0"/>
    <n v="1047.0999999999999"/>
    <n v="0"/>
    <n v="0"/>
    <n v="570"/>
    <n v="3141.2999999999997"/>
    <n v="1.9210526315789473"/>
    <n v="0"/>
    <n v="0"/>
    <n v="0"/>
    <n v="596847"/>
    <s v="Order specific"/>
    <s v="Order specific"/>
    <s v="B"/>
    <s v=""/>
    <n v="0"/>
  </r>
  <r>
    <s v="DRCN02796-01"/>
    <s v="大电流主轴摆臂"/>
    <x v="3"/>
    <n v="202"/>
    <x v="1"/>
    <s v="HVX"/>
    <s v="MRP"/>
    <s v="MRP"/>
    <s v="VMI"/>
    <n v="6"/>
    <n v="0"/>
    <n v="52.98"/>
    <n v="0"/>
    <n v="0"/>
    <n v="954"/>
    <n v="317.88"/>
    <n v="1.1477987421383649"/>
    <n v="0"/>
    <n v="0"/>
    <n v="0"/>
    <n v="50542.92"/>
    <s v="&lt;15 days"/>
    <n v="2"/>
    <s v="C"/>
    <n v="14"/>
    <n v="0"/>
  </r>
  <r>
    <s v="DRCN02864-01"/>
    <s v="拨叉50KA"/>
    <x v="4"/>
    <n v="202"/>
    <x v="1"/>
    <s v="HVX"/>
    <s v="Order specific"/>
    <s v="Order specific"/>
    <n v="2100"/>
    <n v="7"/>
    <n v="0"/>
    <n v="257"/>
    <n v="0"/>
    <n v="0"/>
    <n v="111"/>
    <n v="1799"/>
    <n v="19.72972972972973"/>
    <n v="0"/>
    <n v="0"/>
    <n v="0"/>
    <n v="28527"/>
    <s v="Order specific"/>
    <s v="Order specific"/>
    <s v="B"/>
    <s v=""/>
    <n v="0"/>
  </r>
  <r>
    <s v="DRCN02866-01"/>
    <s v="拨叉50KA"/>
    <x v="4"/>
    <n v="202"/>
    <x v="1"/>
    <s v="HVX"/>
    <s v="Order specific"/>
    <s v="Order specific"/>
    <n v="2100"/>
    <n v="14"/>
    <n v="0"/>
    <n v="256"/>
    <n v="0"/>
    <n v="0"/>
    <n v="80"/>
    <n v="3584"/>
    <n v="31.937499999999996"/>
    <n v="0"/>
    <n v="0"/>
    <n v="0"/>
    <n v="20480"/>
    <s v="Order specific"/>
    <s v="Order specific"/>
    <s v="B"/>
    <s v=""/>
    <n v="0"/>
  </r>
  <r>
    <s v="DRCN02973-01"/>
    <s v="手车翻板联锁件"/>
    <x v="2"/>
    <n v="202"/>
    <x v="1"/>
    <s v="HVX"/>
    <s v="SM"/>
    <s v="kanban"/>
    <n v="2600"/>
    <n v="191"/>
    <n v="300"/>
    <n v="8.2200000000000006"/>
    <n v="0"/>
    <n v="100"/>
    <n v="3760"/>
    <n v="1570.0200000000002"/>
    <n v="1.3590425531914894"/>
    <n v="0"/>
    <n v="411.00000000000006"/>
    <n v="2466"/>
    <n v="30907.200000000001"/>
    <s v="&lt;15 days"/>
    <n v="2"/>
    <s v="B"/>
    <n v="14"/>
    <n v="0"/>
  </r>
  <r>
    <s v="DRCN02974-01"/>
    <s v="PIVOT BRACKET"/>
    <x v="2"/>
    <n v="202"/>
    <x v="1"/>
    <s v="HVX"/>
    <s v="SM"/>
    <s v="kanban"/>
    <n v="2600"/>
    <n v="420"/>
    <n v="300"/>
    <n v="4.09"/>
    <n v="0"/>
    <n v="150"/>
    <n v="3387"/>
    <n v="1717.8"/>
    <n v="20.583111898435195"/>
    <n v="0"/>
    <n v="306.75"/>
    <n v="1227"/>
    <n v="13852.83"/>
    <s v="&lt;30 days"/>
    <n v="2"/>
    <s v="B"/>
    <n v="14"/>
    <n v="362.60746117765183"/>
  </r>
  <r>
    <s v="DRCVS3C01-01"/>
    <s v="接触器灭弧室"/>
    <x v="9"/>
    <n v="213"/>
    <x v="1"/>
    <s v="HVX"/>
    <s v="Order specific"/>
    <s v="Order specific"/>
    <n v="2100"/>
    <n v="103"/>
    <n v="660"/>
    <n v="835.95"/>
    <n v="90"/>
    <n v="0"/>
    <n v="1624"/>
    <n v="86102.85"/>
    <n v="94.396551724137936"/>
    <n v="75235.5"/>
    <n v="0"/>
    <n v="551727"/>
    <n v="1357582.8"/>
    <s v="Order specific"/>
    <s v="Order specific"/>
    <s v="A"/>
    <s v=""/>
    <n v="0"/>
  </r>
  <r>
    <s v="FEP401225P0039911S"/>
    <s v="FEP本体（P-000399）"/>
    <x v="11"/>
    <n v="105"/>
    <x v="0"/>
    <s v="VEP"/>
    <s v="Order specific"/>
    <s v="Order specific"/>
    <n v="2100"/>
    <n v="5"/>
    <n v="0"/>
    <n v="49835.9"/>
    <n v="0"/>
    <n v="0"/>
    <n v="5"/>
    <n v="249179.5"/>
    <n v="7519.0000000000009"/>
    <n v="0"/>
    <n v="0"/>
    <n v="0"/>
    <n v="249179.5"/>
    <s v="Order specific"/>
    <s v="Order specific"/>
    <s v="A"/>
    <s v=""/>
    <n v="0"/>
  </r>
  <r>
    <s v="FPX12-31-12"/>
    <s v="SF6 CIRCUIT BREAKER"/>
    <x v="20"/>
    <n v="213"/>
    <x v="1"/>
    <s v="HVX"/>
    <s v="Order specific"/>
    <s v="Order specific"/>
    <n v="2100"/>
    <n v="15"/>
    <n v="0"/>
    <n v="48438.17"/>
    <n v="0"/>
    <n v="0"/>
    <n v="0"/>
    <n v="726572.54999999993"/>
    <s v=""/>
    <n v="0"/>
    <n v="0"/>
    <n v="0"/>
    <n v="0"/>
    <s v="Order specific"/>
    <s v="Order specific"/>
    <s v="A"/>
    <s v=""/>
    <n v="0"/>
  </r>
  <r>
    <s v="KSGA5.253.042"/>
    <s v="FEP手动储能杆"/>
    <x v="0"/>
    <n v="105"/>
    <x v="1"/>
    <s v="HVX"/>
    <s v="Order specific"/>
    <s v="Order specific"/>
    <n v="2100"/>
    <n v="11"/>
    <n v="0"/>
    <n v="0"/>
    <n v="0"/>
    <n v="0"/>
    <n v="11"/>
    <n v="0"/>
    <n v="497.72727272727269"/>
    <n v="0"/>
    <n v="0"/>
    <n v="0"/>
    <n v="0"/>
    <s v="Order specific"/>
    <s v="Order specific"/>
    <s v="D"/>
    <s v=""/>
    <n v="0"/>
  </r>
  <r>
    <s v="M10214/302"/>
    <s v="spring charging handle"/>
    <x v="15"/>
    <n v="213"/>
    <x v="1"/>
    <s v="HVX"/>
    <s v="Order specific"/>
    <s v="Order specific"/>
    <n v="2100"/>
    <n v="3"/>
    <n v="0"/>
    <n v="257.76"/>
    <n v="0"/>
    <n v="0"/>
    <n v="0"/>
    <n v="773.28"/>
    <s v=""/>
    <n v="0"/>
    <n v="0"/>
    <n v="0"/>
    <n v="0"/>
    <s v="Order specific"/>
    <s v="Order specific"/>
    <s v="C"/>
    <s v=""/>
    <n v="0"/>
  </r>
  <r>
    <s v="MVIA00008-01"/>
    <s v="拨叉间隔套"/>
    <x v="10"/>
    <n v="202"/>
    <x v="1"/>
    <s v="HVX"/>
    <s v="Order specific"/>
    <s v="Order specific"/>
    <n v="2100"/>
    <n v="11"/>
    <n v="0"/>
    <n v="2.52"/>
    <n v="0"/>
    <n v="0"/>
    <n v="258"/>
    <n v="27.72"/>
    <n v="4.2441860465116275"/>
    <n v="0"/>
    <n v="0"/>
    <n v="0"/>
    <n v="650.16"/>
    <s v="Order specific"/>
    <s v="Order specific"/>
    <s v="C"/>
    <s v=""/>
    <n v="0"/>
  </r>
  <r>
    <s v="RL-TRC-10-A1"/>
    <s v="电动手车电机控制器 220VDC 2A(配客户）"/>
    <x v="14"/>
    <n v="212"/>
    <x v="0"/>
    <s v="VEP"/>
    <s v="Order specific"/>
    <s v="Order specific"/>
    <n v="2100"/>
    <n v="29"/>
    <n v="0"/>
    <n v="505"/>
    <n v="0"/>
    <n v="0"/>
    <n v="162"/>
    <n v="14645"/>
    <n v="24.783950617283949"/>
    <n v="0"/>
    <n v="0"/>
    <n v="0"/>
    <n v="81810"/>
    <s v="Order specific"/>
    <s v="Order specific"/>
    <s v="A"/>
    <s v=""/>
    <n v="0"/>
  </r>
  <r>
    <s v="RL-TRC-10-A1-E"/>
    <s v="TRC-10-A1-E,220VDC,适用650,800,1000mm,2.5A"/>
    <x v="14"/>
    <n v="212"/>
    <x v="0"/>
    <s v="VEP"/>
    <s v="Order specific"/>
    <s v="Order specific"/>
    <n v="2100"/>
    <n v="1"/>
    <n v="0"/>
    <n v="515"/>
    <n v="0"/>
    <n v="0"/>
    <n v="1"/>
    <n v="515"/>
    <n v="10585"/>
    <n v="0"/>
    <n v="0"/>
    <n v="0"/>
    <n v="515"/>
    <s v="Order specific"/>
    <s v="Order specific"/>
    <s v="C"/>
    <s v=""/>
    <n v="0"/>
  </r>
  <r>
    <s v="RL-TRC-10-B1-E"/>
    <s v="TRC-10-B1-E,110VDC,适用于650,800mm柜子,2.5A"/>
    <x v="14"/>
    <n v="212"/>
    <x v="0"/>
    <s v="VEP"/>
    <s v="Order specific"/>
    <s v="Order specific"/>
    <n v="2100"/>
    <n v="2"/>
    <n v="0"/>
    <n v="515"/>
    <n v="0"/>
    <n v="0"/>
    <n v="10"/>
    <n v="1030"/>
    <n v="36.5"/>
    <n v="0"/>
    <n v="0"/>
    <n v="0"/>
    <n v="5150"/>
    <s v="Order specific"/>
    <s v="Order specific"/>
    <s v="B"/>
    <s v=""/>
    <n v="0"/>
  </r>
  <r>
    <s v="RL-TRC-10-C1"/>
    <s v="TRC-10-C1,48VDC,适用于650,800mm柜子,保护整定值3.9A"/>
    <x v="14"/>
    <n v="212"/>
    <x v="0"/>
    <s v="VEP"/>
    <s v="Order specific"/>
    <s v="Order specific"/>
    <n v="2100"/>
    <n v="2"/>
    <n v="0"/>
    <n v="580.75"/>
    <n v="0"/>
    <n v="0"/>
    <n v="0"/>
    <n v="1161.5"/>
    <s v=""/>
    <n v="0"/>
    <n v="0"/>
    <n v="0"/>
    <n v="0"/>
    <s v="Order specific"/>
    <s v="Order specific"/>
    <s v="B"/>
    <s v=""/>
    <n v="0"/>
  </r>
  <r>
    <s v="RL-TRC-10-C1-E"/>
    <s v="TRC-10-C1-E,48VDC,适用于650mm,800mm柜子,4.2A"/>
    <x v="14"/>
    <n v="212"/>
    <x v="0"/>
    <s v="VEP"/>
    <s v="Order specific"/>
    <s v="Order specific"/>
    <n v="2100"/>
    <n v="1"/>
    <n v="35"/>
    <n v="590.75"/>
    <n v="0"/>
    <n v="0"/>
    <n v="84"/>
    <n v="590.75"/>
    <n v="8.6904761904761898"/>
    <n v="0"/>
    <n v="0"/>
    <n v="20676.25"/>
    <n v="49623"/>
    <s v="Order specific"/>
    <s v="Order specific"/>
    <s v="C"/>
    <s v=""/>
    <n v="0"/>
  </r>
  <r>
    <s v="SASP00001-01"/>
    <s v="分闸线圈(DC220V)开断31.5KA"/>
    <x v="0"/>
    <n v="217"/>
    <x v="0"/>
    <s v="VEP"/>
    <s v="Order specific"/>
    <s v="Order specific"/>
    <n v="2100"/>
    <n v="13"/>
    <n v="0"/>
    <n v="9.8800000000000008"/>
    <n v="0"/>
    <n v="0"/>
    <n v="9"/>
    <n v="128.44"/>
    <n v="40.55555555555555"/>
    <n v="0"/>
    <n v="0"/>
    <n v="0"/>
    <n v="88.92"/>
    <s v="Order specific"/>
    <s v="Order specific"/>
    <s v="C"/>
    <s v=""/>
    <n v="0"/>
  </r>
  <r>
    <s v="SASP50026-02"/>
    <s v="面板(275MM)"/>
    <x v="0"/>
    <n v="212"/>
    <x v="0"/>
    <s v="VEP"/>
    <s v="Order specific"/>
    <s v="Order specific"/>
    <n v="2100"/>
    <n v="5"/>
    <n v="3"/>
    <n v="92.48"/>
    <n v="0"/>
    <n v="0"/>
    <n v="33"/>
    <n v="462.40000000000003"/>
    <n v="143.78787878787878"/>
    <n v="0"/>
    <n v="0"/>
    <n v="277.44"/>
    <n v="3051.84"/>
    <s v="Order specific"/>
    <s v="Order specific"/>
    <s v="C"/>
    <s v=""/>
    <n v="0"/>
  </r>
  <r>
    <s v="SASP50027-02"/>
    <s v="面板贴纸"/>
    <x v="0"/>
    <n v="202"/>
    <x v="0"/>
    <s v="VEP"/>
    <s v="Order specific"/>
    <s v="Order specific"/>
    <n v="2100"/>
    <n v="8"/>
    <n v="6"/>
    <n v="38"/>
    <n v="0"/>
    <n v="0"/>
    <n v="88"/>
    <n v="304"/>
    <n v="20.738636363636363"/>
    <n v="0"/>
    <n v="0"/>
    <n v="228"/>
    <n v="3344"/>
    <s v="Order specific"/>
    <s v="Order specific"/>
    <s v="C"/>
    <s v=""/>
    <n v="0"/>
  </r>
  <r>
    <s v="SEM101146-01"/>
    <s v="插销杆"/>
    <x v="12"/>
    <n v="202"/>
    <x v="1"/>
    <s v="HVX"/>
    <s v="Order specific"/>
    <s v="Order specific"/>
    <n v="2100"/>
    <n v="1"/>
    <n v="0"/>
    <n v="2.44"/>
    <n v="0"/>
    <n v="0"/>
    <n v="0"/>
    <n v="2.44"/>
    <s v=""/>
    <n v="0"/>
    <n v="0"/>
    <n v="0"/>
    <n v="0"/>
    <s v="Order specific"/>
    <s v="Order specific"/>
    <s v="C"/>
    <s v=""/>
    <n v="0"/>
  </r>
  <r>
    <s v="SEM101147-01"/>
    <s v="压簧"/>
    <x v="12"/>
    <n v="219"/>
    <x v="1"/>
    <s v="HVX"/>
    <s v="Order specific"/>
    <s v="Order specific"/>
    <n v="2100"/>
    <n v="1"/>
    <n v="0"/>
    <n v="2.04"/>
    <n v="0"/>
    <n v="0"/>
    <n v="1900"/>
    <n v="2.04"/>
    <n v="0.19210526315789472"/>
    <n v="0"/>
    <n v="0"/>
    <n v="0"/>
    <n v="3876"/>
    <s v="Order specific"/>
    <s v="Order specific"/>
    <s v="C"/>
    <s v=""/>
    <n v="0"/>
  </r>
  <r>
    <s v="SEM101148-01"/>
    <s v="微动开关安装盖"/>
    <x v="12"/>
    <n v="202"/>
    <x v="1"/>
    <s v="HVX"/>
    <s v="Order specific"/>
    <s v="Order specific"/>
    <n v="2100"/>
    <n v="1"/>
    <n v="0"/>
    <n v="14.82"/>
    <n v="0"/>
    <n v="0"/>
    <n v="0"/>
    <n v="14.82"/>
    <s v=""/>
    <n v="0"/>
    <n v="0"/>
    <n v="0"/>
    <n v="0"/>
    <s v="Order specific"/>
    <s v="Order specific"/>
    <s v="C"/>
    <s v=""/>
    <n v="0"/>
  </r>
  <r>
    <s v="SEM101149-01"/>
    <s v="微动开关安装盒"/>
    <x v="12"/>
    <n v="202"/>
    <x v="1"/>
    <s v="HVX"/>
    <s v="Order specific"/>
    <s v="Order specific"/>
    <n v="2100"/>
    <n v="1"/>
    <n v="0"/>
    <n v="21.29"/>
    <n v="0"/>
    <n v="0"/>
    <n v="0"/>
    <n v="21.29"/>
    <s v=""/>
    <n v="0"/>
    <n v="0"/>
    <n v="0"/>
    <n v="0"/>
    <s v="Order specific"/>
    <s v="Order specific"/>
    <s v="C"/>
    <s v=""/>
    <n v="0"/>
  </r>
  <r>
    <s v="SEM101150-01"/>
    <s v="微动开关安装盒贴纸"/>
    <x v="12"/>
    <n v="202"/>
    <x v="1"/>
    <s v="HVX"/>
    <s v="Order specific"/>
    <s v="Order specific"/>
    <n v="2100"/>
    <n v="200"/>
    <n v="0"/>
    <n v="0.56000000000000005"/>
    <n v="0"/>
    <n v="0"/>
    <n v="0"/>
    <n v="112.00000000000001"/>
    <s v=""/>
    <n v="0"/>
    <n v="0"/>
    <n v="0"/>
    <n v="0"/>
    <s v="Order specific"/>
    <s v="Order specific"/>
    <s v="C"/>
    <s v=""/>
    <n v="0"/>
  </r>
  <r>
    <s v="ST267-308-261"/>
    <s v="INSULATED WIRE HO5V-K 1.0 BLAC"/>
    <x v="2"/>
    <n v="202"/>
    <x v="1"/>
    <s v="HVX"/>
    <s v="SM"/>
    <s v="kanban"/>
    <n v="2600"/>
    <n v="1500"/>
    <n v="2000"/>
    <n v="1.28"/>
    <n v="0"/>
    <n v="500"/>
    <n v="1172.8"/>
    <n v="1920"/>
    <n v="62.244201909959074"/>
    <n v="0"/>
    <n v="320"/>
    <n v="2560"/>
    <n v="1501.184"/>
    <s v="&lt;90 days"/>
    <n v="3"/>
    <s v="B"/>
    <n v="21"/>
    <n v="839.67102246575337"/>
  </r>
  <r>
    <s v="ST412-112-322"/>
    <s v="screw"/>
    <x v="7"/>
    <n v="219"/>
    <x v="1"/>
    <s v="HVX"/>
    <s v="Order specific"/>
    <s v="Order specific"/>
    <n v="2100"/>
    <n v="48"/>
    <n v="0"/>
    <n v="1.1499999999999999"/>
    <n v="0"/>
    <n v="0"/>
    <n v="11"/>
    <n v="55.199999999999996"/>
    <n v="49772.727272727279"/>
    <n v="0"/>
    <n v="0"/>
    <n v="0"/>
    <n v="12.649999999999999"/>
    <s v="Order specific"/>
    <s v="Order specific"/>
    <s v="C"/>
    <s v=""/>
    <n v="0"/>
  </r>
  <r>
    <s v="ST417-111-108"/>
    <s v="鸭嘴触子垫片"/>
    <x v="1"/>
    <n v="213"/>
    <x v="1"/>
    <s v="HVX"/>
    <s v="Order specific"/>
    <s v="Order specific"/>
    <n v="2100"/>
    <n v="84198"/>
    <n v="50000"/>
    <n v="0.14000000000000001"/>
    <n v="32000"/>
    <n v="0"/>
    <n v="249189"/>
    <n v="11787.720000000001"/>
    <n v="7.0308079409604762E-2"/>
    <n v="4480"/>
    <n v="0"/>
    <n v="7000.0000000000009"/>
    <n v="34886.460000000006"/>
    <s v="Order specific"/>
    <s v="Order specific"/>
    <s v="A"/>
    <s v=""/>
    <n v="0"/>
  </r>
  <r>
    <s v="ST417-111-208"/>
    <s v="鸭嘴触子垫片"/>
    <x v="1"/>
    <n v="213"/>
    <x v="1"/>
    <s v="HVX"/>
    <s v="Order specific"/>
    <s v="Order specific"/>
    <n v="2100"/>
    <n v="7230"/>
    <n v="0"/>
    <n v="0.46"/>
    <n v="2000"/>
    <n v="0"/>
    <n v="2900"/>
    <n v="3325.8"/>
    <n v="10597.334482758621"/>
    <n v="920"/>
    <n v="0"/>
    <n v="0"/>
    <n v="1334"/>
    <s v="Order specific"/>
    <s v="Order specific"/>
    <s v="B"/>
    <s v=""/>
    <n v="0"/>
  </r>
  <r>
    <s v="ST419-050-164"/>
    <s v="CBHC SCREW M4X16  10.9"/>
    <x v="0"/>
    <n v="105"/>
    <x v="0"/>
    <s v="VEP"/>
    <s v="Order specific"/>
    <s v="Order specific"/>
    <n v="2100"/>
    <n v="91"/>
    <n v="6"/>
    <n v="0.21"/>
    <n v="0"/>
    <n v="0"/>
    <n v="144"/>
    <n v="19.11"/>
    <n v="18326.041666666668"/>
    <n v="0"/>
    <n v="0"/>
    <n v="1.26"/>
    <n v="30.24"/>
    <s v="Order specific"/>
    <s v="Order specific"/>
    <s v="C"/>
    <s v=""/>
    <n v="0"/>
  </r>
  <r>
    <s v="ST419-050-256"/>
    <s v="CBHC SCREW M6X20  10.9"/>
    <x v="0"/>
    <n v="219"/>
    <x v="0"/>
    <s v="VEP"/>
    <s v="Order specific"/>
    <s v="Order specific"/>
    <n v="2100"/>
    <n v="20"/>
    <n v="12"/>
    <n v="0.23"/>
    <n v="0"/>
    <n v="0"/>
    <n v="192"/>
    <n v="4.6000000000000005"/>
    <n v="172.99479166666666"/>
    <n v="0"/>
    <n v="0"/>
    <n v="2.7600000000000002"/>
    <n v="44.160000000000004"/>
    <s v="Order specific"/>
    <s v="Order specific"/>
    <s v="C"/>
    <s v=""/>
    <n v="0"/>
  </r>
  <r>
    <s v="ST421-080-047"/>
    <s v="铆钉6.5X10.8"/>
    <x v="1"/>
    <n v="219"/>
    <x v="1"/>
    <s v="HVX"/>
    <s v="Order specific"/>
    <s v="Order specific"/>
    <n v="2100"/>
    <n v="1000"/>
    <n v="0"/>
    <n v="2.2599999999999998"/>
    <n v="0"/>
    <n v="0"/>
    <n v="0"/>
    <n v="2260"/>
    <s v=""/>
    <n v="0"/>
    <n v="0"/>
    <n v="0"/>
    <n v="0"/>
    <s v="Order specific"/>
    <s v="Order specific"/>
    <s v="B"/>
    <s v=""/>
    <n v="0"/>
  </r>
  <r>
    <s v="ST421-248-103"/>
    <s v="STRAIGHT PIN 2X8 STEEL"/>
    <x v="5"/>
    <n v="202"/>
    <x v="1"/>
    <s v="HVX"/>
    <s v="Order specific"/>
    <s v="Order specific"/>
    <n v="2100"/>
    <n v="4"/>
    <n v="0"/>
    <n v="0.1"/>
    <n v="0"/>
    <n v="0"/>
    <n v="52"/>
    <n v="0.4"/>
    <n v="7019.2307692307686"/>
    <n v="0"/>
    <n v="0"/>
    <n v="0"/>
    <n v="5.2"/>
    <s v="Order specific"/>
    <s v="Order specific"/>
    <s v="C"/>
    <s v=""/>
    <n v="0"/>
  </r>
  <r>
    <s v="ST423-001-325"/>
    <s v="BALL BEARING 6005-2ZNR"/>
    <x v="2"/>
    <n v="212"/>
    <x v="1"/>
    <s v="HVX"/>
    <s v="SM"/>
    <s v="kanban"/>
    <n v="2600"/>
    <n v="813"/>
    <n v="250"/>
    <n v="16.07"/>
    <n v="0"/>
    <n v="250"/>
    <n v="6838"/>
    <n v="13064.91"/>
    <n v="0.21351272301842644"/>
    <n v="0"/>
    <n v="2008.75"/>
    <n v="4017.5"/>
    <n v="109886.66"/>
    <s v="&lt;15 days"/>
    <n v="2"/>
    <s v="A"/>
    <n v="14"/>
    <n v="0"/>
  </r>
  <r>
    <s v="ST423-001-720"/>
    <s v="BALL BEARING 6000-2Z"/>
    <x v="2"/>
    <n v="219"/>
    <x v="1"/>
    <s v="HVX"/>
    <s v="SM"/>
    <s v="kanban"/>
    <n v="2600"/>
    <n v="1056"/>
    <n v="2000"/>
    <n v="4.12"/>
    <n v="0"/>
    <n v="500"/>
    <n v="1098"/>
    <n v="4350.72"/>
    <n v="270.25956284153006"/>
    <n v="0"/>
    <n v="1030"/>
    <n v="8240"/>
    <n v="4523.76"/>
    <s v="&gt;90 days"/>
    <n v="3"/>
    <s v="B"/>
    <n v="21"/>
    <n v="2648.3527374088867"/>
  </r>
  <r>
    <s v="ST423-001-792"/>
    <s v="电动手车轴承"/>
    <x v="3"/>
    <n v="219"/>
    <x v="1"/>
    <s v="HVX"/>
    <s v="MRP"/>
    <s v="MRP"/>
    <s v="VMI"/>
    <n v="2217"/>
    <n v="0"/>
    <n v="5.33"/>
    <n v="0"/>
    <n v="0"/>
    <n v="1464"/>
    <n v="11816.61"/>
    <n v="263.27868852459017"/>
    <n v="0"/>
    <n v="0"/>
    <n v="0"/>
    <n v="7803.12"/>
    <s v="&gt;90 days"/>
    <n v="3"/>
    <s v="A"/>
    <n v="21"/>
    <n v="7176.8909256164388"/>
  </r>
  <r>
    <s v="ST423-020-035"/>
    <s v="主轴拐臂轴承"/>
    <x v="3"/>
    <n v="219"/>
    <x v="1"/>
    <s v="HVX"/>
    <s v="MRP"/>
    <s v="MRP"/>
    <s v="VMI"/>
    <n v="1"/>
    <n v="0"/>
    <n v="20.68"/>
    <n v="0"/>
    <n v="0"/>
    <n v="866"/>
    <n v="20.68"/>
    <n v="934.41685912240177"/>
    <n v="0"/>
    <n v="0"/>
    <n v="0"/>
    <n v="17908.88"/>
    <s v="&gt;90 days"/>
    <n v="2"/>
    <s v="C"/>
    <n v="14"/>
    <n v="13.444305401968599"/>
  </r>
  <r>
    <s v="ST423-074-042"/>
    <s v="CYLINDRICAL ROLL 16X24"/>
    <x v="2"/>
    <n v="202"/>
    <x v="1"/>
    <s v="HVX"/>
    <s v="SM"/>
    <s v="kanban"/>
    <n v="2600"/>
    <n v="946"/>
    <n v="600"/>
    <n v="2.89"/>
    <n v="0"/>
    <n v="300"/>
    <n v="22593"/>
    <n v="2733.94"/>
    <n v="1.6155446377196476E-2"/>
    <n v="0"/>
    <n v="433.5"/>
    <n v="1734"/>
    <n v="65293.770000000004"/>
    <s v="&lt;15 days"/>
    <n v="2"/>
    <s v="B"/>
    <n v="14"/>
    <n v="0"/>
  </r>
  <r>
    <s v="ST423-130-003"/>
    <s v="活门轴承"/>
    <x v="5"/>
    <n v="213"/>
    <x v="1"/>
    <s v="HVX"/>
    <s v="Order specific"/>
    <s v="Order specific"/>
    <n v="2100"/>
    <n v="258"/>
    <n v="0"/>
    <n v="35.67"/>
    <n v="0"/>
    <n v="0"/>
    <n v="1152"/>
    <n v="9202.86"/>
    <n v="299.73090277777777"/>
    <n v="0"/>
    <n v="0"/>
    <n v="0"/>
    <n v="41091.840000000004"/>
    <s v="Order specific"/>
    <s v="Order specific"/>
    <s v="A"/>
    <s v=""/>
    <n v="0"/>
  </r>
  <r>
    <s v="ST423-130-104"/>
    <s v="止子轴承"/>
    <x v="3"/>
    <n v="202"/>
    <x v="1"/>
    <s v="HVX"/>
    <s v="MRP"/>
    <s v="MRP"/>
    <s v="VMI"/>
    <n v="4366"/>
    <n v="9415"/>
    <n v="65.67"/>
    <n v="0"/>
    <n v="0"/>
    <n v="16360"/>
    <n v="286715.22000000003"/>
    <n v="5.7561124694376531"/>
    <n v="0"/>
    <n v="0"/>
    <n v="618283.05000000005"/>
    <n v="1074361.2"/>
    <s v="&lt;15 days"/>
    <n v="1"/>
    <s v="A"/>
    <n v="7"/>
    <n v="0"/>
  </r>
  <r>
    <s v="ST423-140-005"/>
    <s v="轴承 8"/>
    <x v="1"/>
    <n v="219"/>
    <x v="1"/>
    <s v="HVX"/>
    <s v="Order specific"/>
    <s v="Order specific"/>
    <n v="2100"/>
    <n v="137"/>
    <n v="0"/>
    <n v="16.239999999999998"/>
    <n v="0"/>
    <n v="0"/>
    <n v="96"/>
    <n v="2224.8799999999997"/>
    <n v="16599.895833333332"/>
    <n v="0"/>
    <n v="0"/>
    <n v="0"/>
    <n v="1559.04"/>
    <s v="Order specific"/>
    <s v="Order specific"/>
    <s v="B"/>
    <s v=""/>
    <n v="0"/>
  </r>
  <r>
    <s v="ST423-150-004"/>
    <s v="CAM ROLLER KR 19PP SK"/>
    <x v="2"/>
    <n v="219"/>
    <x v="1"/>
    <s v="HVX"/>
    <s v="SM"/>
    <s v="kanban"/>
    <n v="2600"/>
    <n v="513"/>
    <n v="0"/>
    <n v="27.52"/>
    <n v="0"/>
    <n v="300"/>
    <n v="728"/>
    <n v="14117.76"/>
    <n v="68.688186813186817"/>
    <n v="0"/>
    <n v="4128"/>
    <n v="0"/>
    <n v="20034.560000000001"/>
    <s v="&lt;90 days"/>
    <n v="2"/>
    <s v="A"/>
    <n v="14"/>
    <n v="7418.5871425017503"/>
  </r>
  <r>
    <s v="ST423-240-050"/>
    <s v="轴承K16X20X17"/>
    <x v="1"/>
    <n v="219"/>
    <x v="1"/>
    <s v="HVX"/>
    <s v="Order specific"/>
    <s v="Order specific"/>
    <n v="2100"/>
    <n v="224"/>
    <n v="0"/>
    <n v="3.02"/>
    <n v="0"/>
    <n v="0"/>
    <n v="392"/>
    <n v="676.48"/>
    <n v="477.6658163265306"/>
    <n v="0"/>
    <n v="0"/>
    <n v="0"/>
    <n v="1183.8399999999999"/>
    <s v="Order specific"/>
    <s v="Order specific"/>
    <s v="C"/>
    <s v=""/>
    <n v="0"/>
  </r>
  <r>
    <s v="ST423-250-005"/>
    <s v="轴承HK 0609"/>
    <x v="1"/>
    <n v="219"/>
    <x v="1"/>
    <s v="HVX"/>
    <s v="Order specific"/>
    <s v="Order specific"/>
    <n v="2100"/>
    <n v="140"/>
    <n v="0"/>
    <n v="2.74"/>
    <n v="0"/>
    <n v="0"/>
    <n v="96"/>
    <n v="383.6"/>
    <n v="851.66666666666674"/>
    <n v="0"/>
    <n v="0"/>
    <n v="0"/>
    <n v="263.04000000000002"/>
    <s v="Order specific"/>
    <s v="Order specific"/>
    <s v="C"/>
    <s v=""/>
    <n v="0"/>
  </r>
  <r>
    <s v="ST423-250-011"/>
    <s v="烟斗轴承（双向）"/>
    <x v="2"/>
    <n v="219"/>
    <x v="1"/>
    <s v="HVX"/>
    <s v="SM"/>
    <s v="kanban"/>
    <n v="2600"/>
    <n v="2645"/>
    <n v="1600"/>
    <n v="3.5"/>
    <n v="0"/>
    <n v="800"/>
    <n v="18842"/>
    <n v="9257.5"/>
    <n v="2.7120263241694089"/>
    <n v="0"/>
    <n v="1400"/>
    <n v="5600"/>
    <n v="65947"/>
    <s v="&lt;15 days"/>
    <n v="2"/>
    <s v="A"/>
    <n v="14"/>
    <n v="0"/>
  </r>
  <r>
    <s v="ST423-250-021"/>
    <s v="主轴摆臂轴承"/>
    <x v="1"/>
    <n v="213"/>
    <x v="1"/>
    <s v="HVX"/>
    <s v="Order specific"/>
    <s v="Order specific"/>
    <n v="2100"/>
    <n v="9370"/>
    <n v="0"/>
    <n v="6.36"/>
    <n v="1500"/>
    <n v="0"/>
    <n v="27952"/>
    <n v="59593.200000000004"/>
    <n v="34.538673440183167"/>
    <n v="9540"/>
    <n v="0"/>
    <n v="0"/>
    <n v="177774.72"/>
    <s v="Order specific"/>
    <s v="Order specific"/>
    <s v="A"/>
    <s v=""/>
    <n v="0"/>
  </r>
  <r>
    <s v="ST423-250-036"/>
    <s v="M5S&amp;M5SR连接拐臂轴承"/>
    <x v="19"/>
    <n v="219"/>
    <x v="1"/>
    <s v="HVX"/>
    <s v="Order specific"/>
    <s v="Order specific"/>
    <n v="2100"/>
    <n v="90"/>
    <n v="0"/>
    <n v="16.07"/>
    <n v="0"/>
    <n v="0"/>
    <n v="257"/>
    <n v="1446.3"/>
    <n v="13307.587548638132"/>
    <n v="0"/>
    <n v="0"/>
    <n v="0"/>
    <n v="4129.99"/>
    <s v="Order specific"/>
    <s v="Order specific"/>
    <s v="B"/>
    <s v=""/>
    <n v="0"/>
  </r>
  <r>
    <s v="ST423-250-043"/>
    <s v="主轴卷簧轴承"/>
    <x v="19"/>
    <n v="219"/>
    <x v="1"/>
    <s v="HVX"/>
    <s v="Order specific"/>
    <s v="Order specific"/>
    <n v="2100"/>
    <n v="168"/>
    <n v="0"/>
    <n v="8.44"/>
    <n v="0"/>
    <n v="0"/>
    <n v="265"/>
    <n v="1417.9199999999998"/>
    <n v="123.96226415094338"/>
    <n v="0"/>
    <n v="0"/>
    <n v="0"/>
    <n v="2236.6"/>
    <s v="Order specific"/>
    <s v="Order specific"/>
    <s v="B"/>
    <s v=""/>
    <n v="0"/>
  </r>
  <r>
    <s v="ST423-260-104"/>
    <s v="烟斗轴承（单向）"/>
    <x v="2"/>
    <n v="219"/>
    <x v="1"/>
    <s v="HVX"/>
    <s v="SM"/>
    <s v="kanban"/>
    <n v="2600"/>
    <n v="1667"/>
    <n v="2700"/>
    <n v="14.96"/>
    <n v="0"/>
    <n v="600"/>
    <n v="12714"/>
    <n v="24938.32"/>
    <n v="4.8230297310051906"/>
    <n v="0"/>
    <n v="4488"/>
    <n v="40392"/>
    <n v="190201.44"/>
    <s v="&lt;15 days"/>
    <n v="1"/>
    <s v="A"/>
    <n v="7"/>
    <n v="0"/>
  </r>
  <r>
    <s v="ST423-280-010"/>
    <s v="AXIAL BEARING WASHER AS 2542"/>
    <x v="2"/>
    <n v="219"/>
    <x v="1"/>
    <s v="HVX"/>
    <s v="SM"/>
    <s v="kanban"/>
    <n v="2600"/>
    <n v="1992"/>
    <n v="900"/>
    <n v="1.03"/>
    <n v="0"/>
    <n v="300"/>
    <n v="16756"/>
    <n v="2051.7600000000002"/>
    <n v="36.312664120315112"/>
    <n v="0"/>
    <n v="154.5"/>
    <n v="927"/>
    <n v="17258.68"/>
    <s v="&lt;90 days"/>
    <n v="2"/>
    <s v="B"/>
    <n v="14"/>
    <n v="832.07755964467401"/>
  </r>
  <r>
    <s v="ST423-285-015"/>
    <s v="主轴拐臂轴承"/>
    <x v="3"/>
    <n v="219"/>
    <x v="1"/>
    <s v="HVX"/>
    <s v="MRP"/>
    <s v="MRP"/>
    <s v="VMI"/>
    <n v="1"/>
    <n v="0"/>
    <n v="6.92"/>
    <n v="0"/>
    <n v="0"/>
    <n v="868"/>
    <n v="6.92"/>
    <n v="837.64976958525347"/>
    <n v="0"/>
    <n v="0"/>
    <n v="0"/>
    <n v="6006.5599999999995"/>
    <s v="&gt;90 days"/>
    <n v="3"/>
    <s v="C"/>
    <n v="21"/>
    <n v="4.4526996402046546"/>
  </r>
  <r>
    <s v="ST423-285-021"/>
    <s v="主轴卷簧内轴承"/>
    <x v="2"/>
    <n v="219"/>
    <x v="1"/>
    <s v="HVX"/>
    <s v="SM"/>
    <s v="kanban"/>
    <n v="2600"/>
    <n v="975"/>
    <n v="1000"/>
    <n v="7.23"/>
    <n v="0"/>
    <n v="500"/>
    <n v="7122"/>
    <n v="7049.25"/>
    <n v="5.1249648975007021E-2"/>
    <n v="0"/>
    <n v="1807.5"/>
    <n v="7230"/>
    <n v="51492.060000000005"/>
    <s v="&lt;15 days"/>
    <n v="2"/>
    <s v="B"/>
    <n v="14"/>
    <n v="0"/>
  </r>
  <r>
    <s v="ST423-290-005"/>
    <s v="SCREW"/>
    <x v="5"/>
    <n v="202"/>
    <x v="1"/>
    <s v="HVX"/>
    <s v="Order specific"/>
    <s v="Order specific"/>
    <n v="2100"/>
    <n v="5"/>
    <n v="0"/>
    <n v="15"/>
    <n v="0"/>
    <n v="0"/>
    <n v="52"/>
    <n v="75"/>
    <n v="6843.75"/>
    <n v="0"/>
    <n v="0"/>
    <n v="0"/>
    <n v="780"/>
    <s v="Order specific"/>
    <s v="Order specific"/>
    <s v="C"/>
    <s v=""/>
    <n v="0"/>
  </r>
  <r>
    <s v="ST423-301-136"/>
    <s v="小鸟件磨擦套"/>
    <x v="2"/>
    <n v="219"/>
    <x v="1"/>
    <s v="HVX"/>
    <s v="SM"/>
    <s v="kanban"/>
    <n v="2600"/>
    <n v="1573"/>
    <n v="1500"/>
    <n v="2.15"/>
    <n v="0"/>
    <n v="500"/>
    <n v="8926"/>
    <n v="3381.95"/>
    <n v="0.20445888415863767"/>
    <n v="0"/>
    <n v="537.5"/>
    <n v="3225"/>
    <n v="19190.899999999998"/>
    <s v="&lt;15 days"/>
    <n v="2"/>
    <s v="B"/>
    <n v="14"/>
    <n v="0"/>
  </r>
  <r>
    <s v="ST423-305-048"/>
    <s v="PLAST. SHOUL. BEARING 10X12X05"/>
    <x v="2"/>
    <n v="202"/>
    <x v="1"/>
    <s v="HVX"/>
    <s v="SM"/>
    <s v="kanban"/>
    <n v="2600"/>
    <n v="804"/>
    <n v="675"/>
    <n v="0.9"/>
    <n v="0"/>
    <n v="135"/>
    <n v="2598"/>
    <n v="723.6"/>
    <n v="220.9949961508853"/>
    <n v="0"/>
    <n v="60.75"/>
    <n v="607.5"/>
    <n v="2338.2000000000003"/>
    <s v="&gt;90 days"/>
    <n v="3"/>
    <s v="C"/>
    <n v="21"/>
    <n v="432.19444759076544"/>
  </r>
  <r>
    <s v="ST423-305-227"/>
    <s v="PLAST. SHOUL. BEARING 09X14X10"/>
    <x v="2"/>
    <n v="202"/>
    <x v="1"/>
    <s v="HVX"/>
    <s v="SM"/>
    <s v="kanban"/>
    <n v="2600"/>
    <n v="294"/>
    <n v="225"/>
    <n v="1"/>
    <n v="0"/>
    <n v="45"/>
    <n v="866"/>
    <n v="294"/>
    <n v="338.86836027713628"/>
    <n v="0"/>
    <n v="22.5"/>
    <n v="225"/>
    <n v="866"/>
    <s v="&gt;90 days"/>
    <n v="3"/>
    <s v="C"/>
    <n v="21"/>
    <n v="182.01515354733183"/>
  </r>
  <r>
    <s v="ST423-310-010"/>
    <s v="THERMOPLAST. CLIP BEARING 10X3"/>
    <x v="2"/>
    <n v="202"/>
    <x v="1"/>
    <s v="HVX"/>
    <s v="SM"/>
    <s v="kanban"/>
    <n v="2600"/>
    <n v="1223"/>
    <n v="2075"/>
    <n v="0.83"/>
    <n v="0"/>
    <n v="500"/>
    <n v="7323"/>
    <n v="1015.0899999999999"/>
    <n v="14.653830397378124"/>
    <n v="0"/>
    <n v="207.5"/>
    <n v="1722.25"/>
    <n v="6078.09"/>
    <s v="&lt;15 days"/>
    <n v="3"/>
    <s v="B"/>
    <n v="21"/>
    <n v="0"/>
  </r>
  <r>
    <s v="ST423-311-055"/>
    <s v="SHOULD. BUSH STEEL 8/10X5.5"/>
    <x v="2"/>
    <n v="219"/>
    <x v="1"/>
    <s v="HVX"/>
    <s v="SM"/>
    <s v="kanban"/>
    <n v="2600"/>
    <n v="168"/>
    <n v="660"/>
    <n v="1.61"/>
    <n v="0"/>
    <n v="176"/>
    <n v="3866"/>
    <n v="270.48"/>
    <n v="115.46689084324883"/>
    <n v="0"/>
    <n v="141.68"/>
    <n v="1062.6000000000001"/>
    <n v="6224.26"/>
    <s v="&gt;90 days"/>
    <n v="3"/>
    <s v="C"/>
    <n v="21"/>
    <n v="146.04989305704592"/>
  </r>
  <r>
    <s v="ST423-311-203"/>
    <s v="轴承25/28X11.5"/>
    <x v="10"/>
    <n v="219"/>
    <x v="1"/>
    <s v="HVX"/>
    <s v="Order specific"/>
    <s v="Order specific"/>
    <n v="2100"/>
    <n v="12"/>
    <n v="0"/>
    <n v="3.42"/>
    <n v="0"/>
    <n v="0"/>
    <n v="68"/>
    <n v="41.04"/>
    <n v="901.76470588235293"/>
    <n v="0"/>
    <n v="0"/>
    <n v="0"/>
    <n v="232.56"/>
    <s v="Order specific"/>
    <s v="Order specific"/>
    <s v="C"/>
    <s v=""/>
    <n v="0"/>
  </r>
  <r>
    <s v="ST423-311-236"/>
    <s v="轴承14/16X12"/>
    <x v="1"/>
    <n v="219"/>
    <x v="1"/>
    <s v="HVX"/>
    <s v="Order specific"/>
    <s v="Order specific"/>
    <n v="2100"/>
    <n v="58"/>
    <n v="0"/>
    <n v="1.54"/>
    <n v="0"/>
    <n v="0"/>
    <n v="88"/>
    <n v="89.320000000000007"/>
    <n v="49.772727272727266"/>
    <n v="0"/>
    <n v="0"/>
    <n v="0"/>
    <n v="135.52000000000001"/>
    <s v="Order specific"/>
    <s v="Order specific"/>
    <s v="C"/>
    <s v=""/>
    <n v="0"/>
  </r>
  <r>
    <s v="ST423-350-081"/>
    <s v="SELF LUBRICAT BEARING 06/10X06"/>
    <x v="2"/>
    <n v="219"/>
    <x v="1"/>
    <s v="HVX"/>
    <s v="SM"/>
    <s v="kanban"/>
    <n v="2600"/>
    <n v="69"/>
    <n v="45"/>
    <n v="1.4"/>
    <n v="0"/>
    <n v="15"/>
    <n v="237"/>
    <n v="96.6"/>
    <n v="89.324894514767934"/>
    <n v="0"/>
    <n v="10.5"/>
    <n v="62.999999999999993"/>
    <n v="331.79999999999995"/>
    <s v="&lt;90 days"/>
    <n v="3"/>
    <s v="C"/>
    <n v="21"/>
    <n v="48.767166178554554"/>
  </r>
  <r>
    <s v="ST423-501-001"/>
    <s v="ARTICULATED JOINT 6/R"/>
    <x v="2"/>
    <n v="219"/>
    <x v="1"/>
    <s v="HVX"/>
    <s v="SM"/>
    <s v="kanban"/>
    <n v="2600"/>
    <n v="44"/>
    <n v="30"/>
    <n v="21.54"/>
    <n v="0"/>
    <n v="15"/>
    <n v="237"/>
    <n v="947.76"/>
    <n v="106.26582278481013"/>
    <n v="0"/>
    <n v="161.54999999999998"/>
    <n v="646.19999999999993"/>
    <n v="5104.9799999999996"/>
    <s v="&gt;90 days"/>
    <n v="3"/>
    <s v="B"/>
    <n v="21"/>
    <n v="501.90750418106018"/>
  </r>
  <r>
    <s v="ST423-511-020"/>
    <s v="主轴拐臂轴承"/>
    <x v="1"/>
    <n v="219"/>
    <x v="1"/>
    <s v="HVX"/>
    <s v="Order specific"/>
    <s v="Order specific"/>
    <n v="2100"/>
    <n v="178"/>
    <n v="0"/>
    <n v="29.11"/>
    <n v="0"/>
    <n v="0"/>
    <n v="266"/>
    <n v="5181.58"/>
    <n v="60.375939849624054"/>
    <n v="0"/>
    <n v="0"/>
    <n v="0"/>
    <n v="7743.26"/>
    <s v="Order specific"/>
    <s v="Order specific"/>
    <s v="B"/>
    <s v=""/>
    <n v="0"/>
  </r>
  <r>
    <s v="ST424-501-343"/>
    <s v="CHAIN LINKS"/>
    <x v="5"/>
    <n v="105"/>
    <x v="1"/>
    <s v="HVX"/>
    <s v="Order specific"/>
    <s v="Order specific"/>
    <n v="2100"/>
    <n v="15"/>
    <n v="50"/>
    <n v="9.82"/>
    <n v="0"/>
    <n v="0"/>
    <n v="0"/>
    <n v="147.30000000000001"/>
    <s v=""/>
    <n v="0"/>
    <n v="0"/>
    <n v="491"/>
    <n v="0"/>
    <s v="Order specific"/>
    <s v="Order specific"/>
    <s v="C"/>
    <s v=""/>
    <n v="0"/>
  </r>
  <r>
    <s v="ST431-101-137"/>
    <s v="整流桥"/>
    <x v="1"/>
    <n v="213"/>
    <x v="1"/>
    <s v="HVX"/>
    <s v="Order specific"/>
    <s v="Order specific"/>
    <n v="2100"/>
    <n v="585"/>
    <n v="0"/>
    <n v="15.17"/>
    <n v="60"/>
    <n v="0"/>
    <n v="597"/>
    <n v="8874.4500000000007"/>
    <n v="9.1708542713567844"/>
    <n v="910.2"/>
    <n v="0"/>
    <n v="0"/>
    <n v="9056.49"/>
    <s v="Order specific"/>
    <s v="Order specific"/>
    <s v="A"/>
    <s v=""/>
    <n v="0"/>
  </r>
  <r>
    <s v="ST434-101-064"/>
    <s v="64针航空插（公）"/>
    <x v="3"/>
    <n v="219"/>
    <x v="1"/>
    <s v="HVX"/>
    <s v="MRP"/>
    <s v="MRP"/>
    <s v="VMI"/>
    <n v="7"/>
    <n v="0"/>
    <n v="45.3"/>
    <n v="0"/>
    <n v="0"/>
    <n v="3294"/>
    <n v="317.09999999999997"/>
    <n v="64.822404371584696"/>
    <n v="0"/>
    <n v="0"/>
    <n v="0"/>
    <n v="149218.19999999998"/>
    <s v="&lt;90 days"/>
    <n v="2"/>
    <s v="C"/>
    <n v="14"/>
    <n v="164.08551679662801"/>
  </r>
  <r>
    <s v="ST434-101-164"/>
    <s v="64针航空插（母）配客户"/>
    <x v="3"/>
    <n v="219"/>
    <x v="1"/>
    <s v="HVX"/>
    <s v="MRP"/>
    <s v="MRP"/>
    <s v="VMI"/>
    <n v="428"/>
    <n v="0"/>
    <n v="45.3"/>
    <n v="0"/>
    <n v="0"/>
    <n v="1112"/>
    <n v="19388.399999999998"/>
    <n v="2.2976618705035969"/>
    <n v="0"/>
    <n v="0"/>
    <n v="0"/>
    <n v="50373.599999999999"/>
    <s v="&lt;15 days"/>
    <n v="2"/>
    <s v="A"/>
    <n v="14"/>
    <n v="0"/>
  </r>
  <r>
    <s v="ST434-101-565"/>
    <s v="Socket pin"/>
    <x v="2"/>
    <n v="219"/>
    <x v="1"/>
    <s v="HVX"/>
    <s v="SM"/>
    <s v="kanban"/>
    <n v="2600"/>
    <n v="448"/>
    <n v="0"/>
    <n v="0.73"/>
    <n v="0"/>
    <n v="2000"/>
    <n v="1812"/>
    <n v="327.03999999999996"/>
    <n v="86.214128035320087"/>
    <n v="0"/>
    <n v="730"/>
    <n v="0"/>
    <n v="1322.76"/>
    <s v="&lt;90 days"/>
    <n v="3"/>
    <s v="C"/>
    <n v="21"/>
    <n v="163.27062728971961"/>
  </r>
  <r>
    <s v="ST434-101-566"/>
    <s v="Female contact crimping 10A"/>
    <x v="2"/>
    <n v="219"/>
    <x v="1"/>
    <s v="HVX"/>
    <s v="SM"/>
    <s v="kanban"/>
    <n v="2600"/>
    <n v="1750"/>
    <n v="8000"/>
    <n v="0.8"/>
    <n v="0"/>
    <n v="4000"/>
    <n v="74989"/>
    <n v="1400"/>
    <n v="2.1805864860179494"/>
    <n v="0"/>
    <n v="1600"/>
    <n v="6400"/>
    <n v="59991.200000000004"/>
    <s v="&lt;15 days"/>
    <n v="2"/>
    <s v="B"/>
    <n v="14"/>
    <n v="0"/>
  </r>
  <r>
    <s v="ST435-520-012"/>
    <s v="MICROSWITCH 16A 6.3X0.8"/>
    <x v="2"/>
    <n v="202"/>
    <x v="1"/>
    <s v="HVX"/>
    <s v="SM"/>
    <s v="kanban"/>
    <n v="2600"/>
    <n v="919"/>
    <n v="1256"/>
    <n v="18.149999999999999"/>
    <n v="0"/>
    <n v="314"/>
    <n v="6159"/>
    <n v="16679.849999999999"/>
    <n v="103.71001786004221"/>
    <n v="0"/>
    <n v="2849.5499999999997"/>
    <n v="22796.399999999998"/>
    <n v="111785.84999999999"/>
    <s v="&gt;90 days"/>
    <n v="2"/>
    <s v="A"/>
    <n v="14"/>
    <n v="9522.6168474739716"/>
  </r>
  <r>
    <s v="ST435-520-102"/>
    <s v="S6微动开关"/>
    <x v="3"/>
    <n v="202"/>
    <x v="1"/>
    <s v="HVX"/>
    <s v="MRP"/>
    <s v="MRP"/>
    <s v="VMI"/>
    <n v="545"/>
    <n v="0"/>
    <n v="3.2"/>
    <n v="0"/>
    <n v="0"/>
    <n v="5684"/>
    <n v="1744"/>
    <n v="59.013898662913441"/>
    <n v="0"/>
    <n v="0"/>
    <n v="0"/>
    <n v="18188.8"/>
    <s v="&lt;90 days"/>
    <n v="2"/>
    <s v="B"/>
    <n v="14"/>
    <n v="877.97619020078412"/>
  </r>
  <r>
    <s v="ST435-530-002"/>
    <s v="S41,43微动开关（常闭）"/>
    <x v="3"/>
    <n v="202"/>
    <x v="1"/>
    <s v="HVX"/>
    <s v="MRP"/>
    <s v="MRP"/>
    <s v="VMI"/>
    <n v="914"/>
    <n v="0"/>
    <n v="17"/>
    <n v="0"/>
    <n v="0"/>
    <n v="6236"/>
    <n v="15538"/>
    <n v="31.899454778704296"/>
    <n v="0"/>
    <n v="0"/>
    <n v="0"/>
    <n v="106012"/>
    <s v="&lt;90 days"/>
    <n v="2"/>
    <s v="A"/>
    <n v="14"/>
    <n v="5754.3410063089104"/>
  </r>
  <r>
    <s v="ST435-530-003"/>
    <s v="S41,43微动开关（常开）"/>
    <x v="3"/>
    <n v="202"/>
    <x v="1"/>
    <s v="HVX"/>
    <s v="MRP"/>
    <s v="MRP"/>
    <s v="VMI"/>
    <n v="117"/>
    <n v="0"/>
    <n v="16.78"/>
    <n v="0"/>
    <n v="0"/>
    <n v="199"/>
    <n v="1963.2600000000002"/>
    <n v="1676.4321608040202"/>
    <n v="0"/>
    <n v="0"/>
    <n v="0"/>
    <n v="3339.2200000000003"/>
    <s v="&gt;90 days"/>
    <n v="3"/>
    <s v="B"/>
    <n v="21"/>
    <n v="1279.520234224394"/>
  </r>
  <r>
    <s v="ST436-101-048"/>
    <s v="合闸闭锁电磁铁Y1(旧进口)110VACDC"/>
    <x v="3"/>
    <n v="202"/>
    <x v="1"/>
    <s v="HVX"/>
    <s v="MRP"/>
    <s v="MRP"/>
    <s v="VMI"/>
    <n v="16"/>
    <n v="0"/>
    <n v="128.21"/>
    <n v="0"/>
    <n v="0"/>
    <n v="29"/>
    <n v="2051.36"/>
    <n v="1472.5862068965516"/>
    <n v="0"/>
    <n v="0"/>
    <n v="0"/>
    <n v="3718.09"/>
    <s v="&gt;90 days"/>
    <n v="3"/>
    <s v="B"/>
    <n v="21"/>
    <n v="1334.5901737407801"/>
  </r>
  <r>
    <s v="ST436-101-230"/>
    <s v="24VDC Y1(进口）"/>
    <x v="1"/>
    <n v="202"/>
    <x v="1"/>
    <s v="HVX"/>
    <s v="Order specific"/>
    <s v="Order specific"/>
    <n v="2100"/>
    <n v="109"/>
    <n v="0"/>
    <n v="123.91"/>
    <n v="10"/>
    <n v="0"/>
    <n v="0"/>
    <n v="13506.19"/>
    <s v=""/>
    <n v="1239.0999999999999"/>
    <n v="0"/>
    <n v="0"/>
    <n v="0"/>
    <s v="Order specific"/>
    <s v="Order specific"/>
    <s v="A"/>
    <s v=""/>
    <n v="0"/>
  </r>
  <r>
    <s v="ST436-101-238"/>
    <s v="48VDC Y1(进口）"/>
    <x v="1"/>
    <n v="202"/>
    <x v="1"/>
    <s v="HVX"/>
    <s v="Order specific"/>
    <s v="Order specific"/>
    <n v="2100"/>
    <n v="114"/>
    <n v="0"/>
    <n v="78"/>
    <n v="10"/>
    <n v="0"/>
    <n v="0"/>
    <n v="8892"/>
    <s v=""/>
    <n v="780"/>
    <n v="0"/>
    <n v="0"/>
    <n v="0"/>
    <s v="Order specific"/>
    <s v="Order specific"/>
    <s v="A"/>
    <s v=""/>
    <n v="0"/>
  </r>
  <r>
    <s v="ST436-101-248"/>
    <s v="BLOCKING MAGNET 110V"/>
    <x v="3"/>
    <n v="202"/>
    <x v="1"/>
    <s v="HVX"/>
    <s v="MRP"/>
    <s v="MRP"/>
    <s v="VMI"/>
    <n v="63"/>
    <n v="0"/>
    <n v="78.31"/>
    <n v="0"/>
    <n v="0"/>
    <n v="230"/>
    <n v="4933.53"/>
    <n v="180.91304347826087"/>
    <n v="0"/>
    <n v="0"/>
    <n v="0"/>
    <n v="18011.3"/>
    <s v="&gt;90 days"/>
    <n v="2"/>
    <s v="B"/>
    <n v="14"/>
    <n v="3004.1534011535691"/>
  </r>
  <r>
    <s v="ST436-101-251"/>
    <s v="手车闭锁电磁铁 125VACDC(国内）"/>
    <x v="3"/>
    <n v="202"/>
    <x v="1"/>
    <s v="HVX"/>
    <s v="MRP"/>
    <s v="MRP"/>
    <s v="VMI"/>
    <n v="8"/>
    <n v="0"/>
    <n v="78"/>
    <n v="0"/>
    <n v="0"/>
    <n v="252"/>
    <n v="624"/>
    <n v="91.25"/>
    <n v="0"/>
    <n v="0"/>
    <n v="0"/>
    <n v="19656"/>
    <s v="&gt;90 days"/>
    <n v="2"/>
    <s v="C"/>
    <n v="14"/>
    <n v="348.65358904109593"/>
  </r>
  <r>
    <s v="ST436-101-359"/>
    <s v="合闸闭锁电磁铁Y1(旧国产)220VACDC"/>
    <x v="3"/>
    <n v="202"/>
    <x v="1"/>
    <s v="HVX"/>
    <s v="MRP"/>
    <s v="MRP"/>
    <s v="VMI"/>
    <n v="16"/>
    <n v="0"/>
    <n v="78"/>
    <n v="0"/>
    <n v="0"/>
    <n v="199"/>
    <n v="1248"/>
    <n v="14.673366834170855"/>
    <n v="0"/>
    <n v="0"/>
    <n v="0"/>
    <n v="15522"/>
    <s v="&lt;15 days"/>
    <n v="2"/>
    <s v="B"/>
    <n v="14"/>
    <n v="37.799013698630233"/>
  </r>
  <r>
    <s v="ST436-102-030"/>
    <s v="24VDC F4&amp;Y0(进口）"/>
    <x v="1"/>
    <n v="202"/>
    <x v="1"/>
    <s v="HVX"/>
    <s v="Order specific"/>
    <s v="Order specific"/>
    <n v="2100"/>
    <n v="10"/>
    <n v="6"/>
    <n v="79"/>
    <n v="10"/>
    <n v="0"/>
    <n v="7"/>
    <n v="790"/>
    <n v="834.28571428571422"/>
    <n v="790"/>
    <n v="0"/>
    <n v="474"/>
    <n v="553"/>
    <s v="Order specific"/>
    <s v="Order specific"/>
    <s v="C"/>
    <s v=""/>
    <n v="0"/>
  </r>
  <r>
    <s v="ST436-102-038"/>
    <s v="48VDC F4&amp;Y0(进口）"/>
    <x v="1"/>
    <n v="202"/>
    <x v="1"/>
    <s v="HVX"/>
    <s v="Order specific"/>
    <s v="Order specific"/>
    <n v="2100"/>
    <n v="34"/>
    <n v="0"/>
    <n v="388.18"/>
    <n v="20"/>
    <n v="0"/>
    <n v="7"/>
    <n v="13198.12"/>
    <n v="521.42857142857144"/>
    <n v="7763.6"/>
    <n v="0"/>
    <n v="0"/>
    <n v="2717.26"/>
    <s v="Order specific"/>
    <s v="Order specific"/>
    <s v="A"/>
    <s v=""/>
    <n v="0"/>
  </r>
  <r>
    <s v="ST436-102-048"/>
    <s v="110VDC F4&amp;Y0(进口）"/>
    <x v="1"/>
    <n v="202"/>
    <x v="1"/>
    <s v="HVX"/>
    <s v="Order specific"/>
    <s v="Order specific"/>
    <n v="2100"/>
    <n v="54"/>
    <n v="0"/>
    <n v="79.88"/>
    <n v="30"/>
    <n v="0"/>
    <n v="135"/>
    <n v="4313.5199999999995"/>
    <n v="91.925925925925924"/>
    <n v="2396.3999999999996"/>
    <n v="0"/>
    <n v="0"/>
    <n v="10783.8"/>
    <s v="Order specific"/>
    <s v="Order specific"/>
    <s v="B"/>
    <s v=""/>
    <n v="0"/>
  </r>
  <r>
    <s v="ST436-102-051"/>
    <s v="F4&amp;手车闭锁电磁铁 125VDC（进口）"/>
    <x v="3"/>
    <n v="202"/>
    <x v="1"/>
    <s v="HVX"/>
    <s v="MRP"/>
    <s v="MRP"/>
    <s v="VMI"/>
    <n v="30"/>
    <n v="0"/>
    <n v="102.04"/>
    <n v="0"/>
    <n v="0"/>
    <n v="26"/>
    <n v="3061.2000000000003"/>
    <n v="758.07692307692309"/>
    <n v="0"/>
    <n v="0"/>
    <n v="0"/>
    <n v="2653.04"/>
    <s v="&gt;90 days"/>
    <n v="3"/>
    <s v="B"/>
    <n v="21"/>
    <n v="1964.4237589041099"/>
  </r>
  <r>
    <s v="ST436-102-058"/>
    <s v="F4&amp;手车闭锁电磁铁 220VDC（进口）"/>
    <x v="3"/>
    <n v="202"/>
    <x v="1"/>
    <s v="HVX"/>
    <s v="MRP"/>
    <s v="MRP"/>
    <s v="VMI"/>
    <n v="3"/>
    <n v="0"/>
    <n v="79"/>
    <n v="0"/>
    <n v="0"/>
    <n v="132"/>
    <n v="237"/>
    <n v="82.954545454545453"/>
    <n v="0"/>
    <n v="0"/>
    <n v="0"/>
    <n v="10428"/>
    <s v="&lt;90 days"/>
    <n v="2"/>
    <s v="C"/>
    <n v="14"/>
    <n v="130.02144657534248"/>
  </r>
  <r>
    <s v="ST437-201-106"/>
    <s v="蛇皮管"/>
    <x v="1"/>
    <n v="202"/>
    <x v="1"/>
    <s v="HVX"/>
    <s v="Order specific"/>
    <s v="Order specific"/>
    <n v="2100"/>
    <n v="55"/>
    <n v="0"/>
    <n v="8.1999999999999993"/>
    <n v="0"/>
    <n v="0"/>
    <n v="75.599999999999994"/>
    <n v="450.99999999999994"/>
    <n v="14.484126984126986"/>
    <n v="0"/>
    <n v="0"/>
    <n v="0"/>
    <n v="619.91999999999985"/>
    <s v="Order specific"/>
    <s v="Order specific"/>
    <s v="C"/>
    <s v=""/>
    <n v="0"/>
  </r>
  <r>
    <s v="ST440-110-009"/>
    <s v="护线橡胶圈"/>
    <x v="6"/>
    <n v="202"/>
    <x v="1"/>
    <s v="HVX"/>
    <s v="Order specific"/>
    <s v="Order specific"/>
    <n v="2100"/>
    <n v="288"/>
    <n v="0"/>
    <n v="0.4"/>
    <n v="0"/>
    <n v="0"/>
    <n v="21"/>
    <n v="115.2"/>
    <n v="955.95238095238096"/>
    <n v="0"/>
    <n v="0"/>
    <n v="0"/>
    <n v="8.4"/>
    <s v="Order specific"/>
    <s v="Order specific"/>
    <s v="C"/>
    <s v=""/>
    <n v="0"/>
  </r>
  <r>
    <s v="ST440-110-010"/>
    <s v="固定式端子排"/>
    <x v="3"/>
    <n v="202"/>
    <x v="1"/>
    <s v="HVX"/>
    <s v="MRP"/>
    <s v="MRP"/>
    <s v="VMI"/>
    <n v="911"/>
    <n v="0"/>
    <n v="1.22"/>
    <n v="0"/>
    <n v="0"/>
    <n v="264"/>
    <n v="1111.42"/>
    <n v="398.18181818181813"/>
    <n v="0"/>
    <n v="0"/>
    <n v="0"/>
    <n v="322.08"/>
    <s v="&gt;90 days"/>
    <n v="3"/>
    <s v="B"/>
    <n v="21"/>
    <n v="694.85064904109595"/>
  </r>
  <r>
    <s v="ST440-120-021"/>
    <s v="WIRE SLEEVE 6X10X3"/>
    <x v="2"/>
    <n v="202"/>
    <x v="1"/>
    <s v="HVX"/>
    <s v="SM"/>
    <s v="kanban"/>
    <n v="2600"/>
    <n v="160"/>
    <n v="640"/>
    <n v="0.13"/>
    <n v="0"/>
    <n v="160"/>
    <n v="759"/>
    <n v="20.8"/>
    <n v="438.09617918313575"/>
    <n v="0"/>
    <n v="10.4"/>
    <n v="83.2"/>
    <n v="98.67"/>
    <s v="&gt;90 days"/>
    <n v="3"/>
    <s v="C"/>
    <n v="21"/>
    <n v="13.069952717922501"/>
  </r>
  <r>
    <s v="ST440-201-722"/>
    <s v="END STOP E/U"/>
    <x v="2"/>
    <n v="219"/>
    <x v="1"/>
    <s v="HVX"/>
    <s v="SM"/>
    <s v="kanban"/>
    <n v="2600"/>
    <n v="500"/>
    <n v="1440"/>
    <n v="1.1299999999999999"/>
    <n v="0"/>
    <n v="360"/>
    <n v="7040"/>
    <n v="565"/>
    <n v="8.295454545454545"/>
    <n v="0"/>
    <n v="203.39999999999998"/>
    <n v="1627.1999999999998"/>
    <n v="7955.1999999999989"/>
    <s v="&lt;15 days"/>
    <n v="3"/>
    <s v="C"/>
    <n v="21"/>
    <n v="0"/>
  </r>
  <r>
    <s v="ST443-002-101"/>
    <s v="AUX SWITCH"/>
    <x v="4"/>
    <n v="219"/>
    <x v="1"/>
    <s v="HVX"/>
    <s v="Order specific"/>
    <s v="Order specific"/>
    <n v="2100"/>
    <n v="65"/>
    <n v="0"/>
    <n v="109.26"/>
    <n v="0"/>
    <n v="0"/>
    <n v="501"/>
    <n v="7101.9000000000005"/>
    <n v="364.27145708582833"/>
    <n v="0"/>
    <n v="0"/>
    <n v="0"/>
    <n v="54739.26"/>
    <s v="Order specific"/>
    <s v="Order specific"/>
    <s v="B"/>
    <s v=""/>
    <n v="0"/>
  </r>
  <r>
    <s v="ST443-002-104"/>
    <s v="02辅开"/>
    <x v="3"/>
    <n v="219"/>
    <x v="1"/>
    <s v="HVX"/>
    <s v="MRP"/>
    <s v="MRP"/>
    <s v="VMI"/>
    <n v="149"/>
    <n v="0"/>
    <n v="107.98"/>
    <n v="0"/>
    <n v="0"/>
    <n v="2305"/>
    <n v="16089.02"/>
    <n v="10.292841648590022"/>
    <n v="0"/>
    <n v="0"/>
    <n v="0"/>
    <n v="248893.90000000002"/>
    <s v="&lt;15 days"/>
    <n v="1"/>
    <s v="A"/>
    <n v="7"/>
    <n v="3397.1058709378299"/>
  </r>
  <r>
    <s v="ST443-002-109"/>
    <s v="01辅开"/>
    <x v="3"/>
    <n v="219"/>
    <x v="1"/>
    <s v="HVX"/>
    <s v="MRP"/>
    <s v="MRP"/>
    <s v="VMI"/>
    <n v="2"/>
    <n v="0"/>
    <n v="109.26"/>
    <n v="0"/>
    <n v="0"/>
    <n v="20251"/>
    <n v="218.52"/>
    <n v="2.6855463927707275"/>
    <n v="0"/>
    <n v="0"/>
    <n v="0"/>
    <n v="2212624.2600000002"/>
    <s v="&lt;15 days"/>
    <n v="1"/>
    <s v="C"/>
    <n v="7"/>
    <n v="0"/>
  </r>
  <r>
    <s v="ST443-002-111"/>
    <s v="Aux. switch CR90"/>
    <x v="1"/>
    <n v="202"/>
    <x v="1"/>
    <s v="HVX"/>
    <s v="Order specific"/>
    <s v="Order specific"/>
    <n v="2100"/>
    <n v="2"/>
    <n v="0"/>
    <n v="80"/>
    <n v="0"/>
    <n v="0"/>
    <n v="8"/>
    <n v="160"/>
    <n v="91.25"/>
    <n v="0"/>
    <n v="0"/>
    <n v="0"/>
    <n v="640"/>
    <s v="Order specific"/>
    <s v="Order specific"/>
    <s v="C"/>
    <s v=""/>
    <n v="0"/>
  </r>
  <r>
    <s v="VAH12-63-50"/>
    <s v="VAH CIRCUIT BREAKER"/>
    <x v="21"/>
    <n v="213"/>
    <x v="1"/>
    <s v="HVX"/>
    <s v="Order specific"/>
    <s v="Order specific"/>
    <n v="2100"/>
    <n v="3"/>
    <n v="0"/>
    <n v="261211.7"/>
    <n v="0"/>
    <n v="0"/>
    <n v="0"/>
    <n v="783635.10000000009"/>
    <s v=""/>
    <n v="0"/>
    <n v="0"/>
    <n v="0"/>
    <n v="0"/>
    <s v="Order specific"/>
    <s v="Order specific"/>
    <s v="A"/>
    <s v=""/>
    <n v="0"/>
  </r>
  <r>
    <s v="WIRING-BHVX"/>
    <s v="WIRING"/>
    <x v="2"/>
    <n v="202"/>
    <x v="1"/>
    <s v="HVX"/>
    <s v="MRP"/>
    <s v="MRP"/>
    <n v="2600"/>
    <n v="221"/>
    <n v="82"/>
    <n v="111.4"/>
    <n v="0"/>
    <n v="30"/>
    <n v="3165"/>
    <n v="24619.4"/>
    <n v="0.34597156398104267"/>
    <n v="0"/>
    <n v="1671"/>
    <n v="9134.8000000000011"/>
    <n v="352581"/>
    <s v="&lt;15 days"/>
    <n v="1"/>
    <s v="A"/>
    <n v="7"/>
    <n v="0"/>
  </r>
  <r>
    <m/>
    <m/>
    <x v="22"/>
    <m/>
    <x v="2"/>
    <m/>
    <m/>
    <m/>
    <m/>
    <m/>
    <m/>
    <m/>
    <m/>
    <m/>
    <m/>
    <m/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895">
  <r>
    <s v="283316/022ST"/>
    <s v="合闸线圈(DC220V)"/>
    <s v="FEP"/>
    <n v="212"/>
    <x v="0"/>
    <s v="VEP"/>
    <x v="0"/>
    <s v="Order specific"/>
    <n v="2100"/>
    <n v="8"/>
    <n v="0"/>
    <n v="48.86"/>
    <n v="0"/>
    <n v="0"/>
    <n v="0"/>
    <n v="390.88"/>
    <s v=""/>
    <n v="0"/>
    <n v="0"/>
    <n v="0"/>
    <n v="0"/>
    <s v="Order specific"/>
    <s v="Order specific"/>
    <s v="C"/>
    <s v=""/>
    <n v="0"/>
  </r>
  <r>
    <s v="468133/001"/>
    <s v="FEP手动储能杆"/>
    <s v="FEP"/>
    <n v="212"/>
    <x v="0"/>
    <s v="VEP"/>
    <x v="0"/>
    <s v="Order specific"/>
    <n v="2100"/>
    <n v="1"/>
    <n v="0"/>
    <n v="0"/>
    <n v="0"/>
    <n v="0"/>
    <n v="0"/>
    <n v="0"/>
    <s v=""/>
    <n v="0"/>
    <n v="0"/>
    <n v="0"/>
    <n v="0"/>
    <s v="Order specific"/>
    <s v="Order specific"/>
    <s v="D"/>
    <s v=""/>
    <n v="0"/>
  </r>
  <r>
    <s v="AGS000440-01"/>
    <s v="BEARING"/>
    <s v="XA"/>
    <n v="202"/>
    <x v="1"/>
    <s v="HVX"/>
    <x v="0"/>
    <s v="Order specific"/>
    <n v="2100"/>
    <n v="10"/>
    <n v="0"/>
    <n v="238"/>
    <n v="0"/>
    <n v="0"/>
    <n v="100"/>
    <n v="2380"/>
    <n v="36.5"/>
    <n v="0"/>
    <n v="0"/>
    <n v="0"/>
    <n v="23800"/>
    <s v="Order specific"/>
    <s v="Order specific"/>
    <s v="B"/>
    <s v=""/>
    <n v="0"/>
  </r>
  <r>
    <s v="AGS000777-01"/>
    <s v="COMPLETE LEVER"/>
    <s v="SM"/>
    <n v="212"/>
    <x v="1"/>
    <s v="HVX"/>
    <x v="1"/>
    <s v="kanban"/>
    <n v="2600"/>
    <n v="116"/>
    <n v="250"/>
    <n v="18"/>
    <n v="0"/>
    <n v="50"/>
    <n v="1259"/>
    <n v="2088"/>
    <n v="33.62986497220016"/>
    <n v="0"/>
    <n v="450"/>
    <n v="4500"/>
    <n v="22662"/>
    <s v="&lt;90 days"/>
    <n v="2"/>
    <s v="B"/>
    <n v="14"/>
    <n v="804.38991780821925"/>
  </r>
  <r>
    <s v="AGS001184-01"/>
    <s v="DISK"/>
    <s v="SM"/>
    <n v="202"/>
    <x v="1"/>
    <s v="HVX"/>
    <x v="1"/>
    <s v="kanban"/>
    <n v="2600"/>
    <n v="155"/>
    <n v="60"/>
    <n v="4.51"/>
    <n v="0"/>
    <n v="30"/>
    <n v="875"/>
    <n v="699.05"/>
    <n v="64.657142857142858"/>
    <n v="0"/>
    <n v="67.649999999999991"/>
    <n v="270.59999999999997"/>
    <n v="3946.25"/>
    <s v="&lt;90 days"/>
    <n v="3"/>
    <s v="C"/>
    <n v="21"/>
    <n v="311.52361643835616"/>
  </r>
  <r>
    <s v="AGS001658-01"/>
    <s v="合分电磁铁缓冲垫"/>
    <s v="SM"/>
    <n v="202"/>
    <x v="1"/>
    <s v="HVX"/>
    <x v="1"/>
    <s v="kanban"/>
    <n v="2600"/>
    <n v="311"/>
    <n v="800"/>
    <n v="2.5"/>
    <n v="0"/>
    <n v="400"/>
    <n v="16287"/>
    <n v="777.5"/>
    <n v="6.9696690612144661"/>
    <n v="0"/>
    <n v="500"/>
    <n v="2000"/>
    <n v="40717.5"/>
    <s v="&lt;15 days"/>
    <n v="2"/>
    <s v="C"/>
    <n v="14"/>
    <n v="0"/>
  </r>
  <r>
    <s v="AGS001665-01"/>
    <s v="SPACER"/>
    <s v="XA"/>
    <n v="212"/>
    <x v="1"/>
    <s v="HVX"/>
    <x v="0"/>
    <s v="Order specific"/>
    <n v="2100"/>
    <n v="20"/>
    <n v="0"/>
    <n v="1.1399999999999999"/>
    <n v="0"/>
    <n v="0"/>
    <n v="123"/>
    <n v="22.799999999999997"/>
    <n v="59.349593495934961"/>
    <n v="0"/>
    <n v="0"/>
    <n v="0"/>
    <n v="140.22"/>
    <s v="Order specific"/>
    <s v="Order specific"/>
    <s v="C"/>
    <s v=""/>
    <n v="0"/>
  </r>
  <r>
    <s v="AGS001780-01"/>
    <s v="合分闸指示安装件"/>
    <s v="VMI"/>
    <n v="202"/>
    <x v="1"/>
    <s v="HVX"/>
    <x v="2"/>
    <s v="MRP"/>
    <s v="VMI"/>
    <n v="1"/>
    <n v="0"/>
    <n v="20"/>
    <n v="0"/>
    <n v="0"/>
    <n v="866"/>
    <n v="20"/>
    <n v="0.42147806004618937"/>
    <n v="0"/>
    <n v="0"/>
    <n v="0"/>
    <n v="17320"/>
    <s v="&lt;15 days"/>
    <n v="2"/>
    <s v="C"/>
    <n v="14"/>
    <n v="0"/>
  </r>
  <r>
    <s v="AGS002432-01"/>
    <s v="AXLE"/>
    <s v="SM"/>
    <n v="202"/>
    <x v="1"/>
    <s v="HVX"/>
    <x v="1"/>
    <s v="kanban"/>
    <n v="2600"/>
    <n v="2460"/>
    <n v="3000"/>
    <n v="0.7"/>
    <n v="0"/>
    <n v="300"/>
    <n v="1515"/>
    <n v="1722"/>
    <n v="592.67326732673268"/>
    <n v="0"/>
    <n v="105"/>
    <n v="2100"/>
    <n v="1060.5"/>
    <s v="&gt;90 days"/>
    <n v="3"/>
    <s v="B"/>
    <n v="21"/>
    <n v="1096.2500547945206"/>
  </r>
  <r>
    <s v="AGS002438-01"/>
    <s v="F4装配连接件"/>
    <s v="VMI"/>
    <n v="202"/>
    <x v="1"/>
    <s v="HVX"/>
    <x v="2"/>
    <s v="MRP"/>
    <s v="VMI"/>
    <n v="10"/>
    <n v="0"/>
    <n v="5.54"/>
    <n v="0"/>
    <n v="0"/>
    <n v="605"/>
    <n v="55.4"/>
    <n v="6.0330578512396693"/>
    <n v="0"/>
    <n v="0"/>
    <n v="0"/>
    <n v="3351.7"/>
    <s v="&lt;15 days"/>
    <n v="3"/>
    <s v="C"/>
    <n v="21"/>
    <n v="0"/>
  </r>
  <r>
    <s v="AGS002439-01"/>
    <s v="FISHPLATE"/>
    <s v="SM"/>
    <n v="202"/>
    <x v="1"/>
    <s v="HVX"/>
    <x v="1"/>
    <s v="kanban"/>
    <n v="2600"/>
    <n v="229"/>
    <n v="380"/>
    <n v="1.17"/>
    <n v="0"/>
    <n v="120"/>
    <n v="606"/>
    <n v="267.93"/>
    <n v="137.92904290429044"/>
    <n v="0"/>
    <n v="70.199999999999989"/>
    <n v="444.59999999999997"/>
    <n v="709.02"/>
    <s v="&gt;90 days"/>
    <n v="3"/>
    <s v="C"/>
    <n v="21"/>
    <n v="149.91046520547948"/>
  </r>
  <r>
    <s v="AGS002751-01"/>
    <s v="卷簧（大电流）"/>
    <s v="O12"/>
    <n v="213"/>
    <x v="1"/>
    <s v="HVX"/>
    <x v="0"/>
    <s v="Order specific"/>
    <n v="2100"/>
    <n v="264"/>
    <n v="810"/>
    <n v="201.66"/>
    <n v="162"/>
    <n v="0"/>
    <n v="1761"/>
    <n v="53238.239999999998"/>
    <n v="54.718909710391827"/>
    <n v="32668.92"/>
    <n v="0"/>
    <n v="163344.6"/>
    <n v="355123.26"/>
    <s v="Order specific"/>
    <s v="Order specific"/>
    <s v="A"/>
    <s v=""/>
    <n v="0"/>
  </r>
  <r>
    <s v="AGS448718-01"/>
    <s v="特殊F4用弹簧&amp;合分按钮弹簧"/>
    <s v="XA"/>
    <n v="219"/>
    <x v="1"/>
    <s v="HVX"/>
    <x v="0"/>
    <s v="Order specific"/>
    <n v="2100"/>
    <n v="640"/>
    <n v="0"/>
    <n v="0.2"/>
    <n v="0"/>
    <n v="0"/>
    <n v="0"/>
    <n v="128"/>
    <s v=""/>
    <n v="0"/>
    <n v="0"/>
    <n v="0"/>
    <n v="0"/>
    <s v="Order specific"/>
    <s v="Order specific"/>
    <s v="C"/>
    <s v=""/>
    <n v="0"/>
  </r>
  <r>
    <s v="AGS457456-01"/>
    <s v="CAP"/>
    <s v="SM"/>
    <n v="202"/>
    <x v="1"/>
    <s v="HVX"/>
    <x v="1"/>
    <s v="kanban"/>
    <n v="2600"/>
    <n v="452"/>
    <n v="600"/>
    <n v="0.87"/>
    <n v="0"/>
    <n v="150"/>
    <n v="331"/>
    <n v="393.24"/>
    <n v="498.42900302114799"/>
    <n v="0"/>
    <n v="65.25"/>
    <n v="522"/>
    <n v="287.96999999999997"/>
    <s v="&gt;90 days"/>
    <n v="3"/>
    <s v="C"/>
    <n v="21"/>
    <n v="248.6034295890411"/>
  </r>
  <r>
    <s v="AGS600887-01"/>
    <s v="GEAR"/>
    <s v="XB"/>
    <n v="202"/>
    <x v="1"/>
    <s v="HVX"/>
    <x v="0"/>
    <s v="Order specific"/>
    <n v="2100"/>
    <n v="4"/>
    <n v="0"/>
    <n v="188.03"/>
    <n v="0"/>
    <n v="0"/>
    <n v="52"/>
    <n v="752.12"/>
    <n v="28.07692307692308"/>
    <n v="0"/>
    <n v="0"/>
    <n v="0"/>
    <n v="9777.56"/>
    <s v="Order specific"/>
    <s v="Order specific"/>
    <s v="C"/>
    <s v=""/>
    <n v="0"/>
  </r>
  <r>
    <s v="AGS637817-01"/>
    <s v="绝缘子"/>
    <s v="MTX"/>
    <n v="212"/>
    <x v="1"/>
    <s v="HVX"/>
    <x v="0"/>
    <s v="Order specific"/>
    <n v="2100"/>
    <n v="9"/>
    <n v="21"/>
    <n v="84.48"/>
    <n v="0"/>
    <n v="0"/>
    <n v="132"/>
    <n v="760.32"/>
    <n v="24.886363636363633"/>
    <n v="0"/>
    <n v="0"/>
    <n v="1774.0800000000002"/>
    <n v="11151.36"/>
    <s v="Order specific"/>
    <s v="Order specific"/>
    <s v="C"/>
    <s v=""/>
    <n v="0"/>
  </r>
  <r>
    <s v="AGS637822-01"/>
    <s v="绝缘子"/>
    <s v="MTX"/>
    <n v="213"/>
    <x v="1"/>
    <s v="HVX"/>
    <x v="0"/>
    <s v="Order specific"/>
    <n v="2100"/>
    <n v="120"/>
    <n v="0"/>
    <n v="173.58"/>
    <n v="96"/>
    <n v="0"/>
    <n v="271"/>
    <n v="20829.600000000002"/>
    <n v="161.62361623616235"/>
    <n v="16663.68"/>
    <n v="0"/>
    <n v="0"/>
    <n v="47040.18"/>
    <s v="Order specific"/>
    <s v="Order specific"/>
    <s v="A"/>
    <s v=""/>
    <n v="0"/>
  </r>
  <r>
    <s v="AGS637827-01"/>
    <s v="绝缘子"/>
    <s v="MTX"/>
    <n v="213"/>
    <x v="1"/>
    <s v="HVX"/>
    <x v="0"/>
    <s v="Order specific"/>
    <n v="2100"/>
    <n v="36"/>
    <n v="0"/>
    <n v="201.2"/>
    <n v="18"/>
    <n v="0"/>
    <n v="21"/>
    <n v="7243.2"/>
    <n v="625.71428571428567"/>
    <n v="3621.6"/>
    <n v="0"/>
    <n v="0"/>
    <n v="4225.2"/>
    <s v="Order specific"/>
    <s v="Order specific"/>
    <s v="A"/>
    <s v=""/>
    <n v="0"/>
  </r>
  <r>
    <s v="AGS637876-01"/>
    <s v="绝缘子"/>
    <s v="MTX"/>
    <n v="213"/>
    <x v="1"/>
    <s v="HVX"/>
    <x v="0"/>
    <s v="Order specific"/>
    <n v="2100"/>
    <n v="18"/>
    <n v="0"/>
    <n v="181.37"/>
    <n v="18"/>
    <n v="0"/>
    <n v="0"/>
    <n v="3264.66"/>
    <s v=""/>
    <n v="3264.66"/>
    <n v="0"/>
    <n v="0"/>
    <n v="0"/>
    <s v="Order specific"/>
    <s v="Order specific"/>
    <s v="B"/>
    <s v=""/>
    <n v="0"/>
  </r>
  <r>
    <s v="AGS637876-02"/>
    <s v="绝缘子"/>
    <s v="XA"/>
    <n v="213"/>
    <x v="1"/>
    <s v="HVX"/>
    <x v="0"/>
    <s v="Order specific"/>
    <n v="2100"/>
    <n v="48"/>
    <n v="0"/>
    <n v="243.83"/>
    <n v="18"/>
    <n v="0"/>
    <n v="48"/>
    <n v="11703.84"/>
    <n v="365"/>
    <n v="4388.9400000000005"/>
    <n v="0"/>
    <n v="0"/>
    <n v="11703.84"/>
    <s v="Order specific"/>
    <s v="Order specific"/>
    <s v="A"/>
    <s v=""/>
    <n v="0"/>
  </r>
  <r>
    <s v="AGS646005-01"/>
    <s v="垫片"/>
    <s v="XA"/>
    <n v="212"/>
    <x v="1"/>
    <s v="HVX"/>
    <x v="0"/>
    <s v="Order specific"/>
    <n v="2100"/>
    <n v="112"/>
    <n v="2"/>
    <n v="0.7"/>
    <n v="0"/>
    <n v="0"/>
    <n v="192"/>
    <n v="78.399999999999991"/>
    <n v="212.91666666666669"/>
    <n v="0"/>
    <n v="0"/>
    <n v="1.4"/>
    <n v="134.39999999999998"/>
    <s v="Order specific"/>
    <s v="Order specific"/>
    <s v="C"/>
    <s v=""/>
    <n v="0"/>
  </r>
  <r>
    <s v="AGS650081-01"/>
    <s v="COMPRESSION SPRING"/>
    <s v="SM"/>
    <n v="219"/>
    <x v="1"/>
    <s v="HVX"/>
    <x v="1"/>
    <s v="kanban"/>
    <n v="2600"/>
    <n v="139"/>
    <n v="240"/>
    <n v="0.3"/>
    <n v="0"/>
    <n v="60"/>
    <n v="403"/>
    <n v="41.699999999999996"/>
    <n v="125.89330024813896"/>
    <n v="0"/>
    <n v="9"/>
    <n v="72"/>
    <n v="120.89999999999999"/>
    <s v="&gt;90 days"/>
    <n v="3"/>
    <s v="C"/>
    <n v="21"/>
    <n v="22.931112328767121"/>
  </r>
  <r>
    <s v="AGS650146-01"/>
    <s v="弹簧"/>
    <s v="MTX"/>
    <n v="219"/>
    <x v="1"/>
    <s v="HVX"/>
    <x v="0"/>
    <s v="Order specific"/>
    <n v="2100"/>
    <n v="30"/>
    <n v="9"/>
    <n v="0.97"/>
    <n v="0"/>
    <n v="0"/>
    <n v="69"/>
    <n v="29.099999999999998"/>
    <n v="158.69565217391303"/>
    <n v="0"/>
    <n v="0"/>
    <n v="8.73"/>
    <n v="66.929999999999993"/>
    <s v="Order specific"/>
    <s v="Order specific"/>
    <s v="C"/>
    <s v=""/>
    <n v="0"/>
  </r>
  <r>
    <s v="AGS650147-01"/>
    <s v="弹簧"/>
    <s v="XA"/>
    <n v="219"/>
    <x v="1"/>
    <s v="HVX"/>
    <x v="0"/>
    <s v="Order specific"/>
    <n v="2100"/>
    <n v="112"/>
    <n v="0"/>
    <n v="0.32"/>
    <n v="0"/>
    <n v="0"/>
    <n v="208"/>
    <n v="35.840000000000003"/>
    <n v="196.53846153846152"/>
    <n v="0"/>
    <n v="0"/>
    <n v="0"/>
    <n v="66.56"/>
    <s v="Order specific"/>
    <s v="Order specific"/>
    <s v="C"/>
    <s v=""/>
    <n v="0"/>
  </r>
  <r>
    <s v="AGS650230-01"/>
    <s v="弹簧"/>
    <s v="XA"/>
    <n v="219"/>
    <x v="1"/>
    <s v="HVX"/>
    <x v="0"/>
    <s v="Order specific"/>
    <n v="2100"/>
    <n v="107"/>
    <n v="0"/>
    <n v="0.27"/>
    <n v="0"/>
    <n v="0"/>
    <n v="179"/>
    <n v="28.89"/>
    <n v="218.18435754189943"/>
    <n v="0"/>
    <n v="0"/>
    <n v="0"/>
    <n v="48.330000000000005"/>
    <s v="Order specific"/>
    <s v="Order specific"/>
    <s v="C"/>
    <s v=""/>
    <n v="0"/>
  </r>
  <r>
    <s v="AGS660416-01"/>
    <s v="GEAR WHEEL"/>
    <s v="XB"/>
    <n v="202"/>
    <x v="1"/>
    <s v="HVX"/>
    <x v="0"/>
    <s v="Order specific"/>
    <n v="2100"/>
    <n v="4"/>
    <n v="0"/>
    <n v="59.83"/>
    <n v="0"/>
    <n v="0"/>
    <n v="52"/>
    <n v="239.32"/>
    <n v="28.07692307692308"/>
    <n v="0"/>
    <n v="0"/>
    <n v="0"/>
    <n v="3111.16"/>
    <s v="Order specific"/>
    <s v="Order specific"/>
    <s v="C"/>
    <s v=""/>
    <n v="0"/>
  </r>
  <r>
    <s v="AGS667429-01"/>
    <s v="合闸电磁铁110VDC"/>
    <s v="VXA"/>
    <n v="213"/>
    <x v="1"/>
    <s v="HVX"/>
    <x v="0"/>
    <s v="Order specific"/>
    <n v="2100"/>
    <n v="7"/>
    <n v="0"/>
    <n v="799.98"/>
    <n v="0"/>
    <n v="0"/>
    <n v="0"/>
    <n v="5599.8600000000006"/>
    <s v=""/>
    <n v="0"/>
    <n v="0"/>
    <n v="0"/>
    <n v="0"/>
    <s v="Order specific"/>
    <s v="Order specific"/>
    <s v="B"/>
    <s v=""/>
    <n v="0"/>
  </r>
  <r>
    <s v="AGS667430-01"/>
    <s v="合闸电磁铁220VDC"/>
    <s v="VXA"/>
    <n v="213"/>
    <x v="1"/>
    <s v="HVX"/>
    <x v="0"/>
    <s v="Order specific"/>
    <n v="2100"/>
    <n v="2"/>
    <n v="0"/>
    <n v="950.42"/>
    <n v="0"/>
    <n v="0"/>
    <n v="7"/>
    <n v="1900.84"/>
    <n v="104.28571428571428"/>
    <n v="0"/>
    <n v="0"/>
    <n v="0"/>
    <n v="6652.94"/>
    <s v="Order specific"/>
    <s v="Order specific"/>
    <s v="B"/>
    <s v=""/>
    <n v="0"/>
  </r>
  <r>
    <s v="AGS669455-01"/>
    <s v="铁道断路器分闸电磁铁AC220V"/>
    <s v="TRA"/>
    <n v="213"/>
    <x v="1"/>
    <s v="HVX"/>
    <x v="0"/>
    <s v="Order specific"/>
    <n v="2100"/>
    <n v="10"/>
    <n v="0"/>
    <n v="319.92"/>
    <n v="0"/>
    <n v="0"/>
    <n v="0"/>
    <n v="3199.2000000000003"/>
    <s v=""/>
    <n v="0"/>
    <n v="0"/>
    <n v="0"/>
    <n v="0"/>
    <s v="Order specific"/>
    <s v="Order specific"/>
    <s v="B"/>
    <s v=""/>
    <n v="0"/>
  </r>
  <r>
    <s v="AGS670380-01"/>
    <s v="垫块"/>
    <s v="MTX"/>
    <n v="202"/>
    <x v="1"/>
    <s v="HVX"/>
    <x v="0"/>
    <s v="Order specific"/>
    <n v="2100"/>
    <n v="6"/>
    <n v="0"/>
    <n v="4.9000000000000004"/>
    <n v="0"/>
    <n v="0"/>
    <n v="48"/>
    <n v="29.400000000000002"/>
    <n v="45.625"/>
    <n v="0"/>
    <n v="0"/>
    <n v="0"/>
    <n v="235.20000000000002"/>
    <s v="Order specific"/>
    <s v="Order specific"/>
    <s v="C"/>
    <s v=""/>
    <n v="0"/>
  </r>
  <r>
    <s v="AGS693389-01"/>
    <s v=" Break release F11(220V DC)"/>
    <s v="TRA"/>
    <n v="213"/>
    <x v="1"/>
    <s v="HVX"/>
    <x v="0"/>
    <s v="Order specific"/>
    <n v="2100"/>
    <n v="1"/>
    <n v="0"/>
    <n v="647.48"/>
    <n v="0"/>
    <n v="0"/>
    <n v="1"/>
    <n v="647.48"/>
    <n v="365"/>
    <n v="0"/>
    <n v="0"/>
    <n v="0"/>
    <n v="647.48"/>
    <s v="Order specific"/>
    <s v="Order specific"/>
    <s v="C"/>
    <s v=""/>
    <n v="0"/>
  </r>
  <r>
    <s v="AGS693707-01"/>
    <s v="电动手车闭锁电磁铁DC110V"/>
    <s v="XA"/>
    <n v="202"/>
    <x v="1"/>
    <s v="HVX"/>
    <x v="0"/>
    <s v="Order specific"/>
    <n v="2100"/>
    <n v="20"/>
    <n v="30"/>
    <n v="79.42"/>
    <n v="20"/>
    <n v="0"/>
    <n v="142"/>
    <n v="1588.4"/>
    <n v="51.408450704225352"/>
    <n v="1588.4"/>
    <n v="0"/>
    <n v="2382.6"/>
    <n v="11277.64"/>
    <s v="Order specific"/>
    <s v="Order specific"/>
    <s v="B"/>
    <s v=""/>
    <n v="0"/>
  </r>
  <r>
    <s v="AGS693708-01"/>
    <s v="电动手车闭锁电磁铁DC220V"/>
    <s v="XA"/>
    <n v="213"/>
    <x v="1"/>
    <s v="HVX"/>
    <x v="0"/>
    <s v="Order specific"/>
    <n v="2100"/>
    <n v="42"/>
    <n v="4"/>
    <n v="165.94"/>
    <n v="20"/>
    <n v="0"/>
    <n v="42"/>
    <n v="6969.48"/>
    <n v="365"/>
    <n v="3318.8"/>
    <n v="0"/>
    <n v="663.76"/>
    <n v="6969.48"/>
    <s v="Order specific"/>
    <s v="Order specific"/>
    <s v="B"/>
    <s v=""/>
    <n v="0"/>
  </r>
  <r>
    <s v="AGS693709-01"/>
    <s v="电动手车闭锁电磁铁DC125V"/>
    <s v="XA"/>
    <n v="202"/>
    <x v="1"/>
    <s v="HVX"/>
    <x v="0"/>
    <s v="Order specific"/>
    <n v="2100"/>
    <n v="69"/>
    <n v="0"/>
    <n v="104.7"/>
    <n v="0"/>
    <n v="0"/>
    <n v="15"/>
    <n v="7224.3"/>
    <n v="1678.9999999999998"/>
    <n v="0"/>
    <n v="0"/>
    <n v="0"/>
    <n v="1570.5"/>
    <s v="Order specific"/>
    <s v="Order specific"/>
    <s v="A"/>
    <s v=""/>
    <n v="0"/>
  </r>
  <r>
    <s v="AGS699220-01"/>
    <s v="铁道断路器电机DC220V"/>
    <s v="VXA"/>
    <n v="213"/>
    <x v="1"/>
    <s v="HVX"/>
    <x v="0"/>
    <s v="Order specific"/>
    <n v="2100"/>
    <n v="7"/>
    <n v="0"/>
    <n v="1199.96"/>
    <n v="0"/>
    <n v="0"/>
    <n v="0"/>
    <n v="8399.7200000000012"/>
    <s v=""/>
    <n v="0"/>
    <n v="0"/>
    <n v="0"/>
    <n v="0"/>
    <s v="Order specific"/>
    <s v="Order specific"/>
    <s v="A"/>
    <s v=""/>
    <n v="0"/>
  </r>
  <r>
    <s v="AGSC10152-01"/>
    <s v="鸭嘴触子片16mm"/>
    <s v="VMI"/>
    <n v="202"/>
    <x v="1"/>
    <s v="HVX"/>
    <x v="2"/>
    <s v="MRP"/>
    <s v="VMI"/>
    <n v="631"/>
    <n v="0"/>
    <n v="20.66"/>
    <n v="0"/>
    <n v="0"/>
    <n v="50240"/>
    <n v="13036.460000000001"/>
    <n v="4.5842953821656049"/>
    <n v="0"/>
    <n v="0"/>
    <n v="0"/>
    <n v="1037958.4"/>
    <s v="&lt;15 days"/>
    <n v="1"/>
    <s v="A"/>
    <n v="7"/>
    <n v="0"/>
  </r>
  <r>
    <s v="AGSC11246-01"/>
    <s v="BUTTON"/>
    <s v="VXA"/>
    <n v="213"/>
    <x v="1"/>
    <s v="HVX"/>
    <x v="0"/>
    <s v="Order specific"/>
    <n v="2100"/>
    <n v="22"/>
    <n v="0"/>
    <n v="3.63"/>
    <n v="0"/>
    <n v="0"/>
    <n v="0"/>
    <n v="79.86"/>
    <s v=""/>
    <n v="0"/>
    <n v="0"/>
    <n v="0"/>
    <n v="0"/>
    <s v="Order specific"/>
    <s v="Order specific"/>
    <s v="C"/>
    <s v=""/>
    <n v="0"/>
  </r>
  <r>
    <s v="AGSC11247-01"/>
    <s v="BUTTON"/>
    <s v="VXA"/>
    <n v="213"/>
    <x v="1"/>
    <s v="HVX"/>
    <x v="0"/>
    <s v="Order specific"/>
    <n v="2100"/>
    <n v="30"/>
    <n v="4"/>
    <n v="3.63"/>
    <n v="0"/>
    <n v="0"/>
    <n v="89"/>
    <n v="108.89999999999999"/>
    <n v="123.03370786516854"/>
    <n v="0"/>
    <n v="0"/>
    <n v="14.52"/>
    <n v="323.07"/>
    <s v="Order specific"/>
    <s v="Order specific"/>
    <s v="C"/>
    <s v=""/>
    <n v="0"/>
  </r>
  <r>
    <s v="AGSC11412-01"/>
    <s v="64针航空插支架"/>
    <s v="VMI"/>
    <n v="219"/>
    <x v="1"/>
    <s v="HVX"/>
    <x v="2"/>
    <s v="MRP"/>
    <s v="VMI"/>
    <n v="7"/>
    <n v="0"/>
    <n v="47.86"/>
    <n v="0"/>
    <n v="0"/>
    <n v="3388"/>
    <n v="335.02"/>
    <n v="0.75413223140495866"/>
    <n v="0"/>
    <n v="0"/>
    <n v="0"/>
    <n v="162149.68"/>
    <s v="&lt;15 days"/>
    <n v="2"/>
    <s v="C"/>
    <n v="14"/>
    <n v="0"/>
  </r>
  <r>
    <s v="AGSC11923-01"/>
    <s v="触子间隔套"/>
    <s v="XA"/>
    <n v="202"/>
    <x v="1"/>
    <s v="HVX"/>
    <x v="0"/>
    <s v="Order specific"/>
    <n v="2100"/>
    <n v="834"/>
    <n v="384"/>
    <n v="0.5"/>
    <n v="0"/>
    <n v="0"/>
    <n v="1947"/>
    <n v="417"/>
    <n v="156.34822804314328"/>
    <n v="0"/>
    <n v="0"/>
    <n v="192"/>
    <n v="973.5"/>
    <s v="Order specific"/>
    <s v="Order specific"/>
    <s v="C"/>
    <s v=""/>
    <n v="0"/>
  </r>
  <r>
    <s v="AGSC13404-01"/>
    <s v="DICK"/>
    <s v="XB"/>
    <n v="202"/>
    <x v="1"/>
    <s v="HVX"/>
    <x v="0"/>
    <s v="Order specific"/>
    <n v="2100"/>
    <n v="109"/>
    <n v="0"/>
    <n v="1"/>
    <n v="0"/>
    <n v="0"/>
    <n v="104"/>
    <n v="109"/>
    <n v="382.54807692307696"/>
    <n v="0"/>
    <n v="0"/>
    <n v="0"/>
    <n v="104"/>
    <s v="Order specific"/>
    <s v="Order specific"/>
    <s v="C"/>
    <s v=""/>
    <n v="0"/>
  </r>
  <r>
    <s v="AGSC13625-01"/>
    <s v="FEMALE CONNECTOR"/>
    <s v="SM"/>
    <n v="219"/>
    <x v="1"/>
    <s v="HVX"/>
    <x v="1"/>
    <s v="kanban"/>
    <n v="2600"/>
    <n v="1132"/>
    <n v="1612"/>
    <n v="1.29"/>
    <n v="0"/>
    <n v="352"/>
    <n v="4808"/>
    <n v="1460.28"/>
    <n v="85.935940099833616"/>
    <n v="0"/>
    <n v="227.04000000000002"/>
    <n v="2079.48"/>
    <n v="6202.3200000000006"/>
    <s v="&lt;90 days"/>
    <n v="3"/>
    <s v="B"/>
    <n v="21"/>
    <n v="728.26656657534249"/>
  </r>
  <r>
    <s v="AGSC26575-01"/>
    <s v="销子"/>
    <s v="XA"/>
    <n v="202"/>
    <x v="1"/>
    <s v="HVX"/>
    <x v="0"/>
    <s v="Order specific"/>
    <n v="2100"/>
    <n v="17"/>
    <n v="0"/>
    <n v="5.24"/>
    <n v="0"/>
    <n v="0"/>
    <n v="98"/>
    <n v="89.08"/>
    <n v="63.316326530612244"/>
    <n v="0"/>
    <n v="0"/>
    <n v="0"/>
    <n v="513.52"/>
    <s v="Order specific"/>
    <s v="Order specific"/>
    <s v="C"/>
    <s v=""/>
    <n v="0"/>
  </r>
  <r>
    <s v="AGSC27127-01"/>
    <s v="类似F4电磁铁DC12V"/>
    <s v="XA"/>
    <n v="213"/>
    <x v="1"/>
    <s v="HVX"/>
    <x v="0"/>
    <s v="Order specific"/>
    <n v="2100"/>
    <n v="20"/>
    <n v="0"/>
    <n v="1609.18"/>
    <n v="20"/>
    <n v="0"/>
    <n v="0"/>
    <n v="32183.600000000002"/>
    <s v=""/>
    <n v="32183.600000000002"/>
    <n v="0"/>
    <n v="0"/>
    <n v="0"/>
    <s v="Order specific"/>
    <s v="Order specific"/>
    <s v="A"/>
    <s v=""/>
    <n v="0"/>
  </r>
  <r>
    <s v="AGSC35165-01"/>
    <s v="VXA脱扣线圈220VDC"/>
    <s v="VXA"/>
    <n v="213"/>
    <x v="1"/>
    <s v="HVX"/>
    <x v="0"/>
    <s v="Order specific"/>
    <n v="2100"/>
    <n v="8"/>
    <n v="0"/>
    <n v="668.25"/>
    <n v="0"/>
    <n v="0"/>
    <n v="7"/>
    <n v="5346"/>
    <n v="417.14285714285711"/>
    <n v="0"/>
    <n v="0"/>
    <n v="0"/>
    <n v="4677.75"/>
    <s v="Order specific"/>
    <s v="Order specific"/>
    <s v="B"/>
    <s v=""/>
    <n v="0"/>
  </r>
  <r>
    <s v="AGSC35226-01"/>
    <s v="Make release F2(220V DC)"/>
    <s v="TRA"/>
    <n v="213"/>
    <x v="1"/>
    <s v="HVX"/>
    <x v="0"/>
    <s v="Order specific"/>
    <n v="2100"/>
    <n v="1"/>
    <n v="0"/>
    <n v="647.48"/>
    <n v="0"/>
    <n v="0"/>
    <n v="1"/>
    <n v="647.48"/>
    <n v="365"/>
    <n v="0"/>
    <n v="0"/>
    <n v="0"/>
    <n v="647.48"/>
    <s v="Order specific"/>
    <s v="Order specific"/>
    <s v="C"/>
    <s v=""/>
    <n v="0"/>
  </r>
  <r>
    <s v="AGSC36833-01"/>
    <s v="固定式端子排导轨"/>
    <s v="VMI"/>
    <n v="219"/>
    <x v="1"/>
    <s v="HVX"/>
    <x v="2"/>
    <s v="MRP"/>
    <s v="VMI"/>
    <n v="6"/>
    <n v="0"/>
    <n v="5.5"/>
    <n v="0"/>
    <n v="0"/>
    <n v="144"/>
    <n v="33"/>
    <n v="15.208333333333332"/>
    <n v="0"/>
    <n v="0"/>
    <n v="0"/>
    <n v="792"/>
    <s v="&lt;30 days"/>
    <n v="3"/>
    <s v="C"/>
    <n v="21"/>
    <n v="0"/>
  </r>
  <r>
    <s v="AGSC38756-01"/>
    <s v="大圆盘手车电动手车电机220VDC"/>
    <s v="XB"/>
    <n v="202"/>
    <x v="1"/>
    <s v="HVX"/>
    <x v="0"/>
    <s v="Order specific"/>
    <n v="2100"/>
    <n v="4"/>
    <n v="0"/>
    <n v="166.67"/>
    <n v="0"/>
    <n v="0"/>
    <n v="52"/>
    <n v="666.68"/>
    <n v="28.07692307692308"/>
    <n v="0"/>
    <n v="0"/>
    <n v="0"/>
    <n v="8666.84"/>
    <s v="Order specific"/>
    <s v="Order specific"/>
    <s v="C"/>
    <s v=""/>
    <n v="0"/>
  </r>
  <r>
    <s v="AGSC38766-01"/>
    <s v="VXA电机220VDC"/>
    <s v="VXA"/>
    <n v="213"/>
    <x v="1"/>
    <s v="HVX"/>
    <x v="0"/>
    <s v="Order specific"/>
    <n v="2100"/>
    <n v="6"/>
    <n v="0"/>
    <n v="1280.79"/>
    <n v="0"/>
    <n v="0"/>
    <n v="6"/>
    <n v="7684.74"/>
    <n v="365"/>
    <n v="0"/>
    <n v="0"/>
    <n v="0"/>
    <n v="7684.74"/>
    <s v="Order specific"/>
    <s v="Order specific"/>
    <s v="A"/>
    <s v=""/>
    <n v="0"/>
  </r>
  <r>
    <s v="AGSC38942-01"/>
    <s v="8极辅开"/>
    <s v="XA"/>
    <n v="202"/>
    <x v="1"/>
    <s v="HVX"/>
    <x v="0"/>
    <s v="Order specific"/>
    <n v="2100"/>
    <n v="6"/>
    <n v="0"/>
    <n v="190"/>
    <n v="0"/>
    <n v="0"/>
    <n v="1"/>
    <n v="1140"/>
    <n v="2190"/>
    <n v="0"/>
    <n v="0"/>
    <n v="0"/>
    <n v="190"/>
    <s v="Order specific"/>
    <s v="Order specific"/>
    <s v="B"/>
    <s v=""/>
    <n v="0"/>
  </r>
  <r>
    <s v="AGSC38943-01"/>
    <s v="10极辅开"/>
    <s v="XA"/>
    <n v="202"/>
    <x v="1"/>
    <s v="HVX"/>
    <x v="0"/>
    <s v="Order specific"/>
    <n v="2100"/>
    <n v="41"/>
    <n v="40"/>
    <n v="230"/>
    <n v="0"/>
    <n v="0"/>
    <n v="95"/>
    <n v="9430"/>
    <n v="157.5263157894737"/>
    <n v="0"/>
    <n v="0"/>
    <n v="9200"/>
    <n v="21850"/>
    <s v="Order specific"/>
    <s v="Order specific"/>
    <s v="A"/>
    <s v=""/>
    <n v="0"/>
  </r>
  <r>
    <s v="AGSC65858-01"/>
    <s v="分闸按钮"/>
    <s v="XA"/>
    <n v="212"/>
    <x v="1"/>
    <s v="HVX"/>
    <x v="0"/>
    <s v="Order specific"/>
    <n v="2100"/>
    <n v="228"/>
    <n v="0"/>
    <n v="10.6"/>
    <n v="0"/>
    <n v="0"/>
    <n v="392"/>
    <n v="2416.7999999999997"/>
    <n v="212.29591836734693"/>
    <n v="0"/>
    <n v="0"/>
    <n v="0"/>
    <n v="4155.2"/>
    <s v="Order specific"/>
    <s v="Order specific"/>
    <s v="B"/>
    <s v=""/>
    <n v="0"/>
  </r>
  <r>
    <s v="AGSC66138-01"/>
    <s v="手车横梁扳手"/>
    <s v="XA"/>
    <n v="202"/>
    <x v="1"/>
    <s v="HVX"/>
    <x v="0"/>
    <s v="Order specific"/>
    <n v="2100"/>
    <n v="40"/>
    <n v="0"/>
    <n v="49.67"/>
    <n v="0"/>
    <n v="0"/>
    <n v="98"/>
    <n v="1986.8000000000002"/>
    <n v="148.9795918367347"/>
    <n v="0"/>
    <n v="0"/>
    <n v="0"/>
    <n v="4867.66"/>
    <s v="Order specific"/>
    <s v="Order specific"/>
    <s v="B"/>
    <s v=""/>
    <n v="0"/>
  </r>
  <r>
    <s v="AGSC67398-01"/>
    <s v="手车横梁标签"/>
    <s v="XA"/>
    <n v="202"/>
    <x v="1"/>
    <s v="HVX"/>
    <x v="0"/>
    <s v="Order specific"/>
    <n v="2100"/>
    <n v="149"/>
    <n v="0"/>
    <n v="0.13"/>
    <n v="0"/>
    <n v="0"/>
    <n v="188"/>
    <n v="19.37"/>
    <n v="289.281914893617"/>
    <n v="0"/>
    <n v="0"/>
    <n v="0"/>
    <n v="24.44"/>
    <s v="Order specific"/>
    <s v="Order specific"/>
    <s v="C"/>
    <s v=""/>
    <n v="0"/>
  </r>
  <r>
    <s v="AGSC68201-01"/>
    <s v="大圆盘手车电机线保护条"/>
    <s v="XA"/>
    <n v="212"/>
    <x v="1"/>
    <s v="HVX"/>
    <x v="0"/>
    <s v="Order specific"/>
    <n v="2100"/>
    <n v="2"/>
    <n v="0"/>
    <n v="70"/>
    <n v="0"/>
    <n v="0"/>
    <n v="52"/>
    <n v="140"/>
    <n v="14.03846153846154"/>
    <n v="0"/>
    <n v="0"/>
    <n v="0"/>
    <n v="3640"/>
    <s v="Order specific"/>
    <s v="Order specific"/>
    <s v="C"/>
    <s v=""/>
    <n v="0"/>
  </r>
  <r>
    <s v="AGSC69266-02"/>
    <s v="大圆盘手车弹簧罩"/>
    <s v="MTX"/>
    <n v="212"/>
    <x v="1"/>
    <s v="HVX"/>
    <x v="0"/>
    <s v="Order specific"/>
    <n v="2100"/>
    <n v="15"/>
    <n v="0"/>
    <n v="40"/>
    <n v="0"/>
    <n v="0"/>
    <n v="12"/>
    <n v="600"/>
    <n v="456.25"/>
    <n v="0"/>
    <n v="0"/>
    <n v="0"/>
    <n v="480"/>
    <s v="Order specific"/>
    <s v="Order specific"/>
    <s v="C"/>
    <s v=""/>
    <n v="0"/>
  </r>
  <r>
    <s v="AGSC71107-01"/>
    <s v="大电流触头"/>
    <s v="XA"/>
    <n v="202"/>
    <x v="1"/>
    <s v="HVX"/>
    <x v="0"/>
    <s v="Order specific"/>
    <n v="2100"/>
    <n v="1"/>
    <n v="23"/>
    <n v="967.89"/>
    <n v="0"/>
    <n v="0"/>
    <n v="48"/>
    <n v="967.89"/>
    <n v="7.6041666666666661"/>
    <n v="0"/>
    <n v="0"/>
    <n v="22261.47"/>
    <n v="46458.720000000001"/>
    <s v="Order specific"/>
    <s v="Order specific"/>
    <s v="B"/>
    <s v=""/>
    <n v="0"/>
  </r>
  <r>
    <s v="AGSC71115-01"/>
    <s v="大圆盘手车联锁销"/>
    <s v="XA"/>
    <n v="212"/>
    <x v="1"/>
    <s v="HVX"/>
    <x v="0"/>
    <s v="Order specific"/>
    <n v="2100"/>
    <n v="56"/>
    <n v="1"/>
    <n v="1.6"/>
    <n v="0"/>
    <n v="0"/>
    <n v="96"/>
    <n v="89.600000000000009"/>
    <n v="212.91666666666669"/>
    <n v="0"/>
    <n v="0"/>
    <n v="1.6"/>
    <n v="153.60000000000002"/>
    <s v="Order specific"/>
    <s v="Order specific"/>
    <s v="C"/>
    <s v=""/>
    <n v="0"/>
  </r>
  <r>
    <s v="AGSC71139-01"/>
    <s v="大圆盘手车接地铜排"/>
    <s v="XA"/>
    <n v="212"/>
    <x v="1"/>
    <s v="HVX"/>
    <x v="0"/>
    <s v="Order specific"/>
    <n v="2100"/>
    <n v="50"/>
    <n v="0"/>
    <n v="141.32"/>
    <n v="0"/>
    <n v="0"/>
    <n v="88"/>
    <n v="7066"/>
    <n v="207.38636363636365"/>
    <n v="0"/>
    <n v="0"/>
    <n v="0"/>
    <n v="12436.16"/>
    <s v="Order specific"/>
    <s v="Order specific"/>
    <s v="B"/>
    <s v=""/>
    <n v="0"/>
  </r>
  <r>
    <s v="AGSC71140-01"/>
    <s v="大圆盘手车接地铜排"/>
    <s v="MTX"/>
    <n v="212"/>
    <x v="1"/>
    <s v="HVX"/>
    <x v="0"/>
    <s v="Order specific"/>
    <n v="2100"/>
    <n v="3"/>
    <n v="0"/>
    <n v="153.75"/>
    <n v="0"/>
    <n v="0"/>
    <n v="6"/>
    <n v="461.25"/>
    <n v="182.5"/>
    <n v="0"/>
    <n v="0"/>
    <n v="0"/>
    <n v="922.5"/>
    <s v="Order specific"/>
    <s v="Order specific"/>
    <s v="C"/>
    <s v=""/>
    <n v="0"/>
  </r>
  <r>
    <s v="AGSC71141-01"/>
    <s v="大圆盘手车接地铜片"/>
    <s v="XA"/>
    <n v="212"/>
    <x v="1"/>
    <s v="HVX"/>
    <x v="0"/>
    <s v="Order specific"/>
    <n v="2100"/>
    <n v="50"/>
    <n v="0"/>
    <n v="41.57"/>
    <n v="0"/>
    <n v="0"/>
    <n v="84"/>
    <n v="2078.5"/>
    <n v="217.26190476190476"/>
    <n v="0"/>
    <n v="0"/>
    <n v="0"/>
    <n v="3491.88"/>
    <s v="Order specific"/>
    <s v="Order specific"/>
    <s v="B"/>
    <s v=""/>
    <n v="0"/>
  </r>
  <r>
    <s v="AGSC71142-02"/>
    <s v="大圆盘手车接地铜片"/>
    <s v="XA"/>
    <n v="212"/>
    <x v="1"/>
    <s v="HVX"/>
    <x v="0"/>
    <s v="Order specific"/>
    <n v="2100"/>
    <n v="1"/>
    <n v="0"/>
    <n v="41.3"/>
    <n v="0"/>
    <n v="0"/>
    <n v="0"/>
    <n v="41.3"/>
    <s v=""/>
    <n v="0"/>
    <n v="0"/>
    <n v="0"/>
    <n v="0"/>
    <s v="Order specific"/>
    <s v="Order specific"/>
    <s v="C"/>
    <s v=""/>
    <n v="0"/>
  </r>
  <r>
    <s v="AGSC71143-01"/>
    <s v="大圆盘手车接地铜排"/>
    <s v="MTX"/>
    <n v="202"/>
    <x v="1"/>
    <s v="HVX"/>
    <x v="0"/>
    <s v="Order specific"/>
    <n v="2100"/>
    <n v="3"/>
    <n v="0"/>
    <n v="79.61"/>
    <n v="0"/>
    <n v="0"/>
    <n v="6"/>
    <n v="238.82999999999998"/>
    <n v="182.5"/>
    <n v="0"/>
    <n v="0"/>
    <n v="0"/>
    <n v="477.65999999999997"/>
    <s v="Order specific"/>
    <s v="Order specific"/>
    <s v="C"/>
    <s v=""/>
    <n v="0"/>
  </r>
  <r>
    <s v="AGSC71144-01"/>
    <s v="大圆盘手车接地铜片"/>
    <s v="XA"/>
    <n v="202"/>
    <x v="1"/>
    <s v="HVX"/>
    <x v="0"/>
    <s v="Order specific"/>
    <n v="2100"/>
    <n v="55"/>
    <n v="1"/>
    <n v="6.59"/>
    <n v="0"/>
    <n v="0"/>
    <n v="94"/>
    <n v="362.45"/>
    <n v="213.56382978723406"/>
    <n v="0"/>
    <n v="0"/>
    <n v="6.59"/>
    <n v="619.46"/>
    <s v="Order specific"/>
    <s v="Order specific"/>
    <s v="C"/>
    <s v=""/>
    <n v="0"/>
  </r>
  <r>
    <s v="AGSC71148-01"/>
    <s v="大圆盘手车垫圈"/>
    <s v="XA"/>
    <n v="212"/>
    <x v="1"/>
    <s v="HVX"/>
    <x v="0"/>
    <s v="Order specific"/>
    <n v="2100"/>
    <n v="112"/>
    <n v="0"/>
    <n v="1"/>
    <n v="0"/>
    <n v="0"/>
    <n v="196"/>
    <n v="112"/>
    <n v="208.57142857142856"/>
    <n v="0"/>
    <n v="0"/>
    <n v="0"/>
    <n v="196"/>
    <s v="Order specific"/>
    <s v="Order specific"/>
    <s v="C"/>
    <s v=""/>
    <n v="0"/>
  </r>
  <r>
    <s v="AGSC71149-01"/>
    <s v="大圆盘手车拉簧"/>
    <s v="XA"/>
    <n v="219"/>
    <x v="1"/>
    <s v="HVX"/>
    <x v="0"/>
    <s v="Order specific"/>
    <n v="2100"/>
    <n v="56"/>
    <n v="0"/>
    <n v="0.2"/>
    <n v="0"/>
    <n v="0"/>
    <n v="96"/>
    <n v="11.200000000000001"/>
    <n v="212.91666666666669"/>
    <n v="0"/>
    <n v="0"/>
    <n v="0"/>
    <n v="19.200000000000003"/>
    <s v="Order specific"/>
    <s v="Order specific"/>
    <s v="C"/>
    <s v=""/>
    <n v="0"/>
  </r>
  <r>
    <s v="AGSC71155-01"/>
    <s v="大圆盘手车定位块"/>
    <s v="XA"/>
    <n v="202"/>
    <x v="1"/>
    <s v="HVX"/>
    <x v="0"/>
    <s v="Order specific"/>
    <n v="2100"/>
    <n v="56"/>
    <n v="0"/>
    <n v="1.87"/>
    <n v="0"/>
    <n v="0"/>
    <n v="98"/>
    <n v="104.72"/>
    <n v="208.57142857142856"/>
    <n v="0"/>
    <n v="0"/>
    <n v="0"/>
    <n v="183.26000000000002"/>
    <s v="Order specific"/>
    <s v="Order specific"/>
    <s v="C"/>
    <s v=""/>
    <n v="0"/>
  </r>
  <r>
    <s v="AGSC71156-01"/>
    <s v="大圆盘手车定位罩"/>
    <s v="XA"/>
    <n v="202"/>
    <x v="1"/>
    <s v="HVX"/>
    <x v="0"/>
    <s v="Order specific"/>
    <n v="2100"/>
    <n v="39"/>
    <n v="1"/>
    <n v="4.33"/>
    <n v="0"/>
    <n v="0"/>
    <n v="98"/>
    <n v="168.87"/>
    <n v="145.25510204081633"/>
    <n v="0"/>
    <n v="0"/>
    <n v="4.33"/>
    <n v="424.34000000000003"/>
    <s v="Order specific"/>
    <s v="Order specific"/>
    <s v="C"/>
    <s v=""/>
    <n v="0"/>
  </r>
  <r>
    <s v="AGSC71157-01"/>
    <s v="大圆盘手车底板"/>
    <s v="XA"/>
    <n v="202"/>
    <x v="1"/>
    <s v="HVX"/>
    <x v="0"/>
    <s v="Order specific"/>
    <n v="2100"/>
    <n v="40"/>
    <n v="0"/>
    <n v="118.59"/>
    <n v="0"/>
    <n v="0"/>
    <n v="98"/>
    <n v="4743.6000000000004"/>
    <n v="148.9795918367347"/>
    <n v="0"/>
    <n v="0"/>
    <n v="0"/>
    <n v="11621.82"/>
    <s v="Order specific"/>
    <s v="Order specific"/>
    <s v="B"/>
    <s v=""/>
    <n v="0"/>
  </r>
  <r>
    <s v="AGSC71162-01"/>
    <s v="大圆盘手车门闭锁件"/>
    <s v="XA"/>
    <n v="202"/>
    <x v="1"/>
    <s v="HVX"/>
    <x v="0"/>
    <s v="Order specific"/>
    <n v="2100"/>
    <n v="50"/>
    <n v="0"/>
    <n v="12.24"/>
    <n v="0"/>
    <n v="0"/>
    <n v="84"/>
    <n v="612"/>
    <n v="217.26190476190476"/>
    <n v="0"/>
    <n v="0"/>
    <n v="0"/>
    <n v="1028.1600000000001"/>
    <s v="Order specific"/>
    <s v="Order specific"/>
    <s v="C"/>
    <s v=""/>
    <n v="0"/>
  </r>
  <r>
    <s v="AGSC71162-02"/>
    <s v="大圆盘手车门闭锁件"/>
    <s v="XA"/>
    <n v="202"/>
    <x v="1"/>
    <s v="HVX"/>
    <x v="0"/>
    <s v="Order specific"/>
    <n v="2100"/>
    <n v="2"/>
    <n v="1"/>
    <n v="6.64"/>
    <n v="0"/>
    <n v="0"/>
    <n v="4"/>
    <n v="13.28"/>
    <m/>
    <m/>
    <m/>
    <m/>
    <m/>
    <m/>
    <m/>
    <m/>
    <m/>
    <m/>
  </r>
  <r>
    <s v="AGSC71163-01"/>
    <s v="大圆盘手车门闭锁垫块"/>
    <s v="XA"/>
    <n v="202"/>
    <x v="1"/>
    <s v="HVX"/>
    <x v="0"/>
    <s v="Order specific"/>
    <n v="2100"/>
    <n v="50"/>
    <n v="0"/>
    <n v="3.48"/>
    <n v="0"/>
    <n v="0"/>
    <n v="88"/>
    <n v="174"/>
    <m/>
    <m/>
    <m/>
    <m/>
    <m/>
    <m/>
    <m/>
    <m/>
    <m/>
    <m/>
  </r>
  <r>
    <s v="AGSC71164-01"/>
    <s v="大圆盘手车门闭锁件"/>
    <s v="XA"/>
    <n v="202"/>
    <x v="1"/>
    <s v="HVX"/>
    <x v="0"/>
    <s v="Order specific"/>
    <n v="2100"/>
    <n v="50"/>
    <n v="0"/>
    <n v="3.15"/>
    <n v="0"/>
    <n v="0"/>
    <n v="88"/>
    <n v="157.5"/>
    <n v="207.38636363636365"/>
    <n v="0"/>
    <n v="0"/>
    <n v="0"/>
    <n v="277.2"/>
    <s v="Order specific"/>
    <s v="Order specific"/>
    <s v="C"/>
    <s v=""/>
    <n v="0"/>
  </r>
  <r>
    <s v="AGSC71165-01"/>
    <s v="大圆盘手车门闭锁件"/>
    <s v="XA"/>
    <n v="202"/>
    <x v="1"/>
    <s v="HVX"/>
    <x v="0"/>
    <s v="Order specific"/>
    <n v="2100"/>
    <n v="50"/>
    <n v="0"/>
    <n v="5.03"/>
    <n v="0"/>
    <n v="0"/>
    <n v="88"/>
    <n v="251.5"/>
    <n v="207.38636363636365"/>
    <n v="0"/>
    <n v="0"/>
    <n v="0"/>
    <n v="442.64000000000004"/>
    <s v="Order specific"/>
    <s v="Order specific"/>
    <s v="C"/>
    <s v=""/>
    <n v="0"/>
  </r>
  <r>
    <s v="AGSC71200-01"/>
    <s v="大圆盘手车S6联锁件"/>
    <s v="XA"/>
    <n v="202"/>
    <x v="1"/>
    <s v="HVX"/>
    <x v="0"/>
    <s v="Order specific"/>
    <n v="2100"/>
    <n v="56"/>
    <n v="1"/>
    <n v="4.88"/>
    <n v="0"/>
    <n v="0"/>
    <n v="96"/>
    <n v="273.27999999999997"/>
    <n v="190.10416666666669"/>
    <n v="0"/>
    <n v="0"/>
    <n v="4.88"/>
    <n v="468.48"/>
    <s v="Order specific"/>
    <s v="Order specific"/>
    <s v="C"/>
    <s v=""/>
    <n v="0"/>
  </r>
  <r>
    <s v="AGSC71201-01"/>
    <s v="大圆盘手车滑动联锁件"/>
    <s v="XA"/>
    <n v="202"/>
    <x v="1"/>
    <s v="HVX"/>
    <x v="0"/>
    <s v="Order specific"/>
    <n v="2100"/>
    <n v="56"/>
    <n v="1"/>
    <n v="27.46"/>
    <n v="0"/>
    <n v="0"/>
    <n v="95"/>
    <n v="1537.76"/>
    <n v="215.15789473684208"/>
    <n v="0"/>
    <n v="0"/>
    <n v="27.46"/>
    <n v="2608.7000000000003"/>
    <s v="Order specific"/>
    <s v="Order specific"/>
    <s v="B"/>
    <s v=""/>
    <n v="0"/>
  </r>
  <r>
    <s v="AGSC71212-01"/>
    <s v="大圆盘手车联锁轴"/>
    <s v="MTX"/>
    <n v="212"/>
    <x v="1"/>
    <s v="HVX"/>
    <x v="0"/>
    <s v="Order specific"/>
    <n v="2100"/>
    <n v="2"/>
    <n v="0"/>
    <n v="8.06"/>
    <n v="0"/>
    <n v="0"/>
    <n v="7"/>
    <n v="16.12"/>
    <n v="2920"/>
    <n v="0"/>
    <n v="0"/>
    <n v="0"/>
    <n v="56.42"/>
    <s v="Order specific"/>
    <s v="Order specific"/>
    <s v="C"/>
    <s v=""/>
    <n v="0"/>
  </r>
  <r>
    <s v="AGSC71214-01"/>
    <s v="大圆盘手车联锁片"/>
    <s v="MTX"/>
    <n v="202"/>
    <x v="1"/>
    <s v="HVX"/>
    <x v="0"/>
    <s v="Order specific"/>
    <n v="2100"/>
    <n v="12"/>
    <n v="0"/>
    <n v="10.029999999999999"/>
    <n v="0"/>
    <n v="0"/>
    <n v="9"/>
    <n v="120.35999999999999"/>
    <n v="81.1111111111111"/>
    <n v="0"/>
    <n v="0"/>
    <n v="0"/>
    <n v="90.27"/>
    <s v="Order specific"/>
    <s v="Order specific"/>
    <s v="C"/>
    <s v=""/>
    <n v="0"/>
  </r>
  <r>
    <s v="AGSC71218-01"/>
    <s v="大圆盘手车S7装配件"/>
    <s v="XA"/>
    <n v="212"/>
    <x v="1"/>
    <s v="HVX"/>
    <x v="0"/>
    <s v="Order specific"/>
    <n v="2100"/>
    <n v="2"/>
    <n v="0"/>
    <n v="6.5"/>
    <n v="0"/>
    <n v="0"/>
    <n v="52"/>
    <n v="13"/>
    <n v="84.230769230769241"/>
    <n v="0"/>
    <n v="0"/>
    <n v="0"/>
    <n v="338"/>
    <s v="Order specific"/>
    <s v="Order specific"/>
    <s v="C"/>
    <s v=""/>
    <n v="0"/>
  </r>
  <r>
    <s v="AGSC71230-01"/>
    <s v="DIVER DISK"/>
    <s v="XB"/>
    <n v="212"/>
    <x v="1"/>
    <s v="HVX"/>
    <x v="0"/>
    <s v="Order specific"/>
    <n v="2100"/>
    <n v="3"/>
    <n v="0"/>
    <n v="18.91"/>
    <n v="0"/>
    <n v="0"/>
    <n v="52"/>
    <n v="56.730000000000004"/>
    <n v="14.03846153846154"/>
    <n v="0"/>
    <n v="0"/>
    <n v="0"/>
    <n v="983.32"/>
    <s v="Order specific"/>
    <s v="Order specific"/>
    <s v="C"/>
    <s v=""/>
    <n v="0"/>
  </r>
  <r>
    <s v="AGSC71231-01"/>
    <s v="GEAR WHEEL"/>
    <s v="XB"/>
    <n v="212"/>
    <x v="1"/>
    <s v="HVX"/>
    <x v="0"/>
    <s v="Order specific"/>
    <n v="2100"/>
    <n v="3"/>
    <n v="0"/>
    <n v="24.86"/>
    <n v="0"/>
    <n v="0"/>
    <n v="52"/>
    <n v="74.58"/>
    <n v="21.05769230769231"/>
    <n v="0"/>
    <n v="0"/>
    <n v="0"/>
    <n v="1292.72"/>
    <s v="Order specific"/>
    <s v="Order specific"/>
    <s v="C"/>
    <s v=""/>
    <n v="0"/>
  </r>
  <r>
    <s v="AGSC71232-01"/>
    <s v="CENTERING RING"/>
    <s v="XB"/>
    <n v="212"/>
    <x v="1"/>
    <s v="HVX"/>
    <x v="0"/>
    <s v="Order specific"/>
    <n v="2100"/>
    <n v="3"/>
    <n v="0"/>
    <n v="3.01"/>
    <n v="0"/>
    <n v="0"/>
    <n v="52"/>
    <n v="9.0299999999999994"/>
    <n v="21.05769230769231"/>
    <n v="0"/>
    <n v="0"/>
    <n v="0"/>
    <n v="156.51999999999998"/>
    <s v="Order specific"/>
    <s v="Order specific"/>
    <s v="C"/>
    <s v=""/>
    <n v="0"/>
  </r>
  <r>
    <s v="AGSC71233-01"/>
    <s v="CLAMPING PIECE"/>
    <s v="XB"/>
    <n v="212"/>
    <x v="1"/>
    <s v="HVX"/>
    <x v="0"/>
    <s v="Order specific"/>
    <n v="2100"/>
    <n v="1"/>
    <n v="0"/>
    <n v="3.17"/>
    <n v="0"/>
    <n v="0"/>
    <n v="52"/>
    <n v="3.17"/>
    <n v="21.05769230769231"/>
    <n v="0"/>
    <n v="0"/>
    <n v="0"/>
    <n v="164.84"/>
    <s v="Order specific"/>
    <s v="Order specific"/>
    <s v="C"/>
    <s v=""/>
    <n v="0"/>
  </r>
  <r>
    <s v="AGSC71234-01"/>
    <s v="FRICTION DISC"/>
    <s v="XA"/>
    <n v="213"/>
    <x v="1"/>
    <s v="HVX"/>
    <x v="0"/>
    <s v="Order specific"/>
    <n v="2100"/>
    <n v="29"/>
    <n v="0"/>
    <n v="193.8"/>
    <n v="0"/>
    <n v="0"/>
    <n v="51"/>
    <n v="5620.2000000000007"/>
    <n v="7.1568627450980395"/>
    <n v="0"/>
    <n v="0"/>
    <n v="0"/>
    <n v="9883.8000000000011"/>
    <s v="Order specific"/>
    <s v="Order specific"/>
    <s v="B"/>
    <s v=""/>
    <n v="0"/>
  </r>
  <r>
    <s v="AGSC71239-01"/>
    <s v="大圆盘电动手车电机支撑片"/>
    <s v="XA"/>
    <n v="202"/>
    <x v="1"/>
    <s v="HVX"/>
    <x v="0"/>
    <s v="Order specific"/>
    <n v="2100"/>
    <n v="1"/>
    <n v="0"/>
    <n v="1.51"/>
    <n v="0"/>
    <n v="0"/>
    <n v="52"/>
    <n v="1.51"/>
    <n v="203.55769230769232"/>
    <n v="0"/>
    <n v="0"/>
    <n v="0"/>
    <n v="78.52"/>
    <s v="Order specific"/>
    <s v="Order specific"/>
    <s v="C"/>
    <s v=""/>
    <n v="0"/>
  </r>
  <r>
    <s v="AGSC71245-01"/>
    <s v="大圆盘电动手车电机支撑片"/>
    <s v="XA"/>
    <n v="202"/>
    <x v="1"/>
    <s v="HVX"/>
    <x v="0"/>
    <s v="Order specific"/>
    <n v="2100"/>
    <n v="5"/>
    <n v="0"/>
    <n v="3.07"/>
    <n v="0"/>
    <n v="0"/>
    <n v="0"/>
    <n v="15.35"/>
    <s v=""/>
    <n v="0"/>
    <n v="0"/>
    <n v="0"/>
    <n v="0"/>
    <s v="Order specific"/>
    <s v="Order specific"/>
    <s v="C"/>
    <s v=""/>
    <n v="0"/>
  </r>
  <r>
    <s v="AGSC71250-01"/>
    <s v="LABEL"/>
    <s v="CVX"/>
    <n v="105"/>
    <x v="1"/>
    <s v="HVX"/>
    <x v="0"/>
    <s v="Order specific"/>
    <n v="2100"/>
    <n v="86"/>
    <n v="0"/>
    <n v="0.35"/>
    <n v="0"/>
    <n v="0"/>
    <n v="82"/>
    <n v="30.099999999999998"/>
    <n v="22.256097560975608"/>
    <n v="0"/>
    <n v="0"/>
    <n v="0"/>
    <n v="28.7"/>
    <s v="Order specific"/>
    <s v="Order specific"/>
    <s v="C"/>
    <s v=""/>
    <n v="0"/>
  </r>
  <r>
    <s v="AGSC71500-01"/>
    <s v="大圆盘手车与壳体固定销"/>
    <s v="XA"/>
    <n v="212"/>
    <x v="1"/>
    <s v="HVX"/>
    <x v="0"/>
    <s v="Order specific"/>
    <n v="2100"/>
    <n v="112"/>
    <n v="0"/>
    <n v="1"/>
    <n v="0"/>
    <n v="0"/>
    <n v="196"/>
    <n v="112"/>
    <n v="160.15306122448979"/>
    <n v="0"/>
    <n v="0"/>
    <n v="0"/>
    <n v="196"/>
    <s v="Order specific"/>
    <s v="Order specific"/>
    <s v="C"/>
    <s v=""/>
    <n v="0"/>
  </r>
  <r>
    <s v="AGSC71564-01"/>
    <s v="大圆盘手车销盖"/>
    <s v="XA"/>
    <n v="212"/>
    <x v="1"/>
    <s v="HVX"/>
    <x v="0"/>
    <s v="Order specific"/>
    <n v="2100"/>
    <n v="112"/>
    <n v="0"/>
    <n v="1"/>
    <n v="0"/>
    <n v="0"/>
    <n v="192"/>
    <n v="112"/>
    <n v="212.91666666666669"/>
    <n v="0"/>
    <n v="0"/>
    <n v="0"/>
    <n v="192"/>
    <s v="Order specific"/>
    <s v="Order specific"/>
    <s v="C"/>
    <s v=""/>
    <n v="0"/>
  </r>
  <r>
    <s v="AGSC71565-01"/>
    <s v="大圆盘手车定位盖"/>
    <s v="XA"/>
    <n v="202"/>
    <x v="1"/>
    <s v="HVX"/>
    <x v="0"/>
    <s v="Order specific"/>
    <n v="2100"/>
    <n v="40"/>
    <n v="0"/>
    <n v="7.7"/>
    <n v="0"/>
    <n v="0"/>
    <n v="96"/>
    <n v="308"/>
    <n v="425.83333333333337"/>
    <n v="0"/>
    <n v="0"/>
    <n v="0"/>
    <n v="739.2"/>
    <s v="Order specific"/>
    <s v="Order specific"/>
    <s v="C"/>
    <s v=""/>
    <n v="0"/>
  </r>
  <r>
    <s v="AGSC71566-01"/>
    <s v="大圆盘手车定位板"/>
    <s v="XA"/>
    <n v="202"/>
    <x v="1"/>
    <s v="HVX"/>
    <x v="0"/>
    <s v="Order specific"/>
    <n v="2100"/>
    <n v="40"/>
    <n v="0"/>
    <n v="3.19"/>
    <n v="0"/>
    <n v="0"/>
    <n v="96"/>
    <n v="127.6"/>
    <n v="152.08333333333334"/>
    <n v="0"/>
    <n v="0"/>
    <n v="0"/>
    <n v="306.24"/>
    <s v="Order specific"/>
    <s v="Order specific"/>
    <s v="C"/>
    <s v=""/>
    <n v="0"/>
  </r>
  <r>
    <s v="AGSC71567-01"/>
    <s v="大圆盘手车定位销"/>
    <s v="XA"/>
    <n v="202"/>
    <x v="1"/>
    <s v="HVX"/>
    <x v="0"/>
    <s v="Order specific"/>
    <n v="2100"/>
    <n v="40"/>
    <n v="0"/>
    <n v="2.59"/>
    <n v="0"/>
    <n v="0"/>
    <n v="96"/>
    <n v="103.6"/>
    <n v="152.08333333333334"/>
    <n v="0"/>
    <n v="0"/>
    <n v="0"/>
    <n v="248.64"/>
    <s v="Order specific"/>
    <s v="Order specific"/>
    <s v="C"/>
    <s v=""/>
    <n v="0"/>
  </r>
  <r>
    <s v="AGSC71571-01"/>
    <s v="大圆盘手车右定位板"/>
    <s v="XA"/>
    <n v="202"/>
    <x v="1"/>
    <s v="HVX"/>
    <x v="0"/>
    <s v="Order specific"/>
    <n v="2100"/>
    <n v="34"/>
    <n v="0"/>
    <n v="32.82"/>
    <n v="0"/>
    <n v="0"/>
    <n v="85"/>
    <n v="1115.8800000000001"/>
    <n v="171.76470588235293"/>
    <n v="0"/>
    <n v="0"/>
    <n v="0"/>
    <n v="2789.7"/>
    <s v="Order specific"/>
    <s v="Order specific"/>
    <s v="B"/>
    <s v=""/>
    <n v="0"/>
  </r>
  <r>
    <s v="AGSC71572-01"/>
    <s v="大圆盘手车左定位板"/>
    <s v="XA"/>
    <n v="202"/>
    <x v="1"/>
    <s v="HVX"/>
    <x v="0"/>
    <s v="Order specific"/>
    <n v="2100"/>
    <n v="34"/>
    <n v="0"/>
    <n v="32.82"/>
    <n v="0"/>
    <n v="0"/>
    <n v="79"/>
    <n v="1115.8800000000001"/>
    <n v="157.08860759493672"/>
    <n v="0"/>
    <n v="0"/>
    <n v="0"/>
    <n v="2592.7800000000002"/>
    <s v="Order specific"/>
    <s v="Order specific"/>
    <s v="B"/>
    <s v=""/>
    <n v="0"/>
  </r>
  <r>
    <s v="AGSC71573-01"/>
    <s v="大圆盘手车后定位板"/>
    <s v="XA"/>
    <n v="202"/>
    <x v="1"/>
    <s v="HVX"/>
    <x v="0"/>
    <s v="Order specific"/>
    <n v="2100"/>
    <n v="38"/>
    <n v="0"/>
    <n v="41.27"/>
    <n v="0"/>
    <n v="0"/>
    <n v="79"/>
    <n v="1568.2600000000002"/>
    <n v="157.08860759493672"/>
    <n v="0"/>
    <n v="0"/>
    <n v="0"/>
    <n v="3260.3300000000004"/>
    <s v="Order specific"/>
    <s v="Order specific"/>
    <s v="B"/>
    <s v=""/>
    <n v="0"/>
  </r>
  <r>
    <s v="AGSC71574-01"/>
    <s v="大圆盘手车舌片"/>
    <s v="XA"/>
    <n v="202"/>
    <x v="1"/>
    <s v="HVX"/>
    <x v="0"/>
    <s v="Order specific"/>
    <n v="2100"/>
    <n v="41"/>
    <n v="0"/>
    <n v="16.5"/>
    <n v="0"/>
    <n v="0"/>
    <n v="91"/>
    <n v="676.5"/>
    <n v="152.41758241758242"/>
    <n v="0"/>
    <n v="0"/>
    <n v="0"/>
    <n v="1501.5"/>
    <s v="Order specific"/>
    <s v="Order specific"/>
    <s v="C"/>
    <s v=""/>
    <n v="0"/>
  </r>
  <r>
    <s v="AGSC71575-01"/>
    <s v="大圆盘手车舌片"/>
    <s v="XA"/>
    <n v="202"/>
    <x v="1"/>
    <s v="HVX"/>
    <x v="0"/>
    <s v="Order specific"/>
    <n v="2100"/>
    <n v="40"/>
    <n v="0"/>
    <n v="10"/>
    <n v="0"/>
    <n v="0"/>
    <n v="92"/>
    <n v="400"/>
    <n v="162.66304347826087"/>
    <n v="0"/>
    <n v="0"/>
    <n v="0"/>
    <n v="920"/>
    <s v="Order specific"/>
    <s v="Order specific"/>
    <s v="C"/>
    <s v=""/>
    <n v="0"/>
  </r>
  <r>
    <s v="AGSC71579-01"/>
    <s v="大圆盘手车舌片连接片"/>
    <s v="XA"/>
    <n v="202"/>
    <x v="1"/>
    <s v="HVX"/>
    <x v="0"/>
    <s v="Order specific"/>
    <n v="2100"/>
    <n v="56"/>
    <n v="0"/>
    <n v="2.86"/>
    <n v="0"/>
    <n v="0"/>
    <n v="98"/>
    <n v="160.16"/>
    <n v="148.9795918367347"/>
    <n v="0"/>
    <n v="0"/>
    <n v="0"/>
    <n v="280.27999999999997"/>
    <s v="Order specific"/>
    <s v="Order specific"/>
    <s v="C"/>
    <s v=""/>
    <n v="0"/>
  </r>
  <r>
    <s v="AGSC71580-01"/>
    <s v="大圆盘手车位置指联锁件"/>
    <s v="XA"/>
    <n v="202"/>
    <x v="1"/>
    <s v="HVX"/>
    <x v="0"/>
    <s v="Order specific"/>
    <n v="2100"/>
    <n v="41"/>
    <n v="1"/>
    <n v="35.630000000000003"/>
    <n v="0"/>
    <n v="0"/>
    <n v="96"/>
    <n v="1460.8300000000002"/>
    <n v="212.91666666666669"/>
    <n v="0"/>
    <n v="0"/>
    <n v="35.630000000000003"/>
    <n v="3420.4800000000005"/>
    <s v="Order specific"/>
    <s v="Order specific"/>
    <s v="B"/>
    <s v=""/>
    <n v="0"/>
  </r>
  <r>
    <s v="AGSC71586-01"/>
    <s v="大圆盘手车后封梁210"/>
    <s v="XA"/>
    <n v="202"/>
    <x v="1"/>
    <s v="HVX"/>
    <x v="0"/>
    <s v="Order specific"/>
    <n v="2100"/>
    <n v="40"/>
    <n v="1"/>
    <n v="23.24"/>
    <n v="0"/>
    <n v="0"/>
    <n v="91"/>
    <n v="929.59999999999991"/>
    <n v="164.45054945054946"/>
    <n v="0"/>
    <n v="0"/>
    <n v="23.24"/>
    <n v="2114.8399999999997"/>
    <s v="Order specific"/>
    <s v="Order specific"/>
    <s v="B"/>
    <s v=""/>
    <n v="0"/>
  </r>
  <r>
    <s v="AGSC71590-01"/>
    <s v="大圆盘手车活门联锁片210"/>
    <s v="XA"/>
    <n v="202"/>
    <x v="1"/>
    <s v="HVX"/>
    <x v="0"/>
    <s v="Order specific"/>
    <n v="2100"/>
    <n v="41"/>
    <n v="0"/>
    <n v="10.93"/>
    <n v="0"/>
    <n v="0"/>
    <n v="96"/>
    <n v="448.13"/>
    <n v="152.08333333333334"/>
    <n v="0"/>
    <n v="0"/>
    <n v="0"/>
    <n v="1049.28"/>
    <s v="Order specific"/>
    <s v="Order specific"/>
    <s v="C"/>
    <s v=""/>
    <n v="0"/>
  </r>
  <r>
    <s v="AGSC71591-01"/>
    <s v="大圆盘手车活门联锁片254"/>
    <s v="XA"/>
    <n v="202"/>
    <x v="1"/>
    <s v="HVX"/>
    <x v="0"/>
    <s v="Order specific"/>
    <n v="2100"/>
    <n v="40"/>
    <n v="0"/>
    <n v="5.58"/>
    <n v="0"/>
    <n v="0"/>
    <n v="91"/>
    <n v="223.2"/>
    <n v="164.45054945054946"/>
    <n v="0"/>
    <n v="0"/>
    <n v="0"/>
    <n v="507.78000000000003"/>
    <s v="Order specific"/>
    <s v="Order specific"/>
    <s v="C"/>
    <s v=""/>
    <n v="0"/>
  </r>
  <r>
    <s v="AGSC71594-01"/>
    <s v="大圆盘手车摇把口挡件"/>
    <s v="XA"/>
    <n v="202"/>
    <x v="1"/>
    <s v="HVX"/>
    <x v="0"/>
    <s v="Order specific"/>
    <n v="2100"/>
    <n v="40"/>
    <n v="0"/>
    <n v="6.13"/>
    <n v="0"/>
    <n v="0"/>
    <n v="96"/>
    <n v="245.2"/>
    <n v="152.08333333333334"/>
    <n v="0"/>
    <n v="0"/>
    <n v="0"/>
    <n v="588.48"/>
    <s v="Order specific"/>
    <s v="Order specific"/>
    <s v="C"/>
    <s v=""/>
    <n v="0"/>
  </r>
  <r>
    <s v="AGSC71595-01"/>
    <s v="大圆盘手车顶盖"/>
    <s v="XA"/>
    <n v="202"/>
    <x v="1"/>
    <s v="HVX"/>
    <x v="0"/>
    <s v="Order specific"/>
    <n v="2100"/>
    <n v="41"/>
    <n v="0"/>
    <n v="26.35"/>
    <n v="0"/>
    <n v="0"/>
    <n v="96"/>
    <n v="1080.3500000000001"/>
    <n v="152.08333333333334"/>
    <n v="0"/>
    <n v="0"/>
    <n v="0"/>
    <n v="2529.6000000000004"/>
    <s v="Order specific"/>
    <s v="Order specific"/>
    <s v="B"/>
    <s v=""/>
    <n v="0"/>
  </r>
  <r>
    <s v="AGSC71598-01"/>
    <s v="大圆盘手车复位轴"/>
    <s v="XA"/>
    <n v="212"/>
    <x v="1"/>
    <s v="HVX"/>
    <x v="0"/>
    <s v="Order specific"/>
    <n v="2100"/>
    <n v="56"/>
    <n v="0"/>
    <n v="4.7"/>
    <n v="0"/>
    <n v="0"/>
    <n v="96"/>
    <n v="263.2"/>
    <n v="155.88541666666666"/>
    <n v="0"/>
    <n v="0"/>
    <n v="0"/>
    <n v="451.20000000000005"/>
    <s v="Order specific"/>
    <s v="Order specific"/>
    <s v="C"/>
    <s v=""/>
    <n v="0"/>
  </r>
  <r>
    <s v="AGSC71600-01"/>
    <s v="大圆盘手车轴固定件"/>
    <s v="XA"/>
    <n v="202"/>
    <x v="1"/>
    <s v="HVX"/>
    <x v="0"/>
    <s v="Order specific"/>
    <n v="2100"/>
    <n v="56"/>
    <n v="0"/>
    <n v="5.7"/>
    <n v="0"/>
    <n v="0"/>
    <n v="96"/>
    <n v="319.2"/>
    <n v="212.91666666666669"/>
    <n v="0"/>
    <n v="0"/>
    <n v="0"/>
    <n v="547.20000000000005"/>
    <s v="Order specific"/>
    <s v="Order specific"/>
    <s v="C"/>
    <s v=""/>
    <n v="0"/>
  </r>
  <r>
    <s v="AGSC71644-01"/>
    <s v="大圆盘手车滑动件"/>
    <s v="XA"/>
    <n v="202"/>
    <x v="1"/>
    <s v="HVX"/>
    <x v="0"/>
    <s v="Order specific"/>
    <n v="2100"/>
    <n v="40"/>
    <n v="1"/>
    <n v="17.28"/>
    <n v="0"/>
    <n v="0"/>
    <n v="96"/>
    <n v="691.2"/>
    <n v="212.91666666666669"/>
    <n v="0"/>
    <n v="0"/>
    <n v="17.28"/>
    <n v="1658.88"/>
    <s v="Order specific"/>
    <s v="Order specific"/>
    <s v="C"/>
    <s v=""/>
    <n v="0"/>
  </r>
  <r>
    <s v="AGSC71647-01"/>
    <s v="大圆盘手车航空插杆固定件"/>
    <s v="XA"/>
    <n v="202"/>
    <x v="1"/>
    <s v="HVX"/>
    <x v="0"/>
    <s v="Order specific"/>
    <n v="2100"/>
    <n v="56"/>
    <n v="1"/>
    <n v="4.6500000000000004"/>
    <n v="0"/>
    <n v="0"/>
    <n v="96"/>
    <n v="260.40000000000003"/>
    <n v="152.08333333333334"/>
    <n v="0"/>
    <n v="0"/>
    <n v="4.6500000000000004"/>
    <n v="446.40000000000003"/>
    <s v="Order specific"/>
    <s v="Order specific"/>
    <s v="C"/>
    <s v=""/>
    <n v="0"/>
  </r>
  <r>
    <s v="AGSC71651-01"/>
    <s v="大圆盘手车限位圈"/>
    <s v="XA"/>
    <n v="212"/>
    <x v="1"/>
    <s v="HVX"/>
    <x v="0"/>
    <s v="Order specific"/>
    <n v="2100"/>
    <n v="112"/>
    <n v="2"/>
    <n v="1.7"/>
    <n v="0"/>
    <n v="0"/>
    <n v="192"/>
    <n v="190.4"/>
    <n v="106.45833333333334"/>
    <n v="0"/>
    <n v="0"/>
    <n v="3.4"/>
    <n v="326.39999999999998"/>
    <s v="Order specific"/>
    <s v="Order specific"/>
    <s v="C"/>
    <s v=""/>
    <n v="0"/>
  </r>
  <r>
    <s v="AGSC71653-01"/>
    <s v="大圆盘手车轴固定件"/>
    <s v="XA"/>
    <n v="202"/>
    <x v="1"/>
    <s v="HVX"/>
    <x v="0"/>
    <s v="Order specific"/>
    <n v="2100"/>
    <n v="56"/>
    <n v="1"/>
    <n v="22.28"/>
    <n v="0"/>
    <n v="0"/>
    <n v="98"/>
    <n v="1247.68"/>
    <n v="417.14285714285711"/>
    <n v="0"/>
    <n v="0"/>
    <n v="22.28"/>
    <n v="2183.44"/>
    <s v="Order specific"/>
    <s v="Order specific"/>
    <s v="B"/>
    <s v=""/>
    <n v="0"/>
  </r>
  <r>
    <s v="AGSC71697-01"/>
    <s v="大圆盘手车轮盘传动轴"/>
    <s v="XA"/>
    <n v="202"/>
    <x v="1"/>
    <s v="HVX"/>
    <x v="0"/>
    <s v="Order specific"/>
    <n v="2100"/>
    <n v="40"/>
    <n v="0"/>
    <n v="50.9"/>
    <n v="0"/>
    <n v="0"/>
    <n v="96"/>
    <n v="2036"/>
    <n v="212.91666666666669"/>
    <n v="0"/>
    <n v="0"/>
    <n v="0"/>
    <n v="4886.3999999999996"/>
    <s v="Order specific"/>
    <s v="Order specific"/>
    <s v="B"/>
    <s v=""/>
    <n v="0"/>
  </r>
  <r>
    <s v="AGSC71698-01"/>
    <s v="大圆盘手车舌片换位圈"/>
    <s v="XA"/>
    <n v="202"/>
    <x v="1"/>
    <s v="HVX"/>
    <x v="0"/>
    <s v="Order specific"/>
    <n v="2100"/>
    <n v="56"/>
    <n v="0"/>
    <n v="5.0999999999999996"/>
    <n v="0"/>
    <n v="0"/>
    <n v="98"/>
    <n v="285.59999999999997"/>
    <n v="148.9795918367347"/>
    <n v="0"/>
    <n v="0"/>
    <n v="0"/>
    <n v="499.79999999999995"/>
    <s v="Order specific"/>
    <s v="Order specific"/>
    <s v="C"/>
    <s v=""/>
    <n v="0"/>
  </r>
  <r>
    <s v="AGSC71701-01"/>
    <s v="大圆盘手车防磨套"/>
    <s v="XA"/>
    <n v="202"/>
    <x v="1"/>
    <s v="HVX"/>
    <x v="0"/>
    <s v="Order specific"/>
    <n v="2100"/>
    <n v="40"/>
    <n v="0"/>
    <n v="9.56"/>
    <n v="0"/>
    <n v="0"/>
    <n v="96"/>
    <n v="382.40000000000003"/>
    <n v="212.91666666666669"/>
    <n v="0"/>
    <n v="0"/>
    <n v="0"/>
    <n v="917.76"/>
    <s v="Order specific"/>
    <s v="Order specific"/>
    <s v="C"/>
    <s v=""/>
    <n v="0"/>
  </r>
  <r>
    <s v="AGSC71703-01"/>
    <s v="大圆盘手车传动圆盘"/>
    <s v="XA"/>
    <n v="212"/>
    <x v="1"/>
    <s v="HVX"/>
    <x v="0"/>
    <s v="Order specific"/>
    <n v="2100"/>
    <n v="56"/>
    <n v="0"/>
    <n v="260.31"/>
    <n v="0"/>
    <n v="0"/>
    <n v="98"/>
    <n v="14577.36"/>
    <n v="148.9795918367347"/>
    <n v="0"/>
    <n v="0"/>
    <n v="0"/>
    <n v="25510.38"/>
    <s v="Order specific"/>
    <s v="Order specific"/>
    <s v="A"/>
    <s v=""/>
    <n v="0"/>
  </r>
  <r>
    <s v="AGSC71718-01"/>
    <s v="面板上部"/>
    <s v="MTX"/>
    <n v="202"/>
    <x v="1"/>
    <s v="HVX"/>
    <x v="0"/>
    <s v="Order specific"/>
    <n v="2100"/>
    <n v="1"/>
    <n v="0"/>
    <n v="41.23"/>
    <n v="0"/>
    <n v="0"/>
    <n v="1"/>
    <n v="41.23"/>
    <n v="20440"/>
    <n v="0"/>
    <n v="0"/>
    <n v="0"/>
    <n v="41.23"/>
    <s v="Order specific"/>
    <s v="Order specific"/>
    <s v="C"/>
    <s v=""/>
    <n v="0"/>
  </r>
  <r>
    <s v="AGSC71721-01"/>
    <s v="面板上部"/>
    <s v="XA"/>
    <n v="202"/>
    <x v="1"/>
    <s v="HVX"/>
    <x v="0"/>
    <s v="Order specific"/>
    <n v="2100"/>
    <n v="34"/>
    <n v="1"/>
    <n v="23.87"/>
    <n v="0"/>
    <n v="0"/>
    <n v="84"/>
    <n v="811.58"/>
    <n v="4.3452380952380949"/>
    <n v="0"/>
    <n v="0"/>
    <n v="23.87"/>
    <n v="2005.0800000000002"/>
    <s v="Order specific"/>
    <s v="Order specific"/>
    <s v="C"/>
    <s v=""/>
    <n v="0"/>
  </r>
  <r>
    <s v="AGSC71723-01Z"/>
    <s v="面板"/>
    <s v="XA"/>
    <n v="202"/>
    <x v="1"/>
    <s v="HVX"/>
    <x v="0"/>
    <s v="Order specific"/>
    <n v="2100"/>
    <n v="50"/>
    <n v="0"/>
    <n v="133.26"/>
    <n v="0"/>
    <n v="0"/>
    <n v="84"/>
    <n v="6663"/>
    <n v="147.73809523809524"/>
    <n v="0"/>
    <n v="0"/>
    <n v="0"/>
    <n v="11193.84"/>
    <s v="Order specific"/>
    <s v="Order specific"/>
    <s v="B"/>
    <s v=""/>
    <n v="0"/>
  </r>
  <r>
    <s v="AGSC71765-01"/>
    <s v="大圆盘手车转换轴定位块"/>
    <s v="XA"/>
    <n v="202"/>
    <x v="1"/>
    <s v="HVX"/>
    <x v="0"/>
    <s v="Order specific"/>
    <n v="2100"/>
    <n v="41"/>
    <n v="0"/>
    <n v="2.35"/>
    <n v="0"/>
    <n v="0"/>
    <n v="96"/>
    <n v="96.350000000000009"/>
    <n v="190.10416666666669"/>
    <n v="0"/>
    <n v="0"/>
    <n v="0"/>
    <n v="225.60000000000002"/>
    <s v="Order specific"/>
    <s v="Order specific"/>
    <s v="C"/>
    <s v=""/>
    <n v="0"/>
  </r>
  <r>
    <s v="AGSC71766-01"/>
    <s v="大圆盘手车转换轴弹簧限位"/>
    <s v="XA"/>
    <n v="202"/>
    <x v="1"/>
    <s v="HVX"/>
    <x v="0"/>
    <s v="Order specific"/>
    <n v="2100"/>
    <n v="40"/>
    <n v="0"/>
    <n v="0.74"/>
    <n v="0"/>
    <n v="0"/>
    <n v="99"/>
    <n v="29.6"/>
    <n v="151.16161616161617"/>
    <n v="0"/>
    <n v="0"/>
    <n v="0"/>
    <n v="73.260000000000005"/>
    <s v="Order specific"/>
    <s v="Order specific"/>
    <s v="C"/>
    <s v=""/>
    <n v="0"/>
  </r>
  <r>
    <s v="AGSC71801-01"/>
    <s v="大圆盘手车轮子定位轴"/>
    <s v="XA"/>
    <n v="212"/>
    <x v="1"/>
    <s v="HVX"/>
    <x v="0"/>
    <s v="Order specific"/>
    <n v="2100"/>
    <n v="224"/>
    <n v="0"/>
    <n v="5.5"/>
    <n v="0"/>
    <n v="0"/>
    <n v="392"/>
    <n v="1232"/>
    <n v="37.244897959183675"/>
    <n v="0"/>
    <n v="0"/>
    <n v="0"/>
    <n v="2156"/>
    <s v="Order specific"/>
    <s v="Order specific"/>
    <s v="B"/>
    <s v=""/>
    <n v="0"/>
  </r>
  <r>
    <s v="AGSC71807-01"/>
    <s v="大电流触子片"/>
    <s v="XA"/>
    <n v="202"/>
    <x v="1"/>
    <s v="HVX"/>
    <x v="0"/>
    <s v="Order specific"/>
    <n v="2100"/>
    <n v="5"/>
    <n v="91"/>
    <n v="27.07"/>
    <n v="0"/>
    <n v="0"/>
    <n v="840"/>
    <n v="135.35"/>
    <n v="97.333333333333329"/>
    <n v="0"/>
    <n v="0"/>
    <n v="2463.37"/>
    <n v="22738.799999999999"/>
    <s v="Order specific"/>
    <s v="Order specific"/>
    <s v="C"/>
    <s v=""/>
    <n v="0"/>
  </r>
  <r>
    <s v="AGSC71813-01"/>
    <s v="大圆盘手车转换架"/>
    <s v="XA"/>
    <n v="202"/>
    <x v="1"/>
    <s v="HVX"/>
    <x v="0"/>
    <s v="Order specific"/>
    <n v="2100"/>
    <n v="40"/>
    <n v="1"/>
    <n v="9.86"/>
    <n v="0"/>
    <n v="0"/>
    <n v="96"/>
    <n v="394.4"/>
    <n v="19.010416666666668"/>
    <n v="0"/>
    <n v="0"/>
    <n v="9.86"/>
    <n v="946.56"/>
    <s v="Order specific"/>
    <s v="Order specific"/>
    <s v="C"/>
    <s v=""/>
    <n v="0"/>
  </r>
  <r>
    <s v="AGSC71814-01"/>
    <s v="大圆盘手车活门推动架"/>
    <s v="XA"/>
    <n v="202"/>
    <x v="1"/>
    <s v="HVX"/>
    <x v="0"/>
    <s v="Order specific"/>
    <n v="2100"/>
    <n v="40"/>
    <n v="0"/>
    <n v="26.69"/>
    <n v="0"/>
    <n v="0"/>
    <n v="96"/>
    <n v="1067.6000000000001"/>
    <n v="152.08333333333334"/>
    <n v="0"/>
    <n v="0"/>
    <n v="0"/>
    <n v="2562.2400000000002"/>
    <s v="Order specific"/>
    <s v="Order specific"/>
    <s v="B"/>
    <s v=""/>
    <n v="0"/>
  </r>
  <r>
    <s v="AGSC71820-01"/>
    <s v="大圆盘手车剪刀"/>
    <s v="XA"/>
    <n v="202"/>
    <x v="1"/>
    <s v="HVX"/>
    <x v="0"/>
    <s v="Order specific"/>
    <n v="2100"/>
    <n v="24"/>
    <n v="0"/>
    <n v="56.4"/>
    <n v="0"/>
    <n v="0"/>
    <n v="198"/>
    <n v="1353.6"/>
    <n v="73.73737373737373"/>
    <n v="0"/>
    <n v="0"/>
    <n v="0"/>
    <n v="11167.199999999999"/>
    <s v="Order specific"/>
    <s v="Order specific"/>
    <s v="B"/>
    <s v=""/>
    <n v="0"/>
  </r>
  <r>
    <s v="AGSC71821-01"/>
    <s v="大圆盘手车横梁"/>
    <s v="XA"/>
    <n v="202"/>
    <x v="1"/>
    <s v="HVX"/>
    <x v="0"/>
    <s v="Order specific"/>
    <n v="2100"/>
    <n v="48"/>
    <n v="0"/>
    <n v="42.85"/>
    <n v="0"/>
    <n v="0"/>
    <n v="91"/>
    <n v="2056.8000000000002"/>
    <n v="96.263736263736263"/>
    <n v="0"/>
    <n v="0"/>
    <n v="0"/>
    <n v="3899.35"/>
    <s v="Order specific"/>
    <s v="Order specific"/>
    <s v="B"/>
    <s v=""/>
    <n v="0"/>
  </r>
  <r>
    <s v="AGSC71947-01"/>
    <s v="大电流触臂绝缘套"/>
    <s v="MTX"/>
    <n v="202"/>
    <x v="1"/>
    <s v="HVX"/>
    <x v="0"/>
    <s v="Order specific"/>
    <n v="2100"/>
    <n v="25"/>
    <n v="0"/>
    <n v="45.56"/>
    <n v="0"/>
    <n v="0"/>
    <n v="6"/>
    <n v="1139"/>
    <n v="2920"/>
    <n v="0"/>
    <n v="0"/>
    <n v="0"/>
    <n v="273.36"/>
    <s v="Order specific"/>
    <s v="Order specific"/>
    <s v="B"/>
    <s v=""/>
    <n v="0"/>
  </r>
  <r>
    <s v="AGSC71947-03"/>
    <s v="大电流触臂绝缘套"/>
    <s v="XA"/>
    <n v="202"/>
    <x v="1"/>
    <s v="HVX"/>
    <x v="0"/>
    <s v="Order specific"/>
    <n v="2100"/>
    <n v="300"/>
    <n v="6"/>
    <n v="22.97"/>
    <n v="0"/>
    <n v="0"/>
    <n v="528"/>
    <n v="6891"/>
    <n v="17.282196969696969"/>
    <n v="0"/>
    <n v="0"/>
    <n v="137.82"/>
    <n v="12128.16"/>
    <s v="Order specific"/>
    <s v="Order specific"/>
    <s v="B"/>
    <s v=""/>
    <n v="0"/>
  </r>
  <r>
    <s v="AGSC71947-04"/>
    <s v="大电流触臂绝缘套"/>
    <s v="XA"/>
    <n v="202"/>
    <x v="1"/>
    <s v="HVX"/>
    <x v="0"/>
    <s v="Order specific"/>
    <n v="2100"/>
    <n v="24"/>
    <n v="0"/>
    <n v="19"/>
    <n v="0"/>
    <n v="0"/>
    <n v="216"/>
    <n v="456"/>
    <n v="506.9444444444444"/>
    <n v="0"/>
    <n v="0"/>
    <n v="0"/>
    <n v="4104"/>
    <s v="Order specific"/>
    <s v="Order specific"/>
    <s v="C"/>
    <s v=""/>
    <n v="0"/>
  </r>
  <r>
    <s v="AGSC71949-01"/>
    <s v="大圆盘手车导向杆"/>
    <s v="XA"/>
    <n v="202"/>
    <x v="1"/>
    <s v="HVX"/>
    <x v="0"/>
    <s v="Order specific"/>
    <n v="2100"/>
    <n v="40"/>
    <n v="0"/>
    <n v="6.18"/>
    <n v="0"/>
    <n v="0"/>
    <n v="96"/>
    <n v="247.2"/>
    <n v="91.25"/>
    <n v="0"/>
    <n v="0"/>
    <n v="0"/>
    <n v="593.28"/>
    <s v="Order specific"/>
    <s v="Order specific"/>
    <s v="C"/>
    <s v=""/>
    <n v="0"/>
  </r>
  <r>
    <s v="AGSC72564-01"/>
    <s v="壳体连接板"/>
    <s v="MTX"/>
    <n v="202"/>
    <x v="1"/>
    <s v="HVX"/>
    <x v="0"/>
    <s v="Order specific"/>
    <n v="2100"/>
    <n v="6"/>
    <n v="0"/>
    <n v="137.63"/>
    <n v="0"/>
    <n v="0"/>
    <n v="6"/>
    <n v="825.78"/>
    <n v="2433.3333333333335"/>
    <n v="0"/>
    <n v="0"/>
    <n v="0"/>
    <n v="825.78"/>
    <s v="Order specific"/>
    <s v="Order specific"/>
    <s v="C"/>
    <s v=""/>
    <n v="0"/>
  </r>
  <r>
    <s v="AGSC72565-01"/>
    <s v="壳体连接板"/>
    <s v="MTX"/>
    <n v="202"/>
    <x v="1"/>
    <s v="HVX"/>
    <x v="0"/>
    <s v="Order specific"/>
    <n v="2100"/>
    <n v="6"/>
    <n v="0"/>
    <n v="122.36"/>
    <n v="0"/>
    <n v="0"/>
    <n v="6"/>
    <n v="734.16"/>
    <n v="365"/>
    <n v="0"/>
    <n v="0"/>
    <n v="0"/>
    <n v="734.16"/>
    <s v="Order specific"/>
    <s v="Order specific"/>
    <s v="C"/>
    <s v=""/>
    <n v="0"/>
  </r>
  <r>
    <s v="AGSC72566-01Z"/>
    <s v="面板"/>
    <s v="MTX"/>
    <n v="202"/>
    <x v="1"/>
    <s v="HVX"/>
    <x v="0"/>
    <s v="Order specific"/>
    <n v="2100"/>
    <n v="6"/>
    <n v="0"/>
    <n v="142.36000000000001"/>
    <n v="0"/>
    <n v="0"/>
    <n v="6"/>
    <n v="854.16000000000008"/>
    <n v="365"/>
    <n v="0"/>
    <n v="0"/>
    <n v="0"/>
    <n v="854.16000000000008"/>
    <s v="Order specific"/>
    <s v="Order specific"/>
    <s v="C"/>
    <s v=""/>
    <n v="0"/>
  </r>
  <r>
    <s v="AGSC72568-01"/>
    <s v="大圆盘手车滑动片"/>
    <s v="XA"/>
    <n v="202"/>
    <x v="1"/>
    <s v="HVX"/>
    <x v="0"/>
    <s v="Order specific"/>
    <n v="2100"/>
    <n v="40"/>
    <n v="1"/>
    <n v="21.92"/>
    <n v="0"/>
    <n v="0"/>
    <n v="96"/>
    <n v="876.80000000000007"/>
    <n v="22.8125"/>
    <n v="0"/>
    <n v="0"/>
    <n v="21.92"/>
    <n v="2104.3200000000002"/>
    <s v="Order specific"/>
    <s v="Order specific"/>
    <s v="C"/>
    <s v=""/>
    <n v="0"/>
  </r>
  <r>
    <s v="AGSC72569-01"/>
    <s v="大圆盘手车定位片"/>
    <s v="XA"/>
    <n v="202"/>
    <x v="1"/>
    <s v="HVX"/>
    <x v="0"/>
    <s v="Order specific"/>
    <n v="2100"/>
    <n v="56"/>
    <n v="1"/>
    <n v="6.52"/>
    <n v="0"/>
    <n v="0"/>
    <n v="96"/>
    <n v="365.12"/>
    <n v="152.08333333333334"/>
    <n v="0"/>
    <n v="0"/>
    <n v="6.52"/>
    <n v="625.91999999999996"/>
    <s v="Order specific"/>
    <s v="Order specific"/>
    <s v="C"/>
    <s v=""/>
    <n v="0"/>
  </r>
  <r>
    <s v="AGSC72572-01"/>
    <s v="大圆盘手车S6联锁传动件"/>
    <s v="XA"/>
    <n v="202"/>
    <x v="1"/>
    <s v="HVX"/>
    <x v="0"/>
    <s v="Order specific"/>
    <n v="2100"/>
    <n v="50"/>
    <n v="1"/>
    <n v="9.4600000000000009"/>
    <n v="0"/>
    <n v="0"/>
    <n v="80"/>
    <n v="473.00000000000006"/>
    <n v="255.49999999999997"/>
    <n v="0"/>
    <n v="0"/>
    <n v="9.4600000000000009"/>
    <n v="756.80000000000007"/>
    <s v="Order specific"/>
    <s v="Order specific"/>
    <s v="C"/>
    <s v=""/>
    <n v="0"/>
  </r>
  <r>
    <s v="AGSC72574-01"/>
    <s v="大圆盘手车定位钣金件"/>
    <s v="XA"/>
    <n v="202"/>
    <x v="1"/>
    <s v="HVX"/>
    <x v="0"/>
    <s v="Order specific"/>
    <n v="2100"/>
    <n v="1"/>
    <n v="0"/>
    <n v="1.6"/>
    <n v="0"/>
    <n v="0"/>
    <n v="52"/>
    <n v="1.6"/>
    <n v="350.96153846153845"/>
    <n v="0"/>
    <n v="0"/>
    <n v="0"/>
    <n v="83.2"/>
    <s v="Order specific"/>
    <s v="Order specific"/>
    <s v="C"/>
    <s v=""/>
    <n v="0"/>
  </r>
  <r>
    <s v="AGSC72577-01"/>
    <s v="大电流熔丝支撑座"/>
    <s v="MTX"/>
    <n v="212"/>
    <x v="1"/>
    <s v="HVX"/>
    <x v="0"/>
    <s v="Order specific"/>
    <n v="2100"/>
    <n v="9"/>
    <n v="0"/>
    <n v="37.18"/>
    <n v="0"/>
    <n v="0"/>
    <n v="18"/>
    <n v="334.62"/>
    <n v="20.277777777777775"/>
    <n v="0"/>
    <n v="0"/>
    <n v="0"/>
    <n v="669.24"/>
    <s v="Order specific"/>
    <s v="Order specific"/>
    <s v="C"/>
    <s v=""/>
    <n v="0"/>
  </r>
  <r>
    <s v="AGSC72581-01"/>
    <s v="触臂"/>
    <s v="MTX"/>
    <n v="212"/>
    <x v="1"/>
    <s v="HVX"/>
    <x v="0"/>
    <s v="Order specific"/>
    <n v="2100"/>
    <n v="6"/>
    <n v="0"/>
    <n v="344.07"/>
    <n v="0"/>
    <n v="0"/>
    <n v="21"/>
    <n v="2064.42"/>
    <n v="156.42857142857142"/>
    <n v="0"/>
    <n v="0"/>
    <n v="0"/>
    <n v="7225.47"/>
    <s v="Order specific"/>
    <s v="Order specific"/>
    <s v="B"/>
    <s v=""/>
    <n v="0"/>
  </r>
  <r>
    <s v="AGSC72733-01"/>
    <s v="面板上部"/>
    <s v="MTX"/>
    <n v="202"/>
    <x v="1"/>
    <s v="HVX"/>
    <x v="0"/>
    <s v="Order specific"/>
    <n v="2100"/>
    <n v="6"/>
    <n v="0"/>
    <n v="41.6"/>
    <n v="0"/>
    <n v="0"/>
    <n v="6"/>
    <n v="249.60000000000002"/>
    <n v="365"/>
    <n v="0"/>
    <n v="0"/>
    <n v="0"/>
    <n v="249.60000000000002"/>
    <s v="Order specific"/>
    <s v="Order specific"/>
    <s v="C"/>
    <s v=""/>
    <n v="0"/>
  </r>
  <r>
    <s v="AGSC72737-01"/>
    <s v="壳体210mm"/>
    <s v="MTX"/>
    <n v="202"/>
    <x v="1"/>
    <s v="HVX"/>
    <x v="0"/>
    <s v="Order specific"/>
    <n v="2100"/>
    <n v="6"/>
    <n v="0"/>
    <n v="300.51"/>
    <n v="0"/>
    <n v="0"/>
    <n v="6"/>
    <n v="1803.06"/>
    <n v="365"/>
    <n v="0"/>
    <n v="0"/>
    <n v="0"/>
    <n v="1803.06"/>
    <s v="Order specific"/>
    <s v="Order specific"/>
    <s v="B"/>
    <s v=""/>
    <n v="0"/>
  </r>
  <r>
    <s v="AGSH30203-01"/>
    <s v="兀型板顶板"/>
    <s v="VMI"/>
    <n v="202"/>
    <x v="1"/>
    <s v="HVX"/>
    <x v="2"/>
    <s v="MRP"/>
    <s v="VMI"/>
    <n v="6"/>
    <n v="0"/>
    <n v="112"/>
    <n v="0"/>
    <n v="0"/>
    <n v="200"/>
    <n v="672"/>
    <n v="10.95"/>
    <n v="0"/>
    <n v="0"/>
    <n v="0"/>
    <n v="22400"/>
    <s v="&lt;15 days"/>
    <n v="2"/>
    <s v="C"/>
    <n v="14"/>
    <n v="0"/>
  </r>
  <r>
    <s v="AGSH30205-01"/>
    <s v="固定支架"/>
    <s v="VMI"/>
    <n v="202"/>
    <x v="1"/>
    <s v="HVX"/>
    <x v="2"/>
    <s v="MRP"/>
    <s v="VMI"/>
    <n v="12"/>
    <n v="0"/>
    <n v="8.0500000000000007"/>
    <n v="0"/>
    <n v="0"/>
    <n v="396"/>
    <n v="96.600000000000009"/>
    <n v="5.5303030303030303"/>
    <n v="0"/>
    <n v="0"/>
    <n v="0"/>
    <n v="3187.8"/>
    <s v="&lt;15 days"/>
    <n v="3"/>
    <s v="C"/>
    <n v="21"/>
    <n v="0"/>
  </r>
  <r>
    <s v="AGSH30213-01"/>
    <s v="INDICATOR"/>
    <s v="SM"/>
    <n v="202"/>
    <x v="1"/>
    <s v="HVX"/>
    <x v="1"/>
    <s v="kanban"/>
    <n v="2600"/>
    <n v="365"/>
    <n v="300"/>
    <n v="4.7"/>
    <n v="0"/>
    <n v="100"/>
    <n v="3192"/>
    <n v="1715.5"/>
    <n v="1.3721804511278195"/>
    <n v="0"/>
    <n v="235"/>
    <n v="1410"/>
    <n v="15002.400000000001"/>
    <s v="&lt;15 days"/>
    <n v="2"/>
    <s v="B"/>
    <n v="14"/>
    <n v="0"/>
  </r>
  <r>
    <s v="AGSH30215-01"/>
    <s v="GUIDE ROD"/>
    <s v="SM"/>
    <n v="212"/>
    <x v="1"/>
    <s v="HVX"/>
    <x v="1"/>
    <s v="kanban"/>
    <n v="2600"/>
    <n v="246"/>
    <n v="800"/>
    <n v="1.2"/>
    <n v="0"/>
    <n v="200"/>
    <n v="13944"/>
    <n v="295.2"/>
    <n v="9.5542885829030411"/>
    <n v="0"/>
    <n v="120"/>
    <n v="960"/>
    <n v="16732.8"/>
    <s v="&lt;15 days"/>
    <n v="2"/>
    <s v="C"/>
    <n v="14"/>
    <n v="0"/>
  </r>
  <r>
    <s v="AGSH30217-01"/>
    <s v="GUIDE ROD"/>
    <s v="SM"/>
    <n v="212"/>
    <x v="1"/>
    <s v="HVX"/>
    <x v="1"/>
    <s v="kanban"/>
    <n v="2600"/>
    <n v="1311"/>
    <n v="67"/>
    <n v="1.6"/>
    <n v="0"/>
    <n v="400"/>
    <n v="28395"/>
    <n v="2097.6"/>
    <n v="3.1621764395139991"/>
    <n v="0"/>
    <n v="320"/>
    <n v="107.2"/>
    <n v="45432"/>
    <s v="&lt;15 days"/>
    <n v="2"/>
    <s v="B"/>
    <n v="14"/>
    <n v="0"/>
  </r>
  <r>
    <s v="AGSH30223-01"/>
    <s v="AXLE"/>
    <s v="SM"/>
    <n v="202"/>
    <x v="1"/>
    <s v="HVX"/>
    <x v="1"/>
    <s v="kanban"/>
    <n v="2600"/>
    <n v="1466"/>
    <n v="772"/>
    <n v="1.62"/>
    <n v="0"/>
    <n v="500"/>
    <n v="22749"/>
    <n v="2374.92"/>
    <n v="21.034550969273376"/>
    <n v="0"/>
    <n v="405"/>
    <n v="1250.6400000000001"/>
    <n v="36853.380000000005"/>
    <s v="&lt;30 days"/>
    <n v="2"/>
    <s v="B"/>
    <n v="14"/>
    <n v="524.19884009654879"/>
  </r>
  <r>
    <s v="AGSH30235-01"/>
    <s v="SLEEVE"/>
    <s v="SM"/>
    <n v="202"/>
    <x v="1"/>
    <s v="HVX"/>
    <x v="1"/>
    <s v="kanban"/>
    <n v="2600"/>
    <n v="927"/>
    <n v="400"/>
    <n v="1.2"/>
    <n v="0"/>
    <n v="200"/>
    <n v="7715"/>
    <n v="1112.3999999999999"/>
    <n v="69.357096565132863"/>
    <n v="0"/>
    <n v="120"/>
    <n v="480"/>
    <n v="9258"/>
    <s v="&lt;90 days"/>
    <n v="3"/>
    <s v="B"/>
    <n v="21"/>
    <n v="511.88715132033866"/>
  </r>
  <r>
    <s v="AGSH30254-01"/>
    <s v="主轴摆臂"/>
    <s v="VMI"/>
    <n v="202"/>
    <x v="1"/>
    <s v="HVX"/>
    <x v="2"/>
    <s v="MRP"/>
    <s v="VMI"/>
    <n v="15"/>
    <n v="0"/>
    <n v="28.07"/>
    <n v="0"/>
    <n v="0"/>
    <n v="573"/>
    <n v="421.05"/>
    <n v="590.49738219895289"/>
    <n v="0"/>
    <n v="0"/>
    <n v="0"/>
    <n v="16084.11"/>
    <s v="&gt;90 days"/>
    <n v="2"/>
    <s v="C"/>
    <n v="14"/>
    <n v="271.30448306955714"/>
  </r>
  <r>
    <s v="AGSH30270-02"/>
    <s v="小电流卷簧盒"/>
    <s v="VMI"/>
    <n v="202"/>
    <x v="1"/>
    <s v="HVX"/>
    <x v="2"/>
    <s v="MRP"/>
    <s v="VMI"/>
    <n v="71"/>
    <n v="0"/>
    <n v="157.29"/>
    <n v="0"/>
    <n v="0"/>
    <n v="6647"/>
    <n v="11167.59"/>
    <n v="0.82367985557394308"/>
    <n v="0"/>
    <n v="0"/>
    <n v="0"/>
    <n v="1045506.63"/>
    <s v="&lt;15 days"/>
    <n v="1"/>
    <s v="A"/>
    <n v="7"/>
    <n v="0"/>
  </r>
  <r>
    <s v="AGSH30276-01"/>
    <s v="凸轮片"/>
    <s v="VMI"/>
    <n v="202"/>
    <x v="1"/>
    <s v="HVX"/>
    <x v="2"/>
    <s v="MRP"/>
    <s v="VMI"/>
    <n v="252"/>
    <n v="0"/>
    <n v="55.66"/>
    <n v="0"/>
    <n v="0"/>
    <n v="22642"/>
    <n v="14026.32"/>
    <n v="1.1445543679886936"/>
    <n v="0"/>
    <n v="0"/>
    <n v="0"/>
    <n v="1260253.72"/>
    <s v="&lt;15 days"/>
    <n v="1"/>
    <s v="A"/>
    <n v="7"/>
    <n v="0"/>
  </r>
  <r>
    <s v="AGSH30277-01"/>
    <s v="凸轮片"/>
    <s v="VMI"/>
    <n v="202"/>
    <x v="1"/>
    <s v="HVX"/>
    <x v="2"/>
    <s v="MRP"/>
    <s v="VMI"/>
    <n v="168"/>
    <n v="0"/>
    <n v="55.66"/>
    <n v="0"/>
    <n v="0"/>
    <n v="15010"/>
    <n v="9350.8799999999992"/>
    <n v="6.1279147235176543"/>
    <n v="0"/>
    <n v="0"/>
    <n v="0"/>
    <n v="835456.6"/>
    <s v="&lt;15 days"/>
    <n v="1"/>
    <s v="A"/>
    <n v="7"/>
    <n v="0"/>
  </r>
  <r>
    <s v="AGSH30283-01"/>
    <s v="卷簧（小电流）"/>
    <s v="O12"/>
    <n v="213"/>
    <x v="1"/>
    <s v="HVX"/>
    <x v="0"/>
    <s v="Order specific"/>
    <n v="2100"/>
    <n v="245"/>
    <n v="5200"/>
    <n v="133.38999999999999"/>
    <n v="416"/>
    <n v="0"/>
    <n v="6651"/>
    <n v="32680.549999999996"/>
    <n v="9.2196662156066758"/>
    <n v="55490.239999999991"/>
    <n v="0"/>
    <n v="693627.99999999988"/>
    <n v="887176.8899999999"/>
    <s v="Order specific"/>
    <s v="Order specific"/>
    <s v="A"/>
    <s v=""/>
    <n v="0"/>
  </r>
  <r>
    <s v="AGSH30285-01"/>
    <s v="主轴（长）"/>
    <s v="VMI"/>
    <n v="202"/>
    <x v="1"/>
    <s v="HVX"/>
    <x v="2"/>
    <s v="MRP"/>
    <s v="VMI"/>
    <n v="5"/>
    <n v="0"/>
    <n v="37.909999999999997"/>
    <n v="0"/>
    <n v="0"/>
    <n v="242"/>
    <n v="189.54999999999998"/>
    <n v="369.52479338842977"/>
    <n v="0"/>
    <n v="0"/>
    <n v="0"/>
    <n v="9174.2199999999993"/>
    <s v="&gt;90 days"/>
    <n v="3"/>
    <s v="C"/>
    <n v="21"/>
    <n v="117.9934283365949"/>
  </r>
  <r>
    <s v="AGSH30287-01"/>
    <s v="SLEEVE"/>
    <s v="SM"/>
    <n v="202"/>
    <x v="1"/>
    <s v="HVX"/>
    <x v="1"/>
    <s v="kanban"/>
    <n v="2600"/>
    <n v="1814"/>
    <n v="500"/>
    <n v="1.4"/>
    <n v="0"/>
    <n v="500"/>
    <n v="30230"/>
    <n v="2539.6"/>
    <n v="6.0370492887859749E-2"/>
    <n v="0"/>
    <n v="350"/>
    <n v="700"/>
    <n v="42322"/>
    <s v="&lt;15 days"/>
    <n v="2"/>
    <s v="B"/>
    <n v="14"/>
    <n v="0"/>
  </r>
  <r>
    <s v="AGSH30288-01"/>
    <s v="SLEEVE"/>
    <s v="SM"/>
    <n v="202"/>
    <x v="1"/>
    <s v="HVX"/>
    <x v="1"/>
    <s v="kanban"/>
    <n v="2600"/>
    <n v="1000"/>
    <n v="300"/>
    <n v="2.2000000000000002"/>
    <n v="0"/>
    <n v="300"/>
    <n v="15753"/>
    <n v="2200"/>
    <n v="42.030724306481304"/>
    <n v="0"/>
    <n v="330"/>
    <n v="660"/>
    <n v="34656.600000000006"/>
    <s v="&lt;90 days"/>
    <n v="2"/>
    <s v="B"/>
    <n v="14"/>
    <n v="968.35380223829873"/>
  </r>
  <r>
    <s v="AGSH30289-01"/>
    <s v="SLEEVE"/>
    <s v="SM"/>
    <n v="202"/>
    <x v="1"/>
    <s v="HVX"/>
    <x v="1"/>
    <s v="kanban"/>
    <n v="2600"/>
    <n v="1006"/>
    <n v="708"/>
    <n v="2"/>
    <n v="0"/>
    <n v="300"/>
    <n v="23465"/>
    <n v="2012"/>
    <n v="15.555082037076495"/>
    <n v="0"/>
    <n v="300"/>
    <n v="1416"/>
    <n v="46930"/>
    <s v="&lt;30 days"/>
    <n v="2"/>
    <s v="B"/>
    <n v="14"/>
    <n v="132.75561863013704"/>
  </r>
  <r>
    <s v="AGSH30290-01"/>
    <s v="SLEEVE"/>
    <s v="SM"/>
    <n v="202"/>
    <x v="1"/>
    <s v="HVX"/>
    <x v="1"/>
    <s v="kanban"/>
    <n v="2600"/>
    <n v="85"/>
    <n v="72"/>
    <n v="2.8"/>
    <n v="0"/>
    <n v="24"/>
    <n v="484"/>
    <n v="237.99999999999997"/>
    <n v="758.65702479338836"/>
    <n v="0"/>
    <n v="33.599999999999994"/>
    <n v="201.6"/>
    <n v="1355.1999999999998"/>
    <s v="&gt;90 days"/>
    <n v="3"/>
    <s v="C"/>
    <n v="21"/>
    <n v="152.73194825567145"/>
  </r>
  <r>
    <s v="AGSH30291-01"/>
    <s v="主轴间隔套12.5mm"/>
    <s v="XA"/>
    <n v="202"/>
    <x v="1"/>
    <s v="HVX"/>
    <x v="0"/>
    <s v="Order specific"/>
    <n v="2100"/>
    <n v="53"/>
    <n v="0"/>
    <n v="2.2000000000000002"/>
    <n v="0"/>
    <n v="0"/>
    <n v="2"/>
    <n v="116.60000000000001"/>
    <n v="15512.5"/>
    <n v="0"/>
    <n v="0"/>
    <n v="0"/>
    <n v="4.4000000000000004"/>
    <s v="Order specific"/>
    <s v="Order specific"/>
    <s v="C"/>
    <s v=""/>
    <n v="0"/>
  </r>
  <r>
    <s v="AGSH30292-01"/>
    <s v="SLEEVE"/>
    <s v="SM"/>
    <n v="202"/>
    <x v="1"/>
    <s v="HVX"/>
    <x v="1"/>
    <s v="kanban"/>
    <n v="2600"/>
    <n v="528"/>
    <n v="450"/>
    <n v="2.9"/>
    <n v="0"/>
    <n v="150"/>
    <n v="7814"/>
    <n v="1531.2"/>
    <n v="2.4756846685436398"/>
    <n v="0"/>
    <n v="217.5"/>
    <n v="1305"/>
    <n v="22660.6"/>
    <s v="&lt;15 days"/>
    <n v="2"/>
    <s v="B"/>
    <n v="14"/>
    <n v="0"/>
  </r>
  <r>
    <s v="AGSH30293-01"/>
    <s v="主轴间隔套58.4mm"/>
    <s v="XA"/>
    <n v="202"/>
    <x v="1"/>
    <s v="HVX"/>
    <x v="0"/>
    <s v="Order specific"/>
    <n v="2100"/>
    <n v="454"/>
    <n v="0"/>
    <n v="4.4000000000000004"/>
    <n v="0"/>
    <n v="0"/>
    <n v="603"/>
    <n v="1997.6000000000001"/>
    <n v="319.60199004975124"/>
    <n v="0"/>
    <n v="0"/>
    <n v="0"/>
    <n v="2653.2000000000003"/>
    <s v="Order specific"/>
    <s v="Order specific"/>
    <s v="B"/>
    <s v=""/>
    <n v="0"/>
  </r>
  <r>
    <s v="AGSH30293-02"/>
    <s v="SLEEVE"/>
    <s v="SM"/>
    <n v="202"/>
    <x v="1"/>
    <s v="HVX"/>
    <x v="1"/>
    <s v="kanban"/>
    <n v="2600"/>
    <n v="539"/>
    <n v="640"/>
    <n v="8"/>
    <n v="0"/>
    <n v="160"/>
    <n v="7804"/>
    <n v="4312"/>
    <n v="21.233982573039466"/>
    <n v="0"/>
    <n v="640"/>
    <n v="5120"/>
    <n v="62432"/>
    <s v="&lt;30 days"/>
    <n v="2"/>
    <s v="B"/>
    <n v="14"/>
    <n v="969.54660358457534"/>
  </r>
  <r>
    <s v="AGSH30293-03"/>
    <s v="SLEEVE"/>
    <s v="SM"/>
    <n v="202"/>
    <x v="1"/>
    <s v="HVX"/>
    <x v="1"/>
    <s v="kanban"/>
    <n v="2600"/>
    <n v="402"/>
    <n v="150"/>
    <n v="8"/>
    <n v="0"/>
    <n v="150"/>
    <n v="7814"/>
    <n v="3216"/>
    <n v="25.177245968773995"/>
    <n v="0"/>
    <n v="600"/>
    <n v="1200"/>
    <n v="62512"/>
    <s v="&lt;30 days"/>
    <n v="2"/>
    <s v="B"/>
    <n v="14"/>
    <n v="942.29429354207434"/>
  </r>
  <r>
    <s v="AGSH30294-01"/>
    <s v="SLEEVE"/>
    <s v="SM"/>
    <n v="202"/>
    <x v="1"/>
    <s v="HVX"/>
    <x v="1"/>
    <s v="kanban"/>
    <n v="2600"/>
    <n v="569"/>
    <n v="720"/>
    <n v="7.7"/>
    <n v="0"/>
    <n v="120"/>
    <n v="584"/>
    <n v="4381.3"/>
    <n v="251.25"/>
    <n v="0"/>
    <n v="462"/>
    <n v="5544"/>
    <n v="4496.8"/>
    <s v="&gt;90 days"/>
    <n v="3"/>
    <s v="B"/>
    <n v="21"/>
    <n v="2649.9671820895524"/>
  </r>
  <r>
    <s v="AGSH30295-01"/>
    <s v="SLEEVE"/>
    <s v="SM"/>
    <n v="202"/>
    <x v="1"/>
    <s v="HVX"/>
    <x v="1"/>
    <s v="kanban"/>
    <n v="2600"/>
    <n v="111"/>
    <n v="160"/>
    <n v="7.7"/>
    <n v="0"/>
    <n v="32"/>
    <n v="948"/>
    <n v="854.7"/>
    <n v="219.0770042194093"/>
    <n v="0"/>
    <n v="123.2"/>
    <n v="1232"/>
    <n v="7299.6"/>
    <s v="&gt;90 days"/>
    <n v="3"/>
    <s v="C"/>
    <n v="21"/>
    <n v="510.02904039290274"/>
  </r>
  <r>
    <s v="AGSH30297-01"/>
    <s v="HUB"/>
    <s v="SM"/>
    <n v="202"/>
    <x v="1"/>
    <s v="HVX"/>
    <x v="1"/>
    <s v="kanban"/>
    <n v="2600"/>
    <n v="303"/>
    <n v="0"/>
    <n v="3.9"/>
    <n v="0"/>
    <n v="120"/>
    <n v="6632"/>
    <n v="1181.7"/>
    <n v="6.1090168878166464"/>
    <n v="0"/>
    <n v="234"/>
    <n v="0"/>
    <n v="25864.799999999999"/>
    <s v="&lt;15 days"/>
    <n v="2"/>
    <s v="B"/>
    <n v="14"/>
    <n v="0"/>
  </r>
  <r>
    <s v="AGSH30298-01"/>
    <s v="HUB"/>
    <s v="SM"/>
    <n v="202"/>
    <x v="1"/>
    <s v="HVX"/>
    <x v="1"/>
    <s v="kanban"/>
    <n v="2600"/>
    <n v="173"/>
    <n v="248"/>
    <n v="10.7"/>
    <n v="0"/>
    <n v="62"/>
    <n v="1757"/>
    <n v="1851.1"/>
    <n v="62.945361411496869"/>
    <n v="0"/>
    <n v="331.7"/>
    <n v="2653.6"/>
    <n v="18799.899999999998"/>
    <s v="&lt;90 days"/>
    <n v="2"/>
    <s v="B"/>
    <n v="14"/>
    <n v="949.99566727248055"/>
  </r>
  <r>
    <s v="AGSH30303-01"/>
    <s v="DISK"/>
    <s v="SM"/>
    <n v="212"/>
    <x v="1"/>
    <s v="HVX"/>
    <x v="1"/>
    <s v="kanban"/>
    <n v="2600"/>
    <n v="675"/>
    <n v="600"/>
    <n v="1.2"/>
    <n v="0"/>
    <n v="300"/>
    <n v="16760"/>
    <n v="810"/>
    <n v="3.7676014319809066"/>
    <n v="0"/>
    <n v="180"/>
    <n v="720"/>
    <n v="20112"/>
    <s v="&lt;15 days"/>
    <n v="2"/>
    <s v="C"/>
    <n v="14"/>
    <n v="0"/>
  </r>
  <r>
    <s v="AGSH30305-01"/>
    <s v="白色凸轮盘"/>
    <s v="VMI"/>
    <n v="202"/>
    <x v="1"/>
    <s v="HVX"/>
    <x v="2"/>
    <s v="MRP"/>
    <s v="VMI"/>
    <n v="88"/>
    <n v="0"/>
    <n v="67.5"/>
    <n v="0"/>
    <n v="0"/>
    <n v="7701"/>
    <n v="5940"/>
    <n v="31.992598363848849"/>
    <n v="0"/>
    <n v="0"/>
    <n v="0"/>
    <n v="519817.5"/>
    <s v="&lt;90 days"/>
    <n v="1"/>
    <s v="B"/>
    <n v="7"/>
    <n v="3062.6140931506852"/>
  </r>
  <r>
    <s v="AGSH30308-01"/>
    <s v="DISK"/>
    <s v="SM"/>
    <n v="212"/>
    <x v="1"/>
    <s v="HVX"/>
    <x v="1"/>
    <s v="kanban"/>
    <n v="2600"/>
    <n v="468"/>
    <n v="200"/>
    <n v="8.4499999999999993"/>
    <n v="0"/>
    <n v="200"/>
    <n v="8393"/>
    <n v="3954.5999999999995"/>
    <n v="3.8269986893840104"/>
    <n v="0"/>
    <n v="844.99999999999989"/>
    <n v="1689.9999999999998"/>
    <n v="70920.849999999991"/>
    <s v="&lt;15 days"/>
    <n v="2"/>
    <s v="B"/>
    <n v="14"/>
    <n v="0"/>
  </r>
  <r>
    <s v="AGSH30310-01"/>
    <s v="RING"/>
    <s v="SM"/>
    <n v="202"/>
    <x v="1"/>
    <s v="HVX"/>
    <x v="1"/>
    <s v="kanban"/>
    <n v="2600"/>
    <n v="831"/>
    <n v="300"/>
    <n v="3.1"/>
    <n v="0"/>
    <n v="300"/>
    <n v="16762"/>
    <n v="2576.1"/>
    <n v="10.190908006204511"/>
    <n v="0"/>
    <n v="465"/>
    <n v="930"/>
    <n v="51962.200000000004"/>
    <s v="&lt;15 days"/>
    <n v="2"/>
    <s v="B"/>
    <n v="14"/>
    <n v="0"/>
  </r>
  <r>
    <s v="AGSH30314-01"/>
    <s v="卷簧盒轴承"/>
    <s v="X40"/>
    <n v="219"/>
    <x v="1"/>
    <s v="HVX"/>
    <x v="0"/>
    <s v="Order specific"/>
    <n v="2100"/>
    <n v="647"/>
    <n v="0"/>
    <n v="8.44"/>
    <n v="0"/>
    <n v="0"/>
    <n v="1303"/>
    <n v="5460.6799999999994"/>
    <n v="232.78204144282424"/>
    <n v="0"/>
    <n v="0"/>
    <n v="0"/>
    <n v="10997.32"/>
    <s v="Order specific"/>
    <s v="Order specific"/>
    <s v="B"/>
    <s v=""/>
    <n v="0"/>
  </r>
  <r>
    <s v="AGSH30320-01"/>
    <s v="DISK"/>
    <s v="SM"/>
    <n v="202"/>
    <x v="1"/>
    <s v="HVX"/>
    <x v="1"/>
    <s v="kanban"/>
    <n v="2600"/>
    <n v="662"/>
    <n v="682"/>
    <n v="2.59"/>
    <n v="0"/>
    <n v="200"/>
    <n v="7694"/>
    <n v="1714.58"/>
    <n v="30.693397452560436"/>
    <n v="0"/>
    <n v="259"/>
    <n v="1766.3799999999999"/>
    <n v="19927.46"/>
    <s v="&lt;90 days"/>
    <n v="2"/>
    <s v="B"/>
    <n v="14"/>
    <n v="615.46230572801767"/>
  </r>
  <r>
    <s v="AGSH30323-01"/>
    <s v="AXLE"/>
    <s v="SM"/>
    <n v="202"/>
    <x v="1"/>
    <s v="HVX"/>
    <x v="1"/>
    <s v="kanban"/>
    <n v="2600"/>
    <n v="85"/>
    <n v="120"/>
    <n v="2.62"/>
    <n v="0"/>
    <n v="24"/>
    <n v="398"/>
    <n v="222.70000000000002"/>
    <n v="607.1105527638191"/>
    <n v="0"/>
    <n v="31.44"/>
    <n v="314.40000000000003"/>
    <n v="1042.76"/>
    <s v="&gt;90 days"/>
    <n v="3"/>
    <s v="C"/>
    <n v="21"/>
    <n v="141.89788148822581"/>
  </r>
  <r>
    <s v="AGSH30328-01"/>
    <s v="DISK"/>
    <s v="SM"/>
    <n v="202"/>
    <x v="1"/>
    <s v="HVX"/>
    <x v="1"/>
    <s v="kanban"/>
    <n v="2600"/>
    <n v="805"/>
    <n v="400"/>
    <n v="4.1900000000000004"/>
    <n v="0"/>
    <n v="200"/>
    <n v="7453"/>
    <n v="3372.9500000000003"/>
    <n v="4.1627532537233325"/>
    <n v="0"/>
    <n v="419.00000000000006"/>
    <n v="1676.0000000000002"/>
    <n v="31228.070000000003"/>
    <s v="&lt;15 days"/>
    <n v="2"/>
    <s v="B"/>
    <n v="14"/>
    <n v="0"/>
  </r>
  <r>
    <s v="AGSH30343-01"/>
    <s v="SHAFT"/>
    <s v="SM"/>
    <n v="202"/>
    <x v="1"/>
    <s v="HVX"/>
    <x v="1"/>
    <s v="kanban"/>
    <n v="2600"/>
    <n v="393"/>
    <n v="350"/>
    <n v="26.8"/>
    <n v="0"/>
    <n v="120"/>
    <n v="7613"/>
    <n v="10532.4"/>
    <n v="38.59516616314199"/>
    <n v="0"/>
    <n v="1608"/>
    <n v="9380"/>
    <n v="204028.4"/>
    <s v="&lt;90 days"/>
    <n v="1"/>
    <s v="A"/>
    <n v="7"/>
    <n v="5690.6124361643833"/>
  </r>
  <r>
    <s v="AGSH30344-01"/>
    <s v="SHAFT"/>
    <s v="SM"/>
    <n v="202"/>
    <x v="1"/>
    <s v="HVX"/>
    <x v="1"/>
    <s v="kanban"/>
    <n v="2600"/>
    <n v="315"/>
    <n v="360"/>
    <n v="28.13"/>
    <n v="0"/>
    <n v="120"/>
    <n v="7608"/>
    <n v="8860.9499999999989"/>
    <n v="18.854495268138802"/>
    <n v="0"/>
    <n v="1687.8"/>
    <n v="10126.799999999999"/>
    <n v="214013.03999999998"/>
    <s v="&lt;30 days"/>
    <n v="1"/>
    <s v="A"/>
    <n v="7"/>
    <n v="3676.9894029279512"/>
  </r>
  <r>
    <s v="AGSH30358-01"/>
    <s v="LEVER"/>
    <s v="SM"/>
    <n v="212"/>
    <x v="1"/>
    <s v="HVX"/>
    <x v="1"/>
    <s v="kanban"/>
    <n v="2600"/>
    <n v="788"/>
    <n v="800"/>
    <n v="3.8"/>
    <n v="0"/>
    <n v="200"/>
    <n v="9499"/>
    <n v="2994.3999999999996"/>
    <n v="12.103905674281503"/>
    <n v="0"/>
    <n v="380"/>
    <n v="3040"/>
    <n v="36096.199999999997"/>
    <s v="&lt;15 days"/>
    <n v="2"/>
    <s v="B"/>
    <n v="14"/>
    <n v="0"/>
  </r>
  <r>
    <s v="AGSH30364-01"/>
    <s v="SPRING"/>
    <s v="SM"/>
    <n v="219"/>
    <x v="1"/>
    <s v="HVX"/>
    <x v="1"/>
    <s v="kanban"/>
    <n v="2600"/>
    <n v="283"/>
    <n v="180"/>
    <n v="0.13"/>
    <n v="0"/>
    <n v="45"/>
    <n v="866"/>
    <n v="36.79"/>
    <n v="332.12471131639722"/>
    <n v="0"/>
    <n v="2.9250000000000003"/>
    <n v="23.400000000000002"/>
    <n v="112.58"/>
    <s v="&gt;90 days"/>
    <n v="3"/>
    <s v="C"/>
    <n v="21"/>
    <n v="22.746105026076076"/>
  </r>
  <r>
    <s v="AGSH30365-01"/>
    <s v="SPRING"/>
    <s v="SM"/>
    <n v="219"/>
    <x v="1"/>
    <s v="HVX"/>
    <x v="1"/>
    <s v="kanban"/>
    <n v="2600"/>
    <n v="276"/>
    <n v="90"/>
    <n v="0.13"/>
    <n v="0"/>
    <n v="45"/>
    <n v="866"/>
    <n v="35.880000000000003"/>
    <n v="119.27829099307159"/>
    <n v="0"/>
    <n v="2.9250000000000003"/>
    <n v="11.700000000000001"/>
    <n v="112.58"/>
    <s v="&gt;90 days"/>
    <n v="3"/>
    <s v="C"/>
    <n v="21"/>
    <n v="19.511585335204998"/>
  </r>
  <r>
    <s v="AGSH30371-01"/>
    <s v="LEVER"/>
    <s v="SM"/>
    <n v="202"/>
    <x v="1"/>
    <s v="HVX"/>
    <x v="1"/>
    <s v="kanban"/>
    <n v="2600"/>
    <n v="674"/>
    <n v="200"/>
    <n v="2.9"/>
    <n v="0"/>
    <n v="200"/>
    <n v="9010"/>
    <n v="1954.6"/>
    <n v="11.180910099889012"/>
    <n v="0"/>
    <n v="290"/>
    <n v="580"/>
    <n v="26129"/>
    <s v="&lt;15 days"/>
    <n v="2"/>
    <s v="B"/>
    <n v="14"/>
    <n v="0"/>
  </r>
  <r>
    <s v="AGSH30378-01"/>
    <s v="AXLE"/>
    <s v="SM"/>
    <n v="212"/>
    <x v="1"/>
    <s v="HVX"/>
    <x v="1"/>
    <s v="kanban"/>
    <n v="2600"/>
    <n v="1227"/>
    <n v="600"/>
    <n v="2.4500000000000002"/>
    <n v="0"/>
    <n v="200"/>
    <n v="8379"/>
    <n v="3006.15"/>
    <n v="29.36030552571906"/>
    <n v="0"/>
    <n v="245.00000000000003"/>
    <n v="1470"/>
    <n v="20528.550000000003"/>
    <s v="&lt;30 days"/>
    <n v="2"/>
    <s v="B"/>
    <n v="14"/>
    <n v="1037.9916651193041"/>
  </r>
  <r>
    <s v="AGSH30380-01"/>
    <s v="PACKER"/>
    <s v="SM"/>
    <n v="212"/>
    <x v="1"/>
    <s v="HVX"/>
    <x v="1"/>
    <s v="kanban"/>
    <n v="2600"/>
    <n v="2090"/>
    <n v="618"/>
    <n v="3.25"/>
    <n v="0"/>
    <n v="200"/>
    <n v="3450"/>
    <n v="6792.5"/>
    <n v="129.81304347826088"/>
    <n v="0"/>
    <n v="325"/>
    <n v="2008.5"/>
    <n v="11212.5"/>
    <s v="&gt;90 days"/>
    <n v="2"/>
    <s v="B"/>
    <n v="14"/>
    <n v="3999.5646866731418"/>
  </r>
  <r>
    <s v="AGSH30400-01"/>
    <s v="BAR"/>
    <s v="SM"/>
    <n v="212"/>
    <x v="1"/>
    <s v="HVX"/>
    <x v="1"/>
    <s v="kanban"/>
    <n v="2600"/>
    <n v="824"/>
    <n v="600"/>
    <n v="1.86"/>
    <n v="0"/>
    <n v="300"/>
    <n v="8401"/>
    <n v="1532.64"/>
    <n v="90.804666111177241"/>
    <n v="0"/>
    <n v="279"/>
    <n v="1116"/>
    <n v="15625.86"/>
    <s v="&gt;90 days"/>
    <n v="2"/>
    <s v="B"/>
    <n v="14"/>
    <n v="855.58572721557323"/>
  </r>
  <r>
    <s v="AGSH30402-01"/>
    <s v="ROD"/>
    <s v="SM"/>
    <n v="202"/>
    <x v="1"/>
    <s v="HVX"/>
    <x v="1"/>
    <s v="kanban"/>
    <n v="2600"/>
    <n v="25"/>
    <n v="36"/>
    <n v="4.2"/>
    <n v="0"/>
    <n v="12"/>
    <n v="260"/>
    <n v="105"/>
    <n v="1156.7692307692307"/>
    <n v="0"/>
    <n v="25.200000000000003"/>
    <n v="151.20000000000002"/>
    <n v="1092"/>
    <s v="&gt;90 days"/>
    <n v="3"/>
    <s v="C"/>
    <n v="21"/>
    <n v="68.041927117967816"/>
  </r>
  <r>
    <s v="AGSH30402-02"/>
    <s v="ROD"/>
    <s v="SM"/>
    <n v="202"/>
    <x v="1"/>
    <s v="HVX"/>
    <x v="1"/>
    <s v="kanban"/>
    <n v="2600"/>
    <n v="557"/>
    <n v="300"/>
    <n v="3.83"/>
    <n v="0"/>
    <n v="150"/>
    <n v="7498"/>
    <n v="2133.31"/>
    <n v="1.2169911976527072"/>
    <n v="0"/>
    <n v="287.25"/>
    <n v="1149"/>
    <n v="28717.34"/>
    <s v="&lt;15 days"/>
    <n v="2"/>
    <s v="B"/>
    <n v="14"/>
    <n v="0"/>
  </r>
  <r>
    <s v="AGSH30404-01"/>
    <s v="合分按钮复位弹簧夹"/>
    <s v="O12"/>
    <n v="213"/>
    <x v="1"/>
    <s v="HVX"/>
    <x v="0"/>
    <s v="Order specific"/>
    <n v="2100"/>
    <n v="906"/>
    <n v="5950"/>
    <n v="18.02"/>
    <n v="1000"/>
    <n v="0"/>
    <n v="8379"/>
    <n v="16326.119999999999"/>
    <n v="24.263635278672872"/>
    <n v="18020"/>
    <n v="0"/>
    <n v="107219"/>
    <n v="150989.57999999999"/>
    <s v="Order specific"/>
    <s v="Order specific"/>
    <s v="A"/>
    <s v=""/>
    <n v="0"/>
  </r>
  <r>
    <s v="AGSH30415-01"/>
    <s v="BEVEL GEAR"/>
    <s v="SM"/>
    <n v="202"/>
    <x v="1"/>
    <s v="HVX"/>
    <x v="1"/>
    <s v="kanban"/>
    <n v="2600"/>
    <n v="531"/>
    <n v="144"/>
    <n v="37.299999999999997"/>
    <n v="0"/>
    <n v="144"/>
    <n v="9128"/>
    <n v="19806.3"/>
    <n v="36.228089395267311"/>
    <n v="0"/>
    <n v="2685.6"/>
    <n v="5371.2"/>
    <n v="340474.39999999997"/>
    <s v="&lt;90 days"/>
    <n v="1"/>
    <s v="A"/>
    <n v="7"/>
    <n v="10546.352539998185"/>
  </r>
  <r>
    <s v="AGSH30433-01"/>
    <s v="RING"/>
    <s v="SM"/>
    <n v="202"/>
    <x v="1"/>
    <s v="HVX"/>
    <x v="1"/>
    <s v="kanban"/>
    <n v="2600"/>
    <n v="1005"/>
    <n v="1600"/>
    <n v="0.68"/>
    <n v="0"/>
    <n v="400"/>
    <n v="18252"/>
    <n v="683.40000000000009"/>
    <n v="10.618836291913215"/>
    <n v="0"/>
    <n v="136"/>
    <n v="1088"/>
    <n v="12411.36"/>
    <s v="&lt;15 days"/>
    <n v="2"/>
    <s v="C"/>
    <n v="14"/>
    <n v="0"/>
  </r>
  <r>
    <s v="AGSH30437-01"/>
    <s v="LOCKING LEVER"/>
    <s v="SM"/>
    <n v="202"/>
    <x v="1"/>
    <s v="HVX"/>
    <x v="1"/>
    <s v="kanban"/>
    <n v="2600"/>
    <n v="527"/>
    <n v="363"/>
    <n v="7"/>
    <n v="0"/>
    <n v="200"/>
    <n v="9128"/>
    <n v="3689"/>
    <n v="40.186787905346186"/>
    <n v="0"/>
    <n v="700"/>
    <n v="2541"/>
    <n v="63896"/>
    <s v="&lt;90 days"/>
    <n v="2"/>
    <s v="B"/>
    <n v="14"/>
    <n v="1586.541828992026"/>
  </r>
  <r>
    <s v="AGSH30439-01"/>
    <s v="AXLE"/>
    <s v="SM"/>
    <n v="202"/>
    <x v="1"/>
    <s v="HVX"/>
    <x v="1"/>
    <s v="kanban"/>
    <n v="2600"/>
    <n v="2928"/>
    <n v="600"/>
    <n v="0.44"/>
    <n v="0"/>
    <n v="200"/>
    <n v="1570"/>
    <n v="1288.32"/>
    <n v="122.51910828025477"/>
    <n v="0"/>
    <n v="44"/>
    <n v="264"/>
    <n v="690.8"/>
    <s v="&gt;90 days"/>
    <n v="3"/>
    <s v="B"/>
    <n v="21"/>
    <n v="704.54972790933425"/>
  </r>
  <r>
    <s v="AGSH30457-01"/>
    <s v="FOIL"/>
    <s v="SM"/>
    <n v="202"/>
    <x v="1"/>
    <s v="HVX"/>
    <x v="1"/>
    <s v="kanban"/>
    <n v="2600"/>
    <n v="1"/>
    <n v="800"/>
    <n v="0.2"/>
    <n v="0"/>
    <n v="200"/>
    <n v="6999"/>
    <n v="0.2"/>
    <n v="152.69609944277755"/>
    <n v="0"/>
    <n v="20"/>
    <n v="160"/>
    <n v="1399.8000000000002"/>
    <s v="&gt;90 days"/>
    <n v="3"/>
    <s v="C"/>
    <n v="21"/>
    <n v="0.1138462946328318"/>
  </r>
  <r>
    <s v="AGSH30461-01"/>
    <s v="FISHPLATE"/>
    <s v="SM"/>
    <n v="212"/>
    <x v="1"/>
    <s v="HVX"/>
    <x v="1"/>
    <s v="kanban"/>
    <n v="2600"/>
    <n v="644"/>
    <n v="400"/>
    <n v="6"/>
    <n v="0"/>
    <n v="200"/>
    <n v="8423"/>
    <n v="3864"/>
    <n v="4.3333729075151373E-2"/>
    <n v="0"/>
    <n v="600"/>
    <n v="2400"/>
    <n v="50538"/>
    <s v="&lt;15 days"/>
    <n v="2"/>
    <s v="B"/>
    <n v="14"/>
    <n v="0"/>
  </r>
  <r>
    <s v="AGSH30469-01"/>
    <s v="储能滑块"/>
    <s v="O12"/>
    <n v="213"/>
    <x v="1"/>
    <s v="HVX"/>
    <x v="0"/>
    <s v="Order specific"/>
    <n v="2100"/>
    <n v="1418"/>
    <n v="1400"/>
    <n v="10.57"/>
    <n v="1000"/>
    <n v="0"/>
    <n v="8917"/>
    <n v="14988.26"/>
    <n v="26.360883705282045"/>
    <n v="10570"/>
    <n v="0"/>
    <n v="14798"/>
    <n v="94252.69"/>
    <s v="Order specific"/>
    <s v="Order specific"/>
    <s v="A"/>
    <s v=""/>
    <n v="0"/>
  </r>
  <r>
    <s v="AGSH30471-01"/>
    <s v="RAMP HOOK"/>
    <s v="SM"/>
    <n v="212"/>
    <x v="1"/>
    <s v="HVX"/>
    <x v="1"/>
    <s v="kanban"/>
    <n v="2600"/>
    <n v="1429"/>
    <n v="1300"/>
    <n v="3.66"/>
    <n v="0"/>
    <n v="400"/>
    <n v="16035"/>
    <n v="5230.1400000000003"/>
    <n v="32.277517929529154"/>
    <n v="0"/>
    <n v="732"/>
    <n v="4758"/>
    <n v="58688.100000000006"/>
    <s v="&lt;90 days"/>
    <n v="2"/>
    <s v="B"/>
    <n v="14"/>
    <n v="1954.6740046602392"/>
  </r>
  <r>
    <s v="AGSH30473-01"/>
    <s v="FISHPLATE"/>
    <s v="SM"/>
    <n v="212"/>
    <x v="1"/>
    <s v="HVX"/>
    <x v="1"/>
    <s v="kanban"/>
    <n v="2600"/>
    <n v="1031"/>
    <n v="600"/>
    <n v="1.8"/>
    <n v="0"/>
    <n v="300"/>
    <n v="8381"/>
    <n v="1855.8"/>
    <n v="62.234220260112153"/>
    <n v="0"/>
    <n v="270"/>
    <n v="1080"/>
    <n v="15085.800000000001"/>
    <s v="&lt;90 days"/>
    <n v="2"/>
    <s v="B"/>
    <n v="14"/>
    <n v="949.29482985131847"/>
  </r>
  <r>
    <s v="AGSH30475-01"/>
    <s v="FORK"/>
    <s v="SM"/>
    <n v="212"/>
    <x v="1"/>
    <s v="HVX"/>
    <x v="1"/>
    <s v="kanban"/>
    <n v="2600"/>
    <n v="1106"/>
    <n v="0"/>
    <n v="2.95"/>
    <n v="0"/>
    <n v="300"/>
    <n v="22257"/>
    <n v="3262.7000000000003"/>
    <n v="16.907714426921867"/>
    <n v="0"/>
    <n v="442.5"/>
    <n v="0"/>
    <n v="65658.150000000009"/>
    <s v="&lt;30 days"/>
    <n v="2"/>
    <s v="B"/>
    <n v="14"/>
    <n v="370.32917341588836"/>
  </r>
  <r>
    <s v="AGSH30477-01"/>
    <s v="BRACKET"/>
    <s v="SM"/>
    <n v="202"/>
    <x v="1"/>
    <s v="HVX"/>
    <x v="1"/>
    <s v="kanban"/>
    <n v="2600"/>
    <n v="1262"/>
    <n v="1200"/>
    <n v="0.46"/>
    <n v="0"/>
    <n v="600"/>
    <n v="35576"/>
    <n v="580.52"/>
    <n v="11.347256577467956"/>
    <n v="0"/>
    <n v="138"/>
    <n v="552"/>
    <n v="16364.960000000001"/>
    <s v="&lt;15 days"/>
    <n v="2"/>
    <s v="C"/>
    <n v="14"/>
    <n v="0"/>
  </r>
  <r>
    <s v="AGSH30486-01"/>
    <s v="FIXING"/>
    <s v="SM"/>
    <n v="202"/>
    <x v="1"/>
    <s v="HVX"/>
    <x v="1"/>
    <s v="kanban"/>
    <n v="2600"/>
    <n v="1210"/>
    <n v="300"/>
    <n v="35.47"/>
    <n v="0"/>
    <n v="300"/>
    <n v="15129"/>
    <n v="42918.7"/>
    <n v="30.446823980434928"/>
    <n v="0"/>
    <n v="5320.5"/>
    <n v="10641"/>
    <n v="536625.63"/>
    <s v="&lt;90 days"/>
    <n v="1"/>
    <s v="A"/>
    <n v="7"/>
    <n v="21813.859971417405"/>
  </r>
  <r>
    <s v="AGSH30488-01"/>
    <s v="卷簧盒传动大齿轮"/>
    <s v="VMI"/>
    <n v="202"/>
    <x v="1"/>
    <s v="HVX"/>
    <x v="2"/>
    <s v="MRP"/>
    <s v="VMI"/>
    <n v="77"/>
    <n v="0"/>
    <n v="79.900000000000006"/>
    <n v="0"/>
    <n v="0"/>
    <n v="7675"/>
    <n v="6152.3"/>
    <n v="57.543973941368073"/>
    <n v="0"/>
    <n v="0"/>
    <n v="0"/>
    <n v="613232.5"/>
    <s v="&lt;90 days"/>
    <n v="1"/>
    <s v="B"/>
    <n v="7"/>
    <n v="3566.5718219178084"/>
  </r>
  <r>
    <s v="AGSH30494-01"/>
    <s v="GEAR WHEEL"/>
    <s v="SM"/>
    <n v="202"/>
    <x v="1"/>
    <s v="HVX"/>
    <x v="1"/>
    <s v="kanban"/>
    <n v="2600"/>
    <n v="245"/>
    <n v="360"/>
    <n v="57.15"/>
    <n v="0"/>
    <n v="120"/>
    <n v="7655"/>
    <n v="14001.75"/>
    <n v="3.6714565643370345"/>
    <n v="0"/>
    <n v="3429"/>
    <n v="20574"/>
    <n v="437483.25"/>
    <s v="&lt;15 days"/>
    <n v="1"/>
    <s v="A"/>
    <n v="7"/>
    <n v="0"/>
  </r>
  <r>
    <s v="AGSH30498-01"/>
    <s v="CRANK"/>
    <s v="VMI"/>
    <n v="202"/>
    <x v="1"/>
    <s v="HVX"/>
    <x v="2"/>
    <s v="MRP"/>
    <s v="VMI"/>
    <n v="5"/>
    <n v="0"/>
    <n v="64"/>
    <n v="0"/>
    <n v="0"/>
    <n v="1273"/>
    <n v="320"/>
    <n v="70.247446975648074"/>
    <n v="0"/>
    <n v="0"/>
    <n v="0"/>
    <n v="81472"/>
    <s v="&lt;90 days"/>
    <n v="2"/>
    <s v="C"/>
    <n v="14"/>
    <n v="169.10879060665363"/>
  </r>
  <r>
    <s v="AGSH30529-01"/>
    <s v="CONNECTING ROD"/>
    <s v="SM"/>
    <n v="202"/>
    <x v="1"/>
    <s v="HVX"/>
    <x v="1"/>
    <s v="kanban"/>
    <n v="2600"/>
    <n v="105"/>
    <n v="0"/>
    <n v="2.68"/>
    <n v="0"/>
    <n v="10"/>
    <n v="0"/>
    <n v="281.40000000000003"/>
    <s v=""/>
    <n v="0"/>
    <n v="13.4"/>
    <n v="0"/>
    <n v="0"/>
    <s v="&gt;90 days"/>
    <n v="4"/>
    <s v="C"/>
    <n v="0"/>
    <n v="185.72400000000002"/>
  </r>
  <r>
    <s v="AGSH30545-01"/>
    <s v="LEVER"/>
    <s v="SM"/>
    <n v="202"/>
    <x v="1"/>
    <s v="HVX"/>
    <x v="1"/>
    <s v="kanban"/>
    <n v="2600"/>
    <n v="83"/>
    <n v="60"/>
    <n v="1.91"/>
    <n v="0"/>
    <n v="20"/>
    <n v="370"/>
    <n v="158.53"/>
    <n v="103.58108108108108"/>
    <n v="0"/>
    <n v="19.099999999999998"/>
    <n v="114.6"/>
    <n v="706.69999999999993"/>
    <s v="&gt;90 days"/>
    <n v="3"/>
    <s v="C"/>
    <n v="21"/>
    <n v="83.417183013698633"/>
  </r>
  <r>
    <s v="AGSH30547-01"/>
    <s v="TOGGLE LINK"/>
    <s v="SM"/>
    <n v="202"/>
    <x v="1"/>
    <s v="HVX"/>
    <x v="1"/>
    <s v="kanban"/>
    <n v="2600"/>
    <n v="79"/>
    <n v="60"/>
    <n v="1.0900000000000001"/>
    <n v="0"/>
    <n v="20"/>
    <n v="370"/>
    <n v="86.11"/>
    <n v="81.878378378378386"/>
    <n v="0"/>
    <n v="10.9"/>
    <n v="65.400000000000006"/>
    <n v="403.3"/>
    <s v="&lt;90 days"/>
    <n v="3"/>
    <s v="C"/>
    <n v="21"/>
    <n v="42.256290311932666"/>
  </r>
  <r>
    <s v="AGSH30557-01"/>
    <s v="AXLE"/>
    <s v="SM"/>
    <n v="202"/>
    <x v="1"/>
    <s v="HVX"/>
    <x v="1"/>
    <s v="kanban"/>
    <n v="2600"/>
    <n v="108"/>
    <n v="100"/>
    <n v="1.08"/>
    <n v="0"/>
    <n v="20"/>
    <n v="370"/>
    <n v="116.64000000000001"/>
    <n v="77.932432432432435"/>
    <n v="0"/>
    <n v="10.8"/>
    <n v="108"/>
    <n v="399.6"/>
    <s v="&lt;90 days"/>
    <n v="3"/>
    <s v="C"/>
    <n v="21"/>
    <n v="56.2383997225594"/>
  </r>
  <r>
    <s v="AGSH30576-01"/>
    <s v="SPRING BLADE"/>
    <s v="SM"/>
    <n v="202"/>
    <x v="1"/>
    <s v="HVX"/>
    <x v="1"/>
    <s v="kanban"/>
    <n v="2600"/>
    <n v="72"/>
    <n v="80"/>
    <n v="2.33"/>
    <n v="0"/>
    <n v="20"/>
    <n v="370"/>
    <n v="167.76"/>
    <n v="106.54054054054055"/>
    <n v="0"/>
    <n v="23.3"/>
    <n v="186.4"/>
    <n v="862.1"/>
    <s v="&gt;90 days"/>
    <n v="3"/>
    <s v="C"/>
    <n v="21"/>
    <n v="88.897479452054796"/>
  </r>
  <r>
    <s v="AGSH30579-01"/>
    <s v="COMPRESSION SPRING"/>
    <s v="SM"/>
    <n v="219"/>
    <x v="1"/>
    <s v="HVX"/>
    <x v="1"/>
    <s v="kanban"/>
    <n v="2600"/>
    <n v="714"/>
    <n v="800"/>
    <n v="0.13"/>
    <n v="0"/>
    <n v="300"/>
    <n v="9126"/>
    <n v="92.820000000000007"/>
    <n v="2.8796844181459567"/>
    <n v="0"/>
    <n v="19.5"/>
    <n v="104"/>
    <n v="1186.3800000000001"/>
    <s v="&lt;15 days"/>
    <n v="3"/>
    <s v="C"/>
    <n v="21"/>
    <n v="0"/>
  </r>
  <r>
    <s v="AGSH30587-01"/>
    <s v="Y0支架（配进口Y0)"/>
    <s v="VMI"/>
    <n v="202"/>
    <x v="1"/>
    <s v="HVX"/>
    <x v="2"/>
    <s v="MRP"/>
    <s v="VMI"/>
    <n v="56"/>
    <n v="0"/>
    <n v="45.7"/>
    <n v="0"/>
    <n v="0"/>
    <n v="0"/>
    <n v="2559.2000000000003"/>
    <s v=""/>
    <n v="0"/>
    <n v="0"/>
    <n v="0"/>
    <n v="0"/>
    <s v="&gt;90 days"/>
    <n v="4"/>
    <s v="B"/>
    <n v="0"/>
    <n v="1689.0720000000003"/>
  </r>
  <r>
    <s v="AGSH30589-01"/>
    <s v="手车丝杆基座"/>
    <s v="VMI"/>
    <n v="202"/>
    <x v="1"/>
    <s v="HVX"/>
    <x v="2"/>
    <s v="MRP"/>
    <s v="VMI"/>
    <n v="2"/>
    <n v="0"/>
    <n v="14.7"/>
    <n v="0"/>
    <n v="0"/>
    <n v="2858"/>
    <n v="29.4"/>
    <n v="7.1518544436668998"/>
    <n v="0"/>
    <n v="0"/>
    <n v="0"/>
    <n v="42012.6"/>
    <s v="&lt;15 days"/>
    <n v="2"/>
    <s v="C"/>
    <n v="14"/>
    <n v="0"/>
  </r>
  <r>
    <s v="AGSH30605-11"/>
    <s v="壳体210mm"/>
    <s v="VMI"/>
    <n v="202"/>
    <x v="1"/>
    <s v="HVX"/>
    <x v="2"/>
    <s v="MRP"/>
    <s v="VMI"/>
    <n v="1"/>
    <n v="0"/>
    <n v="207.51"/>
    <n v="0"/>
    <n v="0"/>
    <n v="2554"/>
    <n v="207.51"/>
    <m/>
    <m/>
    <m/>
    <m/>
    <m/>
    <m/>
    <m/>
    <m/>
    <m/>
    <m/>
  </r>
  <r>
    <s v="AGSH30610-01"/>
    <s v="ANGLE"/>
    <s v="SM"/>
    <n v="202"/>
    <x v="1"/>
    <s v="HVX"/>
    <x v="1"/>
    <s v="kanban"/>
    <n v="2600"/>
    <n v="235"/>
    <n v="200"/>
    <n v="1.4"/>
    <n v="0"/>
    <n v="50"/>
    <n v="86"/>
    <n v="329"/>
    <n v="4.2441860465116275"/>
    <n v="0"/>
    <n v="35"/>
    <n v="280"/>
    <n v="120.39999999999999"/>
    <s v="&lt;15 days"/>
    <n v="3"/>
    <s v="C"/>
    <n v="21"/>
    <n v="0"/>
  </r>
  <r>
    <s v="AGSH30624-01"/>
    <s v="SIDE PANEL"/>
    <s v="SM"/>
    <n v="202"/>
    <x v="1"/>
    <s v="HVX"/>
    <x v="1"/>
    <s v="kanban"/>
    <n v="2600"/>
    <n v="176"/>
    <n v="120"/>
    <n v="15"/>
    <n v="0"/>
    <n v="60"/>
    <n v="3034"/>
    <n v="2640"/>
    <n v="28.27125906394199"/>
    <n v="0"/>
    <n v="450"/>
    <n v="1800"/>
    <n v="45510"/>
    <s v="&lt;30 days"/>
    <n v="2"/>
    <s v="B"/>
    <n v="14"/>
    <n v="879.55905100553775"/>
  </r>
  <r>
    <s v="AGSH30625-01"/>
    <s v="DECORATIVE END PANEL"/>
    <s v="SM"/>
    <n v="202"/>
    <x v="1"/>
    <s v="HVX"/>
    <x v="1"/>
    <s v="kanban"/>
    <n v="2600"/>
    <n v="175"/>
    <n v="120"/>
    <n v="14.99"/>
    <n v="0"/>
    <n v="60"/>
    <n v="3034"/>
    <n v="2623.25"/>
    <n v="21.173368490441661"/>
    <n v="0"/>
    <n v="449.7"/>
    <n v="1798.8"/>
    <n v="45479.66"/>
    <s v="&lt;30 days"/>
    <n v="2"/>
    <s v="B"/>
    <n v="14"/>
    <n v="586.56588698630139"/>
  </r>
  <r>
    <s v="AGSH30632-01"/>
    <s v="兀型板左侧板"/>
    <s v="VMI"/>
    <n v="202"/>
    <x v="1"/>
    <s v="HVX"/>
    <x v="2"/>
    <s v="MRP"/>
    <s v="VMI"/>
    <n v="6"/>
    <n v="0"/>
    <n v="28.5"/>
    <n v="0"/>
    <n v="0"/>
    <n v="198"/>
    <n v="171"/>
    <n v="322.6010101010101"/>
    <n v="0"/>
    <n v="0"/>
    <n v="0"/>
    <n v="5643"/>
    <s v="&gt;90 days"/>
    <n v="3"/>
    <s v="C"/>
    <n v="21"/>
    <n v="105.51327780821917"/>
  </r>
  <r>
    <s v="AGSH30633-01"/>
    <s v="兀型板右侧板"/>
    <s v="VMI"/>
    <n v="202"/>
    <x v="1"/>
    <s v="HVX"/>
    <x v="2"/>
    <s v="MRP"/>
    <s v="VMI"/>
    <n v="6"/>
    <n v="0"/>
    <n v="28.5"/>
    <n v="0"/>
    <n v="0"/>
    <n v="198"/>
    <n v="171"/>
    <n v="11.060606060606061"/>
    <n v="0"/>
    <n v="0"/>
    <n v="0"/>
    <n v="5643"/>
    <s v="&lt;15 days"/>
    <n v="3"/>
    <s v="C"/>
    <n v="21"/>
    <n v="0"/>
  </r>
  <r>
    <s v="AGSH30656-01"/>
    <s v="电动手车传动齿轮"/>
    <s v="XA"/>
    <n v="202"/>
    <x v="1"/>
    <s v="HVX"/>
    <x v="0"/>
    <s v="Order specific"/>
    <n v="2100"/>
    <n v="32"/>
    <n v="68"/>
    <n v="17.04"/>
    <n v="0"/>
    <n v="0"/>
    <n v="366"/>
    <n v="545.28"/>
    <n v="5.9836065573770494"/>
    <n v="0"/>
    <n v="0"/>
    <n v="1158.72"/>
    <n v="6236.6399999999994"/>
    <s v="Order specific"/>
    <s v="Order specific"/>
    <s v="C"/>
    <s v=""/>
    <n v="0"/>
  </r>
  <r>
    <s v="AGSH30673-01"/>
    <s v="电动手车连接片"/>
    <s v="XA"/>
    <n v="202"/>
    <x v="1"/>
    <s v="HVX"/>
    <x v="0"/>
    <s v="Order specific"/>
    <n v="2100"/>
    <n v="18"/>
    <n v="32"/>
    <n v="2.4500000000000002"/>
    <n v="0"/>
    <n v="0"/>
    <n v="183"/>
    <n v="44.1"/>
    <n v="63.825136612021858"/>
    <n v="0"/>
    <n v="0"/>
    <n v="78.400000000000006"/>
    <n v="448.35"/>
    <s v="Order specific"/>
    <s v="Order specific"/>
    <s v="C"/>
    <s v=""/>
    <n v="0"/>
  </r>
  <r>
    <s v="AGSH30675-01"/>
    <s v="电动手车支座"/>
    <s v="XA"/>
    <n v="202"/>
    <x v="1"/>
    <s v="HVX"/>
    <x v="0"/>
    <s v="Order specific"/>
    <n v="2100"/>
    <n v="31"/>
    <n v="19"/>
    <n v="2.36"/>
    <n v="0"/>
    <n v="0"/>
    <n v="183"/>
    <n v="73.16"/>
    <n v="35.901639344262293"/>
    <n v="0"/>
    <n v="0"/>
    <n v="44.839999999999996"/>
    <n v="431.88"/>
    <s v="Order specific"/>
    <s v="Order specific"/>
    <s v="C"/>
    <s v=""/>
    <n v="0"/>
  </r>
  <r>
    <s v="AGSH30677-01"/>
    <s v="RING"/>
    <s v="SM"/>
    <n v="212"/>
    <x v="1"/>
    <s v="HVX"/>
    <x v="1"/>
    <s v="kanban"/>
    <n v="2600"/>
    <n v="1241"/>
    <n v="2500"/>
    <n v="1.3"/>
    <n v="0"/>
    <n v="500"/>
    <n v="11596"/>
    <n v="1613.3"/>
    <n v="0.97576750603656437"/>
    <n v="0"/>
    <n v="325"/>
    <n v="3250"/>
    <n v="15074.800000000001"/>
    <s v="&lt;15 days"/>
    <n v="2"/>
    <s v="B"/>
    <n v="14"/>
    <n v="0"/>
  </r>
  <r>
    <s v="AGSH30698-01"/>
    <s v="手车前框架210mm"/>
    <s v="VMI"/>
    <n v="202"/>
    <x v="1"/>
    <s v="HVX"/>
    <x v="2"/>
    <s v="MRP"/>
    <s v="VMI"/>
    <n v="1"/>
    <n v="0"/>
    <n v="90.19"/>
    <n v="0"/>
    <n v="0"/>
    <n v="2320"/>
    <n v="90.19"/>
    <n v="195.24353448275861"/>
    <n v="0"/>
    <n v="0"/>
    <n v="0"/>
    <n v="209240.8"/>
    <s v="&gt;90 days"/>
    <n v="1"/>
    <s v="C"/>
    <n v="7"/>
    <n v="57.391256090426417"/>
  </r>
  <r>
    <s v="AGSH30705-01"/>
    <s v="手车侧后框架"/>
    <s v="VMI"/>
    <n v="202"/>
    <x v="1"/>
    <s v="HVX"/>
    <x v="2"/>
    <s v="MRP"/>
    <s v="VMI"/>
    <n v="1"/>
    <n v="16"/>
    <n v="100"/>
    <n v="0"/>
    <n v="0"/>
    <n v="2963"/>
    <n v="100"/>
    <n v="0.12318596017549781"/>
    <n v="0"/>
    <n v="0"/>
    <n v="1600"/>
    <n v="296300"/>
    <s v="&lt;15 days"/>
    <n v="1"/>
    <s v="C"/>
    <n v="7"/>
    <n v="0"/>
  </r>
  <r>
    <s v="AGSH30711-01"/>
    <s v="PAD"/>
    <s v="SM"/>
    <n v="202"/>
    <x v="1"/>
    <s v="HVX"/>
    <x v="1"/>
    <s v="kanban"/>
    <n v="2600"/>
    <n v="567"/>
    <n v="400"/>
    <n v="2.1"/>
    <n v="0"/>
    <n v="200"/>
    <n v="5554"/>
    <n v="1190.7"/>
    <n v="6.571840115232265E-2"/>
    <n v="0"/>
    <n v="210"/>
    <n v="840"/>
    <n v="11663.4"/>
    <s v="&lt;15 days"/>
    <n v="2"/>
    <s v="B"/>
    <n v="14"/>
    <n v="0"/>
  </r>
  <r>
    <s v="AGSH30712-01"/>
    <s v="PAD"/>
    <s v="SM"/>
    <n v="202"/>
    <x v="1"/>
    <s v="HVX"/>
    <x v="1"/>
    <s v="kanban"/>
    <n v="2600"/>
    <n v="546"/>
    <n v="600"/>
    <n v="1.8"/>
    <n v="0"/>
    <n v="200"/>
    <n v="5554"/>
    <n v="982.80000000000007"/>
    <n v="37.262333453366942"/>
    <n v="0"/>
    <n v="180"/>
    <n v="1080"/>
    <n v="9997.2000000000007"/>
    <s v="&lt;90 days"/>
    <n v="3"/>
    <s v="B"/>
    <n v="21"/>
    <n v="283.08828493150691"/>
  </r>
  <r>
    <s v="AGSH30714-01"/>
    <s v="AXLE"/>
    <s v="SM"/>
    <n v="212"/>
    <x v="1"/>
    <s v="HVX"/>
    <x v="1"/>
    <s v="kanban"/>
    <n v="2600"/>
    <n v="358"/>
    <n v="600"/>
    <n v="1.92"/>
    <n v="0"/>
    <n v="200"/>
    <n v="2781"/>
    <n v="687.36"/>
    <n v="71.661272923408845"/>
    <n v="0"/>
    <n v="192"/>
    <n v="1152"/>
    <n v="5339.5199999999995"/>
    <s v="&lt;90 days"/>
    <n v="3"/>
    <s v="C"/>
    <n v="21"/>
    <n v="320.71536758693361"/>
  </r>
  <r>
    <s v="AGSH30714-02"/>
    <s v="电动手车合闸闭锁杆"/>
    <s v="XA"/>
    <n v="202"/>
    <x v="1"/>
    <s v="HVX"/>
    <x v="0"/>
    <s v="Order specific"/>
    <n v="2100"/>
    <n v="58"/>
    <n v="0"/>
    <n v="5.03"/>
    <n v="0"/>
    <n v="0"/>
    <n v="0"/>
    <n v="291.74"/>
    <s v=""/>
    <n v="0"/>
    <n v="0"/>
    <n v="0"/>
    <n v="0"/>
    <s v="Order specific"/>
    <s v="Order specific"/>
    <s v="C"/>
    <s v=""/>
    <n v="0"/>
  </r>
  <r>
    <s v="AGSH30722-01"/>
    <s v="手车轮子"/>
    <s v="VMI"/>
    <n v="202"/>
    <x v="1"/>
    <s v="HVX"/>
    <x v="2"/>
    <s v="MRP"/>
    <s v="VMI"/>
    <n v="277"/>
    <n v="0"/>
    <n v="5.5"/>
    <n v="0"/>
    <n v="0"/>
    <n v="11366"/>
    <n v="1523.5"/>
    <n v="1.8625725849023402"/>
    <n v="0"/>
    <n v="0"/>
    <n v="0"/>
    <n v="62513"/>
    <s v="&lt;15 days"/>
    <n v="2"/>
    <s v="B"/>
    <n v="14"/>
    <n v="0"/>
  </r>
  <r>
    <s v="AGSH30724-01"/>
    <s v="FIXING"/>
    <s v="SM"/>
    <n v="202"/>
    <x v="1"/>
    <s v="HVX"/>
    <x v="1"/>
    <s v="kanban"/>
    <n v="2600"/>
    <n v="3005"/>
    <n v="4000"/>
    <n v="1.17"/>
    <n v="0"/>
    <n v="1000"/>
    <n v="22392"/>
    <n v="3515.85"/>
    <n v="4.5152286530903893"/>
    <n v="0"/>
    <n v="585"/>
    <n v="4680"/>
    <n v="26198.639999999999"/>
    <s v="&lt;15 days"/>
    <n v="2"/>
    <s v="B"/>
    <n v="14"/>
    <n v="0"/>
  </r>
  <r>
    <s v="AGSH30730-01"/>
    <s v="AXLE"/>
    <s v="SM"/>
    <n v="202"/>
    <x v="1"/>
    <s v="HVX"/>
    <x v="1"/>
    <s v="kanban"/>
    <n v="2600"/>
    <n v="670"/>
    <n v="1500"/>
    <n v="1.7"/>
    <n v="0"/>
    <n v="300"/>
    <n v="2609"/>
    <n v="1139"/>
    <n v="420.40053660406289"/>
    <n v="0"/>
    <n v="255"/>
    <n v="2550"/>
    <n v="4435.3"/>
    <s v="&gt;90 days"/>
    <n v="3"/>
    <s v="B"/>
    <n v="21"/>
    <n v="714.18881101360751"/>
  </r>
  <r>
    <s v="AGSH30736-01"/>
    <s v="手车丝杆固定铜螺母"/>
    <s v="VMI"/>
    <n v="202"/>
    <x v="1"/>
    <s v="HVX"/>
    <x v="2"/>
    <s v="MRP"/>
    <s v="VMI"/>
    <n v="268"/>
    <n v="0"/>
    <n v="6.3"/>
    <n v="0"/>
    <n v="0"/>
    <n v="2821"/>
    <n v="1688.3999999999999"/>
    <n v="86.68911733427862"/>
    <n v="0"/>
    <n v="0"/>
    <n v="0"/>
    <n v="17772.3"/>
    <s v="&lt;90 days"/>
    <n v="2"/>
    <s v="B"/>
    <n v="14"/>
    <n v="934.38120328767127"/>
  </r>
  <r>
    <s v="AGSH30740-01"/>
    <s v="DISK"/>
    <s v="SM"/>
    <n v="219"/>
    <x v="1"/>
    <s v="HVX"/>
    <x v="1"/>
    <s v="kanban"/>
    <n v="2600"/>
    <n v="383"/>
    <n v="400"/>
    <n v="3.02"/>
    <n v="0"/>
    <n v="100"/>
    <n v="3278"/>
    <n v="1156.6600000000001"/>
    <n v="29.841366687004271"/>
    <n v="0"/>
    <n v="151"/>
    <n v="1208"/>
    <n v="9899.56"/>
    <s v="&lt;30 days"/>
    <n v="3"/>
    <s v="B"/>
    <n v="21"/>
    <n v="226.17799304027812"/>
  </r>
  <r>
    <s v="AGSH30742-01"/>
    <s v="SLIDE PLATE"/>
    <s v="SM"/>
    <n v="202"/>
    <x v="1"/>
    <s v="HVX"/>
    <x v="1"/>
    <s v="kanban"/>
    <n v="2600"/>
    <n v="499"/>
    <n v="400"/>
    <n v="1.5"/>
    <n v="0"/>
    <n v="100"/>
    <n v="2849"/>
    <n v="748.5"/>
    <n v="49.068094068094069"/>
    <n v="0"/>
    <n v="75"/>
    <n v="600"/>
    <n v="4273.5"/>
    <s v="&lt;90 days"/>
    <n v="3"/>
    <s v="C"/>
    <n v="21"/>
    <n v="282.58524024464401"/>
  </r>
  <r>
    <s v="AGSH30746-01"/>
    <s v="手车翻板左侧板"/>
    <s v="VMI"/>
    <n v="202"/>
    <x v="1"/>
    <s v="HVX"/>
    <x v="2"/>
    <s v="MRP"/>
    <s v="VMI"/>
    <n v="1"/>
    <n v="0"/>
    <n v="9.8000000000000007"/>
    <n v="0"/>
    <n v="0"/>
    <n v="3072"/>
    <n v="9.8000000000000007"/>
    <n v="59.288736979166671"/>
    <n v="0"/>
    <n v="0"/>
    <n v="0"/>
    <n v="30105.600000000002"/>
    <s v="&lt;90 days"/>
    <n v="2"/>
    <s v="C"/>
    <n v="14"/>
    <n v="4.9406947374200465"/>
  </r>
  <r>
    <s v="AGSH30751-01"/>
    <s v="电动手车传动轴套"/>
    <s v="XA"/>
    <n v="202"/>
    <x v="1"/>
    <s v="HVX"/>
    <x v="0"/>
    <s v="Order specific"/>
    <n v="2100"/>
    <n v="16"/>
    <n v="34"/>
    <n v="7.3"/>
    <n v="0"/>
    <n v="0"/>
    <n v="184"/>
    <n v="116.8"/>
    <n v="1.9836956521739131"/>
    <n v="0"/>
    <n v="0"/>
    <n v="248.2"/>
    <n v="1343.2"/>
    <s v="Order specific"/>
    <s v="Order specific"/>
    <s v="C"/>
    <s v=""/>
    <n v="0"/>
  </r>
  <r>
    <s v="AGSH30753-01"/>
    <s v="电动手车传动齿轮轴套盖"/>
    <s v="XA"/>
    <n v="202"/>
    <x v="1"/>
    <s v="HVX"/>
    <x v="0"/>
    <s v="Order specific"/>
    <n v="2100"/>
    <n v="6"/>
    <n v="34"/>
    <n v="37.6"/>
    <n v="0"/>
    <n v="0"/>
    <n v="184"/>
    <n v="225.60000000000002"/>
    <n v="31.739130434782609"/>
    <n v="0"/>
    <n v="0"/>
    <n v="1278.4000000000001"/>
    <n v="6918.4000000000005"/>
    <s v="Order specific"/>
    <s v="Order specific"/>
    <s v="C"/>
    <s v=""/>
    <n v="0"/>
  </r>
  <r>
    <s v="AGSH30755-01"/>
    <s v="电动手车传动齿轮圆盖"/>
    <s v="XA"/>
    <n v="202"/>
    <x v="1"/>
    <s v="HVX"/>
    <x v="0"/>
    <s v="Order specific"/>
    <n v="2100"/>
    <n v="9"/>
    <n v="34"/>
    <n v="7.6"/>
    <n v="0"/>
    <n v="0"/>
    <n v="184"/>
    <n v="68.399999999999991"/>
    <n v="11.902173913043478"/>
    <n v="0"/>
    <n v="0"/>
    <n v="258.39999999999998"/>
    <n v="1398.3999999999999"/>
    <s v="Order specific"/>
    <s v="Order specific"/>
    <s v="C"/>
    <s v=""/>
    <n v="0"/>
  </r>
  <r>
    <s v="AGSH30757-01"/>
    <s v="电动手车垫片"/>
    <s v="XA"/>
    <n v="213"/>
    <x v="1"/>
    <s v="HVX"/>
    <x v="0"/>
    <s v="Order specific"/>
    <n v="2100"/>
    <n v="265"/>
    <n v="0"/>
    <n v="87.08"/>
    <n v="200"/>
    <n v="0"/>
    <n v="194"/>
    <n v="23076.2"/>
    <n v="16.932989690721651"/>
    <n v="17416"/>
    <n v="0"/>
    <n v="0"/>
    <n v="16893.52"/>
    <s v="Order specific"/>
    <s v="Order specific"/>
    <s v="A"/>
    <s v=""/>
    <n v="0"/>
  </r>
  <r>
    <s v="AGSH30761-01"/>
    <s v="电动手车传动齿轮弹簧"/>
    <s v="XA"/>
    <n v="219"/>
    <x v="1"/>
    <s v="HVX"/>
    <x v="0"/>
    <s v="Order specific"/>
    <n v="2100"/>
    <n v="28"/>
    <n v="32"/>
    <n v="2.0699999999999998"/>
    <n v="0"/>
    <n v="0"/>
    <n v="194"/>
    <n v="57.959999999999994"/>
    <n v="498.58247422680415"/>
    <n v="0"/>
    <n v="0"/>
    <n v="66.239999999999995"/>
    <n v="401.58"/>
    <s v="Order specific"/>
    <s v="Order specific"/>
    <s v="C"/>
    <s v=""/>
    <n v="0"/>
  </r>
  <r>
    <s v="AGSH30763-01"/>
    <s v="电动手车传动齿轮止动片"/>
    <s v="XA"/>
    <n v="202"/>
    <x v="1"/>
    <s v="HVX"/>
    <x v="0"/>
    <s v="Order specific"/>
    <n v="2100"/>
    <n v="180"/>
    <n v="0"/>
    <n v="0.6"/>
    <n v="0"/>
    <n v="0"/>
    <n v="183"/>
    <n v="108"/>
    <n v="55.84699453551913"/>
    <n v="0"/>
    <n v="0"/>
    <n v="0"/>
    <n v="109.8"/>
    <s v="Order specific"/>
    <s v="Order specific"/>
    <s v="C"/>
    <s v=""/>
    <n v="0"/>
  </r>
  <r>
    <s v="AGSH30765-01"/>
    <s v="电动手车传动齿轮（白色）"/>
    <s v="XA"/>
    <n v="202"/>
    <x v="1"/>
    <s v="HVX"/>
    <x v="0"/>
    <s v="Order specific"/>
    <n v="2100"/>
    <n v="281"/>
    <n v="20"/>
    <n v="23.99"/>
    <n v="0"/>
    <n v="0"/>
    <n v="175"/>
    <n v="6741.19"/>
    <n v="375.42857142857139"/>
    <n v="0"/>
    <n v="0"/>
    <n v="479.79999999999995"/>
    <n v="4198.25"/>
    <s v="Order specific"/>
    <s v="Order specific"/>
    <s v="B"/>
    <s v=""/>
    <n v="0"/>
  </r>
  <r>
    <s v="AGSH30767-01"/>
    <s v="电动手车传动齿轮套管"/>
    <s v="XA"/>
    <n v="219"/>
    <x v="1"/>
    <s v="HVX"/>
    <x v="0"/>
    <s v="Order specific"/>
    <n v="2100"/>
    <n v="16"/>
    <n v="34"/>
    <n v="1.54"/>
    <n v="0"/>
    <n v="0"/>
    <n v="183"/>
    <n v="24.64"/>
    <n v="560.46448087431691"/>
    <n v="0"/>
    <n v="0"/>
    <n v="52.36"/>
    <n v="281.82"/>
    <s v="Order specific"/>
    <s v="Order specific"/>
    <s v="C"/>
    <s v=""/>
    <n v="0"/>
  </r>
  <r>
    <s v="AGSH30769-01"/>
    <s v="电动手车传动齿轮轴承"/>
    <s v="XA"/>
    <n v="202"/>
    <x v="1"/>
    <s v="HVX"/>
    <x v="0"/>
    <s v="Order specific"/>
    <n v="2100"/>
    <n v="276"/>
    <n v="0"/>
    <n v="0.95"/>
    <n v="0"/>
    <n v="0"/>
    <n v="184"/>
    <n v="262.2"/>
    <n v="31.739130434782609"/>
    <n v="0"/>
    <n v="0"/>
    <n v="0"/>
    <n v="174.79999999999998"/>
    <s v="Order specific"/>
    <s v="Order specific"/>
    <s v="C"/>
    <s v=""/>
    <n v="0"/>
  </r>
  <r>
    <s v="AGSH30773-02"/>
    <s v="电动手车传动齿轮（主轮）"/>
    <s v="XA"/>
    <n v="202"/>
    <x v="1"/>
    <s v="HVX"/>
    <x v="0"/>
    <s v="Order specific"/>
    <n v="2100"/>
    <n v="16"/>
    <n v="34"/>
    <n v="48.06"/>
    <n v="0"/>
    <n v="0"/>
    <n v="183"/>
    <n v="768.96"/>
    <n v="550.49180327868851"/>
    <n v="0"/>
    <n v="0"/>
    <n v="1634.04"/>
    <n v="8794.98"/>
    <s v="Order specific"/>
    <s v="Order specific"/>
    <s v="C"/>
    <s v=""/>
    <n v="0"/>
  </r>
  <r>
    <s v="AGSH30775-01"/>
    <s v="电动手车传动齿轮（副轮）"/>
    <s v="XA"/>
    <n v="202"/>
    <x v="1"/>
    <s v="HVX"/>
    <x v="0"/>
    <s v="Order specific"/>
    <n v="2100"/>
    <n v="16"/>
    <n v="34"/>
    <n v="8.2100000000000009"/>
    <n v="0"/>
    <n v="0"/>
    <n v="183"/>
    <n v="131.36000000000001"/>
    <n v="31.912568306010929"/>
    <n v="0"/>
    <n v="0"/>
    <n v="279.14000000000004"/>
    <n v="1502.43"/>
    <s v="Order specific"/>
    <s v="Order specific"/>
    <s v="C"/>
    <s v=""/>
    <n v="0"/>
  </r>
  <r>
    <s v="AGSH30778-01"/>
    <s v="电动手车间隔圈"/>
    <s v="XA"/>
    <n v="202"/>
    <x v="1"/>
    <s v="HVX"/>
    <x v="0"/>
    <s v="Order specific"/>
    <n v="2100"/>
    <n v="1"/>
    <n v="102"/>
    <n v="0.75"/>
    <n v="0"/>
    <n v="0"/>
    <n v="556"/>
    <n v="0.75"/>
    <n v="10.503597122302159"/>
    <n v="0"/>
    <n v="0"/>
    <n v="76.5"/>
    <n v="417"/>
    <s v="Order specific"/>
    <s v="Order specific"/>
    <s v="C"/>
    <s v=""/>
    <n v="0"/>
  </r>
  <r>
    <s v="AGSH30780-01"/>
    <s v="电动手车传动齿轮（次轮）"/>
    <s v="XA"/>
    <n v="202"/>
    <x v="1"/>
    <s v="HVX"/>
    <x v="0"/>
    <s v="Order specific"/>
    <n v="2100"/>
    <n v="16"/>
    <n v="34"/>
    <n v="2.56"/>
    <n v="0"/>
    <n v="0"/>
    <n v="185"/>
    <n v="40.96"/>
    <n v="1.972972972972973"/>
    <n v="0"/>
    <n v="0"/>
    <n v="87.04"/>
    <n v="473.6"/>
    <s v="Order specific"/>
    <s v="Order specific"/>
    <s v="C"/>
    <s v=""/>
    <n v="0"/>
  </r>
  <r>
    <s v="AGSH30782-01"/>
    <s v="电动手车定位块"/>
    <s v="XA"/>
    <n v="202"/>
    <x v="1"/>
    <s v="HVX"/>
    <x v="0"/>
    <s v="Order specific"/>
    <n v="2100"/>
    <n v="16"/>
    <n v="34"/>
    <n v="18.45"/>
    <n v="0"/>
    <n v="0"/>
    <n v="183"/>
    <n v="295.2"/>
    <n v="31.912568306010929"/>
    <n v="0"/>
    <n v="0"/>
    <n v="627.29999999999995"/>
    <n v="3376.35"/>
    <s v="Order specific"/>
    <s v="Order specific"/>
    <s v="C"/>
    <s v=""/>
    <n v="0"/>
  </r>
  <r>
    <s v="AGSH30786-01"/>
    <s v="电动手车摇把轴限位块"/>
    <s v="XA"/>
    <n v="202"/>
    <x v="1"/>
    <s v="HVX"/>
    <x v="0"/>
    <s v="Order specific"/>
    <n v="2100"/>
    <n v="34"/>
    <n v="33"/>
    <n v="1.56"/>
    <n v="0"/>
    <n v="0"/>
    <n v="166"/>
    <n v="53.04"/>
    <n v="35.180722891566269"/>
    <n v="0"/>
    <n v="0"/>
    <n v="51.480000000000004"/>
    <n v="258.96000000000004"/>
    <s v="Order specific"/>
    <s v="Order specific"/>
    <s v="C"/>
    <s v=""/>
    <n v="0"/>
  </r>
  <r>
    <s v="AGSH30788-02"/>
    <s v="电动手车传动齿轮（摇把轮六角）"/>
    <s v="XA"/>
    <n v="202"/>
    <x v="1"/>
    <s v="HVX"/>
    <x v="0"/>
    <s v="Order specific"/>
    <n v="2100"/>
    <n v="16"/>
    <n v="34"/>
    <n v="41.83"/>
    <n v="0"/>
    <n v="0"/>
    <n v="170"/>
    <n v="669.28"/>
    <n v="73"/>
    <n v="0"/>
    <n v="0"/>
    <n v="1422.22"/>
    <n v="7111.0999999999995"/>
    <s v="Order specific"/>
    <s v="Order specific"/>
    <s v="C"/>
    <s v=""/>
    <n v="0"/>
  </r>
  <r>
    <s v="AGSH30790-01"/>
    <s v="电动手车传动齿轮（丝杆轮）"/>
    <s v="XA"/>
    <n v="202"/>
    <x v="1"/>
    <s v="HVX"/>
    <x v="0"/>
    <s v="Order specific"/>
    <n v="2100"/>
    <n v="16"/>
    <n v="34"/>
    <n v="22.05"/>
    <n v="0"/>
    <n v="0"/>
    <n v="183"/>
    <n v="352.8"/>
    <n v="31.912568306010929"/>
    <n v="0"/>
    <n v="0"/>
    <n v="749.7"/>
    <n v="4035.15"/>
    <s v="Order specific"/>
    <s v="Order specific"/>
    <s v="C"/>
    <s v=""/>
    <n v="0"/>
  </r>
  <r>
    <s v="AGSH30801-01"/>
    <s v="手车六角丝杆"/>
    <s v="VMI"/>
    <n v="202"/>
    <x v="1"/>
    <s v="HVX"/>
    <x v="2"/>
    <s v="MRP"/>
    <s v="VMI"/>
    <n v="57"/>
    <n v="0"/>
    <n v="172.43"/>
    <n v="0"/>
    <n v="0"/>
    <n v="2830"/>
    <n v="9828.51"/>
    <n v="2.0636042402826855"/>
    <n v="0"/>
    <n v="0"/>
    <n v="0"/>
    <n v="487976.9"/>
    <s v="&lt;15 days"/>
    <n v="1"/>
    <s v="A"/>
    <n v="7"/>
    <n v="0"/>
  </r>
  <r>
    <s v="AGSH30805-01"/>
    <s v="手车丝杆螺母"/>
    <s v="VMI"/>
    <n v="202"/>
    <x v="1"/>
    <s v="HVX"/>
    <x v="2"/>
    <s v="MRP"/>
    <s v="VMI"/>
    <n v="51"/>
    <n v="0"/>
    <n v="33.770000000000003"/>
    <n v="0"/>
    <n v="0"/>
    <n v="3019"/>
    <n v="1722.2700000000002"/>
    <n v="6.8913547532295452"/>
    <n v="0"/>
    <n v="0"/>
    <n v="0"/>
    <n v="101951.63"/>
    <s v="&lt;15 days"/>
    <n v="2"/>
    <s v="B"/>
    <n v="14"/>
    <n v="0"/>
  </r>
  <r>
    <s v="AGSH30808-01"/>
    <s v="手车丝杆磨擦片"/>
    <s v="VMI"/>
    <n v="202"/>
    <x v="1"/>
    <s v="HVX"/>
    <x v="2"/>
    <s v="MRP"/>
    <s v="VMI"/>
    <n v="23"/>
    <n v="0"/>
    <n v="6.3"/>
    <n v="0"/>
    <n v="0"/>
    <n v="2932"/>
    <n v="144.9"/>
    <n v="6.3489085948158248"/>
    <n v="0"/>
    <n v="0"/>
    <n v="0"/>
    <n v="18471.599999999999"/>
    <s v="&lt;15 days"/>
    <n v="2"/>
    <s v="C"/>
    <n v="14"/>
    <n v="0"/>
  </r>
  <r>
    <s v="AGSH30834-01"/>
    <s v="INTERLOCK"/>
    <s v="SM"/>
    <n v="202"/>
    <x v="1"/>
    <s v="HVX"/>
    <x v="1"/>
    <s v="kanban"/>
    <n v="2600"/>
    <n v="325"/>
    <n v="400"/>
    <n v="1.5"/>
    <n v="0"/>
    <n v="100"/>
    <n v="2089"/>
    <n v="487.5"/>
    <n v="4.018669219722355"/>
    <n v="0"/>
    <n v="75"/>
    <n v="600"/>
    <n v="3133.5"/>
    <s v="&lt;15 days"/>
    <n v="3"/>
    <s v="C"/>
    <n v="21"/>
    <n v="0"/>
  </r>
  <r>
    <s v="AGSH30853-02"/>
    <s v="电动手车S6联锁件"/>
    <s v="XA"/>
    <n v="202"/>
    <x v="1"/>
    <s v="HVX"/>
    <x v="0"/>
    <s v="Order specific"/>
    <n v="2100"/>
    <n v="16"/>
    <n v="34"/>
    <n v="3.92"/>
    <n v="0"/>
    <n v="0"/>
    <n v="170"/>
    <n v="62.72"/>
    <n v="697.7941176470589"/>
    <n v="0"/>
    <n v="0"/>
    <n v="133.28"/>
    <n v="666.4"/>
    <s v="Order specific"/>
    <s v="Order specific"/>
    <s v="C"/>
    <s v=""/>
    <n v="0"/>
  </r>
  <r>
    <s v="AGSH30853-03"/>
    <s v="CONNECTION"/>
    <s v="SM"/>
    <n v="202"/>
    <x v="1"/>
    <s v="HVX"/>
    <x v="1"/>
    <s v="kanban"/>
    <n v="2600"/>
    <n v="302"/>
    <n v="300"/>
    <n v="3.8"/>
    <n v="0"/>
    <n v="100"/>
    <n v="2609"/>
    <n v="1147.5999999999999"/>
    <n v="2.2384055193560752"/>
    <n v="0"/>
    <n v="190"/>
    <n v="1140"/>
    <n v="9914.1999999999989"/>
    <s v="&lt;15 days"/>
    <n v="3"/>
    <s v="B"/>
    <n v="21"/>
    <n v="0"/>
  </r>
  <r>
    <s v="AGSH30863-01"/>
    <s v="门闭锁连接件"/>
    <s v="VMI"/>
    <n v="202"/>
    <x v="1"/>
    <s v="HVX"/>
    <x v="2"/>
    <s v="MRP"/>
    <s v="VMI"/>
    <n v="131"/>
    <n v="0"/>
    <n v="5.89"/>
    <n v="0"/>
    <n v="0"/>
    <n v="2080"/>
    <n v="771.58999999999992"/>
    <n v="52.995192307692314"/>
    <n v="0"/>
    <n v="0"/>
    <n v="0"/>
    <n v="12251.199999999999"/>
    <s v="&lt;90 days"/>
    <n v="2"/>
    <s v="C"/>
    <n v="14"/>
    <n v="374.71848710877254"/>
  </r>
  <r>
    <s v="AGSH30884-01Z"/>
    <s v="手车面板210mm"/>
    <s v="VMI"/>
    <n v="202"/>
    <x v="1"/>
    <s v="HVX"/>
    <x v="2"/>
    <s v="MRP"/>
    <s v="VMI"/>
    <n v="1"/>
    <n v="0"/>
    <n v="29.05"/>
    <n v="0"/>
    <n v="0"/>
    <n v="2232"/>
    <n v="29.05"/>
    <n v="21.422491039426522"/>
    <n v="0"/>
    <n v="0"/>
    <n v="0"/>
    <n v="64839.6"/>
    <s v="&lt;30 days"/>
    <n v="2"/>
    <s v="C"/>
    <n v="14"/>
    <n v="6.6430846177977614"/>
  </r>
  <r>
    <s v="AGSH30888-01"/>
    <s v="电动手车面板185mm"/>
    <s v="XA"/>
    <n v="202"/>
    <x v="1"/>
    <s v="HVX"/>
    <x v="0"/>
    <s v="Order specific"/>
    <n v="2100"/>
    <n v="16"/>
    <n v="26"/>
    <n v="21.15"/>
    <n v="0"/>
    <n v="0"/>
    <n v="79"/>
    <n v="338.4"/>
    <n v="4.6202531645569618"/>
    <n v="0"/>
    <n v="0"/>
    <n v="549.9"/>
    <n v="1670.85"/>
    <s v="Order specific"/>
    <s v="Order specific"/>
    <s v="C"/>
    <s v=""/>
    <n v="0"/>
  </r>
  <r>
    <s v="AGSH30894-01"/>
    <s v="电动手车面板254mm"/>
    <s v="XA"/>
    <n v="202"/>
    <x v="1"/>
    <s v="HVX"/>
    <x v="0"/>
    <s v="Order specific"/>
    <n v="2100"/>
    <n v="7"/>
    <n v="0"/>
    <n v="29.35"/>
    <n v="0"/>
    <n v="0"/>
    <n v="0"/>
    <n v="205.45000000000002"/>
    <s v=""/>
    <n v="0"/>
    <n v="0"/>
    <n v="0"/>
    <n v="0"/>
    <s v="Order specific"/>
    <s v="Order specific"/>
    <s v="C"/>
    <s v=""/>
    <n v="0"/>
  </r>
  <r>
    <s v="AGSH30903-01"/>
    <s v="ROD"/>
    <s v="SM"/>
    <n v="202"/>
    <x v="1"/>
    <s v="HVX"/>
    <x v="1"/>
    <s v="kanban"/>
    <n v="2600"/>
    <n v="320"/>
    <n v="497"/>
    <n v="3.3"/>
    <n v="0"/>
    <n v="150"/>
    <n v="3046"/>
    <n v="1056"/>
    <n v="0.83880499015101773"/>
    <n v="0"/>
    <n v="247.5"/>
    <n v="1640.1"/>
    <n v="10051.799999999999"/>
    <s v="&lt;15 days"/>
    <n v="2"/>
    <s v="B"/>
    <n v="14"/>
    <n v="0"/>
  </r>
  <r>
    <s v="AGSH30904-01"/>
    <s v="ANGLE"/>
    <s v="SM"/>
    <n v="202"/>
    <x v="1"/>
    <s v="HVX"/>
    <x v="1"/>
    <s v="kanban"/>
    <n v="2600"/>
    <n v="340"/>
    <n v="200"/>
    <n v="2.8"/>
    <n v="0"/>
    <n v="100"/>
    <n v="2809"/>
    <n v="951.99999999999989"/>
    <n v="41.580633677465293"/>
    <n v="0"/>
    <n v="140"/>
    <n v="560"/>
    <n v="7865.2"/>
    <s v="&lt;90 days"/>
    <n v="3"/>
    <s v="B"/>
    <n v="21"/>
    <n v="310.99150273972606"/>
  </r>
  <r>
    <s v="AGSH30910-01"/>
    <s v="ANGLE"/>
    <s v="SM"/>
    <n v="202"/>
    <x v="1"/>
    <s v="HVX"/>
    <x v="1"/>
    <s v="kanban"/>
    <n v="2600"/>
    <n v="320"/>
    <n v="400"/>
    <n v="2.1"/>
    <n v="0"/>
    <n v="100"/>
    <n v="2905"/>
    <n v="672"/>
    <n v="42.719449225473319"/>
    <n v="0"/>
    <n v="105"/>
    <n v="840"/>
    <n v="6100.5"/>
    <s v="&lt;90 days"/>
    <n v="3"/>
    <s v="C"/>
    <n v="21"/>
    <n v="225.49471716357775"/>
  </r>
  <r>
    <s v="AGSH30911-01"/>
    <s v="ANGLE"/>
    <s v="SM"/>
    <n v="202"/>
    <x v="1"/>
    <s v="HVX"/>
    <x v="1"/>
    <s v="kanban"/>
    <n v="2600"/>
    <n v="311"/>
    <n v="300"/>
    <n v="2.2000000000000002"/>
    <n v="0"/>
    <n v="100"/>
    <n v="2524"/>
    <n v="684.2"/>
    <n v="46.275752773375594"/>
    <n v="0"/>
    <n v="110.00000000000001"/>
    <n v="660"/>
    <n v="5552.8"/>
    <s v="&lt;90 days"/>
    <n v="3"/>
    <s v="C"/>
    <n v="21"/>
    <n v="246.64800780821921"/>
  </r>
  <r>
    <s v="AGSH30912-01"/>
    <s v="ANGLE"/>
    <s v="SM"/>
    <n v="202"/>
    <x v="1"/>
    <s v="HVX"/>
    <x v="1"/>
    <s v="kanban"/>
    <n v="2600"/>
    <n v="256"/>
    <n v="500"/>
    <n v="1.3"/>
    <n v="0"/>
    <n v="100"/>
    <n v="2745"/>
    <n v="332.8"/>
    <n v="41.353369763205826"/>
    <n v="0"/>
    <n v="65"/>
    <n v="650"/>
    <n v="3568.5"/>
    <s v="&lt;90 days"/>
    <n v="3"/>
    <s v="C"/>
    <n v="21"/>
    <n v="108.10671505968374"/>
  </r>
  <r>
    <s v="AGSH30913-01"/>
    <s v="航空插联杆"/>
    <s v="VMI"/>
    <n v="202"/>
    <x v="1"/>
    <s v="HVX"/>
    <x v="2"/>
    <s v="MRP"/>
    <s v="VMI"/>
    <n v="1"/>
    <n v="0"/>
    <n v="14"/>
    <n v="0"/>
    <n v="0"/>
    <n v="2751"/>
    <n v="14"/>
    <n v="33.965830607051977"/>
    <n v="0"/>
    <n v="0"/>
    <n v="0"/>
    <n v="38514"/>
    <s v="&lt;90 days"/>
    <n v="2"/>
    <s v="C"/>
    <n v="14"/>
    <n v="5.4314666095890409"/>
  </r>
  <r>
    <s v="AGSH30914-01"/>
    <s v="电动手车手车航空插联锁件"/>
    <s v="XA"/>
    <n v="202"/>
    <x v="1"/>
    <s v="HVX"/>
    <x v="0"/>
    <s v="Order specific"/>
    <n v="2100"/>
    <n v="16"/>
    <n v="34"/>
    <n v="1.93"/>
    <n v="0"/>
    <n v="0"/>
    <n v="170"/>
    <n v="30.88"/>
    <n v="2.1470588235294117"/>
    <n v="0"/>
    <n v="0"/>
    <n v="65.62"/>
    <n v="328.09999999999997"/>
    <s v="Order specific"/>
    <s v="Order specific"/>
    <s v="C"/>
    <s v=""/>
    <n v="0"/>
  </r>
  <r>
    <s v="AGSH30915-01"/>
    <s v="航空插上联锁件"/>
    <s v="VMI"/>
    <n v="202"/>
    <x v="1"/>
    <s v="HVX"/>
    <x v="2"/>
    <s v="MRP"/>
    <s v="VMI"/>
    <n v="171"/>
    <n v="0"/>
    <n v="6.7"/>
    <n v="0"/>
    <n v="0"/>
    <n v="2992"/>
    <n v="1145.7"/>
    <n v="1.9518716577540105"/>
    <n v="0"/>
    <n v="0"/>
    <n v="0"/>
    <n v="20046.400000000001"/>
    <s v="&lt;15 days"/>
    <n v="2"/>
    <s v="B"/>
    <n v="14"/>
    <n v="0"/>
  </r>
  <r>
    <s v="AGSH30916-01"/>
    <s v="航空插下联锁件"/>
    <s v="VMI"/>
    <n v="202"/>
    <x v="1"/>
    <s v="HVX"/>
    <x v="2"/>
    <s v="MRP"/>
    <s v="VMI"/>
    <n v="242"/>
    <n v="0"/>
    <n v="7.2"/>
    <n v="0"/>
    <n v="0"/>
    <n v="3024"/>
    <n v="1742.4"/>
    <n v="20.639880952380953"/>
    <n v="0"/>
    <n v="0"/>
    <n v="0"/>
    <n v="21772.799999999999"/>
    <s v="&lt;30 days"/>
    <n v="2"/>
    <s v="B"/>
    <n v="14"/>
    <n v="369.95159394376356"/>
  </r>
  <r>
    <s v="AGSH30926-01"/>
    <s v="面板把手"/>
    <s v="XA"/>
    <n v="202"/>
    <x v="1"/>
    <s v="HVX"/>
    <x v="0"/>
    <s v="Order specific"/>
    <n v="2100"/>
    <n v="114"/>
    <n v="0"/>
    <n v="8.5"/>
    <n v="0"/>
    <n v="0"/>
    <n v="90"/>
    <n v="969"/>
    <n v="981.44444444444457"/>
    <n v="0"/>
    <n v="0"/>
    <n v="0"/>
    <n v="765"/>
    <s v="Order specific"/>
    <s v="Order specific"/>
    <s v="B"/>
    <s v=""/>
    <n v="0"/>
  </r>
  <r>
    <s v="AGSH30961-01"/>
    <s v="64针航空插座外壳（公要)配客户"/>
    <s v="VMI"/>
    <n v="219"/>
    <x v="1"/>
    <s v="HVX"/>
    <x v="2"/>
    <s v="MRP"/>
    <s v="VMI"/>
    <n v="52"/>
    <n v="0"/>
    <n v="112.82"/>
    <n v="0"/>
    <n v="0"/>
    <n v="1184"/>
    <n v="5866.6399999999994"/>
    <n v="35.143581081081081"/>
    <n v="0"/>
    <n v="0"/>
    <n v="0"/>
    <n v="133578.88"/>
    <s v="&lt;90 days"/>
    <n v="2"/>
    <s v="B"/>
    <n v="14"/>
    <n v="2329.5171209228547"/>
  </r>
  <r>
    <s v="AGSH30973-01"/>
    <s v="GLIDE"/>
    <s v="XA"/>
    <n v="202"/>
    <x v="1"/>
    <s v="HVX"/>
    <x v="0"/>
    <s v="Order specific"/>
    <n v="2100"/>
    <n v="229"/>
    <n v="0"/>
    <n v="1.56"/>
    <n v="0"/>
    <n v="0"/>
    <n v="462"/>
    <n v="357.24"/>
    <n v="41.082251082251084"/>
    <n v="0"/>
    <n v="0"/>
    <n v="0"/>
    <n v="720.72"/>
    <s v="Order specific"/>
    <s v="Order specific"/>
    <s v="C"/>
    <s v=""/>
    <n v="0"/>
  </r>
  <r>
    <s v="AGSH31052-02"/>
    <s v="下触臂连接件"/>
    <s v="VMI"/>
    <n v="202"/>
    <x v="1"/>
    <s v="HVX"/>
    <x v="2"/>
    <s v="MRP"/>
    <s v="VMI"/>
    <n v="3"/>
    <n v="0"/>
    <n v="36.5"/>
    <n v="0"/>
    <n v="0"/>
    <n v="7956"/>
    <n v="109.5"/>
    <n v="10.505907491201608"/>
    <n v="0"/>
    <n v="0"/>
    <n v="0"/>
    <n v="290394"/>
    <s v="&lt;15 days"/>
    <n v="1"/>
    <s v="C"/>
    <n v="7"/>
    <n v="24.117091703056765"/>
  </r>
  <r>
    <s v="AGSH31067-01"/>
    <s v="拉杆"/>
    <s v="VMI"/>
    <n v="202"/>
    <x v="1"/>
    <s v="HVX"/>
    <x v="2"/>
    <s v="MRP"/>
    <s v="VMI"/>
    <n v="3"/>
    <n v="0"/>
    <n v="10.3"/>
    <n v="0"/>
    <n v="0"/>
    <n v="8853"/>
    <n v="30.900000000000002"/>
    <n v="0.12368688580142326"/>
    <n v="0"/>
    <n v="0"/>
    <n v="0"/>
    <n v="91185.900000000009"/>
    <s v="&lt;15 days"/>
    <n v="2"/>
    <s v="C"/>
    <n v="14"/>
    <n v="0"/>
  </r>
  <r>
    <s v="AGSH31074-01"/>
    <s v="COMPRESSION SPRING"/>
    <s v="VMI"/>
    <n v="219"/>
    <x v="1"/>
    <s v="HVX"/>
    <x v="2"/>
    <s v="MRP"/>
    <s v="VMI"/>
    <n v="16"/>
    <n v="0"/>
    <n v="4.18"/>
    <n v="0"/>
    <n v="0"/>
    <n v="16141"/>
    <n v="66.88"/>
    <n v="6.7839662970076209E-2"/>
    <n v="0"/>
    <n v="0"/>
    <n v="0"/>
    <n v="67469.37999999999"/>
    <s v="&lt;15 days"/>
    <n v="2"/>
    <s v="C"/>
    <n v="14"/>
    <n v="0"/>
  </r>
  <r>
    <s v="AGSH31083-01"/>
    <s v="SLEEVE"/>
    <s v="SM"/>
    <n v="202"/>
    <x v="1"/>
    <s v="HVX"/>
    <x v="1"/>
    <s v="kanban"/>
    <n v="2600"/>
    <n v="255"/>
    <n v="630"/>
    <n v="4.96"/>
    <n v="0"/>
    <n v="240"/>
    <n v="4074"/>
    <n v="1264.8"/>
    <n v="1.4334806087383407"/>
    <n v="0"/>
    <n v="595.20000000000005"/>
    <n v="3124.8"/>
    <n v="20207.04"/>
    <s v="&lt;15 days"/>
    <n v="2"/>
    <s v="B"/>
    <n v="14"/>
    <n v="0"/>
  </r>
  <r>
    <s v="AGSH31087-01"/>
    <s v="拨叉板"/>
    <s v="VMI"/>
    <n v="212"/>
    <x v="1"/>
    <s v="HVX"/>
    <x v="2"/>
    <s v="MRP"/>
    <s v="VMI"/>
    <n v="6"/>
    <n v="0"/>
    <n v="19.149999999999999"/>
    <n v="0"/>
    <n v="0"/>
    <n v="17706"/>
    <n v="114.89999999999999"/>
    <n v="5.256692646560488"/>
    <n v="0"/>
    <n v="0"/>
    <n v="0"/>
    <n v="339069.89999999997"/>
    <s v="&lt;15 days"/>
    <n v="1"/>
    <s v="C"/>
    <n v="7"/>
    <n v="0"/>
  </r>
  <r>
    <s v="AGSH31089-01"/>
    <s v="泡筒支撑板"/>
    <s v="VMI"/>
    <n v="202"/>
    <x v="1"/>
    <s v="HVX"/>
    <x v="2"/>
    <s v="MRP"/>
    <s v="VMI"/>
    <n v="5"/>
    <n v="0"/>
    <n v="24.5"/>
    <n v="0"/>
    <n v="0"/>
    <n v="8851"/>
    <n v="122.5"/>
    <n v="0.2474296689639589"/>
    <n v="0"/>
    <n v="0"/>
    <n v="0"/>
    <n v="216849.5"/>
    <s v="&lt;15 days"/>
    <n v="1"/>
    <s v="C"/>
    <n v="7"/>
    <n v="0"/>
  </r>
  <r>
    <s v="AGSH31091-01"/>
    <s v="AXLE"/>
    <s v="SM"/>
    <n v="212"/>
    <x v="1"/>
    <s v="HVX"/>
    <x v="1"/>
    <s v="kanban"/>
    <n v="2600"/>
    <n v="420"/>
    <n v="600"/>
    <n v="4.17"/>
    <n v="0"/>
    <n v="200"/>
    <n v="8851"/>
    <n v="1751.3999999999999"/>
    <n v="0.20619139080329904"/>
    <n v="0"/>
    <n v="417"/>
    <n v="2502"/>
    <n v="36908.67"/>
    <s v="&lt;15 days"/>
    <n v="2"/>
    <s v="B"/>
    <n v="14"/>
    <n v="0"/>
  </r>
  <r>
    <s v="AGSH31093-01"/>
    <s v="AXLE"/>
    <s v="SM"/>
    <n v="212"/>
    <x v="1"/>
    <s v="HVX"/>
    <x v="1"/>
    <s v="kanban"/>
    <n v="2600"/>
    <n v="862"/>
    <n v="1800"/>
    <n v="3.8"/>
    <n v="0"/>
    <n v="400"/>
    <n v="17611"/>
    <n v="3275.6"/>
    <n v="8.7047867809891546"/>
    <n v="0"/>
    <n v="760"/>
    <n v="6840"/>
    <n v="66921.8"/>
    <s v="&lt;15 days"/>
    <n v="2"/>
    <s v="B"/>
    <n v="14"/>
    <n v="0"/>
  </r>
  <r>
    <s v="AGSH31102-01"/>
    <s v="灭弧室定位架VG3及以上"/>
    <s v="VMI"/>
    <n v="202"/>
    <x v="1"/>
    <s v="HVX"/>
    <x v="2"/>
    <s v="MRP"/>
    <s v="VMI"/>
    <n v="3"/>
    <n v="0"/>
    <n v="16.5"/>
    <n v="0"/>
    <n v="0"/>
    <n v="5133"/>
    <n v="49.5"/>
    <n v="61.295538671342293"/>
    <n v="0"/>
    <n v="0"/>
    <n v="0"/>
    <n v="84694.5"/>
    <s v="&lt;90 days"/>
    <n v="2"/>
    <s v="C"/>
    <n v="14"/>
    <n v="25.20811925118393"/>
  </r>
  <r>
    <s v="AGSH31115-01"/>
    <s v="小电流连接罩"/>
    <s v="VMI"/>
    <n v="202"/>
    <x v="1"/>
    <s v="HVX"/>
    <x v="2"/>
    <s v="MRP"/>
    <s v="VMI"/>
    <n v="3"/>
    <n v="0"/>
    <n v="40.26"/>
    <n v="0"/>
    <n v="0"/>
    <n v="3340"/>
    <n v="120.78"/>
    <n v="0.32784431137724551"/>
    <n v="0"/>
    <n v="0"/>
    <n v="0"/>
    <n v="134468.4"/>
    <s v="&lt;15 days"/>
    <n v="2"/>
    <s v="C"/>
    <n v="14"/>
    <n v="0"/>
  </r>
  <r>
    <s v="AGSH31124-01"/>
    <s v="上散热片（带环氧）"/>
    <s v="VMI"/>
    <n v="202"/>
    <x v="1"/>
    <s v="HVX"/>
    <x v="2"/>
    <s v="MRP"/>
    <s v="VMI"/>
    <n v="9"/>
    <n v="0"/>
    <n v="70"/>
    <n v="0"/>
    <n v="0"/>
    <n v="3798"/>
    <n v="630"/>
    <n v="0.28830963665086889"/>
    <n v="0"/>
    <n v="0"/>
    <n v="0"/>
    <n v="265860"/>
    <s v="&lt;15 days"/>
    <n v="1"/>
    <s v="C"/>
    <n v="7"/>
    <n v="0"/>
  </r>
  <r>
    <s v="AGSH31124-02"/>
    <s v="上散热片（不带环氧）"/>
    <s v="VMI"/>
    <n v="202"/>
    <x v="1"/>
    <s v="HVX"/>
    <x v="2"/>
    <s v="MRP"/>
    <s v="VMI"/>
    <n v="3"/>
    <n v="0"/>
    <n v="64"/>
    <n v="0"/>
    <n v="0"/>
    <n v="1815"/>
    <n v="192"/>
    <n v="1.809917355371901"/>
    <n v="0"/>
    <n v="0"/>
    <n v="0"/>
    <n v="116160"/>
    <s v="&lt;15 days"/>
    <n v="2"/>
    <s v="C"/>
    <n v="14"/>
    <n v="0"/>
  </r>
  <r>
    <s v="AGSH31184-03"/>
    <s v="上触臂"/>
    <s v="VMI"/>
    <n v="202"/>
    <x v="1"/>
    <s v="HVX"/>
    <x v="2"/>
    <s v="MRP"/>
    <s v="VMI"/>
    <n v="3"/>
    <n v="0"/>
    <n v="419.39"/>
    <n v="0"/>
    <n v="0"/>
    <n v="2155"/>
    <n v="1258.17"/>
    <n v="0.50812064965197212"/>
    <n v="0"/>
    <n v="0"/>
    <n v="0"/>
    <n v="903785.45"/>
    <s v="&lt;15 days"/>
    <n v="1"/>
    <s v="B"/>
    <n v="7"/>
    <n v="0"/>
  </r>
  <r>
    <s v="AGSH31192-03"/>
    <s v="上触臂"/>
    <s v="VMI"/>
    <n v="202"/>
    <x v="1"/>
    <s v="HVX"/>
    <x v="2"/>
    <s v="MRP"/>
    <s v="VMI"/>
    <n v="3"/>
    <n v="0"/>
    <n v="455.37"/>
    <n v="0"/>
    <n v="0"/>
    <n v="2155"/>
    <n v="1366.1100000000001"/>
    <n v="0.50812064965197212"/>
    <n v="0"/>
    <n v="0"/>
    <n v="0"/>
    <n v="981322.35"/>
    <s v="&lt;15 days"/>
    <n v="1"/>
    <s v="B"/>
    <n v="7"/>
    <n v="0"/>
  </r>
  <r>
    <s v="AGSH31212-01"/>
    <s v="上触臂630A"/>
    <s v="VMI"/>
    <n v="202"/>
    <x v="1"/>
    <s v="HVX"/>
    <x v="2"/>
    <s v="MRP"/>
    <s v="VMI"/>
    <n v="54"/>
    <n v="0"/>
    <n v="236.27"/>
    <n v="0"/>
    <n v="0"/>
    <n v="29"/>
    <n v="12758.58"/>
    <n v="37.758620689655174"/>
    <n v="0"/>
    <n v="0"/>
    <n v="0"/>
    <n v="6851.83"/>
    <s v="&lt;90 days"/>
    <n v="3"/>
    <s v="A"/>
    <n v="21"/>
    <n v="3737.3900646575344"/>
  </r>
  <r>
    <s v="AGSH31218-02"/>
    <s v="上触臂630A"/>
    <s v="VMI"/>
    <n v="202"/>
    <x v="1"/>
    <s v="HVX"/>
    <x v="2"/>
    <s v="MRP"/>
    <s v="VMI"/>
    <n v="54"/>
    <n v="0"/>
    <n v="283.45"/>
    <n v="0"/>
    <n v="0"/>
    <n v="28"/>
    <n v="15306.3"/>
    <n v="703.92857142857144"/>
    <n v="0"/>
    <n v="0"/>
    <n v="0"/>
    <n v="7936.5999999999995"/>
    <s v="&gt;90 days"/>
    <n v="3"/>
    <s v="A"/>
    <n v="21"/>
    <n v="9800.78464109589"/>
  </r>
  <r>
    <s v="AGSH31233-01"/>
    <s v="ADJUSTABLE SPACER"/>
    <s v="SM"/>
    <n v="202"/>
    <x v="1"/>
    <s v="HVX"/>
    <x v="1"/>
    <s v="kanban"/>
    <n v="2600"/>
    <n v="541"/>
    <n v="800"/>
    <n v="3.39"/>
    <n v="0"/>
    <n v="200"/>
    <n v="4071"/>
    <n v="1833.99"/>
    <n v="4.8415622697126013"/>
    <n v="0"/>
    <n v="339"/>
    <n v="2712"/>
    <n v="13800.69"/>
    <s v="&lt;15 days"/>
    <n v="2"/>
    <s v="B"/>
    <n v="14"/>
    <n v="0"/>
  </r>
  <r>
    <s v="AGSH31242-01"/>
    <s v="极柱连杆210mm"/>
    <s v="VMI"/>
    <n v="202"/>
    <x v="1"/>
    <s v="HVX"/>
    <x v="2"/>
    <s v="MRP"/>
    <s v="VMI"/>
    <n v="1"/>
    <n v="0"/>
    <n v="62"/>
    <n v="0"/>
    <n v="0"/>
    <n v="2507"/>
    <n v="62"/>
    <n v="78.765456721180698"/>
    <n v="0"/>
    <n v="0"/>
    <n v="0"/>
    <n v="155434"/>
    <s v="&lt;90 days"/>
    <n v="2"/>
    <s v="C"/>
    <n v="14"/>
    <n v="33.646760894335706"/>
  </r>
  <r>
    <s v="AGSH31247-01"/>
    <s v="THREADED HINGE"/>
    <s v="SM"/>
    <n v="212"/>
    <x v="1"/>
    <s v="HVX"/>
    <x v="1"/>
    <s v="kanban"/>
    <n v="2600"/>
    <n v="684"/>
    <n v="800"/>
    <n v="3.69"/>
    <n v="0"/>
    <n v="200"/>
    <n v="8850"/>
    <n v="2523.96"/>
    <n v="4.1242937853107342E-2"/>
    <n v="0"/>
    <n v="369"/>
    <n v="2952"/>
    <n v="32656.5"/>
    <s v="&lt;15 days"/>
    <n v="2"/>
    <s v="B"/>
    <n v="14"/>
    <n v="0"/>
  </r>
  <r>
    <s v="AGSH31265-01"/>
    <s v="触臂套筒（长）"/>
    <s v="VMI"/>
    <n v="202"/>
    <x v="1"/>
    <s v="HVX"/>
    <x v="2"/>
    <s v="MRP"/>
    <s v="VMI"/>
    <n v="6"/>
    <n v="0"/>
    <n v="16.899999999999999"/>
    <n v="0"/>
    <n v="0"/>
    <n v="10864"/>
    <n v="101.39999999999999"/>
    <n v="22.980486008836525"/>
    <n v="0"/>
    <n v="0"/>
    <n v="0"/>
    <n v="183601.59999999998"/>
    <s v="&lt;30 days"/>
    <n v="1"/>
    <s v="C"/>
    <n v="7"/>
    <n v="46.538530353280457"/>
  </r>
  <r>
    <s v="AGSH31299-01"/>
    <s v="SPACER"/>
    <s v="SM"/>
    <n v="202"/>
    <x v="1"/>
    <s v="HVX"/>
    <x v="1"/>
    <s v="kanban"/>
    <n v="2600"/>
    <n v="242"/>
    <n v="330"/>
    <n v="2.5"/>
    <n v="0"/>
    <n v="90"/>
    <n v="1437"/>
    <n v="605"/>
    <n v="1.5240083507306887"/>
    <n v="0"/>
    <n v="112.5"/>
    <n v="825"/>
    <n v="3592.5"/>
    <s v="&lt;15 days"/>
    <n v="3"/>
    <s v="C"/>
    <n v="21"/>
    <n v="0"/>
  </r>
  <r>
    <s v="AGSH31303-01"/>
    <s v="1600A/2000A鸭嘴触子"/>
    <s v="VMI"/>
    <n v="212"/>
    <x v="1"/>
    <s v="HVX"/>
    <x v="2"/>
    <s v="MRP"/>
    <s v="VMI"/>
    <n v="111"/>
    <n v="0"/>
    <n v="189.2"/>
    <n v="0"/>
    <n v="0"/>
    <n v="3868"/>
    <n v="21001.199999999997"/>
    <n v="22.836091003102378"/>
    <n v="0"/>
    <n v="0"/>
    <n v="0"/>
    <n v="731825.6"/>
    <s v="&lt;30 days"/>
    <n v="1"/>
    <s v="A"/>
    <n v="7"/>
    <n v="9612.0112438356155"/>
  </r>
  <r>
    <s v="AGSH31325-01"/>
    <s v="电动手车连接件"/>
    <s v="XA"/>
    <n v="202"/>
    <x v="1"/>
    <s v="HVX"/>
    <x v="0"/>
    <s v="Order specific"/>
    <n v="2100"/>
    <n v="44"/>
    <n v="6"/>
    <n v="1.1499999999999999"/>
    <n v="0"/>
    <n v="0"/>
    <n v="170"/>
    <n v="50.599999999999994"/>
    <n v="238.32352941176472"/>
    <n v="0"/>
    <n v="0"/>
    <n v="6.8999999999999995"/>
    <n v="195.49999999999997"/>
    <s v="Order specific"/>
    <s v="Order specific"/>
    <s v="C"/>
    <s v=""/>
    <n v="0"/>
  </r>
  <r>
    <s v="AGSH31403-01"/>
    <s v="电动手车丝杆挡板"/>
    <s v="XA"/>
    <n v="202"/>
    <x v="1"/>
    <s v="HVX"/>
    <x v="0"/>
    <s v="Order specific"/>
    <n v="2100"/>
    <n v="16"/>
    <n v="34"/>
    <n v="9.1199999999999992"/>
    <n v="0"/>
    <n v="0"/>
    <n v="184"/>
    <n v="145.91999999999999"/>
    <n v="87.282608695652172"/>
    <n v="0"/>
    <n v="0"/>
    <n v="310.08"/>
    <n v="1678.08"/>
    <s v="Order specific"/>
    <s v="Order specific"/>
    <s v="C"/>
    <s v=""/>
    <n v="0"/>
  </r>
  <r>
    <s v="AGSH31410-01"/>
    <s v="电动手车合闸闭锁件"/>
    <s v="XA"/>
    <n v="202"/>
    <x v="1"/>
    <s v="HVX"/>
    <x v="0"/>
    <s v="Order specific"/>
    <n v="2100"/>
    <n v="16"/>
    <n v="34"/>
    <n v="7.17"/>
    <n v="0"/>
    <n v="0"/>
    <n v="183"/>
    <n v="114.72"/>
    <n v="31.912568306010929"/>
    <n v="0"/>
    <n v="0"/>
    <n v="243.78"/>
    <n v="1312.11"/>
    <s v="Order specific"/>
    <s v="Order specific"/>
    <s v="C"/>
    <s v=""/>
    <n v="0"/>
  </r>
  <r>
    <s v="AGSH31433-01"/>
    <s v="防跳继电器K01 24VDC"/>
    <s v="XA"/>
    <n v="202"/>
    <x v="1"/>
    <s v="HVX"/>
    <x v="0"/>
    <s v="Order specific"/>
    <n v="2100"/>
    <n v="42"/>
    <n v="0"/>
    <n v="68"/>
    <n v="0"/>
    <n v="0"/>
    <n v="0"/>
    <n v="2856"/>
    <s v=""/>
    <n v="0"/>
    <n v="0"/>
    <n v="0"/>
    <n v="0"/>
    <s v="Order specific"/>
    <s v="Order specific"/>
    <s v="B"/>
    <s v=""/>
    <n v="0"/>
  </r>
  <r>
    <s v="AGSH31434-01"/>
    <s v="防跳继电器K01 48VDC"/>
    <s v="VMI"/>
    <n v="202"/>
    <x v="1"/>
    <s v="HVX"/>
    <x v="2"/>
    <s v="MRP"/>
    <s v="VMI"/>
    <n v="19"/>
    <n v="0"/>
    <n v="75.930000000000007"/>
    <n v="0"/>
    <n v="0"/>
    <n v="33"/>
    <n v="1442.67"/>
    <n v="464.54545454545456"/>
    <n v="0"/>
    <n v="0"/>
    <n v="0"/>
    <n v="2505.69"/>
    <s v="&gt;90 days"/>
    <n v="3"/>
    <s v="B"/>
    <n v="21"/>
    <n v="909.11925123287688"/>
  </r>
  <r>
    <s v="AGSH31466-01"/>
    <s v="电磁铁支架附件"/>
    <s v="XA"/>
    <n v="202"/>
    <x v="1"/>
    <s v="HVX"/>
    <x v="0"/>
    <s v="Order specific"/>
    <n v="2100"/>
    <n v="85"/>
    <n v="0"/>
    <n v="3.91"/>
    <n v="0"/>
    <n v="0"/>
    <n v="70"/>
    <n v="332.35"/>
    <n v="99.071428571428569"/>
    <n v="0"/>
    <n v="0"/>
    <n v="0"/>
    <n v="273.7"/>
    <s v="Order specific"/>
    <s v="Order specific"/>
    <s v="C"/>
    <s v=""/>
    <n v="0"/>
  </r>
  <r>
    <s v="AGSH31468-01"/>
    <s v="FIXING"/>
    <s v="SM"/>
    <n v="202"/>
    <x v="1"/>
    <s v="HVX"/>
    <x v="1"/>
    <s v="kanban"/>
    <n v="2600"/>
    <n v="442"/>
    <n v="640"/>
    <n v="7.1"/>
    <n v="0"/>
    <n v="300"/>
    <n v="16265"/>
    <n v="3138.2"/>
    <n v="1.9074700276667693"/>
    <n v="0"/>
    <n v="1065"/>
    <n v="4544"/>
    <n v="115481.5"/>
    <s v="&lt;15 days"/>
    <n v="2"/>
    <s v="B"/>
    <n v="14"/>
    <n v="0"/>
  </r>
  <r>
    <s v="AGSH31481-01"/>
    <s v="合分闸电磁铁220V 135-260V"/>
    <s v="VMI"/>
    <n v="202"/>
    <x v="1"/>
    <s v="HVX"/>
    <x v="2"/>
    <s v="MRP"/>
    <s v="VMI"/>
    <n v="19"/>
    <n v="0"/>
    <n v="45"/>
    <n v="0"/>
    <n v="0"/>
    <n v="9150"/>
    <n v="855"/>
    <n v="17.631693989071039"/>
    <n v="0"/>
    <n v="0"/>
    <n v="0"/>
    <n v="411750"/>
    <s v="&lt;30 days"/>
    <n v="1"/>
    <s v="C"/>
    <n v="7"/>
    <n v="340.26593937891278"/>
  </r>
  <r>
    <s v="AGSH31482-01"/>
    <s v="合分闸电磁铁220V 110V61-134V"/>
    <s v="VMI"/>
    <n v="202"/>
    <x v="1"/>
    <s v="HVX"/>
    <x v="2"/>
    <s v="MRP"/>
    <s v="VMI"/>
    <n v="4"/>
    <n v="0"/>
    <n v="45"/>
    <n v="0"/>
    <n v="0"/>
    <n v="8072"/>
    <n v="180"/>
    <n v="0.85914271555996036"/>
    <n v="0"/>
    <n v="0"/>
    <n v="0"/>
    <n v="363240"/>
    <s v="&lt;15 days"/>
    <n v="1"/>
    <s v="C"/>
    <n v="7"/>
    <n v="0"/>
  </r>
  <r>
    <s v="AGSH31483-01"/>
    <s v="合分闸电磁铁48VDC"/>
    <s v="VMI"/>
    <n v="202"/>
    <x v="1"/>
    <s v="HVX"/>
    <x v="2"/>
    <s v="MRP"/>
    <s v="VMI"/>
    <n v="37"/>
    <n v="0"/>
    <n v="45"/>
    <n v="0"/>
    <n v="0"/>
    <n v="404"/>
    <n v="1665"/>
    <n v="3.613861386138614"/>
    <n v="0"/>
    <n v="0"/>
    <n v="0"/>
    <n v="18180"/>
    <s v="&lt;15 days"/>
    <n v="2"/>
    <s v="B"/>
    <n v="14"/>
    <n v="0"/>
  </r>
  <r>
    <s v="AGSH31484-01"/>
    <s v="合分闸电磁铁（24V)"/>
    <s v="VMI"/>
    <n v="202"/>
    <x v="1"/>
    <s v="HVX"/>
    <x v="2"/>
    <s v="MRP"/>
    <s v="VMI"/>
    <n v="58"/>
    <n v="0"/>
    <n v="44.35"/>
    <n v="0"/>
    <n v="0"/>
    <n v="35"/>
    <n v="2572.3000000000002"/>
    <n v="385.85714285714289"/>
    <n v="0"/>
    <n v="0"/>
    <n v="0"/>
    <n v="1552.25"/>
    <s v="&gt;90 days"/>
    <n v="3"/>
    <s v="B"/>
    <n v="21"/>
    <n v="1605.3209078119216"/>
  </r>
  <r>
    <s v="AGSH31485-01"/>
    <s v="过流脱扣器（5A）"/>
    <s v="VMI"/>
    <n v="202"/>
    <x v="1"/>
    <s v="HVX"/>
    <x v="2"/>
    <s v="MRP"/>
    <s v="VMI"/>
    <n v="81"/>
    <n v="0"/>
    <n v="44.92"/>
    <n v="0"/>
    <n v="0"/>
    <n v="75"/>
    <n v="3638.52"/>
    <n v="282.26666666666665"/>
    <n v="0"/>
    <n v="0"/>
    <n v="0"/>
    <n v="3369"/>
    <s v="&gt;90 days"/>
    <n v="3"/>
    <s v="B"/>
    <n v="21"/>
    <n v="2222.7627588096361"/>
  </r>
  <r>
    <s v="AGSH31495-01"/>
    <s v="SHAFT"/>
    <s v="SM"/>
    <n v="202"/>
    <x v="1"/>
    <s v="HVX"/>
    <x v="1"/>
    <s v="kanban"/>
    <n v="2600"/>
    <n v="220"/>
    <n v="300"/>
    <n v="4.78"/>
    <n v="0"/>
    <n v="100"/>
    <n v="2723"/>
    <n v="1051.6000000000001"/>
    <n v="10.857510099155343"/>
    <n v="0"/>
    <n v="239"/>
    <n v="1434"/>
    <n v="13015.94"/>
    <s v="&lt;15 days"/>
    <n v="2"/>
    <s v="B"/>
    <n v="14"/>
    <n v="0"/>
  </r>
  <r>
    <s v="AGSH31506-04"/>
    <s v="防跳继电器K01 110VDC"/>
    <s v="XA"/>
    <n v="202"/>
    <x v="1"/>
    <s v="HVX"/>
    <x v="0"/>
    <s v="Order specific"/>
    <n v="2100"/>
    <n v="13"/>
    <n v="900"/>
    <n v="58.91"/>
    <n v="400"/>
    <n v="300"/>
    <n v="2526"/>
    <n v="765.82999999999993"/>
    <n v="31.789390340459224"/>
    <n v="23564"/>
    <n v="8836.5"/>
    <n v="53019"/>
    <n v="148806.66"/>
    <s v="Order specific"/>
    <s v="Order specific"/>
    <s v="C"/>
    <s v=""/>
    <n v="0"/>
  </r>
  <r>
    <s v="AGSH31506-05"/>
    <s v="防跳继电器K01 125VDC"/>
    <s v="XA"/>
    <n v="202"/>
    <x v="1"/>
    <s v="HVX"/>
    <x v="0"/>
    <s v="Order specific"/>
    <n v="2100"/>
    <n v="286"/>
    <n v="0"/>
    <n v="110.84"/>
    <n v="0"/>
    <n v="0"/>
    <n v="15"/>
    <n v="31700.240000000002"/>
    <n v="316.33333333333337"/>
    <n v="0"/>
    <n v="0"/>
    <n v="0"/>
    <n v="1662.6000000000001"/>
    <s v="Order specific"/>
    <s v="Order specific"/>
    <s v="A"/>
    <s v=""/>
    <n v="0"/>
  </r>
  <r>
    <s v="AGSH31506-06"/>
    <s v="防跳继电器K01 220VDC"/>
    <s v="XA"/>
    <n v="202"/>
    <x v="1"/>
    <s v="HVX"/>
    <x v="0"/>
    <s v="Order specific"/>
    <n v="2100"/>
    <n v="774"/>
    <n v="0"/>
    <n v="61.9"/>
    <n v="400"/>
    <n v="400"/>
    <n v="2587"/>
    <n v="47910.6"/>
    <n v="40.35175879396985"/>
    <n v="24760"/>
    <n v="12380"/>
    <n v="0"/>
    <n v="160135.29999999999"/>
    <s v="Order specific"/>
    <s v="Order specific"/>
    <s v="A"/>
    <s v=""/>
    <n v="0"/>
  </r>
  <r>
    <s v="AGSH31506-08"/>
    <s v="防跳继电器K01 220VAC"/>
    <s v="XA"/>
    <n v="202"/>
    <x v="1"/>
    <s v="HVX"/>
    <x v="0"/>
    <s v="Order specific"/>
    <n v="2100"/>
    <n v="57"/>
    <n v="0"/>
    <n v="68"/>
    <n v="0"/>
    <n v="0"/>
    <n v="87"/>
    <n v="3876"/>
    <n v="3247.2413793103447"/>
    <n v="0"/>
    <n v="0"/>
    <n v="0"/>
    <n v="5916"/>
    <s v="Order specific"/>
    <s v="Order specific"/>
    <s v="B"/>
    <s v=""/>
    <n v="0"/>
  </r>
  <r>
    <s v="AGSH31558-01"/>
    <s v="FISHPLATE"/>
    <s v="SM"/>
    <n v="212"/>
    <x v="1"/>
    <s v="HVX"/>
    <x v="1"/>
    <s v="kanban"/>
    <n v="2600"/>
    <n v="1212"/>
    <n v="900"/>
    <n v="1.1000000000000001"/>
    <n v="0"/>
    <n v="300"/>
    <n v="8199"/>
    <n v="1333.2"/>
    <n v="2.5375045737285036"/>
    <n v="0"/>
    <n v="165"/>
    <n v="990.00000000000011"/>
    <n v="9018.9000000000015"/>
    <s v="&lt;15 days"/>
    <n v="3"/>
    <s v="B"/>
    <n v="21"/>
    <n v="0"/>
  </r>
  <r>
    <s v="AGSH31576-01"/>
    <s v="BAR"/>
    <s v="SM"/>
    <n v="202"/>
    <x v="1"/>
    <s v="HVX"/>
    <x v="1"/>
    <s v="kanban"/>
    <n v="2600"/>
    <n v="1281"/>
    <n v="1500"/>
    <n v="0.83"/>
    <n v="0"/>
    <n v="500"/>
    <n v="18452"/>
    <n v="1063.23"/>
    <n v="23.974636895729464"/>
    <n v="0"/>
    <n v="207.5"/>
    <n v="1245"/>
    <n v="15315.16"/>
    <s v="&lt;30 days"/>
    <n v="2"/>
    <s v="B"/>
    <n v="14"/>
    <n v="291.95519972331493"/>
  </r>
  <r>
    <s v="AGSH31578-01"/>
    <s v="手车底盘代码条"/>
    <s v="XA"/>
    <n v="202"/>
    <x v="1"/>
    <s v="HVX"/>
    <x v="0"/>
    <s v="Order specific"/>
    <n v="2100"/>
    <n v="166"/>
    <n v="0"/>
    <n v="4.1500000000000004"/>
    <n v="0"/>
    <n v="0"/>
    <n v="14"/>
    <n v="688.90000000000009"/>
    <n v="33397.5"/>
    <n v="0"/>
    <n v="0"/>
    <n v="0"/>
    <n v="58.100000000000009"/>
    <s v="Order specific"/>
    <s v="Order specific"/>
    <s v="C"/>
    <s v=""/>
    <n v="0"/>
  </r>
  <r>
    <s v="AGSH31580-01"/>
    <s v="BAR"/>
    <s v="SM"/>
    <n v="202"/>
    <x v="1"/>
    <s v="HVX"/>
    <x v="1"/>
    <s v="kanban"/>
    <n v="2600"/>
    <n v="114"/>
    <n v="300"/>
    <n v="2.2999999999999998"/>
    <n v="0"/>
    <n v="100"/>
    <n v="2798"/>
    <n v="262.2"/>
    <n v="21.654753395282345"/>
    <n v="0"/>
    <n v="114.99999999999999"/>
    <n v="690"/>
    <n v="6435.4"/>
    <s v="&lt;30 days"/>
    <n v="3"/>
    <s v="C"/>
    <n v="21"/>
    <n v="5.2324024426473237"/>
  </r>
  <r>
    <s v="AGSH31586-01"/>
    <s v="手车底盘代码条"/>
    <s v="XA"/>
    <n v="202"/>
    <x v="1"/>
    <s v="HVX"/>
    <x v="0"/>
    <s v="Order specific"/>
    <n v="2100"/>
    <n v="147"/>
    <n v="0"/>
    <n v="2.44"/>
    <n v="0"/>
    <n v="0"/>
    <n v="4"/>
    <n v="358.68"/>
    <n v="10402.5"/>
    <n v="0"/>
    <n v="0"/>
    <n v="0"/>
    <n v="9.76"/>
    <s v="Order specific"/>
    <s v="Order specific"/>
    <s v="C"/>
    <s v=""/>
    <n v="0"/>
  </r>
  <r>
    <s v="AGSH31588-01"/>
    <s v="BAR"/>
    <s v="SM"/>
    <n v="202"/>
    <x v="1"/>
    <s v="HVX"/>
    <x v="1"/>
    <s v="kanban"/>
    <n v="2600"/>
    <n v="348"/>
    <n v="400"/>
    <n v="2.57"/>
    <n v="0"/>
    <n v="200"/>
    <n v="1593"/>
    <n v="894.3599999999999"/>
    <n v="33.681732580037668"/>
    <n v="0"/>
    <n v="257"/>
    <n v="1028"/>
    <n v="4094.0099999999998"/>
    <s v="&lt;90 days"/>
    <n v="3"/>
    <s v="C"/>
    <n v="21"/>
    <n v="222.24933510763211"/>
  </r>
  <r>
    <s v="AGSH31590-01"/>
    <s v="BAR"/>
    <s v="SM"/>
    <n v="202"/>
    <x v="1"/>
    <s v="HVX"/>
    <x v="1"/>
    <s v="kanban"/>
    <n v="2600"/>
    <n v="430"/>
    <n v="1089"/>
    <n v="2.5"/>
    <n v="0"/>
    <n v="200"/>
    <n v="6204"/>
    <n v="1075"/>
    <n v="20.473887814313347"/>
    <n v="0"/>
    <n v="250"/>
    <n v="2722.5"/>
    <n v="15510"/>
    <s v="&lt;30 days"/>
    <n v="2"/>
    <s v="B"/>
    <n v="14"/>
    <n v="224.34544166273025"/>
  </r>
  <r>
    <s v="AGSH31592-01"/>
    <s v="底板代码条"/>
    <s v="XA"/>
    <n v="213"/>
    <x v="1"/>
    <s v="HVX"/>
    <x v="0"/>
    <s v="Order specific"/>
    <n v="2100"/>
    <n v="1838"/>
    <n v="0"/>
    <n v="10.84"/>
    <n v="800"/>
    <n v="0"/>
    <n v="1202"/>
    <n v="19923.919999999998"/>
    <n v="130.57404326123128"/>
    <n v="8672"/>
    <n v="0"/>
    <n v="0"/>
    <n v="13029.68"/>
    <s v="Order specific"/>
    <s v="Order specific"/>
    <s v="A"/>
    <s v=""/>
    <n v="0"/>
  </r>
  <r>
    <s v="AGSH31594-01"/>
    <s v="BUSH"/>
    <s v="SM"/>
    <n v="202"/>
    <x v="1"/>
    <s v="HVX"/>
    <x v="1"/>
    <s v="kanban"/>
    <n v="2600"/>
    <n v="597"/>
    <n v="800"/>
    <n v="1.73"/>
    <n v="0"/>
    <n v="200"/>
    <n v="2651"/>
    <n v="1032.81"/>
    <n v="253.06299509619009"/>
    <n v="0"/>
    <n v="173"/>
    <n v="1384"/>
    <n v="4586.2299999999996"/>
    <s v="&gt;90 days"/>
    <n v="3"/>
    <s v="B"/>
    <n v="21"/>
    <n v="625.08865840684484"/>
  </r>
  <r>
    <s v="AGSH31601-01"/>
    <s v="手车六角摇把（配客户）"/>
    <s v="VMI"/>
    <n v="202"/>
    <x v="1"/>
    <s v="HVX"/>
    <x v="2"/>
    <s v="MRP"/>
    <s v="VMI"/>
    <n v="7"/>
    <n v="0"/>
    <n v="151.5"/>
    <n v="0"/>
    <n v="0"/>
    <n v="404"/>
    <n v="1060.5"/>
    <n v="539.36881188118809"/>
    <n v="0"/>
    <n v="0"/>
    <n v="0"/>
    <n v="61206"/>
    <s v="&gt;90 days"/>
    <n v="2"/>
    <s v="B"/>
    <n v="14"/>
    <n v="681.76243119708136"/>
  </r>
  <r>
    <s v="AGSH31647-01"/>
    <s v="弹簧内轴（黑色）"/>
    <s v="VMI"/>
    <n v="202"/>
    <x v="1"/>
    <s v="HVX"/>
    <x v="2"/>
    <s v="MRP"/>
    <s v="VMI"/>
    <n v="3"/>
    <n v="0"/>
    <n v="5.4"/>
    <n v="0"/>
    <n v="0"/>
    <n v="945"/>
    <n v="16.200000000000003"/>
    <n v="2.7037037037037037"/>
    <n v="0"/>
    <n v="0"/>
    <n v="0"/>
    <n v="5103"/>
    <s v="&lt;15 days"/>
    <n v="3"/>
    <s v="C"/>
    <n v="21"/>
    <n v="0"/>
  </r>
  <r>
    <s v="AGSH31649-01"/>
    <s v="软连接"/>
    <s v="VMI"/>
    <n v="202"/>
    <x v="1"/>
    <s v="HVX"/>
    <x v="2"/>
    <s v="MRP"/>
    <s v="VMI"/>
    <n v="3"/>
    <n v="0"/>
    <n v="57.51"/>
    <n v="0"/>
    <n v="0"/>
    <n v="945"/>
    <n v="172.53"/>
    <n v="1.1587301587301588"/>
    <n v="0"/>
    <n v="0"/>
    <n v="0"/>
    <n v="54346.95"/>
    <s v="&lt;15 days"/>
    <n v="2"/>
    <s v="C"/>
    <n v="14"/>
    <n v="0"/>
  </r>
  <r>
    <s v="AGSH31674-01"/>
    <s v="电动手车摇把（配客户）"/>
    <s v="VMI"/>
    <n v="202"/>
    <x v="1"/>
    <s v="HVX"/>
    <x v="2"/>
    <s v="MRP"/>
    <s v="VMI"/>
    <n v="64"/>
    <n v="0"/>
    <n v="176.45"/>
    <n v="0"/>
    <n v="0"/>
    <n v="6"/>
    <n v="11292.8"/>
    <n v="182.5"/>
    <n v="0"/>
    <n v="0"/>
    <n v="0"/>
    <n v="1058.6999999999998"/>
    <s v="&gt;90 days"/>
    <n v="3"/>
    <s v="A"/>
    <n v="21"/>
    <n v="6595.6139835616432"/>
  </r>
  <r>
    <s v="AGSH31674-02"/>
    <s v="CRANK"/>
    <s v="XA"/>
    <n v="202"/>
    <x v="1"/>
    <s v="HVX"/>
    <x v="0"/>
    <s v="Order specific"/>
    <n v="2100"/>
    <n v="1"/>
    <n v="0"/>
    <n v="199.1"/>
    <n v="0"/>
    <n v="0"/>
    <n v="1"/>
    <n v="199.1"/>
    <n v="23360"/>
    <n v="0"/>
    <n v="0"/>
    <n v="0"/>
    <n v="199.1"/>
    <s v="Order specific"/>
    <s v="Order specific"/>
    <s v="C"/>
    <s v=""/>
    <n v="0"/>
  </r>
  <r>
    <s v="AGSH31679-01"/>
    <s v="HVX-A小面板"/>
    <s v="VMI"/>
    <n v="202"/>
    <x v="1"/>
    <s v="HVX"/>
    <x v="2"/>
    <s v="MRP"/>
    <s v="VMI"/>
    <n v="7"/>
    <n v="0"/>
    <n v="11"/>
    <n v="0"/>
    <n v="0"/>
    <n v="3778"/>
    <n v="77"/>
    <n v="9.6611964002117523E-2"/>
    <n v="0"/>
    <n v="0"/>
    <n v="0"/>
    <n v="41558"/>
    <s v="&lt;15 days"/>
    <n v="2"/>
    <s v="C"/>
    <n v="14"/>
    <n v="0"/>
  </r>
  <r>
    <s v="AGSH31711-01"/>
    <s v="手车控制板（01#槽）"/>
    <s v="VMI"/>
    <n v="202"/>
    <x v="1"/>
    <s v="HVX"/>
    <x v="2"/>
    <s v="MRP"/>
    <s v="VMI"/>
    <n v="1"/>
    <n v="0"/>
    <n v="31.5"/>
    <n v="0"/>
    <n v="0"/>
    <n v="841"/>
    <n v="31.5"/>
    <n v="3.0380499405469679"/>
    <n v="0"/>
    <n v="0"/>
    <n v="0"/>
    <n v="26491.5"/>
    <s v="&lt;15 days"/>
    <n v="2"/>
    <s v="C"/>
    <n v="14"/>
    <n v="0"/>
  </r>
  <r>
    <s v="AGSH31712-01"/>
    <s v="02#槽控制板"/>
    <s v="XA"/>
    <n v="202"/>
    <x v="1"/>
    <s v="HVX"/>
    <x v="0"/>
    <s v="Order specific"/>
    <n v="2100"/>
    <n v="55"/>
    <n v="0"/>
    <n v="31.5"/>
    <n v="0"/>
    <n v="0"/>
    <n v="4"/>
    <n v="1732.5"/>
    <n v="91.25"/>
    <n v="0"/>
    <n v="0"/>
    <n v="0"/>
    <n v="126"/>
    <s v="Order specific"/>
    <s v="Order specific"/>
    <s v="B"/>
    <s v=""/>
    <n v="0"/>
  </r>
  <r>
    <s v="AGSH31713-01"/>
    <s v="手车控制板（03#槽）"/>
    <s v="VMI"/>
    <n v="202"/>
    <x v="1"/>
    <s v="HVX"/>
    <x v="2"/>
    <s v="MRP"/>
    <s v="VMI"/>
    <n v="51"/>
    <n v="0"/>
    <n v="31.5"/>
    <n v="0"/>
    <n v="0"/>
    <n v="295"/>
    <n v="1606.5"/>
    <n v="68.050847457627114"/>
    <n v="0"/>
    <n v="0"/>
    <n v="0"/>
    <n v="9292.5"/>
    <s v="&lt;90 days"/>
    <n v="3"/>
    <s v="B"/>
    <n v="21"/>
    <n v="733.09216438356168"/>
  </r>
  <r>
    <s v="AGSH31714-01"/>
    <s v="手车控制板（04#槽）"/>
    <s v="VMI"/>
    <n v="202"/>
    <x v="1"/>
    <s v="HVX"/>
    <x v="2"/>
    <s v="MRP"/>
    <s v="VMI"/>
    <n v="2"/>
    <n v="0"/>
    <n v="31.5"/>
    <n v="0"/>
    <n v="0"/>
    <n v="45"/>
    <n v="63"/>
    <n v="413.66666666666663"/>
    <n v="0"/>
    <n v="0"/>
    <n v="0"/>
    <n v="1417.5"/>
    <s v="&gt;90 days"/>
    <n v="3"/>
    <s v="C"/>
    <n v="21"/>
    <n v="39.469170024174055"/>
  </r>
  <r>
    <s v="AGSH31715-01"/>
    <s v="手车控制板（05#槽）"/>
    <s v="VMI"/>
    <n v="202"/>
    <x v="1"/>
    <s v="HVX"/>
    <x v="2"/>
    <s v="MRP"/>
    <s v="VMI"/>
    <n v="3"/>
    <n v="0"/>
    <n v="31.5"/>
    <n v="0"/>
    <n v="0"/>
    <n v="120"/>
    <n v="94.5"/>
    <n v="6.083333333333333"/>
    <n v="0"/>
    <n v="0"/>
    <n v="0"/>
    <n v="3780"/>
    <s v="&lt;15 days"/>
    <n v="3"/>
    <s v="C"/>
    <n v="21"/>
    <n v="0"/>
  </r>
  <r>
    <s v="AGSH31716-01"/>
    <s v="手车控制板（06#槽）"/>
    <s v="VMI"/>
    <n v="202"/>
    <x v="1"/>
    <s v="HVX"/>
    <x v="2"/>
    <s v="MRP"/>
    <s v="VMI"/>
    <n v="53"/>
    <n v="0"/>
    <n v="31.5"/>
    <n v="0"/>
    <n v="0"/>
    <n v="1307"/>
    <n v="1669.5"/>
    <n v="0.83779648048967104"/>
    <n v="0"/>
    <n v="0"/>
    <n v="0"/>
    <n v="41170.5"/>
    <s v="&lt;15 days"/>
    <n v="2"/>
    <s v="B"/>
    <n v="14"/>
    <n v="0"/>
  </r>
  <r>
    <s v="AGSH31718-01"/>
    <s v="手车控制板（08#槽）"/>
    <s v="VMI"/>
    <n v="202"/>
    <x v="1"/>
    <s v="HVX"/>
    <x v="2"/>
    <s v="MRP"/>
    <s v="VMI"/>
    <n v="9"/>
    <n v="0"/>
    <n v="25.41"/>
    <n v="0"/>
    <n v="0"/>
    <n v="8"/>
    <n v="228.69"/>
    <n v="2418.125"/>
    <n v="0"/>
    <n v="0"/>
    <n v="0"/>
    <n v="203.28"/>
    <s v="&gt;90 days"/>
    <n v="3"/>
    <s v="C"/>
    <n v="21"/>
    <n v="149.62461441199278"/>
  </r>
  <r>
    <s v="AGSH31756-01"/>
    <s v="GEAR WHEEL"/>
    <s v="SM"/>
    <n v="202"/>
    <x v="1"/>
    <s v="HVX"/>
    <x v="1"/>
    <s v="kanban"/>
    <n v="2600"/>
    <n v="887"/>
    <n v="450"/>
    <n v="8.24"/>
    <n v="0"/>
    <n v="150"/>
    <n v="8927"/>
    <n v="7308.88"/>
    <n v="0.36798476531869606"/>
    <n v="0"/>
    <n v="618"/>
    <n v="3708"/>
    <n v="73558.48"/>
    <s v="&lt;15 days"/>
    <n v="2"/>
    <s v="A"/>
    <n v="14"/>
    <n v="0"/>
  </r>
  <r>
    <s v="AGSH31758-01"/>
    <s v="CRANK SHAFT"/>
    <s v="SM"/>
    <n v="202"/>
    <x v="1"/>
    <s v="HVX"/>
    <x v="1"/>
    <s v="kanban"/>
    <n v="2600"/>
    <n v="538"/>
    <n v="600"/>
    <n v="14.26"/>
    <n v="0"/>
    <n v="150"/>
    <n v="9126"/>
    <n v="7671.88"/>
    <n v="35.476112206881439"/>
    <n v="0"/>
    <n v="1069.5"/>
    <n v="8556"/>
    <n v="130136.76"/>
    <s v="&lt;90 days"/>
    <n v="2"/>
    <s v="A"/>
    <n v="14"/>
    <n v="3065.2463308143506"/>
  </r>
  <r>
    <s v="AGSH31760-01"/>
    <s v="SHAFT"/>
    <s v="SM"/>
    <n v="212"/>
    <x v="1"/>
    <s v="HVX"/>
    <x v="1"/>
    <s v="kanban"/>
    <n v="2600"/>
    <n v="381"/>
    <n v="522"/>
    <n v="3.72"/>
    <n v="0"/>
    <n v="150"/>
    <n v="9107"/>
    <n v="1417.3200000000002"/>
    <n v="21.562534314263754"/>
    <n v="0"/>
    <n v="279"/>
    <n v="1941.8400000000001"/>
    <n v="33878.04"/>
    <s v="&lt;30 days"/>
    <n v="2"/>
    <s v="B"/>
    <n v="14"/>
    <n v="328.07973522635848"/>
  </r>
  <r>
    <s v="AGSH31762-01"/>
    <s v="GEAR WHEEL"/>
    <s v="SM"/>
    <n v="202"/>
    <x v="1"/>
    <s v="HVX"/>
    <x v="1"/>
    <s v="kanban"/>
    <n v="2600"/>
    <n v="426"/>
    <n v="600"/>
    <n v="16.16"/>
    <n v="0"/>
    <n v="150"/>
    <n v="9126"/>
    <n v="6884.16"/>
    <n v="15.238330046022355"/>
    <n v="0"/>
    <n v="1212"/>
    <n v="9696"/>
    <n v="147476.16"/>
    <s v="&lt;30 days"/>
    <n v="2"/>
    <s v="B"/>
    <n v="14"/>
    <n v="369.22740319706611"/>
  </r>
  <r>
    <s v="AGSH31765-01"/>
    <s v="储能盒黑色外壳"/>
    <s v="VMI"/>
    <n v="202"/>
    <x v="1"/>
    <s v="HVX"/>
    <x v="2"/>
    <s v="MRP"/>
    <s v="VMI"/>
    <n v="114"/>
    <n v="0"/>
    <n v="6.2"/>
    <n v="0"/>
    <n v="0"/>
    <n v="1580"/>
    <n v="706.80000000000007"/>
    <n v="98.411392405063282"/>
    <n v="0"/>
    <n v="0"/>
    <n v="0"/>
    <n v="9796"/>
    <s v="&gt;90 days"/>
    <n v="3"/>
    <s v="C"/>
    <n v="21"/>
    <n v="366.94415898128506"/>
  </r>
  <r>
    <s v="AGSH31765-02"/>
    <s v="BEARING BLOCK"/>
    <s v="VMI"/>
    <n v="202"/>
    <x v="1"/>
    <s v="HVX"/>
    <x v="2"/>
    <s v="MRP"/>
    <s v="VMI"/>
    <n v="143"/>
    <n v="0"/>
    <n v="7.7"/>
    <n v="0"/>
    <n v="0"/>
    <n v="7546"/>
    <n v="1101.1000000000001"/>
    <n v="5.5141796978531668"/>
    <n v="0"/>
    <n v="0"/>
    <n v="0"/>
    <n v="58104.200000000004"/>
    <s v="&lt;15 days"/>
    <n v="2"/>
    <s v="B"/>
    <n v="14"/>
    <n v="0"/>
  </r>
  <r>
    <s v="AGSH31807-01"/>
    <s v="GUIDE ROD"/>
    <s v="SM"/>
    <n v="212"/>
    <x v="1"/>
    <s v="HVX"/>
    <x v="1"/>
    <s v="kanban"/>
    <n v="2600"/>
    <n v="646"/>
    <n v="1000"/>
    <n v="4.75"/>
    <n v="0"/>
    <n v="250"/>
    <n v="3356"/>
    <n v="3068.5"/>
    <n v="15.55274135876043"/>
    <n v="0"/>
    <n v="593.75"/>
    <n v="4750"/>
    <n v="15941"/>
    <s v="&lt;30 days"/>
    <n v="2"/>
    <s v="B"/>
    <n v="14"/>
    <n v="202.19119283456271"/>
  </r>
  <r>
    <s v="AGSH31809-01"/>
    <s v="AXLE"/>
    <s v="SM"/>
    <n v="202"/>
    <x v="1"/>
    <s v="HVX"/>
    <x v="1"/>
    <s v="kanban"/>
    <n v="2600"/>
    <n v="614"/>
    <n v="500"/>
    <n v="1.37"/>
    <n v="0"/>
    <n v="250"/>
    <n v="5268"/>
    <n v="841.18000000000006"/>
    <n v="44.758921791951401"/>
    <n v="0"/>
    <n v="171.25"/>
    <n v="685"/>
    <n v="7217.1600000000008"/>
    <s v="&lt;90 days"/>
    <n v="3"/>
    <s v="C"/>
    <n v="21"/>
    <n v="294.69989806862037"/>
  </r>
  <r>
    <s v="AGSH31813-01"/>
    <s v="AXLE"/>
    <s v="SM"/>
    <n v="212"/>
    <x v="1"/>
    <s v="HVX"/>
    <x v="1"/>
    <s v="kanban"/>
    <n v="2600"/>
    <n v="1126"/>
    <n v="1150"/>
    <n v="1.95"/>
    <n v="0"/>
    <n v="250"/>
    <n v="6646"/>
    <n v="2195.6999999999998"/>
    <n v="33.721035209148361"/>
    <n v="0"/>
    <n v="243.75"/>
    <n v="2242.5"/>
    <n v="12959.699999999999"/>
    <s v="&lt;90 days"/>
    <n v="2"/>
    <s v="B"/>
    <n v="14"/>
    <n v="847.51178747936285"/>
  </r>
  <r>
    <s v="AGSH31815-01"/>
    <s v="计数器"/>
    <s v="O12"/>
    <n v="202"/>
    <x v="1"/>
    <s v="HVX"/>
    <x v="0"/>
    <s v="Order specific"/>
    <n v="2100"/>
    <n v="1079"/>
    <n v="926"/>
    <n v="20.94"/>
    <n v="300"/>
    <n v="0"/>
    <n v="9885"/>
    <n v="22594.260000000002"/>
    <n v="41.577137076378349"/>
    <n v="6282"/>
    <n v="0"/>
    <n v="19390.440000000002"/>
    <n v="206991.90000000002"/>
    <s v="Order specific"/>
    <s v="Order specific"/>
    <s v="A"/>
    <s v=""/>
    <n v="0"/>
  </r>
  <r>
    <s v="AGSH32017-01"/>
    <s v="LEVER"/>
    <s v="XA"/>
    <n v="212"/>
    <x v="1"/>
    <s v="HVX"/>
    <x v="0"/>
    <s v="Order specific"/>
    <n v="2100"/>
    <n v="299"/>
    <n v="0"/>
    <n v="2.5"/>
    <n v="0"/>
    <n v="250"/>
    <n v="2851"/>
    <n v="747.5"/>
    <n v="138.13924938618027"/>
    <n v="0"/>
    <n v="312.5"/>
    <n v="0"/>
    <n v="7127.5"/>
    <s v="Order specific"/>
    <s v="Order specific"/>
    <s v="C"/>
    <s v=""/>
    <n v="0"/>
  </r>
  <r>
    <s v="AGSH32019-01"/>
    <s v="FISHPLATE"/>
    <s v="SM"/>
    <n v="212"/>
    <x v="1"/>
    <s v="HVX"/>
    <x v="1"/>
    <s v="kanban"/>
    <n v="2600"/>
    <n v="836"/>
    <n v="750"/>
    <n v="1.1000000000000001"/>
    <n v="0"/>
    <n v="250"/>
    <n v="8297"/>
    <n v="919.6"/>
    <n v="13.153549475714113"/>
    <n v="0"/>
    <n v="137.5"/>
    <n v="825.00000000000011"/>
    <n v="9126.7000000000007"/>
    <s v="&lt;15 days"/>
    <n v="3"/>
    <s v="B"/>
    <n v="21"/>
    <n v="0"/>
  </r>
  <r>
    <s v="AGSH32029-01"/>
    <s v="OPERATING PART"/>
    <s v="SM"/>
    <n v="212"/>
    <x v="1"/>
    <s v="HVX"/>
    <x v="1"/>
    <s v="kanban"/>
    <n v="2600"/>
    <n v="1190"/>
    <n v="1000"/>
    <n v="1.8"/>
    <n v="0"/>
    <n v="500"/>
    <n v="18005"/>
    <n v="2142"/>
    <n v="16.947514579283531"/>
    <n v="0"/>
    <n v="450"/>
    <n v="1800"/>
    <n v="32409"/>
    <s v="&lt;30 days"/>
    <n v="2"/>
    <s v="B"/>
    <n v="14"/>
    <n v="245.87441961067049"/>
  </r>
  <r>
    <s v="AGSH32247-01"/>
    <s v="GASKET"/>
    <s v="SM"/>
    <n v="202"/>
    <x v="1"/>
    <s v="HVX"/>
    <x v="1"/>
    <s v="kanban"/>
    <n v="2600"/>
    <n v="683"/>
    <n v="700"/>
    <n v="2.5"/>
    <n v="0"/>
    <n v="350"/>
    <n v="15918"/>
    <n v="1707.5"/>
    <n v="27.286719437115217"/>
    <n v="0"/>
    <n v="437.5"/>
    <n v="1750"/>
    <n v="39795"/>
    <s v="&lt;30 days"/>
    <n v="2"/>
    <s v="B"/>
    <n v="14"/>
    <n v="548.74564544722011"/>
  </r>
  <r>
    <s v="AGSH32248-01"/>
    <s v="K01缓冲垫"/>
    <s v="VMI"/>
    <n v="202"/>
    <x v="1"/>
    <s v="HVX"/>
    <x v="2"/>
    <s v="MRP"/>
    <s v="VMI"/>
    <n v="516"/>
    <n v="0"/>
    <n v="5.86"/>
    <n v="0"/>
    <n v="0"/>
    <n v="12997"/>
    <n v="3023.76"/>
    <n v="19.180964838039547"/>
    <n v="0"/>
    <n v="0"/>
    <n v="0"/>
    <n v="76162.42"/>
    <s v="&lt;30 days"/>
    <n v="2"/>
    <s v="B"/>
    <n v="14"/>
    <n v="539.05297699191738"/>
  </r>
  <r>
    <s v="AGSH32368-02Z"/>
    <s v="MTX面板"/>
    <s v="MTX"/>
    <n v="202"/>
    <x v="1"/>
    <s v="HVX"/>
    <x v="0"/>
    <s v="Order specific"/>
    <n v="2100"/>
    <n v="5"/>
    <n v="0"/>
    <n v="149.65"/>
    <n v="0"/>
    <n v="0"/>
    <n v="4"/>
    <n v="748.25"/>
    <n v="47085"/>
    <n v="0"/>
    <n v="0"/>
    <n v="0"/>
    <n v="598.6"/>
    <s v="Order specific"/>
    <s v="Order specific"/>
    <s v="C"/>
    <s v=""/>
    <n v="0"/>
  </r>
  <r>
    <s v="AGSH32369-01"/>
    <s v="ANGLE"/>
    <s v="SM"/>
    <n v="202"/>
    <x v="1"/>
    <s v="HVX"/>
    <x v="1"/>
    <s v="kanban"/>
    <n v="2600"/>
    <n v="18"/>
    <n v="40"/>
    <n v="4.33"/>
    <n v="0"/>
    <n v="8"/>
    <n v="107"/>
    <n v="77.94"/>
    <n v="17.056074766355138"/>
    <n v="0"/>
    <n v="17.32"/>
    <n v="173.2"/>
    <n v="463.31"/>
    <s v="&lt;30 days"/>
    <n v="3"/>
    <s v="C"/>
    <n v="21"/>
    <n v="0"/>
  </r>
  <r>
    <s v="AGSH32377-01"/>
    <s v="MTX S6装配支架"/>
    <s v="MTX"/>
    <n v="202"/>
    <x v="1"/>
    <s v="HVX"/>
    <x v="0"/>
    <s v="Order specific"/>
    <n v="2100"/>
    <n v="19"/>
    <n v="0"/>
    <n v="5.93"/>
    <n v="0"/>
    <n v="0"/>
    <n v="28"/>
    <n v="112.66999999999999"/>
    <n v="234.64285714285717"/>
    <n v="0"/>
    <n v="0"/>
    <n v="0"/>
    <n v="166.04"/>
    <s v="Order specific"/>
    <s v="Order specific"/>
    <s v="C"/>
    <s v=""/>
    <n v="0"/>
  </r>
  <r>
    <s v="AGSH32390-01"/>
    <s v="壳体12KV185mm"/>
    <s v="MTX"/>
    <n v="202"/>
    <x v="1"/>
    <s v="HVX"/>
    <x v="0"/>
    <s v="Order specific"/>
    <n v="2100"/>
    <n v="2"/>
    <n v="3"/>
    <n v="306.42"/>
    <n v="0"/>
    <n v="0"/>
    <n v="11"/>
    <n v="612.84"/>
    <n v="630.4545454545455"/>
    <n v="0"/>
    <n v="0"/>
    <n v="919.26"/>
    <n v="3370.6200000000003"/>
    <s v="Order specific"/>
    <s v="Order specific"/>
    <s v="C"/>
    <s v=""/>
    <n v="0"/>
  </r>
  <r>
    <s v="AGSH32392-01"/>
    <s v="MTX导电块"/>
    <s v="MTX"/>
    <n v="202"/>
    <x v="1"/>
    <s v="HVX"/>
    <x v="0"/>
    <s v="Order specific"/>
    <n v="2100"/>
    <n v="15"/>
    <n v="0"/>
    <n v="96"/>
    <n v="0"/>
    <n v="0"/>
    <n v="0"/>
    <n v="1440"/>
    <s v=""/>
    <n v="0"/>
    <n v="0"/>
    <n v="0"/>
    <n v="0"/>
    <s v="Order specific"/>
    <s v="Order specific"/>
    <s v="B"/>
    <s v=""/>
    <n v="0"/>
  </r>
  <r>
    <s v="AGSH32392-02"/>
    <s v="MTX导电块"/>
    <s v="MTX"/>
    <n v="212"/>
    <x v="1"/>
    <s v="HVX"/>
    <x v="0"/>
    <s v="Order specific"/>
    <n v="2100"/>
    <n v="12"/>
    <n v="6"/>
    <n v="87.9"/>
    <n v="0"/>
    <n v="0"/>
    <n v="48"/>
    <n v="1054.8000000000002"/>
    <n v="114.0625"/>
    <n v="0"/>
    <n v="0"/>
    <n v="527.40000000000009"/>
    <n v="4219.2000000000007"/>
    <s v="Order specific"/>
    <s v="Order specific"/>
    <s v="B"/>
    <s v=""/>
    <n v="0"/>
  </r>
  <r>
    <s v="AGSH32394-01"/>
    <s v="触臂12KV185mm"/>
    <s v="MTX"/>
    <n v="202"/>
    <x v="1"/>
    <s v="HVX"/>
    <x v="0"/>
    <s v="Order specific"/>
    <n v="2100"/>
    <n v="6"/>
    <n v="18"/>
    <n v="364.64"/>
    <n v="0"/>
    <n v="0"/>
    <n v="48"/>
    <n v="2187.84"/>
    <n v="91.25"/>
    <n v="0"/>
    <n v="0"/>
    <n v="6563.5199999999995"/>
    <n v="17502.72"/>
    <s v="Order specific"/>
    <s v="Order specific"/>
    <s v="B"/>
    <s v=""/>
    <n v="0"/>
  </r>
  <r>
    <s v="AGSH32414-01"/>
    <s v="触臂 1250A"/>
    <s v="MTX"/>
    <n v="202"/>
    <x v="1"/>
    <s v="HVX"/>
    <x v="0"/>
    <s v="Order specific"/>
    <n v="2100"/>
    <n v="1"/>
    <n v="0"/>
    <n v="903.79"/>
    <n v="0"/>
    <n v="0"/>
    <n v="43"/>
    <n v="903.79"/>
    <n v="50.930232558139537"/>
    <n v="0"/>
    <n v="0"/>
    <n v="0"/>
    <n v="38862.97"/>
    <s v="Order specific"/>
    <s v="Order specific"/>
    <s v="C"/>
    <s v=""/>
    <n v="0"/>
  </r>
  <r>
    <s v="AGSH32433-01"/>
    <s v="壳体17KV210mm"/>
    <s v="MTX"/>
    <n v="202"/>
    <x v="1"/>
    <s v="HVX"/>
    <x v="0"/>
    <s v="Order specific"/>
    <n v="2100"/>
    <n v="4"/>
    <n v="0"/>
    <n v="386.98"/>
    <n v="0"/>
    <n v="0"/>
    <n v="5"/>
    <n v="1547.92"/>
    <n v="73"/>
    <n v="0"/>
    <n v="0"/>
    <n v="0"/>
    <n v="1934.9"/>
    <s v="Order specific"/>
    <s v="Order specific"/>
    <s v="B"/>
    <s v=""/>
    <n v="0"/>
  </r>
  <r>
    <s v="AGSH32451-01"/>
    <s v="UTX2000A触臂"/>
    <s v="XA"/>
    <n v="202"/>
    <x v="1"/>
    <s v="HVX"/>
    <x v="0"/>
    <s v="Order specific"/>
    <n v="2100"/>
    <n v="1"/>
    <n v="0"/>
    <n v="1821.9"/>
    <n v="0"/>
    <n v="0"/>
    <n v="1"/>
    <n v="1821.9"/>
    <n v="1460"/>
    <n v="0"/>
    <n v="0"/>
    <n v="0"/>
    <n v="1821.9"/>
    <s v="Order specific"/>
    <s v="Order specific"/>
    <s v="B"/>
    <s v=""/>
    <n v="0"/>
  </r>
  <r>
    <s v="AGSH32456-01"/>
    <s v="触臂座185mm"/>
    <s v="MTX"/>
    <n v="202"/>
    <x v="1"/>
    <s v="HVX"/>
    <x v="0"/>
    <s v="Order specific"/>
    <n v="2100"/>
    <n v="2"/>
    <n v="3"/>
    <n v="95.48"/>
    <n v="0"/>
    <n v="0"/>
    <n v="11"/>
    <n v="190.96"/>
    <n v="33.18181818181818"/>
    <n v="0"/>
    <n v="0"/>
    <n v="286.44"/>
    <n v="1050.28"/>
    <s v="Order specific"/>
    <s v="Order specific"/>
    <s v="C"/>
    <s v=""/>
    <n v="0"/>
  </r>
  <r>
    <s v="AGSH32457-01"/>
    <s v="触臂座210mm"/>
    <s v="MTX"/>
    <n v="202"/>
    <x v="1"/>
    <s v="HVX"/>
    <x v="0"/>
    <s v="Order specific"/>
    <n v="2100"/>
    <n v="4"/>
    <n v="0"/>
    <n v="105.02"/>
    <n v="0"/>
    <n v="0"/>
    <n v="5"/>
    <n v="420.08"/>
    <n v="146"/>
    <n v="0"/>
    <n v="0"/>
    <n v="0"/>
    <n v="525.1"/>
    <s v="Order specific"/>
    <s v="Order specific"/>
    <s v="C"/>
    <s v=""/>
    <n v="0"/>
  </r>
  <r>
    <s v="AGSH32484-01"/>
    <s v="LEVER"/>
    <s v="SM"/>
    <n v="212"/>
    <x v="1"/>
    <s v="HVX"/>
    <x v="1"/>
    <s v="kanban"/>
    <n v="2600"/>
    <n v="248"/>
    <n v="360"/>
    <n v="6.3"/>
    <n v="0"/>
    <n v="120"/>
    <n v="3296"/>
    <n v="1562.3999999999999"/>
    <n v="0.44296116504854366"/>
    <n v="0"/>
    <n v="378"/>
    <n v="2268"/>
    <n v="20764.8"/>
    <s v="&lt;15 days"/>
    <n v="2"/>
    <s v="B"/>
    <n v="14"/>
    <n v="0"/>
  </r>
  <r>
    <s v="AGSH32502-01"/>
    <s v="THREADED ROD"/>
    <s v="SM"/>
    <n v="202"/>
    <x v="1"/>
    <s v="HVX"/>
    <x v="1"/>
    <s v="kanban"/>
    <n v="2600"/>
    <n v="84"/>
    <n v="60"/>
    <n v="2"/>
    <n v="0"/>
    <n v="24"/>
    <n v="261"/>
    <n v="168"/>
    <n v="346.81992337164752"/>
    <n v="0"/>
    <n v="24"/>
    <n v="120"/>
    <n v="522"/>
    <s v="&gt;90 days"/>
    <n v="3"/>
    <s v="C"/>
    <n v="21"/>
    <n v="104.16619885108263"/>
  </r>
  <r>
    <s v="AGSH32505-01Z"/>
    <s v="面板185mm"/>
    <s v="MTX"/>
    <n v="202"/>
    <x v="1"/>
    <s v="HVX"/>
    <x v="0"/>
    <s v="Order specific"/>
    <n v="2100"/>
    <n v="2"/>
    <n v="3"/>
    <n v="156.37"/>
    <n v="0"/>
    <n v="0"/>
    <n v="11"/>
    <n v="312.74"/>
    <n v="2787.2727272727275"/>
    <n v="0"/>
    <n v="0"/>
    <n v="469.11"/>
    <n v="1720.0700000000002"/>
    <s v="Order specific"/>
    <s v="Order specific"/>
    <s v="C"/>
    <s v=""/>
    <n v="0"/>
  </r>
  <r>
    <s v="AGSH32506-01Z"/>
    <s v="面板210mm"/>
    <s v="MTX"/>
    <n v="202"/>
    <x v="1"/>
    <s v="HVX"/>
    <x v="0"/>
    <s v="Order specific"/>
    <n v="2100"/>
    <n v="4"/>
    <n v="0"/>
    <n v="165.9"/>
    <n v="0"/>
    <n v="0"/>
    <n v="5"/>
    <n v="663.6"/>
    <n v="146"/>
    <n v="0"/>
    <n v="0"/>
    <n v="0"/>
    <n v="829.5"/>
    <s v="Order specific"/>
    <s v="Order specific"/>
    <s v="C"/>
    <s v=""/>
    <n v="0"/>
  </r>
  <r>
    <s v="AGSH32508-01Z"/>
    <s v="12KV 185mm面板"/>
    <s v="MTX"/>
    <n v="202"/>
    <x v="1"/>
    <s v="HVX"/>
    <x v="0"/>
    <s v="Order specific"/>
    <n v="2100"/>
    <n v="11"/>
    <n v="0"/>
    <n v="159.79"/>
    <n v="0"/>
    <n v="0"/>
    <n v="0"/>
    <n v="1757.6899999999998"/>
    <s v=""/>
    <n v="0"/>
    <n v="0"/>
    <n v="0"/>
    <n v="0"/>
    <s v="Order specific"/>
    <s v="Order specific"/>
    <s v="B"/>
    <s v=""/>
    <n v="0"/>
  </r>
  <r>
    <s v="AGSH32509-01Z"/>
    <s v="隔离车面板（210mm)"/>
    <s v="VMI"/>
    <n v="202"/>
    <x v="1"/>
    <s v="HVX"/>
    <x v="2"/>
    <s v="MRP"/>
    <s v="VMI"/>
    <n v="1"/>
    <n v="0"/>
    <n v="168.83"/>
    <n v="0"/>
    <n v="0"/>
    <n v="24"/>
    <n v="168.83"/>
    <n v="167.29166666666666"/>
    <n v="0"/>
    <n v="0"/>
    <n v="0"/>
    <n v="4051.92"/>
    <s v="&gt;90 days"/>
    <n v="3"/>
    <s v="C"/>
    <n v="21"/>
    <n v="97.440350136986311"/>
  </r>
  <r>
    <s v="AGSH32510-02Z"/>
    <s v="隔离车面板（254mm)"/>
    <s v="VMI"/>
    <n v="202"/>
    <x v="1"/>
    <s v="HVX"/>
    <x v="2"/>
    <s v="MRP"/>
    <s v="VMI"/>
    <n v="1"/>
    <n v="0"/>
    <n v="138.86000000000001"/>
    <n v="0"/>
    <n v="0"/>
    <n v="3"/>
    <n v="138.86000000000001"/>
    <n v="121.66666666666666"/>
    <n v="0"/>
    <n v="0"/>
    <n v="0"/>
    <n v="416.58000000000004"/>
    <s v="&gt;90 days"/>
    <n v="3"/>
    <s v="C"/>
    <n v="21"/>
    <n v="75.828973150684931"/>
  </r>
  <r>
    <s v="AGSH32512-01Z"/>
    <s v="前面板12/24kv 210mm"/>
    <s v="VMI"/>
    <n v="202"/>
    <x v="1"/>
    <s v="HVX"/>
    <x v="2"/>
    <s v="MRP"/>
    <s v="VMI"/>
    <n v="1"/>
    <n v="0"/>
    <n v="166.05"/>
    <n v="0"/>
    <n v="0"/>
    <n v="1286"/>
    <n v="166.05"/>
    <n v="0.28382581648522548"/>
    <n v="0"/>
    <n v="0"/>
    <n v="0"/>
    <n v="213540.30000000002"/>
    <s v="&lt;15 days"/>
    <n v="1"/>
    <s v="C"/>
    <n v="7"/>
    <n v="0"/>
  </r>
  <r>
    <s v="AGSH32513-02Z"/>
    <s v="面板254mm"/>
    <s v="VMI"/>
    <n v="202"/>
    <x v="1"/>
    <s v="HVX"/>
    <x v="2"/>
    <s v="MRP"/>
    <s v="VMI"/>
    <n v="1"/>
    <n v="0"/>
    <n v="177.61"/>
    <n v="0"/>
    <n v="0"/>
    <n v="25"/>
    <n v="177.61"/>
    <n v="14.6"/>
    <n v="0"/>
    <n v="0"/>
    <n v="0"/>
    <n v="4440.25"/>
    <s v="&lt;15 days"/>
    <n v="3"/>
    <s v="C"/>
    <n v="21"/>
    <n v="0"/>
  </r>
  <r>
    <s v="AGSH32532-01"/>
    <s v="摇把四角"/>
    <s v="XA"/>
    <n v="202"/>
    <x v="1"/>
    <s v="HVX"/>
    <x v="0"/>
    <s v="Order specific"/>
    <n v="2100"/>
    <n v="51"/>
    <n v="1"/>
    <n v="122"/>
    <n v="0"/>
    <n v="0"/>
    <n v="39"/>
    <n v="6222"/>
    <n v="9.3589743589743595"/>
    <n v="0"/>
    <n v="0"/>
    <n v="122"/>
    <n v="4758"/>
    <s v="Order specific"/>
    <s v="Order specific"/>
    <s v="B"/>
    <s v=""/>
    <n v="0"/>
  </r>
  <r>
    <s v="AGSH32547-01"/>
    <s v="壳体支撑架254mm"/>
    <s v="MTX"/>
    <n v="202"/>
    <x v="1"/>
    <s v="HVX"/>
    <x v="0"/>
    <s v="Order specific"/>
    <n v="2100"/>
    <n v="1"/>
    <n v="0"/>
    <n v="45.55"/>
    <n v="0"/>
    <n v="0"/>
    <n v="14"/>
    <n v="45.55"/>
    <n v="1329.6428571428571"/>
    <n v="0"/>
    <n v="0"/>
    <n v="0"/>
    <n v="637.69999999999993"/>
    <s v="Order specific"/>
    <s v="Order specific"/>
    <s v="C"/>
    <s v=""/>
    <n v="0"/>
  </r>
  <r>
    <s v="AGSH32549-01"/>
    <s v="手车四角丝杆"/>
    <s v="VMI"/>
    <n v="202"/>
    <x v="1"/>
    <s v="HVX"/>
    <x v="2"/>
    <s v="MRP"/>
    <s v="VMI"/>
    <n v="5"/>
    <n v="0"/>
    <n v="172.43"/>
    <n v="0"/>
    <n v="0"/>
    <n v="219"/>
    <n v="862.15000000000009"/>
    <n v="1.6666666666666665"/>
    <n v="0"/>
    <n v="0"/>
    <n v="0"/>
    <n v="37762.17"/>
    <s v="&lt;15 days"/>
    <n v="2"/>
    <s v="C"/>
    <n v="14"/>
    <n v="0"/>
  </r>
  <r>
    <s v="AGSH33016-01"/>
    <s v="电机24VDC"/>
    <s v="VMI"/>
    <n v="202"/>
    <x v="1"/>
    <s v="HVX"/>
    <x v="2"/>
    <s v="MRP"/>
    <s v="VMI"/>
    <n v="19"/>
    <n v="0"/>
    <n v="138"/>
    <n v="0"/>
    <n v="0"/>
    <n v="0"/>
    <n v="2622"/>
    <s v=""/>
    <n v="0"/>
    <n v="0"/>
    <n v="0"/>
    <n v="0"/>
    <s v="&gt;90 days"/>
    <n v="4"/>
    <s v="B"/>
    <n v="0"/>
    <n v="1730.52"/>
  </r>
  <r>
    <s v="AGSH33017-01"/>
    <s v="电机48VDC"/>
    <s v="VMI"/>
    <n v="202"/>
    <x v="1"/>
    <s v="HVX"/>
    <x v="2"/>
    <s v="MRP"/>
    <s v="VMI"/>
    <n v="55"/>
    <n v="0"/>
    <n v="138"/>
    <n v="0"/>
    <n v="0"/>
    <n v="35"/>
    <n v="7590"/>
    <n v="198.14285714285714"/>
    <n v="0"/>
    <n v="0"/>
    <n v="0"/>
    <n v="4830"/>
    <s v="&gt;90 days"/>
    <n v="3"/>
    <s v="A"/>
    <n v="21"/>
    <n v="4478.4830569574624"/>
  </r>
  <r>
    <s v="AGSH33018-01"/>
    <s v="电机60VDC"/>
    <s v="VMI"/>
    <n v="202"/>
    <x v="1"/>
    <s v="HVX"/>
    <x v="2"/>
    <s v="MRP"/>
    <s v="VMI"/>
    <n v="20"/>
    <n v="0"/>
    <n v="138"/>
    <n v="0"/>
    <n v="0"/>
    <n v="0"/>
    <n v="2760"/>
    <s v=""/>
    <n v="0"/>
    <n v="0"/>
    <n v="0"/>
    <n v="0"/>
    <s v="&gt;90 days"/>
    <n v="4"/>
    <s v="B"/>
    <n v="0"/>
    <n v="1821.6000000000001"/>
  </r>
  <r>
    <s v="AGSH33019-01"/>
    <s v="电机110V AC/DC"/>
    <s v="VMI"/>
    <n v="202"/>
    <x v="1"/>
    <s v="HVX"/>
    <x v="2"/>
    <s v="MRP"/>
    <s v="VMI"/>
    <n v="33"/>
    <n v="0"/>
    <n v="138"/>
    <n v="0"/>
    <n v="0"/>
    <n v="1960"/>
    <n v="4554"/>
    <n v="3.7244897959183669"/>
    <n v="0"/>
    <n v="0"/>
    <n v="0"/>
    <n v="270480"/>
    <s v="&lt;15 days"/>
    <n v="1"/>
    <s v="B"/>
    <n v="7"/>
    <n v="0"/>
  </r>
  <r>
    <s v="AGSH33020-01"/>
    <s v="电机220VDC"/>
    <s v="VMI"/>
    <n v="202"/>
    <x v="1"/>
    <s v="HVX"/>
    <x v="2"/>
    <s v="MRP"/>
    <s v="VMI"/>
    <n v="2"/>
    <n v="0"/>
    <n v="138"/>
    <n v="0"/>
    <n v="0"/>
    <n v="4807"/>
    <n v="276"/>
    <n v="2.5057208237986268"/>
    <n v="0"/>
    <n v="0"/>
    <n v="0"/>
    <n v="663366"/>
    <s v="&lt;15 days"/>
    <n v="1"/>
    <s v="C"/>
    <n v="7"/>
    <n v="0"/>
  </r>
  <r>
    <s v="AGSH33022-01"/>
    <s v="电机230VAC"/>
    <s v="XA"/>
    <n v="202"/>
    <x v="1"/>
    <s v="HVX"/>
    <x v="0"/>
    <s v="Order specific"/>
    <n v="2100"/>
    <n v="2"/>
    <n v="0"/>
    <n v="138"/>
    <n v="0"/>
    <n v="0"/>
    <n v="10"/>
    <n v="276"/>
    <n v="73"/>
    <n v="0"/>
    <n v="0"/>
    <n v="0"/>
    <n v="1380"/>
    <s v="Order specific"/>
    <s v="Order specific"/>
    <s v="C"/>
    <s v=""/>
    <n v="0"/>
  </r>
  <r>
    <s v="AGSH33052-01"/>
    <s v="SPUR GEAR"/>
    <s v="SM"/>
    <n v="202"/>
    <x v="1"/>
    <s v="HVX"/>
    <x v="1"/>
    <s v="kanban"/>
    <n v="2600"/>
    <n v="395"/>
    <n v="900"/>
    <n v="2.5"/>
    <n v="0"/>
    <n v="200"/>
    <n v="5263"/>
    <n v="987.5"/>
    <n v="0.13870416112483375"/>
    <n v="0"/>
    <n v="250"/>
    <n v="2250"/>
    <n v="13157.5"/>
    <s v="&lt;15 days"/>
    <n v="2"/>
    <s v="B"/>
    <n v="14"/>
    <n v="0"/>
  </r>
  <r>
    <s v="AGSH33054-01"/>
    <s v="SHAFT"/>
    <s v="SM"/>
    <n v="212"/>
    <x v="1"/>
    <s v="HVX"/>
    <x v="1"/>
    <s v="kanban"/>
    <n v="2600"/>
    <n v="373"/>
    <n v="517"/>
    <n v="6.31"/>
    <n v="0"/>
    <n v="150"/>
    <n v="4541"/>
    <n v="2353.6299999999997"/>
    <n v="31.749614622329887"/>
    <n v="0"/>
    <n v="473.24999999999994"/>
    <n v="3262.27"/>
    <n v="28653.71"/>
    <s v="&lt;90 days"/>
    <n v="2"/>
    <s v="B"/>
    <n v="14"/>
    <n v="868.42555835477708"/>
  </r>
  <r>
    <s v="AGSH33056-01"/>
    <s v="PIPE"/>
    <s v="SM"/>
    <n v="202"/>
    <x v="1"/>
    <s v="HVX"/>
    <x v="1"/>
    <s v="kanban"/>
    <n v="2600"/>
    <n v="1445"/>
    <n v="1200"/>
    <n v="1.7"/>
    <n v="0"/>
    <n v="300"/>
    <n v="3158"/>
    <n v="2456.5"/>
    <n v="43.111146295123497"/>
    <n v="0"/>
    <n v="255"/>
    <n v="2040"/>
    <n v="5368.5999999999995"/>
    <s v="&lt;90 days"/>
    <n v="3"/>
    <s v="B"/>
    <n v="21"/>
    <n v="831.53855690623971"/>
  </r>
  <r>
    <s v="AGSH33062-01"/>
    <s v="110VDC电动手车电机"/>
    <s v="XA"/>
    <n v="202"/>
    <x v="1"/>
    <s v="HVX"/>
    <x v="0"/>
    <s v="Order specific"/>
    <n v="2100"/>
    <n v="10"/>
    <n v="0"/>
    <n v="186.32"/>
    <n v="10"/>
    <n v="0"/>
    <n v="54"/>
    <n v="1863.1999999999998"/>
    <n v="9767.1296296296296"/>
    <n v="1863.1999999999998"/>
    <n v="0"/>
    <n v="0"/>
    <n v="10061.279999999999"/>
    <s v="Order specific"/>
    <s v="Order specific"/>
    <s v="B"/>
    <s v=""/>
    <n v="0"/>
  </r>
  <r>
    <s v="AGSH33063-01"/>
    <s v="220VDC电动手车电机"/>
    <s v="XA"/>
    <n v="202"/>
    <x v="1"/>
    <s v="HVX"/>
    <x v="0"/>
    <s v="Order specific"/>
    <n v="2100"/>
    <n v="9"/>
    <n v="1"/>
    <n v="186.32"/>
    <n v="10"/>
    <n v="0"/>
    <n v="46"/>
    <n v="1676.8799999999999"/>
    <n v="79.347826086956516"/>
    <n v="1863.1999999999998"/>
    <n v="0"/>
    <n v="186.32"/>
    <n v="8570.7199999999993"/>
    <s v="Order specific"/>
    <s v="Order specific"/>
    <s v="B"/>
    <s v=""/>
    <n v="0"/>
  </r>
  <r>
    <s v="AGSH33187-01"/>
    <s v="爬距增大圈VG3"/>
    <s v="VMI"/>
    <n v="202"/>
    <x v="1"/>
    <s v="HVX"/>
    <x v="2"/>
    <s v="MRP"/>
    <s v="VMI"/>
    <n v="18"/>
    <n v="0"/>
    <n v="8.33"/>
    <n v="0"/>
    <n v="0"/>
    <n v="3328"/>
    <n v="149.94"/>
    <n v="0.98707932692307687"/>
    <n v="0"/>
    <n v="0"/>
    <n v="0"/>
    <n v="27722.240000000002"/>
    <s v="&lt;15 days"/>
    <n v="2"/>
    <s v="C"/>
    <n v="14"/>
    <n v="0"/>
  </r>
  <r>
    <s v="AGSH33193-02"/>
    <s v="爬距增大圈VG5"/>
    <s v="VMI"/>
    <n v="202"/>
    <x v="1"/>
    <s v="HVX"/>
    <x v="2"/>
    <s v="MRP"/>
    <s v="VMI"/>
    <n v="36"/>
    <n v="0"/>
    <n v="11.93"/>
    <n v="0"/>
    <n v="0"/>
    <n v="282"/>
    <n v="429.48"/>
    <n v="23.297872340425531"/>
    <n v="0"/>
    <n v="0"/>
    <n v="0"/>
    <n v="3364.2599999999998"/>
    <s v="&lt;30 days"/>
    <n v="3"/>
    <s v="C"/>
    <n v="21"/>
    <n v="27.957383013698646"/>
  </r>
  <r>
    <s v="AGSH33208-01"/>
    <s v="电动手车电机220VAC"/>
    <s v="XA"/>
    <n v="202"/>
    <x v="1"/>
    <s v="HVX"/>
    <x v="0"/>
    <s v="Order specific"/>
    <n v="2100"/>
    <n v="40"/>
    <n v="24"/>
    <n v="186.32"/>
    <n v="0"/>
    <n v="0"/>
    <n v="83"/>
    <n v="7452.7999999999993"/>
    <n v="158.31325301204819"/>
    <n v="0"/>
    <n v="0"/>
    <n v="4471.68"/>
    <n v="15464.56"/>
    <s v="Order specific"/>
    <s v="Order specific"/>
    <s v="A"/>
    <s v=""/>
    <n v="0"/>
  </r>
  <r>
    <s v="AGSH33216-01Z"/>
    <s v="面板210mm"/>
    <s v="XA"/>
    <n v="202"/>
    <x v="1"/>
    <s v="HVX"/>
    <x v="0"/>
    <s v="Order specific"/>
    <n v="2100"/>
    <n v="3"/>
    <n v="0"/>
    <n v="85.91"/>
    <n v="0"/>
    <n v="0"/>
    <n v="0"/>
    <n v="257.73"/>
    <s v=""/>
    <n v="0"/>
    <n v="0"/>
    <n v="0"/>
    <n v="0"/>
    <s v="Order specific"/>
    <s v="Order specific"/>
    <s v="C"/>
    <s v=""/>
    <n v="0"/>
  </r>
  <r>
    <s v="AGSH33349-01"/>
    <s v="CAP"/>
    <s v="SM"/>
    <n v="212"/>
    <x v="1"/>
    <s v="HVX"/>
    <x v="1"/>
    <s v="kanban"/>
    <n v="2600"/>
    <n v="592"/>
    <n v="850"/>
    <n v="2.4300000000000002"/>
    <n v="0"/>
    <n v="300"/>
    <n v="3834"/>
    <n v="1438.5600000000002"/>
    <n v="0.28560250391236308"/>
    <n v="0"/>
    <n v="364.5"/>
    <n v="2065.5"/>
    <n v="9316.6200000000008"/>
    <s v="&lt;15 days"/>
    <n v="3"/>
    <s v="B"/>
    <n v="21"/>
    <n v="0"/>
  </r>
  <r>
    <s v="AGSH34026-01"/>
    <s v="FISHPLATE"/>
    <s v="SM"/>
    <n v="202"/>
    <x v="1"/>
    <s v="HVX"/>
    <x v="1"/>
    <s v="kanban"/>
    <n v="2600"/>
    <n v="558"/>
    <n v="2000"/>
    <n v="1.1000000000000001"/>
    <n v="0"/>
    <n v="400"/>
    <n v="6206"/>
    <n v="613.80000000000007"/>
    <n v="34.817918143731873"/>
    <n v="0"/>
    <n v="220.00000000000003"/>
    <n v="2200"/>
    <n v="6826.6"/>
    <s v="&lt;90 days"/>
    <n v="3"/>
    <s v="C"/>
    <n v="21"/>
    <n v="160.77208178452429"/>
  </r>
  <r>
    <s v="AGSH34051-01"/>
    <s v="GUIDE ROD"/>
    <s v="SM"/>
    <n v="202"/>
    <x v="1"/>
    <s v="HVX"/>
    <x v="1"/>
    <s v="kanban"/>
    <n v="2600"/>
    <n v="207"/>
    <n v="120"/>
    <n v="1.85"/>
    <n v="0"/>
    <n v="60"/>
    <n v="323"/>
    <n v="382.95000000000005"/>
    <n v="630.55727554179566"/>
    <n v="0"/>
    <n v="55.5"/>
    <n v="222"/>
    <n v="597.55000000000007"/>
    <s v="&gt;90 days"/>
    <n v="3"/>
    <s v="C"/>
    <n v="21"/>
    <n v="244.3295457799382"/>
  </r>
  <r>
    <s v="AGSH34081-01"/>
    <s v="LEVER"/>
    <s v="SM"/>
    <n v="212"/>
    <x v="1"/>
    <s v="HVX"/>
    <x v="1"/>
    <s v="kanban"/>
    <n v="2600"/>
    <n v="831"/>
    <n v="1100"/>
    <n v="1.2"/>
    <n v="0"/>
    <n v="300"/>
    <n v="3103"/>
    <n v="997.19999999999993"/>
    <n v="24.349017080244924"/>
    <n v="0"/>
    <n v="180"/>
    <n v="1320"/>
    <n v="3723.6"/>
    <s v="&lt;30 days"/>
    <n v="3"/>
    <s v="B"/>
    <n v="21"/>
    <n v="90.523665991661744"/>
  </r>
  <r>
    <s v="AGSH34083-01"/>
    <s v="LEVER"/>
    <s v="SM"/>
    <n v="202"/>
    <x v="1"/>
    <s v="HVX"/>
    <x v="1"/>
    <s v="kanban"/>
    <n v="2600"/>
    <n v="591"/>
    <n v="900"/>
    <n v="2.5"/>
    <n v="0"/>
    <n v="300"/>
    <n v="6099"/>
    <n v="1477.5"/>
    <n v="49.731923266109199"/>
    <n v="0"/>
    <n v="375"/>
    <n v="2250"/>
    <n v="15247.5"/>
    <s v="&lt;90 days"/>
    <n v="2"/>
    <s v="B"/>
    <n v="14"/>
    <n v="700.63618465951242"/>
  </r>
  <r>
    <s v="AGSH34085-01"/>
    <s v="SUPPORT"/>
    <s v="SM"/>
    <n v="202"/>
    <x v="1"/>
    <s v="HVX"/>
    <x v="1"/>
    <s v="kanban"/>
    <n v="2600"/>
    <n v="441"/>
    <n v="500"/>
    <n v="4.5"/>
    <n v="0"/>
    <n v="200"/>
    <n v="3969"/>
    <n v="1984.5"/>
    <n v="54.349962207105065"/>
    <n v="0"/>
    <n v="450"/>
    <n v="2250"/>
    <n v="17860.5"/>
    <s v="&lt;90 days"/>
    <n v="2"/>
    <s v="B"/>
    <n v="14"/>
    <n v="972.38650872679227"/>
  </r>
  <r>
    <s v="AGSH34087-01"/>
    <s v="FISHPLATE"/>
    <s v="SM"/>
    <n v="202"/>
    <x v="1"/>
    <s v="HVX"/>
    <x v="1"/>
    <s v="kanban"/>
    <n v="2600"/>
    <n v="771"/>
    <n v="400"/>
    <n v="2.65"/>
    <n v="0"/>
    <n v="400"/>
    <n v="7938"/>
    <n v="2043.1499999999999"/>
    <n v="20.277777777777775"/>
    <n v="0"/>
    <n v="530"/>
    <n v="1060"/>
    <n v="21035.7"/>
    <s v="&lt;30 days"/>
    <n v="2"/>
    <s v="B"/>
    <n v="14"/>
    <n v="417.47432054794513"/>
  </r>
  <r>
    <s v="AGSH34093-01"/>
    <s v="S6与半轴联锁杆"/>
    <s v="VMI"/>
    <n v="212"/>
    <x v="1"/>
    <s v="HVX"/>
    <x v="2"/>
    <s v="MRP"/>
    <s v="VMI"/>
    <n v="153"/>
    <n v="0"/>
    <n v="8.6"/>
    <n v="0"/>
    <n v="0"/>
    <n v="2908"/>
    <n v="1315.8"/>
    <n v="96.772696011004129"/>
    <n v="0"/>
    <n v="0"/>
    <n v="0"/>
    <n v="25008.799999999999"/>
    <s v="&gt;90 days"/>
    <n v="2"/>
    <s v="B"/>
    <n v="14"/>
    <n v="742.79347186184111"/>
  </r>
  <r>
    <s v="AGSH34114-01"/>
    <s v="HVX-A主轴摆臂"/>
    <s v="VMI"/>
    <n v="202"/>
    <x v="1"/>
    <s v="HVX"/>
    <x v="2"/>
    <s v="MRP"/>
    <s v="VMI"/>
    <n v="3"/>
    <n v="0"/>
    <n v="24.67"/>
    <n v="0"/>
    <n v="0"/>
    <n v="8988"/>
    <n v="74.010000000000005"/>
    <n v="6.2132843791722294"/>
    <n v="0"/>
    <n v="0"/>
    <n v="0"/>
    <n v="221733.96000000002"/>
    <s v="&lt;15 days"/>
    <n v="1"/>
    <s v="C"/>
    <n v="7"/>
    <n v="0"/>
  </r>
  <r>
    <s v="AGSH34118-01"/>
    <s v="合分止动块（旧）"/>
    <s v="XA"/>
    <n v="213"/>
    <x v="1"/>
    <s v="HVX"/>
    <x v="0"/>
    <s v="Order specific"/>
    <n v="2100"/>
    <n v="57"/>
    <n v="0"/>
    <n v="144.52000000000001"/>
    <n v="0"/>
    <n v="0"/>
    <n v="382"/>
    <n v="8237.6400000000012"/>
    <n v="2.8664921465968587"/>
    <n v="0"/>
    <n v="0"/>
    <n v="0"/>
    <n v="55206.640000000007"/>
    <s v="Order specific"/>
    <s v="Order specific"/>
    <s v="A"/>
    <s v=""/>
    <n v="0"/>
  </r>
  <r>
    <s v="AGSH34127-01"/>
    <s v="LEVER"/>
    <s v="SM"/>
    <n v="202"/>
    <x v="1"/>
    <s v="HVX"/>
    <x v="1"/>
    <s v="kanban"/>
    <n v="2600"/>
    <n v="650"/>
    <n v="750"/>
    <n v="2.59"/>
    <n v="0"/>
    <n v="250"/>
    <n v="6101"/>
    <n v="1683.5"/>
    <n v="3.4100967054581215"/>
    <n v="0"/>
    <n v="323.75"/>
    <n v="1942.5"/>
    <n v="15801.589999999998"/>
    <s v="&lt;15 days"/>
    <n v="2"/>
    <s v="B"/>
    <n v="14"/>
    <n v="0"/>
  </r>
  <r>
    <s v="AGSH34135-01"/>
    <s v="LOCK ROD GUIDE"/>
    <s v="SM"/>
    <n v="212"/>
    <x v="1"/>
    <s v="HVX"/>
    <x v="1"/>
    <s v="kanban"/>
    <n v="2600"/>
    <n v="251"/>
    <n v="120"/>
    <n v="2.8"/>
    <n v="0"/>
    <n v="60"/>
    <n v="1065"/>
    <n v="702.8"/>
    <n v="222.7699530516432"/>
    <n v="0"/>
    <n v="84"/>
    <n v="336"/>
    <n v="2982"/>
    <s v="&gt;90 days"/>
    <n v="3"/>
    <s v="C"/>
    <n v="21"/>
    <n v="420.12213900948365"/>
  </r>
  <r>
    <s v="AGSH34149-01"/>
    <s v="PIN"/>
    <s v="SM"/>
    <n v="212"/>
    <x v="1"/>
    <s v="HVX"/>
    <x v="1"/>
    <s v="kanban"/>
    <n v="2600"/>
    <n v="671"/>
    <n v="200"/>
    <n v="5.17"/>
    <n v="0"/>
    <n v="200"/>
    <n v="7844"/>
    <n v="3469.07"/>
    <n v="11.679627740948495"/>
    <n v="0"/>
    <n v="517"/>
    <n v="1034"/>
    <n v="40553.479999999996"/>
    <s v="&lt;15 days"/>
    <n v="2"/>
    <s v="B"/>
    <n v="14"/>
    <n v="0"/>
  </r>
  <r>
    <s v="AGSH34268-01"/>
    <s v="极柱铜轴套"/>
    <s v="VMI"/>
    <n v="202"/>
    <x v="1"/>
    <s v="HVX"/>
    <x v="2"/>
    <s v="MRP"/>
    <s v="VMI"/>
    <n v="3"/>
    <n v="0"/>
    <n v="42.73"/>
    <n v="0"/>
    <n v="0"/>
    <n v="945"/>
    <n v="128.19"/>
    <n v="259.16931216931215"/>
    <n v="0"/>
    <n v="0"/>
    <n v="0"/>
    <n v="40379.85"/>
    <s v="&gt;90 days"/>
    <n v="2"/>
    <s v="C"/>
    <n v="14"/>
    <n v="80.035122793622278"/>
  </r>
  <r>
    <s v="AGSH34290-02"/>
    <s v="电动手车S5装配件"/>
    <s v="XA"/>
    <n v="202"/>
    <x v="1"/>
    <s v="HVX"/>
    <x v="0"/>
    <s v="Order specific"/>
    <n v="2100"/>
    <n v="18"/>
    <n v="32"/>
    <n v="3.41"/>
    <n v="0"/>
    <n v="0"/>
    <n v="183"/>
    <n v="61.38"/>
    <n v="5.9836065573770494"/>
    <n v="0"/>
    <n v="0"/>
    <n v="109.12"/>
    <n v="624.03"/>
    <s v="Order specific"/>
    <s v="Order specific"/>
    <s v="C"/>
    <s v=""/>
    <n v="0"/>
  </r>
  <r>
    <s v="AGSH34292-01"/>
    <s v="电动手车丝杆挡板"/>
    <s v="XA"/>
    <n v="202"/>
    <x v="1"/>
    <s v="HVX"/>
    <x v="0"/>
    <s v="Order specific"/>
    <n v="2100"/>
    <n v="20"/>
    <n v="30"/>
    <n v="2"/>
    <n v="0"/>
    <n v="0"/>
    <n v="183"/>
    <n v="40"/>
    <n v="35.901639344262293"/>
    <n v="0"/>
    <n v="0"/>
    <n v="60"/>
    <n v="366"/>
    <s v="Order specific"/>
    <s v="Order specific"/>
    <s v="C"/>
    <s v=""/>
    <n v="0"/>
  </r>
  <r>
    <s v="AGSH34306-01"/>
    <s v="极柱泡套"/>
    <s v="VMI"/>
    <n v="202"/>
    <x v="1"/>
    <s v="HVX"/>
    <x v="2"/>
    <s v="MRP"/>
    <s v="VMI"/>
    <n v="15"/>
    <n v="0"/>
    <n v="96.33"/>
    <n v="0"/>
    <n v="0"/>
    <n v="12046"/>
    <n v="1444.95"/>
    <n v="0.60601029387348493"/>
    <n v="0"/>
    <n v="0"/>
    <n v="0"/>
    <n v="1160391.18"/>
    <s v="&lt;15 days"/>
    <n v="1"/>
    <s v="B"/>
    <n v="7"/>
    <n v="0"/>
  </r>
  <r>
    <s v="AGSH34306-03"/>
    <s v="极柱泡套"/>
    <s v="VMI"/>
    <n v="202"/>
    <x v="1"/>
    <s v="HVX"/>
    <x v="2"/>
    <s v="MRP"/>
    <s v="VMI"/>
    <n v="2"/>
    <n v="0"/>
    <n v="121.33"/>
    <n v="0"/>
    <n v="0"/>
    <n v="6010"/>
    <n v="242.66"/>
    <n v="0.910981697171381"/>
    <n v="0"/>
    <n v="0"/>
    <n v="0"/>
    <n v="729193.3"/>
    <s v="&lt;15 days"/>
    <n v="1"/>
    <s v="C"/>
    <n v="7"/>
    <n v="0"/>
  </r>
  <r>
    <s v="AGSH34323-01"/>
    <s v="航空插支架"/>
    <s v="VMI"/>
    <n v="202"/>
    <x v="1"/>
    <s v="HVX"/>
    <x v="2"/>
    <s v="MRP"/>
    <s v="VMI"/>
    <n v="27"/>
    <n v="0"/>
    <n v="36.54"/>
    <n v="0"/>
    <n v="0"/>
    <n v="3214"/>
    <n v="986.57999999999993"/>
    <n v="0.22713130056004979"/>
    <n v="0"/>
    <n v="0"/>
    <n v="0"/>
    <n v="117439.56"/>
    <s v="&lt;15 days"/>
    <n v="2"/>
    <s v="B"/>
    <n v="14"/>
    <n v="0"/>
  </r>
  <r>
    <s v="AGSH34530-01"/>
    <s v="PUSH BUTTON"/>
    <s v="SM"/>
    <n v="202"/>
    <x v="1"/>
    <s v="HVX"/>
    <x v="1"/>
    <s v="kanban"/>
    <n v="2600"/>
    <n v="213"/>
    <n v="1500"/>
    <n v="4"/>
    <n v="0"/>
    <n v="500"/>
    <n v="7045"/>
    <n v="852"/>
    <n v="1.3988644428672818"/>
    <n v="0"/>
    <n v="1000"/>
    <n v="6000"/>
    <n v="28180"/>
    <s v="&lt;15 days"/>
    <n v="2"/>
    <s v="C"/>
    <n v="14"/>
    <n v="0"/>
  </r>
  <r>
    <s v="AGSH34532-01"/>
    <s v="PUSH BUTTON  BLACK"/>
    <s v="SM"/>
    <n v="202"/>
    <x v="1"/>
    <s v="HVX"/>
    <x v="1"/>
    <s v="kanban"/>
    <n v="2600"/>
    <n v="838"/>
    <n v="1000"/>
    <n v="4"/>
    <n v="0"/>
    <n v="250"/>
    <n v="1490"/>
    <n v="3352"/>
    <n v="52.177852348993291"/>
    <n v="0"/>
    <n v="500"/>
    <n v="4000"/>
    <n v="5960"/>
    <s v="&lt;90 days"/>
    <n v="3"/>
    <s v="B"/>
    <n v="21"/>
    <n v="1321.9284275516111"/>
  </r>
  <r>
    <s v="AGSH34532-02"/>
    <s v="PUSH BUTTON GREEN"/>
    <s v="SM"/>
    <n v="202"/>
    <x v="1"/>
    <s v="HVX"/>
    <x v="1"/>
    <s v="kanban"/>
    <n v="2600"/>
    <n v="316"/>
    <n v="750"/>
    <n v="4"/>
    <n v="0"/>
    <n v="250"/>
    <n v="6102"/>
    <n v="1264"/>
    <n v="50.126188135037694"/>
    <n v="0"/>
    <n v="500"/>
    <n v="3000"/>
    <n v="24408"/>
    <s v="&lt;90 days"/>
    <n v="2"/>
    <s v="B"/>
    <n v="14"/>
    <n v="601.24083460293582"/>
  </r>
  <r>
    <s v="AGSH34538-01"/>
    <s v="SHEET"/>
    <s v="SM"/>
    <n v="202"/>
    <x v="1"/>
    <s v="HVX"/>
    <x v="1"/>
    <s v="kanban"/>
    <n v="2600"/>
    <n v="517"/>
    <n v="600"/>
    <n v="1.1499999999999999"/>
    <n v="0"/>
    <n v="100"/>
    <n v="363"/>
    <n v="594.54999999999995"/>
    <n v="317.74104683195594"/>
    <n v="0"/>
    <n v="57.499999999999993"/>
    <n v="690"/>
    <n v="417.45"/>
    <s v="&gt;90 days"/>
    <n v="3"/>
    <s v="C"/>
    <n v="21"/>
    <n v="366.46847538581579"/>
  </r>
  <r>
    <s v="AGSH34540-02"/>
    <s v="TAPPET"/>
    <s v="SM"/>
    <n v="202"/>
    <x v="1"/>
    <s v="HVX"/>
    <x v="1"/>
    <s v="kanban"/>
    <n v="2600"/>
    <n v="22"/>
    <n v="420"/>
    <n v="4.0999999999999996"/>
    <n v="0"/>
    <n v="60"/>
    <n v="303"/>
    <n v="90.199999999999989"/>
    <n v="622.78877887788781"/>
    <n v="0"/>
    <n v="122.99999999999999"/>
    <n v="1721.9999999999998"/>
    <n v="1242.3"/>
    <s v="&gt;90 days"/>
    <n v="3"/>
    <s v="C"/>
    <n v="21"/>
    <n v="57.524622792188858"/>
  </r>
  <r>
    <s v="AGSH34653-01"/>
    <s v="K01 导轨"/>
    <s v="XA"/>
    <n v="202"/>
    <x v="1"/>
    <s v="HVX"/>
    <x v="0"/>
    <s v="Order specific"/>
    <n v="2100"/>
    <n v="254"/>
    <n v="0"/>
    <n v="1.85"/>
    <n v="0"/>
    <n v="0"/>
    <n v="220"/>
    <n v="469.90000000000003"/>
    <n v="36.5"/>
    <n v="0"/>
    <n v="0"/>
    <n v="0"/>
    <n v="407"/>
    <s v="Order specific"/>
    <s v="Order specific"/>
    <s v="C"/>
    <s v=""/>
    <n v="0"/>
  </r>
  <r>
    <s v="AGSH34805-01"/>
    <s v="隔板固定块"/>
    <s v="XA"/>
    <n v="202"/>
    <x v="1"/>
    <s v="HVX"/>
    <x v="0"/>
    <s v="Order specific"/>
    <n v="2100"/>
    <n v="13"/>
    <n v="0"/>
    <n v="8.98"/>
    <n v="0"/>
    <n v="0"/>
    <n v="36"/>
    <n v="116.74000000000001"/>
    <n v="2575.2777777777778"/>
    <n v="0"/>
    <n v="0"/>
    <n v="0"/>
    <n v="323.28000000000003"/>
    <s v="Order specific"/>
    <s v="Order specific"/>
    <s v="C"/>
    <s v=""/>
    <n v="0"/>
  </r>
  <r>
    <s v="AGSH34805-02"/>
    <s v="隔板固定块"/>
    <s v="XA"/>
    <n v="212"/>
    <x v="1"/>
    <s v="HVX"/>
    <x v="0"/>
    <s v="Order specific"/>
    <n v="2100"/>
    <n v="7"/>
    <n v="0"/>
    <n v="22.8"/>
    <n v="0"/>
    <n v="0"/>
    <n v="12"/>
    <n v="159.6"/>
    <n v="395.41666666666663"/>
    <n v="0"/>
    <n v="0"/>
    <n v="0"/>
    <n v="273.60000000000002"/>
    <s v="Order specific"/>
    <s v="Order specific"/>
    <s v="C"/>
    <s v=""/>
    <n v="0"/>
  </r>
  <r>
    <s v="AGSH34814-01"/>
    <s v="支撑杆"/>
    <s v="VMI"/>
    <n v="202"/>
    <x v="1"/>
    <s v="HVX"/>
    <x v="2"/>
    <s v="MRP"/>
    <s v="VMI"/>
    <n v="36"/>
    <n v="0"/>
    <n v="7.2"/>
    <n v="0"/>
    <n v="0"/>
    <n v="1187"/>
    <n v="259.2"/>
    <n v="2.1524852569502948"/>
    <n v="0"/>
    <n v="0"/>
    <n v="0"/>
    <n v="8546.4"/>
    <s v="&lt;15 days"/>
    <n v="3"/>
    <s v="C"/>
    <n v="21"/>
    <n v="0"/>
  </r>
  <r>
    <s v="AGSH34836-01"/>
    <s v="压力杆"/>
    <s v="VMI"/>
    <n v="212"/>
    <x v="1"/>
    <s v="HVX"/>
    <x v="2"/>
    <s v="MRP"/>
    <s v="VMI"/>
    <n v="36"/>
    <n v="0"/>
    <n v="9"/>
    <n v="0"/>
    <n v="0"/>
    <n v="1242"/>
    <n v="324"/>
    <n v="10.579710144927537"/>
    <n v="0"/>
    <n v="0"/>
    <n v="0"/>
    <n v="11178"/>
    <s v="&lt;15 days"/>
    <n v="2"/>
    <s v="C"/>
    <n v="14"/>
    <n v="0"/>
  </r>
  <r>
    <s v="AGSH34840-01"/>
    <s v="SPACER"/>
    <s v="SM"/>
    <n v="202"/>
    <x v="1"/>
    <s v="HVX"/>
    <x v="1"/>
    <s v="kanban"/>
    <n v="2600"/>
    <n v="269"/>
    <n v="240"/>
    <n v="2.95"/>
    <n v="0"/>
    <n v="60"/>
    <n v="594"/>
    <n v="793.55000000000007"/>
    <n v="22.121212121212121"/>
    <n v="0"/>
    <n v="88.5"/>
    <n v="708"/>
    <n v="1752.3000000000002"/>
    <s v="&lt;30 days"/>
    <n v="3"/>
    <s v="C"/>
    <n v="21"/>
    <n v="26.545878082191791"/>
  </r>
  <r>
    <s v="AGSH34842-01"/>
    <s v="12KVI40KA绝缘子"/>
    <s v="XA"/>
    <n v="212"/>
    <x v="1"/>
    <s v="HVX"/>
    <x v="0"/>
    <s v="Order specific"/>
    <n v="2100"/>
    <n v="45"/>
    <n v="0"/>
    <n v="86.08"/>
    <n v="0"/>
    <n v="0"/>
    <n v="180"/>
    <n v="3873.6"/>
    <n v="545.47222222222229"/>
    <n v="0"/>
    <n v="0"/>
    <n v="0"/>
    <n v="15494.4"/>
    <s v="Order specific"/>
    <s v="Order specific"/>
    <s v="B"/>
    <s v=""/>
    <n v="0"/>
  </r>
  <r>
    <s v="AGSH34843-01"/>
    <s v="绝缘子"/>
    <s v="XA"/>
    <n v="212"/>
    <x v="1"/>
    <s v="HVX"/>
    <x v="0"/>
    <s v="Order specific"/>
    <n v="2100"/>
    <n v="132"/>
    <n v="6"/>
    <n v="111.24"/>
    <n v="0"/>
    <n v="0"/>
    <n v="869"/>
    <n v="14683.679999999998"/>
    <n v="18.901035673187572"/>
    <n v="0"/>
    <n v="0"/>
    <n v="667.43999999999994"/>
    <n v="96667.56"/>
    <s v="Order specific"/>
    <s v="Order specific"/>
    <s v="A"/>
    <s v=""/>
    <n v="0"/>
  </r>
  <r>
    <s v="AGSH34845-01"/>
    <s v="支撑铝块"/>
    <s v="VMI"/>
    <n v="202"/>
    <x v="1"/>
    <s v="HVX"/>
    <x v="2"/>
    <s v="MRP"/>
    <s v="VMI"/>
    <n v="18"/>
    <n v="0"/>
    <n v="34.5"/>
    <n v="0"/>
    <n v="0"/>
    <n v="594"/>
    <n v="621"/>
    <n v="81.1111111111111"/>
    <n v="0"/>
    <n v="0"/>
    <n v="0"/>
    <n v="20493"/>
    <s v="&lt;90 days"/>
    <n v="2"/>
    <s v="C"/>
    <n v="14"/>
    <n v="339.11704109589044"/>
  </r>
  <r>
    <s v="AGSH34847-01"/>
    <s v="导电镀银片"/>
    <s v="VMI"/>
    <n v="212"/>
    <x v="1"/>
    <s v="HVX"/>
    <x v="2"/>
    <s v="MRP"/>
    <s v="VMI"/>
    <n v="71"/>
    <n v="0"/>
    <n v="3"/>
    <n v="0"/>
    <n v="0"/>
    <n v="708"/>
    <n v="213"/>
    <n v="9.279661016949154"/>
    <n v="0"/>
    <n v="0"/>
    <n v="0"/>
    <n v="2124"/>
    <s v="&lt;15 days"/>
    <n v="3"/>
    <s v="C"/>
    <n v="21"/>
    <n v="0"/>
  </r>
  <r>
    <s v="AGSH34856-01"/>
    <s v="拉杆"/>
    <s v="XA"/>
    <n v="202"/>
    <x v="1"/>
    <s v="HVX"/>
    <x v="0"/>
    <s v="Order specific"/>
    <n v="2100"/>
    <n v="158"/>
    <n v="0"/>
    <n v="27.36"/>
    <n v="0"/>
    <n v="0"/>
    <n v="424"/>
    <n v="4322.88"/>
    <n v="61.120283018867923"/>
    <n v="0"/>
    <n v="0"/>
    <n v="0"/>
    <n v="11600.64"/>
    <s v="Order specific"/>
    <s v="Order specific"/>
    <s v="B"/>
    <s v=""/>
    <n v="0"/>
  </r>
  <r>
    <s v="AGSH34859-01"/>
    <s v="弹簧内轴"/>
    <s v="VMI"/>
    <n v="212"/>
    <x v="1"/>
    <s v="HVX"/>
    <x v="2"/>
    <s v="MRP"/>
    <s v="VMI"/>
    <n v="18"/>
    <n v="0"/>
    <n v="8.5"/>
    <n v="0"/>
    <n v="0"/>
    <n v="594"/>
    <n v="153"/>
    <n v="97.08754208754209"/>
    <n v="0"/>
    <n v="0"/>
    <n v="0"/>
    <n v="5049"/>
    <s v="&gt;90 days"/>
    <n v="3"/>
    <s v="C"/>
    <n v="21"/>
    <n v="79.138062770938106"/>
  </r>
  <r>
    <s v="AGSH34861-01"/>
    <s v="螺纹盖"/>
    <s v="VMI"/>
    <n v="202"/>
    <x v="1"/>
    <s v="HVX"/>
    <x v="2"/>
    <s v="MRP"/>
    <s v="VMI"/>
    <n v="18"/>
    <n v="0"/>
    <n v="8.5"/>
    <n v="0"/>
    <n v="0"/>
    <n v="594"/>
    <n v="153"/>
    <n v="11.060606060606061"/>
    <n v="0"/>
    <n v="0"/>
    <n v="0"/>
    <n v="5049"/>
    <s v="&lt;15 days"/>
    <n v="3"/>
    <s v="C"/>
    <n v="21"/>
    <n v="0"/>
  </r>
  <r>
    <s v="AGSH34863-01"/>
    <s v="金属板"/>
    <s v="VMI"/>
    <n v="212"/>
    <x v="1"/>
    <s v="HVX"/>
    <x v="2"/>
    <s v="MRP"/>
    <s v="VMI"/>
    <n v="18"/>
    <n v="0"/>
    <n v="11.9"/>
    <n v="0"/>
    <n v="0"/>
    <n v="596"/>
    <n v="214.20000000000002"/>
    <n v="11.023489932885907"/>
    <n v="0"/>
    <n v="0"/>
    <n v="0"/>
    <n v="7092.4000000000005"/>
    <s v="&lt;15 days"/>
    <n v="3"/>
    <s v="C"/>
    <n v="21"/>
    <n v="0"/>
  </r>
  <r>
    <s v="AGSH34873-01"/>
    <s v="分闸弹簧"/>
    <s v="VMI"/>
    <n v="219"/>
    <x v="1"/>
    <s v="HVX"/>
    <x v="2"/>
    <s v="MRP"/>
    <s v="VMI"/>
    <n v="48"/>
    <n v="0"/>
    <n v="11.16"/>
    <n v="0"/>
    <n v="0"/>
    <n v="594"/>
    <n v="535.68000000000006"/>
    <n v="11.060606060606061"/>
    <n v="0"/>
    <n v="0"/>
    <n v="0"/>
    <n v="6629.04"/>
    <s v="&lt;15 days"/>
    <n v="3"/>
    <s v="C"/>
    <n v="21"/>
    <n v="0"/>
  </r>
  <r>
    <s v="AGSH34875-02"/>
    <s v="软连接"/>
    <s v="XA"/>
    <n v="202"/>
    <x v="1"/>
    <s v="HVX"/>
    <x v="0"/>
    <s v="Order specific"/>
    <n v="2100"/>
    <n v="300"/>
    <n v="0"/>
    <n v="92.84"/>
    <n v="0"/>
    <n v="0"/>
    <n v="484"/>
    <n v="27852"/>
    <n v="36.198347107438018"/>
    <n v="0"/>
    <n v="0"/>
    <n v="0"/>
    <n v="44934.560000000005"/>
    <s v="Order specific"/>
    <s v="Order specific"/>
    <s v="A"/>
    <s v=""/>
    <n v="0"/>
  </r>
  <r>
    <s v="AGSH34897-01"/>
    <s v="电动手车S6联锁件"/>
    <s v="XA"/>
    <n v="202"/>
    <x v="1"/>
    <s v="HVX"/>
    <x v="0"/>
    <s v="Order specific"/>
    <n v="2100"/>
    <n v="27"/>
    <n v="0"/>
    <n v="6.21"/>
    <n v="0"/>
    <n v="0"/>
    <n v="8"/>
    <n v="167.67"/>
    <n v="13687.5"/>
    <n v="0"/>
    <n v="0"/>
    <n v="0"/>
    <n v="49.68"/>
    <s v="Order specific"/>
    <s v="Order specific"/>
    <s v="C"/>
    <s v=""/>
    <n v="0"/>
  </r>
  <r>
    <s v="AGSH34899-01"/>
    <s v="RAIL"/>
    <s v="SM"/>
    <n v="202"/>
    <x v="1"/>
    <s v="HVX"/>
    <x v="1"/>
    <s v="kanban"/>
    <n v="2600"/>
    <n v="829"/>
    <n v="840"/>
    <n v="1.57"/>
    <n v="0"/>
    <n v="300"/>
    <n v="5080"/>
    <n v="1301.53"/>
    <n v="1.9399606299212597"/>
    <n v="0"/>
    <n v="235.5"/>
    <n v="1318.8"/>
    <n v="7975.6"/>
    <s v="&lt;15 days"/>
    <n v="3"/>
    <s v="B"/>
    <n v="21"/>
    <n v="0"/>
  </r>
  <r>
    <s v="AGSH34919-01"/>
    <s v="S6与手车翻板联锁件"/>
    <s v="VMI"/>
    <n v="202"/>
    <x v="1"/>
    <s v="HVX"/>
    <x v="2"/>
    <s v="MRP"/>
    <s v="VMI"/>
    <n v="9"/>
    <n v="0"/>
    <n v="10.199999999999999"/>
    <n v="0"/>
    <n v="0"/>
    <n v="85"/>
    <n v="91.8"/>
    <n v="3559.8235294117649"/>
    <n v="0"/>
    <n v="0"/>
    <n v="0"/>
    <n v="866.99999999999989"/>
    <s v="&gt;90 days"/>
    <n v="3"/>
    <s v="C"/>
    <n v="21"/>
    <n v="60.23058115901317"/>
  </r>
  <r>
    <s v="AGSH34920-01"/>
    <s v="GUIDE"/>
    <s v="SM"/>
    <n v="202"/>
    <x v="1"/>
    <s v="HVX"/>
    <x v="1"/>
    <s v="kanban"/>
    <n v="2600"/>
    <n v="70"/>
    <n v="150"/>
    <n v="0.9"/>
    <n v="0"/>
    <n v="30"/>
    <n v="198"/>
    <n v="63"/>
    <n v="16.59090909090909"/>
    <n v="0"/>
    <n v="13.5"/>
    <n v="135"/>
    <n v="178.20000000000002"/>
    <s v="&lt;30 days"/>
    <n v="3"/>
    <s v="C"/>
    <n v="21"/>
    <n v="0"/>
  </r>
  <r>
    <s v="AGSH34924-01"/>
    <s v="S6与手车翻板联锁件"/>
    <s v="VMI"/>
    <n v="202"/>
    <x v="1"/>
    <s v="HVX"/>
    <x v="2"/>
    <s v="MRP"/>
    <s v="VMI"/>
    <n v="6"/>
    <n v="0"/>
    <n v="10.32"/>
    <n v="0"/>
    <n v="0"/>
    <n v="198"/>
    <n v="61.92"/>
    <n v="129.04040404040404"/>
    <n v="0"/>
    <n v="0"/>
    <n v="0"/>
    <n v="2043.3600000000001"/>
    <s v="&gt;90 days"/>
    <n v="3"/>
    <s v="C"/>
    <n v="21"/>
    <n v="34.216483068493154"/>
  </r>
  <r>
    <s v="AGSH34939-01"/>
    <s v="LEVER"/>
    <s v="SM"/>
    <n v="202"/>
    <x v="1"/>
    <s v="HVX"/>
    <x v="1"/>
    <s v="kanban"/>
    <n v="2600"/>
    <n v="965"/>
    <n v="900"/>
    <n v="1.62"/>
    <n v="0"/>
    <n v="300"/>
    <n v="2834"/>
    <n v="1563.3000000000002"/>
    <n v="0.77275935074100222"/>
    <n v="0"/>
    <n v="243.00000000000003"/>
    <n v="1458"/>
    <n v="4591.08"/>
    <s v="&lt;15 days"/>
    <n v="3"/>
    <s v="B"/>
    <n v="21"/>
    <n v="0"/>
  </r>
  <r>
    <s v="AGSH34961-01"/>
    <s v="航空插联杆"/>
    <s v="VMI"/>
    <n v="202"/>
    <x v="1"/>
    <s v="HVX"/>
    <x v="2"/>
    <s v="MRP"/>
    <s v="VMI"/>
    <n v="7"/>
    <n v="0"/>
    <n v="10"/>
    <n v="0"/>
    <n v="0"/>
    <n v="193"/>
    <n v="70"/>
    <n v="1825"/>
    <n v="0"/>
    <n v="0"/>
    <n v="0"/>
    <n v="1930"/>
    <s v="&gt;90 days"/>
    <n v="3"/>
    <s v="C"/>
    <n v="21"/>
    <n v="45.668383561643836"/>
  </r>
  <r>
    <s v="AGSH34962-01"/>
    <s v="航空插与手车下联锁件"/>
    <s v="VMI"/>
    <n v="212"/>
    <x v="1"/>
    <s v="HVX"/>
    <x v="2"/>
    <s v="MRP"/>
    <s v="VMI"/>
    <n v="1"/>
    <n v="0"/>
    <n v="5.8"/>
    <n v="0"/>
    <n v="0"/>
    <n v="104"/>
    <n v="5.8"/>
    <n v="24.56730769230769"/>
    <n v="0"/>
    <n v="0"/>
    <n v="0"/>
    <n v="603.19999999999993"/>
    <s v="&lt;30 days"/>
    <n v="3"/>
    <s v="C"/>
    <n v="21"/>
    <n v="0.55584657534246529"/>
  </r>
  <r>
    <s v="AGSH34964-01"/>
    <s v="航空插与手车上联锁件"/>
    <s v="VMI"/>
    <n v="202"/>
    <x v="1"/>
    <s v="HVX"/>
    <x v="2"/>
    <s v="MRP"/>
    <s v="VMI"/>
    <n v="9"/>
    <n v="0"/>
    <n v="2.98"/>
    <n v="0"/>
    <n v="0"/>
    <n v="193"/>
    <n v="26.82"/>
    <n v="1.8911917098445596"/>
    <n v="0"/>
    <n v="0"/>
    <n v="0"/>
    <n v="575.14"/>
    <s v="&lt;15 days"/>
    <n v="3"/>
    <s v="C"/>
    <n v="21"/>
    <n v="0"/>
  </r>
  <r>
    <s v="AGSH34971-01"/>
    <s v="壳体254mm"/>
    <s v="MTX"/>
    <n v="202"/>
    <x v="1"/>
    <s v="HVX"/>
    <x v="0"/>
    <s v="Order specific"/>
    <n v="2100"/>
    <n v="1"/>
    <n v="0"/>
    <n v="920"/>
    <n v="0"/>
    <n v="0"/>
    <n v="1"/>
    <n v="920"/>
    <n v="3285"/>
    <n v="0"/>
    <n v="0"/>
    <n v="0"/>
    <n v="920"/>
    <s v="Order specific"/>
    <s v="Order specific"/>
    <s v="B"/>
    <s v=""/>
    <n v="0"/>
  </r>
  <r>
    <s v="AGSH34987-01"/>
    <s v="下触头"/>
    <s v="VMI"/>
    <n v="202"/>
    <x v="1"/>
    <s v="HVX"/>
    <x v="2"/>
    <s v="MRP"/>
    <s v="VMI"/>
    <n v="18"/>
    <n v="0"/>
    <n v="136.5"/>
    <n v="0"/>
    <n v="0"/>
    <n v="594"/>
    <n v="2457"/>
    <n v="0.6144781144781144"/>
    <n v="0"/>
    <n v="0"/>
    <n v="0"/>
    <n v="81081"/>
    <s v="&lt;15 days"/>
    <n v="2"/>
    <s v="B"/>
    <n v="14"/>
    <n v="0"/>
  </r>
  <r>
    <s v="AGSH34988-02"/>
    <s v="上触头"/>
    <s v="XA"/>
    <n v="202"/>
    <x v="1"/>
    <s v="HVX"/>
    <x v="0"/>
    <s v="Order specific"/>
    <n v="2100"/>
    <n v="119"/>
    <n v="34"/>
    <n v="279"/>
    <n v="0"/>
    <n v="0"/>
    <n v="357"/>
    <n v="33201"/>
    <n v="18.403361344537817"/>
    <n v="0"/>
    <n v="0"/>
    <n v="9486"/>
    <n v="99603"/>
    <s v="Order specific"/>
    <s v="Order specific"/>
    <s v="A"/>
    <s v=""/>
    <n v="0"/>
  </r>
  <r>
    <s v="AGSH34989-01"/>
    <s v="灭弧室固定架"/>
    <s v="XA"/>
    <n v="202"/>
    <x v="1"/>
    <s v="HVX"/>
    <x v="0"/>
    <s v="Order specific"/>
    <n v="2100"/>
    <n v="20"/>
    <n v="0"/>
    <n v="13.08"/>
    <n v="0"/>
    <n v="0"/>
    <n v="21"/>
    <n v="261.60000000000002"/>
    <n v="2068.3333333333335"/>
    <n v="0"/>
    <n v="0"/>
    <n v="0"/>
    <n v="274.68"/>
    <s v="Order specific"/>
    <s v="Order specific"/>
    <s v="C"/>
    <s v=""/>
    <n v="0"/>
  </r>
  <r>
    <s v="AGSH34996-01"/>
    <s v="动端螺杆"/>
    <s v="XA"/>
    <n v="202"/>
    <x v="1"/>
    <s v="HVX"/>
    <x v="0"/>
    <s v="Order specific"/>
    <n v="2100"/>
    <n v="18"/>
    <n v="9"/>
    <n v="9.76"/>
    <n v="0"/>
    <n v="0"/>
    <n v="356"/>
    <n v="175.68"/>
    <n v="20.50561797752809"/>
    <n v="0"/>
    <n v="0"/>
    <n v="87.84"/>
    <n v="3474.56"/>
    <s v="Order specific"/>
    <s v="Order specific"/>
    <s v="C"/>
    <s v=""/>
    <n v="0"/>
  </r>
  <r>
    <s v="AGSH35005-01"/>
    <s v="防电圈"/>
    <s v="XA"/>
    <n v="202"/>
    <x v="1"/>
    <s v="HVX"/>
    <x v="0"/>
    <s v="Order specific"/>
    <n v="2100"/>
    <n v="15"/>
    <n v="0"/>
    <n v="76"/>
    <n v="0"/>
    <n v="0"/>
    <n v="15"/>
    <n v="1140"/>
    <n v="438"/>
    <n v="0"/>
    <n v="0"/>
    <n v="0"/>
    <n v="1140"/>
    <s v="Order specific"/>
    <s v="Order specific"/>
    <s v="B"/>
    <s v=""/>
    <n v="0"/>
  </r>
  <r>
    <s v="AGSH35059-01"/>
    <s v="叠簧"/>
    <s v="XA"/>
    <n v="213"/>
    <x v="1"/>
    <s v="HVX"/>
    <x v="0"/>
    <s v="Order specific"/>
    <n v="2100"/>
    <n v="3928"/>
    <n v="0"/>
    <n v="3.75"/>
    <n v="0"/>
    <n v="0"/>
    <n v="0"/>
    <n v="14730"/>
    <s v=""/>
    <n v="0"/>
    <n v="0"/>
    <n v="0"/>
    <n v="0"/>
    <s v="Order specific"/>
    <s v="Order specific"/>
    <s v="A"/>
    <s v=""/>
    <n v="0"/>
  </r>
  <r>
    <s v="AGSH35104-01"/>
    <s v="SLEEVE"/>
    <s v="SM"/>
    <n v="212"/>
    <x v="1"/>
    <s v="HVX"/>
    <x v="1"/>
    <s v="kanban"/>
    <n v="2600"/>
    <n v="403"/>
    <n v="380"/>
    <n v="1.4"/>
    <n v="0"/>
    <n v="120"/>
    <n v="1140"/>
    <n v="564.19999999999993"/>
    <n v="1257.6491228070176"/>
    <n v="0"/>
    <n v="84"/>
    <n v="532"/>
    <n v="1596"/>
    <s v="&gt;90 days"/>
    <n v="3"/>
    <s v="C"/>
    <n v="21"/>
    <n v="366.15419897888012"/>
  </r>
  <r>
    <s v="AGSH35106-01"/>
    <s v="超程螺杆"/>
    <s v="SM"/>
    <n v="219"/>
    <x v="1"/>
    <s v="HVX"/>
    <x v="1"/>
    <s v="kanban"/>
    <n v="2600"/>
    <n v="4"/>
    <n v="260"/>
    <n v="6"/>
    <n v="0"/>
    <n v="60"/>
    <n v="705"/>
    <n v="24"/>
    <n v="208.64539007092199"/>
    <n v="0"/>
    <n v="180"/>
    <n v="1560"/>
    <n v="4230"/>
    <s v="&gt;90 days"/>
    <n v="3"/>
    <s v="C"/>
    <n v="21"/>
    <n v="14.245716033855672"/>
  </r>
  <r>
    <s v="AGSH35109-01"/>
    <s v="拨叉销"/>
    <s v="VMI"/>
    <n v="202"/>
    <x v="1"/>
    <s v="HVX"/>
    <x v="2"/>
    <s v="MRP"/>
    <s v="VMI"/>
    <n v="10"/>
    <n v="0"/>
    <n v="12.23"/>
    <n v="0"/>
    <n v="0"/>
    <n v="193"/>
    <n v="122.30000000000001"/>
    <n v="7.5647668393782386"/>
    <n v="0"/>
    <n v="0"/>
    <n v="0"/>
    <n v="2360.39"/>
    <s v="&lt;15 days"/>
    <n v="3"/>
    <s v="C"/>
    <n v="21"/>
    <n v="0"/>
  </r>
  <r>
    <s v="AGSH35111-01"/>
    <s v="拨叉销"/>
    <s v="VMI"/>
    <n v="202"/>
    <x v="1"/>
    <s v="HVX"/>
    <x v="2"/>
    <s v="MRP"/>
    <s v="VMI"/>
    <n v="4"/>
    <n v="0"/>
    <n v="6.75"/>
    <n v="0"/>
    <n v="0"/>
    <n v="337"/>
    <n v="27"/>
    <n v="10.83086053412463"/>
    <n v="0"/>
    <n v="0"/>
    <n v="0"/>
    <n v="2274.75"/>
    <s v="&lt;15 days"/>
    <n v="3"/>
    <s v="C"/>
    <n v="21"/>
    <n v="0"/>
  </r>
  <r>
    <s v="AGSH35115-01"/>
    <s v="超程调节杆"/>
    <s v="SM"/>
    <n v="202"/>
    <x v="1"/>
    <s v="HVX"/>
    <x v="1"/>
    <s v="kanban"/>
    <n v="2600"/>
    <n v="134"/>
    <n v="144"/>
    <n v="7.29"/>
    <n v="0"/>
    <n v="36"/>
    <n v="581"/>
    <n v="976.86"/>
    <n v="2.5129087779690189"/>
    <n v="0"/>
    <n v="131.22"/>
    <n v="1049.76"/>
    <n v="4235.49"/>
    <s v="&lt;15 days"/>
    <n v="3"/>
    <s v="B"/>
    <n v="21"/>
    <n v="0"/>
  </r>
  <r>
    <s v="AGSH35117-01"/>
    <s v="拨叉销"/>
    <s v="VMI"/>
    <n v="202"/>
    <x v="1"/>
    <s v="HVX"/>
    <x v="2"/>
    <s v="MRP"/>
    <s v="VMI"/>
    <n v="40"/>
    <n v="0"/>
    <n v="10.24"/>
    <n v="0"/>
    <n v="0"/>
    <n v="561"/>
    <n v="409.6"/>
    <n v="87.183600713012481"/>
    <n v="0"/>
    <n v="0"/>
    <n v="0"/>
    <n v="5744.64"/>
    <s v="&lt;90 days"/>
    <n v="3"/>
    <s v="C"/>
    <n v="21"/>
    <n v="205.21990071560009"/>
  </r>
  <r>
    <s v="AGSH35117-03"/>
    <s v="拉杆销"/>
    <s v="XA"/>
    <n v="202"/>
    <x v="1"/>
    <s v="HVX"/>
    <x v="0"/>
    <s v="Order specific"/>
    <n v="2100"/>
    <n v="4"/>
    <n v="0"/>
    <n v="6.12"/>
    <n v="0"/>
    <n v="0"/>
    <n v="28"/>
    <n v="24.48"/>
    <n v="521.42857142857144"/>
    <n v="0"/>
    <n v="0"/>
    <n v="0"/>
    <n v="171.36"/>
    <s v="Order specific"/>
    <s v="Order specific"/>
    <s v="C"/>
    <s v=""/>
    <n v="0"/>
  </r>
  <r>
    <s v="AGSH35119-01"/>
    <s v="THREADED CABLE CHANNEL"/>
    <s v="SM"/>
    <n v="202"/>
    <x v="1"/>
    <s v="HVX"/>
    <x v="1"/>
    <s v="kanban"/>
    <n v="2600"/>
    <n v="89"/>
    <n v="144"/>
    <n v="3.12"/>
    <n v="0"/>
    <n v="36"/>
    <n v="581"/>
    <n v="277.68"/>
    <n v="2.5129087779690189"/>
    <n v="0"/>
    <n v="56.160000000000004"/>
    <n v="449.28000000000003"/>
    <n v="1812.72"/>
    <s v="&lt;15 days"/>
    <n v="3"/>
    <s v="C"/>
    <n v="21"/>
    <n v="0"/>
  </r>
  <r>
    <s v="AGSH35139-01"/>
    <s v="卷簧盒 （大电流）"/>
    <s v="VMI"/>
    <n v="202"/>
    <x v="1"/>
    <s v="HVX"/>
    <x v="2"/>
    <s v="MRP"/>
    <s v="VMI"/>
    <n v="15"/>
    <n v="0"/>
    <n v="262.44"/>
    <n v="0"/>
    <n v="0"/>
    <n v="1758"/>
    <n v="3936.6"/>
    <n v="18.478384527872581"/>
    <n v="0"/>
    <n v="0"/>
    <n v="0"/>
    <n v="461369.52"/>
    <s v="&lt;30 days"/>
    <n v="1"/>
    <s v="B"/>
    <n v="7"/>
    <n v="1613.9199607203325"/>
  </r>
  <r>
    <s v="AGSH35155-01"/>
    <s v="HOOK"/>
    <s v="SM"/>
    <n v="212"/>
    <x v="1"/>
    <s v="HVX"/>
    <x v="1"/>
    <s v="kanban"/>
    <n v="2600"/>
    <n v="591"/>
    <n v="800"/>
    <n v="0.3"/>
    <n v="0"/>
    <n v="200"/>
    <n v="667"/>
    <n v="177.29999999999998"/>
    <n v="8.2083958020989503"/>
    <n v="0"/>
    <n v="30"/>
    <n v="240"/>
    <n v="200.1"/>
    <s v="&lt;15 days"/>
    <n v="3"/>
    <s v="C"/>
    <n v="21"/>
    <n v="0"/>
  </r>
  <r>
    <s v="AGSH35157-01"/>
    <s v="Y1连接件"/>
    <s v="VMI"/>
    <n v="202"/>
    <x v="1"/>
    <s v="HVX"/>
    <x v="2"/>
    <s v="MRP"/>
    <s v="VMI"/>
    <n v="218"/>
    <n v="0"/>
    <n v="17.72"/>
    <n v="0"/>
    <n v="0"/>
    <n v="728"/>
    <n v="3862.9599999999996"/>
    <n v="296.3118131868132"/>
    <n v="0"/>
    <n v="0"/>
    <n v="0"/>
    <n v="12900.16"/>
    <s v="&gt;90 days"/>
    <n v="2"/>
    <s v="B"/>
    <n v="14"/>
    <n v="2429.0935008358251"/>
  </r>
  <r>
    <s v="AGSH35159-01"/>
    <s v="PULLING BAR"/>
    <s v="SM"/>
    <n v="202"/>
    <x v="1"/>
    <s v="HVX"/>
    <x v="1"/>
    <s v="kanban"/>
    <n v="2600"/>
    <n v="894"/>
    <n v="1200"/>
    <n v="0.62"/>
    <n v="0"/>
    <n v="300"/>
    <n v="1334"/>
    <n v="554.28"/>
    <n v="59.647676161919037"/>
    <n v="0"/>
    <n v="93"/>
    <n v="744"/>
    <n v="827.08"/>
    <s v="&lt;90 days"/>
    <n v="3"/>
    <s v="C"/>
    <n v="21"/>
    <n v="237.02982768380042"/>
  </r>
  <r>
    <s v="AGSH35167-01"/>
    <s v="Y1装配支架（旧版）"/>
    <s v="VMI"/>
    <n v="202"/>
    <x v="1"/>
    <s v="HVX"/>
    <x v="2"/>
    <s v="MRP"/>
    <s v="VMI"/>
    <n v="70"/>
    <n v="0"/>
    <n v="7.43"/>
    <n v="0"/>
    <n v="0"/>
    <n v="725"/>
    <n v="520.1"/>
    <n v="450.08275862068967"/>
    <n v="0"/>
    <n v="0"/>
    <n v="0"/>
    <n v="5386.75"/>
    <s v="&gt;90 days"/>
    <n v="3"/>
    <s v="C"/>
    <n v="21"/>
    <n v="327.24986549600078"/>
  </r>
  <r>
    <s v="AGSH35177-01"/>
    <s v="手车S6联锁件"/>
    <s v="XA"/>
    <n v="202"/>
    <x v="1"/>
    <s v="HVX"/>
    <x v="0"/>
    <s v="Order specific"/>
    <n v="2100"/>
    <n v="4"/>
    <n v="0"/>
    <n v="5.0599999999999996"/>
    <n v="0"/>
    <n v="0"/>
    <n v="13"/>
    <n v="20.239999999999998"/>
    <n v="1965.3846153846155"/>
    <n v="0"/>
    <n v="0"/>
    <n v="0"/>
    <n v="65.78"/>
    <s v="Order specific"/>
    <s v="Order specific"/>
    <s v="C"/>
    <s v=""/>
    <n v="0"/>
  </r>
  <r>
    <s v="AGSH35178-01Z"/>
    <s v="电动手车面板"/>
    <s v="XA"/>
    <n v="202"/>
    <x v="1"/>
    <s v="HVX"/>
    <x v="0"/>
    <s v="Order specific"/>
    <n v="2100"/>
    <n v="1"/>
    <n v="0"/>
    <n v="179.27"/>
    <n v="0"/>
    <n v="0"/>
    <n v="13"/>
    <n v="179.27"/>
    <n v="112.30769230769232"/>
    <n v="0"/>
    <n v="0"/>
    <n v="0"/>
    <n v="2330.5100000000002"/>
    <s v="Order specific"/>
    <s v="Order specific"/>
    <s v="C"/>
    <s v=""/>
    <n v="0"/>
  </r>
  <r>
    <s v="AGSH35205-01"/>
    <s v="CONDUIT GLAND"/>
    <s v="SM"/>
    <n v="212"/>
    <x v="1"/>
    <s v="HVX"/>
    <x v="1"/>
    <s v="kanban"/>
    <n v="2600"/>
    <n v="116"/>
    <n v="96"/>
    <n v="2.6"/>
    <n v="0"/>
    <n v="36"/>
    <n v="333"/>
    <n v="301.60000000000002"/>
    <n v="1.0960960960960962"/>
    <n v="0"/>
    <n v="46.800000000000004"/>
    <n v="249.60000000000002"/>
    <n v="865.80000000000007"/>
    <s v="&lt;15 days"/>
    <n v="3"/>
    <s v="C"/>
    <n v="21"/>
    <n v="0"/>
  </r>
  <r>
    <s v="AGSH35207-01"/>
    <s v="RING"/>
    <s v="SM"/>
    <n v="202"/>
    <x v="1"/>
    <s v="HVX"/>
    <x v="1"/>
    <s v="kanban"/>
    <n v="2600"/>
    <n v="89"/>
    <n v="96"/>
    <n v="2.2000000000000002"/>
    <n v="0"/>
    <n v="24"/>
    <n v="222"/>
    <n v="195.8"/>
    <n v="190.72072072072072"/>
    <n v="0"/>
    <n v="26.400000000000002"/>
    <n v="211.20000000000002"/>
    <n v="488.40000000000003"/>
    <s v="&gt;90 days"/>
    <n v="3"/>
    <s v="C"/>
    <n v="21"/>
    <n v="114.99888011336799"/>
  </r>
  <r>
    <s v="AGSH35227-01"/>
    <s v="隔板"/>
    <s v="XA"/>
    <n v="212"/>
    <x v="1"/>
    <s v="HVX"/>
    <x v="0"/>
    <s v="Order specific"/>
    <n v="2100"/>
    <n v="4"/>
    <n v="0"/>
    <n v="80.900000000000006"/>
    <n v="0"/>
    <n v="0"/>
    <n v="39"/>
    <n v="323.60000000000002"/>
    <n v="832.9487179487179"/>
    <n v="0"/>
    <n v="0"/>
    <n v="0"/>
    <n v="3155.1000000000004"/>
    <s v="Order specific"/>
    <s v="Order specific"/>
    <s v="C"/>
    <s v=""/>
    <n v="0"/>
  </r>
  <r>
    <s v="AGSH35227-02"/>
    <s v="隔板"/>
    <s v="XA"/>
    <n v="212"/>
    <x v="1"/>
    <s v="HVX"/>
    <x v="0"/>
    <s v="Order specific"/>
    <n v="2100"/>
    <n v="4"/>
    <n v="0"/>
    <n v="80.900000000000006"/>
    <n v="0"/>
    <n v="0"/>
    <n v="41"/>
    <n v="323.60000000000002"/>
    <n v="35.609756097560975"/>
    <n v="0"/>
    <n v="0"/>
    <n v="0"/>
    <n v="3316.9"/>
    <s v="Order specific"/>
    <s v="Order specific"/>
    <s v="C"/>
    <s v=""/>
    <n v="0"/>
  </r>
  <r>
    <s v="AGSH35227-03"/>
    <s v="隔板"/>
    <s v="XA"/>
    <n v="212"/>
    <x v="1"/>
    <s v="HVX"/>
    <x v="0"/>
    <s v="Order specific"/>
    <n v="2100"/>
    <n v="4"/>
    <n v="0"/>
    <n v="80.900000000000006"/>
    <n v="0"/>
    <n v="0"/>
    <n v="39"/>
    <n v="323.60000000000002"/>
    <n v="37.435897435897438"/>
    <n v="0"/>
    <n v="0"/>
    <n v="0"/>
    <n v="3155.1000000000004"/>
    <s v="Order specific"/>
    <s v="Order specific"/>
    <s v="C"/>
    <s v=""/>
    <n v="0"/>
  </r>
  <r>
    <s v="AGSH35251-01"/>
    <s v="定位杆"/>
    <s v="XA"/>
    <n v="202"/>
    <x v="1"/>
    <s v="HVX"/>
    <x v="0"/>
    <s v="Order specific"/>
    <n v="2100"/>
    <n v="55"/>
    <n v="0"/>
    <n v="14.6"/>
    <n v="0"/>
    <n v="0"/>
    <n v="26"/>
    <n v="803"/>
    <n v="56.15384615384616"/>
    <n v="0"/>
    <n v="0"/>
    <n v="0"/>
    <n v="379.59999999999997"/>
    <s v="Order specific"/>
    <s v="Order specific"/>
    <s v="C"/>
    <s v=""/>
    <n v="0"/>
  </r>
  <r>
    <s v="AGSH35264-01"/>
    <s v="隔板固定板"/>
    <s v="XA"/>
    <n v="202"/>
    <x v="1"/>
    <s v="HVX"/>
    <x v="0"/>
    <s v="Order specific"/>
    <n v="2100"/>
    <n v="10"/>
    <n v="0"/>
    <n v="11.84"/>
    <n v="0"/>
    <n v="0"/>
    <n v="94"/>
    <n v="118.4"/>
    <n v="213.56382978723406"/>
    <n v="0"/>
    <n v="0"/>
    <n v="0"/>
    <n v="1112.96"/>
    <s v="Order specific"/>
    <s v="Order specific"/>
    <s v="C"/>
    <s v=""/>
    <n v="0"/>
  </r>
  <r>
    <s v="AGSH35265-01"/>
    <s v="隔板固定板"/>
    <s v="XA"/>
    <n v="212"/>
    <x v="1"/>
    <s v="HVX"/>
    <x v="0"/>
    <s v="Order specific"/>
    <n v="2100"/>
    <n v="8"/>
    <n v="0"/>
    <n v="15.4"/>
    <n v="0"/>
    <n v="0"/>
    <n v="82"/>
    <n v="123.2"/>
    <n v="44.512195121951216"/>
    <n v="0"/>
    <n v="0"/>
    <n v="0"/>
    <n v="1262.8"/>
    <s v="Order specific"/>
    <s v="Order specific"/>
    <s v="C"/>
    <s v=""/>
    <n v="0"/>
  </r>
  <r>
    <s v="AGSH35266-01"/>
    <s v="隔板右边板"/>
    <s v="XA"/>
    <n v="212"/>
    <x v="1"/>
    <s v="HVX"/>
    <x v="0"/>
    <s v="Order specific"/>
    <n v="2100"/>
    <n v="4"/>
    <n v="0"/>
    <n v="111.5"/>
    <n v="0"/>
    <n v="0"/>
    <n v="49"/>
    <n v="446"/>
    <n v="59.591836734693871"/>
    <n v="0"/>
    <n v="0"/>
    <n v="0"/>
    <n v="5463.5"/>
    <s v="Order specific"/>
    <s v="Order specific"/>
    <s v="C"/>
    <s v=""/>
    <n v="0"/>
  </r>
  <r>
    <s v="AGSH35266-02"/>
    <s v="隔板左边板"/>
    <s v="XA"/>
    <n v="212"/>
    <x v="1"/>
    <s v="HVX"/>
    <x v="0"/>
    <s v="Order specific"/>
    <n v="2100"/>
    <n v="4"/>
    <n v="0"/>
    <n v="111.5"/>
    <n v="0"/>
    <n v="0"/>
    <n v="49"/>
    <n v="446"/>
    <n v="29.795918367346935"/>
    <n v="0"/>
    <n v="0"/>
    <n v="0"/>
    <n v="5463.5"/>
    <s v="Order specific"/>
    <s v="Order specific"/>
    <s v="C"/>
    <s v=""/>
    <n v="0"/>
  </r>
  <r>
    <s v="AGSH35341-01"/>
    <s v="控制板卡位条"/>
    <s v="VMI"/>
    <n v="202"/>
    <x v="1"/>
    <s v="HVX"/>
    <x v="2"/>
    <s v="MRP"/>
    <s v="VMI"/>
    <n v="6"/>
    <n v="0"/>
    <n v="12"/>
    <n v="0"/>
    <n v="0"/>
    <n v="48"/>
    <n v="72"/>
    <n v="30.416666666666664"/>
    <n v="0"/>
    <n v="0"/>
    <n v="0"/>
    <n v="576"/>
    <s v="&lt;90 days"/>
    <n v="3"/>
    <s v="C"/>
    <n v="21"/>
    <n v="14.711671232876714"/>
  </r>
  <r>
    <s v="AGSH35407-01"/>
    <s v="加强板"/>
    <s v="MTX"/>
    <n v="202"/>
    <x v="1"/>
    <s v="HVX"/>
    <x v="0"/>
    <s v="Order specific"/>
    <n v="2100"/>
    <n v="3"/>
    <n v="0"/>
    <n v="862"/>
    <n v="0"/>
    <n v="0"/>
    <n v="3"/>
    <n v="2586"/>
    <n v="730"/>
    <n v="0"/>
    <n v="0"/>
    <n v="0"/>
    <n v="2586"/>
    <s v="Order specific"/>
    <s v="Order specific"/>
    <s v="B"/>
    <s v=""/>
    <n v="0"/>
  </r>
  <r>
    <s v="AGSH35446-01"/>
    <s v="HVX紧急分闸操作杆"/>
    <s v="XA"/>
    <n v="202"/>
    <x v="1"/>
    <s v="HVX"/>
    <x v="0"/>
    <s v="Order specific"/>
    <n v="2100"/>
    <n v="5"/>
    <n v="3"/>
    <n v="4.5999999999999996"/>
    <n v="0"/>
    <n v="0"/>
    <n v="148"/>
    <n v="23"/>
    <n v="7.3986486486486491"/>
    <n v="0"/>
    <n v="0"/>
    <n v="13.799999999999999"/>
    <n v="680.8"/>
    <s v="Order specific"/>
    <s v="Order specific"/>
    <s v="C"/>
    <s v=""/>
    <n v="0"/>
  </r>
  <r>
    <s v="AGSH35447-01"/>
    <s v="绝缘子垫块"/>
    <s v="MTX"/>
    <n v="202"/>
    <x v="1"/>
    <s v="HVX"/>
    <x v="0"/>
    <s v="Order specific"/>
    <n v="2100"/>
    <n v="25"/>
    <n v="0"/>
    <n v="31.19"/>
    <n v="0"/>
    <n v="0"/>
    <n v="6"/>
    <n v="779.75"/>
    <n v="304.16666666666669"/>
    <n v="0"/>
    <n v="0"/>
    <n v="0"/>
    <n v="187.14000000000001"/>
    <s v="Order specific"/>
    <s v="Order specific"/>
    <s v="C"/>
    <s v=""/>
    <n v="0"/>
  </r>
  <r>
    <s v="AGSH35466-02"/>
    <s v="导电块"/>
    <s v="XA"/>
    <n v="202"/>
    <x v="1"/>
    <s v="HVX"/>
    <x v="0"/>
    <s v="Order specific"/>
    <n v="2100"/>
    <n v="12"/>
    <n v="0"/>
    <n v="160.63"/>
    <n v="0"/>
    <n v="0"/>
    <n v="15"/>
    <n v="1927.56"/>
    <n v="608.33333333333337"/>
    <n v="0"/>
    <n v="0"/>
    <n v="0"/>
    <n v="2409.4499999999998"/>
    <s v="Order specific"/>
    <s v="Order specific"/>
    <s v="B"/>
    <s v=""/>
    <n v="0"/>
  </r>
  <r>
    <s v="AGSH35466-03"/>
    <s v="CONTACT SOCKET"/>
    <s v="XB"/>
    <n v="202"/>
    <x v="1"/>
    <s v="HVX"/>
    <x v="0"/>
    <s v="Order specific"/>
    <n v="2100"/>
    <n v="66"/>
    <n v="35"/>
    <n v="92.36"/>
    <n v="0"/>
    <n v="0"/>
    <n v="225"/>
    <n v="6095.76"/>
    <n v="19.466666666666669"/>
    <n v="0"/>
    <n v="0"/>
    <n v="3232.6"/>
    <n v="20781"/>
    <s v="Order specific"/>
    <s v="Order specific"/>
    <s v="B"/>
    <s v=""/>
    <n v="0"/>
  </r>
  <r>
    <s v="AGSH35467-02"/>
    <s v="触臂铜牌"/>
    <s v="XA"/>
    <n v="202"/>
    <x v="1"/>
    <s v="HVX"/>
    <x v="0"/>
    <s v="Order specific"/>
    <n v="2100"/>
    <n v="188"/>
    <n v="112"/>
    <n v="375.62"/>
    <n v="0"/>
    <n v="0"/>
    <n v="480"/>
    <n v="70616.56"/>
    <n v="50.187500000000007"/>
    <n v="0"/>
    <n v="0"/>
    <n v="42069.440000000002"/>
    <n v="180297.60000000001"/>
    <s v="Order specific"/>
    <s v="Order specific"/>
    <s v="A"/>
    <s v=""/>
    <n v="0"/>
  </r>
  <r>
    <s v="AGSH35469-02"/>
    <s v="触臂铜牌"/>
    <s v="XA"/>
    <n v="202"/>
    <x v="1"/>
    <s v="HVX"/>
    <x v="0"/>
    <s v="Order specific"/>
    <n v="2100"/>
    <n v="112"/>
    <n v="0"/>
    <n v="378.43"/>
    <n v="0"/>
    <n v="0"/>
    <n v="240"/>
    <n v="42384.160000000003"/>
    <n v="285.91666666666669"/>
    <n v="0"/>
    <n v="0"/>
    <n v="0"/>
    <n v="90823.2"/>
    <s v="Order specific"/>
    <s v="Order specific"/>
    <s v="A"/>
    <s v=""/>
    <n v="0"/>
  </r>
  <r>
    <s v="AGSH35470-02"/>
    <s v="触臂铜牌"/>
    <s v="XA"/>
    <n v="202"/>
    <x v="1"/>
    <s v="HVX"/>
    <x v="0"/>
    <s v="Order specific"/>
    <n v="2100"/>
    <n v="112"/>
    <n v="0"/>
    <n v="378.43"/>
    <n v="0"/>
    <n v="0"/>
    <n v="240"/>
    <n v="42384.160000000003"/>
    <n v="170.33333333333334"/>
    <n v="0"/>
    <n v="0"/>
    <n v="0"/>
    <n v="90823.2"/>
    <s v="Order specific"/>
    <s v="Order specific"/>
    <s v="A"/>
    <s v=""/>
    <n v="0"/>
  </r>
  <r>
    <s v="AGSH35471-01"/>
    <s v="触臂铜排"/>
    <s v="XA"/>
    <n v="202"/>
    <x v="1"/>
    <s v="HVX"/>
    <x v="0"/>
    <s v="Order specific"/>
    <n v="2100"/>
    <n v="300"/>
    <n v="0"/>
    <n v="312.06"/>
    <n v="0"/>
    <n v="0"/>
    <n v="480"/>
    <n v="93618"/>
    <n v="85.166666666666671"/>
    <n v="0"/>
    <n v="0"/>
    <n v="0"/>
    <n v="149788.79999999999"/>
    <s v="Order specific"/>
    <s v="Order specific"/>
    <s v="A"/>
    <s v=""/>
    <n v="0"/>
  </r>
  <r>
    <s v="AGSH35474-01"/>
    <s v="RING"/>
    <s v="SM"/>
    <n v="212"/>
    <x v="1"/>
    <s v="HVX"/>
    <x v="1"/>
    <s v="kanban"/>
    <n v="2600"/>
    <n v="227"/>
    <n v="200"/>
    <n v="1"/>
    <n v="0"/>
    <n v="100"/>
    <n v="706"/>
    <n v="227"/>
    <n v="155.09915014164307"/>
    <n v="0"/>
    <n v="50"/>
    <n v="200"/>
    <n v="706"/>
    <s v="&gt;90 days"/>
    <n v="3"/>
    <s v="C"/>
    <n v="21"/>
    <n v="129.53478246575341"/>
  </r>
  <r>
    <s v="AGSH35479-02"/>
    <s v="ANGLE"/>
    <s v="SM"/>
    <n v="202"/>
    <x v="1"/>
    <s v="HVX"/>
    <x v="1"/>
    <s v="kanban"/>
    <n v="2600"/>
    <n v="19"/>
    <n v="32"/>
    <n v="3.53"/>
    <n v="0"/>
    <n v="8"/>
    <n v="107"/>
    <n v="67.069999999999993"/>
    <n v="774.34579439252343"/>
    <n v="0"/>
    <n v="14.12"/>
    <n v="112.96"/>
    <n v="377.71"/>
    <s v="&gt;90 days"/>
    <n v="3"/>
    <s v="C"/>
    <n v="21"/>
    <n v="43.065715401605217"/>
  </r>
  <r>
    <s v="AGSH35481-01"/>
    <s v="隔板"/>
    <s v="XA"/>
    <n v="202"/>
    <x v="1"/>
    <s v="HVX"/>
    <x v="0"/>
    <s v="Order specific"/>
    <n v="2100"/>
    <n v="44"/>
    <n v="0"/>
    <n v="94.21"/>
    <n v="0"/>
    <n v="0"/>
    <n v="20"/>
    <n v="4145.24"/>
    <n v="346.75"/>
    <n v="0"/>
    <n v="0"/>
    <n v="0"/>
    <n v="1884.1999999999998"/>
    <s v="Order specific"/>
    <s v="Order specific"/>
    <s v="B"/>
    <s v=""/>
    <n v="0"/>
  </r>
  <r>
    <s v="AGSH35481-03"/>
    <s v="隔板"/>
    <s v="XA"/>
    <n v="212"/>
    <x v="1"/>
    <s v="HVX"/>
    <x v="0"/>
    <s v="Order specific"/>
    <n v="2100"/>
    <n v="8"/>
    <n v="0"/>
    <n v="94.2"/>
    <n v="0"/>
    <n v="0"/>
    <n v="88"/>
    <n v="753.6"/>
    <n v="182.5"/>
    <n v="0"/>
    <n v="0"/>
    <n v="0"/>
    <n v="8289.6"/>
    <s v="Order specific"/>
    <s v="Order specific"/>
    <s v="C"/>
    <s v=""/>
    <n v="0"/>
  </r>
  <r>
    <s v="AGSH35489-01"/>
    <s v="隔板固定块"/>
    <s v="XA"/>
    <n v="202"/>
    <x v="1"/>
    <s v="HVX"/>
    <x v="0"/>
    <s v="Order specific"/>
    <n v="2100"/>
    <n v="100"/>
    <n v="0"/>
    <n v="9.7100000000000009"/>
    <n v="0"/>
    <n v="0"/>
    <n v="168"/>
    <n v="971.00000000000011"/>
    <n v="17.38095238095238"/>
    <n v="0"/>
    <n v="0"/>
    <n v="0"/>
    <n v="1631.2800000000002"/>
    <s v="Order specific"/>
    <s v="Order specific"/>
    <s v="B"/>
    <s v=""/>
    <n v="0"/>
  </r>
  <r>
    <s v="AGSH35712-01Z"/>
    <s v="面板"/>
    <s v="MTX"/>
    <n v="202"/>
    <x v="1"/>
    <s v="HVX"/>
    <x v="0"/>
    <s v="Order specific"/>
    <n v="2100"/>
    <n v="3"/>
    <n v="0"/>
    <n v="166.01"/>
    <n v="0"/>
    <n v="0"/>
    <n v="17"/>
    <n v="498.03"/>
    <n v="2147.0588235294117"/>
    <n v="0"/>
    <n v="0"/>
    <n v="0"/>
    <n v="2822.17"/>
    <s v="Order specific"/>
    <s v="Order specific"/>
    <s v="C"/>
    <s v=""/>
    <n v="0"/>
  </r>
  <r>
    <s v="AGSH35713-01Z"/>
    <s v="面板"/>
    <s v="MTX"/>
    <n v="202"/>
    <x v="1"/>
    <s v="HVX"/>
    <x v="0"/>
    <s v="Order specific"/>
    <n v="2100"/>
    <n v="1"/>
    <n v="0"/>
    <n v="145.05000000000001"/>
    <n v="0"/>
    <n v="0"/>
    <n v="1"/>
    <n v="145.05000000000001"/>
    <m/>
    <m/>
    <m/>
    <m/>
    <m/>
    <m/>
    <m/>
    <m/>
    <m/>
    <m/>
  </r>
  <r>
    <s v="AGSH35732-01"/>
    <s v="PIN"/>
    <s v="SM"/>
    <n v="202"/>
    <x v="1"/>
    <s v="HVX"/>
    <x v="1"/>
    <s v="kanban"/>
    <n v="2600"/>
    <n v="566"/>
    <n v="600"/>
    <n v="2.84"/>
    <n v="0"/>
    <n v="150"/>
    <n v="5650"/>
    <n v="1607.4399999999998"/>
    <n v="6.4601769911504431E-2"/>
    <n v="0"/>
    <n v="213"/>
    <n v="1704"/>
    <n v="16046"/>
    <s v="&lt;15 days"/>
    <n v="2"/>
    <s v="B"/>
    <n v="14"/>
    <n v="0"/>
  </r>
  <r>
    <s v="AGSH35748-01"/>
    <s v="固定式触臂"/>
    <s v="XA"/>
    <n v="212"/>
    <x v="1"/>
    <s v="HVX"/>
    <x v="0"/>
    <s v="Order specific"/>
    <n v="2100"/>
    <n v="21"/>
    <n v="0"/>
    <n v="215.21"/>
    <n v="0"/>
    <n v="0"/>
    <n v="0"/>
    <n v="4519.41"/>
    <s v=""/>
    <n v="0"/>
    <n v="0"/>
    <n v="0"/>
    <n v="0"/>
    <s v="Order specific"/>
    <s v="Order specific"/>
    <s v="B"/>
    <s v=""/>
    <n v="0"/>
  </r>
  <r>
    <s v="AGSH35749-02"/>
    <s v="固定式触臂"/>
    <s v="XA"/>
    <n v="212"/>
    <x v="1"/>
    <s v="HVX"/>
    <x v="0"/>
    <s v="Order specific"/>
    <n v="2100"/>
    <n v="21"/>
    <n v="0"/>
    <n v="277.76"/>
    <n v="0"/>
    <n v="0"/>
    <n v="0"/>
    <n v="5832.96"/>
    <s v=""/>
    <n v="0"/>
    <n v="0"/>
    <n v="0"/>
    <n v="0"/>
    <s v="Order specific"/>
    <s v="Order specific"/>
    <s v="B"/>
    <s v=""/>
    <n v="0"/>
  </r>
  <r>
    <s v="AGSH35764-01"/>
    <s v="航空插固定支架"/>
    <s v="XA"/>
    <n v="202"/>
    <x v="1"/>
    <s v="HVX"/>
    <x v="0"/>
    <s v="Order specific"/>
    <n v="2100"/>
    <n v="50"/>
    <n v="0"/>
    <n v="17.350000000000001"/>
    <n v="0"/>
    <n v="0"/>
    <n v="84"/>
    <n v="867.50000000000011"/>
    <n v="91.25"/>
    <n v="0"/>
    <n v="0"/>
    <n v="0"/>
    <n v="1457.4"/>
    <s v="Order specific"/>
    <s v="Order specific"/>
    <s v="C"/>
    <s v=""/>
    <n v="0"/>
  </r>
  <r>
    <s v="AGSH35770-01"/>
    <s v="拨叉销"/>
    <s v="XA"/>
    <n v="202"/>
    <x v="1"/>
    <s v="HVX"/>
    <x v="0"/>
    <s v="Order specific"/>
    <n v="2100"/>
    <n v="68"/>
    <n v="0"/>
    <n v="12.9"/>
    <n v="0"/>
    <n v="0"/>
    <n v="184"/>
    <n v="877.2"/>
    <n v="99.184782608695642"/>
    <n v="0"/>
    <n v="0"/>
    <n v="0"/>
    <n v="2373.6"/>
    <s v="Order specific"/>
    <s v="Order specific"/>
    <s v="C"/>
    <s v=""/>
    <n v="0"/>
  </r>
  <r>
    <s v="AGSH35771-01"/>
    <s v="间隔圈"/>
    <s v="XA"/>
    <n v="202"/>
    <x v="1"/>
    <s v="HVX"/>
    <x v="0"/>
    <s v="Order specific"/>
    <n v="2100"/>
    <n v="174"/>
    <n v="4"/>
    <n v="0.62"/>
    <n v="0"/>
    <n v="0"/>
    <n v="690"/>
    <n v="107.88"/>
    <n v="35.971014492753625"/>
    <n v="0"/>
    <n v="0"/>
    <n v="2.48"/>
    <n v="427.8"/>
    <s v="Order specific"/>
    <s v="Order specific"/>
    <s v="C"/>
    <s v=""/>
    <n v="0"/>
  </r>
  <r>
    <s v="AGSH35775-01"/>
    <s v="灭弧室定位架"/>
    <s v="VMI"/>
    <n v="202"/>
    <x v="1"/>
    <s v="HVX"/>
    <x v="2"/>
    <s v="MRP"/>
    <s v="VMI"/>
    <n v="18"/>
    <n v="0"/>
    <n v="14"/>
    <n v="0"/>
    <n v="0"/>
    <n v="591"/>
    <n v="252"/>
    <n v="107.46192893401015"/>
    <n v="0"/>
    <n v="0"/>
    <n v="0"/>
    <n v="8274"/>
    <s v="&gt;90 days"/>
    <n v="3"/>
    <s v="C"/>
    <n v="21"/>
    <n v="133.81807085498346"/>
  </r>
  <r>
    <s v="AGSH35778-01"/>
    <s v="活门配件轴"/>
    <s v="VMI"/>
    <n v="202"/>
    <x v="1"/>
    <s v="HVX"/>
    <x v="2"/>
    <s v="MRP"/>
    <s v="VMI"/>
    <n v="2"/>
    <n v="0"/>
    <n v="15.8"/>
    <n v="0"/>
    <n v="0"/>
    <n v="474"/>
    <n v="31.6"/>
    <n v="13.860759493670887"/>
    <n v="0"/>
    <n v="0"/>
    <n v="0"/>
    <n v="7489.2000000000007"/>
    <s v="&lt;15 days"/>
    <n v="3"/>
    <s v="C"/>
    <n v="21"/>
    <n v="0"/>
  </r>
  <r>
    <s v="AGSH35779-01"/>
    <s v="活门安装支架"/>
    <s v="VMI"/>
    <n v="202"/>
    <x v="1"/>
    <s v="HVX"/>
    <x v="2"/>
    <s v="MRP"/>
    <s v="VMI"/>
    <n v="1"/>
    <n v="0"/>
    <n v="20.82"/>
    <n v="0"/>
    <n v="0"/>
    <n v="237"/>
    <n v="20.82"/>
    <n v="3.0801687763713077"/>
    <n v="0"/>
    <n v="0"/>
    <n v="0"/>
    <n v="4934.34"/>
    <s v="&lt;15 days"/>
    <n v="3"/>
    <s v="C"/>
    <n v="21"/>
    <n v="0"/>
  </r>
  <r>
    <s v="AGSH35780-02"/>
    <s v="活门安装片"/>
    <s v="VMI"/>
    <n v="202"/>
    <x v="1"/>
    <s v="HVX"/>
    <x v="2"/>
    <s v="MRP"/>
    <s v="VMI"/>
    <n v="1"/>
    <n v="0"/>
    <n v="35"/>
    <n v="0"/>
    <n v="0"/>
    <n v="188"/>
    <n v="35"/>
    <m/>
    <m/>
    <m/>
    <m/>
    <m/>
    <m/>
    <m/>
    <m/>
    <m/>
    <m/>
  </r>
  <r>
    <s v="AGSH35784-01"/>
    <s v="活门片"/>
    <s v="VMI"/>
    <n v="202"/>
    <x v="1"/>
    <s v="HVX"/>
    <x v="2"/>
    <s v="MRP"/>
    <s v="VMI"/>
    <n v="2"/>
    <n v="0"/>
    <n v="35"/>
    <n v="0"/>
    <n v="0"/>
    <n v="49"/>
    <n v="70"/>
    <n v="7.4489795918367339"/>
    <n v="0"/>
    <n v="0"/>
    <n v="0"/>
    <n v="1715"/>
    <s v="&lt;15 days"/>
    <n v="3"/>
    <s v="C"/>
    <n v="21"/>
    <n v="0"/>
  </r>
  <r>
    <s v="AGSH35784-02"/>
    <s v="活门安装片"/>
    <s v="VMI"/>
    <n v="202"/>
    <x v="1"/>
    <s v="HVX"/>
    <x v="2"/>
    <s v="MRP"/>
    <s v="VMI"/>
    <n v="1"/>
    <n v="0"/>
    <n v="35"/>
    <n v="0"/>
    <n v="0"/>
    <n v="188"/>
    <n v="35"/>
    <n v="3.8829787234042552"/>
    <n v="0"/>
    <n v="0"/>
    <n v="0"/>
    <n v="6580"/>
    <s v="&lt;15 days"/>
    <n v="3"/>
    <s v="C"/>
    <n v="21"/>
    <n v="0"/>
  </r>
  <r>
    <s v="AGSH35787-01"/>
    <s v="活门安装支架"/>
    <s v="VMI"/>
    <n v="202"/>
    <x v="1"/>
    <s v="HVX"/>
    <x v="2"/>
    <s v="MRP"/>
    <s v="VMI"/>
    <n v="1"/>
    <n v="0"/>
    <n v="10.82"/>
    <n v="0"/>
    <n v="0"/>
    <n v="237"/>
    <n v="10.82"/>
    <n v="1.5400843881856539"/>
    <n v="0"/>
    <n v="0"/>
    <n v="0"/>
    <n v="2564.34"/>
    <s v="&lt;15 days"/>
    <n v="3"/>
    <s v="C"/>
    <n v="21"/>
    <n v="0"/>
  </r>
  <r>
    <s v="AGSH35797-01"/>
    <s v="隔板"/>
    <s v="XA"/>
    <n v="212"/>
    <x v="1"/>
    <s v="HVX"/>
    <x v="0"/>
    <s v="Order specific"/>
    <n v="2100"/>
    <n v="50"/>
    <n v="0"/>
    <n v="347"/>
    <n v="0"/>
    <n v="0"/>
    <n v="84"/>
    <n v="17350"/>
    <n v="4.3452380952380949"/>
    <n v="0"/>
    <n v="0"/>
    <n v="0"/>
    <n v="29148"/>
    <s v="Order specific"/>
    <s v="Order specific"/>
    <s v="A"/>
    <s v=""/>
    <n v="0"/>
  </r>
  <r>
    <s v="AGSH35798-01"/>
    <s v="隔板"/>
    <s v="XA"/>
    <n v="212"/>
    <x v="1"/>
    <s v="HVX"/>
    <x v="0"/>
    <s v="Order specific"/>
    <n v="2100"/>
    <n v="50"/>
    <n v="0"/>
    <n v="347"/>
    <n v="0"/>
    <n v="0"/>
    <n v="84"/>
    <n v="17350"/>
    <n v="217.26190476190476"/>
    <n v="0"/>
    <n v="0"/>
    <n v="0"/>
    <n v="29148"/>
    <s v="Order specific"/>
    <s v="Order specific"/>
    <s v="A"/>
    <s v=""/>
    <n v="0"/>
  </r>
  <r>
    <s v="AGSH35799-01"/>
    <s v="隔板间隔圈"/>
    <s v="XA"/>
    <n v="202"/>
    <x v="1"/>
    <s v="HVX"/>
    <x v="0"/>
    <s v="Order specific"/>
    <n v="2100"/>
    <n v="200"/>
    <n v="0"/>
    <n v="3.52"/>
    <n v="0"/>
    <n v="0"/>
    <n v="336"/>
    <n v="704"/>
    <n v="54.31547619047619"/>
    <n v="0"/>
    <n v="0"/>
    <n v="0"/>
    <n v="1182.72"/>
    <s v="Order specific"/>
    <s v="Order specific"/>
    <s v="C"/>
    <s v=""/>
    <n v="0"/>
  </r>
  <r>
    <s v="AGSH35812-01"/>
    <s v="LEVER"/>
    <s v="SM"/>
    <n v="212"/>
    <x v="1"/>
    <s v="HVX"/>
    <x v="1"/>
    <s v="kanban"/>
    <n v="2600"/>
    <n v="328"/>
    <n v="500"/>
    <n v="8.4"/>
    <n v="0"/>
    <n v="150"/>
    <n v="7150"/>
    <n v="2755.2000000000003"/>
    <n v="10.20979020979021"/>
    <n v="0"/>
    <n v="630"/>
    <n v="4200"/>
    <n v="60060"/>
    <s v="&lt;15 days"/>
    <n v="2"/>
    <s v="B"/>
    <n v="14"/>
    <n v="0"/>
  </r>
  <r>
    <s v="AGSH35846-01"/>
    <s v="HVX-B 254 面板"/>
    <s v="XB"/>
    <n v="105"/>
    <x v="1"/>
    <s v="HVX"/>
    <x v="0"/>
    <s v="Order specific"/>
    <n v="2100"/>
    <n v="2"/>
    <n v="0"/>
    <n v="259.69"/>
    <n v="0"/>
    <n v="0"/>
    <n v="0"/>
    <n v="519.38"/>
    <s v=""/>
    <n v="0"/>
    <n v="0"/>
    <n v="0"/>
    <n v="0"/>
    <s v="Order specific"/>
    <s v="Order specific"/>
    <s v="C"/>
    <s v=""/>
    <n v="0"/>
  </r>
  <r>
    <s v="AGSH35895-01"/>
    <s v="触头限位片"/>
    <s v="VMI"/>
    <n v="212"/>
    <x v="1"/>
    <s v="HVX"/>
    <x v="2"/>
    <s v="MRP"/>
    <s v="VMI"/>
    <n v="36"/>
    <n v="0"/>
    <n v="6.5"/>
    <n v="0"/>
    <n v="0"/>
    <n v="1188"/>
    <n v="234"/>
    <n v="0.6144781144781144"/>
    <n v="0"/>
    <n v="0"/>
    <n v="0"/>
    <n v="7722"/>
    <s v="&lt;15 days"/>
    <n v="3"/>
    <s v="C"/>
    <n v="21"/>
    <n v="0"/>
  </r>
  <r>
    <s v="AGSH35900-01"/>
    <s v="继电器安装支架"/>
    <s v="VMI"/>
    <n v="202"/>
    <x v="1"/>
    <s v="HVX"/>
    <x v="2"/>
    <s v="MRP"/>
    <s v="VMI"/>
    <n v="128"/>
    <n v="0"/>
    <n v="8.1999999999999993"/>
    <n v="0"/>
    <n v="0"/>
    <n v="200"/>
    <n v="1049.5999999999999"/>
    <n v="65.7"/>
    <n v="0"/>
    <n v="0"/>
    <n v="0"/>
    <n v="1639.9999999999998"/>
    <s v="&lt;90 days"/>
    <n v="3"/>
    <s v="B"/>
    <n v="21"/>
    <n v="471.31353424657533"/>
  </r>
  <r>
    <s v="AGSH35902-01"/>
    <s v="手车附加固定块"/>
    <s v="VMI"/>
    <n v="202"/>
    <x v="1"/>
    <s v="HVX"/>
    <x v="2"/>
    <s v="MRP"/>
    <s v="VMI"/>
    <n v="2"/>
    <n v="0"/>
    <n v="27.56"/>
    <n v="0"/>
    <n v="0"/>
    <n v="111"/>
    <n v="55.12"/>
    <n v="420.90090090090092"/>
    <n v="0"/>
    <n v="0"/>
    <n v="0"/>
    <n v="3059.16"/>
    <s v="&gt;90 days"/>
    <n v="3"/>
    <s v="C"/>
    <n v="21"/>
    <n v="34.564133321917808"/>
  </r>
  <r>
    <s v="AGSH35910-01"/>
    <s v="限位圈"/>
    <s v="XA"/>
    <n v="202"/>
    <x v="1"/>
    <s v="HVX"/>
    <x v="0"/>
    <s v="Order specific"/>
    <n v="2100"/>
    <n v="6"/>
    <n v="12"/>
    <n v="3.2"/>
    <n v="0"/>
    <n v="0"/>
    <n v="142"/>
    <n v="19.200000000000003"/>
    <n v="5.140845070422535"/>
    <n v="0"/>
    <n v="0"/>
    <n v="38.400000000000006"/>
    <n v="454.40000000000003"/>
    <s v="Order specific"/>
    <s v="Order specific"/>
    <s v="C"/>
    <s v=""/>
    <n v="0"/>
  </r>
  <r>
    <s v="AGSH35911-01"/>
    <s v="FOOT"/>
    <s v="SM"/>
    <n v="202"/>
    <x v="1"/>
    <s v="HVX"/>
    <x v="1"/>
    <s v="kanban"/>
    <n v="2600"/>
    <n v="447"/>
    <n v="0"/>
    <n v="3.74"/>
    <n v="0"/>
    <n v="104"/>
    <n v="222"/>
    <n v="1671.7800000000002"/>
    <n v="9.8648648648648649"/>
    <n v="0"/>
    <n v="194.48000000000002"/>
    <n v="0"/>
    <n v="830.28000000000009"/>
    <s v="&lt;15 days"/>
    <n v="3"/>
    <s v="B"/>
    <n v="21"/>
    <n v="0"/>
  </r>
  <r>
    <s v="AGSH35913-01"/>
    <s v="限位圈"/>
    <s v="XA"/>
    <n v="212"/>
    <x v="1"/>
    <s v="HVX"/>
    <x v="0"/>
    <s v="Order specific"/>
    <n v="2100"/>
    <n v="112"/>
    <n v="2"/>
    <n v="0.7"/>
    <n v="0"/>
    <n v="0"/>
    <n v="190"/>
    <n v="78.399999999999991"/>
    <n v="858.71052631578948"/>
    <n v="0"/>
    <n v="0"/>
    <n v="1.4"/>
    <n v="133"/>
    <s v="Order specific"/>
    <s v="Order specific"/>
    <s v="C"/>
    <s v=""/>
    <n v="0"/>
  </r>
  <r>
    <s v="AGSH35926-01"/>
    <s v="支撑板支架"/>
    <s v="MTX"/>
    <n v="212"/>
    <x v="1"/>
    <s v="HVX"/>
    <x v="0"/>
    <s v="Order specific"/>
    <n v="2100"/>
    <n v="2"/>
    <n v="2"/>
    <n v="3.06"/>
    <n v="0"/>
    <n v="0"/>
    <n v="0"/>
    <n v="6.12"/>
    <s v=""/>
    <n v="0"/>
    <n v="0"/>
    <n v="6.12"/>
    <n v="0"/>
    <s v="Order specific"/>
    <s v="Order specific"/>
    <s v="C"/>
    <s v=""/>
    <n v="0"/>
  </r>
  <r>
    <s v="AGSH35927-01"/>
    <s v="支撑板"/>
    <s v="MTX"/>
    <n v="202"/>
    <x v="1"/>
    <s v="HVX"/>
    <x v="0"/>
    <s v="Order specific"/>
    <n v="2100"/>
    <n v="2"/>
    <n v="2"/>
    <n v="24.73"/>
    <n v="0"/>
    <n v="0"/>
    <n v="0"/>
    <n v="49.46"/>
    <s v=""/>
    <n v="0"/>
    <n v="0"/>
    <n v="49.46"/>
    <n v="0"/>
    <s v="Order specific"/>
    <s v="Order specific"/>
    <s v="C"/>
    <s v=""/>
    <n v="0"/>
  </r>
  <r>
    <s v="AGSH35941-01"/>
    <s v="PLATE"/>
    <s v="SM"/>
    <n v="202"/>
    <x v="1"/>
    <s v="HVX"/>
    <x v="1"/>
    <s v="kanban"/>
    <n v="2600"/>
    <n v="88"/>
    <n v="210"/>
    <n v="3.7"/>
    <n v="0"/>
    <n v="60"/>
    <n v="303"/>
    <n v="325.60000000000002"/>
    <n v="2.4092409240924093"/>
    <n v="0"/>
    <n v="111"/>
    <n v="777"/>
    <n v="1121.1000000000001"/>
    <s v="&lt;15 days"/>
    <n v="3"/>
    <s v="C"/>
    <n v="21"/>
    <n v="0"/>
  </r>
  <r>
    <s v="AGSH35942-01"/>
    <s v="LEVER"/>
    <s v="SM"/>
    <n v="202"/>
    <x v="1"/>
    <s v="HVX"/>
    <x v="1"/>
    <s v="kanban"/>
    <n v="2600"/>
    <n v="183"/>
    <n v="480"/>
    <n v="1.48"/>
    <n v="0"/>
    <n v="120"/>
    <n v="606"/>
    <n v="270.83999999999997"/>
    <n v="53.003300330033007"/>
    <n v="0"/>
    <n v="88.8"/>
    <n v="710.4"/>
    <n v="896.88"/>
    <s v="&lt;90 days"/>
    <n v="3"/>
    <s v="C"/>
    <n v="21"/>
    <n v="107.93159506849315"/>
  </r>
  <r>
    <s v="AGSH36633-01"/>
    <s v="拨叉"/>
    <s v="VMI"/>
    <n v="202"/>
    <x v="1"/>
    <s v="HVX"/>
    <x v="2"/>
    <s v="MRP"/>
    <s v="VMI"/>
    <n v="3"/>
    <n v="0"/>
    <n v="155"/>
    <n v="0"/>
    <n v="0"/>
    <n v="54"/>
    <n v="465"/>
    <n v="1236.9444444444443"/>
    <n v="0"/>
    <n v="0"/>
    <n v="0"/>
    <n v="8370"/>
    <s v="&gt;90 days"/>
    <n v="3"/>
    <s v="C"/>
    <n v="21"/>
    <n v="301.68966090276217"/>
  </r>
  <r>
    <s v="AGSH36634-01"/>
    <s v="拨叉（B相）"/>
    <s v="XA"/>
    <n v="202"/>
    <x v="1"/>
    <s v="HVX"/>
    <x v="0"/>
    <s v="Order specific"/>
    <n v="2100"/>
    <n v="50"/>
    <n v="1"/>
    <n v="110"/>
    <n v="0"/>
    <n v="0"/>
    <n v="139"/>
    <n v="5500"/>
    <n v="7.8776978417266195"/>
    <n v="0"/>
    <n v="0"/>
    <n v="110"/>
    <n v="15290"/>
    <s v="Order specific"/>
    <s v="Order specific"/>
    <s v="B"/>
    <s v=""/>
    <n v="0"/>
  </r>
  <r>
    <s v="AGSH36635-01"/>
    <s v="拨叉（A相）"/>
    <s v="XA"/>
    <n v="202"/>
    <x v="1"/>
    <s v="HVX"/>
    <x v="0"/>
    <s v="Order specific"/>
    <n v="2100"/>
    <n v="100"/>
    <n v="0"/>
    <n v="115"/>
    <n v="0"/>
    <n v="0"/>
    <n v="168"/>
    <n v="11500"/>
    <n v="108.63095238095238"/>
    <n v="0"/>
    <n v="0"/>
    <n v="0"/>
    <n v="19320"/>
    <s v="Order specific"/>
    <s v="Order specific"/>
    <s v="A"/>
    <s v=""/>
    <n v="0"/>
  </r>
  <r>
    <s v="AGSH36670-01"/>
    <s v="壳体210mm"/>
    <s v="XA"/>
    <n v="202"/>
    <x v="1"/>
    <s v="HVX"/>
    <x v="0"/>
    <s v="Order specific"/>
    <n v="2100"/>
    <n v="15"/>
    <n v="26"/>
    <n v="1261.67"/>
    <n v="0"/>
    <n v="0"/>
    <n v="84"/>
    <n v="18925.050000000003"/>
    <n v="434.52380952380952"/>
    <n v="0"/>
    <n v="0"/>
    <n v="32803.42"/>
    <n v="105980.28"/>
    <s v="Order specific"/>
    <s v="Order specific"/>
    <s v="A"/>
    <s v=""/>
    <n v="0"/>
  </r>
  <r>
    <s v="AGSH36709-01"/>
    <s v="兀型板顶板"/>
    <s v="VMI"/>
    <n v="202"/>
    <x v="1"/>
    <s v="HVX"/>
    <x v="2"/>
    <s v="MRP"/>
    <s v="VMI"/>
    <n v="84"/>
    <n v="0"/>
    <n v="38.75"/>
    <n v="0"/>
    <n v="0"/>
    <n v="7625"/>
    <n v="3255"/>
    <n v="0.71803278688524586"/>
    <n v="0"/>
    <n v="0"/>
    <n v="0"/>
    <n v="295468.75"/>
    <s v="&lt;15 days"/>
    <n v="1"/>
    <s v="B"/>
    <n v="7"/>
    <n v="0"/>
  </r>
  <r>
    <s v="AGSH36709-02"/>
    <s v="兀型板"/>
    <s v="X40"/>
    <n v="202"/>
    <x v="1"/>
    <s v="HVX"/>
    <x v="0"/>
    <s v="Order specific"/>
    <n v="2100"/>
    <n v="5"/>
    <n v="0"/>
    <n v="81.09"/>
    <n v="0"/>
    <n v="0"/>
    <n v="49"/>
    <n v="405.45000000000005"/>
    <n v="625.71428571428567"/>
    <n v="0"/>
    <n v="0"/>
    <n v="0"/>
    <n v="3973.4100000000003"/>
    <s v="Order specific"/>
    <s v="Order specific"/>
    <s v="C"/>
    <s v=""/>
    <n v="0"/>
  </r>
  <r>
    <s v="AGSH36729-01"/>
    <s v="主轴"/>
    <s v="VMI"/>
    <n v="202"/>
    <x v="1"/>
    <s v="HVX"/>
    <x v="2"/>
    <s v="MRP"/>
    <s v="VMI"/>
    <n v="79"/>
    <n v="0"/>
    <n v="26.73"/>
    <n v="0"/>
    <n v="0"/>
    <n v="7452"/>
    <n v="2111.67"/>
    <n v="0.24490069779924856"/>
    <n v="0"/>
    <n v="0"/>
    <n v="0"/>
    <n v="199191.96"/>
    <s v="&lt;15 days"/>
    <n v="1"/>
    <s v="B"/>
    <n v="7"/>
    <n v="0"/>
  </r>
  <r>
    <s v="AGSH36744-01"/>
    <s v="FIXING"/>
    <s v="SM"/>
    <n v="202"/>
    <x v="1"/>
    <s v="HVX"/>
    <x v="1"/>
    <s v="kanban"/>
    <n v="2600"/>
    <n v="370"/>
    <n v="340"/>
    <n v="10.89"/>
    <n v="0"/>
    <n v="100"/>
    <n v="3302"/>
    <n v="4029.3"/>
    <n v="8.7325863113264681"/>
    <n v="0"/>
    <n v="544.5"/>
    <n v="3702.6000000000004"/>
    <n v="35958.78"/>
    <s v="&lt;15 days"/>
    <n v="2"/>
    <s v="B"/>
    <n v="14"/>
    <n v="0"/>
  </r>
  <r>
    <s v="AGSH38004-01"/>
    <s v="PLATE"/>
    <s v="SM"/>
    <n v="202"/>
    <x v="1"/>
    <s v="HVX"/>
    <x v="1"/>
    <s v="kanban"/>
    <n v="2600"/>
    <n v="60"/>
    <n v="80"/>
    <n v="2.1"/>
    <n v="0"/>
    <n v="20"/>
    <n v="892"/>
    <n v="126"/>
    <n v="151.4013452914798"/>
    <n v="0"/>
    <n v="21"/>
    <n v="168"/>
    <n v="1873.2"/>
    <s v="&gt;90 days"/>
    <n v="3"/>
    <s v="C"/>
    <n v="21"/>
    <n v="71.625360088855984"/>
  </r>
  <r>
    <s v="AMS12-00509-SL"/>
    <s v="PMC ACID PLANT"/>
    <s v="VE1"/>
    <n v="105"/>
    <x v="0"/>
    <s v="VEP"/>
    <x v="0"/>
    <s v="Order specific"/>
    <n v="2100"/>
    <n v="19"/>
    <n v="0"/>
    <n v="1"/>
    <n v="0"/>
    <n v="0"/>
    <n v="30"/>
    <n v="19"/>
    <n v="730"/>
    <n v="0"/>
    <n v="0"/>
    <n v="0"/>
    <n v="30"/>
    <s v="Order specific"/>
    <s v="Order specific"/>
    <s v="C"/>
    <s v=""/>
    <n v="0"/>
  </r>
  <r>
    <s v="AMT000154-01"/>
    <s v="拉簧"/>
    <s v="PMX"/>
    <n v="219"/>
    <x v="1"/>
    <s v="HVX"/>
    <x v="0"/>
    <s v="Order specific"/>
    <n v="2100"/>
    <n v="8"/>
    <n v="0"/>
    <n v="0.57999999999999996"/>
    <n v="0"/>
    <n v="0"/>
    <n v="800"/>
    <n v="4.6399999999999997"/>
    <n v="8.6687499999999993"/>
    <n v="0"/>
    <n v="0"/>
    <n v="0"/>
    <n v="463.99999999999994"/>
    <s v="Order specific"/>
    <s v="Order specific"/>
    <s v="C"/>
    <s v=""/>
    <n v="0"/>
  </r>
  <r>
    <s v="AMT003165-01"/>
    <s v="控制板定位块"/>
    <s v="PMX"/>
    <n v="202"/>
    <x v="1"/>
    <s v="HVX"/>
    <x v="0"/>
    <s v="Order specific"/>
    <n v="2100"/>
    <n v="1"/>
    <n v="0"/>
    <n v="126.5"/>
    <n v="0"/>
    <n v="0"/>
    <n v="0"/>
    <n v="126.5"/>
    <s v=""/>
    <n v="0"/>
    <n v="0"/>
    <n v="0"/>
    <n v="0"/>
    <s v="Order specific"/>
    <s v="Order specific"/>
    <s v="C"/>
    <s v=""/>
    <n v="0"/>
  </r>
  <r>
    <s v="AMTC26218-02"/>
    <s v="手车翻板右侧板（双孔）"/>
    <s v="VMI"/>
    <n v="202"/>
    <x v="1"/>
    <s v="HVX"/>
    <x v="2"/>
    <s v="MRP"/>
    <s v="VMI"/>
    <n v="2"/>
    <n v="0"/>
    <n v="21"/>
    <n v="0"/>
    <n v="0"/>
    <n v="1914"/>
    <n v="42"/>
    <n v="0.19070010449320796"/>
    <n v="0"/>
    <n v="0"/>
    <n v="0"/>
    <n v="40194"/>
    <s v="&lt;15 days"/>
    <n v="2"/>
    <s v="C"/>
    <n v="14"/>
    <n v="0"/>
  </r>
  <r>
    <s v="AMTD69063-02"/>
    <s v="熔丝头座"/>
    <s v="VMI"/>
    <n v="212"/>
    <x v="1"/>
    <s v="HVX"/>
    <x v="2"/>
    <s v="MRP"/>
    <s v="VMI"/>
    <n v="69"/>
    <n v="0"/>
    <n v="30.63"/>
    <n v="0"/>
    <n v="0"/>
    <n v="1482"/>
    <n v="2113.4699999999998"/>
    <n v="0.49257759784075572"/>
    <n v="0"/>
    <n v="0"/>
    <n v="0"/>
    <n v="45393.659999999996"/>
    <s v="&lt;15 days"/>
    <n v="2"/>
    <s v="B"/>
    <n v="14"/>
    <n v="0"/>
  </r>
  <r>
    <s v="AMTD71645-02"/>
    <s v="触子圈2500A"/>
    <s v="XA"/>
    <n v="212"/>
    <x v="1"/>
    <s v="HVX"/>
    <x v="0"/>
    <s v="Order specific"/>
    <n v="2100"/>
    <n v="200"/>
    <n v="0"/>
    <n v="16.510000000000002"/>
    <n v="0"/>
    <n v="0"/>
    <n v="200"/>
    <n v="3302.0000000000005"/>
    <n v="125.925"/>
    <n v="0"/>
    <n v="0"/>
    <n v="0"/>
    <n v="3302.0000000000005"/>
    <s v="Order specific"/>
    <s v="Order specific"/>
    <s v="B"/>
    <s v=""/>
    <n v="0"/>
  </r>
  <r>
    <s v="AMTH03858-01"/>
    <s v="CRANK"/>
    <s v="SM"/>
    <n v="202"/>
    <x v="1"/>
    <s v="HVX"/>
    <x v="1"/>
    <s v="kanban"/>
    <n v="2600"/>
    <n v="905"/>
    <n v="1200"/>
    <n v="2.2000000000000002"/>
    <n v="0"/>
    <n v="300"/>
    <n v="1920"/>
    <n v="1991.0000000000002"/>
    <n v="38.020833333333336"/>
    <n v="0"/>
    <n v="330"/>
    <n v="2640"/>
    <n v="4224"/>
    <s v="&lt;90 days"/>
    <n v="3"/>
    <s v="B"/>
    <n v="21"/>
    <n v="588.26686027397272"/>
  </r>
  <r>
    <s v="AMTH20073-01"/>
    <s v="TENSION SPRING"/>
    <s v="SM"/>
    <n v="219"/>
    <x v="1"/>
    <s v="HVX"/>
    <x v="1"/>
    <s v="kanban"/>
    <n v="2600"/>
    <n v="602"/>
    <n v="600"/>
    <n v="0.94"/>
    <n v="0"/>
    <n v="150"/>
    <n v="1446"/>
    <n v="565.88"/>
    <n v="228.44052558782849"/>
    <n v="0"/>
    <n v="70.5"/>
    <n v="564"/>
    <n v="1359.24"/>
    <s v="&gt;90 days"/>
    <n v="3"/>
    <s v="C"/>
    <n v="21"/>
    <n v="339.14758885098013"/>
  </r>
  <r>
    <s v="ASX000401-01"/>
    <s v="框架左侧板（金属）"/>
    <s v="VMI"/>
    <n v="202"/>
    <x v="1"/>
    <s v="HVX"/>
    <x v="2"/>
    <s v="MRP"/>
    <s v="VMI"/>
    <n v="23"/>
    <n v="0"/>
    <n v="71.19"/>
    <n v="0"/>
    <n v="0"/>
    <n v="430"/>
    <n v="1637.37"/>
    <n v="510.99999999999994"/>
    <n v="0"/>
    <n v="0"/>
    <n v="0"/>
    <n v="30611.7"/>
    <s v="&gt;90 days"/>
    <n v="2"/>
    <s v="B"/>
    <n v="14"/>
    <n v="1051.0569616438356"/>
  </r>
  <r>
    <s v="ASX000401-02"/>
    <s v="两侧支撑板"/>
    <s v="CVX"/>
    <n v="202"/>
    <x v="1"/>
    <s v="HVX"/>
    <x v="0"/>
    <s v="Order specific"/>
    <n v="2100"/>
    <n v="13"/>
    <n v="8"/>
    <n v="58.94"/>
    <n v="0"/>
    <n v="0"/>
    <n v="23"/>
    <n v="766.22"/>
    <n v="365"/>
    <n v="0"/>
    <n v="0"/>
    <n v="471.52"/>
    <n v="1355.62"/>
    <s v="Order specific"/>
    <s v="Order specific"/>
    <s v="C"/>
    <s v=""/>
    <n v="0"/>
  </r>
  <r>
    <s v="ASX000402-01"/>
    <s v="框架右侧板（金属）"/>
    <s v="VMI"/>
    <n v="202"/>
    <x v="1"/>
    <s v="HVX"/>
    <x v="2"/>
    <s v="MRP"/>
    <s v="VMI"/>
    <n v="23"/>
    <n v="0"/>
    <n v="71.25"/>
    <n v="0"/>
    <n v="0"/>
    <n v="449"/>
    <n v="1638.75"/>
    <n v="10.56792873051225"/>
    <n v="0"/>
    <n v="0"/>
    <n v="0"/>
    <n v="31991.25"/>
    <s v="&lt;15 days"/>
    <n v="2"/>
    <s v="B"/>
    <n v="14"/>
    <n v="0"/>
  </r>
  <r>
    <s v="ASX000406-01"/>
    <s v="框架左右侧板（塑料）"/>
    <s v="VMI"/>
    <n v="212"/>
    <x v="1"/>
    <s v="HVX"/>
    <x v="2"/>
    <s v="MRP"/>
    <s v="VMI"/>
    <n v="46"/>
    <n v="0"/>
    <n v="67.41"/>
    <n v="0"/>
    <n v="0"/>
    <n v="880"/>
    <n v="3100.8599999999997"/>
    <n v="9.5397727272727266"/>
    <n v="0"/>
    <n v="0"/>
    <n v="0"/>
    <n v="59320.799999999996"/>
    <s v="&lt;15 days"/>
    <n v="2"/>
    <s v="B"/>
    <n v="14"/>
    <n v="0"/>
  </r>
  <r>
    <s v="ASX000407-01"/>
    <s v="THREADED ROD"/>
    <s v="SM"/>
    <n v="202"/>
    <x v="1"/>
    <s v="HVX"/>
    <x v="1"/>
    <s v="kanban"/>
    <n v="2600"/>
    <n v="50"/>
    <n v="80"/>
    <n v="0.7"/>
    <n v="0"/>
    <n v="20"/>
    <n v="162"/>
    <n v="35"/>
    <n v="103.64197530864197"/>
    <n v="0"/>
    <n v="7"/>
    <n v="56"/>
    <n v="113.39999999999999"/>
    <s v="&gt;90 days"/>
    <n v="3"/>
    <s v="C"/>
    <n v="21"/>
    <n v="18.419463966646816"/>
  </r>
  <r>
    <s v="ASX000408-01"/>
    <s v="熔丝座支撑杆"/>
    <s v="VMI"/>
    <n v="202"/>
    <x v="1"/>
    <s v="HVX"/>
    <x v="2"/>
    <s v="MRP"/>
    <s v="VMI"/>
    <n v="46"/>
    <n v="0"/>
    <n v="75"/>
    <n v="0"/>
    <n v="0"/>
    <n v="901"/>
    <n v="3450"/>
    <n v="20.255271920088791"/>
    <n v="0"/>
    <n v="0"/>
    <n v="0"/>
    <n v="67575"/>
    <s v="&lt;30 days"/>
    <n v="2"/>
    <s v="B"/>
    <n v="14"/>
    <n v="703.18750684931513"/>
  </r>
  <r>
    <s v="ASX000409-01"/>
    <s v="后封板"/>
    <s v="VMI"/>
    <n v="212"/>
    <x v="1"/>
    <s v="HVX"/>
    <x v="2"/>
    <s v="MRP"/>
    <s v="VMI"/>
    <n v="19"/>
    <n v="0"/>
    <n v="75.2"/>
    <n v="0"/>
    <n v="0"/>
    <n v="449"/>
    <n v="1428.8"/>
    <n v="37.394209354120264"/>
    <n v="0"/>
    <n v="0"/>
    <n v="0"/>
    <n v="33764.800000000003"/>
    <s v="&lt;90 days"/>
    <n v="2"/>
    <s v="B"/>
    <n v="14"/>
    <n v="589.95568981536621"/>
  </r>
  <r>
    <s v="ASX000410-01"/>
    <s v="SUPPORT"/>
    <s v="SM"/>
    <n v="202"/>
    <x v="1"/>
    <s v="HVX"/>
    <x v="1"/>
    <s v="kanban"/>
    <n v="2600"/>
    <n v="52"/>
    <n v="169"/>
    <n v="5.18"/>
    <n v="0"/>
    <n v="32"/>
    <n v="342"/>
    <n v="269.36"/>
    <n v="20.277777777777775"/>
    <n v="0"/>
    <n v="82.88"/>
    <n v="875.42"/>
    <n v="1771.56"/>
    <s v="&lt;30 days"/>
    <n v="3"/>
    <s v="C"/>
    <n v="21"/>
    <n v="0"/>
  </r>
  <r>
    <s v="ASX000411-01"/>
    <s v="AXLE"/>
    <s v="SM"/>
    <n v="202"/>
    <x v="1"/>
    <s v="HVX"/>
    <x v="1"/>
    <s v="kanban"/>
    <n v="2600"/>
    <n v="62"/>
    <n v="96"/>
    <n v="1.7"/>
    <n v="0"/>
    <n v="32"/>
    <n v="342"/>
    <n v="105.39999999999999"/>
    <n v="55.497076023391813"/>
    <n v="0"/>
    <n v="27.2"/>
    <n v="163.19999999999999"/>
    <n v="581.4"/>
    <s v="&lt;90 days"/>
    <n v="3"/>
    <s v="C"/>
    <n v="21"/>
    <n v="43.241099683877763"/>
  </r>
  <r>
    <s v="ASX000412-01"/>
    <s v="熔丝撞击杆（横）"/>
    <s v="VMI"/>
    <n v="202"/>
    <x v="1"/>
    <s v="HVX"/>
    <x v="2"/>
    <s v="MRP"/>
    <s v="VMI"/>
    <n v="23"/>
    <n v="0"/>
    <n v="32.96"/>
    <n v="0"/>
    <n v="0"/>
    <n v="342"/>
    <n v="758.08"/>
    <n v="66.169590643274844"/>
    <n v="0"/>
    <n v="0"/>
    <n v="0"/>
    <n v="11272.32"/>
    <s v="&lt;90 days"/>
    <n v="2"/>
    <s v="C"/>
    <n v="14"/>
    <n v="394.47361102960673"/>
  </r>
  <r>
    <s v="ASX000414-01"/>
    <s v="熔丝撞击杆（竖）"/>
    <s v="VMI"/>
    <n v="202"/>
    <x v="1"/>
    <s v="HVX"/>
    <x v="2"/>
    <s v="MRP"/>
    <s v="VMI"/>
    <n v="28"/>
    <n v="0"/>
    <n v="29.22"/>
    <n v="0"/>
    <n v="0"/>
    <n v="342"/>
    <n v="818.16"/>
    <n v="24.546783625730992"/>
    <n v="0"/>
    <n v="0"/>
    <n v="0"/>
    <n v="9993.24"/>
    <s v="&lt;30 days"/>
    <n v="3"/>
    <s v="C"/>
    <n v="21"/>
    <n v="78.022934222751587"/>
  </r>
  <r>
    <s v="ASX000415-01"/>
    <s v="熔丝盒"/>
    <s v="VMI"/>
    <n v="202"/>
    <x v="1"/>
    <s v="HVX"/>
    <x v="2"/>
    <s v="MRP"/>
    <s v="VMI"/>
    <n v="69"/>
    <n v="0"/>
    <n v="25.64"/>
    <n v="0"/>
    <n v="0"/>
    <n v="1369"/>
    <n v="1769.16"/>
    <n v="7.4653031409788175"/>
    <n v="0"/>
    <n v="0"/>
    <n v="0"/>
    <n v="35101.160000000003"/>
    <s v="&lt;15 days"/>
    <n v="2"/>
    <s v="B"/>
    <n v="14"/>
    <n v="0"/>
  </r>
  <r>
    <s v="ASX000415-02"/>
    <s v="熔丝头座盒"/>
    <s v="VMI"/>
    <n v="202"/>
    <x v="1"/>
    <s v="HVX"/>
    <x v="2"/>
    <s v="MRP"/>
    <s v="VMI"/>
    <n v="69"/>
    <n v="0"/>
    <n v="10.3"/>
    <n v="0"/>
    <n v="0"/>
    <n v="1372"/>
    <n v="710.7"/>
    <n v="18.356413994169095"/>
    <n v="0"/>
    <n v="0"/>
    <n v="0"/>
    <n v="14131.6"/>
    <s v="&lt;30 days"/>
    <n v="2"/>
    <s v="C"/>
    <n v="14"/>
    <n v="111.31957808219175"/>
  </r>
  <r>
    <s v="ASX000418-01"/>
    <s v="触头"/>
    <s v="VMI"/>
    <n v="202"/>
    <x v="1"/>
    <s v="HVX"/>
    <x v="2"/>
    <s v="MRP"/>
    <s v="VMI"/>
    <n v="69"/>
    <n v="0"/>
    <n v="154.66"/>
    <n v="0"/>
    <n v="0"/>
    <n v="1357"/>
    <n v="10671.539999999999"/>
    <n v="18.559322033898308"/>
    <n v="0"/>
    <n v="0"/>
    <n v="0"/>
    <n v="209873.62"/>
    <s v="&lt;30 days"/>
    <n v="1"/>
    <s v="A"/>
    <n v="7"/>
    <n v="4386.7338673972608"/>
  </r>
  <r>
    <s v="ASX000419-01"/>
    <s v="侧板垫圈（塑料）"/>
    <s v="VMI"/>
    <n v="212"/>
    <x v="1"/>
    <s v="HVX"/>
    <x v="2"/>
    <s v="MRP"/>
    <s v="VMI"/>
    <n v="93"/>
    <n v="0"/>
    <n v="5"/>
    <n v="0"/>
    <n v="0"/>
    <n v="1804"/>
    <n v="465"/>
    <n v="13.960643015521063"/>
    <n v="0"/>
    <n v="0"/>
    <n v="0"/>
    <n v="9020"/>
    <s v="&lt;15 days"/>
    <n v="3"/>
    <s v="C"/>
    <n v="21"/>
    <n v="0"/>
  </r>
  <r>
    <s v="ASX000422-01"/>
    <s v="合分闸指示安装件"/>
    <s v="VMI"/>
    <n v="212"/>
    <x v="1"/>
    <s v="HVX"/>
    <x v="2"/>
    <s v="MRP"/>
    <s v="VMI"/>
    <n v="23"/>
    <n v="0"/>
    <n v="6.43"/>
    <n v="0"/>
    <n v="0"/>
    <n v="451"/>
    <n v="147.88999999999999"/>
    <n v="75.266075388026607"/>
    <n v="0"/>
    <n v="0"/>
    <n v="0"/>
    <n v="2899.93"/>
    <s v="&lt;90 days"/>
    <n v="3"/>
    <s v="C"/>
    <n v="21"/>
    <n v="70.373943367211666"/>
  </r>
  <r>
    <s v="ASX000423-01"/>
    <s v="FUSE INDICATOR"/>
    <s v="SM"/>
    <n v="202"/>
    <x v="1"/>
    <s v="HVX"/>
    <x v="1"/>
    <s v="kanban"/>
    <n v="2600"/>
    <n v="66"/>
    <n v="96"/>
    <n v="4.66"/>
    <n v="0"/>
    <n v="32"/>
    <n v="342"/>
    <n v="307.56"/>
    <n v="24.546783625730992"/>
    <n v="0"/>
    <n v="74.56"/>
    <n v="447.36"/>
    <n v="1593.72"/>
    <s v="&lt;30 days"/>
    <n v="3"/>
    <s v="C"/>
    <n v="21"/>
    <n v="29.330123263847522"/>
  </r>
  <r>
    <s v="ASX000436-01"/>
    <s v="后封板顶板"/>
    <s v="VMI"/>
    <n v="212"/>
    <x v="1"/>
    <s v="HVX"/>
    <x v="2"/>
    <s v="MRP"/>
    <s v="VMI"/>
    <n v="136"/>
    <n v="0"/>
    <n v="35.01"/>
    <n v="0"/>
    <n v="0"/>
    <n v="123"/>
    <n v="4761.3599999999997"/>
    <n v="195.85365853658539"/>
    <n v="0"/>
    <n v="0"/>
    <n v="0"/>
    <n v="4306.2299999999996"/>
    <s v="&gt;90 days"/>
    <n v="3"/>
    <s v="B"/>
    <n v="21"/>
    <n v="2805.5498498630141"/>
  </r>
  <r>
    <s v="ASX000437-01"/>
    <s v="CAP"/>
    <s v="SM"/>
    <n v="202"/>
    <x v="1"/>
    <s v="HVX"/>
    <x v="1"/>
    <s v="kanban"/>
    <n v="2600"/>
    <n v="84"/>
    <n v="0"/>
    <n v="2.7"/>
    <n v="0"/>
    <n v="30"/>
    <n v="0"/>
    <n v="226.8"/>
    <s v=""/>
    <n v="0"/>
    <n v="40.5"/>
    <n v="0"/>
    <n v="0"/>
    <s v="&gt;90 days"/>
    <n v="4"/>
    <s v="C"/>
    <n v="0"/>
    <n v="149.68800000000002"/>
  </r>
  <r>
    <s v="ASX000437-02"/>
    <s v="CAP"/>
    <s v="SM"/>
    <n v="202"/>
    <x v="1"/>
    <s v="HVX"/>
    <x v="1"/>
    <s v="kanban"/>
    <n v="2600"/>
    <n v="202"/>
    <n v="270"/>
    <n v="2.4500000000000002"/>
    <n v="0"/>
    <n v="90"/>
    <n v="1357"/>
    <n v="494.90000000000003"/>
    <n v="22.593957258658808"/>
    <n v="0"/>
    <n v="110.25000000000001"/>
    <n v="661.5"/>
    <n v="3324.65"/>
    <s v="&lt;30 days"/>
    <n v="3"/>
    <s v="C"/>
    <n v="21"/>
    <n v="23.043357534246606"/>
  </r>
  <r>
    <s v="ASX000441-01"/>
    <s v="活门"/>
    <s v="VMI"/>
    <n v="202"/>
    <x v="1"/>
    <s v="HVX"/>
    <x v="2"/>
    <s v="MRP"/>
    <s v="VMI"/>
    <n v="46"/>
    <n v="0"/>
    <n v="14.2"/>
    <n v="0"/>
    <n v="0"/>
    <n v="904"/>
    <n v="653.19999999999993"/>
    <n v="81.559734513274336"/>
    <n v="0"/>
    <n v="0"/>
    <n v="0"/>
    <n v="12836.8"/>
    <s v="&lt;90 days"/>
    <n v="2"/>
    <s v="C"/>
    <n v="14"/>
    <n v="357.11018971924591"/>
  </r>
  <r>
    <s v="ASX000484-01"/>
    <s v="58芯航空插插针"/>
    <s v="VE1"/>
    <n v="202"/>
    <x v="1"/>
    <s v="HVX"/>
    <x v="0"/>
    <s v="Order specific"/>
    <n v="2100"/>
    <n v="149"/>
    <n v="0"/>
    <n v="0.98"/>
    <n v="0"/>
    <n v="0"/>
    <n v="3955"/>
    <n v="146.02000000000001"/>
    <n v="4.245259165613148"/>
    <n v="0"/>
    <n v="0"/>
    <n v="0"/>
    <n v="3875.9"/>
    <s v="Order specific"/>
    <s v="Order specific"/>
    <s v="C"/>
    <s v=""/>
    <n v="0"/>
  </r>
  <r>
    <s v="ASX000485-01"/>
    <s v="公插针"/>
    <s v="CVX"/>
    <n v="202"/>
    <x v="1"/>
    <s v="HVX"/>
    <x v="0"/>
    <s v="Order specific"/>
    <n v="2100"/>
    <n v="20"/>
    <n v="0"/>
    <n v="0.95"/>
    <n v="0"/>
    <n v="0"/>
    <n v="7700"/>
    <n v="19"/>
    <n v="7.0629870129870129"/>
    <n v="0"/>
    <n v="0"/>
    <n v="0"/>
    <n v="7315"/>
    <s v="Order specific"/>
    <s v="Order specific"/>
    <s v="C"/>
    <s v=""/>
    <n v="0"/>
  </r>
  <r>
    <s v="ASX000504-02"/>
    <s v="框架左右侧板（塑料）"/>
    <s v="VMI"/>
    <n v="212"/>
    <x v="1"/>
    <s v="HVX"/>
    <x v="2"/>
    <s v="MRP"/>
    <s v="VMI"/>
    <n v="3"/>
    <n v="0"/>
    <n v="69.3"/>
    <n v="0"/>
    <n v="0"/>
    <n v="16"/>
    <n v="207.89999999999998"/>
    <n v="456.25"/>
    <n v="0"/>
    <n v="0"/>
    <n v="0"/>
    <n v="1108.8"/>
    <s v="&gt;90 days"/>
    <n v="3"/>
    <s v="C"/>
    <n v="21"/>
    <n v="130.89839671232878"/>
  </r>
  <r>
    <s v="ASX000506-02"/>
    <s v="框架右侧板（金属）"/>
    <s v="VMI"/>
    <n v="202"/>
    <x v="1"/>
    <s v="HVX"/>
    <x v="2"/>
    <s v="MRP"/>
    <s v="VMI"/>
    <n v="12"/>
    <n v="0"/>
    <n v="82.7"/>
    <n v="0"/>
    <n v="0"/>
    <n v="8"/>
    <n v="992.40000000000009"/>
    <n v="136.875"/>
    <n v="0"/>
    <n v="0"/>
    <n v="0"/>
    <n v="661.6"/>
    <s v="&gt;90 days"/>
    <n v="3"/>
    <s v="B"/>
    <n v="21"/>
    <n v="554.49330410958908"/>
  </r>
  <r>
    <s v="ASX000507-02"/>
    <s v="框架左侧板（金属）"/>
    <s v="VMI"/>
    <n v="202"/>
    <x v="1"/>
    <s v="HVX"/>
    <x v="2"/>
    <s v="MRP"/>
    <s v="VMI"/>
    <n v="12"/>
    <n v="0"/>
    <n v="82.7"/>
    <n v="0"/>
    <n v="0"/>
    <n v="8"/>
    <n v="992.40000000000009"/>
    <n v="547.5"/>
    <n v="0"/>
    <n v="0"/>
    <n v="0"/>
    <n v="661.6"/>
    <s v="&gt;90 days"/>
    <n v="3"/>
    <s v="B"/>
    <n v="21"/>
    <n v="629.86132602739735"/>
  </r>
  <r>
    <s v="ASX000508-01"/>
    <s v="航空插支架安装板"/>
    <s v="VMI"/>
    <n v="202"/>
    <x v="1"/>
    <s v="HVX"/>
    <x v="2"/>
    <s v="MRP"/>
    <s v="VMI"/>
    <n v="12"/>
    <n v="0"/>
    <n v="24.04"/>
    <n v="0"/>
    <n v="0"/>
    <n v="8"/>
    <n v="288.48"/>
    <n v="547.5"/>
    <n v="0"/>
    <n v="0"/>
    <n v="0"/>
    <n v="192.32"/>
    <s v="&gt;90 days"/>
    <n v="3"/>
    <s v="C"/>
    <n v="21"/>
    <n v="183.09390904109591"/>
  </r>
  <r>
    <s v="ASX000509-01"/>
    <s v="航空插支架"/>
    <s v="VMI"/>
    <n v="202"/>
    <x v="1"/>
    <s v="HVX"/>
    <x v="2"/>
    <s v="MRP"/>
    <s v="VMI"/>
    <n v="3"/>
    <n v="0"/>
    <n v="18.260000000000002"/>
    <n v="0"/>
    <n v="0"/>
    <n v="20"/>
    <n v="54.78"/>
    <n v="219"/>
    <n v="0"/>
    <n v="0"/>
    <n v="0"/>
    <n v="365.20000000000005"/>
    <s v="&gt;90 days"/>
    <n v="3"/>
    <s v="C"/>
    <n v="21"/>
    <n v="32.687901369863013"/>
  </r>
  <r>
    <s v="ASX000510-01"/>
    <s v="熔丝座支撑杆"/>
    <s v="VMI"/>
    <n v="202"/>
    <x v="1"/>
    <s v="HVX"/>
    <x v="2"/>
    <s v="MRP"/>
    <s v="VMI"/>
    <n v="4"/>
    <n v="0"/>
    <n v="80.8"/>
    <n v="0"/>
    <n v="0"/>
    <n v="16"/>
    <n v="323.2"/>
    <n v="68.4375"/>
    <n v="0"/>
    <n v="0"/>
    <n v="0"/>
    <n v="1292.8"/>
    <s v="&lt;90 days"/>
    <n v="3"/>
    <s v="C"/>
    <n v="21"/>
    <n v="147.85735890410959"/>
  </r>
  <r>
    <s v="ASX000511-01"/>
    <s v="面板挂板"/>
    <s v="VMI"/>
    <n v="212"/>
    <x v="1"/>
    <s v="HVX"/>
    <x v="2"/>
    <s v="MRP"/>
    <s v="VMI"/>
    <n v="12"/>
    <n v="0"/>
    <n v="38"/>
    <n v="0"/>
    <n v="0"/>
    <n v="8"/>
    <n v="456"/>
    <n v="182.5"/>
    <n v="0"/>
    <n v="0"/>
    <n v="0"/>
    <n v="304"/>
    <s v="&gt;90 days"/>
    <n v="3"/>
    <s v="C"/>
    <n v="21"/>
    <n v="266.32898630136987"/>
  </r>
  <r>
    <s v="ASX000515-01"/>
    <s v="INSULATING GASKET"/>
    <s v="SM"/>
    <n v="202"/>
    <x v="1"/>
    <s v="HVX"/>
    <x v="1"/>
    <s v="kanban"/>
    <n v="2600"/>
    <n v="300"/>
    <n v="180"/>
    <n v="0.85"/>
    <n v="0"/>
    <n v="90"/>
    <n v="1494"/>
    <n v="255"/>
    <n v="2.9317269076305217"/>
    <n v="0"/>
    <n v="38.25"/>
    <n v="153"/>
    <n v="1269.8999999999999"/>
    <s v="&lt;15 days"/>
    <n v="3"/>
    <s v="C"/>
    <n v="21"/>
    <n v="0"/>
  </r>
  <r>
    <s v="ASX000516-01"/>
    <s v="UPER COVER"/>
    <s v="SM"/>
    <n v="202"/>
    <x v="1"/>
    <s v="HVX"/>
    <x v="1"/>
    <s v="kanban"/>
    <n v="2600"/>
    <n v="57"/>
    <n v="60"/>
    <n v="1.71"/>
    <n v="0"/>
    <n v="30"/>
    <n v="481"/>
    <n v="97.47"/>
    <n v="227.65072765072767"/>
    <n v="0"/>
    <n v="25.65"/>
    <n v="102.6"/>
    <n v="822.51"/>
    <s v="&gt;90 days"/>
    <n v="3"/>
    <s v="C"/>
    <n v="21"/>
    <n v="58.395959358904108"/>
  </r>
  <r>
    <s v="ASX000521-01"/>
    <s v="合闸与手车联锁安装架"/>
    <s v="VMI"/>
    <n v="202"/>
    <x v="1"/>
    <s v="HVX"/>
    <x v="2"/>
    <s v="MRP"/>
    <s v="VMI"/>
    <n v="23"/>
    <n v="0"/>
    <n v="6.29"/>
    <n v="0"/>
    <n v="0"/>
    <n v="451"/>
    <n v="144.66999999999999"/>
    <n v="46.130820399113077"/>
    <n v="0"/>
    <n v="0"/>
    <n v="0"/>
    <n v="2836.79"/>
    <s v="&lt;90 days"/>
    <n v="3"/>
    <s v="C"/>
    <n v="21"/>
    <n v="52.016114145638056"/>
  </r>
  <r>
    <s v="ASX000525-01"/>
    <s v="WIRING"/>
    <s v="O24"/>
    <n v="202"/>
    <x v="1"/>
    <s v="HVX"/>
    <x v="0"/>
    <s v="Order specific"/>
    <n v="2100"/>
    <n v="7"/>
    <n v="0"/>
    <n v="350"/>
    <n v="0"/>
    <n v="0"/>
    <n v="273"/>
    <n v="2450"/>
    <n v="30.750915750915752"/>
    <n v="0"/>
    <n v="0"/>
    <n v="0"/>
    <n v="95550"/>
    <s v="Order specific"/>
    <s v="Order specific"/>
    <s v="B"/>
    <s v=""/>
    <n v="0"/>
  </r>
  <r>
    <s v="ASX000545-01"/>
    <s v="绝缘板"/>
    <s v="CVX"/>
    <n v="212"/>
    <x v="1"/>
    <s v="HVX"/>
    <x v="0"/>
    <s v="Order specific"/>
    <n v="2100"/>
    <n v="18"/>
    <n v="0"/>
    <n v="56"/>
    <n v="0"/>
    <n v="0"/>
    <n v="12"/>
    <n v="1008"/>
    <n v="212.91666666666669"/>
    <n v="0"/>
    <n v="0"/>
    <n v="0"/>
    <n v="672"/>
    <s v="Order specific"/>
    <s v="Order specific"/>
    <s v="B"/>
    <s v=""/>
    <n v="0"/>
  </r>
  <r>
    <s v="ASX000545-02"/>
    <s v="面板绝缘板"/>
    <s v="VMI"/>
    <n v="212"/>
    <x v="1"/>
    <s v="HVX"/>
    <x v="2"/>
    <s v="MRP"/>
    <s v="VMI"/>
    <n v="12"/>
    <n v="0"/>
    <n v="50"/>
    <n v="0"/>
    <n v="0"/>
    <n v="8"/>
    <n v="600"/>
    <n v="821.25"/>
    <n v="0"/>
    <n v="0"/>
    <n v="0"/>
    <n v="400"/>
    <s v="&gt;90 days"/>
    <n v="3"/>
    <s v="C"/>
    <n v="21"/>
    <n v="385.87397260273974"/>
  </r>
  <r>
    <s v="ASX000548-01"/>
    <s v="框架底板"/>
    <s v="CVX"/>
    <n v="202"/>
    <x v="1"/>
    <s v="HVX"/>
    <x v="0"/>
    <s v="Order specific"/>
    <n v="2100"/>
    <n v="4"/>
    <n v="0"/>
    <n v="37.54"/>
    <n v="0"/>
    <n v="0"/>
    <n v="9"/>
    <n v="150.16"/>
    <n v="486.66666666666663"/>
    <n v="0"/>
    <n v="0"/>
    <n v="0"/>
    <n v="337.86"/>
    <s v="Order specific"/>
    <s v="Order specific"/>
    <s v="C"/>
    <s v=""/>
    <n v="0"/>
  </r>
  <r>
    <s v="ASX000589-01"/>
    <s v="RAIL"/>
    <s v="SM"/>
    <n v="219"/>
    <x v="1"/>
    <s v="HVX"/>
    <x v="1"/>
    <s v="kanban"/>
    <n v="2600"/>
    <n v="914"/>
    <n v="1250"/>
    <n v="1.88"/>
    <n v="0"/>
    <n v="250"/>
    <n v="4165"/>
    <n v="1718.32"/>
    <n v="0.3505402160864346"/>
    <n v="0"/>
    <n v="235"/>
    <n v="2350"/>
    <n v="7830.2"/>
    <s v="&lt;15 days"/>
    <n v="3"/>
    <s v="B"/>
    <n v="21"/>
    <n v="0"/>
  </r>
  <r>
    <s v="ASX000594-01"/>
    <s v="手车接地侧板（两铡接地时用）"/>
    <s v="VMI"/>
    <n v="202"/>
    <x v="1"/>
    <s v="HVX"/>
    <x v="2"/>
    <s v="MRP"/>
    <s v="VMI"/>
    <n v="3"/>
    <n v="0"/>
    <n v="8.43"/>
    <n v="0"/>
    <n v="0"/>
    <n v="433"/>
    <n v="25.29"/>
    <n v="770.46189376443431"/>
    <n v="0"/>
    <n v="0"/>
    <n v="0"/>
    <n v="3650.19"/>
    <s v="&gt;90 days"/>
    <n v="3"/>
    <s v="C"/>
    <n v="21"/>
    <n v="16.236452905488445"/>
  </r>
  <r>
    <s v="ASX000595-01"/>
    <s v="INTERLOCK PLATE"/>
    <s v="SM"/>
    <n v="202"/>
    <x v="1"/>
    <s v="HVX"/>
    <x v="1"/>
    <s v="kanban"/>
    <n v="2600"/>
    <n v="359"/>
    <n v="796"/>
    <n v="4.5999999999999996"/>
    <n v="0"/>
    <n v="150"/>
    <n v="3366"/>
    <n v="1651.3999999999999"/>
    <n v="0.32531194295900179"/>
    <n v="0"/>
    <n v="345"/>
    <n v="3661.6"/>
    <n v="15483.599999999999"/>
    <s v="&lt;15 days"/>
    <n v="2"/>
    <s v="B"/>
    <n v="14"/>
    <n v="0"/>
  </r>
  <r>
    <s v="ASX000597-02"/>
    <s v="手车闭锁电磁铁Y0 30VDC"/>
    <s v="VMI"/>
    <n v="202"/>
    <x v="1"/>
    <s v="HVX"/>
    <x v="2"/>
    <s v="MRP"/>
    <s v="VMI"/>
    <n v="14"/>
    <n v="0"/>
    <n v="38"/>
    <n v="0"/>
    <n v="0"/>
    <n v="2"/>
    <n v="532"/>
    <n v="65517.5"/>
    <n v="0"/>
    <n v="0"/>
    <n v="0"/>
    <n v="76"/>
    <s v="&gt;90 days"/>
    <n v="3"/>
    <s v="C"/>
    <n v="21"/>
    <n v="351.00745724424775"/>
  </r>
  <r>
    <s v="ASX000597-04"/>
    <s v="手车闭锁电磁铁Y0(110VDC)"/>
    <s v="VMI"/>
    <n v="202"/>
    <x v="1"/>
    <s v="HVX"/>
    <x v="2"/>
    <s v="MRP"/>
    <s v="VMI"/>
    <n v="2"/>
    <n v="0"/>
    <n v="38"/>
    <n v="0"/>
    <n v="0"/>
    <n v="231"/>
    <n v="76"/>
    <n v="22.121212121212121"/>
    <n v="0"/>
    <n v="0"/>
    <n v="0"/>
    <n v="8778"/>
    <s v="&lt;30 days"/>
    <n v="3"/>
    <s v="C"/>
    <n v="21"/>
    <n v="2.5423561643835666"/>
  </r>
  <r>
    <s v="ASX000597-06"/>
    <s v="手车闭锁电磁铁Y0(220VDC)"/>
    <s v="VMI"/>
    <n v="202"/>
    <x v="1"/>
    <s v="HVX"/>
    <x v="2"/>
    <s v="MRP"/>
    <s v="VMI"/>
    <n v="4"/>
    <n v="0"/>
    <n v="30"/>
    <n v="0"/>
    <n v="0"/>
    <n v="362"/>
    <n v="120"/>
    <n v="2.0165745856353592"/>
    <n v="0"/>
    <n v="0"/>
    <n v="0"/>
    <n v="10860"/>
    <s v="&lt;15 days"/>
    <n v="2"/>
    <s v="C"/>
    <n v="14"/>
    <n v="0"/>
  </r>
  <r>
    <s v="ASX000597-07"/>
    <s v="手车闭锁电磁铁Y0 230VDC"/>
    <s v="O12"/>
    <n v="202"/>
    <x v="1"/>
    <s v="HVX"/>
    <x v="0"/>
    <s v="Order specific"/>
    <n v="2100"/>
    <n v="4"/>
    <n v="0"/>
    <n v="38"/>
    <n v="0"/>
    <n v="0"/>
    <n v="15"/>
    <n v="152"/>
    <n v="97.333333333333329"/>
    <n v="0"/>
    <n v="0"/>
    <n v="0"/>
    <n v="570"/>
    <s v="Order specific"/>
    <s v="Order specific"/>
    <s v="C"/>
    <s v=""/>
    <n v="0"/>
  </r>
  <r>
    <s v="ASX000597-08"/>
    <s v="手车闭锁电磁铁Y0 60VDC"/>
    <s v="O12"/>
    <n v="202"/>
    <x v="1"/>
    <s v="HVX"/>
    <x v="0"/>
    <s v="Order specific"/>
    <n v="2100"/>
    <n v="52"/>
    <n v="0"/>
    <n v="38"/>
    <n v="0"/>
    <n v="0"/>
    <n v="0"/>
    <n v="1976"/>
    <s v=""/>
    <n v="0"/>
    <n v="0"/>
    <n v="0"/>
    <n v="0"/>
    <s v="Order specific"/>
    <s v="Order specific"/>
    <s v="B"/>
    <s v=""/>
    <n v="0"/>
  </r>
  <r>
    <s v="ASX000601-01"/>
    <s v="PLATE"/>
    <s v="SM"/>
    <n v="202"/>
    <x v="1"/>
    <s v="HVX"/>
    <x v="1"/>
    <s v="kanban"/>
    <n v="2600"/>
    <n v="553"/>
    <n v="1154"/>
    <n v="8.1999999999999993"/>
    <n v="0"/>
    <n v="200"/>
    <n v="3348"/>
    <n v="4534.5999999999995"/>
    <n v="5.6690561529271202"/>
    <n v="0"/>
    <n v="819.99999999999989"/>
    <n v="9462.7999999999993"/>
    <n v="27453.599999999999"/>
    <s v="&lt;15 days"/>
    <n v="2"/>
    <s v="B"/>
    <n v="14"/>
    <n v="0"/>
  </r>
  <r>
    <s v="ASX000602-01"/>
    <s v="BAR"/>
    <s v="SM"/>
    <n v="202"/>
    <x v="1"/>
    <s v="HVX"/>
    <x v="1"/>
    <s v="kanban"/>
    <n v="2600"/>
    <n v="240"/>
    <n v="0"/>
    <n v="2.8"/>
    <n v="0"/>
    <n v="100"/>
    <n v="5223"/>
    <n v="672"/>
    <n v="38.645414512732145"/>
    <n v="0"/>
    <n v="140"/>
    <n v="0"/>
    <n v="14624.4"/>
    <s v="&lt;90 days"/>
    <n v="2"/>
    <s v="C"/>
    <n v="14"/>
    <n v="282.8468624934975"/>
  </r>
  <r>
    <s v="ASX000602-02"/>
    <s v="BAR"/>
    <s v="XA"/>
    <n v="219"/>
    <x v="1"/>
    <s v="HVX"/>
    <x v="0"/>
    <s v="Order specific"/>
    <n v="2100"/>
    <n v="9"/>
    <n v="13"/>
    <n v="1.1499999999999999"/>
    <n v="0"/>
    <n v="0"/>
    <n v="49"/>
    <n v="10.35"/>
    <n v="1787.7551020408164"/>
    <n v="0"/>
    <n v="0"/>
    <n v="14.95"/>
    <n v="56.349999999999994"/>
    <s v="Order specific"/>
    <s v="Order specific"/>
    <s v="C"/>
    <s v=""/>
    <n v="0"/>
  </r>
  <r>
    <s v="ASX000617-01"/>
    <s v="限位杆"/>
    <s v="VXA"/>
    <n v="202"/>
    <x v="1"/>
    <s v="HVX"/>
    <x v="0"/>
    <s v="Order specific"/>
    <n v="2100"/>
    <n v="7"/>
    <n v="0"/>
    <n v="1.33"/>
    <n v="0"/>
    <n v="0"/>
    <n v="12"/>
    <n v="9.31"/>
    <n v="273.75"/>
    <n v="0"/>
    <n v="0"/>
    <n v="0"/>
    <n v="15.96"/>
    <s v="Order specific"/>
    <s v="Order specific"/>
    <s v="C"/>
    <s v=""/>
    <n v="0"/>
  </r>
  <r>
    <s v="ASX000618-01"/>
    <s v="限位套"/>
    <s v="VXA"/>
    <n v="202"/>
    <x v="1"/>
    <s v="HVX"/>
    <x v="0"/>
    <s v="Order specific"/>
    <n v="2100"/>
    <n v="4"/>
    <n v="0"/>
    <n v="16.89"/>
    <n v="0"/>
    <n v="0"/>
    <n v="12"/>
    <n v="67.56"/>
    <n v="212.91666666666669"/>
    <n v="0"/>
    <n v="0"/>
    <n v="0"/>
    <n v="202.68"/>
    <s v="Order specific"/>
    <s v="Order specific"/>
    <s v="C"/>
    <s v=""/>
    <n v="0"/>
  </r>
  <r>
    <s v="ASX000620-01"/>
    <s v="上触臂1600A"/>
    <s v="VXA"/>
    <n v="202"/>
    <x v="1"/>
    <s v="HVX"/>
    <x v="0"/>
    <s v="Order specific"/>
    <n v="2100"/>
    <n v="5"/>
    <n v="0"/>
    <n v="446.47"/>
    <n v="0"/>
    <n v="0"/>
    <n v="30"/>
    <n v="2232.3500000000004"/>
    <n v="48.666666666666664"/>
    <n v="0"/>
    <n v="0"/>
    <n v="0"/>
    <n v="13394.1"/>
    <s v="Order specific"/>
    <s v="Order specific"/>
    <s v="B"/>
    <s v=""/>
    <n v="0"/>
  </r>
  <r>
    <s v="ASX000622-02"/>
    <s v="静触头1250A"/>
    <s v="VXA"/>
    <n v="202"/>
    <x v="1"/>
    <s v="HVX"/>
    <x v="0"/>
    <s v="Order specific"/>
    <n v="2100"/>
    <n v="2"/>
    <n v="0"/>
    <n v="393.99"/>
    <n v="0"/>
    <n v="0"/>
    <n v="0"/>
    <n v="787.98"/>
    <s v=""/>
    <n v="0"/>
    <n v="0"/>
    <n v="0"/>
    <n v="0"/>
    <s v="Order specific"/>
    <s v="Order specific"/>
    <s v="C"/>
    <s v=""/>
    <n v="0"/>
  </r>
  <r>
    <s v="ASX000623-02"/>
    <s v="触头安装铜1250A"/>
    <s v="VXA"/>
    <n v="202"/>
    <x v="1"/>
    <s v="HVX"/>
    <x v="0"/>
    <s v="Order specific"/>
    <n v="2100"/>
    <n v="2"/>
    <n v="0"/>
    <n v="233.39"/>
    <n v="0"/>
    <n v="0"/>
    <n v="0"/>
    <n v="466.78"/>
    <s v=""/>
    <n v="0"/>
    <n v="0"/>
    <n v="0"/>
    <n v="0"/>
    <s v="Order specific"/>
    <s v="Order specific"/>
    <s v="C"/>
    <s v=""/>
    <n v="0"/>
  </r>
  <r>
    <s v="ASX000629-02"/>
    <s v="下触臂1250A"/>
    <s v="VXA"/>
    <n v="202"/>
    <x v="1"/>
    <s v="HVX"/>
    <x v="0"/>
    <s v="Order specific"/>
    <n v="2100"/>
    <n v="1"/>
    <n v="0"/>
    <n v="633.23"/>
    <n v="0"/>
    <n v="0"/>
    <n v="0"/>
    <n v="633.23"/>
    <s v=""/>
    <n v="0"/>
    <n v="0"/>
    <n v="0"/>
    <n v="0"/>
    <s v="Order specific"/>
    <s v="Order specific"/>
    <s v="C"/>
    <s v=""/>
    <n v="0"/>
  </r>
  <r>
    <s v="ASX000635-01"/>
    <s v="丝杆"/>
    <s v="VXA"/>
    <n v="202"/>
    <x v="1"/>
    <s v="HVX"/>
    <x v="0"/>
    <s v="Order specific"/>
    <n v="2100"/>
    <n v="2"/>
    <n v="0"/>
    <n v="126"/>
    <n v="0"/>
    <n v="0"/>
    <n v="12"/>
    <n v="252"/>
    <n v="30.416666666666664"/>
    <n v="0"/>
    <n v="0"/>
    <n v="0"/>
    <n v="1512"/>
    <s v="Order specific"/>
    <s v="Order specific"/>
    <s v="C"/>
    <s v=""/>
    <n v="0"/>
  </r>
  <r>
    <s v="ASX000636-01"/>
    <s v="丝杆母"/>
    <s v="VXA"/>
    <n v="202"/>
    <x v="1"/>
    <s v="HVX"/>
    <x v="0"/>
    <s v="Order specific"/>
    <n v="2100"/>
    <n v="1"/>
    <n v="0"/>
    <n v="196"/>
    <n v="0"/>
    <n v="0"/>
    <n v="12"/>
    <n v="196"/>
    <n v="60.833333333333329"/>
    <n v="0"/>
    <n v="0"/>
    <n v="0"/>
    <n v="2352"/>
    <s v="Order specific"/>
    <s v="Order specific"/>
    <s v="C"/>
    <s v=""/>
    <n v="0"/>
  </r>
  <r>
    <s v="ASX000656-01"/>
    <s v="COVER SHEET"/>
    <s v="SM"/>
    <n v="202"/>
    <x v="1"/>
    <s v="HVX"/>
    <x v="1"/>
    <s v="kanban"/>
    <n v="2600"/>
    <n v="171"/>
    <n v="60"/>
    <n v="13.22"/>
    <n v="0"/>
    <n v="60"/>
    <n v="3456"/>
    <n v="2260.62"/>
    <n v="0.10561342592592592"/>
    <n v="0"/>
    <n v="396.6"/>
    <n v="793.2"/>
    <n v="45688.32"/>
    <s v="&lt;15 days"/>
    <n v="2"/>
    <s v="B"/>
    <n v="14"/>
    <n v="0"/>
  </r>
  <r>
    <s v="ASX000658-01"/>
    <s v="INDICATOR"/>
    <s v="SM"/>
    <n v="202"/>
    <x v="1"/>
    <s v="HVX"/>
    <x v="1"/>
    <s v="kanban"/>
    <n v="2600"/>
    <n v="298"/>
    <n v="0"/>
    <n v="5.92"/>
    <n v="0"/>
    <n v="100"/>
    <n v="0"/>
    <n v="1764.16"/>
    <s v=""/>
    <n v="0"/>
    <n v="296"/>
    <n v="0"/>
    <n v="0"/>
    <s v="&gt;90 days"/>
    <n v="4"/>
    <s v="B"/>
    <n v="0"/>
    <n v="1164.3456000000001"/>
  </r>
  <r>
    <s v="ASX000663-01"/>
    <s v="SUPPORT"/>
    <s v="SM"/>
    <n v="202"/>
    <x v="1"/>
    <s v="HVX"/>
    <x v="1"/>
    <s v="kanban"/>
    <n v="2600"/>
    <n v="290"/>
    <n v="692"/>
    <n v="4.34"/>
    <n v="0"/>
    <n v="150"/>
    <n v="1492"/>
    <n v="1258.5999999999999"/>
    <n v="72.902144772117964"/>
    <n v="0"/>
    <n v="325.5"/>
    <n v="3003.2799999999997"/>
    <n v="6475.28"/>
    <s v="&lt;90 days"/>
    <n v="3"/>
    <s v="B"/>
    <n v="21"/>
    <n v="591.39365714811072"/>
  </r>
  <r>
    <s v="ASX000673-01"/>
    <s v="固定式底面支撑块"/>
    <s v="VMI"/>
    <n v="202"/>
    <x v="1"/>
    <s v="HVX"/>
    <x v="2"/>
    <s v="MRP"/>
    <s v="VMI"/>
    <n v="2"/>
    <n v="0"/>
    <n v="20.37"/>
    <n v="0"/>
    <n v="0"/>
    <n v="740"/>
    <n v="40.74"/>
    <n v="143.04054054054055"/>
    <n v="0"/>
    <n v="0"/>
    <n v="0"/>
    <n v="15073.800000000001"/>
    <s v="&gt;90 days"/>
    <n v="2"/>
    <s v="C"/>
    <n v="14"/>
    <n v="24.256715314123763"/>
  </r>
  <r>
    <s v="ASX000695-01"/>
    <s v="限位圈"/>
    <s v="VXA"/>
    <n v="212"/>
    <x v="1"/>
    <s v="HVX"/>
    <x v="0"/>
    <s v="Order specific"/>
    <n v="2100"/>
    <n v="48"/>
    <n v="0"/>
    <n v="3.26"/>
    <n v="0"/>
    <n v="0"/>
    <n v="48"/>
    <n v="156.47999999999999"/>
    <n v="15.208333333333332"/>
    <n v="0"/>
    <n v="0"/>
    <n v="0"/>
    <n v="156.47999999999999"/>
    <s v="Order specific"/>
    <s v="Order specific"/>
    <s v="C"/>
    <s v=""/>
    <n v="0"/>
  </r>
  <r>
    <s v="ASX000696-01"/>
    <s v="拨动轴"/>
    <s v="VXA"/>
    <n v="212"/>
    <x v="1"/>
    <s v="HVX"/>
    <x v="0"/>
    <s v="Order specific"/>
    <n v="2100"/>
    <n v="1"/>
    <n v="0"/>
    <n v="2.2999999999999998"/>
    <n v="0"/>
    <n v="0"/>
    <n v="12"/>
    <n v="2.2999999999999998"/>
    <n v="1460"/>
    <n v="0"/>
    <n v="0"/>
    <n v="0"/>
    <n v="27.599999999999998"/>
    <s v="Order specific"/>
    <s v="Order specific"/>
    <s v="C"/>
    <s v=""/>
    <n v="0"/>
  </r>
  <r>
    <s v="ASX000700-01"/>
    <s v="CAP"/>
    <s v="O12"/>
    <n v="202"/>
    <x v="1"/>
    <s v="HVX"/>
    <x v="0"/>
    <s v="Order specific"/>
    <n v="2100"/>
    <n v="100"/>
    <n v="0"/>
    <n v="1"/>
    <n v="0"/>
    <n v="0"/>
    <n v="12708"/>
    <n v="100"/>
    <n v="2.872206484104501E-2"/>
    <n v="0"/>
    <n v="0"/>
    <n v="0"/>
    <n v="12708"/>
    <s v="Order specific"/>
    <s v="Order specific"/>
    <s v="C"/>
    <s v=""/>
    <n v="0"/>
  </r>
  <r>
    <s v="ASX000709-02"/>
    <s v="绝缘间隔圈"/>
    <s v="VXA"/>
    <n v="212"/>
    <x v="1"/>
    <s v="HVX"/>
    <x v="0"/>
    <s v="Order specific"/>
    <n v="2100"/>
    <n v="1"/>
    <n v="0"/>
    <n v="9.6"/>
    <n v="0"/>
    <n v="0"/>
    <n v="0"/>
    <n v="9.6"/>
    <s v=""/>
    <n v="0"/>
    <n v="0"/>
    <n v="0"/>
    <n v="0"/>
    <s v="Order specific"/>
    <s v="Order specific"/>
    <s v="C"/>
    <s v=""/>
    <n v="0"/>
  </r>
  <r>
    <s v="ASX000731-01"/>
    <s v="BRACKET"/>
    <s v="SM"/>
    <n v="202"/>
    <x v="1"/>
    <s v="HVX"/>
    <x v="1"/>
    <s v="kanban"/>
    <n v="2600"/>
    <n v="59"/>
    <n v="100"/>
    <n v="3.54"/>
    <n v="0"/>
    <n v="20"/>
    <n v="160"/>
    <n v="208.86"/>
    <n v="2.28125"/>
    <n v="0"/>
    <n v="35.4"/>
    <n v="354"/>
    <n v="566.4"/>
    <s v="&lt;15 days"/>
    <n v="3"/>
    <s v="C"/>
    <n v="21"/>
    <n v="0"/>
  </r>
  <r>
    <s v="ASX000734-01"/>
    <s v="合闸手车联锁间隔套"/>
    <s v="VMI"/>
    <n v="202"/>
    <x v="1"/>
    <s v="HVX"/>
    <x v="2"/>
    <s v="MRP"/>
    <s v="VMI"/>
    <n v="23"/>
    <n v="0"/>
    <n v="7.5"/>
    <n v="0"/>
    <n v="0"/>
    <n v="448"/>
    <n v="172.5"/>
    <n v="48.069196428571431"/>
    <n v="0"/>
    <n v="0"/>
    <n v="0"/>
    <n v="3360"/>
    <s v="&lt;90 days"/>
    <n v="3"/>
    <s v="C"/>
    <n v="21"/>
    <n v="64.112326445321571"/>
  </r>
  <r>
    <s v="ASX000782-01"/>
    <s v="绝缘罩"/>
    <s v="VMI"/>
    <n v="202"/>
    <x v="1"/>
    <s v="HVX"/>
    <x v="2"/>
    <s v="MRP"/>
    <s v="VMI"/>
    <n v="22"/>
    <n v="0"/>
    <n v="58.12"/>
    <n v="0"/>
    <n v="0"/>
    <n v="457"/>
    <n v="1278.6399999999999"/>
    <n v="18.369803063457333"/>
    <n v="0"/>
    <n v="0"/>
    <n v="0"/>
    <n v="26560.84"/>
    <s v="&lt;30 days"/>
    <n v="2"/>
    <s v="B"/>
    <n v="14"/>
    <n v="200.7472415485409"/>
  </r>
  <r>
    <s v="ASX000783-01"/>
    <s v="航空插闭锁件"/>
    <s v="CVX"/>
    <n v="202"/>
    <x v="1"/>
    <s v="HVX"/>
    <x v="0"/>
    <s v="Order specific"/>
    <n v="2100"/>
    <n v="73"/>
    <n v="0"/>
    <n v="3.78"/>
    <n v="0"/>
    <n v="0"/>
    <n v="0"/>
    <n v="275.94"/>
    <s v=""/>
    <n v="0"/>
    <n v="0"/>
    <n v="0"/>
    <n v="0"/>
    <s v="Order specific"/>
    <s v="Order specific"/>
    <s v="C"/>
    <s v=""/>
    <n v="0"/>
  </r>
  <r>
    <s v="ASX000783-02"/>
    <s v="PLATE"/>
    <s v="SM"/>
    <n v="202"/>
    <x v="1"/>
    <s v="HVX"/>
    <x v="1"/>
    <s v="kanban"/>
    <n v="2600"/>
    <n v="59"/>
    <n v="64"/>
    <n v="3.24"/>
    <n v="0"/>
    <n v="32"/>
    <n v="452"/>
    <n v="191.16000000000003"/>
    <n v="58.94911504424779"/>
    <n v="0"/>
    <n v="51.84"/>
    <n v="207.36"/>
    <n v="1464.48"/>
    <s v="&lt;90 days"/>
    <n v="3"/>
    <s v="C"/>
    <n v="21"/>
    <n v="81.22043673484707"/>
  </r>
  <r>
    <s v="ASX000784-01"/>
    <s v="航空插闭锁件"/>
    <s v="CVX"/>
    <n v="202"/>
    <x v="1"/>
    <s v="HVX"/>
    <x v="0"/>
    <s v="Order specific"/>
    <n v="2100"/>
    <n v="63"/>
    <n v="0"/>
    <n v="4.21"/>
    <n v="0"/>
    <n v="0"/>
    <n v="0"/>
    <n v="265.23"/>
    <s v=""/>
    <n v="0"/>
    <n v="0"/>
    <n v="0"/>
    <n v="0"/>
    <s v="Order specific"/>
    <s v="Order specific"/>
    <s v="C"/>
    <s v=""/>
    <n v="0"/>
  </r>
  <r>
    <s v="ASX000784-02"/>
    <s v="IP板上装配航空插联锁件"/>
    <s v="VMI"/>
    <n v="202"/>
    <x v="1"/>
    <s v="HVX"/>
    <x v="2"/>
    <s v="MRP"/>
    <s v="VMI"/>
    <n v="23"/>
    <n v="0"/>
    <n v="8.32"/>
    <n v="0"/>
    <n v="0"/>
    <n v="451"/>
    <n v="191.36"/>
    <n v="50.986696230598668"/>
    <n v="0"/>
    <n v="0"/>
    <n v="0"/>
    <n v="3752.32"/>
    <s v="&lt;90 days"/>
    <n v="3"/>
    <s v="C"/>
    <n v="21"/>
    <n v="74.279136438356176"/>
  </r>
  <r>
    <s v="ASX000788-01"/>
    <s v="DRIVER"/>
    <s v="SM"/>
    <n v="202"/>
    <x v="1"/>
    <s v="HVX"/>
    <x v="1"/>
    <s v="kanban"/>
    <n v="2600"/>
    <n v="63"/>
    <n v="120"/>
    <n v="4.8600000000000003"/>
    <n v="0"/>
    <n v="30"/>
    <n v="507"/>
    <n v="306.18"/>
    <n v="16.558185404339252"/>
    <n v="0"/>
    <n v="72.900000000000006"/>
    <n v="583.20000000000005"/>
    <n v="2464.02"/>
    <s v="&lt;30 days"/>
    <n v="3"/>
    <s v="C"/>
    <n v="21"/>
    <n v="0"/>
  </r>
  <r>
    <s v="ASX000807-01"/>
    <s v="底部接地铜牌"/>
    <s v="VMI"/>
    <n v="202"/>
    <x v="1"/>
    <s v="HVX"/>
    <x v="2"/>
    <s v="MRP"/>
    <s v="VMI"/>
    <n v="95"/>
    <n v="0"/>
    <n v="60"/>
    <n v="0"/>
    <n v="0"/>
    <n v="3275"/>
    <n v="5700"/>
    <n v="7.0213740458015268"/>
    <n v="0"/>
    <n v="0"/>
    <n v="0"/>
    <n v="196500"/>
    <s v="&lt;15 days"/>
    <n v="1"/>
    <s v="B"/>
    <n v="7"/>
    <n v="11.452054794520773"/>
  </r>
  <r>
    <s v="ASX000816-02"/>
    <s v="U型插头"/>
    <s v="X40"/>
    <n v="212"/>
    <x v="1"/>
    <s v="HVX"/>
    <x v="0"/>
    <s v="Order specific"/>
    <n v="2100"/>
    <n v="30"/>
    <n v="0"/>
    <n v="2.89"/>
    <n v="0"/>
    <n v="0"/>
    <n v="12"/>
    <n v="86.7"/>
    <n v="2889.5833333333335"/>
    <n v="0"/>
    <n v="0"/>
    <n v="0"/>
    <n v="34.68"/>
    <s v="Order specific"/>
    <s v="Order specific"/>
    <s v="C"/>
    <s v=""/>
    <n v="0"/>
  </r>
  <r>
    <s v="ASX000822-01"/>
    <s v="端子排导轨（短）"/>
    <s v="VMI"/>
    <n v="202"/>
    <x v="1"/>
    <s v="HVX"/>
    <x v="2"/>
    <s v="MRP"/>
    <s v="VMI"/>
    <n v="8"/>
    <n v="0"/>
    <n v="7"/>
    <n v="0"/>
    <n v="0"/>
    <n v="0"/>
    <n v="56"/>
    <s v=""/>
    <n v="0"/>
    <n v="0"/>
    <n v="0"/>
    <n v="0"/>
    <s v="&gt;90 days"/>
    <n v="4"/>
    <s v="C"/>
    <n v="0"/>
    <n v="36.96"/>
  </r>
  <r>
    <s v="ASX000822-02"/>
    <s v="端子排导轨（长）"/>
    <s v="VMI"/>
    <n v="219"/>
    <x v="1"/>
    <s v="HVX"/>
    <x v="2"/>
    <s v="MRP"/>
    <s v="VMI"/>
    <n v="44"/>
    <n v="0"/>
    <n v="3.81"/>
    <n v="0"/>
    <n v="0"/>
    <n v="168"/>
    <n v="167.64000000000001"/>
    <n v="17.38095238095238"/>
    <n v="0"/>
    <n v="0"/>
    <n v="0"/>
    <n v="640.08000000000004"/>
    <s v="&lt;30 days"/>
    <n v="3"/>
    <s v="C"/>
    <n v="21"/>
    <n v="0"/>
  </r>
  <r>
    <s v="ASX000828-01"/>
    <s v="LEVER"/>
    <s v="SM"/>
    <n v="202"/>
    <x v="1"/>
    <s v="HVX"/>
    <x v="1"/>
    <s v="kanban"/>
    <n v="2600"/>
    <n v="44"/>
    <n v="80"/>
    <n v="3.92"/>
    <n v="0"/>
    <n v="20"/>
    <n v="451"/>
    <n v="172.48"/>
    <n v="35.609756097560975"/>
    <n v="0"/>
    <n v="39.200000000000003"/>
    <n v="313.60000000000002"/>
    <n v="1767.92"/>
    <s v="&lt;90 days"/>
    <n v="3"/>
    <s v="C"/>
    <n v="21"/>
    <n v="46.704276164383565"/>
  </r>
  <r>
    <s v="ASX000831-01"/>
    <s v="SUPPORT"/>
    <s v="SM"/>
    <n v="202"/>
    <x v="1"/>
    <s v="HVX"/>
    <x v="1"/>
    <s v="kanban"/>
    <n v="2600"/>
    <n v="458"/>
    <n v="0"/>
    <n v="4.37"/>
    <n v="0"/>
    <n v="150"/>
    <n v="2"/>
    <n v="2001.46"/>
    <n v="8030"/>
    <n v="0"/>
    <n v="327.75"/>
    <n v="0"/>
    <n v="8.74"/>
    <s v="&gt;90 days"/>
    <n v="3"/>
    <s v="B"/>
    <n v="21"/>
    <n v="1317.5090252054795"/>
  </r>
  <r>
    <s v="ASX000881-01"/>
    <s v="触头1250A"/>
    <s v="X40"/>
    <n v="212"/>
    <x v="1"/>
    <s v="HVX"/>
    <x v="0"/>
    <s v="Order specific"/>
    <n v="2100"/>
    <n v="5"/>
    <n v="0"/>
    <n v="298.68"/>
    <n v="0"/>
    <n v="0"/>
    <n v="0"/>
    <n v="1493.4"/>
    <s v=""/>
    <n v="0"/>
    <n v="0"/>
    <n v="0"/>
    <n v="0"/>
    <s v="Order specific"/>
    <s v="Order specific"/>
    <s v="B"/>
    <s v=""/>
    <n v="0"/>
  </r>
  <r>
    <s v="ASX000881-02"/>
    <s v="触头2000A"/>
    <s v="X40"/>
    <n v="202"/>
    <x v="1"/>
    <s v="HVX"/>
    <x v="0"/>
    <s v="Order specific"/>
    <n v="2100"/>
    <n v="6"/>
    <n v="0"/>
    <n v="255.59"/>
    <n v="0"/>
    <n v="0"/>
    <n v="0"/>
    <n v="1533.54"/>
    <s v=""/>
    <n v="0"/>
    <n v="0"/>
    <n v="0"/>
    <n v="0"/>
    <s v="Order specific"/>
    <s v="Order specific"/>
    <s v="B"/>
    <s v=""/>
    <n v="0"/>
  </r>
  <r>
    <s v="ASX000882-01"/>
    <s v="接地铜牌"/>
    <s v="X40"/>
    <n v="212"/>
    <x v="1"/>
    <s v="HVX"/>
    <x v="0"/>
    <s v="Order specific"/>
    <n v="2100"/>
    <n v="6"/>
    <n v="0"/>
    <n v="151.63"/>
    <n v="0"/>
    <n v="0"/>
    <n v="0"/>
    <n v="909.78"/>
    <s v=""/>
    <n v="0"/>
    <n v="0"/>
    <n v="0"/>
    <n v="0"/>
    <s v="Order specific"/>
    <s v="Order specific"/>
    <s v="B"/>
    <s v=""/>
    <n v="0"/>
  </r>
  <r>
    <s v="ASX001202-02"/>
    <s v="指示灯110VDC绿色"/>
    <s v="VXA"/>
    <n v="219"/>
    <x v="1"/>
    <s v="HVX"/>
    <x v="0"/>
    <s v="Order specific"/>
    <n v="2100"/>
    <n v="1"/>
    <n v="0"/>
    <n v="10.09"/>
    <n v="0"/>
    <n v="0"/>
    <n v="10"/>
    <n v="10.09"/>
    <n v="219"/>
    <n v="0"/>
    <n v="0"/>
    <n v="0"/>
    <n v="100.9"/>
    <s v="Order specific"/>
    <s v="Order specific"/>
    <s v="C"/>
    <s v=""/>
    <n v="0"/>
  </r>
  <r>
    <s v="ASX001204-01"/>
    <s v="按钮 绿色10/G"/>
    <s v="VXA"/>
    <n v="219"/>
    <x v="1"/>
    <s v="HVX"/>
    <x v="0"/>
    <s v="Order specific"/>
    <n v="2100"/>
    <n v="2"/>
    <n v="0"/>
    <n v="10.94"/>
    <n v="0"/>
    <n v="0"/>
    <n v="15"/>
    <n v="21.88"/>
    <n v="24.333333333333332"/>
    <n v="0"/>
    <n v="0"/>
    <n v="0"/>
    <n v="164.1"/>
    <s v="Order specific"/>
    <s v="Order specific"/>
    <s v="C"/>
    <s v=""/>
    <n v="0"/>
  </r>
  <r>
    <s v="ASX001205-01"/>
    <s v="按钮 红色10/R"/>
    <s v="VXA"/>
    <n v="219"/>
    <x v="1"/>
    <s v="HVX"/>
    <x v="0"/>
    <s v="Order specific"/>
    <n v="2100"/>
    <n v="5"/>
    <n v="0"/>
    <n v="10.94"/>
    <n v="0"/>
    <n v="0"/>
    <n v="12"/>
    <n v="54.699999999999996"/>
    <n v="60.833333333333329"/>
    <n v="0"/>
    <n v="0"/>
    <n v="0"/>
    <n v="131.28"/>
    <s v="Order specific"/>
    <s v="Order specific"/>
    <s v="C"/>
    <s v=""/>
    <n v="0"/>
  </r>
  <r>
    <s v="ASX001209-01"/>
    <s v="合分闸标签"/>
    <s v="VXA"/>
    <n v="219"/>
    <x v="1"/>
    <s v="HVX"/>
    <x v="0"/>
    <s v="Order specific"/>
    <n v="2100"/>
    <n v="8"/>
    <n v="0"/>
    <n v="1.8"/>
    <n v="0"/>
    <n v="0"/>
    <n v="20"/>
    <n v="14.4"/>
    <n v="91.25"/>
    <n v="0"/>
    <n v="0"/>
    <n v="0"/>
    <n v="36"/>
    <s v="Order specific"/>
    <s v="Order specific"/>
    <s v="C"/>
    <s v=""/>
    <n v="0"/>
  </r>
  <r>
    <s v="ASX001210-01"/>
    <s v="合分闸标签"/>
    <s v="VXA"/>
    <n v="219"/>
    <x v="1"/>
    <s v="HVX"/>
    <x v="0"/>
    <s v="Order specific"/>
    <n v="2100"/>
    <n v="8"/>
    <n v="0"/>
    <n v="1.8"/>
    <n v="0"/>
    <n v="0"/>
    <n v="24"/>
    <n v="14.4"/>
    <n v="121.66666666666666"/>
    <n v="0"/>
    <n v="0"/>
    <n v="0"/>
    <n v="43.2"/>
    <s v="Order specific"/>
    <s v="Order specific"/>
    <s v="C"/>
    <s v=""/>
    <n v="0"/>
  </r>
  <r>
    <s v="ASX001224-01"/>
    <s v="连接片"/>
    <s v="VXA"/>
    <n v="202"/>
    <x v="1"/>
    <s v="HVX"/>
    <x v="0"/>
    <s v="Order specific"/>
    <n v="2100"/>
    <n v="7"/>
    <n v="0"/>
    <n v="3.32"/>
    <n v="0"/>
    <n v="0"/>
    <n v="24"/>
    <n v="23.24"/>
    <n v="121.66666666666666"/>
    <n v="0"/>
    <n v="0"/>
    <n v="0"/>
    <n v="79.679999999999993"/>
    <s v="Order specific"/>
    <s v="Order specific"/>
    <s v="C"/>
    <s v=""/>
    <n v="0"/>
  </r>
  <r>
    <s v="ASX001226-01"/>
    <s v="封板"/>
    <s v="VXA"/>
    <n v="202"/>
    <x v="1"/>
    <s v="HVX"/>
    <x v="0"/>
    <s v="Order specific"/>
    <n v="2100"/>
    <n v="8"/>
    <n v="0"/>
    <n v="19.559999999999999"/>
    <n v="0"/>
    <n v="0"/>
    <n v="12"/>
    <n v="156.47999999999999"/>
    <n v="212.91666666666669"/>
    <n v="0"/>
    <n v="0"/>
    <n v="0"/>
    <n v="234.71999999999997"/>
    <s v="Order specific"/>
    <s v="Order specific"/>
    <s v="C"/>
    <s v=""/>
    <n v="0"/>
  </r>
  <r>
    <s v="ASX001227-01"/>
    <s v="压簧"/>
    <s v="VXA"/>
    <n v="219"/>
    <x v="1"/>
    <s v="HVX"/>
    <x v="0"/>
    <s v="Order specific"/>
    <n v="2100"/>
    <n v="9"/>
    <n v="0"/>
    <n v="0.49"/>
    <n v="0"/>
    <n v="0"/>
    <n v="12"/>
    <n v="4.41"/>
    <n v="243.33333333333331"/>
    <n v="0"/>
    <n v="0"/>
    <n v="0"/>
    <n v="5.88"/>
    <s v="Order specific"/>
    <s v="Order specific"/>
    <s v="C"/>
    <s v=""/>
    <n v="0"/>
  </r>
  <r>
    <s v="ASX001262-01"/>
    <s v="垫圏"/>
    <s v="X40"/>
    <n v="202"/>
    <x v="1"/>
    <s v="HVX"/>
    <x v="0"/>
    <s v="Order specific"/>
    <n v="2100"/>
    <n v="147"/>
    <n v="0"/>
    <n v="1.69"/>
    <n v="0"/>
    <n v="0"/>
    <n v="8"/>
    <n v="248.42999999999998"/>
    <n v="410.625"/>
    <n v="0"/>
    <n v="0"/>
    <n v="0"/>
    <n v="13.52"/>
    <s v="Order specific"/>
    <s v="Order specific"/>
    <s v="C"/>
    <s v=""/>
    <n v="0"/>
  </r>
  <r>
    <s v="ASX001314-01"/>
    <s v="限位套"/>
    <s v="X40"/>
    <n v="202"/>
    <x v="1"/>
    <s v="HVX"/>
    <x v="0"/>
    <s v="Order specific"/>
    <n v="2100"/>
    <n v="169"/>
    <n v="0"/>
    <n v="5.78"/>
    <n v="0"/>
    <n v="0"/>
    <n v="218"/>
    <n v="976.82"/>
    <n v="246.12385321100916"/>
    <n v="0"/>
    <n v="0"/>
    <n v="0"/>
    <n v="1260.04"/>
    <s v="Order specific"/>
    <s v="Order specific"/>
    <s v="B"/>
    <s v=""/>
    <n v="0"/>
  </r>
  <r>
    <s v="ASX001315-01"/>
    <s v="拨叉轴"/>
    <s v="X40"/>
    <n v="202"/>
    <x v="1"/>
    <s v="HVX"/>
    <x v="0"/>
    <s v="Order specific"/>
    <n v="2100"/>
    <n v="5"/>
    <n v="0"/>
    <n v="5.34"/>
    <n v="0"/>
    <n v="0"/>
    <n v="129"/>
    <n v="26.7"/>
    <n v="478.17829457364343"/>
    <n v="0"/>
    <n v="0"/>
    <n v="0"/>
    <n v="688.86"/>
    <s v="Order specific"/>
    <s v="Order specific"/>
    <s v="C"/>
    <s v=""/>
    <n v="0"/>
  </r>
  <r>
    <s v="ASX001322-01"/>
    <s v="横杆"/>
    <s v="X40"/>
    <n v="202"/>
    <x v="1"/>
    <s v="HVX"/>
    <x v="0"/>
    <s v="Order specific"/>
    <n v="2100"/>
    <n v="9"/>
    <n v="0"/>
    <n v="165"/>
    <n v="0"/>
    <n v="0"/>
    <n v="4"/>
    <n v="1485"/>
    <n v="456.25"/>
    <n v="0"/>
    <n v="0"/>
    <n v="0"/>
    <n v="660"/>
    <s v="Order specific"/>
    <s v="Order specific"/>
    <s v="B"/>
    <s v=""/>
    <n v="0"/>
  </r>
  <r>
    <s v="ASX001334-01"/>
    <s v="拨叉销"/>
    <s v="X40"/>
    <n v="202"/>
    <x v="1"/>
    <s v="HVX"/>
    <x v="0"/>
    <s v="Order specific"/>
    <n v="2100"/>
    <n v="17"/>
    <n v="0"/>
    <n v="152.44"/>
    <n v="0"/>
    <n v="0"/>
    <n v="8"/>
    <n v="2591.48"/>
    <n v="410.625"/>
    <n v="0"/>
    <n v="0"/>
    <n v="0"/>
    <n v="1219.52"/>
    <s v="Order specific"/>
    <s v="Order specific"/>
    <s v="B"/>
    <s v=""/>
    <n v="0"/>
  </r>
  <r>
    <s v="ASX001389-01"/>
    <s v="面板"/>
    <s v="VXA"/>
    <n v="202"/>
    <x v="1"/>
    <s v="HVX"/>
    <x v="0"/>
    <s v="Order specific"/>
    <n v="2100"/>
    <n v="2"/>
    <n v="0"/>
    <n v="58.6"/>
    <n v="0"/>
    <n v="0"/>
    <n v="12"/>
    <n v="117.2"/>
    <n v="517.08333333333337"/>
    <n v="0"/>
    <n v="0"/>
    <n v="0"/>
    <n v="703.2"/>
    <s v="Order specific"/>
    <s v="Order specific"/>
    <s v="C"/>
    <s v=""/>
    <n v="0"/>
  </r>
  <r>
    <s v="ASX001391-01S"/>
    <s v="LIFTING LINK"/>
    <s v="VE2"/>
    <n v="105"/>
    <x v="1"/>
    <s v="HVX"/>
    <x v="0"/>
    <s v="Order specific"/>
    <n v="2100"/>
    <n v="4"/>
    <n v="0"/>
    <n v="42.15"/>
    <n v="0"/>
    <n v="0"/>
    <n v="0"/>
    <n v="168.6"/>
    <s v=""/>
    <n v="0"/>
    <n v="0"/>
    <n v="0"/>
    <n v="0"/>
    <s v="Order specific"/>
    <s v="Order specific"/>
    <s v="C"/>
    <s v=""/>
    <n v="0"/>
  </r>
  <r>
    <s v="ASX001392-01"/>
    <s v="垫片"/>
    <s v="X40"/>
    <n v="212"/>
    <x v="1"/>
    <s v="HVX"/>
    <x v="0"/>
    <s v="Order specific"/>
    <n v="2100"/>
    <n v="137"/>
    <n v="0"/>
    <n v="1.37"/>
    <n v="0"/>
    <n v="0"/>
    <n v="26"/>
    <n v="187.69000000000003"/>
    <n v="56.15384615384616"/>
    <n v="0"/>
    <n v="0"/>
    <n v="0"/>
    <n v="35.620000000000005"/>
    <s v="Order specific"/>
    <s v="Order specific"/>
    <s v="C"/>
    <s v=""/>
    <n v="0"/>
  </r>
  <r>
    <s v="ASX001392-02"/>
    <s v="垫片"/>
    <s v="X40"/>
    <n v="212"/>
    <x v="1"/>
    <s v="HVX"/>
    <x v="0"/>
    <s v="Order specific"/>
    <n v="2100"/>
    <n v="137"/>
    <n v="0"/>
    <n v="1.48"/>
    <n v="0"/>
    <n v="0"/>
    <n v="12"/>
    <n v="202.76"/>
    <n v="4167.083333333333"/>
    <n v="0"/>
    <n v="0"/>
    <n v="0"/>
    <n v="17.759999999999998"/>
    <s v="Order specific"/>
    <s v="Order specific"/>
    <s v="C"/>
    <s v=""/>
    <n v="0"/>
  </r>
  <r>
    <s v="ASX001457-01"/>
    <s v="手动分闸按钮"/>
    <s v="VMI"/>
    <n v="202"/>
    <x v="1"/>
    <s v="HVX"/>
    <x v="2"/>
    <s v="MRP"/>
    <s v="VMI"/>
    <n v="4"/>
    <n v="0"/>
    <n v="5.18"/>
    <n v="0"/>
    <n v="0"/>
    <n v="160"/>
    <n v="20.72"/>
    <n v="312.53125"/>
    <n v="0"/>
    <n v="0"/>
    <n v="0"/>
    <n v="828.8"/>
    <s v="&gt;90 days"/>
    <n v="3"/>
    <s v="C"/>
    <n v="21"/>
    <n v="12.756318448155186"/>
  </r>
  <r>
    <s v="ASX001460-01"/>
    <s v="上横梁连接件"/>
    <s v="VMI"/>
    <n v="202"/>
    <x v="1"/>
    <s v="HVX"/>
    <x v="2"/>
    <s v="MRP"/>
    <s v="VMI"/>
    <n v="46"/>
    <n v="0"/>
    <n v="7.49"/>
    <n v="0"/>
    <n v="0"/>
    <n v="902"/>
    <n v="344.54"/>
    <n v="1.6186252771618626"/>
    <n v="0"/>
    <n v="0"/>
    <n v="0"/>
    <n v="6755.9800000000005"/>
    <s v="&lt;15 days"/>
    <n v="3"/>
    <s v="C"/>
    <n v="21"/>
    <n v="0"/>
  </r>
  <r>
    <s v="ASX001469-01"/>
    <s v="CAM"/>
    <s v="SM"/>
    <n v="202"/>
    <x v="1"/>
    <s v="HVX"/>
    <x v="1"/>
    <s v="kanban"/>
    <n v="2600"/>
    <n v="173"/>
    <n v="250"/>
    <n v="1.86"/>
    <n v="0"/>
    <n v="80"/>
    <n v="372"/>
    <n v="321.78000000000003"/>
    <n v="45.134408602150536"/>
    <n v="0"/>
    <n v="74.400000000000006"/>
    <n v="465"/>
    <n v="691.92000000000007"/>
    <s v="&lt;90 days"/>
    <n v="3"/>
    <s v="C"/>
    <n v="21"/>
    <n v="113.56170067897558"/>
  </r>
  <r>
    <s v="ASX001500-01"/>
    <s v="熔丝管头"/>
    <s v="CVX"/>
    <n v="212"/>
    <x v="1"/>
    <s v="HVX"/>
    <x v="0"/>
    <s v="Order specific"/>
    <n v="2100"/>
    <n v="141"/>
    <n v="0"/>
    <n v="30.63"/>
    <n v="0"/>
    <n v="0"/>
    <n v="15"/>
    <n v="4318.83"/>
    <n v="4209.666666666667"/>
    <n v="0"/>
    <n v="0"/>
    <n v="0"/>
    <n v="459.45"/>
    <s v="Order specific"/>
    <s v="Order specific"/>
    <s v="B"/>
    <s v=""/>
    <n v="0"/>
  </r>
  <r>
    <s v="ASX001503-01"/>
    <s v="底部接地铜牌"/>
    <s v="VMI"/>
    <n v="202"/>
    <x v="1"/>
    <s v="HVX"/>
    <x v="2"/>
    <s v="MRP"/>
    <s v="VMI"/>
    <n v="9"/>
    <n v="0"/>
    <n v="359.52"/>
    <n v="0"/>
    <n v="0"/>
    <n v="1535"/>
    <n v="3235.68"/>
    <n v="33.527687296416936"/>
    <n v="0"/>
    <n v="0"/>
    <n v="0"/>
    <n v="551863.19999999995"/>
    <s v="&lt;90 days"/>
    <n v="1"/>
    <s v="B"/>
    <n v="7"/>
    <n v="1689.68322424949"/>
  </r>
  <r>
    <s v="ASX001504-01"/>
    <s v="底部接地铜牌与壳连接"/>
    <s v="VMI"/>
    <n v="202"/>
    <x v="1"/>
    <s v="HVX"/>
    <x v="2"/>
    <s v="MRP"/>
    <s v="VMI"/>
    <n v="4"/>
    <n v="0"/>
    <n v="174.03"/>
    <n v="0"/>
    <n v="0"/>
    <n v="1534"/>
    <n v="696.12"/>
    <n v="2.1414602346805736"/>
    <n v="0"/>
    <n v="0"/>
    <n v="0"/>
    <n v="266962.02"/>
    <s v="&lt;15 days"/>
    <n v="1"/>
    <s v="C"/>
    <n v="7"/>
    <n v="0"/>
  </r>
  <r>
    <s v="ASX001527-01"/>
    <s v="THREADED ROD"/>
    <s v="SM"/>
    <n v="202"/>
    <x v="1"/>
    <s v="HVX"/>
    <x v="1"/>
    <s v="kanban"/>
    <n v="2600"/>
    <n v="79"/>
    <n v="80"/>
    <n v="1.97"/>
    <n v="0"/>
    <n v="20"/>
    <n v="367"/>
    <n v="155.63"/>
    <n v="3.9782016348773839"/>
    <n v="0"/>
    <n v="19.7"/>
    <n v="157.6"/>
    <n v="722.99"/>
    <s v="&lt;15 days"/>
    <n v="3"/>
    <s v="C"/>
    <n v="21"/>
    <n v="0"/>
  </r>
  <r>
    <s v="ASX001569-01Z"/>
    <s v="24KV面板210mm"/>
    <s v="O24"/>
    <n v="202"/>
    <x v="1"/>
    <s v="HVX"/>
    <x v="0"/>
    <s v="Order specific"/>
    <n v="2100"/>
    <n v="1"/>
    <n v="0"/>
    <n v="80.98"/>
    <n v="0"/>
    <n v="0"/>
    <n v="36"/>
    <n v="80.98"/>
    <n v="800.97222222222229"/>
    <n v="0"/>
    <n v="0"/>
    <n v="0"/>
    <n v="2915.28"/>
    <s v="Order specific"/>
    <s v="Order specific"/>
    <s v="C"/>
    <s v=""/>
    <n v="0"/>
  </r>
  <r>
    <s v="ASX001573-01"/>
    <s v="BRACKET"/>
    <s v="SM"/>
    <n v="202"/>
    <x v="1"/>
    <s v="HVX"/>
    <x v="1"/>
    <s v="kanban"/>
    <n v="2600"/>
    <n v="46"/>
    <n v="80"/>
    <n v="3.05"/>
    <n v="0"/>
    <n v="20"/>
    <n v="459"/>
    <n v="140.29999999999998"/>
    <n v="0.79520697167755994"/>
    <n v="0"/>
    <n v="30.5"/>
    <n v="244"/>
    <n v="1399.9499999999998"/>
    <s v="&lt;15 days"/>
    <n v="3"/>
    <s v="C"/>
    <n v="21"/>
    <n v="0"/>
  </r>
  <r>
    <s v="ASX001608-01"/>
    <s v="钮簧"/>
    <s v="VXA"/>
    <n v="219"/>
    <x v="1"/>
    <s v="HVX"/>
    <x v="0"/>
    <s v="Order specific"/>
    <n v="2100"/>
    <n v="8"/>
    <n v="0"/>
    <n v="0.85"/>
    <n v="0"/>
    <n v="0"/>
    <n v="12"/>
    <n v="6.8"/>
    <n v="1399.1666666666667"/>
    <n v="0"/>
    <n v="0"/>
    <n v="0"/>
    <n v="10.199999999999999"/>
    <s v="Order specific"/>
    <s v="Order specific"/>
    <s v="C"/>
    <s v=""/>
    <n v="0"/>
  </r>
  <r>
    <s v="ASX001614-01"/>
    <s v="航空插支架"/>
    <s v="X40"/>
    <n v="202"/>
    <x v="1"/>
    <s v="HVX"/>
    <x v="0"/>
    <s v="Order specific"/>
    <n v="2100"/>
    <n v="12"/>
    <n v="8"/>
    <n v="35.799999999999997"/>
    <n v="0"/>
    <n v="0"/>
    <n v="75"/>
    <n v="429.59999999999997"/>
    <n v="38.933333333333337"/>
    <n v="0"/>
    <n v="0"/>
    <n v="286.39999999999998"/>
    <n v="2685"/>
    <s v="Order specific"/>
    <s v="Order specific"/>
    <s v="C"/>
    <s v=""/>
    <n v="0"/>
  </r>
  <r>
    <s v="ASX001618-01"/>
    <s v="耳朵架"/>
    <s v="X40"/>
    <n v="202"/>
    <x v="1"/>
    <s v="HVX"/>
    <x v="0"/>
    <s v="Order specific"/>
    <n v="2100"/>
    <n v="6"/>
    <n v="0"/>
    <n v="67.239999999999995"/>
    <n v="0"/>
    <n v="0"/>
    <n v="6"/>
    <n v="403.43999999999994"/>
    <n v="730"/>
    <n v="0"/>
    <n v="0"/>
    <n v="0"/>
    <n v="403.43999999999994"/>
    <s v="Order specific"/>
    <s v="Order specific"/>
    <s v="C"/>
    <s v=""/>
    <n v="0"/>
  </r>
  <r>
    <s v="ASX001620-01"/>
    <s v="拉簧"/>
    <s v="VMI"/>
    <n v="219"/>
    <x v="1"/>
    <s v="HVX"/>
    <x v="2"/>
    <s v="MRP"/>
    <s v="VMI"/>
    <n v="159"/>
    <n v="0"/>
    <n v="0.41"/>
    <n v="0"/>
    <n v="0"/>
    <n v="3163"/>
    <n v="65.19"/>
    <n v="0.69238065128042992"/>
    <n v="0"/>
    <n v="0"/>
    <n v="0"/>
    <n v="1296.83"/>
    <s v="&lt;15 days"/>
    <n v="3"/>
    <s v="C"/>
    <n v="21"/>
    <n v="0"/>
  </r>
  <r>
    <s v="ASX001622-02"/>
    <s v="标签"/>
    <s v="VXA"/>
    <n v="202"/>
    <x v="1"/>
    <s v="HVX"/>
    <x v="0"/>
    <s v="Order specific"/>
    <n v="2100"/>
    <n v="2"/>
    <n v="0"/>
    <n v="0.45"/>
    <n v="0"/>
    <n v="0"/>
    <n v="10"/>
    <n v="0.9"/>
    <n v="5803.5"/>
    <n v="0"/>
    <n v="0"/>
    <n v="0"/>
    <n v="4.5"/>
    <s v="Order specific"/>
    <s v="Order specific"/>
    <s v="C"/>
    <s v=""/>
    <n v="0"/>
  </r>
  <r>
    <s v="ASX001629-02"/>
    <s v="超程调节铜杆"/>
    <s v="VMI"/>
    <n v="212"/>
    <x v="1"/>
    <s v="HVX"/>
    <x v="2"/>
    <s v="MRP"/>
    <s v="VMI"/>
    <n v="155"/>
    <n v="0"/>
    <n v="25"/>
    <n v="0"/>
    <n v="0"/>
    <n v="5024"/>
    <n v="3875"/>
    <n v="0.14530254777070065"/>
    <n v="0"/>
    <n v="0"/>
    <n v="0"/>
    <n v="125600"/>
    <s v="&lt;15 days"/>
    <n v="2"/>
    <s v="B"/>
    <n v="14"/>
    <n v="0"/>
  </r>
  <r>
    <s v="ASX001631-01"/>
    <s v="分闸弹簧"/>
    <s v="VMI"/>
    <n v="219"/>
    <x v="1"/>
    <s v="HVX"/>
    <x v="2"/>
    <s v="MRP"/>
    <s v="VMI"/>
    <n v="132"/>
    <n v="0"/>
    <n v="7.28"/>
    <n v="0"/>
    <n v="0"/>
    <n v="5258"/>
    <n v="960.96"/>
    <n v="10.759794598706733"/>
    <n v="0"/>
    <n v="0"/>
    <n v="0"/>
    <n v="38278.239999999998"/>
    <s v="&lt;15 days"/>
    <n v="2"/>
    <s v="B"/>
    <n v="14"/>
    <n v="0"/>
  </r>
  <r>
    <s v="ASX001633-01"/>
    <s v="标签"/>
    <s v="VXA"/>
    <n v="202"/>
    <x v="1"/>
    <s v="HVX"/>
    <x v="0"/>
    <s v="Order specific"/>
    <n v="2100"/>
    <n v="1"/>
    <n v="0"/>
    <n v="2"/>
    <n v="0"/>
    <n v="0"/>
    <n v="12"/>
    <n v="2"/>
    <n v="4015"/>
    <n v="0"/>
    <n v="0"/>
    <n v="0"/>
    <n v="24"/>
    <s v="Order specific"/>
    <s v="Order specific"/>
    <s v="C"/>
    <s v=""/>
    <n v="0"/>
  </r>
  <r>
    <s v="ASX001633-02"/>
    <s v="标签"/>
    <s v="VXA"/>
    <n v="202"/>
    <x v="1"/>
    <s v="HVX"/>
    <x v="0"/>
    <s v="Order specific"/>
    <n v="2100"/>
    <n v="1"/>
    <n v="0"/>
    <n v="2"/>
    <n v="0"/>
    <n v="0"/>
    <n v="12"/>
    <n v="2"/>
    <n v="30.416666666666664"/>
    <n v="0"/>
    <n v="0"/>
    <n v="0"/>
    <n v="24"/>
    <s v="Order specific"/>
    <s v="Order specific"/>
    <s v="C"/>
    <s v=""/>
    <n v="0"/>
  </r>
  <r>
    <s v="ASX001640-01"/>
    <s v="TERMINAL BLOCK"/>
    <s v="SM"/>
    <n v="219"/>
    <x v="1"/>
    <s v="HVX"/>
    <x v="1"/>
    <s v="kanban"/>
    <n v="2600"/>
    <n v="8982"/>
    <n v="1400"/>
    <n v="1.68"/>
    <n v="0"/>
    <n v="1000"/>
    <n v="8650"/>
    <n v="15089.76"/>
    <n v="4.2196531791907514E-2"/>
    <n v="0"/>
    <n v="840"/>
    <n v="2352"/>
    <n v="14532"/>
    <s v="&lt;15 days"/>
    <n v="2"/>
    <s v="A"/>
    <n v="14"/>
    <n v="0"/>
  </r>
  <r>
    <s v="ASX001641-01"/>
    <s v="TERMINAL BLOCK"/>
    <s v="SM"/>
    <n v="219"/>
    <x v="1"/>
    <s v="HVX"/>
    <x v="1"/>
    <s v="kanban"/>
    <n v="2600"/>
    <n v="442"/>
    <n v="130"/>
    <n v="0.71"/>
    <n v="0"/>
    <n v="45"/>
    <n v="194"/>
    <n v="313.82"/>
    <n v="16899.123711340206"/>
    <n v="0"/>
    <n v="15.975"/>
    <n v="92.3"/>
    <n v="137.73999999999998"/>
    <s v="&gt;90 days"/>
    <n v="3"/>
    <s v="C"/>
    <n v="21"/>
    <n v="206.86381711587558"/>
  </r>
  <r>
    <s v="ASX001642-01"/>
    <s v="端子排挡卡"/>
    <s v="VMI"/>
    <n v="219"/>
    <x v="1"/>
    <s v="HVX"/>
    <x v="2"/>
    <s v="MRP"/>
    <s v="VMI"/>
    <n v="49"/>
    <n v="0"/>
    <n v="1.98"/>
    <n v="0"/>
    <n v="0"/>
    <n v="126"/>
    <n v="97.02"/>
    <n v="1280.3968253968253"/>
    <n v="0"/>
    <n v="0"/>
    <n v="0"/>
    <n v="249.48"/>
    <s v="&gt;90 days"/>
    <n v="3"/>
    <s v="C"/>
    <n v="21"/>
    <n v="62.982980901258287"/>
  </r>
  <r>
    <s v="ASX001644-01"/>
    <s v="标签"/>
    <s v="VXA"/>
    <n v="202"/>
    <x v="1"/>
    <s v="HVX"/>
    <x v="0"/>
    <s v="Order specific"/>
    <n v="2100"/>
    <n v="13"/>
    <n v="0"/>
    <n v="0.12"/>
    <n v="0"/>
    <n v="0"/>
    <n v="12"/>
    <n v="1.56"/>
    <n v="1490.4166666666665"/>
    <n v="0"/>
    <n v="0"/>
    <n v="0"/>
    <n v="1.44"/>
    <s v="Order specific"/>
    <s v="Order specific"/>
    <s v="C"/>
    <s v=""/>
    <n v="0"/>
  </r>
  <r>
    <s v="ASX001654-01"/>
    <s v="接线端子"/>
    <s v="VXA"/>
    <n v="219"/>
    <x v="1"/>
    <s v="HVX"/>
    <x v="0"/>
    <s v="Order specific"/>
    <n v="2100"/>
    <n v="242"/>
    <n v="0"/>
    <n v="1.32"/>
    <n v="0"/>
    <n v="0"/>
    <n v="380"/>
    <n v="319.44"/>
    <n v="12.486842105263159"/>
    <n v="0"/>
    <n v="0"/>
    <n v="0"/>
    <n v="501.6"/>
    <s v="Order specific"/>
    <s v="Order specific"/>
    <s v="C"/>
    <s v=""/>
    <n v="0"/>
  </r>
  <r>
    <s v="ASX001669-01"/>
    <s v="合闸手车联锁安装片"/>
    <s v="VMI"/>
    <n v="202"/>
    <x v="1"/>
    <s v="HVX"/>
    <x v="2"/>
    <s v="MRP"/>
    <s v="VMI"/>
    <n v="46"/>
    <n v="0"/>
    <n v="8.5"/>
    <n v="0"/>
    <n v="0"/>
    <n v="902"/>
    <n v="391"/>
    <n v="97.926829268292693"/>
    <n v="0"/>
    <n v="0"/>
    <n v="0"/>
    <n v="7667"/>
    <s v="&gt;90 days"/>
    <n v="3"/>
    <s v="C"/>
    <n v="21"/>
    <n v="202.7201095890411"/>
  </r>
  <r>
    <s v="ASX001678-02"/>
    <s v="拨叉销"/>
    <s v="O12"/>
    <n v="202"/>
    <x v="1"/>
    <s v="HVX"/>
    <x v="0"/>
    <s v="Order specific"/>
    <n v="2100"/>
    <n v="30"/>
    <n v="0"/>
    <n v="53.22"/>
    <n v="0"/>
    <n v="0"/>
    <n v="342"/>
    <n v="1596.6"/>
    <n v="49.093567251461984"/>
    <n v="0"/>
    <n v="0"/>
    <n v="0"/>
    <n v="18201.239999999998"/>
    <s v="Order specific"/>
    <s v="Order specific"/>
    <s v="B"/>
    <s v=""/>
    <n v="0"/>
  </r>
  <r>
    <s v="ASX001678-03"/>
    <s v="拨叉销"/>
    <s v="VMI"/>
    <n v="202"/>
    <x v="1"/>
    <s v="HVX"/>
    <x v="2"/>
    <s v="MRP"/>
    <s v="VMI"/>
    <n v="3"/>
    <n v="0"/>
    <n v="76.47"/>
    <n v="0"/>
    <n v="0"/>
    <n v="632"/>
    <n v="229.41"/>
    <n v="17.325949367088608"/>
    <n v="0"/>
    <n v="0"/>
    <n v="0"/>
    <n v="48329.04"/>
    <s v="&lt;30 days"/>
    <n v="2"/>
    <s v="C"/>
    <n v="14"/>
    <n v="29.065304219178088"/>
  </r>
  <r>
    <s v="ASX001681-01"/>
    <s v="垫圏"/>
    <s v="O24"/>
    <n v="202"/>
    <x v="1"/>
    <s v="HVX"/>
    <x v="0"/>
    <s v="Order specific"/>
    <n v="2100"/>
    <n v="30"/>
    <n v="0"/>
    <n v="0.45"/>
    <n v="0"/>
    <n v="0"/>
    <n v="144"/>
    <n v="13.5"/>
    <n v="7.6041666666666661"/>
    <n v="0"/>
    <n v="0"/>
    <n v="0"/>
    <n v="64.8"/>
    <s v="Order specific"/>
    <s v="Order specific"/>
    <s v="C"/>
    <s v=""/>
    <n v="0"/>
  </r>
  <r>
    <s v="ASX001685-01"/>
    <s v="24KV IP左侧板275mm 1250A"/>
    <s v="O24"/>
    <n v="202"/>
    <x v="1"/>
    <s v="HVX"/>
    <x v="0"/>
    <s v="Order specific"/>
    <n v="2100"/>
    <n v="18"/>
    <n v="0"/>
    <n v="29.63"/>
    <n v="0"/>
    <n v="0"/>
    <n v="21"/>
    <n v="533.34"/>
    <n v="521.42857142857144"/>
    <n v="0"/>
    <n v="0"/>
    <n v="0"/>
    <n v="622.23"/>
    <s v="Order specific"/>
    <s v="Order specific"/>
    <s v="C"/>
    <s v=""/>
    <n v="0"/>
  </r>
  <r>
    <s v="ASX001685-02"/>
    <s v="24KV IP右侧板275mm 1250A"/>
    <s v="O24"/>
    <n v="202"/>
    <x v="1"/>
    <s v="HVX"/>
    <x v="0"/>
    <s v="Order specific"/>
    <n v="2100"/>
    <n v="21"/>
    <n v="0"/>
    <n v="29.75"/>
    <n v="0"/>
    <n v="0"/>
    <n v="20"/>
    <n v="624.75"/>
    <n v="328.5"/>
    <n v="0"/>
    <n v="0"/>
    <n v="0"/>
    <n v="595"/>
    <s v="Order specific"/>
    <s v="Order specific"/>
    <s v="C"/>
    <s v=""/>
    <n v="0"/>
  </r>
  <r>
    <s v="ASX001697-01"/>
    <s v="接线端子"/>
    <s v="VXA"/>
    <n v="219"/>
    <x v="1"/>
    <s v="HVX"/>
    <x v="0"/>
    <s v="Order specific"/>
    <n v="2100"/>
    <n v="159"/>
    <n v="0"/>
    <n v="1.67"/>
    <n v="0"/>
    <n v="0"/>
    <n v="170"/>
    <n v="265.52999999999997"/>
    <n v="45.088235294117652"/>
    <n v="0"/>
    <n v="0"/>
    <n v="0"/>
    <n v="283.89999999999998"/>
    <s v="Order specific"/>
    <s v="Order specific"/>
    <s v="C"/>
    <s v=""/>
    <n v="0"/>
  </r>
  <r>
    <s v="ASX001699-01"/>
    <s v="端子挡板"/>
    <s v="VXA"/>
    <n v="219"/>
    <x v="1"/>
    <s v="HVX"/>
    <x v="0"/>
    <s v="Order specific"/>
    <n v="2100"/>
    <n v="178"/>
    <n v="0"/>
    <n v="0.73"/>
    <n v="0"/>
    <n v="0"/>
    <n v="22"/>
    <n v="129.94"/>
    <n v="2637.9545454545455"/>
    <n v="0"/>
    <n v="0"/>
    <n v="0"/>
    <n v="16.059999999999999"/>
    <s v="Order specific"/>
    <s v="Order specific"/>
    <s v="C"/>
    <s v=""/>
    <n v="0"/>
  </r>
  <r>
    <s v="ASX001705-01"/>
    <s v="触子片（10mm)"/>
    <s v="VMI"/>
    <n v="202"/>
    <x v="1"/>
    <s v="HVX"/>
    <x v="2"/>
    <s v="MRP"/>
    <s v="VMI"/>
    <n v="1889"/>
    <n v="0"/>
    <n v="27.17"/>
    <n v="0"/>
    <n v="0"/>
    <n v="12578"/>
    <n v="51324.130000000005"/>
    <n v="5.1653681030370491"/>
    <n v="0"/>
    <n v="0"/>
    <n v="0"/>
    <n v="341744.26"/>
    <s v="&lt;15 days"/>
    <n v="1"/>
    <s v="A"/>
    <n v="7"/>
    <n v="0"/>
  </r>
  <r>
    <s v="ASX001708-01"/>
    <s v="熔丝杆限位圈"/>
    <s v="CVX"/>
    <n v="212"/>
    <x v="1"/>
    <s v="HVX"/>
    <x v="0"/>
    <s v="Order specific"/>
    <n v="2100"/>
    <n v="12"/>
    <n v="0"/>
    <n v="15.7"/>
    <n v="0"/>
    <n v="0"/>
    <n v="0"/>
    <n v="188.39999999999998"/>
    <s v=""/>
    <n v="0"/>
    <n v="0"/>
    <n v="0"/>
    <n v="0"/>
    <s v="Order specific"/>
    <s v="Order specific"/>
    <s v="C"/>
    <s v=""/>
    <n v="0"/>
  </r>
  <r>
    <s v="ASX001720-01"/>
    <s v="面板"/>
    <s v="CVX"/>
    <n v="202"/>
    <x v="1"/>
    <s v="HVX"/>
    <x v="0"/>
    <s v="Order specific"/>
    <n v="2100"/>
    <n v="5"/>
    <n v="0"/>
    <n v="68.52"/>
    <n v="0"/>
    <n v="0"/>
    <n v="0"/>
    <n v="342.59999999999997"/>
    <s v=""/>
    <n v="0"/>
    <n v="0"/>
    <n v="0"/>
    <n v="0"/>
    <s v="Order specific"/>
    <s v="Order specific"/>
    <s v="C"/>
    <s v=""/>
    <n v="0"/>
  </r>
  <r>
    <s v="ASX001722-01"/>
    <s v="绝缘板"/>
    <s v="CVX"/>
    <n v="212"/>
    <x v="1"/>
    <s v="HVX"/>
    <x v="0"/>
    <s v="Order specific"/>
    <n v="2100"/>
    <n v="2"/>
    <n v="0"/>
    <n v="74.239999999999995"/>
    <n v="0"/>
    <n v="0"/>
    <n v="0"/>
    <n v="148.47999999999999"/>
    <s v=""/>
    <n v="0"/>
    <n v="0"/>
    <n v="0"/>
    <n v="0"/>
    <s v="Order specific"/>
    <s v="Order specific"/>
    <s v="C"/>
    <s v=""/>
    <n v="0"/>
  </r>
  <r>
    <s v="ASX001725-01"/>
    <s v="连接片"/>
    <s v="CVX"/>
    <n v="212"/>
    <x v="1"/>
    <s v="HVX"/>
    <x v="0"/>
    <s v="Order specific"/>
    <n v="2100"/>
    <n v="4"/>
    <n v="0"/>
    <n v="68.010000000000005"/>
    <n v="0"/>
    <n v="0"/>
    <n v="0"/>
    <n v="272.04000000000002"/>
    <s v=""/>
    <n v="0"/>
    <n v="0"/>
    <n v="0"/>
    <n v="0"/>
    <s v="Order specific"/>
    <s v="Order specific"/>
    <s v="C"/>
    <s v=""/>
    <n v="0"/>
  </r>
  <r>
    <s v="ASX001726-01"/>
    <s v="航空插安装支架"/>
    <s v="CVX"/>
    <n v="202"/>
    <x v="1"/>
    <s v="HVX"/>
    <x v="0"/>
    <s v="Order specific"/>
    <n v="2100"/>
    <n v="5"/>
    <n v="0"/>
    <n v="23.77"/>
    <n v="0"/>
    <n v="0"/>
    <n v="0"/>
    <n v="118.85"/>
    <s v=""/>
    <n v="0"/>
    <n v="0"/>
    <n v="0"/>
    <n v="0"/>
    <s v="Order specific"/>
    <s v="Order specific"/>
    <s v="C"/>
    <s v=""/>
    <n v="0"/>
  </r>
  <r>
    <s v="ASX001728-01"/>
    <s v="隔板"/>
    <s v="CVX"/>
    <n v="212"/>
    <x v="1"/>
    <s v="HVX"/>
    <x v="0"/>
    <s v="Order specific"/>
    <n v="2100"/>
    <n v="4"/>
    <n v="0"/>
    <n v="56.4"/>
    <n v="0"/>
    <n v="0"/>
    <n v="0"/>
    <n v="225.6"/>
    <s v=""/>
    <n v="0"/>
    <n v="0"/>
    <n v="0"/>
    <n v="0"/>
    <s v="Order specific"/>
    <s v="Order specific"/>
    <s v="C"/>
    <s v=""/>
    <n v="0"/>
  </r>
  <r>
    <s v="ASX001730-01"/>
    <s v="隔板"/>
    <s v="CVX"/>
    <n v="212"/>
    <x v="1"/>
    <s v="HVX"/>
    <x v="0"/>
    <s v="Order specific"/>
    <n v="2100"/>
    <n v="2"/>
    <n v="0"/>
    <n v="99.09"/>
    <n v="0"/>
    <n v="0"/>
    <n v="0"/>
    <n v="198.18"/>
    <s v=""/>
    <n v="0"/>
    <n v="0"/>
    <n v="0"/>
    <n v="0"/>
    <s v="Order specific"/>
    <s v="Order specific"/>
    <s v="C"/>
    <s v=""/>
    <n v="0"/>
  </r>
  <r>
    <s v="ASX001731-01"/>
    <s v="熔丝座支撑杆"/>
    <s v="CVX"/>
    <n v="212"/>
    <x v="1"/>
    <s v="HVX"/>
    <x v="0"/>
    <s v="Order specific"/>
    <n v="2100"/>
    <n v="4"/>
    <n v="0"/>
    <n v="86.2"/>
    <n v="0"/>
    <n v="0"/>
    <n v="0"/>
    <n v="344.8"/>
    <s v=""/>
    <n v="0"/>
    <n v="0"/>
    <n v="0"/>
    <n v="0"/>
    <s v="Order specific"/>
    <s v="Order specific"/>
    <s v="C"/>
    <s v=""/>
    <n v="0"/>
  </r>
  <r>
    <s v="ASX001732-01"/>
    <s v="铡板"/>
    <s v="CVX"/>
    <n v="212"/>
    <x v="1"/>
    <s v="HVX"/>
    <x v="0"/>
    <s v="Order specific"/>
    <n v="2100"/>
    <n v="3"/>
    <n v="0"/>
    <n v="88.78"/>
    <n v="0"/>
    <n v="0"/>
    <n v="0"/>
    <n v="266.34000000000003"/>
    <s v=""/>
    <n v="0"/>
    <n v="0"/>
    <n v="0"/>
    <n v="0"/>
    <s v="Order specific"/>
    <s v="Order specific"/>
    <s v="C"/>
    <s v=""/>
    <n v="0"/>
  </r>
  <r>
    <s v="ASX001744-01"/>
    <s v="散热片"/>
    <s v="VMI"/>
    <n v="212"/>
    <x v="1"/>
    <s v="HVX"/>
    <x v="2"/>
    <s v="MRP"/>
    <s v="VMI"/>
    <n v="9"/>
    <n v="0"/>
    <n v="286.17"/>
    <n v="0"/>
    <n v="0"/>
    <n v="222"/>
    <n v="2575.5300000000002"/>
    <n v="4.9324324324324325"/>
    <n v="0"/>
    <n v="0"/>
    <n v="0"/>
    <n v="63529.740000000005"/>
    <s v="&lt;15 days"/>
    <n v="2"/>
    <s v="B"/>
    <n v="14"/>
    <n v="0"/>
  </r>
  <r>
    <s v="ASX001748-01"/>
    <s v="大电流极柱密封垫块"/>
    <s v="VMI"/>
    <n v="202"/>
    <x v="1"/>
    <s v="HVX"/>
    <x v="2"/>
    <s v="MRP"/>
    <s v="VMI"/>
    <n v="421"/>
    <n v="0"/>
    <n v="4.03"/>
    <n v="0"/>
    <n v="0"/>
    <n v="18661"/>
    <n v="1696.63"/>
    <n v="0.1760355822303199"/>
    <n v="0"/>
    <n v="0"/>
    <n v="0"/>
    <n v="75203.83"/>
    <s v="&lt;15 days"/>
    <n v="2"/>
    <s v="B"/>
    <n v="14"/>
    <n v="0"/>
  </r>
  <r>
    <s v="ASX001748-02"/>
    <s v="小电流极柱密封垫块"/>
    <s v="VMI"/>
    <n v="202"/>
    <x v="1"/>
    <s v="HVX"/>
    <x v="2"/>
    <s v="MRP"/>
    <s v="VMI"/>
    <n v="15"/>
    <n v="0"/>
    <n v="10.95"/>
    <n v="0"/>
    <n v="0"/>
    <n v="3987"/>
    <n v="164.25"/>
    <n v="38.541509907198396"/>
    <n v="0"/>
    <n v="0"/>
    <n v="0"/>
    <n v="43657.649999999994"/>
    <s v="&lt;90 days"/>
    <n v="2"/>
    <s v="C"/>
    <n v="14"/>
    <n v="69.027456057007129"/>
  </r>
  <r>
    <s v="ASX001748-03"/>
    <s v="大电流极柱密封垫块3150A"/>
    <s v="VMI"/>
    <n v="202"/>
    <x v="1"/>
    <s v="HVX"/>
    <x v="2"/>
    <s v="MRP"/>
    <s v="VMI"/>
    <n v="3"/>
    <n v="0"/>
    <n v="11.82"/>
    <n v="0"/>
    <n v="0"/>
    <n v="2436"/>
    <n v="35.46"/>
    <n v="2.2475369458128078"/>
    <n v="0"/>
    <n v="0"/>
    <n v="0"/>
    <n v="28793.52"/>
    <s v="&lt;15 days"/>
    <n v="2"/>
    <s v="C"/>
    <n v="14"/>
    <n v="0"/>
  </r>
  <r>
    <s v="ASX001754-01"/>
    <s v="框架"/>
    <s v="CVX"/>
    <n v="202"/>
    <x v="1"/>
    <s v="HVX"/>
    <x v="0"/>
    <s v="Order specific"/>
    <n v="2100"/>
    <n v="2"/>
    <n v="0"/>
    <n v="197.78"/>
    <n v="0"/>
    <n v="0"/>
    <n v="0"/>
    <n v="395.56"/>
    <s v=""/>
    <n v="0"/>
    <n v="0"/>
    <n v="0"/>
    <n v="0"/>
    <s v="Order specific"/>
    <s v="Order specific"/>
    <s v="C"/>
    <s v=""/>
    <n v="0"/>
  </r>
  <r>
    <s v="ASX001764-01"/>
    <s v="活门间隔套（小电流275mm)"/>
    <s v="O12"/>
    <n v="212"/>
    <x v="1"/>
    <s v="HVX"/>
    <x v="0"/>
    <s v="Order specific"/>
    <n v="2100"/>
    <n v="12"/>
    <n v="0"/>
    <n v="5"/>
    <n v="0"/>
    <n v="0"/>
    <n v="116"/>
    <n v="60"/>
    <n v="6.2931034482758621"/>
    <n v="0"/>
    <n v="0"/>
    <n v="0"/>
    <n v="580"/>
    <s v="Order specific"/>
    <s v="Order specific"/>
    <s v="C"/>
    <s v=""/>
    <n v="0"/>
  </r>
  <r>
    <s v="ASX001766-01"/>
    <s v="INTERLOCK"/>
    <s v="SM"/>
    <n v="202"/>
    <x v="1"/>
    <s v="HVX"/>
    <x v="1"/>
    <s v="kanban"/>
    <n v="2600"/>
    <n v="239"/>
    <n v="80"/>
    <n v="4.5999999999999996"/>
    <n v="0"/>
    <n v="40"/>
    <n v="220"/>
    <n v="1099.3999999999999"/>
    <n v="19.909090909090907"/>
    <n v="0"/>
    <n v="92"/>
    <n v="368"/>
    <n v="1011.9999999999999"/>
    <s v="&lt;30 days"/>
    <n v="3"/>
    <s v="B"/>
    <n v="21"/>
    <n v="0"/>
  </r>
  <r>
    <s v="ASX001789-01"/>
    <s v="极柱超程调节螺杆"/>
    <s v="SM"/>
    <n v="202"/>
    <x v="1"/>
    <s v="HVX"/>
    <x v="1"/>
    <s v="kanban"/>
    <n v="2600"/>
    <n v="461"/>
    <n v="707"/>
    <n v="6.75"/>
    <n v="0"/>
    <n v="180"/>
    <n v="5369"/>
    <n v="3111.75"/>
    <n v="16.247904637735147"/>
    <n v="0"/>
    <n v="607.5"/>
    <n v="4772.25"/>
    <n v="36240.75"/>
    <s v="&lt;30 days"/>
    <n v="2"/>
    <s v="B"/>
    <n v="14"/>
    <n v="284.13789299019874"/>
  </r>
  <r>
    <s v="ASX001789-02"/>
    <s v="超程调节螺杆"/>
    <s v="VMI"/>
    <n v="202"/>
    <x v="1"/>
    <s v="HVX"/>
    <x v="2"/>
    <s v="MRP"/>
    <s v="VMI"/>
    <n v="6"/>
    <n v="0"/>
    <n v="6.78"/>
    <n v="0"/>
    <n v="0"/>
    <n v="928"/>
    <n v="40.68"/>
    <n v="181.32004310344828"/>
    <n v="0"/>
    <n v="0"/>
    <n v="0"/>
    <n v="6291.84"/>
    <s v="&gt;90 days"/>
    <n v="3"/>
    <s v="C"/>
    <n v="21"/>
    <n v="23.73924415416159"/>
  </r>
  <r>
    <s v="ASX001829-01Z"/>
    <s v="面板"/>
    <s v="X40"/>
    <n v="202"/>
    <x v="1"/>
    <s v="HVX"/>
    <x v="0"/>
    <s v="Order specific"/>
    <n v="2100"/>
    <n v="3"/>
    <n v="0"/>
    <n v="127.01"/>
    <n v="0"/>
    <n v="0"/>
    <n v="1"/>
    <n v="381.03000000000003"/>
    <n v="2190"/>
    <n v="0"/>
    <n v="0"/>
    <n v="0"/>
    <n v="127.01"/>
    <s v="Order specific"/>
    <s v="Order specific"/>
    <s v="C"/>
    <s v=""/>
    <n v="0"/>
  </r>
  <r>
    <s v="ASX001829-02Z"/>
    <s v="KYN61面板300mm"/>
    <s v="VMI"/>
    <n v="202"/>
    <x v="1"/>
    <s v="HVX"/>
    <x v="2"/>
    <s v="MRP"/>
    <s v="VMI"/>
    <n v="3"/>
    <n v="0"/>
    <n v="112.28"/>
    <n v="0"/>
    <n v="0"/>
    <n v="175"/>
    <n v="336.84000000000003"/>
    <n v="6.2571428571428571"/>
    <n v="0"/>
    <n v="0"/>
    <n v="0"/>
    <n v="19649"/>
    <s v="&lt;15 days"/>
    <n v="2"/>
    <s v="C"/>
    <n v="14"/>
    <n v="0"/>
  </r>
  <r>
    <s v="ASX001830-01"/>
    <s v="拨叉销中间相"/>
    <s v="VMI"/>
    <n v="202"/>
    <x v="1"/>
    <s v="HVX"/>
    <x v="2"/>
    <s v="MRP"/>
    <s v="VMI"/>
    <n v="6"/>
    <n v="0"/>
    <n v="17.2"/>
    <n v="0"/>
    <n v="0"/>
    <n v="402"/>
    <n v="103.19999999999999"/>
    <n v="2.7238805970149254"/>
    <n v="0"/>
    <n v="0"/>
    <n v="0"/>
    <n v="6914.4"/>
    <s v="&lt;15 days"/>
    <n v="3"/>
    <s v="C"/>
    <n v="21"/>
    <n v="0"/>
  </r>
  <r>
    <s v="ASX001830-03"/>
    <s v="拨叉销"/>
    <s v="VMI"/>
    <n v="202"/>
    <x v="1"/>
    <s v="HVX"/>
    <x v="2"/>
    <s v="MRP"/>
    <s v="VMI"/>
    <n v="12"/>
    <n v="0"/>
    <n v="58.52"/>
    <n v="0"/>
    <n v="0"/>
    <n v="354"/>
    <n v="702.24"/>
    <n v="6.1864406779661021"/>
    <n v="0"/>
    <n v="0"/>
    <n v="0"/>
    <n v="20716.080000000002"/>
    <s v="&lt;15 days"/>
    <n v="2"/>
    <s v="C"/>
    <n v="14"/>
    <n v="0"/>
  </r>
  <r>
    <s v="ASX001847-01"/>
    <s v="210mm活门"/>
    <s v="VMI"/>
    <n v="212"/>
    <x v="1"/>
    <s v="HVX"/>
    <x v="2"/>
    <s v="MRP"/>
    <s v="VMI"/>
    <n v="8"/>
    <n v="0"/>
    <n v="12"/>
    <n v="0"/>
    <n v="0"/>
    <n v="1950"/>
    <n v="96"/>
    <n v="2.2461538461538462"/>
    <n v="0"/>
    <n v="0"/>
    <n v="0"/>
    <n v="23400"/>
    <s v="&lt;15 days"/>
    <n v="2"/>
    <s v="C"/>
    <n v="14"/>
    <n v="0"/>
  </r>
  <r>
    <s v="ASX001847-02"/>
    <s v="活门"/>
    <s v="VMI"/>
    <n v="212"/>
    <x v="1"/>
    <s v="HVX"/>
    <x v="2"/>
    <s v="MRP"/>
    <s v="VMI"/>
    <n v="10"/>
    <n v="0"/>
    <n v="15"/>
    <n v="0"/>
    <n v="0"/>
    <n v="70"/>
    <n v="150"/>
    <n v="41.714285714285715"/>
    <n v="0"/>
    <n v="0"/>
    <n v="0"/>
    <n v="1050"/>
    <s v="&lt;90 days"/>
    <n v="3"/>
    <s v="C"/>
    <n v="21"/>
    <n v="49.160958904109592"/>
  </r>
  <r>
    <s v="ASX001848-01"/>
    <s v="210mm活门间隔套"/>
    <s v="O12"/>
    <n v="212"/>
    <x v="1"/>
    <s v="HVX"/>
    <x v="0"/>
    <s v="Order specific"/>
    <n v="2100"/>
    <n v="20"/>
    <n v="0"/>
    <n v="1.5"/>
    <n v="0"/>
    <n v="0"/>
    <n v="504"/>
    <n v="30"/>
    <n v="7.2420634920634921"/>
    <n v="0"/>
    <n v="0"/>
    <n v="0"/>
    <n v="756"/>
    <s v="Order specific"/>
    <s v="Order specific"/>
    <s v="C"/>
    <s v=""/>
    <n v="0"/>
  </r>
  <r>
    <s v="ASX001848-02"/>
    <s v="活门间隔套"/>
    <s v="O12"/>
    <n v="212"/>
    <x v="1"/>
    <s v="HVX"/>
    <x v="0"/>
    <s v="Order specific"/>
    <n v="2100"/>
    <n v="20"/>
    <n v="0"/>
    <n v="5"/>
    <n v="20"/>
    <n v="10"/>
    <n v="0"/>
    <n v="100"/>
    <s v=""/>
    <n v="100"/>
    <n v="25"/>
    <n v="0"/>
    <n v="0"/>
    <s v="Order specific"/>
    <s v="Order specific"/>
    <s v="C"/>
    <s v=""/>
    <n v="0"/>
  </r>
  <r>
    <s v="ASX001848-03"/>
    <s v="活门间隔套"/>
    <s v="VMI"/>
    <n v="202"/>
    <x v="1"/>
    <s v="HVX"/>
    <x v="2"/>
    <s v="MRP"/>
    <s v="VMI"/>
    <n v="17"/>
    <n v="0"/>
    <n v="5"/>
    <n v="0"/>
    <n v="0"/>
    <n v="260"/>
    <n v="85"/>
    <n v="28.07692307692308"/>
    <n v="0"/>
    <n v="0"/>
    <n v="0"/>
    <n v="1300"/>
    <s v="&lt;30 days"/>
    <n v="3"/>
    <s v="C"/>
    <n v="21"/>
    <n v="14.140273972602747"/>
  </r>
  <r>
    <s v="ASX001850-02Z"/>
    <s v="面板"/>
    <s v="O12"/>
    <n v="202"/>
    <x v="1"/>
    <s v="HVX"/>
    <x v="0"/>
    <s v="Order specific"/>
    <n v="2100"/>
    <n v="6"/>
    <n v="0"/>
    <n v="91.25"/>
    <n v="0"/>
    <n v="0"/>
    <n v="138"/>
    <n v="547.5"/>
    <n v="44.963768115942031"/>
    <n v="0"/>
    <n v="0"/>
    <n v="0"/>
    <n v="12592.5"/>
    <s v="Order specific"/>
    <s v="Order specific"/>
    <s v="C"/>
    <s v=""/>
    <n v="0"/>
  </r>
  <r>
    <s v="ASX001850-03Z"/>
    <s v="面板"/>
    <s v="O12"/>
    <n v="202"/>
    <x v="1"/>
    <s v="HVX"/>
    <x v="0"/>
    <s v="Order specific"/>
    <n v="2100"/>
    <n v="10"/>
    <n v="0"/>
    <n v="103.3"/>
    <n v="0"/>
    <n v="0"/>
    <n v="61"/>
    <n v="1033"/>
    <n v="35.901639344262293"/>
    <n v="0"/>
    <n v="0"/>
    <n v="0"/>
    <n v="6301.3"/>
    <s v="Order specific"/>
    <s v="Order specific"/>
    <s v="B"/>
    <s v=""/>
    <n v="0"/>
  </r>
  <r>
    <s v="ASX001862-01"/>
    <s v="极柱底部密封圈"/>
    <s v="VMI"/>
    <n v="202"/>
    <x v="1"/>
    <s v="HVX"/>
    <x v="2"/>
    <s v="MRP"/>
    <s v="VMI"/>
    <n v="18"/>
    <n v="0"/>
    <n v="30.77"/>
    <n v="0"/>
    <n v="0"/>
    <n v="640"/>
    <n v="553.86"/>
    <n v="5.703125"/>
    <n v="0"/>
    <n v="0"/>
    <n v="0"/>
    <n v="19692.8"/>
    <s v="&lt;15 days"/>
    <n v="2"/>
    <s v="C"/>
    <n v="14"/>
    <n v="0"/>
  </r>
  <r>
    <s v="ASX001882-01"/>
    <s v="超程调节螺杆"/>
    <s v="VMI"/>
    <n v="202"/>
    <x v="1"/>
    <s v="HVX"/>
    <x v="2"/>
    <s v="MRP"/>
    <s v="VMI"/>
    <n v="18"/>
    <n v="0"/>
    <n v="28.32"/>
    <n v="0"/>
    <n v="0"/>
    <n v="656"/>
    <n v="509.76"/>
    <n v="10.015243902439025"/>
    <n v="0"/>
    <n v="0"/>
    <n v="0"/>
    <n v="18577.920000000002"/>
    <s v="&lt;15 days"/>
    <n v="2"/>
    <s v="C"/>
    <n v="14"/>
    <n v="0"/>
  </r>
  <r>
    <s v="ASX001882-02"/>
    <s v="极柱超程调节螺杆"/>
    <s v="SM"/>
    <n v="202"/>
    <x v="1"/>
    <s v="HVX"/>
    <x v="1"/>
    <s v="kanban"/>
    <n v="2600"/>
    <n v="100"/>
    <n v="225"/>
    <n v="28.32"/>
    <n v="0"/>
    <n v="45"/>
    <n v="756"/>
    <n v="2832"/>
    <n v="8.6904761904761898"/>
    <n v="0"/>
    <n v="637.20000000000005"/>
    <n v="6372"/>
    <n v="21409.920000000002"/>
    <s v="&lt;15 days"/>
    <n v="2"/>
    <s v="B"/>
    <n v="14"/>
    <n v="0"/>
  </r>
  <r>
    <s v="ASX001898-02"/>
    <s v="手车链条传动齿轮"/>
    <s v="VXA"/>
    <n v="212"/>
    <x v="1"/>
    <s v="HVX"/>
    <x v="0"/>
    <s v="Order specific"/>
    <n v="2100"/>
    <n v="6"/>
    <n v="0"/>
    <n v="45"/>
    <n v="0"/>
    <n v="0"/>
    <n v="12"/>
    <n v="270"/>
    <n v="3041.666666666667"/>
    <n v="0"/>
    <n v="0"/>
    <n v="0"/>
    <n v="540"/>
    <s v="Order specific"/>
    <s v="Order specific"/>
    <s v="C"/>
    <s v=""/>
    <n v="0"/>
  </r>
  <r>
    <s v="ASX001906-01"/>
    <s v="大电流散热片"/>
    <s v="VMI"/>
    <n v="212"/>
    <x v="1"/>
    <s v="HVX"/>
    <x v="2"/>
    <s v="MRP"/>
    <s v="VMI"/>
    <n v="19"/>
    <n v="0"/>
    <n v="280.99"/>
    <n v="0"/>
    <n v="0"/>
    <n v="2005"/>
    <n v="5338.81"/>
    <n v="1.0922693266832917"/>
    <n v="0"/>
    <n v="0"/>
    <n v="0"/>
    <n v="563384.95000000007"/>
    <s v="&lt;15 days"/>
    <n v="1"/>
    <s v="B"/>
    <n v="7"/>
    <n v="0"/>
  </r>
  <r>
    <s v="ASX001918-01"/>
    <s v="密封垫"/>
    <s v="VMI"/>
    <n v="202"/>
    <x v="1"/>
    <s v="HVX"/>
    <x v="2"/>
    <s v="MRP"/>
    <s v="VMI"/>
    <n v="134"/>
    <n v="0"/>
    <n v="12.93"/>
    <n v="0"/>
    <n v="0"/>
    <n v="3423"/>
    <n v="1732.62"/>
    <n v="2.0260005842827926"/>
    <n v="0"/>
    <n v="0"/>
    <n v="0"/>
    <n v="44259.39"/>
    <s v="&lt;15 days"/>
    <n v="2"/>
    <s v="B"/>
    <n v="14"/>
    <n v="0"/>
  </r>
  <r>
    <s v="ASX001918-03"/>
    <s v="极柱底部密封圈"/>
    <s v="VMI"/>
    <n v="202"/>
    <x v="1"/>
    <s v="HVX"/>
    <x v="2"/>
    <s v="MRP"/>
    <s v="VMI"/>
    <n v="6"/>
    <n v="0"/>
    <n v="13.89"/>
    <n v="0"/>
    <n v="0"/>
    <n v="530"/>
    <n v="83.34"/>
    <n v="92.283018867924525"/>
    <n v="0"/>
    <n v="0"/>
    <n v="0"/>
    <n v="7361.7000000000007"/>
    <s v="&gt;90 days"/>
    <n v="3"/>
    <s v="C"/>
    <n v="21"/>
    <n v="42.487553301983233"/>
  </r>
  <r>
    <s v="ASX001948-01"/>
    <s v="HANDLE"/>
    <s v="X40"/>
    <n v="212"/>
    <x v="1"/>
    <s v="HVX"/>
    <x v="0"/>
    <s v="Order specific"/>
    <n v="2100"/>
    <n v="22"/>
    <n v="18"/>
    <n v="5.23"/>
    <n v="0"/>
    <n v="0"/>
    <n v="142"/>
    <n v="115.06"/>
    <n v="15.422535211267606"/>
    <n v="0"/>
    <n v="0"/>
    <n v="94.140000000000015"/>
    <n v="742.66000000000008"/>
    <s v="Order specific"/>
    <s v="Order specific"/>
    <s v="C"/>
    <s v=""/>
    <n v="0"/>
  </r>
  <r>
    <s v="ASX001957-01"/>
    <s v="SUPPORT"/>
    <s v="X40"/>
    <n v="202"/>
    <x v="1"/>
    <s v="HVX"/>
    <x v="0"/>
    <s v="Order specific"/>
    <n v="2100"/>
    <n v="22"/>
    <n v="6"/>
    <n v="5.96"/>
    <n v="0"/>
    <n v="0"/>
    <n v="44"/>
    <n v="131.12"/>
    <n v="182.5"/>
    <n v="0"/>
    <n v="0"/>
    <n v="35.76"/>
    <n v="262.24"/>
    <s v="Order specific"/>
    <s v="Order specific"/>
    <s v="C"/>
    <s v=""/>
    <n v="0"/>
  </r>
  <r>
    <s v="ASX002008-01"/>
    <s v="导向支架"/>
    <s v="VXA"/>
    <n v="202"/>
    <x v="1"/>
    <s v="HVX"/>
    <x v="0"/>
    <s v="Order specific"/>
    <n v="2100"/>
    <n v="1"/>
    <n v="0"/>
    <n v="15.01"/>
    <n v="0"/>
    <n v="0"/>
    <n v="12"/>
    <n v="15.01"/>
    <n v="669.16666666666663"/>
    <n v="0"/>
    <n v="0"/>
    <n v="0"/>
    <n v="180.12"/>
    <s v="Order specific"/>
    <s v="Order specific"/>
    <s v="C"/>
    <s v=""/>
    <n v="0"/>
  </r>
  <r>
    <s v="ASX002031-01"/>
    <s v="接触器面板"/>
    <s v="VMI"/>
    <n v="202"/>
    <x v="1"/>
    <s v="HVX"/>
    <x v="2"/>
    <s v="MRP"/>
    <s v="VMI"/>
    <n v="3"/>
    <n v="0"/>
    <n v="108.47"/>
    <n v="0"/>
    <n v="0"/>
    <n v="8"/>
    <n v="325.40999999999997"/>
    <n v="45.625"/>
    <n v="0"/>
    <n v="0"/>
    <n v="0"/>
    <n v="867.76"/>
    <s v="&lt;90 days"/>
    <n v="3"/>
    <s v="C"/>
    <n v="21"/>
    <n v="115.91728273972602"/>
  </r>
  <r>
    <s v="ASX002036-01"/>
    <s v="WIRING"/>
    <s v="CVX"/>
    <n v="202"/>
    <x v="1"/>
    <s v="HVX"/>
    <x v="0"/>
    <s v="Order specific"/>
    <n v="2100"/>
    <n v="21"/>
    <n v="44"/>
    <n v="250"/>
    <n v="0"/>
    <n v="0"/>
    <n v="27"/>
    <n v="5250"/>
    <n v="40.55555555555555"/>
    <n v="0"/>
    <n v="0"/>
    <n v="11000"/>
    <n v="6750"/>
    <s v="Order specific"/>
    <s v="Order specific"/>
    <s v="B"/>
    <s v=""/>
    <n v="0"/>
  </r>
  <r>
    <s v="ASX002064-01"/>
    <s v="联锁件"/>
    <s v="VXA"/>
    <n v="202"/>
    <x v="1"/>
    <s v="HVX"/>
    <x v="0"/>
    <s v="Order specific"/>
    <n v="2100"/>
    <n v="1"/>
    <n v="0"/>
    <n v="13.4"/>
    <n v="0"/>
    <n v="0"/>
    <n v="12"/>
    <n v="13.4"/>
    <n v="638.75"/>
    <n v="0"/>
    <n v="0"/>
    <n v="0"/>
    <n v="160.80000000000001"/>
    <s v="Order specific"/>
    <s v="Order specific"/>
    <s v="C"/>
    <s v=""/>
    <n v="0"/>
  </r>
  <r>
    <s v="ASX002065-01"/>
    <s v="联锁杆"/>
    <s v="VXA"/>
    <n v="202"/>
    <x v="1"/>
    <s v="HVX"/>
    <x v="0"/>
    <s v="Order specific"/>
    <n v="2100"/>
    <n v="2"/>
    <n v="0"/>
    <n v="3.6"/>
    <n v="0"/>
    <n v="0"/>
    <n v="10"/>
    <n v="7.2"/>
    <n v="36.5"/>
    <n v="0"/>
    <n v="0"/>
    <n v="0"/>
    <n v="36"/>
    <s v="Order specific"/>
    <s v="Order specific"/>
    <s v="C"/>
    <s v=""/>
    <n v="0"/>
  </r>
  <r>
    <s v="ASX002100-01"/>
    <s v="WIRING"/>
    <s v="X40"/>
    <n v="202"/>
    <x v="1"/>
    <s v="HVX"/>
    <x v="0"/>
    <s v="Order specific"/>
    <n v="2100"/>
    <n v="12"/>
    <n v="13"/>
    <n v="502.75"/>
    <n v="0"/>
    <n v="0"/>
    <n v="167"/>
    <n v="6033"/>
    <n v="4.3712574850299406"/>
    <n v="0"/>
    <n v="0"/>
    <n v="6535.75"/>
    <n v="83959.25"/>
    <s v="Order specific"/>
    <s v="Order specific"/>
    <s v="B"/>
    <s v=""/>
    <n v="0"/>
  </r>
  <r>
    <s v="ASX002100-11"/>
    <s v="WIRING"/>
    <s v="X40"/>
    <n v="202"/>
    <x v="1"/>
    <s v="HVX"/>
    <x v="0"/>
    <s v="Order specific"/>
    <n v="2100"/>
    <n v="25"/>
    <n v="13"/>
    <n v="220"/>
    <n v="0"/>
    <n v="0"/>
    <n v="79"/>
    <n v="5500"/>
    <m/>
    <m/>
    <m/>
    <m/>
    <m/>
    <m/>
    <m/>
    <m/>
    <m/>
    <m/>
  </r>
  <r>
    <s v="ASX002103-01"/>
    <s v="分闸操作杆"/>
    <s v="X40"/>
    <n v="202"/>
    <x v="1"/>
    <s v="HVX"/>
    <x v="0"/>
    <s v="Order specific"/>
    <n v="2100"/>
    <n v="4"/>
    <n v="0"/>
    <n v="4.5999999999999996"/>
    <n v="0"/>
    <n v="0"/>
    <n v="41"/>
    <n v="18.399999999999999"/>
    <n v="222.5609756097561"/>
    <n v="0"/>
    <n v="0"/>
    <n v="0"/>
    <n v="188.6"/>
    <s v="Order specific"/>
    <s v="Order specific"/>
    <s v="C"/>
    <s v=""/>
    <n v="0"/>
  </r>
  <r>
    <s v="ASX002110-01"/>
    <s v="PIN"/>
    <s v="SM"/>
    <n v="202"/>
    <x v="1"/>
    <s v="HVX"/>
    <x v="1"/>
    <s v="kanban"/>
    <n v="2600"/>
    <n v="77"/>
    <n v="60"/>
    <n v="1.0900000000000001"/>
    <n v="0"/>
    <n v="20"/>
    <n v="326"/>
    <n v="83.93"/>
    <n v="4.4785276073619631"/>
    <n v="0"/>
    <n v="10.9"/>
    <n v="65.400000000000006"/>
    <n v="355.34000000000003"/>
    <s v="&lt;15 days"/>
    <n v="3"/>
    <s v="C"/>
    <n v="21"/>
    <n v="0"/>
  </r>
  <r>
    <s v="ASX002118-01"/>
    <s v="CONNECTOR"/>
    <s v="O12"/>
    <n v="202"/>
    <x v="1"/>
    <s v="HVX"/>
    <x v="0"/>
    <s v="Order specific"/>
    <n v="2100"/>
    <n v="36"/>
    <n v="0"/>
    <n v="783.55"/>
    <n v="0"/>
    <n v="0"/>
    <n v="72"/>
    <n v="28207.8"/>
    <n v="390.34722222222223"/>
    <n v="0"/>
    <n v="0"/>
    <n v="0"/>
    <n v="56415.6"/>
    <s v="Order specific"/>
    <s v="Order specific"/>
    <s v="A"/>
    <s v=""/>
    <n v="0"/>
  </r>
  <r>
    <s v="ASX002143-01"/>
    <s v="加热器垫板"/>
    <s v="VXA"/>
    <n v="212"/>
    <x v="1"/>
    <s v="HVX"/>
    <x v="0"/>
    <s v="Order specific"/>
    <n v="2100"/>
    <n v="8"/>
    <n v="0"/>
    <n v="15"/>
    <n v="0"/>
    <n v="0"/>
    <n v="1"/>
    <n v="120"/>
    <n v="13140"/>
    <n v="0"/>
    <n v="0"/>
    <n v="0"/>
    <n v="15"/>
    <s v="Order specific"/>
    <s v="Order specific"/>
    <s v="C"/>
    <s v=""/>
    <n v="0"/>
  </r>
  <r>
    <s v="ASX002156-01"/>
    <s v="合指示安装片"/>
    <s v="VMI"/>
    <n v="212"/>
    <x v="1"/>
    <s v="HVX"/>
    <x v="2"/>
    <s v="MRP"/>
    <s v="VMI"/>
    <n v="12"/>
    <n v="0"/>
    <n v="2.5"/>
    <n v="0"/>
    <n v="0"/>
    <n v="929"/>
    <n v="30"/>
    <n v="3.1431646932185142"/>
    <n v="0"/>
    <n v="0"/>
    <n v="0"/>
    <n v="2322.5"/>
    <s v="&lt;15 days"/>
    <n v="3"/>
    <s v="C"/>
    <n v="21"/>
    <n v="0"/>
  </r>
  <r>
    <s v="ASX002159-01"/>
    <s v="LINK ROD"/>
    <s v="SM"/>
    <n v="202"/>
    <x v="1"/>
    <s v="HVX"/>
    <x v="1"/>
    <s v="kanban"/>
    <n v="2600"/>
    <n v="49"/>
    <n v="60"/>
    <n v="9.42"/>
    <n v="0"/>
    <n v="20"/>
    <n v="388"/>
    <n v="461.58"/>
    <n v="11.288659793814434"/>
    <n v="0"/>
    <n v="94.2"/>
    <n v="565.20000000000005"/>
    <n v="3654.96"/>
    <s v="&lt;15 days"/>
    <n v="3"/>
    <s v="C"/>
    <n v="21"/>
    <n v="0"/>
  </r>
  <r>
    <s v="ASX002167-01"/>
    <s v="LOOKING LEVER"/>
    <s v="SM"/>
    <n v="202"/>
    <x v="1"/>
    <s v="HVX"/>
    <x v="1"/>
    <s v="kanban"/>
    <n v="2600"/>
    <n v="62"/>
    <n v="120"/>
    <n v="4.03"/>
    <n v="0"/>
    <n v="40"/>
    <n v="647"/>
    <n v="249.86"/>
    <n v="27.642967542503865"/>
    <n v="0"/>
    <n v="80.600000000000009"/>
    <n v="483.6"/>
    <n v="2607.4100000000003"/>
    <s v="&lt;30 days"/>
    <n v="3"/>
    <s v="C"/>
    <n v="21"/>
    <n v="39.629458473581217"/>
  </r>
  <r>
    <s v="ASX002174-01"/>
    <s v="挂板"/>
    <s v="VMI"/>
    <n v="202"/>
    <x v="1"/>
    <s v="HVX"/>
    <x v="2"/>
    <s v="MRP"/>
    <s v="VMI"/>
    <n v="12"/>
    <n v="0"/>
    <n v="83.36"/>
    <n v="0"/>
    <n v="0"/>
    <n v="810"/>
    <n v="1000.3199999999999"/>
    <n v="27.938271604938272"/>
    <n v="0"/>
    <n v="0"/>
    <n v="0"/>
    <n v="67521.600000000006"/>
    <s v="&lt;30 days"/>
    <n v="2"/>
    <s v="B"/>
    <n v="14"/>
    <n v="329.37624604507295"/>
  </r>
  <r>
    <s v="ASX002175-02"/>
    <s v="挂板横杆"/>
    <s v="VMI"/>
    <n v="202"/>
    <x v="1"/>
    <s v="HVX"/>
    <x v="2"/>
    <s v="MRP"/>
    <s v="VMI"/>
    <n v="3"/>
    <n v="0"/>
    <n v="39.75"/>
    <n v="0"/>
    <n v="0"/>
    <n v="175"/>
    <n v="119.25"/>
    <n v="25.028571428571428"/>
    <n v="0"/>
    <n v="0"/>
    <n v="0"/>
    <n v="6956.25"/>
    <s v="&lt;30 days"/>
    <n v="3"/>
    <s v="C"/>
    <n v="21"/>
    <n v="12.668270547945216"/>
  </r>
  <r>
    <s v="ASX002175-03"/>
    <s v="ROD"/>
    <s v="X40"/>
    <n v="212"/>
    <x v="1"/>
    <s v="HVX"/>
    <x v="0"/>
    <s v="Order specific"/>
    <n v="2100"/>
    <n v="12"/>
    <n v="0"/>
    <n v="46.32"/>
    <n v="0"/>
    <n v="0"/>
    <n v="2"/>
    <n v="555.84"/>
    <n v="547.5"/>
    <n v="0"/>
    <n v="0"/>
    <n v="0"/>
    <n v="92.64"/>
    <s v="Order specific"/>
    <s v="Order specific"/>
    <s v="C"/>
    <s v=""/>
    <n v="0"/>
  </r>
  <r>
    <s v="ASX002179-02"/>
    <s v="PLATE"/>
    <s v="VE1"/>
    <n v="105"/>
    <x v="1"/>
    <s v="HVX"/>
    <x v="0"/>
    <s v="Order specific"/>
    <n v="2100"/>
    <n v="12"/>
    <n v="0"/>
    <n v="20.34"/>
    <n v="0"/>
    <n v="0"/>
    <n v="0"/>
    <n v="244.07999999999998"/>
    <s v=""/>
    <n v="0"/>
    <n v="0"/>
    <n v="0"/>
    <n v="0"/>
    <s v="Order specific"/>
    <s v="Order specific"/>
    <s v="C"/>
    <s v=""/>
    <n v="0"/>
  </r>
  <r>
    <s v="ASX002181-02"/>
    <s v="AXLE"/>
    <s v="VE1"/>
    <n v="105"/>
    <x v="1"/>
    <s v="HVX"/>
    <x v="0"/>
    <s v="Order specific"/>
    <n v="2100"/>
    <n v="12"/>
    <n v="0"/>
    <n v="6.04"/>
    <n v="0"/>
    <n v="0"/>
    <n v="0"/>
    <n v="72.48"/>
    <s v=""/>
    <n v="0"/>
    <n v="0"/>
    <n v="0"/>
    <n v="0"/>
    <s v="Order specific"/>
    <s v="Order specific"/>
    <s v="C"/>
    <s v=""/>
    <n v="0"/>
  </r>
  <r>
    <s v="ASX002182-02"/>
    <s v="PLATE"/>
    <s v="VE1"/>
    <n v="105"/>
    <x v="1"/>
    <s v="HVX"/>
    <x v="0"/>
    <s v="Order specific"/>
    <n v="2100"/>
    <n v="12"/>
    <n v="0"/>
    <n v="10.039999999999999"/>
    <n v="0"/>
    <n v="0"/>
    <n v="0"/>
    <n v="120.47999999999999"/>
    <s v=""/>
    <n v="0"/>
    <n v="0"/>
    <n v="0"/>
    <n v="0"/>
    <s v="Order specific"/>
    <s v="Order specific"/>
    <s v="C"/>
    <s v=""/>
    <n v="0"/>
  </r>
  <r>
    <s v="ASX002194-01"/>
    <s v="机构U型框架"/>
    <s v="VMI"/>
    <n v="202"/>
    <x v="1"/>
    <s v="HVX"/>
    <x v="2"/>
    <s v="MRP"/>
    <s v="VMI"/>
    <n v="101"/>
    <n v="0"/>
    <n v="142.53"/>
    <n v="0"/>
    <n v="0"/>
    <n v="7312"/>
    <n v="14395.53"/>
    <n v="0.59901531728665203"/>
    <n v="0"/>
    <n v="0"/>
    <n v="0"/>
    <n v="1042179.36"/>
    <s v="&lt;15 days"/>
    <n v="1"/>
    <s v="A"/>
    <n v="7"/>
    <n v="0"/>
  </r>
  <r>
    <s v="ASXN00080-01"/>
    <s v="接触器触子"/>
    <s v="VMI"/>
    <n v="202"/>
    <x v="1"/>
    <s v="HVX"/>
    <x v="2"/>
    <s v="MRP"/>
    <s v="VMI"/>
    <n v="138"/>
    <n v="0"/>
    <n v="55.63"/>
    <n v="0"/>
    <n v="0"/>
    <n v="2718"/>
    <n v="7676.9400000000005"/>
    <n v="13.563281824871227"/>
    <n v="0"/>
    <n v="0"/>
    <n v="0"/>
    <n v="151202.34"/>
    <s v="&lt;15 days"/>
    <n v="2"/>
    <s v="A"/>
    <n v="14"/>
    <n v="0"/>
  </r>
  <r>
    <s v="ASXN00082-01"/>
    <s v="接触器连接触臂"/>
    <s v="CVX"/>
    <n v="212"/>
    <x v="1"/>
    <s v="HVX"/>
    <x v="0"/>
    <s v="Order specific"/>
    <n v="2100"/>
    <n v="25"/>
    <n v="0"/>
    <n v="132.34"/>
    <n v="0"/>
    <n v="0"/>
    <n v="0"/>
    <n v="3308.5"/>
    <s v=""/>
    <n v="0"/>
    <n v="0"/>
    <n v="0"/>
    <n v="0"/>
    <s v="Order specific"/>
    <s v="Order specific"/>
    <s v="B"/>
    <s v=""/>
    <n v="0"/>
  </r>
  <r>
    <s v="ASXN00082-02"/>
    <s v="C相连接触臂"/>
    <s v="VMI"/>
    <n v="212"/>
    <x v="1"/>
    <s v="HVX"/>
    <x v="2"/>
    <s v="MRP"/>
    <s v="VMI"/>
    <n v="23"/>
    <n v="0"/>
    <n v="148.88"/>
    <n v="0"/>
    <n v="0"/>
    <n v="451"/>
    <n v="3424.24"/>
    <n v="20.232815964523283"/>
    <n v="0"/>
    <n v="0"/>
    <n v="0"/>
    <n v="67144.88"/>
    <s v="&lt;30 days"/>
    <n v="2"/>
    <s v="B"/>
    <n v="14"/>
    <n v="696.2033427287671"/>
  </r>
  <r>
    <s v="ASXN00083-01"/>
    <s v="接触器连接触臂"/>
    <s v="CVX"/>
    <n v="212"/>
    <x v="1"/>
    <s v="HVX"/>
    <x v="0"/>
    <s v="Order specific"/>
    <n v="2100"/>
    <n v="26"/>
    <n v="0"/>
    <n v="132.47"/>
    <n v="0"/>
    <n v="0"/>
    <n v="0"/>
    <n v="3444.22"/>
    <s v=""/>
    <n v="0"/>
    <n v="0"/>
    <n v="0"/>
    <n v="0"/>
    <s v="Order specific"/>
    <s v="Order specific"/>
    <s v="B"/>
    <s v=""/>
    <n v="0"/>
  </r>
  <r>
    <s v="ASXN00083-02"/>
    <s v="A相连接触臂"/>
    <s v="VMI"/>
    <n v="212"/>
    <x v="1"/>
    <s v="HVX"/>
    <x v="2"/>
    <s v="MRP"/>
    <s v="VMI"/>
    <n v="23"/>
    <n v="0"/>
    <n v="148.88"/>
    <n v="0"/>
    <n v="0"/>
    <n v="449"/>
    <n v="3424.24"/>
    <n v="21.1358574610245"/>
    <n v="0"/>
    <n v="0"/>
    <n v="0"/>
    <n v="66847.12"/>
    <s v="&lt;30 days"/>
    <n v="2"/>
    <s v="B"/>
    <n v="14"/>
    <n v="763.01737340358284"/>
  </r>
  <r>
    <s v="ASXN00084-01"/>
    <s v="接触器连接触臂"/>
    <s v="CVX"/>
    <n v="212"/>
    <x v="1"/>
    <s v="HVX"/>
    <x v="0"/>
    <s v="Order specific"/>
    <n v="2100"/>
    <n v="26"/>
    <n v="0"/>
    <n v="131.55000000000001"/>
    <n v="0"/>
    <n v="0"/>
    <n v="0"/>
    <n v="3420.3"/>
    <s v=""/>
    <n v="0"/>
    <n v="0"/>
    <n v="0"/>
    <n v="0"/>
    <s v="Order specific"/>
    <s v="Order specific"/>
    <s v="B"/>
    <s v=""/>
    <n v="0"/>
  </r>
  <r>
    <s v="ASXN00084-02"/>
    <s v="B相连接触臂"/>
    <s v="VMI"/>
    <n v="212"/>
    <x v="1"/>
    <s v="HVX"/>
    <x v="2"/>
    <s v="MRP"/>
    <s v="VMI"/>
    <n v="23"/>
    <n v="0"/>
    <n v="146.51"/>
    <n v="0"/>
    <n v="0"/>
    <n v="451"/>
    <n v="3369.7299999999996"/>
    <n v="21.042128603104214"/>
    <n v="0"/>
    <n v="0"/>
    <n v="0"/>
    <n v="66076.009999999995"/>
    <s v="&lt;30 days"/>
    <n v="2"/>
    <s v="B"/>
    <n v="14"/>
    <n v="744.30908712328778"/>
  </r>
  <r>
    <s v="ASXN00088-01"/>
    <s v="下极连接铜排"/>
    <s v="VMI"/>
    <n v="212"/>
    <x v="1"/>
    <s v="HVX"/>
    <x v="2"/>
    <s v="MRP"/>
    <s v="VMI"/>
    <n v="69"/>
    <n v="0"/>
    <n v="64.38"/>
    <n v="0"/>
    <n v="0"/>
    <n v="1353"/>
    <n v="4442.2199999999993"/>
    <n v="6.2047302291204725"/>
    <n v="0"/>
    <n v="0"/>
    <n v="0"/>
    <n v="87106.14"/>
    <s v="&lt;15 days"/>
    <n v="2"/>
    <s v="B"/>
    <n v="14"/>
    <n v="0"/>
  </r>
  <r>
    <s v="ASXN00093-01"/>
    <s v="下支撑架"/>
    <s v="VMI"/>
    <n v="202"/>
    <x v="1"/>
    <s v="HVX"/>
    <x v="2"/>
    <s v="MRP"/>
    <s v="VMI"/>
    <n v="23"/>
    <n v="0"/>
    <n v="24.32"/>
    <n v="0"/>
    <n v="0"/>
    <n v="428"/>
    <n v="559.36"/>
    <n v="58.84345794392523"/>
    <n v="0"/>
    <n v="0"/>
    <n v="0"/>
    <n v="10408.960000000001"/>
    <s v="&lt;90 days"/>
    <n v="2"/>
    <s v="C"/>
    <n v="14"/>
    <n v="281.34308821917807"/>
  </r>
  <r>
    <s v="ASXN00095-01"/>
    <s v="触臂"/>
    <s v="CVX"/>
    <n v="202"/>
    <x v="1"/>
    <s v="HVX"/>
    <x v="0"/>
    <s v="Order specific"/>
    <n v="2100"/>
    <n v="2"/>
    <n v="0"/>
    <n v="259.48"/>
    <n v="0"/>
    <n v="0"/>
    <n v="0"/>
    <n v="518.96"/>
    <s v=""/>
    <n v="0"/>
    <n v="0"/>
    <n v="0"/>
    <n v="0"/>
    <s v="Order specific"/>
    <s v="Order specific"/>
    <s v="C"/>
    <s v=""/>
    <n v="0"/>
  </r>
  <r>
    <s v="ASXN00096-01"/>
    <s v="触臂"/>
    <s v="CVX"/>
    <n v="202"/>
    <x v="1"/>
    <s v="HVX"/>
    <x v="0"/>
    <s v="Order specific"/>
    <n v="2100"/>
    <n v="2"/>
    <n v="0"/>
    <n v="292.06"/>
    <n v="0"/>
    <n v="0"/>
    <n v="0"/>
    <n v="584.12"/>
    <s v=""/>
    <n v="0"/>
    <n v="0"/>
    <n v="0"/>
    <n v="0"/>
    <s v="Order specific"/>
    <s v="Order specific"/>
    <s v="C"/>
    <s v=""/>
    <n v="0"/>
  </r>
  <r>
    <s v="ASXN00096-02"/>
    <s v="触臂"/>
    <s v="CVX"/>
    <n v="202"/>
    <x v="1"/>
    <s v="HVX"/>
    <x v="0"/>
    <s v="Order specific"/>
    <n v="2100"/>
    <n v="2"/>
    <n v="0"/>
    <n v="316.45999999999998"/>
    <n v="0"/>
    <n v="0"/>
    <n v="0"/>
    <n v="632.91999999999996"/>
    <s v=""/>
    <n v="0"/>
    <n v="0"/>
    <n v="0"/>
    <n v="0"/>
    <s v="Order specific"/>
    <s v="Order specific"/>
    <s v="C"/>
    <s v=""/>
    <n v="0"/>
  </r>
  <r>
    <s v="ASXN00146-01"/>
    <s v="两侧接地片"/>
    <s v="VMI"/>
    <n v="202"/>
    <x v="1"/>
    <s v="HVX"/>
    <x v="2"/>
    <s v="MRP"/>
    <s v="VMI"/>
    <n v="4"/>
    <n v="0"/>
    <n v="54.88"/>
    <n v="0"/>
    <n v="0"/>
    <n v="1966"/>
    <n v="219.52"/>
    <n v="0.37131230925737535"/>
    <n v="0"/>
    <n v="0"/>
    <n v="0"/>
    <n v="107894.08"/>
    <s v="&lt;15 days"/>
    <n v="2"/>
    <s v="C"/>
    <n v="14"/>
    <n v="0"/>
  </r>
  <r>
    <s v="ASXN00146-02"/>
    <s v="两侧接地"/>
    <s v="VMI"/>
    <n v="212"/>
    <x v="1"/>
    <s v="HVX"/>
    <x v="2"/>
    <s v="MRP"/>
    <s v="VMI"/>
    <n v="3"/>
    <n v="0"/>
    <n v="76.510000000000005"/>
    <n v="0"/>
    <n v="0"/>
    <n v="20"/>
    <n v="229.53000000000003"/>
    <n v="73"/>
    <n v="0"/>
    <n v="0"/>
    <n v="0"/>
    <n v="1530.2"/>
    <s v="&lt;90 days"/>
    <n v="3"/>
    <s v="C"/>
    <n v="21"/>
    <n v="107.91054246575345"/>
  </r>
  <r>
    <s v="ASXN00146-11"/>
    <s v="两侧接地"/>
    <s v="VMI"/>
    <n v="212"/>
    <x v="1"/>
    <s v="HVX"/>
    <x v="2"/>
    <s v="MRP"/>
    <s v="VMI"/>
    <n v="2"/>
    <n v="0"/>
    <n v="45.72"/>
    <n v="0"/>
    <n v="0"/>
    <n v="42"/>
    <n v="91.44"/>
    <n v="26.071428571428569"/>
    <n v="0"/>
    <n v="0"/>
    <n v="0"/>
    <n v="1920.24"/>
    <s v="&lt;30 days"/>
    <n v="3"/>
    <s v="C"/>
    <n v="21"/>
    <n v="11.739392876712325"/>
  </r>
  <r>
    <s v="ASXN00147-01"/>
    <s v="HVX-O手车摇把(配客户）"/>
    <s v="VMI"/>
    <n v="202"/>
    <x v="1"/>
    <s v="HVX"/>
    <x v="2"/>
    <s v="MRP"/>
    <s v="VMI"/>
    <n v="1"/>
    <n v="0"/>
    <n v="95"/>
    <n v="0"/>
    <n v="0"/>
    <n v="962"/>
    <n v="95"/>
    <n v="0.75883575883575882"/>
    <n v="0"/>
    <n v="0"/>
    <n v="0"/>
    <n v="91390"/>
    <s v="&lt;15 days"/>
    <n v="2"/>
    <s v="C"/>
    <n v="14"/>
    <n v="0"/>
  </r>
  <r>
    <s v="ASXN00148-01"/>
    <s v="航空插连接头"/>
    <s v="SM"/>
    <n v="202"/>
    <x v="1"/>
    <s v="HVX"/>
    <x v="1"/>
    <s v="kanban"/>
    <n v="2600"/>
    <n v="233"/>
    <n v="240"/>
    <n v="7.43"/>
    <n v="0"/>
    <n v="80"/>
    <n v="4234"/>
    <n v="1731.1899999999998"/>
    <n v="8.6206896551724144E-2"/>
    <n v="0"/>
    <n v="297.2"/>
    <n v="1783.1999999999998"/>
    <n v="31458.62"/>
    <s v="&lt;15 days"/>
    <n v="2"/>
    <s v="B"/>
    <n v="14"/>
    <n v="0"/>
  </r>
  <r>
    <s v="ASXN00149-11"/>
    <s v="蛇皮管100mm"/>
    <s v="X40"/>
    <n v="202"/>
    <x v="1"/>
    <s v="HVX"/>
    <x v="0"/>
    <s v="Order specific"/>
    <n v="2100"/>
    <n v="21"/>
    <n v="0"/>
    <n v="17.3"/>
    <n v="0"/>
    <n v="0"/>
    <n v="261"/>
    <n v="363.3"/>
    <n v="325.84291187739461"/>
    <n v="0"/>
    <n v="0"/>
    <n v="0"/>
    <n v="4515.3"/>
    <s v="Order specific"/>
    <s v="Order specific"/>
    <s v="C"/>
    <s v=""/>
    <n v="0"/>
  </r>
  <r>
    <s v="ASXN00150-01"/>
    <s v="WIRING SLEEVE"/>
    <s v="X40"/>
    <n v="202"/>
    <x v="1"/>
    <s v="HVX"/>
    <x v="0"/>
    <s v="Order specific"/>
    <n v="2100"/>
    <n v="4"/>
    <n v="0"/>
    <n v="25.9"/>
    <n v="0"/>
    <n v="0"/>
    <n v="119"/>
    <n v="103.6"/>
    <n v="64.411764705882362"/>
    <n v="0"/>
    <n v="0"/>
    <n v="0"/>
    <n v="3082.1"/>
    <s v="Order specific"/>
    <s v="Order specific"/>
    <s v="C"/>
    <s v=""/>
    <n v="0"/>
  </r>
  <r>
    <s v="ASXN00150-02"/>
    <s v="WIRING SLEEVE"/>
    <s v="X40"/>
    <n v="202"/>
    <x v="1"/>
    <s v="HVX"/>
    <x v="0"/>
    <s v="Order specific"/>
    <n v="2100"/>
    <n v="1"/>
    <n v="0"/>
    <n v="21.92"/>
    <n v="0"/>
    <n v="0"/>
    <n v="0"/>
    <n v="21.92"/>
    <s v=""/>
    <n v="0"/>
    <n v="0"/>
    <n v="0"/>
    <n v="0"/>
    <s v="Order specific"/>
    <s v="Order specific"/>
    <s v="C"/>
    <s v=""/>
    <n v="0"/>
  </r>
  <r>
    <s v="ASXN00151-01"/>
    <s v="HVX-O母插配件(配客户）"/>
    <s v="VMI"/>
    <n v="202"/>
    <x v="1"/>
    <s v="HVX"/>
    <x v="2"/>
    <s v="MRP"/>
    <s v="VMI"/>
    <n v="295"/>
    <n v="0"/>
    <n v="86.12"/>
    <n v="0"/>
    <n v="0"/>
    <n v="4251"/>
    <n v="25405.4"/>
    <n v="8.5862150082333569E-2"/>
    <n v="0"/>
    <n v="0"/>
    <n v="0"/>
    <n v="366096.12"/>
    <s v="&lt;15 days"/>
    <n v="1"/>
    <s v="A"/>
    <n v="7"/>
    <n v="0"/>
  </r>
  <r>
    <s v="ASXN00152-01C"/>
    <s v="WIRING"/>
    <s v="SM"/>
    <n v="202"/>
    <x v="1"/>
    <s v="HVX"/>
    <x v="1"/>
    <s v="kanban"/>
    <n v="2600"/>
    <n v="191"/>
    <n v="34"/>
    <n v="260.99"/>
    <n v="0"/>
    <n v="30"/>
    <n v="3479"/>
    <n v="49849.090000000004"/>
    <n v="30.949985628054037"/>
    <n v="0"/>
    <n v="3914.8500000000004"/>
    <n v="8873.66"/>
    <n v="907984.21000000008"/>
    <s v="&lt;90 days"/>
    <n v="1"/>
    <s v="A"/>
    <n v="7"/>
    <n v="25459.271686155564"/>
  </r>
  <r>
    <s v="ASXN00152-02"/>
    <s v="WIRING"/>
    <s v="CVX"/>
    <n v="202"/>
    <x v="1"/>
    <s v="HVX"/>
    <x v="0"/>
    <s v="Order specific"/>
    <n v="2100"/>
    <n v="37"/>
    <n v="24"/>
    <n v="380"/>
    <n v="0"/>
    <n v="6"/>
    <n v="408"/>
    <n v="14060"/>
    <n v="170.87009803921569"/>
    <n v="0"/>
    <n v="1140"/>
    <n v="9120"/>
    <n v="155040"/>
    <s v="Order specific"/>
    <s v="Order specific"/>
    <s v="A"/>
    <s v=""/>
    <n v="0"/>
  </r>
  <r>
    <s v="ASXN00183-01"/>
    <s v="LEVER"/>
    <s v="SM"/>
    <n v="212"/>
    <x v="1"/>
    <s v="HVX"/>
    <x v="1"/>
    <s v="kanban"/>
    <n v="2600"/>
    <n v="73"/>
    <n v="240"/>
    <n v="6.3"/>
    <n v="0"/>
    <n v="120"/>
    <n v="4317"/>
    <n v="459.9"/>
    <n v="3.1283298586981703"/>
    <n v="0"/>
    <n v="378"/>
    <n v="1512"/>
    <n v="27197.1"/>
    <s v="&lt;15 days"/>
    <n v="2"/>
    <s v="C"/>
    <n v="14"/>
    <n v="0"/>
  </r>
  <r>
    <s v="ASXN00191-01"/>
    <s v="铁道断路器底座"/>
    <s v="VXA"/>
    <n v="202"/>
    <x v="1"/>
    <s v="HVX"/>
    <x v="0"/>
    <s v="Order specific"/>
    <n v="2100"/>
    <n v="2"/>
    <n v="0"/>
    <n v="573.97"/>
    <n v="0"/>
    <n v="0"/>
    <n v="10"/>
    <n v="1147.94"/>
    <n v="2664.5"/>
    <n v="0"/>
    <n v="0"/>
    <n v="0"/>
    <n v="5739.7000000000007"/>
    <s v="Order specific"/>
    <s v="Order specific"/>
    <s v="B"/>
    <s v=""/>
    <n v="0"/>
  </r>
  <r>
    <s v="ASXN00198-01"/>
    <s v="电动手车安装板"/>
    <s v="XA"/>
    <n v="202"/>
    <x v="1"/>
    <s v="HVX"/>
    <x v="0"/>
    <s v="Order specific"/>
    <n v="2100"/>
    <n v="16"/>
    <n v="34"/>
    <n v="27.66"/>
    <n v="0"/>
    <n v="0"/>
    <n v="183"/>
    <n v="442.56"/>
    <n v="3.9890710382513661"/>
    <n v="0"/>
    <n v="0"/>
    <n v="940.44"/>
    <n v="5061.78"/>
    <s v="Order specific"/>
    <s v="Order specific"/>
    <s v="C"/>
    <s v=""/>
    <n v="0"/>
  </r>
  <r>
    <s v="ASXN00199-01"/>
    <s v="电动手车安装板"/>
    <s v="XA"/>
    <n v="202"/>
    <x v="1"/>
    <s v="HVX"/>
    <x v="0"/>
    <s v="Order specific"/>
    <n v="2100"/>
    <n v="16"/>
    <n v="34"/>
    <n v="27.08"/>
    <n v="0"/>
    <n v="0"/>
    <n v="183"/>
    <n v="433.28"/>
    <n v="31.912568306010929"/>
    <n v="0"/>
    <n v="0"/>
    <n v="920.71999999999991"/>
    <n v="4955.6399999999994"/>
    <s v="Order specific"/>
    <s v="Order specific"/>
    <s v="C"/>
    <s v=""/>
    <n v="0"/>
  </r>
  <r>
    <s v="ASXN00200-01"/>
    <s v="电动手车安装板"/>
    <s v="XA"/>
    <n v="202"/>
    <x v="1"/>
    <s v="HVX"/>
    <x v="0"/>
    <s v="Order specific"/>
    <n v="2100"/>
    <n v="16"/>
    <n v="34"/>
    <n v="49.42"/>
    <n v="0"/>
    <n v="0"/>
    <n v="182"/>
    <n v="790.72"/>
    <n v="32.087912087912088"/>
    <n v="0"/>
    <n v="0"/>
    <n v="1680.28"/>
    <n v="8994.44"/>
    <s v="Order specific"/>
    <s v="Order specific"/>
    <s v="C"/>
    <s v=""/>
    <n v="0"/>
  </r>
  <r>
    <s v="ASXN00208-01"/>
    <s v="导向板"/>
    <s v="VXA"/>
    <n v="202"/>
    <x v="1"/>
    <s v="HVX"/>
    <x v="0"/>
    <s v="Order specific"/>
    <n v="2100"/>
    <n v="2"/>
    <n v="0"/>
    <n v="88.15"/>
    <n v="0"/>
    <n v="0"/>
    <n v="12"/>
    <n v="176.3"/>
    <n v="486.66666666666663"/>
    <n v="0"/>
    <n v="0"/>
    <n v="0"/>
    <n v="1057.8000000000002"/>
    <s v="Order specific"/>
    <s v="Order specific"/>
    <s v="C"/>
    <s v=""/>
    <n v="0"/>
  </r>
  <r>
    <s v="ASXN00218-01"/>
    <s v="二次低压箱锁头旋钮"/>
    <s v="VXA"/>
    <n v="202"/>
    <x v="1"/>
    <s v="HVX"/>
    <x v="0"/>
    <s v="Order specific"/>
    <n v="2100"/>
    <n v="1"/>
    <n v="0"/>
    <n v="98"/>
    <n v="0"/>
    <n v="0"/>
    <n v="12"/>
    <n v="98"/>
    <n v="60.833333333333329"/>
    <n v="0"/>
    <n v="0"/>
    <n v="0"/>
    <n v="1176"/>
    <s v="Order specific"/>
    <s v="Order specific"/>
    <s v="C"/>
    <s v=""/>
    <n v="0"/>
  </r>
  <r>
    <s v="ASXN00255-01"/>
    <s v="合分闸指示安装件"/>
    <s v="VMI"/>
    <n v="202"/>
    <x v="1"/>
    <s v="HVX"/>
    <x v="2"/>
    <s v="MRP"/>
    <s v="VMI"/>
    <n v="23"/>
    <n v="0"/>
    <n v="6.44"/>
    <n v="0"/>
    <n v="0"/>
    <n v="451"/>
    <n v="148.12"/>
    <n v="0.80931263858093128"/>
    <n v="0"/>
    <n v="0"/>
    <n v="0"/>
    <n v="2904.44"/>
    <s v="&lt;15 days"/>
    <n v="3"/>
    <s v="C"/>
    <n v="21"/>
    <n v="0"/>
  </r>
  <r>
    <s v="ASXN00286-01"/>
    <s v="凤凰端子（母）S8,S9用"/>
    <s v="SM"/>
    <n v="219"/>
    <x v="1"/>
    <s v="HVX"/>
    <x v="1"/>
    <s v="kanban"/>
    <n v="2600"/>
    <n v="569"/>
    <n v="600"/>
    <n v="20.059999999999999"/>
    <n v="0"/>
    <n v="300"/>
    <n v="8390"/>
    <n v="11414.14"/>
    <n v="1.0005959475566151"/>
    <n v="0"/>
    <n v="3009"/>
    <n v="12036"/>
    <n v="168303.4"/>
    <s v="&lt;15 days"/>
    <n v="2"/>
    <s v="A"/>
    <n v="14"/>
    <n v="0"/>
  </r>
  <r>
    <s v="ASXN00312-01"/>
    <s v="绝缘子"/>
    <s v="X40"/>
    <n v="212"/>
    <x v="1"/>
    <s v="HVX"/>
    <x v="0"/>
    <s v="Order specific"/>
    <n v="2100"/>
    <n v="27"/>
    <n v="0"/>
    <n v="20"/>
    <n v="0"/>
    <n v="0"/>
    <n v="12"/>
    <n v="540"/>
    <n v="17307.083333333332"/>
    <n v="0"/>
    <n v="0"/>
    <n v="0"/>
    <n v="240"/>
    <s v="Order specific"/>
    <s v="Order specific"/>
    <s v="C"/>
    <s v=""/>
    <n v="0"/>
  </r>
  <r>
    <s v="ASXN00341-01"/>
    <s v="互感器 750/5 0.5/10P"/>
    <s v="VXA"/>
    <n v="212"/>
    <x v="1"/>
    <s v="HVX"/>
    <x v="0"/>
    <s v="Order specific"/>
    <n v="2100"/>
    <n v="1"/>
    <n v="0"/>
    <n v="4110.24"/>
    <n v="0"/>
    <n v="0"/>
    <n v="2"/>
    <n v="4110.24"/>
    <n v="4927.5"/>
    <n v="0"/>
    <n v="0"/>
    <n v="0"/>
    <n v="8220.48"/>
    <s v="Order specific"/>
    <s v="Order specific"/>
    <s v="B"/>
    <s v=""/>
    <n v="0"/>
  </r>
  <r>
    <s v="ASXN00428-01"/>
    <s v="手车摇把"/>
    <s v="VXA"/>
    <n v="202"/>
    <x v="1"/>
    <s v="HVX"/>
    <x v="0"/>
    <s v="Order specific"/>
    <n v="2100"/>
    <n v="13"/>
    <n v="0"/>
    <n v="150"/>
    <n v="0"/>
    <n v="0"/>
    <n v="14"/>
    <n v="1950"/>
    <n v="26.071428571428569"/>
    <n v="0"/>
    <n v="0"/>
    <n v="0"/>
    <n v="2100"/>
    <s v="Order specific"/>
    <s v="Order specific"/>
    <s v="B"/>
    <s v=""/>
    <n v="0"/>
  </r>
  <r>
    <s v="ASXN00437-01"/>
    <s v="外框架"/>
    <s v="VXA"/>
    <n v="202"/>
    <x v="1"/>
    <s v="HVX"/>
    <x v="0"/>
    <s v="Order specific"/>
    <n v="2100"/>
    <n v="2"/>
    <n v="0"/>
    <n v="1184.5899999999999"/>
    <n v="0"/>
    <n v="0"/>
    <n v="10"/>
    <n v="2369.1799999999998"/>
    <n v="474.5"/>
    <n v="0"/>
    <n v="0"/>
    <n v="0"/>
    <n v="11845.9"/>
    <s v="Order specific"/>
    <s v="Order specific"/>
    <s v="B"/>
    <s v=""/>
    <n v="0"/>
  </r>
  <r>
    <s v="ASXN00439-01"/>
    <s v="30片触子1250A"/>
    <s v="VMI"/>
    <n v="212"/>
    <x v="1"/>
    <s v="HVX"/>
    <x v="2"/>
    <s v="MRP"/>
    <s v="VMI"/>
    <n v="119"/>
    <n v="0"/>
    <n v="165.67"/>
    <n v="0"/>
    <n v="0"/>
    <n v="10460"/>
    <n v="19714.73"/>
    <n v="6.9789674952198857E-2"/>
    <n v="0"/>
    <n v="0"/>
    <n v="0"/>
    <n v="1732908.2"/>
    <s v="&lt;15 days"/>
    <n v="1"/>
    <s v="A"/>
    <n v="7"/>
    <n v="0"/>
  </r>
  <r>
    <s v="ASXN00439-02"/>
    <s v="48片触子1600/2000A"/>
    <s v="VMI"/>
    <n v="212"/>
    <x v="1"/>
    <s v="HVX"/>
    <x v="2"/>
    <s v="MRP"/>
    <s v="VMI"/>
    <n v="174"/>
    <n v="0"/>
    <n v="273.69"/>
    <n v="0"/>
    <n v="0"/>
    <n v="5348"/>
    <n v="47622.06"/>
    <n v="8.1217277486910984"/>
    <n v="0"/>
    <n v="0"/>
    <n v="0"/>
    <n v="1463694.1199999999"/>
    <s v="&lt;15 days"/>
    <n v="1"/>
    <s v="A"/>
    <n v="7"/>
    <n v="4341.0136304915368"/>
  </r>
  <r>
    <s v="ASXN00439-04"/>
    <s v="3150A不带钢圈触子"/>
    <s v="VMI"/>
    <n v="212"/>
    <x v="1"/>
    <s v="HVX"/>
    <x v="2"/>
    <s v="MRP"/>
    <s v="VMI"/>
    <n v="45"/>
    <n v="0"/>
    <n v="360.97"/>
    <n v="0"/>
    <n v="0"/>
    <n v="5477"/>
    <n v="16243.650000000001"/>
    <n v="11.595764104436734"/>
    <n v="0"/>
    <n v="0"/>
    <n v="0"/>
    <n v="1977032.6900000002"/>
    <s v="&lt;15 days"/>
    <n v="1"/>
    <s v="A"/>
    <n v="7"/>
    <n v="4248.9920223429372"/>
  </r>
  <r>
    <s v="ASXN00439-05"/>
    <s v="3150A带钢圈触子"/>
    <s v="VMI"/>
    <n v="202"/>
    <x v="1"/>
    <s v="HVX"/>
    <x v="2"/>
    <s v="MRP"/>
    <s v="VMI"/>
    <n v="36"/>
    <n v="0"/>
    <n v="360.17"/>
    <n v="0"/>
    <n v="0"/>
    <n v="177"/>
    <n v="12966.12"/>
    <n v="92.796610169491515"/>
    <n v="0"/>
    <n v="0"/>
    <n v="0"/>
    <n v="63750.090000000004"/>
    <s v="&gt;90 days"/>
    <n v="2"/>
    <s v="A"/>
    <n v="14"/>
    <n v="7266.5688841643841"/>
  </r>
  <r>
    <s v="ASXN00439-06"/>
    <s v="630A触子"/>
    <s v="VMI"/>
    <n v="212"/>
    <x v="1"/>
    <s v="HVX"/>
    <x v="2"/>
    <s v="MRP"/>
    <s v="VMI"/>
    <n v="171"/>
    <n v="0"/>
    <n v="80.489999999999995"/>
    <n v="0"/>
    <n v="0"/>
    <n v="17687"/>
    <n v="13763.789999999999"/>
    <n v="0.74291852773223277"/>
    <n v="0"/>
    <n v="0"/>
    <n v="0"/>
    <n v="1423626.63"/>
    <s v="&lt;15 days"/>
    <n v="1"/>
    <s v="A"/>
    <n v="7"/>
    <n v="0"/>
  </r>
  <r>
    <s v="ASXN00439-07"/>
    <s v="1250A触子"/>
    <s v="VMI"/>
    <n v="212"/>
    <x v="1"/>
    <s v="HVX"/>
    <x v="2"/>
    <s v="MRP"/>
    <s v="VMI"/>
    <n v="757"/>
    <n v="0"/>
    <n v="139.72999999999999"/>
    <n v="0"/>
    <n v="0"/>
    <n v="43827"/>
    <n v="105775.60999999999"/>
    <n v="1.4241221165035254"/>
    <n v="0"/>
    <n v="0"/>
    <n v="0"/>
    <n v="6123946.71"/>
    <s v="&lt;15 days"/>
    <n v="1"/>
    <s v="A"/>
    <n v="7"/>
    <n v="0"/>
  </r>
  <r>
    <s v="ASXN00475-01"/>
    <s v="拨叉"/>
    <s v="X40"/>
    <n v="202"/>
    <x v="1"/>
    <s v="HVX"/>
    <x v="0"/>
    <s v="Order specific"/>
    <n v="2100"/>
    <n v="12"/>
    <n v="0"/>
    <n v="178.63"/>
    <n v="0"/>
    <n v="0"/>
    <n v="8"/>
    <n v="2143.56"/>
    <n v="34538.125"/>
    <n v="0"/>
    <n v="0"/>
    <n v="0"/>
    <n v="1429.04"/>
    <s v="Order specific"/>
    <s v="Order specific"/>
    <s v="B"/>
    <s v=""/>
    <n v="0"/>
  </r>
  <r>
    <s v="ASXN00553-01"/>
    <s v="上横梁"/>
    <s v="VMI"/>
    <n v="202"/>
    <x v="1"/>
    <s v="HVX"/>
    <x v="2"/>
    <s v="MRP"/>
    <s v="VMI"/>
    <n v="24"/>
    <n v="0"/>
    <n v="28.21"/>
    <n v="0"/>
    <n v="0"/>
    <n v="451"/>
    <n v="677.04"/>
    <n v="9.7117516629711744"/>
    <n v="0"/>
    <n v="0"/>
    <n v="0"/>
    <n v="12722.710000000001"/>
    <s v="&lt;15 days"/>
    <n v="2"/>
    <s v="C"/>
    <n v="14"/>
    <n v="0"/>
  </r>
  <r>
    <s v="ASXN00565-01"/>
    <s v="接地刀连接片"/>
    <s v="VMI"/>
    <n v="202"/>
    <x v="1"/>
    <s v="HVX"/>
    <x v="2"/>
    <s v="MRP"/>
    <s v="VMI"/>
    <n v="75"/>
    <n v="0"/>
    <n v="25.5"/>
    <n v="0"/>
    <n v="0"/>
    <n v="1374"/>
    <n v="1912.5"/>
    <n v="6.3755458515283836"/>
    <n v="0"/>
    <n v="0"/>
    <n v="0"/>
    <n v="35037"/>
    <s v="&lt;15 days"/>
    <n v="2"/>
    <s v="B"/>
    <n v="14"/>
    <n v="0"/>
  </r>
  <r>
    <s v="ASXN00592-01"/>
    <s v="紧急分闸横杆"/>
    <s v="O12"/>
    <n v="202"/>
    <x v="1"/>
    <s v="HVX"/>
    <x v="0"/>
    <s v="Order specific"/>
    <n v="2100"/>
    <n v="28"/>
    <n v="10"/>
    <n v="41.91"/>
    <n v="0"/>
    <n v="0"/>
    <n v="66"/>
    <n v="1173.48"/>
    <n v="414.77272727272731"/>
    <n v="0"/>
    <n v="0"/>
    <n v="419.09999999999997"/>
    <n v="2766.06"/>
    <s v="Order specific"/>
    <s v="Order specific"/>
    <s v="B"/>
    <s v=""/>
    <n v="0"/>
  </r>
  <r>
    <s v="ASXN00594-01"/>
    <s v="固定式壳体210mm"/>
    <s v="O12"/>
    <n v="202"/>
    <x v="1"/>
    <s v="HVX"/>
    <x v="0"/>
    <s v="Order specific"/>
    <n v="2100"/>
    <n v="2"/>
    <n v="0"/>
    <n v="506.71"/>
    <n v="0"/>
    <n v="0"/>
    <n v="0"/>
    <n v="1013.42"/>
    <s v=""/>
    <n v="0"/>
    <n v="0"/>
    <n v="0"/>
    <n v="0"/>
    <s v="Order specific"/>
    <s v="Order specific"/>
    <s v="B"/>
    <s v=""/>
    <n v="0"/>
  </r>
  <r>
    <s v="ASXN00607-03"/>
    <s v="coil"/>
    <s v="CVX"/>
    <n v="105"/>
    <x v="1"/>
    <s v="HVX"/>
    <x v="0"/>
    <s v="Order specific"/>
    <n v="2100"/>
    <n v="78"/>
    <n v="0"/>
    <n v="75"/>
    <n v="0"/>
    <n v="0"/>
    <n v="22"/>
    <n v="5850"/>
    <n v="33.18181818181818"/>
    <n v="0"/>
    <n v="0"/>
    <n v="0"/>
    <n v="1650"/>
    <s v="Order specific"/>
    <s v="Order specific"/>
    <s v="B"/>
    <s v=""/>
    <n v="0"/>
  </r>
  <r>
    <s v="ASXN00609-01"/>
    <s v="PLATE"/>
    <s v="SM"/>
    <n v="202"/>
    <x v="1"/>
    <s v="HVX"/>
    <x v="1"/>
    <s v="kanban"/>
    <n v="2600"/>
    <n v="59"/>
    <n v="87"/>
    <n v="12.5"/>
    <n v="0"/>
    <n v="20"/>
    <n v="459"/>
    <n v="737.5"/>
    <n v="62.026143790849673"/>
    <n v="0"/>
    <n v="125"/>
    <n v="1087.5"/>
    <n v="5737.5"/>
    <s v="&lt;90 days"/>
    <n v="3"/>
    <s v="C"/>
    <n v="21"/>
    <n v="321.95255532139095"/>
  </r>
  <r>
    <s v="ASXN00628-01"/>
    <s v="S61连杆"/>
    <s v="X40"/>
    <n v="202"/>
    <x v="1"/>
    <s v="HVX"/>
    <x v="0"/>
    <s v="Order specific"/>
    <n v="2100"/>
    <n v="2"/>
    <n v="0"/>
    <n v="17.25"/>
    <n v="0"/>
    <n v="0"/>
    <n v="49"/>
    <n v="34.5"/>
    <n v="439.48979591836735"/>
    <n v="0"/>
    <n v="0"/>
    <n v="0"/>
    <n v="845.25"/>
    <s v="Order specific"/>
    <s v="Order specific"/>
    <s v="C"/>
    <s v=""/>
    <n v="0"/>
  </r>
  <r>
    <s v="ASXN00632-01"/>
    <s v="INSULATING ROD"/>
    <s v="O12"/>
    <n v="212"/>
    <x v="1"/>
    <s v="HVX"/>
    <x v="0"/>
    <s v="Order specific"/>
    <n v="2100"/>
    <n v="210"/>
    <n v="0"/>
    <n v="79.45"/>
    <n v="0"/>
    <n v="0"/>
    <n v="874"/>
    <n v="16684.5"/>
    <n v="0.83524027459954231"/>
    <n v="0"/>
    <n v="0"/>
    <n v="0"/>
    <n v="69439.3"/>
    <s v="Order specific"/>
    <s v="Order specific"/>
    <s v="A"/>
    <s v=""/>
    <n v="0"/>
  </r>
  <r>
    <s v="ASXN00653-01"/>
    <s v="CRIMPED SUPPORT"/>
    <s v="SM"/>
    <n v="202"/>
    <x v="1"/>
    <s v="HVX"/>
    <x v="1"/>
    <s v="kanban"/>
    <n v="2600"/>
    <n v="37"/>
    <n v="36"/>
    <n v="27.39"/>
    <n v="0"/>
    <n v="12"/>
    <n v="441"/>
    <n v="1013.4300000000001"/>
    <n v="173.8095238095238"/>
    <n v="0"/>
    <n v="164.34"/>
    <n v="986.04"/>
    <n v="12078.99"/>
    <s v="&gt;90 days"/>
    <n v="2"/>
    <s v="B"/>
    <n v="14"/>
    <n v="614.98819528767126"/>
  </r>
  <r>
    <s v="ASXN00661-11"/>
    <s v="24KV触臂 POLE B 1250A"/>
    <s v="O24"/>
    <n v="212"/>
    <x v="1"/>
    <s v="HVX"/>
    <x v="0"/>
    <s v="Order specific"/>
    <n v="2100"/>
    <n v="1"/>
    <n v="0"/>
    <n v="271.82"/>
    <n v="0"/>
    <n v="0"/>
    <n v="55"/>
    <n v="271.82"/>
    <n v="245.54545454545453"/>
    <n v="0"/>
    <n v="0"/>
    <n v="0"/>
    <n v="14950.1"/>
    <s v="Order specific"/>
    <s v="Order specific"/>
    <s v="C"/>
    <s v=""/>
    <n v="0"/>
  </r>
  <r>
    <s v="ASXN00661-13"/>
    <s v="24KV触臂 POLE B 1600A"/>
    <s v="O24"/>
    <n v="212"/>
    <x v="1"/>
    <s v="HVX"/>
    <x v="0"/>
    <s v="Order specific"/>
    <n v="2100"/>
    <n v="1"/>
    <n v="0"/>
    <n v="314.77"/>
    <n v="0"/>
    <n v="0"/>
    <n v="1"/>
    <n v="314.77"/>
    <n v="365"/>
    <n v="0"/>
    <n v="0"/>
    <n v="0"/>
    <n v="314.77"/>
    <s v="Order specific"/>
    <s v="Order specific"/>
    <s v="C"/>
    <s v=""/>
    <n v="0"/>
  </r>
  <r>
    <s v="ASXN00661-14"/>
    <s v="24KV触臂 POLE B 2000A"/>
    <s v="O24"/>
    <n v="212"/>
    <x v="1"/>
    <s v="HVX"/>
    <x v="0"/>
    <s v="Order specific"/>
    <n v="2100"/>
    <n v="1"/>
    <n v="0"/>
    <n v="836.67"/>
    <n v="0"/>
    <n v="0"/>
    <n v="13"/>
    <n v="836.67"/>
    <n v="28.07692307692308"/>
    <n v="0"/>
    <n v="0"/>
    <n v="0"/>
    <n v="10876.71"/>
    <s v="Order specific"/>
    <s v="Order specific"/>
    <s v="C"/>
    <s v=""/>
    <n v="0"/>
  </r>
  <r>
    <s v="ASXN00661-22"/>
    <s v="24KV触臂 POLE C 3150A"/>
    <s v="O24"/>
    <n v="212"/>
    <x v="1"/>
    <s v="HVX"/>
    <x v="0"/>
    <s v="Order specific"/>
    <n v="2100"/>
    <n v="1"/>
    <n v="5"/>
    <n v="1518.24"/>
    <n v="0"/>
    <n v="0"/>
    <n v="23"/>
    <n v="1518.24"/>
    <n v="15.869565217391305"/>
    <n v="0"/>
    <n v="0"/>
    <n v="7591.2"/>
    <n v="34919.519999999997"/>
    <s v="Order specific"/>
    <s v="Order specific"/>
    <s v="B"/>
    <s v=""/>
    <n v="0"/>
  </r>
  <r>
    <s v="ASXN00661-23"/>
    <s v="24KV触臂特殊"/>
    <s v="O24"/>
    <n v="202"/>
    <x v="1"/>
    <s v="HVX"/>
    <x v="0"/>
    <s v="Order specific"/>
    <n v="2100"/>
    <n v="12"/>
    <n v="0"/>
    <n v="2862.85"/>
    <n v="0"/>
    <n v="0"/>
    <n v="0"/>
    <n v="34354.199999999997"/>
    <s v=""/>
    <n v="0"/>
    <n v="0"/>
    <n v="0"/>
    <n v="0"/>
    <s v="Order specific"/>
    <s v="Order specific"/>
    <s v="A"/>
    <s v=""/>
    <n v="0"/>
  </r>
  <r>
    <s v="ASXN00669-01"/>
    <s v="触臂铜牌"/>
    <s v="CVX"/>
    <n v="212"/>
    <x v="1"/>
    <s v="HVX"/>
    <x v="0"/>
    <s v="Order specific"/>
    <n v="2100"/>
    <n v="1"/>
    <n v="0"/>
    <n v="186.83"/>
    <n v="0"/>
    <n v="0"/>
    <n v="0"/>
    <n v="186.83"/>
    <s v=""/>
    <n v="0"/>
    <n v="0"/>
    <n v="0"/>
    <n v="0"/>
    <s v="Order specific"/>
    <s v="Order specific"/>
    <s v="C"/>
    <s v=""/>
    <n v="0"/>
  </r>
  <r>
    <s v="ASXN00669-02"/>
    <s v="触臂铜牌"/>
    <s v="CVX"/>
    <n v="212"/>
    <x v="1"/>
    <s v="HVX"/>
    <x v="0"/>
    <s v="Order specific"/>
    <n v="2100"/>
    <n v="1"/>
    <n v="0"/>
    <n v="215.62"/>
    <n v="0"/>
    <n v="0"/>
    <n v="0"/>
    <n v="215.62"/>
    <s v=""/>
    <n v="0"/>
    <n v="0"/>
    <n v="0"/>
    <n v="0"/>
    <s v="Order specific"/>
    <s v="Order specific"/>
    <s v="C"/>
    <s v=""/>
    <n v="0"/>
  </r>
  <r>
    <s v="ASXN00669-03"/>
    <s v="触臂铜牌"/>
    <s v="CVX"/>
    <n v="212"/>
    <x v="1"/>
    <s v="HVX"/>
    <x v="0"/>
    <s v="Order specific"/>
    <n v="2100"/>
    <n v="1"/>
    <n v="0"/>
    <n v="215.62"/>
    <n v="0"/>
    <n v="0"/>
    <n v="0"/>
    <n v="215.62"/>
    <s v=""/>
    <n v="0"/>
    <n v="0"/>
    <n v="0"/>
    <n v="0"/>
    <s v="Order specific"/>
    <s v="Order specific"/>
    <s v="C"/>
    <s v=""/>
    <n v="0"/>
  </r>
  <r>
    <s v="ASXN00671-01"/>
    <s v="触臂铜牌"/>
    <s v="CVX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671-02"/>
    <s v="触臂铜牌"/>
    <s v="CVX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671-03"/>
    <s v="触臂铜牌"/>
    <s v="CVX"/>
    <n v="212"/>
    <x v="1"/>
    <s v="HVX"/>
    <x v="0"/>
    <s v="Order specific"/>
    <n v="2100"/>
    <n v="2"/>
    <n v="0"/>
    <n v="145.94"/>
    <n v="0"/>
    <n v="0"/>
    <n v="0"/>
    <n v="291.88"/>
    <s v=""/>
    <n v="0"/>
    <n v="0"/>
    <n v="0"/>
    <n v="0"/>
    <s v="Order specific"/>
    <s v="Order specific"/>
    <s v="C"/>
    <s v=""/>
    <n v="0"/>
  </r>
  <r>
    <s v="ASXN00707-01"/>
    <s v="拉杆"/>
    <s v="VMI"/>
    <n v="212"/>
    <x v="1"/>
    <s v="HVX"/>
    <x v="2"/>
    <s v="MRP"/>
    <s v="VMI"/>
    <n v="155"/>
    <n v="0"/>
    <n v="53.48"/>
    <n v="0"/>
    <n v="0"/>
    <n v="5762"/>
    <n v="8289.4"/>
    <n v="0.12669212079139189"/>
    <n v="0"/>
    <n v="0"/>
    <n v="0"/>
    <n v="308151.76"/>
    <s v="&lt;15 days"/>
    <n v="1"/>
    <s v="A"/>
    <n v="7"/>
    <n v="0"/>
  </r>
  <r>
    <s v="ASXN00707-02"/>
    <s v="HVX-O拉杆50KA"/>
    <s v="VMI"/>
    <n v="212"/>
    <x v="1"/>
    <s v="HVX"/>
    <x v="2"/>
    <s v="MRP"/>
    <s v="VMI"/>
    <n v="10"/>
    <n v="0"/>
    <n v="58.15"/>
    <n v="0"/>
    <n v="0"/>
    <n v="556"/>
    <n v="581.5"/>
    <n v="101.75359712230215"/>
    <n v="0"/>
    <n v="0"/>
    <n v="0"/>
    <n v="32331.399999999998"/>
    <s v="&gt;90 days"/>
    <n v="2"/>
    <s v="C"/>
    <n v="14"/>
    <n v="330.98538029164826"/>
  </r>
  <r>
    <s v="ASXN00713-02"/>
    <s v="KYN61壳体300mm"/>
    <s v="VMI"/>
    <n v="202"/>
    <x v="1"/>
    <s v="HVX"/>
    <x v="2"/>
    <s v="MRP"/>
    <s v="VMI"/>
    <n v="3"/>
    <n v="0"/>
    <n v="866.55"/>
    <n v="0"/>
    <n v="0"/>
    <n v="175"/>
    <n v="2599.6499999999996"/>
    <n v="20.857142857142858"/>
    <n v="0"/>
    <n v="0"/>
    <n v="0"/>
    <n v="151646.25"/>
    <s v="&lt;30 days"/>
    <n v="2"/>
    <s v="B"/>
    <n v="14"/>
    <n v="564.08843835616437"/>
  </r>
  <r>
    <s v="ASXN00719-01"/>
    <s v="侧板"/>
    <s v="CVX"/>
    <n v="202"/>
    <x v="1"/>
    <s v="HVX"/>
    <x v="0"/>
    <s v="Order specific"/>
    <n v="2100"/>
    <n v="2"/>
    <n v="0"/>
    <n v="27.54"/>
    <n v="0"/>
    <n v="0"/>
    <n v="0"/>
    <n v="55.08"/>
    <s v=""/>
    <n v="0"/>
    <n v="0"/>
    <n v="0"/>
    <n v="0"/>
    <s v="Order specific"/>
    <s v="Order specific"/>
    <s v="C"/>
    <s v=""/>
    <n v="0"/>
  </r>
  <r>
    <s v="ASXN00723-02"/>
    <s v="壳体210mm 31.5KA"/>
    <s v="O12"/>
    <n v="202"/>
    <x v="1"/>
    <s v="HVX"/>
    <x v="0"/>
    <s v="Order specific"/>
    <n v="2100"/>
    <n v="22"/>
    <n v="1"/>
    <n v="528.62"/>
    <n v="0"/>
    <n v="0"/>
    <n v="1008"/>
    <n v="11629.64"/>
    <n v="0.72420634920634919"/>
    <n v="0"/>
    <n v="0"/>
    <n v="528.62"/>
    <n v="532848.96"/>
    <s v="Order specific"/>
    <s v="Order specific"/>
    <s v="A"/>
    <s v=""/>
    <n v="0"/>
  </r>
  <r>
    <s v="ASXN00725-01"/>
    <s v="底板210mm"/>
    <s v="O12"/>
    <n v="202"/>
    <x v="1"/>
    <s v="HVX"/>
    <x v="0"/>
    <s v="Order specific"/>
    <n v="2100"/>
    <n v="1"/>
    <n v="0"/>
    <n v="122.27"/>
    <n v="0"/>
    <n v="0"/>
    <n v="131"/>
    <n v="122.27"/>
    <n v="61.297709923664122"/>
    <n v="0"/>
    <n v="0"/>
    <n v="0"/>
    <n v="16017.369999999999"/>
    <s v="Order specific"/>
    <s v="Order specific"/>
    <s v="C"/>
    <s v=""/>
    <n v="0"/>
  </r>
  <r>
    <s v="ASXN00726-01"/>
    <s v="拨叉"/>
    <s v="VMI"/>
    <n v="202"/>
    <x v="1"/>
    <s v="HVX"/>
    <x v="2"/>
    <s v="MRP"/>
    <s v="VMI"/>
    <n v="50"/>
    <n v="0"/>
    <n v="130.09"/>
    <n v="0"/>
    <n v="0"/>
    <n v="1861"/>
    <n v="6504.5"/>
    <n v="0.19613111230521227"/>
    <n v="0"/>
    <n v="0"/>
    <n v="0"/>
    <n v="242097.49000000002"/>
    <s v="&lt;15 days"/>
    <n v="1"/>
    <s v="B"/>
    <n v="7"/>
    <n v="0"/>
  </r>
  <r>
    <s v="ASXN00726-03"/>
    <s v="拨叉"/>
    <s v="VMI"/>
    <n v="202"/>
    <x v="1"/>
    <s v="HVX"/>
    <x v="2"/>
    <s v="MRP"/>
    <s v="VMI"/>
    <n v="100"/>
    <n v="0"/>
    <n v="125.72"/>
    <n v="0"/>
    <n v="0"/>
    <n v="3602"/>
    <n v="12572"/>
    <n v="5.0666296501943364"/>
    <n v="0"/>
    <n v="0"/>
    <n v="0"/>
    <n v="452843.44"/>
    <s v="&lt;15 days"/>
    <n v="1"/>
    <s v="A"/>
    <n v="7"/>
    <n v="0"/>
  </r>
  <r>
    <s v="ASXN00726-05"/>
    <s v="拨叉"/>
    <s v="VMI"/>
    <n v="202"/>
    <x v="1"/>
    <s v="HVX"/>
    <x v="2"/>
    <s v="MRP"/>
    <s v="VMI"/>
    <n v="2"/>
    <n v="0"/>
    <n v="271.45"/>
    <n v="0"/>
    <n v="0"/>
    <n v="179"/>
    <n v="542.9"/>
    <n v="203.91061452513966"/>
    <n v="0"/>
    <n v="0"/>
    <n v="0"/>
    <n v="48589.549999999996"/>
    <s v="&gt;90 days"/>
    <n v="2"/>
    <s v="C"/>
    <n v="14"/>
    <n v="333.71304427397263"/>
  </r>
  <r>
    <s v="ASXN00726-06"/>
    <s v="拨叉"/>
    <s v="VMI"/>
    <n v="202"/>
    <x v="1"/>
    <s v="HVX"/>
    <x v="2"/>
    <s v="MRP"/>
    <s v="VMI"/>
    <n v="4"/>
    <n v="0"/>
    <n v="305.22000000000003"/>
    <n v="0"/>
    <n v="0"/>
    <n v="352"/>
    <n v="1220.8800000000001"/>
    <n v="2.0738636363636362"/>
    <n v="0"/>
    <n v="0"/>
    <n v="0"/>
    <n v="107437.44"/>
    <s v="&lt;15 days"/>
    <n v="2"/>
    <s v="B"/>
    <n v="14"/>
    <n v="0"/>
  </r>
  <r>
    <s v="ASXN00728-02"/>
    <s v="拨叉"/>
    <s v="VMI"/>
    <n v="202"/>
    <x v="1"/>
    <s v="HVX"/>
    <x v="2"/>
    <s v="MRP"/>
    <s v="VMI"/>
    <n v="12"/>
    <n v="0"/>
    <n v="315.23"/>
    <n v="0"/>
    <n v="0"/>
    <n v="354"/>
    <n v="3782.76"/>
    <n v="4.1242937853107344"/>
    <n v="0"/>
    <n v="0"/>
    <n v="0"/>
    <n v="111591.42000000001"/>
    <s v="&lt;15 days"/>
    <n v="2"/>
    <s v="B"/>
    <n v="14"/>
    <n v="0"/>
  </r>
  <r>
    <s v="ASXN00730-01"/>
    <s v="拨叉"/>
    <s v="VMI"/>
    <n v="202"/>
    <x v="1"/>
    <s v="HVX"/>
    <x v="2"/>
    <s v="MRP"/>
    <s v="VMI"/>
    <n v="6"/>
    <n v="0"/>
    <n v="302.72000000000003"/>
    <n v="0"/>
    <n v="0"/>
    <n v="417"/>
    <n v="1816.3200000000002"/>
    <n v="10.503597122302159"/>
    <n v="0"/>
    <n v="0"/>
    <n v="0"/>
    <n v="126234.24000000001"/>
    <s v="&lt;15 days"/>
    <n v="2"/>
    <s v="B"/>
    <n v="14"/>
    <n v="0"/>
  </r>
  <r>
    <s v="ASXN00732-02"/>
    <s v="底板300mm"/>
    <s v="VMI"/>
    <n v="202"/>
    <x v="1"/>
    <s v="HVX"/>
    <x v="2"/>
    <s v="MRP"/>
    <s v="VMI"/>
    <n v="3"/>
    <n v="0"/>
    <n v="258.45999999999998"/>
    <n v="0"/>
    <n v="0"/>
    <n v="175"/>
    <n v="775.37999999999988"/>
    <n v="12.514285714285714"/>
    <n v="0"/>
    <n v="0"/>
    <n v="0"/>
    <n v="45230.5"/>
    <s v="&lt;15 days"/>
    <n v="2"/>
    <s v="C"/>
    <n v="14"/>
    <n v="0"/>
  </r>
  <r>
    <s v="ASXN00742-01"/>
    <s v="拉杆"/>
    <s v="VMI"/>
    <n v="202"/>
    <x v="1"/>
    <s v="HVX"/>
    <x v="2"/>
    <s v="MRP"/>
    <s v="VMI"/>
    <n v="18"/>
    <n v="0"/>
    <n v="94.02"/>
    <n v="0"/>
    <n v="0"/>
    <n v="1426"/>
    <n v="1692.36"/>
    <n v="0.76788218793828888"/>
    <n v="0"/>
    <n v="0"/>
    <n v="0"/>
    <n v="134072.51999999999"/>
    <s v="&lt;15 days"/>
    <n v="2"/>
    <s v="B"/>
    <n v="14"/>
    <n v="0"/>
  </r>
  <r>
    <s v="ASXN00745-01"/>
    <s v="触臂630A"/>
    <s v="VMI"/>
    <n v="212"/>
    <x v="1"/>
    <s v="HVX"/>
    <x v="2"/>
    <s v="MRP"/>
    <s v="VMI"/>
    <n v="1"/>
    <n v="0"/>
    <n v="147.1"/>
    <n v="0"/>
    <n v="0"/>
    <n v="1"/>
    <n v="147.1"/>
    <n v="6570"/>
    <n v="0"/>
    <n v="0"/>
    <n v="0"/>
    <n v="147.1"/>
    <s v="&gt;90 days"/>
    <n v="3"/>
    <s v="C"/>
    <n v="21"/>
    <n v="96.775679452054803"/>
  </r>
  <r>
    <s v="ASXN00745-02"/>
    <s v="触臂1250A"/>
    <s v="O12"/>
    <n v="212"/>
    <x v="1"/>
    <s v="HVX"/>
    <x v="0"/>
    <s v="Order specific"/>
    <n v="2100"/>
    <n v="6"/>
    <n v="0"/>
    <n v="282.18"/>
    <n v="0"/>
    <n v="0"/>
    <n v="301"/>
    <n v="1693.08"/>
    <n v="1.212624584717608"/>
    <n v="0"/>
    <n v="0"/>
    <n v="0"/>
    <n v="84936.180000000008"/>
    <s v="Order specific"/>
    <s v="Order specific"/>
    <s v="B"/>
    <s v=""/>
    <n v="0"/>
  </r>
  <r>
    <s v="ASXN00745-11"/>
    <s v="触臂1250A"/>
    <s v="VMI"/>
    <n v="212"/>
    <x v="1"/>
    <s v="HVX"/>
    <x v="2"/>
    <s v="MRP"/>
    <s v="VMI"/>
    <n v="5"/>
    <n v="0"/>
    <n v="107.51"/>
    <n v="0"/>
    <n v="0"/>
    <n v="4878"/>
    <n v="537.55000000000007"/>
    <n v="0.44895448954489547"/>
    <n v="0"/>
    <n v="0"/>
    <n v="0"/>
    <n v="524433.78"/>
    <s v="&lt;15 days"/>
    <n v="1"/>
    <s v="C"/>
    <n v="7"/>
    <n v="0"/>
  </r>
  <r>
    <s v="ASXN00745-13"/>
    <s v="触臂2000A"/>
    <s v="VMI"/>
    <n v="212"/>
    <x v="1"/>
    <s v="HVX"/>
    <x v="2"/>
    <s v="MRP"/>
    <s v="VMI"/>
    <n v="12"/>
    <n v="0"/>
    <n v="409.65"/>
    <n v="0"/>
    <n v="0"/>
    <n v="1135"/>
    <n v="4915.7999999999993"/>
    <n v="1.6079295154185023"/>
    <n v="0"/>
    <n v="0"/>
    <n v="0"/>
    <n v="464952.75"/>
    <s v="&lt;15 days"/>
    <n v="1"/>
    <s v="B"/>
    <n v="7"/>
    <n v="0"/>
  </r>
  <r>
    <s v="ASXN00745-22"/>
    <s v="触臂3150A"/>
    <s v="VMI"/>
    <n v="202"/>
    <x v="1"/>
    <s v="HVX"/>
    <x v="2"/>
    <s v="MRP"/>
    <s v="VMI"/>
    <n v="18"/>
    <n v="0"/>
    <n v="1068.08"/>
    <n v="0"/>
    <n v="0"/>
    <n v="991"/>
    <n v="19225.439999999999"/>
    <n v="4.4197780020181634"/>
    <n v="0"/>
    <n v="0"/>
    <n v="0"/>
    <n v="1058467.28"/>
    <s v="&lt;15 days"/>
    <n v="1"/>
    <s v="A"/>
    <n v="7"/>
    <n v="0"/>
  </r>
  <r>
    <s v="ASXN00767-02"/>
    <s v="触臂1600A 64针"/>
    <s v="X40"/>
    <n v="212"/>
    <x v="1"/>
    <s v="HVX"/>
    <x v="0"/>
    <s v="Order specific"/>
    <n v="2100"/>
    <n v="7"/>
    <n v="0"/>
    <n v="328.49"/>
    <n v="0"/>
    <n v="0"/>
    <n v="7"/>
    <n v="2299.4300000000003"/>
    <n v="938.57142857142867"/>
    <n v="0"/>
    <n v="0"/>
    <n v="0"/>
    <n v="2299.4300000000003"/>
    <s v="Order specific"/>
    <s v="Order specific"/>
    <s v="B"/>
    <s v=""/>
    <n v="0"/>
  </r>
  <r>
    <s v="ASXN00767-11"/>
    <s v="触臂1250A"/>
    <s v="VMI"/>
    <n v="202"/>
    <x v="1"/>
    <s v="HVX"/>
    <x v="2"/>
    <s v="MRP"/>
    <s v="VMI"/>
    <n v="18"/>
    <n v="0"/>
    <n v="482.36"/>
    <n v="0"/>
    <n v="0"/>
    <n v="738"/>
    <n v="8682.48"/>
    <n v="3.462059620596206"/>
    <n v="0"/>
    <n v="0"/>
    <n v="0"/>
    <n v="355981.68"/>
    <s v="&lt;15 days"/>
    <n v="1"/>
    <s v="A"/>
    <n v="7"/>
    <n v="0"/>
  </r>
  <r>
    <s v="ASXN00767-12"/>
    <s v="触臂1600A 58针"/>
    <s v="X40"/>
    <n v="212"/>
    <x v="1"/>
    <s v="HVX"/>
    <x v="0"/>
    <s v="Order specific"/>
    <n v="2100"/>
    <n v="1"/>
    <n v="0"/>
    <n v="268.95"/>
    <n v="0"/>
    <n v="0"/>
    <n v="61"/>
    <n v="268.95"/>
    <n v="107.70491803278688"/>
    <n v="0"/>
    <n v="0"/>
    <n v="0"/>
    <n v="16405.95"/>
    <s v="Order specific"/>
    <s v="Order specific"/>
    <s v="C"/>
    <s v=""/>
    <n v="0"/>
  </r>
  <r>
    <s v="ASXN00783-01"/>
    <s v="合闸按钮"/>
    <s v="VMI"/>
    <n v="202"/>
    <x v="1"/>
    <s v="HVX"/>
    <x v="2"/>
    <s v="MRP"/>
    <s v="VMI"/>
    <n v="1"/>
    <n v="0"/>
    <n v="3.63"/>
    <n v="0"/>
    <n v="0"/>
    <n v="151"/>
    <n v="3.63"/>
    <n v="2.4172185430463577"/>
    <n v="0"/>
    <n v="0"/>
    <n v="0"/>
    <n v="548.13"/>
    <s v="&lt;15 days"/>
    <n v="3"/>
    <s v="C"/>
    <n v="21"/>
    <n v="0"/>
  </r>
  <r>
    <s v="ASXN00783-02"/>
    <s v="合闸按钮(红色）"/>
    <s v="VMI"/>
    <n v="202"/>
    <x v="1"/>
    <s v="HVX"/>
    <x v="2"/>
    <s v="MRP"/>
    <s v="VMI"/>
    <n v="7"/>
    <n v="0"/>
    <n v="3.63"/>
    <n v="0"/>
    <n v="0"/>
    <n v="387"/>
    <n v="25.41"/>
    <n v="0.9431524547803618"/>
    <n v="0"/>
    <n v="0"/>
    <n v="0"/>
    <n v="1404.81"/>
    <s v="&lt;15 days"/>
    <n v="3"/>
    <s v="C"/>
    <n v="21"/>
    <n v="0"/>
  </r>
  <r>
    <s v="ASXN00783-03"/>
    <s v="分闸按钮"/>
    <s v="VMI"/>
    <n v="202"/>
    <x v="1"/>
    <s v="HVX"/>
    <x v="2"/>
    <s v="MRP"/>
    <s v="VMI"/>
    <n v="6"/>
    <n v="0"/>
    <n v="4.13"/>
    <n v="0"/>
    <n v="0"/>
    <n v="232"/>
    <n v="24.78"/>
    <n v="11.01293103448276"/>
    <n v="0"/>
    <n v="0"/>
    <n v="0"/>
    <n v="958.16"/>
    <s v="&lt;15 days"/>
    <n v="3"/>
    <s v="C"/>
    <n v="21"/>
    <n v="0"/>
  </r>
  <r>
    <s v="ASXN00804-01"/>
    <s v="手车翻板与机构联锁件"/>
    <s v="VMI"/>
    <n v="202"/>
    <x v="1"/>
    <s v="HVX"/>
    <x v="2"/>
    <s v="MRP"/>
    <s v="VMI"/>
    <n v="6"/>
    <n v="0"/>
    <n v="8.9"/>
    <n v="0"/>
    <n v="0"/>
    <n v="324"/>
    <n v="53.400000000000006"/>
    <n v="6.7592592592592586"/>
    <n v="0"/>
    <n v="0"/>
    <n v="0"/>
    <n v="2883.6"/>
    <s v="&lt;15 days"/>
    <n v="3"/>
    <s v="C"/>
    <n v="21"/>
    <n v="0"/>
  </r>
  <r>
    <s v="ASXN00805-01"/>
    <s v="HVX-40.5KV主轴摆臂"/>
    <s v="VMI"/>
    <n v="202"/>
    <x v="1"/>
    <s v="HVX"/>
    <x v="2"/>
    <s v="MRP"/>
    <s v="VMI"/>
    <n v="18"/>
    <n v="0"/>
    <n v="50.92"/>
    <n v="0"/>
    <n v="0"/>
    <n v="1209"/>
    <n v="916.56000000000006"/>
    <n v="1.8114143920595533"/>
    <n v="0"/>
    <n v="0"/>
    <n v="0"/>
    <n v="61562.28"/>
    <s v="&lt;15 days"/>
    <n v="2"/>
    <s v="B"/>
    <n v="14"/>
    <n v="0"/>
  </r>
  <r>
    <s v="ASXN00813-02"/>
    <s v="HVX-O 800MM手车"/>
    <s v="VMI"/>
    <n v="212"/>
    <x v="1"/>
    <s v="HVX"/>
    <x v="2"/>
    <s v="MRP"/>
    <s v="VMI"/>
    <n v="111"/>
    <n v="12"/>
    <n v="574.23"/>
    <n v="0"/>
    <n v="0"/>
    <n v="2293"/>
    <n v="63739.53"/>
    <n v="2.8652420409943304"/>
    <n v="0"/>
    <n v="0"/>
    <n v="6890.76"/>
    <n v="1316709.3900000001"/>
    <s v="&lt;15 days"/>
    <n v="1"/>
    <s v="A"/>
    <n v="7"/>
    <n v="0"/>
  </r>
  <r>
    <s v="ASXN00813-03"/>
    <s v="HVX-O 1000MM手车"/>
    <s v="VMI"/>
    <n v="212"/>
    <x v="1"/>
    <s v="HVX"/>
    <x v="2"/>
    <s v="MRP"/>
    <s v="VMI"/>
    <n v="14"/>
    <n v="1"/>
    <n v="791.99"/>
    <n v="0"/>
    <n v="0"/>
    <n v="362"/>
    <n v="11087.86"/>
    <n v="111.91988950276243"/>
    <n v="0"/>
    <n v="0"/>
    <n v="791.99"/>
    <n v="286700.38"/>
    <s v="&gt;90 days"/>
    <n v="1"/>
    <s v="A"/>
    <n v="7"/>
    <n v="6860.285993720845"/>
  </r>
  <r>
    <s v="ASXN00813-13"/>
    <s v="12KV带门联锁手车1000mm"/>
    <s v="O12"/>
    <n v="212"/>
    <x v="1"/>
    <s v="HVX"/>
    <x v="0"/>
    <s v="Order specific"/>
    <n v="2100"/>
    <n v="10"/>
    <n v="21"/>
    <n v="850.44"/>
    <n v="0"/>
    <n v="0"/>
    <n v="107"/>
    <n v="8504.4000000000015"/>
    <n v="47.757009345794387"/>
    <n v="0"/>
    <n v="0"/>
    <n v="17859.240000000002"/>
    <n v="90997.08"/>
    <s v="Order specific"/>
    <s v="Order specific"/>
    <s v="A"/>
    <s v=""/>
    <n v="0"/>
  </r>
  <r>
    <s v="ASXN00813-52"/>
    <s v="12KV 275mm电动手车"/>
    <s v="VE1"/>
    <n v="212"/>
    <x v="1"/>
    <s v="HVX"/>
    <x v="0"/>
    <s v="Order specific"/>
    <n v="2100"/>
    <n v="8"/>
    <n v="0"/>
    <n v="2633.5"/>
    <n v="0"/>
    <n v="0"/>
    <n v="22"/>
    <n v="21068"/>
    <n v="165.90909090909091"/>
    <n v="0"/>
    <n v="0"/>
    <n v="0"/>
    <n v="57937"/>
    <s v="Order specific"/>
    <s v="Order specific"/>
    <s v="A"/>
    <s v=""/>
    <n v="0"/>
  </r>
  <r>
    <s v="ASXN00813-61"/>
    <s v="接触器底盘车650mm"/>
    <s v="VMI"/>
    <n v="212"/>
    <x v="1"/>
    <s v="HVX"/>
    <x v="2"/>
    <s v="MRP"/>
    <s v="VMI"/>
    <n v="32"/>
    <n v="0"/>
    <n v="589.63"/>
    <n v="0"/>
    <n v="0"/>
    <n v="413"/>
    <n v="18868.16"/>
    <n v="7.0702179176755449"/>
    <n v="0"/>
    <n v="0"/>
    <n v="0"/>
    <n v="243517.19"/>
    <s v="&lt;15 days"/>
    <n v="1"/>
    <s v="A"/>
    <n v="7"/>
    <n v="123.67691178082184"/>
  </r>
  <r>
    <s v="ASXN00813-62"/>
    <s v="CVX-OEM  650mm 底盘车带关门连锁"/>
    <s v="CVX"/>
    <n v="212"/>
    <x v="1"/>
    <s v="HVX"/>
    <x v="0"/>
    <s v="Order specific"/>
    <n v="2100"/>
    <n v="3"/>
    <n v="0"/>
    <n v="686.5"/>
    <n v="0"/>
    <n v="0"/>
    <n v="84"/>
    <n v="2059.5"/>
    <n v="139.04761904761904"/>
    <n v="0"/>
    <n v="0"/>
    <n v="0"/>
    <n v="57666"/>
    <s v="Order specific"/>
    <s v="Order specific"/>
    <s v="B"/>
    <s v=""/>
    <n v="0"/>
  </r>
  <r>
    <s v="ASXN00813-81"/>
    <s v="CVX电动手车650mm"/>
    <s v="CVX"/>
    <n v="212"/>
    <x v="1"/>
    <s v="HVX"/>
    <x v="0"/>
    <s v="Order specific"/>
    <n v="2100"/>
    <n v="1"/>
    <n v="20"/>
    <n v="2193"/>
    <n v="0"/>
    <n v="0"/>
    <n v="21"/>
    <n v="2193"/>
    <n v="52.142857142857139"/>
    <n v="0"/>
    <n v="0"/>
    <n v="43860"/>
    <n v="46053"/>
    <s v="Order specific"/>
    <s v="Order specific"/>
    <s v="B"/>
    <s v=""/>
    <n v="0"/>
  </r>
  <r>
    <s v="ASXN00823-01"/>
    <s v="TRANSMISSION"/>
    <s v="O12"/>
    <n v="202"/>
    <x v="1"/>
    <s v="HVX"/>
    <x v="0"/>
    <s v="Order specific"/>
    <n v="2100"/>
    <n v="11"/>
    <n v="6"/>
    <n v="124.67"/>
    <n v="0"/>
    <n v="0"/>
    <n v="60"/>
    <n v="1371.3700000000001"/>
    <n v="6.083333333333333"/>
    <n v="0"/>
    <n v="0"/>
    <n v="748.02"/>
    <n v="7480.2"/>
    <s v="Order specific"/>
    <s v="Order specific"/>
    <s v="B"/>
    <s v=""/>
    <n v="0"/>
  </r>
  <r>
    <s v="ASXN00823-02"/>
    <s v="TRANSMISSION"/>
    <s v="O12"/>
    <n v="202"/>
    <x v="1"/>
    <s v="HVX"/>
    <x v="0"/>
    <s v="Order specific"/>
    <n v="2100"/>
    <n v="22"/>
    <n v="12"/>
    <n v="126.16"/>
    <n v="0"/>
    <n v="0"/>
    <n v="120"/>
    <n v="2775.52"/>
    <n v="33.458333333333329"/>
    <n v="0"/>
    <n v="0"/>
    <n v="1513.92"/>
    <n v="15139.199999999999"/>
    <s v="Order specific"/>
    <s v="Order specific"/>
    <s v="B"/>
    <s v=""/>
    <n v="0"/>
  </r>
  <r>
    <s v="ASXN00840-01"/>
    <s v="40.5KV小面板"/>
    <s v="VMI"/>
    <n v="202"/>
    <x v="1"/>
    <s v="HVX"/>
    <x v="2"/>
    <s v="MRP"/>
    <s v="VMI"/>
    <n v="6"/>
    <n v="0"/>
    <n v="11.93"/>
    <n v="0"/>
    <n v="0"/>
    <n v="388"/>
    <n v="71.58"/>
    <n v="20.695876288659793"/>
    <n v="0"/>
    <n v="0"/>
    <n v="0"/>
    <n v="4628.84"/>
    <s v="&lt;30 days"/>
    <n v="3"/>
    <s v="C"/>
    <n v="21"/>
    <n v="0"/>
  </r>
  <r>
    <s v="ASXN00842-01"/>
    <s v="中置式PT车底盘车(DNF7柜)"/>
    <s v="X40"/>
    <n v="212"/>
    <x v="1"/>
    <s v="HVX"/>
    <x v="0"/>
    <s v="Order specific"/>
    <n v="2100"/>
    <n v="3"/>
    <n v="0"/>
    <n v="2557.86"/>
    <n v="0"/>
    <n v="0"/>
    <n v="26"/>
    <n v="7673.58"/>
    <n v="84.230769230769241"/>
    <n v="0"/>
    <n v="0"/>
    <n v="0"/>
    <n v="66504.36"/>
    <s v="Order specific"/>
    <s v="Order specific"/>
    <s v="A"/>
    <s v=""/>
    <n v="0"/>
  </r>
  <r>
    <s v="AVX000076-01"/>
    <s v="Y1支架连接片"/>
    <s v="O12"/>
    <n v="202"/>
    <x v="1"/>
    <s v="HVX"/>
    <x v="0"/>
    <s v="Order specific"/>
    <n v="2100"/>
    <n v="5"/>
    <n v="0"/>
    <n v="6.32"/>
    <n v="0"/>
    <n v="0"/>
    <n v="8"/>
    <n v="31.6"/>
    <n v="136.875"/>
    <n v="0"/>
    <n v="0"/>
    <n v="0"/>
    <n v="50.56"/>
    <s v="Order specific"/>
    <s v="Order specific"/>
    <s v="C"/>
    <s v=""/>
    <n v="0"/>
  </r>
  <r>
    <s v="AVX000085-01"/>
    <s v="单边卡簧销"/>
    <s v="X40"/>
    <n v="202"/>
    <x v="1"/>
    <s v="HVX"/>
    <x v="0"/>
    <s v="Order specific"/>
    <n v="2100"/>
    <n v="19"/>
    <n v="14"/>
    <n v="1.35"/>
    <n v="0"/>
    <n v="0"/>
    <n v="376"/>
    <n v="25.650000000000002"/>
    <n v="4.8537234042553195"/>
    <n v="0"/>
    <n v="0"/>
    <n v="18.900000000000002"/>
    <n v="507.6"/>
    <s v="Order specific"/>
    <s v="Order specific"/>
    <s v="C"/>
    <s v=""/>
    <n v="0"/>
  </r>
  <r>
    <s v="AVX000095-01"/>
    <s v="手车翻板联锁件"/>
    <s v="X40"/>
    <n v="202"/>
    <x v="1"/>
    <s v="HVX"/>
    <x v="0"/>
    <s v="Order specific"/>
    <n v="2100"/>
    <n v="60"/>
    <n v="40"/>
    <n v="3.77"/>
    <n v="0"/>
    <n v="0"/>
    <n v="650"/>
    <n v="226.2"/>
    <n v="10.669230769230769"/>
    <n v="0"/>
    <n v="0"/>
    <n v="150.80000000000001"/>
    <n v="2450.5"/>
    <s v="Order specific"/>
    <s v="Order specific"/>
    <s v="C"/>
    <s v=""/>
    <n v="0"/>
  </r>
  <r>
    <s v="AVX000146-01"/>
    <s v="左立柱--AMS275"/>
    <s v="FEP"/>
    <n v="212"/>
    <x v="0"/>
    <s v="VEP"/>
    <x v="0"/>
    <s v="Order specific"/>
    <n v="2100"/>
    <n v="5"/>
    <n v="3"/>
    <n v="26.4"/>
    <n v="0"/>
    <n v="0"/>
    <n v="44"/>
    <n v="132"/>
    <n v="497.72727272727269"/>
    <n v="0"/>
    <n v="0"/>
    <n v="79.199999999999989"/>
    <n v="1161.5999999999999"/>
    <s v="Order specific"/>
    <s v="Order specific"/>
    <s v="C"/>
    <s v=""/>
    <n v="0"/>
  </r>
  <r>
    <s v="AVX000147-02"/>
    <s v="右立柱--AMS275"/>
    <s v="FEP"/>
    <n v="212"/>
    <x v="0"/>
    <s v="VEP"/>
    <x v="0"/>
    <s v="Order specific"/>
    <n v="2100"/>
    <n v="5"/>
    <n v="3"/>
    <n v="46.23"/>
    <n v="0"/>
    <n v="0"/>
    <n v="33"/>
    <n v="231.14999999999998"/>
    <n v="55.303030303030305"/>
    <n v="0"/>
    <n v="0"/>
    <n v="138.69"/>
    <n v="1525.59"/>
    <s v="Order specific"/>
    <s v="Order specific"/>
    <s v="C"/>
    <s v=""/>
    <n v="0"/>
  </r>
  <r>
    <s v="AVX000148-01"/>
    <s v="中间封板--AMS275"/>
    <s v="FEP"/>
    <n v="212"/>
    <x v="0"/>
    <s v="VEP"/>
    <x v="0"/>
    <s v="Order specific"/>
    <n v="2100"/>
    <n v="5"/>
    <n v="3"/>
    <n v="76.92"/>
    <n v="0"/>
    <n v="0"/>
    <n v="44"/>
    <n v="384.6"/>
    <n v="41.477272727272727"/>
    <n v="0"/>
    <n v="0"/>
    <n v="230.76"/>
    <n v="3384.48"/>
    <s v="Order specific"/>
    <s v="Order specific"/>
    <s v="C"/>
    <s v=""/>
    <n v="0"/>
  </r>
  <r>
    <s v="AVX000150-01"/>
    <s v="INDICATOR"/>
    <s v="SM"/>
    <n v="202"/>
    <x v="1"/>
    <s v="HVX"/>
    <x v="1"/>
    <s v="kanban"/>
    <n v="2600"/>
    <n v="50"/>
    <n v="80"/>
    <n v="12.38"/>
    <n v="0"/>
    <n v="20"/>
    <n v="394"/>
    <n v="619"/>
    <n v="4.6319796954314718"/>
    <n v="0"/>
    <n v="123.80000000000001"/>
    <n v="990.40000000000009"/>
    <n v="4877.72"/>
    <s v="&lt;15 days"/>
    <n v="3"/>
    <s v="C"/>
    <n v="21"/>
    <n v="0"/>
  </r>
  <r>
    <s v="AVX000151-01"/>
    <s v="PIN"/>
    <s v="XB"/>
    <n v="202"/>
    <x v="1"/>
    <s v="HVX"/>
    <x v="0"/>
    <s v="Order specific"/>
    <n v="2100"/>
    <n v="12"/>
    <n v="2"/>
    <n v="40"/>
    <n v="12"/>
    <n v="0"/>
    <n v="10"/>
    <n v="480"/>
    <n v="1825"/>
    <n v="480"/>
    <n v="0"/>
    <n v="80"/>
    <n v="400"/>
    <s v="Order specific"/>
    <s v="Order specific"/>
    <s v="C"/>
    <s v=""/>
    <n v="0"/>
  </r>
  <r>
    <s v="AVX000160-01"/>
    <s v="PIN"/>
    <s v="VE1"/>
    <n v="212"/>
    <x v="1"/>
    <s v="HVX"/>
    <x v="0"/>
    <s v="Order specific"/>
    <n v="2100"/>
    <n v="24"/>
    <n v="12"/>
    <n v="1.98"/>
    <n v="0"/>
    <n v="0"/>
    <n v="246"/>
    <n v="47.519999999999996"/>
    <n v="17.804878048780488"/>
    <n v="0"/>
    <n v="0"/>
    <n v="23.759999999999998"/>
    <n v="487.08"/>
    <s v="Order specific"/>
    <s v="Order specific"/>
    <s v="C"/>
    <s v=""/>
    <n v="0"/>
  </r>
  <r>
    <s v="AVX000161-01"/>
    <s v="FP40.5 相柱绝缘罩(DNF7&amp;AMS 1250A)"/>
    <s v="FEP"/>
    <n v="202"/>
    <x v="0"/>
    <s v="VEP"/>
    <x v="0"/>
    <s v="Order specific"/>
    <n v="2100"/>
    <n v="15"/>
    <n v="9"/>
    <n v="33.94"/>
    <n v="0"/>
    <n v="0"/>
    <n v="111"/>
    <n v="509.09999999999997"/>
    <n v="78.918918918918919"/>
    <n v="0"/>
    <n v="0"/>
    <n v="305.45999999999998"/>
    <n v="3767.3399999999997"/>
    <s v="Order specific"/>
    <s v="Order specific"/>
    <s v="C"/>
    <s v=""/>
    <n v="0"/>
  </r>
  <r>
    <s v="AVX000162-01"/>
    <s v="起吊杆--275"/>
    <s v="FEP"/>
    <n v="212"/>
    <x v="0"/>
    <s v="VEP"/>
    <x v="0"/>
    <s v="Order specific"/>
    <n v="2100"/>
    <n v="5"/>
    <n v="3"/>
    <n v="36.369999999999997"/>
    <n v="0"/>
    <n v="0"/>
    <n v="44"/>
    <n v="181.85"/>
    <n v="124.43181818181817"/>
    <n v="0"/>
    <n v="0"/>
    <n v="109.10999999999999"/>
    <n v="1600.28"/>
    <s v="Order specific"/>
    <s v="Order specific"/>
    <s v="C"/>
    <s v=""/>
    <n v="0"/>
  </r>
  <r>
    <s v="AVX000162-02"/>
    <s v="起吊杆--300"/>
    <s v="FEP"/>
    <n v="212"/>
    <x v="0"/>
    <s v="VEP"/>
    <x v="0"/>
    <s v="Order specific"/>
    <n v="2100"/>
    <n v="2"/>
    <n v="1"/>
    <n v="39.67"/>
    <n v="0"/>
    <n v="0"/>
    <n v="44"/>
    <n v="79.34"/>
    <n v="41.477272727272727"/>
    <n v="0"/>
    <n v="0"/>
    <n v="39.67"/>
    <n v="1745.48"/>
    <s v="Order specific"/>
    <s v="Order specific"/>
    <s v="C"/>
    <s v=""/>
    <n v="0"/>
  </r>
  <r>
    <s v="AVX000178-01"/>
    <s v="MTX承重块"/>
    <s v="X40"/>
    <n v="212"/>
    <x v="1"/>
    <s v="HVX"/>
    <x v="0"/>
    <s v="Order specific"/>
    <n v="2100"/>
    <n v="2"/>
    <n v="10"/>
    <n v="113.69"/>
    <n v="0"/>
    <n v="0"/>
    <n v="50"/>
    <n v="227.38"/>
    <n v="14.6"/>
    <n v="0"/>
    <n v="0"/>
    <n v="1136.9000000000001"/>
    <n v="5684.5"/>
    <s v="Order specific"/>
    <s v="Order specific"/>
    <s v="C"/>
    <s v=""/>
    <n v="0"/>
  </r>
  <r>
    <s v="AVX000190-01"/>
    <s v="手车联琐销"/>
    <s v="FEP"/>
    <n v="105"/>
    <x v="0"/>
    <s v="VEP"/>
    <x v="0"/>
    <s v="Order specific"/>
    <n v="2100"/>
    <n v="40"/>
    <n v="0"/>
    <n v="3.23"/>
    <n v="0"/>
    <n v="0"/>
    <n v="0"/>
    <n v="129.19999999999999"/>
    <s v=""/>
    <n v="0"/>
    <n v="0"/>
    <n v="0"/>
    <n v="0"/>
    <s v="Order specific"/>
    <s v="Order specific"/>
    <s v="C"/>
    <s v=""/>
    <n v="0"/>
  </r>
  <r>
    <s v="AVX000192-01"/>
    <s v="SUPPORT"/>
    <s v="X40"/>
    <n v="202"/>
    <x v="1"/>
    <s v="HVX"/>
    <x v="0"/>
    <s v="Order specific"/>
    <n v="2100"/>
    <n v="5"/>
    <n v="0"/>
    <n v="6.71"/>
    <n v="0"/>
    <n v="0"/>
    <n v="7"/>
    <n v="33.549999999999997"/>
    <n v="2085.7142857142858"/>
    <n v="0"/>
    <n v="0"/>
    <n v="0"/>
    <n v="46.97"/>
    <s v="Order specific"/>
    <s v="Order specific"/>
    <s v="C"/>
    <s v=""/>
    <n v="0"/>
  </r>
  <r>
    <s v="AVX000195-01"/>
    <s v="航空插蛇皮管挂架"/>
    <s v="VMI"/>
    <n v="202"/>
    <x v="1"/>
    <s v="HVX"/>
    <x v="2"/>
    <s v="MRP"/>
    <s v="VMI"/>
    <n v="8"/>
    <n v="0"/>
    <n v="11.15"/>
    <n v="0"/>
    <n v="0"/>
    <n v="227"/>
    <n v="89.2"/>
    <n v="8.0396475770925111"/>
    <n v="0"/>
    <n v="0"/>
    <n v="0"/>
    <n v="2531.0500000000002"/>
    <s v="&lt;15 days"/>
    <n v="3"/>
    <s v="C"/>
    <n v="21"/>
    <n v="0"/>
  </r>
  <r>
    <s v="AVX000272-01"/>
    <s v="PACKER"/>
    <s v="SM"/>
    <n v="212"/>
    <x v="1"/>
    <s v="HVX"/>
    <x v="1"/>
    <s v="kanban"/>
    <n v="2600"/>
    <n v="58"/>
    <n v="40"/>
    <n v="1.93"/>
    <n v="0"/>
    <n v="20"/>
    <n v="504"/>
    <n v="111.94"/>
    <n v="5.7936507936507935"/>
    <n v="0"/>
    <n v="19.3"/>
    <n v="77.2"/>
    <n v="972.71999999999991"/>
    <s v="&lt;15 days"/>
    <n v="3"/>
    <s v="C"/>
    <n v="21"/>
    <n v="0"/>
  </r>
  <r>
    <s v="AVX000307-01"/>
    <s v="FP触臂联接螺母(1250A)"/>
    <s v="FEP"/>
    <n v="212"/>
    <x v="0"/>
    <s v="VEP"/>
    <x v="0"/>
    <s v="Order specific"/>
    <n v="2100"/>
    <n v="16"/>
    <n v="12"/>
    <n v="10.17"/>
    <n v="0"/>
    <n v="0"/>
    <n v="224"/>
    <n v="162.72"/>
    <n v="94.508928571428584"/>
    <n v="0"/>
    <n v="0"/>
    <n v="122.03999999999999"/>
    <n v="2278.08"/>
    <s v="Order specific"/>
    <s v="Order specific"/>
    <s v="C"/>
    <s v=""/>
    <n v="0"/>
  </r>
  <r>
    <s v="AVX000308-01"/>
    <s v="FP Y0固定螺栓"/>
    <s v="FEP"/>
    <n v="212"/>
    <x v="0"/>
    <s v="VEP"/>
    <x v="0"/>
    <s v="Order specific"/>
    <n v="2100"/>
    <n v="4"/>
    <n v="0"/>
    <n v="2.09"/>
    <n v="0"/>
    <n v="0"/>
    <n v="0"/>
    <n v="8.36"/>
    <s v=""/>
    <n v="0"/>
    <n v="0"/>
    <n v="0"/>
    <n v="0"/>
    <s v="Order specific"/>
    <s v="Order specific"/>
    <s v="C"/>
    <s v=""/>
    <n v="0"/>
  </r>
  <r>
    <s v="AVX000311-01"/>
    <s v="起吊板"/>
    <s v="FEP"/>
    <n v="212"/>
    <x v="0"/>
    <s v="VEP"/>
    <x v="0"/>
    <s v="Order specific"/>
    <n v="2100"/>
    <n v="10"/>
    <n v="8"/>
    <n v="33.31"/>
    <n v="0"/>
    <n v="0"/>
    <n v="176"/>
    <n v="333.1"/>
    <n v="8.295454545454545"/>
    <n v="0"/>
    <n v="0"/>
    <n v="266.48"/>
    <n v="5862.56"/>
    <s v="Order specific"/>
    <s v="Order specific"/>
    <s v="C"/>
    <s v=""/>
    <n v="0"/>
  </r>
  <r>
    <s v="AVX000338-01"/>
    <s v="WASHER"/>
    <s v="VE1"/>
    <n v="217"/>
    <x v="1"/>
    <s v="HVX"/>
    <x v="0"/>
    <s v="Order specific"/>
    <n v="2100"/>
    <n v="30"/>
    <n v="0"/>
    <n v="18.3"/>
    <n v="0"/>
    <n v="0"/>
    <n v="0"/>
    <n v="549"/>
    <s v=""/>
    <n v="0"/>
    <n v="0"/>
    <n v="0"/>
    <n v="0"/>
    <s v="Order specific"/>
    <s v="Order specific"/>
    <s v="C"/>
    <s v=""/>
    <n v="0"/>
  </r>
  <r>
    <s v="AVX000341-01"/>
    <s v="SUPPORT"/>
    <s v="SM"/>
    <n v="202"/>
    <x v="1"/>
    <s v="HVX"/>
    <x v="1"/>
    <s v="kanban"/>
    <n v="2600"/>
    <n v="302"/>
    <n v="600"/>
    <n v="6.7"/>
    <n v="0"/>
    <n v="150"/>
    <n v="2483"/>
    <n v="2023.4"/>
    <n v="4.4099879178413204"/>
    <n v="0"/>
    <n v="502.5"/>
    <n v="4020"/>
    <n v="16636.100000000002"/>
    <s v="&lt;15 days"/>
    <n v="2"/>
    <s v="B"/>
    <n v="14"/>
    <n v="0"/>
  </r>
  <r>
    <s v="AVX000377-01"/>
    <s v="S8,S9端子排安装支架"/>
    <s v="VMI"/>
    <n v="202"/>
    <x v="1"/>
    <s v="HVX"/>
    <x v="2"/>
    <s v="MRP"/>
    <s v="VMI"/>
    <n v="51"/>
    <n v="0"/>
    <n v="10.26"/>
    <n v="0"/>
    <n v="0"/>
    <n v="1867"/>
    <n v="523.26"/>
    <n v="59.041242635243705"/>
    <n v="0"/>
    <n v="0"/>
    <n v="0"/>
    <n v="19155.419999999998"/>
    <s v="&lt;90 days"/>
    <n v="2"/>
    <s v="C"/>
    <n v="14"/>
    <n v="263.46100650639573"/>
  </r>
  <r>
    <s v="AVX000384-01"/>
    <s v="特殊IP板"/>
    <s v="O12"/>
    <n v="202"/>
    <x v="1"/>
    <s v="HVX"/>
    <x v="0"/>
    <s v="Order specific"/>
    <n v="2100"/>
    <n v="2"/>
    <n v="0"/>
    <n v="48.55"/>
    <n v="0"/>
    <n v="0"/>
    <n v="0"/>
    <n v="97.1"/>
    <s v=""/>
    <n v="0"/>
    <n v="0"/>
    <n v="0"/>
    <n v="0"/>
    <s v="Order specific"/>
    <s v="Order specific"/>
    <s v="C"/>
    <s v=""/>
    <n v="0"/>
  </r>
  <r>
    <s v="AVX000385-01"/>
    <s v="特殊IP板"/>
    <s v="O12"/>
    <n v="202"/>
    <x v="1"/>
    <s v="HVX"/>
    <x v="0"/>
    <s v="Order specific"/>
    <n v="2100"/>
    <n v="2"/>
    <n v="0"/>
    <n v="35.07"/>
    <n v="0"/>
    <n v="0"/>
    <n v="0"/>
    <n v="70.14"/>
    <s v=""/>
    <n v="0"/>
    <n v="0"/>
    <n v="0"/>
    <n v="0"/>
    <s v="Order specific"/>
    <s v="Order specific"/>
    <s v="C"/>
    <s v=""/>
    <n v="0"/>
  </r>
  <r>
    <s v="AVX000386-01"/>
    <s v="特殊IP板"/>
    <s v="O12"/>
    <n v="202"/>
    <x v="1"/>
    <s v="HVX"/>
    <x v="0"/>
    <s v="Order specific"/>
    <n v="2100"/>
    <n v="2"/>
    <n v="0"/>
    <n v="35.07"/>
    <n v="0"/>
    <n v="0"/>
    <n v="0"/>
    <n v="70.14"/>
    <s v=""/>
    <n v="0"/>
    <n v="0"/>
    <n v="0"/>
    <n v="0"/>
    <s v="Order specific"/>
    <s v="Order specific"/>
    <s v="C"/>
    <s v=""/>
    <n v="0"/>
  </r>
  <r>
    <s v="AVX000394-01"/>
    <s v="定位块"/>
    <s v="VXA"/>
    <n v="202"/>
    <x v="1"/>
    <s v="HVX"/>
    <x v="0"/>
    <s v="Order specific"/>
    <n v="2100"/>
    <n v="1"/>
    <n v="0"/>
    <n v="10.43"/>
    <n v="0"/>
    <n v="0"/>
    <n v="12"/>
    <n v="10.43"/>
    <n v="60.833333333333329"/>
    <n v="0"/>
    <n v="0"/>
    <n v="0"/>
    <n v="125.16"/>
    <s v="Order specific"/>
    <s v="Order specific"/>
    <s v="C"/>
    <s v=""/>
    <n v="0"/>
  </r>
  <r>
    <s v="AVX000402-01"/>
    <s v="FIXING"/>
    <s v="SM"/>
    <n v="202"/>
    <x v="1"/>
    <s v="HVX"/>
    <x v="1"/>
    <s v="kanban"/>
    <n v="2600"/>
    <n v="60"/>
    <n v="0"/>
    <n v="11.96"/>
    <n v="0"/>
    <n v="60"/>
    <n v="4721"/>
    <n v="717.6"/>
    <n v="7.7314128362635043E-2"/>
    <n v="0"/>
    <n v="358.8"/>
    <n v="0"/>
    <n v="56463.16"/>
    <s v="&lt;15 days"/>
    <n v="2"/>
    <s v="C"/>
    <n v="14"/>
    <n v="0"/>
  </r>
  <r>
    <s v="AVX000405-01"/>
    <s v="软连接连接螺杆"/>
    <s v="SM"/>
    <n v="212"/>
    <x v="1"/>
    <s v="HVX"/>
    <x v="1"/>
    <s v="kanban"/>
    <n v="2600"/>
    <n v="483"/>
    <n v="360"/>
    <n v="4.5999999999999996"/>
    <n v="0"/>
    <n v="180"/>
    <n v="3246"/>
    <n v="2221.7999999999997"/>
    <n v="6.7467652495378934"/>
    <n v="0"/>
    <n v="413.99999999999994"/>
    <n v="1655.9999999999998"/>
    <n v="14931.599999999999"/>
    <s v="&lt;15 days"/>
    <n v="2"/>
    <s v="B"/>
    <n v="14"/>
    <n v="0"/>
  </r>
  <r>
    <s v="AVX000407-01"/>
    <s v="软连接垫片φ10.5X2"/>
    <s v="SM"/>
    <n v="212"/>
    <x v="0"/>
    <s v="VEP"/>
    <x v="1"/>
    <s v="kanban"/>
    <n v="2600"/>
    <n v="84"/>
    <n v="2200"/>
    <n v="1"/>
    <n v="0"/>
    <n v="1000"/>
    <n v="37611"/>
    <n v="84"/>
    <n v="4.6873255164712448"/>
    <n v="0"/>
    <n v="500"/>
    <n v="2200"/>
    <n v="37611"/>
    <s v="&lt;15 days"/>
    <n v="2"/>
    <s v="C"/>
    <n v="14"/>
    <n v="0"/>
  </r>
  <r>
    <s v="AVX000408-01"/>
    <s v="极柱软连接 630/1250A"/>
    <s v="VMI"/>
    <n v="212"/>
    <x v="1"/>
    <s v="HVX"/>
    <x v="2"/>
    <s v="MRP"/>
    <s v="VMI"/>
    <n v="242"/>
    <n v="0"/>
    <n v="61.8"/>
    <n v="0"/>
    <n v="0"/>
    <n v="20355"/>
    <n v="14955.599999999999"/>
    <n v="1.5062638172439204"/>
    <n v="0"/>
    <n v="0"/>
    <n v="0"/>
    <n v="1257939"/>
    <s v="&lt;15 days"/>
    <n v="1"/>
    <s v="A"/>
    <n v="7"/>
    <n v="0"/>
  </r>
  <r>
    <s v="AVX000408-02"/>
    <s v="HVX-O软连接630A"/>
    <s v="VMI"/>
    <n v="202"/>
    <x v="1"/>
    <s v="HVX"/>
    <x v="2"/>
    <s v="MRP"/>
    <s v="VMI"/>
    <n v="45"/>
    <n v="0"/>
    <n v="46.21"/>
    <n v="0"/>
    <n v="0"/>
    <n v="2004"/>
    <n v="2079.4499999999998"/>
    <n v="44.076846307385232"/>
    <n v="0"/>
    <n v="0"/>
    <n v="0"/>
    <n v="92604.84"/>
    <s v="&lt;90 days"/>
    <n v="2"/>
    <s v="B"/>
    <n v="14"/>
    <n v="936.51384283935238"/>
  </r>
  <r>
    <s v="AVX000409-03"/>
    <s v="AVX000409-03 HV500电机支架垫块"/>
    <s v="VMI"/>
    <n v="202"/>
    <x v="1"/>
    <s v="HVX"/>
    <x v="2"/>
    <s v="MRP"/>
    <s v="VMI"/>
    <n v="7"/>
    <n v="0"/>
    <n v="3.3"/>
    <n v="0"/>
    <n v="0"/>
    <n v="139"/>
    <n v="23.099999999999998"/>
    <n v="118.16546762589928"/>
    <n v="0"/>
    <n v="0"/>
    <n v="0"/>
    <n v="458.7"/>
    <s v="&gt;90 days"/>
    <n v="3"/>
    <s v="C"/>
    <n v="21"/>
    <n v="12.536528219178082"/>
  </r>
  <r>
    <s v="AVX000409-05"/>
    <s v="WASHER"/>
    <s v="VMI"/>
    <n v="212"/>
    <x v="1"/>
    <s v="HVX"/>
    <x v="2"/>
    <s v="MRP"/>
    <s v="VMI"/>
    <n v="139"/>
    <n v="0"/>
    <n v="12.69"/>
    <n v="0"/>
    <n v="0"/>
    <n v="3114"/>
    <n v="1763.9099999999999"/>
    <n v="0.82048811817597933"/>
    <n v="0"/>
    <n v="0"/>
    <n v="0"/>
    <n v="39516.659999999996"/>
    <s v="&lt;15 days"/>
    <n v="2"/>
    <s v="B"/>
    <n v="14"/>
    <n v="0"/>
  </r>
  <r>
    <s v="AVX000420-01"/>
    <s v="拉杆垫片"/>
    <s v="SM"/>
    <n v="202"/>
    <x v="1"/>
    <s v="HVX"/>
    <x v="1"/>
    <s v="kanban"/>
    <n v="2600"/>
    <n v="191"/>
    <n v="300"/>
    <n v="3.11"/>
    <n v="0"/>
    <n v="60"/>
    <n v="756"/>
    <n v="594.01"/>
    <n v="67.109788359788368"/>
    <n v="0"/>
    <n v="93.3"/>
    <n v="933"/>
    <n v="2351.16"/>
    <s v="&lt;90 days"/>
    <n v="3"/>
    <s v="C"/>
    <n v="21"/>
    <n v="269.36734856410766"/>
  </r>
  <r>
    <s v="AVX000423-01"/>
    <s v="HVX-40.5KV主轴摆臂卡片"/>
    <s v="VMI"/>
    <n v="202"/>
    <x v="1"/>
    <s v="HVX"/>
    <x v="2"/>
    <s v="MRP"/>
    <s v="VMI"/>
    <n v="42"/>
    <n v="0"/>
    <n v="4.16"/>
    <n v="0"/>
    <n v="0"/>
    <n v="1442"/>
    <n v="174.72"/>
    <n v="48.346047156726769"/>
    <n v="0"/>
    <n v="0"/>
    <n v="0"/>
    <n v="5998.72"/>
    <s v="&lt;90 days"/>
    <n v="3"/>
    <s v="C"/>
    <n v="21"/>
    <n v="65.225909511582884"/>
  </r>
  <r>
    <s v="AVX000442-01"/>
    <s v="PIPE"/>
    <s v="SM"/>
    <n v="202"/>
    <x v="1"/>
    <s v="HVX"/>
    <x v="1"/>
    <s v="kanban"/>
    <n v="2600"/>
    <n v="563"/>
    <n v="1169"/>
    <n v="2.5"/>
    <n v="0"/>
    <n v="200"/>
    <n v="4317"/>
    <n v="1407.5"/>
    <n v="3.5510771369006258"/>
    <n v="0"/>
    <n v="250"/>
    <n v="2922.5"/>
    <n v="10792.5"/>
    <s v="&lt;15 days"/>
    <n v="2"/>
    <s v="B"/>
    <n v="14"/>
    <n v="0"/>
  </r>
  <r>
    <s v="AVX000443-01"/>
    <s v="SUPPORT STRUCTURE"/>
    <s v="SM"/>
    <n v="202"/>
    <x v="1"/>
    <s v="HVX"/>
    <x v="1"/>
    <s v="kanban"/>
    <n v="2600"/>
    <n v="25"/>
    <n v="90"/>
    <n v="12.96"/>
    <n v="0"/>
    <n v="30"/>
    <n v="326"/>
    <n v="324"/>
    <n v="630.35276073619627"/>
    <n v="0"/>
    <n v="194.4"/>
    <n v="1166.4000000000001"/>
    <n v="4224.96"/>
    <s v="&gt;90 days"/>
    <n v="3"/>
    <s v="C"/>
    <n v="21"/>
    <n v="206.71598900216551"/>
  </r>
  <r>
    <s v="AVX000444-01"/>
    <s v="SUPPORT STRUCTURE"/>
    <s v="SM"/>
    <n v="202"/>
    <x v="1"/>
    <s v="HVX"/>
    <x v="1"/>
    <s v="kanban"/>
    <n v="2600"/>
    <n v="26"/>
    <n v="90"/>
    <n v="12.96"/>
    <n v="0"/>
    <n v="30"/>
    <n v="326"/>
    <n v="336.96000000000004"/>
    <n v="27.990797546012271"/>
    <n v="0"/>
    <n v="194.4"/>
    <n v="1166.4000000000001"/>
    <n v="4224.96"/>
    <s v="&lt;30 days"/>
    <n v="3"/>
    <s v="C"/>
    <n v="21"/>
    <n v="55.543563221917822"/>
  </r>
  <r>
    <s v="AVX000454-02"/>
    <s v="SEALING END"/>
    <s v="O12"/>
    <n v="202"/>
    <x v="1"/>
    <s v="HVX"/>
    <x v="0"/>
    <s v="Order specific"/>
    <n v="2100"/>
    <n v="2"/>
    <n v="0"/>
    <n v="29.13"/>
    <n v="0"/>
    <n v="0"/>
    <n v="6"/>
    <n v="58.26"/>
    <n v="1581.6666666666665"/>
    <n v="0"/>
    <n v="0"/>
    <n v="0"/>
    <n v="174.78"/>
    <s v="Order specific"/>
    <s v="Order specific"/>
    <s v="C"/>
    <s v=""/>
    <n v="0"/>
  </r>
  <r>
    <s v="AVX000454-03"/>
    <s v="IP左侧板210mm"/>
    <s v="O12"/>
    <n v="202"/>
    <x v="1"/>
    <s v="HVX"/>
    <x v="0"/>
    <s v="Order specific"/>
    <n v="2100"/>
    <n v="6"/>
    <n v="0"/>
    <n v="25.01"/>
    <n v="0"/>
    <n v="0"/>
    <n v="98"/>
    <n v="150.06"/>
    <n v="7.4489795918367339"/>
    <n v="0"/>
    <n v="0"/>
    <n v="0"/>
    <n v="2450.98"/>
    <s v="Order specific"/>
    <s v="Order specific"/>
    <s v="C"/>
    <s v=""/>
    <n v="0"/>
  </r>
  <r>
    <s v="AVX000454-04"/>
    <s v="IP右侧板210mm"/>
    <s v="O12"/>
    <n v="202"/>
    <x v="1"/>
    <s v="HVX"/>
    <x v="0"/>
    <s v="Order specific"/>
    <n v="2100"/>
    <n v="6"/>
    <n v="0"/>
    <n v="25.01"/>
    <n v="0"/>
    <n v="0"/>
    <n v="96"/>
    <n v="150.06"/>
    <n v="22.8125"/>
    <n v="0"/>
    <n v="0"/>
    <n v="0"/>
    <n v="2400.96"/>
    <s v="Order specific"/>
    <s v="Order specific"/>
    <s v="C"/>
    <s v=""/>
    <n v="0"/>
  </r>
  <r>
    <s v="AVX000454-21"/>
    <s v="IP左侧板275mm"/>
    <s v="O12"/>
    <n v="202"/>
    <x v="1"/>
    <s v="HVX"/>
    <x v="0"/>
    <s v="Order specific"/>
    <n v="2100"/>
    <n v="1"/>
    <n v="0"/>
    <n v="38"/>
    <n v="0"/>
    <n v="0"/>
    <n v="31"/>
    <n v="38"/>
    <n v="70.645161290322577"/>
    <n v="0"/>
    <n v="0"/>
    <n v="0"/>
    <n v="1178"/>
    <s v="Order specific"/>
    <s v="Order specific"/>
    <s v="C"/>
    <s v=""/>
    <n v="0"/>
  </r>
  <r>
    <s v="AVX000454-22"/>
    <s v="IP右侧板275mm"/>
    <s v="O12"/>
    <n v="202"/>
    <x v="1"/>
    <s v="HVX"/>
    <x v="0"/>
    <s v="Order specific"/>
    <n v="2100"/>
    <n v="1"/>
    <n v="0"/>
    <n v="38"/>
    <n v="0"/>
    <n v="0"/>
    <n v="31"/>
    <n v="38"/>
    <n v="11.774193548387096"/>
    <n v="0"/>
    <n v="0"/>
    <n v="0"/>
    <n v="1178"/>
    <s v="Order specific"/>
    <s v="Order specific"/>
    <s v="C"/>
    <s v=""/>
    <n v="0"/>
  </r>
  <r>
    <s v="AVX000455-02"/>
    <s v="IP顶板210mm"/>
    <s v="O12"/>
    <n v="202"/>
    <x v="1"/>
    <s v="HVX"/>
    <x v="0"/>
    <s v="Order specific"/>
    <n v="2100"/>
    <n v="14"/>
    <n v="0"/>
    <n v="58.98"/>
    <n v="0"/>
    <n v="0"/>
    <n v="154"/>
    <n v="825.71999999999991"/>
    <n v="2.3701298701298703"/>
    <n v="0"/>
    <n v="0"/>
    <n v="0"/>
    <n v="9082.92"/>
    <s v="Order specific"/>
    <s v="Order specific"/>
    <s v="C"/>
    <s v=""/>
    <n v="0"/>
  </r>
  <r>
    <s v="AVX000455-11"/>
    <s v="IP顶板210mm"/>
    <s v="O12"/>
    <n v="202"/>
    <x v="1"/>
    <s v="HVX"/>
    <x v="0"/>
    <s v="Order specific"/>
    <n v="2100"/>
    <n v="1"/>
    <n v="0"/>
    <n v="41.79"/>
    <n v="0"/>
    <n v="0"/>
    <n v="35"/>
    <n v="41.79"/>
    <n v="146"/>
    <n v="0"/>
    <n v="0"/>
    <n v="0"/>
    <n v="1462.6499999999999"/>
    <s v="Order specific"/>
    <s v="Order specific"/>
    <s v="C"/>
    <s v=""/>
    <n v="0"/>
  </r>
  <r>
    <s v="AVX000455-21"/>
    <s v="IP顶板275mm"/>
    <s v="O12"/>
    <n v="202"/>
    <x v="1"/>
    <s v="HVX"/>
    <x v="0"/>
    <s v="Order specific"/>
    <n v="2100"/>
    <n v="1"/>
    <n v="0"/>
    <n v="77"/>
    <n v="0"/>
    <n v="0"/>
    <n v="31"/>
    <n v="77"/>
    <n v="11.774193548387096"/>
    <n v="0"/>
    <n v="0"/>
    <n v="0"/>
    <n v="2387"/>
    <s v="Order specific"/>
    <s v="Order specific"/>
    <s v="C"/>
    <s v=""/>
    <n v="0"/>
  </r>
  <r>
    <s v="AVX000459-12"/>
    <s v="隔离车S8,S9导轨安装板"/>
    <s v="VMI"/>
    <n v="202"/>
    <x v="1"/>
    <s v="HVX"/>
    <x v="2"/>
    <s v="MRP"/>
    <s v="VMI"/>
    <n v="6"/>
    <n v="0"/>
    <n v="3.87"/>
    <n v="0"/>
    <n v="0"/>
    <n v="13"/>
    <n v="23.22"/>
    <n v="28.07692307692308"/>
    <n v="0"/>
    <n v="0"/>
    <n v="0"/>
    <n v="50.31"/>
    <s v="&lt;30 days"/>
    <n v="3"/>
    <s v="C"/>
    <n v="21"/>
    <n v="3.8627901369863031"/>
  </r>
  <r>
    <s v="AVX000470-01"/>
    <s v="PULLING BAR"/>
    <s v="HVX"/>
    <n v="212"/>
    <x v="1"/>
    <s v="HVX"/>
    <x v="0"/>
    <s v="Order specific"/>
    <n v="2100"/>
    <n v="69"/>
    <n v="0"/>
    <n v="70.459999999999994"/>
    <n v="0"/>
    <n v="0"/>
    <n v="30"/>
    <n v="4861.74"/>
    <n v="73"/>
    <n v="0"/>
    <n v="0"/>
    <n v="0"/>
    <n v="2113.7999999999997"/>
    <s v="Order specific"/>
    <s v="Order specific"/>
    <s v="B"/>
    <s v=""/>
    <n v="0"/>
  </r>
  <r>
    <s v="AVX000472-02Z"/>
    <s v="COVER"/>
    <s v="XB"/>
    <n v="202"/>
    <x v="1"/>
    <s v="HVX"/>
    <x v="0"/>
    <s v="Order specific"/>
    <n v="2100"/>
    <n v="3"/>
    <n v="0"/>
    <n v="189.78"/>
    <n v="0"/>
    <n v="0"/>
    <n v="9"/>
    <n v="569.34"/>
    <n v="2798.3333333333335"/>
    <n v="0"/>
    <n v="0"/>
    <n v="0"/>
    <n v="1708.02"/>
    <s v="Order specific"/>
    <s v="Order specific"/>
    <s v="C"/>
    <s v=""/>
    <n v="0"/>
  </r>
  <r>
    <s v="AVX000513-01"/>
    <s v="KYN61 1200mmIP左侧板"/>
    <s v="VMI"/>
    <n v="202"/>
    <x v="1"/>
    <s v="HVX"/>
    <x v="2"/>
    <s v="MRP"/>
    <s v="VMI"/>
    <n v="5"/>
    <n v="0"/>
    <n v="39.659999999999997"/>
    <n v="0"/>
    <n v="0"/>
    <n v="50"/>
    <n v="198.29999999999998"/>
    <n v="21.9"/>
    <n v="0"/>
    <n v="0"/>
    <n v="0"/>
    <n v="1982.9999999999998"/>
    <s v="&lt;30 days"/>
    <n v="3"/>
    <s v="C"/>
    <n v="21"/>
    <n v="5.3785479452054714"/>
  </r>
  <r>
    <s v="AVX000513-02"/>
    <s v="KYN61 1200mmIP右侧板"/>
    <s v="VMI"/>
    <n v="202"/>
    <x v="1"/>
    <s v="HVX"/>
    <x v="2"/>
    <s v="MRP"/>
    <s v="VMI"/>
    <n v="6"/>
    <n v="0"/>
    <n v="39.659999999999997"/>
    <n v="0"/>
    <n v="0"/>
    <n v="50"/>
    <n v="237.95999999999998"/>
    <n v="36.5"/>
    <n v="0"/>
    <n v="0"/>
    <n v="0"/>
    <n v="1982.9999999999998"/>
    <s v="&lt;90 days"/>
    <n v="3"/>
    <s v="C"/>
    <n v="21"/>
    <n v="66.693994520547932"/>
  </r>
  <r>
    <s v="AVX000513-11"/>
    <s v="KYN61 1400mmIP左侧板"/>
    <s v="VMI"/>
    <n v="202"/>
    <x v="1"/>
    <s v="HVX"/>
    <x v="2"/>
    <s v="MRP"/>
    <s v="VMI"/>
    <n v="3"/>
    <n v="0"/>
    <n v="49.78"/>
    <n v="0"/>
    <n v="0"/>
    <n v="81"/>
    <n v="149.34"/>
    <n v="27.037037037037035"/>
    <n v="0"/>
    <n v="0"/>
    <n v="0"/>
    <n v="4032.1800000000003"/>
    <s v="&lt;30 days"/>
    <n v="3"/>
    <s v="C"/>
    <n v="21"/>
    <n v="22.00821534246575"/>
  </r>
  <r>
    <s v="AVX000513-12"/>
    <s v="KYN61 1400mmIP右侧板"/>
    <s v="VMI"/>
    <n v="202"/>
    <x v="1"/>
    <s v="HVX"/>
    <x v="2"/>
    <s v="MRP"/>
    <s v="VMI"/>
    <n v="3"/>
    <n v="0"/>
    <n v="49.78"/>
    <n v="0"/>
    <n v="0"/>
    <n v="81"/>
    <n v="149.34"/>
    <n v="13.518518518518517"/>
    <n v="0"/>
    <n v="0"/>
    <n v="0"/>
    <n v="4032.1800000000003"/>
    <s v="&lt;15 days"/>
    <n v="3"/>
    <s v="C"/>
    <n v="21"/>
    <n v="0"/>
  </r>
  <r>
    <s v="AVX000514-01"/>
    <s v="KYN61 1200mmIP顶板"/>
    <s v="VMI"/>
    <n v="202"/>
    <x v="1"/>
    <s v="HVX"/>
    <x v="2"/>
    <s v="MRP"/>
    <s v="VMI"/>
    <n v="11"/>
    <n v="0"/>
    <n v="159.62"/>
    <n v="0"/>
    <n v="0"/>
    <n v="75"/>
    <n v="1755.8200000000002"/>
    <n v="14.6"/>
    <n v="0"/>
    <n v="0"/>
    <n v="0"/>
    <n v="11971.5"/>
    <s v="&lt;15 days"/>
    <n v="2"/>
    <s v="B"/>
    <n v="14"/>
    <n v="47.623610958904138"/>
  </r>
  <r>
    <s v="AVX000514-11"/>
    <s v="KYN61 1400mmIP顶板"/>
    <s v="VMI"/>
    <n v="202"/>
    <x v="1"/>
    <s v="HVX"/>
    <x v="2"/>
    <s v="MRP"/>
    <s v="VMI"/>
    <n v="3"/>
    <n v="0"/>
    <n v="132.81"/>
    <n v="0"/>
    <n v="0"/>
    <n v="81"/>
    <n v="398.43"/>
    <n v="49.567901234567898"/>
    <n v="0"/>
    <n v="0"/>
    <n v="0"/>
    <n v="10757.61"/>
    <s v="&lt;90 days"/>
    <n v="2"/>
    <s v="C"/>
    <n v="14"/>
    <n v="188.69208164383562"/>
  </r>
  <r>
    <s v="AVX000534-01"/>
    <s v="CBX与壳体支撑件"/>
    <s v="VMI"/>
    <n v="202"/>
    <x v="1"/>
    <s v="HVX"/>
    <x v="2"/>
    <s v="MRP"/>
    <s v="VMI"/>
    <n v="2"/>
    <n v="0"/>
    <n v="11.45"/>
    <n v="0"/>
    <n v="0"/>
    <n v="8"/>
    <n v="22.9"/>
    <n v="136.875"/>
    <n v="0"/>
    <n v="0"/>
    <n v="0"/>
    <n v="91.6"/>
    <s v="&gt;90 days"/>
    <n v="3"/>
    <s v="C"/>
    <n v="21"/>
    <n v="12.795139726027399"/>
  </r>
  <r>
    <s v="AVX000534-02"/>
    <s v="CBX与壳体支撑件"/>
    <s v="VMI"/>
    <n v="202"/>
    <x v="1"/>
    <s v="HVX"/>
    <x v="2"/>
    <s v="MRP"/>
    <s v="VMI"/>
    <n v="2"/>
    <n v="0"/>
    <n v="11.45"/>
    <n v="0"/>
    <n v="0"/>
    <n v="8"/>
    <n v="22.9"/>
    <n v="91.25"/>
    <n v="0"/>
    <n v="0"/>
    <n v="0"/>
    <n v="91.6"/>
    <s v="&gt;90 days"/>
    <n v="3"/>
    <s v="C"/>
    <n v="21"/>
    <n v="11.635709589041095"/>
  </r>
  <r>
    <s v="AVX000583-01"/>
    <s v="HVX-O软连接与拉杆连接轴"/>
    <s v="VMI"/>
    <n v="212"/>
    <x v="1"/>
    <s v="HVX"/>
    <x v="2"/>
    <s v="MRP"/>
    <s v="VMI"/>
    <n v="30"/>
    <n v="0"/>
    <n v="5.26"/>
    <n v="0"/>
    <n v="0"/>
    <n v="1968"/>
    <n v="157.79999999999998"/>
    <n v="0.37093495934959353"/>
    <n v="0"/>
    <n v="0"/>
    <n v="0"/>
    <n v="10351.68"/>
    <s v="&lt;15 days"/>
    <n v="2"/>
    <s v="C"/>
    <n v="14"/>
    <n v="0"/>
  </r>
  <r>
    <s v="AVX000605-01"/>
    <s v="KYN61 IP上航空插联锁板"/>
    <s v="VMI"/>
    <n v="202"/>
    <x v="1"/>
    <s v="HVX"/>
    <x v="2"/>
    <s v="MRP"/>
    <s v="VMI"/>
    <n v="3"/>
    <n v="0"/>
    <n v="8.86"/>
    <n v="0"/>
    <n v="0"/>
    <n v="151"/>
    <n v="26.58"/>
    <n v="72.516556291390728"/>
    <n v="0"/>
    <n v="0"/>
    <n v="0"/>
    <n v="1337.86"/>
    <s v="&lt;90 days"/>
    <n v="3"/>
    <s v="C"/>
    <n v="21"/>
    <n v="12.462597369863014"/>
  </r>
  <r>
    <s v="AVX000620-01"/>
    <s v="HVX-O极柱底部密封垫630A"/>
    <s v="VMI"/>
    <n v="202"/>
    <x v="1"/>
    <s v="HVX"/>
    <x v="2"/>
    <s v="MRP"/>
    <s v="VMI"/>
    <n v="30"/>
    <n v="0"/>
    <n v="9.33"/>
    <n v="0"/>
    <n v="0"/>
    <n v="1986"/>
    <n v="279.89999999999998"/>
    <n v="0.55135951661631422"/>
    <n v="0"/>
    <n v="0"/>
    <n v="0"/>
    <n v="18529.38"/>
    <s v="&lt;15 days"/>
    <n v="2"/>
    <s v="C"/>
    <n v="14"/>
    <n v="0"/>
  </r>
  <r>
    <s v="AVX000715-01"/>
    <s v="辅开连杆销"/>
    <s v="VMI"/>
    <n v="212"/>
    <x v="1"/>
    <s v="HVX"/>
    <x v="2"/>
    <s v="MRP"/>
    <s v="VMI"/>
    <n v="6"/>
    <n v="0"/>
    <n v="4.5"/>
    <n v="0"/>
    <n v="0"/>
    <n v="1225"/>
    <n v="27"/>
    <n v="8.9387755102040813"/>
    <n v="0"/>
    <n v="0"/>
    <n v="0"/>
    <n v="5512.5"/>
    <s v="&lt;15 days"/>
    <n v="3"/>
    <s v="C"/>
    <n v="21"/>
    <n v="0"/>
  </r>
  <r>
    <s v="AVX000717-02"/>
    <s v="IP板侧板150mm"/>
    <s v="VMI"/>
    <n v="202"/>
    <x v="1"/>
    <s v="HVX"/>
    <x v="2"/>
    <s v="MRP"/>
    <s v="VMI"/>
    <n v="49"/>
    <n v="0"/>
    <n v="35.51"/>
    <n v="0"/>
    <n v="0"/>
    <n v="2355"/>
    <n v="1739.99"/>
    <n v="0.92993630573248398"/>
    <n v="0"/>
    <n v="0"/>
    <n v="0"/>
    <n v="83626.049999999988"/>
    <s v="&lt;15 days"/>
    <n v="2"/>
    <s v="B"/>
    <n v="14"/>
    <n v="0"/>
  </r>
  <r>
    <s v="AVX000734-01"/>
    <s v="SUPPORT"/>
    <s v="XA"/>
    <n v="202"/>
    <x v="1"/>
    <s v="HVX"/>
    <x v="0"/>
    <s v="Order specific"/>
    <n v="2100"/>
    <n v="200"/>
    <n v="0"/>
    <n v="3.42"/>
    <n v="0"/>
    <n v="0"/>
    <n v="11"/>
    <n v="684"/>
    <n v="1625.9090909090908"/>
    <n v="0"/>
    <n v="0"/>
    <n v="0"/>
    <n v="37.619999999999997"/>
    <s v="Order specific"/>
    <s v="Order specific"/>
    <s v="C"/>
    <s v=""/>
    <n v="0"/>
  </r>
  <r>
    <s v="AVX000735-01Z"/>
    <s v="面板150mm"/>
    <s v="O12"/>
    <n v="202"/>
    <x v="1"/>
    <s v="HVX"/>
    <x v="0"/>
    <s v="Order specific"/>
    <n v="2100"/>
    <n v="2"/>
    <n v="0"/>
    <n v="84.59"/>
    <n v="0"/>
    <n v="0"/>
    <n v="12"/>
    <n v="169.18"/>
    <n v="6083.3333333333339"/>
    <n v="0"/>
    <n v="0"/>
    <n v="0"/>
    <n v="1015.08"/>
    <s v="Order specific"/>
    <s v="Order specific"/>
    <s v="C"/>
    <s v=""/>
    <n v="0"/>
  </r>
  <r>
    <s v="AVX000735-02Z"/>
    <s v="面板210mm"/>
    <s v="VMI"/>
    <n v="202"/>
    <x v="1"/>
    <s v="HVX"/>
    <x v="2"/>
    <s v="MRP"/>
    <s v="VMI"/>
    <n v="70"/>
    <n v="0"/>
    <n v="85.15"/>
    <n v="0"/>
    <n v="0"/>
    <n v="2955"/>
    <n v="5960.5"/>
    <n v="0.24703891708967851"/>
    <n v="0"/>
    <n v="0"/>
    <n v="0"/>
    <n v="251618.25000000003"/>
    <s v="&lt;15 days"/>
    <n v="1"/>
    <s v="B"/>
    <n v="7"/>
    <n v="0"/>
  </r>
  <r>
    <s v="AVX000735-03Z"/>
    <s v="面板275mm"/>
    <s v="VMI"/>
    <n v="202"/>
    <x v="1"/>
    <s v="HVX"/>
    <x v="2"/>
    <s v="MRP"/>
    <s v="VMI"/>
    <n v="2"/>
    <n v="0"/>
    <n v="94.51"/>
    <n v="0"/>
    <n v="0"/>
    <n v="416"/>
    <n v="189.02"/>
    <n v="61.418269230769234"/>
    <n v="0"/>
    <n v="0"/>
    <n v="0"/>
    <n v="39316.160000000003"/>
    <s v="&lt;90 days"/>
    <n v="2"/>
    <s v="C"/>
    <n v="14"/>
    <n v="96.316306191780839"/>
  </r>
  <r>
    <s v="AVX000738-01"/>
    <s v="螺纹"/>
    <s v="O12"/>
    <n v="212"/>
    <x v="1"/>
    <s v="HVX"/>
    <x v="0"/>
    <s v="Order specific"/>
    <n v="2100"/>
    <n v="17"/>
    <n v="0"/>
    <n v="80.16"/>
    <n v="0"/>
    <n v="0"/>
    <n v="88"/>
    <n v="1362.72"/>
    <n v="8.295454545454545"/>
    <n v="0"/>
    <n v="0"/>
    <n v="0"/>
    <n v="7054.08"/>
    <s v="Order specific"/>
    <s v="Order specific"/>
    <s v="B"/>
    <s v=""/>
    <n v="0"/>
  </r>
  <r>
    <s v="AVX000739-01"/>
    <s v="传动片"/>
    <s v="O12"/>
    <n v="212"/>
    <x v="1"/>
    <s v="HVX"/>
    <x v="0"/>
    <s v="Order specific"/>
    <n v="2100"/>
    <n v="78"/>
    <n v="0"/>
    <n v="7.83"/>
    <n v="0"/>
    <n v="0"/>
    <n v="176"/>
    <n v="610.74"/>
    <n v="35.25568181818182"/>
    <n v="0"/>
    <n v="0"/>
    <n v="0"/>
    <n v="1378.08"/>
    <s v="Order specific"/>
    <s v="Order specific"/>
    <s v="C"/>
    <s v=""/>
    <n v="0"/>
  </r>
  <r>
    <s v="AVX000813-01"/>
    <s v="盖子"/>
    <s v="XA"/>
    <n v="202"/>
    <x v="1"/>
    <s v="HVX"/>
    <x v="0"/>
    <s v="Order specific"/>
    <n v="2100"/>
    <n v="2"/>
    <n v="0"/>
    <n v="307.8"/>
    <n v="0"/>
    <n v="0"/>
    <n v="0"/>
    <n v="615.6"/>
    <s v=""/>
    <n v="0"/>
    <n v="0"/>
    <n v="0"/>
    <n v="0"/>
    <s v="Order specific"/>
    <s v="Order specific"/>
    <s v="C"/>
    <s v=""/>
    <n v="0"/>
  </r>
  <r>
    <s v="AVX000850-01"/>
    <s v="SPACE"/>
    <s v="SM"/>
    <n v="212"/>
    <x v="1"/>
    <s v="HVX"/>
    <x v="1"/>
    <s v="kanban"/>
    <n v="2600"/>
    <n v="613"/>
    <n v="800"/>
    <n v="1.67"/>
    <n v="0"/>
    <n v="200"/>
    <n v="4760"/>
    <n v="1023.7099999999999"/>
    <n v="0.15336134453781514"/>
    <n v="0"/>
    <n v="167"/>
    <n v="1336"/>
    <n v="7949.2"/>
    <s v="&lt;15 days"/>
    <n v="3"/>
    <s v="B"/>
    <n v="21"/>
    <n v="0"/>
  </r>
  <r>
    <s v="AVX000857-01"/>
    <s v="PLATE"/>
    <s v="SM"/>
    <n v="212"/>
    <x v="1"/>
    <s v="HVX"/>
    <x v="1"/>
    <s v="kanban"/>
    <n v="2600"/>
    <n v="177"/>
    <n v="100"/>
    <n v="3.69"/>
    <n v="0"/>
    <n v="50"/>
    <n v="683"/>
    <n v="653.13"/>
    <n v="327.59150805270866"/>
    <n v="0"/>
    <n v="92.25"/>
    <n v="369"/>
    <n v="2520.27"/>
    <s v="&gt;90 days"/>
    <n v="3"/>
    <s v="C"/>
    <n v="21"/>
    <n v="403.43266062526533"/>
  </r>
  <r>
    <s v="AVX000873-01"/>
    <s v="绝缘子"/>
    <s v="HVX"/>
    <n v="212"/>
    <x v="1"/>
    <s v="HVX"/>
    <x v="0"/>
    <s v="Order specific"/>
    <n v="2100"/>
    <n v="12"/>
    <n v="0"/>
    <n v="128.1"/>
    <n v="0"/>
    <n v="0"/>
    <n v="93"/>
    <n v="1537.1999999999998"/>
    <n v="694.67741935483878"/>
    <n v="0"/>
    <n v="0"/>
    <n v="0"/>
    <n v="11913.3"/>
    <s v="Order specific"/>
    <s v="Order specific"/>
    <s v="B"/>
    <s v=""/>
    <n v="0"/>
  </r>
  <r>
    <s v="AVX000874-01"/>
    <s v="SPRING"/>
    <s v="O12"/>
    <n v="219"/>
    <x v="1"/>
    <s v="HVX"/>
    <x v="0"/>
    <s v="Order specific"/>
    <n v="2100"/>
    <n v="173"/>
    <n v="100"/>
    <n v="0.05"/>
    <n v="0"/>
    <n v="0"/>
    <n v="238"/>
    <n v="8.65"/>
    <n v="18.403361344537817"/>
    <n v="0"/>
    <n v="0"/>
    <n v="5"/>
    <n v="11.9"/>
    <s v="Order specific"/>
    <s v="Order specific"/>
    <s v="C"/>
    <s v=""/>
    <n v="0"/>
  </r>
  <r>
    <s v="AVX000876-01"/>
    <s v="SUPPORT"/>
    <s v="XB"/>
    <n v="202"/>
    <x v="1"/>
    <s v="HVX"/>
    <x v="0"/>
    <s v="Order specific"/>
    <n v="2100"/>
    <n v="3"/>
    <n v="10"/>
    <n v="8.25"/>
    <n v="0"/>
    <n v="0"/>
    <n v="230"/>
    <n v="24.75"/>
    <n v="274.54347826086956"/>
    <n v="0"/>
    <n v="0"/>
    <n v="82.5"/>
    <n v="1897.5"/>
    <s v="Order specific"/>
    <s v="Order specific"/>
    <s v="C"/>
    <s v=""/>
    <n v="0"/>
  </r>
  <r>
    <s v="AVX000916-01"/>
    <s v="LINK ROD"/>
    <s v="SM"/>
    <n v="202"/>
    <x v="1"/>
    <s v="HVX"/>
    <x v="1"/>
    <s v="kanban"/>
    <n v="2600"/>
    <n v="540"/>
    <n v="540"/>
    <n v="9.1999999999999993"/>
    <n v="0"/>
    <n v="180"/>
    <n v="4396"/>
    <n v="4968"/>
    <n v="0.24909008189262968"/>
    <n v="0"/>
    <n v="827.99999999999989"/>
    <n v="4968"/>
    <n v="40443.199999999997"/>
    <s v="&lt;15 days"/>
    <n v="2"/>
    <s v="B"/>
    <n v="14"/>
    <n v="0"/>
  </r>
  <r>
    <s v="AVX000916-02"/>
    <s v="BEARING"/>
    <s v="XA"/>
    <n v="214"/>
    <x v="1"/>
    <s v="HVX"/>
    <x v="0"/>
    <s v="Order specific"/>
    <n v="2100"/>
    <n v="88"/>
    <n v="0"/>
    <n v="12.4"/>
    <n v="0"/>
    <n v="0"/>
    <n v="365"/>
    <n v="1091.2"/>
    <n v="540"/>
    <n v="0"/>
    <n v="0"/>
    <n v="0"/>
    <n v="4526"/>
    <s v="Order specific"/>
    <s v="Order specific"/>
    <s v="B"/>
    <s v=""/>
    <n v="0"/>
  </r>
  <r>
    <s v="AVX000923-03"/>
    <s v="LABEL ENGLISH"/>
    <s v="CVX"/>
    <n v="105"/>
    <x v="1"/>
    <s v="HVX"/>
    <x v="0"/>
    <s v="Order specific"/>
    <n v="2100"/>
    <n v="100"/>
    <n v="0"/>
    <n v="1.2"/>
    <n v="0"/>
    <n v="0"/>
    <n v="0"/>
    <n v="120"/>
    <s v=""/>
    <n v="0"/>
    <n v="0"/>
    <n v="0"/>
    <n v="0"/>
    <s v="Order specific"/>
    <s v="Order specific"/>
    <s v="C"/>
    <s v=""/>
    <n v="0"/>
  </r>
  <r>
    <s v="AVX000923-04"/>
    <s v="LABEL ENGLISH"/>
    <s v="CVX"/>
    <n v="105"/>
    <x v="1"/>
    <s v="HVX"/>
    <x v="0"/>
    <s v="Order specific"/>
    <n v="2100"/>
    <n v="100"/>
    <n v="0"/>
    <n v="2.9"/>
    <n v="0"/>
    <n v="0"/>
    <n v="0"/>
    <n v="290"/>
    <s v=""/>
    <n v="0"/>
    <n v="0"/>
    <n v="0"/>
    <n v="0"/>
    <s v="Order specific"/>
    <s v="Order specific"/>
    <s v="C"/>
    <s v=""/>
    <n v="0"/>
  </r>
  <r>
    <s v="AVX000945-01"/>
    <s v="SHUTTER DRIVER"/>
    <s v="HVX"/>
    <n v="202"/>
    <x v="1"/>
    <s v="HVX"/>
    <x v="0"/>
    <s v="Order specific"/>
    <n v="2100"/>
    <n v="2"/>
    <n v="0"/>
    <n v="92.46"/>
    <n v="0"/>
    <n v="0"/>
    <n v="3"/>
    <n v="184.92"/>
    <n v="12166.666666666668"/>
    <n v="0"/>
    <n v="0"/>
    <n v="0"/>
    <n v="277.38"/>
    <s v="Order specific"/>
    <s v="Order specific"/>
    <s v="C"/>
    <s v=""/>
    <n v="0"/>
  </r>
  <r>
    <s v="AVX000945-02"/>
    <s v="SHUTTER DRIVER"/>
    <s v="HVX"/>
    <n v="202"/>
    <x v="1"/>
    <s v="HVX"/>
    <x v="0"/>
    <s v="Order specific"/>
    <n v="2100"/>
    <n v="2"/>
    <n v="0"/>
    <n v="92.46"/>
    <n v="0"/>
    <n v="0"/>
    <n v="3"/>
    <n v="184.92"/>
    <n v="243.33333333333331"/>
    <n v="0"/>
    <n v="0"/>
    <n v="0"/>
    <n v="277.38"/>
    <s v="Order specific"/>
    <s v="Order specific"/>
    <s v="C"/>
    <s v=""/>
    <n v="0"/>
  </r>
  <r>
    <s v="AVX000946-01"/>
    <s v="SPUR GEAR"/>
    <s v="SM"/>
    <n v="202"/>
    <x v="1"/>
    <s v="HVX"/>
    <x v="1"/>
    <s v="kanban"/>
    <n v="2600"/>
    <n v="505"/>
    <n v="400"/>
    <n v="3.46"/>
    <n v="0"/>
    <n v="200"/>
    <n v="2924"/>
    <n v="1747.3"/>
    <n v="0.2496580027359781"/>
    <n v="0"/>
    <n v="346"/>
    <n v="1384"/>
    <n v="10117.039999999999"/>
    <s v="&lt;15 days"/>
    <n v="2"/>
    <s v="B"/>
    <n v="14"/>
    <n v="0"/>
  </r>
  <r>
    <s v="AVX000947-01"/>
    <s v="SHAFT"/>
    <s v="SM"/>
    <n v="212"/>
    <x v="1"/>
    <s v="HVX"/>
    <x v="1"/>
    <s v="kanban"/>
    <n v="2600"/>
    <n v="462"/>
    <n v="860"/>
    <n v="6.31"/>
    <n v="0"/>
    <n v="200"/>
    <n v="3160"/>
    <n v="2915.22"/>
    <n v="58.330696202531641"/>
    <n v="0"/>
    <n v="631"/>
    <n v="5426.5999999999995"/>
    <n v="19939.599999999999"/>
    <s v="&lt;90 days"/>
    <n v="2"/>
    <s v="B"/>
    <n v="14"/>
    <n v="1462.2534753397531"/>
  </r>
  <r>
    <s v="AVX000969-01"/>
    <s v="AXLE"/>
    <s v="SM"/>
    <n v="212"/>
    <x v="1"/>
    <s v="HVX"/>
    <x v="1"/>
    <s v="kanban"/>
    <n v="2600"/>
    <n v="753"/>
    <n v="720"/>
    <n v="3.09"/>
    <n v="0"/>
    <n v="180"/>
    <n v="4889"/>
    <n v="2326.77"/>
    <n v="34.491716097361426"/>
    <n v="0"/>
    <n v="278.09999999999997"/>
    <n v="2224.7999999999997"/>
    <n v="15107.009999999998"/>
    <s v="&lt;90 days"/>
    <n v="2"/>
    <s v="B"/>
    <n v="14"/>
    <n v="912.34882849315068"/>
  </r>
  <r>
    <s v="AVX000984-01"/>
    <s v="BEARING"/>
    <s v="XA"/>
    <n v="202"/>
    <x v="1"/>
    <s v="HVX"/>
    <x v="0"/>
    <s v="Order specific"/>
    <n v="2100"/>
    <n v="2"/>
    <n v="0"/>
    <n v="30.63"/>
    <n v="0"/>
    <n v="0"/>
    <n v="0"/>
    <n v="61.26"/>
    <s v=""/>
    <n v="0"/>
    <n v="0"/>
    <n v="0"/>
    <n v="0"/>
    <s v="Order specific"/>
    <s v="Order specific"/>
    <s v="C"/>
    <s v=""/>
    <n v="0"/>
  </r>
  <r>
    <s v="AVX000994-02"/>
    <s v="HVX-O左右拨叉销（210mm)"/>
    <s v="VMI"/>
    <n v="202"/>
    <x v="1"/>
    <s v="HVX"/>
    <x v="2"/>
    <s v="MRP"/>
    <s v="VMI"/>
    <n v="100"/>
    <n v="0"/>
    <n v="23.35"/>
    <n v="0"/>
    <n v="0"/>
    <n v="3338"/>
    <n v="2335"/>
    <n v="0.21869382863990414"/>
    <n v="0"/>
    <n v="0"/>
    <n v="0"/>
    <n v="77942.3"/>
    <s v="&lt;15 days"/>
    <n v="2"/>
    <s v="B"/>
    <n v="14"/>
    <n v="0"/>
  </r>
  <r>
    <s v="AVX000994-03"/>
    <s v="HVX-O左右拨叉销（275mm)"/>
    <s v="VMI"/>
    <n v="202"/>
    <x v="1"/>
    <s v="HVX"/>
    <x v="2"/>
    <s v="MRP"/>
    <s v="VMI"/>
    <n v="4"/>
    <n v="0"/>
    <n v="29.61"/>
    <n v="0"/>
    <n v="0"/>
    <n v="352"/>
    <n v="118.44"/>
    <n v="103.69318181818183"/>
    <n v="0"/>
    <n v="0"/>
    <n v="0"/>
    <n v="10422.719999999999"/>
    <s v="&gt;90 days"/>
    <n v="2"/>
    <s v="C"/>
    <n v="14"/>
    <n v="67.616325172602743"/>
  </r>
  <r>
    <s v="AVX001009-01"/>
    <s v="ROTATING SPRING"/>
    <s v="HVX"/>
    <n v="219"/>
    <x v="1"/>
    <s v="HVX"/>
    <x v="0"/>
    <s v="Order specific"/>
    <n v="2100"/>
    <n v="200"/>
    <n v="0"/>
    <n v="0.09"/>
    <n v="0"/>
    <n v="0"/>
    <n v="41"/>
    <n v="18"/>
    <n v="35.609756097560975"/>
    <n v="0"/>
    <n v="0"/>
    <n v="0"/>
    <n v="3.69"/>
    <s v="Order specific"/>
    <s v="Order specific"/>
    <s v="C"/>
    <s v=""/>
    <n v="0"/>
  </r>
  <r>
    <s v="AVX001010-01"/>
    <s v="TORSION SPRING"/>
    <s v="HVX"/>
    <n v="219"/>
    <x v="1"/>
    <s v="HVX"/>
    <x v="0"/>
    <s v="Order specific"/>
    <n v="2100"/>
    <n v="198"/>
    <n v="0"/>
    <n v="0.93"/>
    <n v="0"/>
    <n v="0"/>
    <n v="50"/>
    <n v="184.14000000000001"/>
    <n v="1460"/>
    <n v="0"/>
    <n v="0"/>
    <n v="0"/>
    <n v="46.5"/>
    <s v="Order specific"/>
    <s v="Order specific"/>
    <s v="C"/>
    <s v=""/>
    <n v="0"/>
  </r>
  <r>
    <s v="AVX001025-01"/>
    <s v="ROD"/>
    <s v="SM"/>
    <n v="202"/>
    <x v="1"/>
    <s v="HVX"/>
    <x v="1"/>
    <s v="kanban"/>
    <n v="2600"/>
    <n v="489"/>
    <n v="150"/>
    <n v="2.36"/>
    <n v="0"/>
    <n v="150"/>
    <n v="2428"/>
    <n v="1154.04"/>
    <n v="29.765238879736405"/>
    <n v="0"/>
    <n v="177"/>
    <n v="354"/>
    <n v="5730.08"/>
    <s v="&lt;30 days"/>
    <n v="3"/>
    <s v="B"/>
    <n v="21"/>
    <n v="224.29478794520537"/>
  </r>
  <r>
    <s v="AVX001123-01"/>
    <s v="SCREW"/>
    <s v="SM"/>
    <n v="212"/>
    <x v="1"/>
    <s v="HVX"/>
    <x v="1"/>
    <s v="kanban"/>
    <n v="2600"/>
    <n v="323"/>
    <n v="400"/>
    <n v="1.57"/>
    <n v="0"/>
    <n v="100"/>
    <n v="527"/>
    <n v="507.11"/>
    <n v="338.68121442125238"/>
    <n v="0"/>
    <n v="78.5"/>
    <n v="628"/>
    <n v="827.39"/>
    <s v="&gt;90 days"/>
    <n v="3"/>
    <s v="C"/>
    <n v="21"/>
    <n v="313.93991487688044"/>
  </r>
  <r>
    <s v="AVX001127-01"/>
    <s v="PoleA/B,活门驱动"/>
    <s v="VMI"/>
    <n v="212"/>
    <x v="1"/>
    <s v="HVX"/>
    <x v="2"/>
    <s v="MRP"/>
    <s v="VMI"/>
    <n v="100"/>
    <n v="120"/>
    <n v="15.24"/>
    <n v="0"/>
    <n v="0"/>
    <n v="1298"/>
    <n v="1524"/>
    <n v="90.828197226502311"/>
    <n v="0"/>
    <n v="0"/>
    <n v="1828.8"/>
    <n v="19781.52"/>
    <s v="&gt;90 days"/>
    <n v="2"/>
    <s v="B"/>
    <n v="14"/>
    <n v="850.80268306543962"/>
  </r>
  <r>
    <s v="AVX001127-21"/>
    <s v="PoleC/D,P210活门驱动"/>
    <s v="O12"/>
    <n v="212"/>
    <x v="1"/>
    <s v="HVX"/>
    <x v="0"/>
    <s v="Order specific"/>
    <n v="2100"/>
    <n v="4"/>
    <n v="6"/>
    <n v="21.49"/>
    <n v="0"/>
    <n v="0"/>
    <n v="18"/>
    <n v="85.96"/>
    <n v="2027.7777777777776"/>
    <n v="0"/>
    <n v="0"/>
    <n v="128.94"/>
    <n v="386.82"/>
    <s v="Order specific"/>
    <s v="Order specific"/>
    <s v="C"/>
    <s v=""/>
    <n v="0"/>
  </r>
  <r>
    <s v="AVX001127-22"/>
    <s v="PoleC/D,P275活门驱动"/>
    <s v="VMI"/>
    <n v="212"/>
    <x v="1"/>
    <s v="HVX"/>
    <x v="2"/>
    <s v="MRP"/>
    <s v="VMI"/>
    <n v="4"/>
    <n v="0"/>
    <n v="21.49"/>
    <n v="0"/>
    <n v="0"/>
    <n v="82"/>
    <n v="85.96"/>
    <n v="17.804878048780488"/>
    <n v="0"/>
    <n v="0"/>
    <n v="0"/>
    <n v="1762.1799999999998"/>
    <s v="&lt;30 days"/>
    <n v="3"/>
    <s v="C"/>
    <n v="21"/>
    <n v="0"/>
  </r>
  <r>
    <s v="AVX001226-01"/>
    <s v="PLATE"/>
    <s v="XB"/>
    <n v="202"/>
    <x v="1"/>
    <s v="HVX"/>
    <x v="0"/>
    <s v="Order specific"/>
    <n v="2100"/>
    <n v="45"/>
    <n v="0"/>
    <n v="4.78"/>
    <n v="0"/>
    <n v="0"/>
    <n v="0"/>
    <n v="215.10000000000002"/>
    <s v=""/>
    <n v="0"/>
    <n v="0"/>
    <n v="0"/>
    <n v="0"/>
    <s v="Order specific"/>
    <s v="Order specific"/>
    <s v="C"/>
    <s v=""/>
    <n v="0"/>
  </r>
  <r>
    <s v="AVX001227-01"/>
    <s v="PLATE"/>
    <s v="HVX"/>
    <n v="202"/>
    <x v="1"/>
    <s v="HVX"/>
    <x v="0"/>
    <s v="Order specific"/>
    <n v="2100"/>
    <n v="45"/>
    <n v="0"/>
    <n v="5.36"/>
    <n v="0"/>
    <n v="0"/>
    <n v="0"/>
    <n v="241.20000000000002"/>
    <s v=""/>
    <n v="0"/>
    <n v="0"/>
    <n v="0"/>
    <n v="0"/>
    <s v="Order specific"/>
    <s v="Order specific"/>
    <s v="C"/>
    <s v=""/>
    <n v="0"/>
  </r>
  <r>
    <s v="AVX001259-01"/>
    <s v="INSULATION BPTM 100/40 Length 180mm"/>
    <s v="CVX"/>
    <n v="105"/>
    <x v="1"/>
    <s v="HVX"/>
    <x v="0"/>
    <s v="Order specific"/>
    <n v="2100"/>
    <n v="182"/>
    <n v="0"/>
    <n v="17.3"/>
    <n v="0"/>
    <n v="0"/>
    <n v="158"/>
    <n v="3148.6"/>
    <n v="103.95569620253166"/>
    <n v="0"/>
    <n v="0"/>
    <n v="0"/>
    <n v="2733.4"/>
    <s v="Order specific"/>
    <s v="Order specific"/>
    <s v="B"/>
    <s v=""/>
    <n v="0"/>
  </r>
  <r>
    <s v="AVX001261-01"/>
    <s v="活门驱动（加长版）"/>
    <s v="O12"/>
    <n v="105"/>
    <x v="1"/>
    <s v="HVX"/>
    <x v="0"/>
    <s v="Order specific"/>
    <n v="2100"/>
    <n v="136"/>
    <n v="200"/>
    <n v="21.43"/>
    <n v="0"/>
    <n v="0"/>
    <n v="70"/>
    <n v="2914.48"/>
    <n v="949"/>
    <n v="0"/>
    <n v="0"/>
    <n v="4286"/>
    <n v="1500.1"/>
    <s v="Order specific"/>
    <s v="Order specific"/>
    <s v="B"/>
    <s v=""/>
    <n v="0"/>
  </r>
  <r>
    <s v="AVX001346-01"/>
    <s v="PLATE"/>
    <s v="X40"/>
    <n v="202"/>
    <x v="1"/>
    <s v="HVX"/>
    <x v="0"/>
    <s v="Order specific"/>
    <n v="2100"/>
    <n v="12"/>
    <n v="8"/>
    <n v="1.24"/>
    <n v="0"/>
    <n v="0"/>
    <n v="23"/>
    <n v="14.879999999999999"/>
    <n v="2158.260869565217"/>
    <n v="0"/>
    <n v="0"/>
    <n v="9.92"/>
    <n v="28.52"/>
    <s v="Order specific"/>
    <s v="Order specific"/>
    <s v="C"/>
    <s v=""/>
    <n v="0"/>
  </r>
  <r>
    <s v="AVX001349-01"/>
    <s v="PLATE"/>
    <s v="X40"/>
    <n v="202"/>
    <x v="1"/>
    <s v="HVX"/>
    <x v="0"/>
    <s v="Order specific"/>
    <n v="2100"/>
    <n v="1"/>
    <n v="5"/>
    <n v="15.5"/>
    <n v="0"/>
    <n v="0"/>
    <n v="1"/>
    <n v="15.5"/>
    <n v="4380"/>
    <n v="0"/>
    <n v="0"/>
    <n v="77.5"/>
    <n v="15.5"/>
    <s v="Order specific"/>
    <s v="Order specific"/>
    <s v="C"/>
    <s v=""/>
    <n v="0"/>
  </r>
  <r>
    <s v="AVXN00017-01"/>
    <s v="EQUIPED SHEET"/>
    <s v="SM"/>
    <n v="202"/>
    <x v="1"/>
    <s v="HVX"/>
    <x v="1"/>
    <s v="kanban"/>
    <n v="2600"/>
    <n v="368"/>
    <n v="0"/>
    <n v="5"/>
    <n v="0"/>
    <n v="60"/>
    <n v="524"/>
    <n v="1840"/>
    <n v="0.69656488549618323"/>
    <n v="0"/>
    <n v="150"/>
    <n v="0"/>
    <n v="2620"/>
    <s v="&lt;15 days"/>
    <n v="3"/>
    <s v="B"/>
    <n v="21"/>
    <n v="0"/>
  </r>
  <r>
    <s v="AVXN00034-03"/>
    <s v="中置式底盘车(不带关门联锁)-(配AMS P275)"/>
    <s v="FEP"/>
    <n v="212"/>
    <x v="0"/>
    <s v="VEP"/>
    <x v="0"/>
    <s v="Order specific"/>
    <n v="2100"/>
    <n v="5"/>
    <n v="3"/>
    <n v="2429.34"/>
    <n v="0"/>
    <n v="0"/>
    <n v="35"/>
    <n v="12146.7"/>
    <n v="3837.7142857142858"/>
    <n v="0"/>
    <n v="0"/>
    <n v="7288.02"/>
    <n v="85026.900000000009"/>
    <s v="Order specific"/>
    <s v="Order specific"/>
    <s v="A"/>
    <s v=""/>
    <n v="0"/>
  </r>
  <r>
    <s v="AVXN00034-07"/>
    <s v="中置式底盘车(带关门联锁)-(配AMS P275)"/>
    <s v="FEP"/>
    <n v="212"/>
    <x v="0"/>
    <s v="VEP"/>
    <x v="0"/>
    <s v="Order specific"/>
    <n v="2100"/>
    <n v="3"/>
    <n v="0"/>
    <n v="2840"/>
    <n v="0"/>
    <n v="0"/>
    <n v="0"/>
    <n v="8520"/>
    <s v=""/>
    <n v="0"/>
    <n v="0"/>
    <n v="0"/>
    <n v="0"/>
    <s v="Order specific"/>
    <s v="Order specific"/>
    <s v="A"/>
    <s v=""/>
    <n v="0"/>
  </r>
  <r>
    <s v="AVXN00048-01"/>
    <s v="特殊触头"/>
    <s v="XA"/>
    <n v="202"/>
    <x v="1"/>
    <s v="HVX"/>
    <x v="0"/>
    <s v="Order specific"/>
    <n v="2100"/>
    <n v="18"/>
    <n v="0"/>
    <n v="248.92"/>
    <n v="0"/>
    <n v="0"/>
    <n v="150"/>
    <n v="4480.5599999999995"/>
    <n v="7.3"/>
    <n v="0"/>
    <n v="0"/>
    <n v="0"/>
    <n v="37338"/>
    <s v="Order specific"/>
    <s v="Order specific"/>
    <s v="B"/>
    <s v=""/>
    <n v="0"/>
  </r>
  <r>
    <s v="AVXN00048-02"/>
    <s v="特殊触头"/>
    <s v="XA"/>
    <n v="202"/>
    <x v="1"/>
    <s v="HVX"/>
    <x v="0"/>
    <s v="Order specific"/>
    <n v="2100"/>
    <n v="18"/>
    <n v="0"/>
    <n v="272.77"/>
    <n v="0"/>
    <n v="0"/>
    <n v="150"/>
    <n v="4909.8599999999997"/>
    <n v="43.8"/>
    <n v="0"/>
    <n v="0"/>
    <n v="0"/>
    <n v="40915.5"/>
    <s v="Order specific"/>
    <s v="Order specific"/>
    <s v="B"/>
    <s v=""/>
    <n v="0"/>
  </r>
  <r>
    <s v="AVXN00052-01"/>
    <s v="上触臂(1250A)--AMS&amp;DNF7"/>
    <s v="FEP"/>
    <n v="212"/>
    <x v="0"/>
    <s v="VEP"/>
    <x v="0"/>
    <s v="Order specific"/>
    <n v="2100"/>
    <n v="15"/>
    <n v="9"/>
    <n v="305.94"/>
    <n v="0"/>
    <n v="0"/>
    <n v="111"/>
    <n v="4589.1000000000004"/>
    <n v="59.189189189189193"/>
    <n v="0"/>
    <n v="0"/>
    <n v="2753.46"/>
    <n v="33959.339999999997"/>
    <s v="Order specific"/>
    <s v="Order specific"/>
    <s v="B"/>
    <s v=""/>
    <n v="0"/>
  </r>
  <r>
    <s v="AVXN00052-03"/>
    <s v="上触臂(1600A)--AMS&amp;DNF7"/>
    <s v="FEP"/>
    <n v="212"/>
    <x v="0"/>
    <s v="VEP"/>
    <x v="0"/>
    <s v="Order specific"/>
    <n v="2100"/>
    <n v="6"/>
    <n v="0"/>
    <n v="434.4"/>
    <n v="0"/>
    <n v="0"/>
    <n v="3"/>
    <n v="2606.3999999999996"/>
    <n v="1825"/>
    <n v="0"/>
    <n v="0"/>
    <n v="0"/>
    <n v="1303.1999999999998"/>
    <s v="Order specific"/>
    <s v="Order specific"/>
    <s v="B"/>
    <s v=""/>
    <n v="0"/>
  </r>
  <r>
    <s v="AVXN00053-01"/>
    <s v="下触臂(1250A)--AMS&amp;DNF7"/>
    <s v="FEP"/>
    <n v="212"/>
    <x v="0"/>
    <s v="VEP"/>
    <x v="0"/>
    <s v="Order specific"/>
    <n v="2100"/>
    <n v="15"/>
    <n v="9"/>
    <n v="130.9"/>
    <n v="0"/>
    <n v="0"/>
    <n v="111"/>
    <n v="1963.5"/>
    <n v="19.72972972972973"/>
    <n v="0"/>
    <n v="0"/>
    <n v="1178.1000000000001"/>
    <n v="14529.900000000001"/>
    <s v="Order specific"/>
    <s v="Order specific"/>
    <s v="B"/>
    <s v=""/>
    <n v="0"/>
  </r>
  <r>
    <s v="AVXN00066-01"/>
    <s v="电动手车电机 48VDC"/>
    <s v="VMI"/>
    <n v="202"/>
    <x v="1"/>
    <s v="HVX"/>
    <x v="2"/>
    <s v="MRP"/>
    <s v="VMI"/>
    <n v="2"/>
    <n v="0"/>
    <n v="452.99"/>
    <n v="0"/>
    <n v="0"/>
    <n v="83"/>
    <n v="905.98"/>
    <n v="65.963855421686745"/>
    <n v="0"/>
    <n v="0"/>
    <n v="0"/>
    <n v="37598.17"/>
    <s v="&lt;90 days"/>
    <n v="2"/>
    <s v="B"/>
    <n v="14"/>
    <n v="471.04010016438355"/>
  </r>
  <r>
    <s v="AVXN00111-14"/>
    <s v="KYN61 40.5KV触臂2500A"/>
    <s v="X40"/>
    <n v="202"/>
    <x v="1"/>
    <s v="HVX"/>
    <x v="0"/>
    <s v="Order specific"/>
    <n v="2100"/>
    <n v="18"/>
    <n v="0"/>
    <n v="1699.45"/>
    <n v="0"/>
    <n v="0"/>
    <n v="187"/>
    <n v="30590.100000000002"/>
    <n v="3.903743315508021"/>
    <n v="0"/>
    <n v="0"/>
    <n v="0"/>
    <n v="317797.15000000002"/>
    <s v="Order specific"/>
    <s v="Order specific"/>
    <s v="A"/>
    <s v=""/>
    <n v="0"/>
  </r>
  <r>
    <s v="AVXN00186-01"/>
    <s v="合闸闭锁电磁铁Y1 230VDC"/>
    <s v="O12"/>
    <n v="219"/>
    <x v="1"/>
    <s v="HVX"/>
    <x v="0"/>
    <s v="Order specific"/>
    <n v="2100"/>
    <n v="2"/>
    <n v="0"/>
    <n v="35.6"/>
    <n v="0"/>
    <n v="0"/>
    <n v="0"/>
    <n v="71.2"/>
    <s v=""/>
    <n v="0"/>
    <n v="0"/>
    <n v="0"/>
    <n v="0"/>
    <s v="Order specific"/>
    <s v="Order specific"/>
    <s v="C"/>
    <s v=""/>
    <n v="0"/>
  </r>
  <r>
    <s v="AVXN00186-02"/>
    <s v="合闸闭锁电磁铁Y1（新）220VDC"/>
    <s v="VMI"/>
    <n v="219"/>
    <x v="1"/>
    <s v="HVX"/>
    <x v="2"/>
    <s v="MRP"/>
    <s v="VMI"/>
    <n v="92"/>
    <n v="1"/>
    <n v="35.6"/>
    <n v="0"/>
    <n v="0"/>
    <n v="1348"/>
    <n v="3275.2000000000003"/>
    <n v="0.54154302670623145"/>
    <n v="0"/>
    <n v="0"/>
    <n v="35.6"/>
    <n v="47988.800000000003"/>
    <s v="&lt;15 days"/>
    <n v="2"/>
    <s v="B"/>
    <n v="14"/>
    <n v="0"/>
  </r>
  <r>
    <s v="AVXN00186-03"/>
    <s v="合闸闭锁电磁铁 125VDC"/>
    <s v="VMI"/>
    <n v="219"/>
    <x v="1"/>
    <s v="HVX"/>
    <x v="2"/>
    <s v="MRP"/>
    <s v="VMI"/>
    <n v="2"/>
    <n v="0"/>
    <n v="35.6"/>
    <n v="0"/>
    <n v="0"/>
    <n v="42"/>
    <n v="71.2"/>
    <n v="799.52380952380963"/>
    <n v="0"/>
    <n v="0"/>
    <n v="0"/>
    <n v="1495.2"/>
    <s v="&gt;90 days"/>
    <n v="3"/>
    <s v="C"/>
    <n v="21"/>
    <n v="45.757725312686127"/>
  </r>
  <r>
    <s v="AVXN00186-04"/>
    <s v="合闸闭锁电磁铁Y1（新）110VDC"/>
    <s v="VMI"/>
    <n v="219"/>
    <x v="1"/>
    <s v="HVX"/>
    <x v="2"/>
    <s v="MRP"/>
    <s v="VMI"/>
    <n v="65"/>
    <n v="0"/>
    <n v="35.6"/>
    <n v="0"/>
    <n v="0"/>
    <n v="1110"/>
    <n v="2314"/>
    <n v="0.65765765765765771"/>
    <n v="0"/>
    <n v="0"/>
    <n v="0"/>
    <n v="39516"/>
    <s v="&lt;15 days"/>
    <n v="2"/>
    <s v="B"/>
    <n v="14"/>
    <n v="0"/>
  </r>
  <r>
    <s v="AVXN00186-06"/>
    <s v="合闸闭锁电磁铁Y1（新）48VDC"/>
    <s v="VMI"/>
    <n v="219"/>
    <x v="1"/>
    <s v="HVX"/>
    <x v="2"/>
    <s v="MRP"/>
    <s v="VMI"/>
    <n v="46"/>
    <n v="0"/>
    <n v="35.6"/>
    <n v="0"/>
    <n v="0"/>
    <n v="11"/>
    <n v="1637.6000000000001"/>
    <n v="2156.818181818182"/>
    <n v="0"/>
    <n v="0"/>
    <n v="0"/>
    <n v="391.6"/>
    <s v="&gt;90 days"/>
    <n v="3"/>
    <s v="B"/>
    <n v="21"/>
    <n v="1070.2925649736567"/>
  </r>
  <r>
    <s v="AVXN00192-01"/>
    <s v="WIRING SLEEVE"/>
    <s v="HVX"/>
    <n v="105"/>
    <x v="1"/>
    <s v="HVX"/>
    <x v="0"/>
    <s v="Order specific"/>
    <n v="2100"/>
    <n v="1"/>
    <n v="0"/>
    <n v="8.0399999999999991"/>
    <n v="0"/>
    <n v="0"/>
    <n v="1"/>
    <n v="8.0399999999999991"/>
    <n v="16790"/>
    <n v="0"/>
    <n v="0"/>
    <n v="0"/>
    <n v="8.0399999999999991"/>
    <s v="Order specific"/>
    <s v="Order specific"/>
    <s v="C"/>
    <s v=""/>
    <n v="0"/>
  </r>
  <r>
    <s v="AVXN00232-01"/>
    <s v="底部装配"/>
    <s v="X40"/>
    <n v="202"/>
    <x v="1"/>
    <s v="HVX"/>
    <x v="0"/>
    <s v="Order specific"/>
    <n v="2100"/>
    <n v="12"/>
    <n v="0"/>
    <n v="256.16000000000003"/>
    <n v="0"/>
    <n v="0"/>
    <n v="2"/>
    <n v="3073.92"/>
    <n v="182.5"/>
    <n v="0"/>
    <n v="0"/>
    <n v="0"/>
    <n v="512.32000000000005"/>
    <s v="Order specific"/>
    <s v="Order specific"/>
    <s v="B"/>
    <s v=""/>
    <n v="0"/>
  </r>
  <r>
    <s v="AVXN00243-01"/>
    <s v="接触器触臂AC相"/>
    <s v="VMI"/>
    <n v="202"/>
    <x v="1"/>
    <s v="HVX"/>
    <x v="2"/>
    <s v="MRP"/>
    <s v="VMI"/>
    <n v="46"/>
    <n v="0"/>
    <n v="338.99"/>
    <n v="0"/>
    <n v="0"/>
    <n v="904"/>
    <n v="15593.54"/>
    <n v="4.8451327433628322"/>
    <n v="0"/>
    <n v="0"/>
    <n v="0"/>
    <n v="306446.96000000002"/>
    <s v="&lt;15 days"/>
    <n v="1"/>
    <s v="A"/>
    <n v="7"/>
    <n v="0"/>
  </r>
  <r>
    <s v="AVXN00244-01"/>
    <s v="接触器触臂B相"/>
    <s v="VMI"/>
    <n v="202"/>
    <x v="1"/>
    <s v="HVX"/>
    <x v="2"/>
    <s v="MRP"/>
    <s v="VMI"/>
    <n v="23"/>
    <n v="0"/>
    <n v="309.17"/>
    <n v="0"/>
    <n v="0"/>
    <n v="451"/>
    <n v="7110.9100000000008"/>
    <n v="37.228381374722836"/>
    <n v="0"/>
    <n v="0"/>
    <n v="0"/>
    <n v="139435.67000000001"/>
    <s v="&lt;90 days"/>
    <n v="2"/>
    <s v="B"/>
    <n v="14"/>
    <n v="2928.288831780822"/>
  </r>
  <r>
    <s v="AVXN00264-01"/>
    <s v="KYN61 落地式手车1200mm"/>
    <s v="X40"/>
    <n v="212"/>
    <x v="0"/>
    <s v="VEP"/>
    <x v="0"/>
    <s v="Order specific"/>
    <n v="2100"/>
    <n v="7"/>
    <n v="0"/>
    <n v="4473"/>
    <n v="0"/>
    <n v="0"/>
    <n v="28"/>
    <n v="31311"/>
    <n v="299.82142857142856"/>
    <n v="0"/>
    <n v="0"/>
    <n v="0"/>
    <n v="125244"/>
    <s v="Order specific"/>
    <s v="Order specific"/>
    <s v="A"/>
    <s v=""/>
    <n v="0"/>
  </r>
  <r>
    <s v="AVXN00264-02"/>
    <s v="KYN61 落地式手车1400mm"/>
    <s v="X40"/>
    <n v="212"/>
    <x v="1"/>
    <s v="HVX"/>
    <x v="0"/>
    <s v="Order specific"/>
    <n v="2100"/>
    <n v="3"/>
    <n v="9"/>
    <n v="4647.3999999999996"/>
    <n v="0"/>
    <n v="0"/>
    <n v="77"/>
    <n v="13942.199999999999"/>
    <n v="33.18181818181818"/>
    <n v="0"/>
    <n v="0"/>
    <n v="41826.6"/>
    <n v="357849.8"/>
    <s v="Order specific"/>
    <s v="Order specific"/>
    <s v="A"/>
    <s v=""/>
    <n v="0"/>
  </r>
  <r>
    <s v="AVXN00264-51"/>
    <s v="KYN61 落地式手车1400mm"/>
    <s v="X40"/>
    <n v="212"/>
    <x v="1"/>
    <s v="HVX"/>
    <x v="0"/>
    <s v="Order specific"/>
    <n v="2100"/>
    <n v="3"/>
    <n v="0"/>
    <n v="4370"/>
    <n v="0"/>
    <n v="0"/>
    <n v="0"/>
    <n v="13110"/>
    <s v=""/>
    <n v="0"/>
    <n v="0"/>
    <n v="0"/>
    <n v="0"/>
    <s v="Order specific"/>
    <s v="Order specific"/>
    <s v="A"/>
    <s v=""/>
    <n v="0"/>
  </r>
  <r>
    <s v="AVXN00274-01"/>
    <s v="接触器面板"/>
    <s v="VMI"/>
    <n v="202"/>
    <x v="1"/>
    <s v="HVX"/>
    <x v="2"/>
    <s v="MRP"/>
    <s v="VMI"/>
    <n v="20"/>
    <n v="0"/>
    <n v="132.32"/>
    <n v="0"/>
    <n v="0"/>
    <n v="420"/>
    <n v="2646.3999999999996"/>
    <n v="2.6071428571428572"/>
    <n v="0"/>
    <n v="0"/>
    <n v="0"/>
    <n v="55574.399999999994"/>
    <s v="&lt;15 days"/>
    <n v="2"/>
    <s v="B"/>
    <n v="14"/>
    <n v="0"/>
  </r>
  <r>
    <s v="AVXN00274-02"/>
    <s v="特殊门提升面板"/>
    <s v="CVX"/>
    <n v="202"/>
    <x v="1"/>
    <s v="HVX"/>
    <x v="0"/>
    <s v="Order specific"/>
    <n v="2100"/>
    <n v="3"/>
    <n v="21"/>
    <n v="146.66999999999999"/>
    <n v="0"/>
    <n v="0"/>
    <n v="31"/>
    <n v="440.01"/>
    <n v="235.48387096774192"/>
    <n v="0"/>
    <n v="0"/>
    <n v="3080.0699999999997"/>
    <n v="4546.7699999999995"/>
    <s v="Order specific"/>
    <s v="Order specific"/>
    <s v="C"/>
    <s v=""/>
    <n v="0"/>
  </r>
  <r>
    <s v="AVXN00317-01"/>
    <s v="储能摇把"/>
    <s v="X40"/>
    <n v="202"/>
    <x v="1"/>
    <s v="HVX"/>
    <x v="0"/>
    <s v="Order specific"/>
    <n v="2100"/>
    <n v="33"/>
    <n v="0"/>
    <n v="72.5"/>
    <n v="0"/>
    <n v="0"/>
    <n v="35"/>
    <n v="2392.5"/>
    <n v="31.285714285714285"/>
    <n v="0"/>
    <n v="0"/>
    <n v="0"/>
    <n v="2537.5"/>
    <s v="Order specific"/>
    <s v="Order specific"/>
    <s v="B"/>
    <s v=""/>
    <n v="0"/>
  </r>
  <r>
    <s v="AVXN00332-02"/>
    <s v="BOTTOM"/>
    <s v="O12"/>
    <n v="202"/>
    <x v="1"/>
    <s v="HVX"/>
    <x v="0"/>
    <s v="Order specific"/>
    <n v="2100"/>
    <n v="62"/>
    <n v="1"/>
    <n v="144.22999999999999"/>
    <n v="0"/>
    <n v="0"/>
    <n v="1291"/>
    <n v="8942.26"/>
    <n v="9.3299767621998448"/>
    <n v="0"/>
    <n v="0"/>
    <n v="144.22999999999999"/>
    <n v="186200.93"/>
    <s v="Order specific"/>
    <s v="Order specific"/>
    <s v="A"/>
    <s v=""/>
    <n v="0"/>
  </r>
  <r>
    <s v="AVXN00332-03"/>
    <s v="BOTTOM"/>
    <s v="O12"/>
    <n v="202"/>
    <x v="1"/>
    <s v="HVX"/>
    <x v="0"/>
    <s v="Order specific"/>
    <n v="2100"/>
    <n v="8"/>
    <n v="2"/>
    <n v="159.22"/>
    <n v="0"/>
    <n v="0"/>
    <n v="244"/>
    <n v="1273.76"/>
    <n v="92.745901639344268"/>
    <n v="0"/>
    <n v="0"/>
    <n v="318.44"/>
    <n v="38849.68"/>
    <s v="Order specific"/>
    <s v="Order specific"/>
    <s v="B"/>
    <s v=""/>
    <n v="0"/>
  </r>
  <r>
    <s v="AVXN00348-01"/>
    <s v="PLATE"/>
    <s v="SM"/>
    <n v="212"/>
    <x v="1"/>
    <s v="HVX"/>
    <x v="1"/>
    <s v="kanban"/>
    <n v="2600"/>
    <n v="77"/>
    <n v="85"/>
    <n v="10.92"/>
    <n v="0"/>
    <n v="60"/>
    <n v="1622"/>
    <n v="840.84"/>
    <n v="1.8002466091245377"/>
    <n v="0"/>
    <n v="327.60000000000002"/>
    <n v="928.2"/>
    <n v="17712.240000000002"/>
    <s v="&lt;15 days"/>
    <n v="2"/>
    <s v="C"/>
    <n v="14"/>
    <n v="0"/>
  </r>
  <r>
    <s v="AVXN00372-01"/>
    <s v="HVX-O触臂630A"/>
    <s v="VMI"/>
    <n v="212"/>
    <x v="1"/>
    <s v="HVX"/>
    <x v="2"/>
    <s v="MRP"/>
    <s v="VMI"/>
    <n v="96"/>
    <n v="0"/>
    <n v="98.45"/>
    <n v="0"/>
    <n v="0"/>
    <n v="4128"/>
    <n v="9451.2000000000007"/>
    <n v="6.8083817829457356"/>
    <n v="0"/>
    <n v="0"/>
    <n v="0"/>
    <n v="406401.60000000003"/>
    <s v="&lt;15 days"/>
    <n v="1"/>
    <s v="A"/>
    <n v="7"/>
    <n v="0"/>
  </r>
  <r>
    <s v="AVXN00372-02"/>
    <s v="HVX-O触臂1250A"/>
    <s v="VMI"/>
    <n v="212"/>
    <x v="1"/>
    <s v="HVX"/>
    <x v="2"/>
    <s v="MRP"/>
    <s v="VMI"/>
    <n v="197"/>
    <n v="0"/>
    <n v="225.08"/>
    <n v="0"/>
    <n v="0"/>
    <n v="5046"/>
    <n v="44340.76"/>
    <n v="6.9441141498216403"/>
    <n v="0"/>
    <n v="0"/>
    <n v="0"/>
    <n v="1135753.6800000002"/>
    <s v="&lt;15 days"/>
    <n v="1"/>
    <s v="A"/>
    <n v="7"/>
    <n v="0"/>
  </r>
  <r>
    <s v="AVXN00398-02"/>
    <s v="SUPPORT"/>
    <s v="O12"/>
    <n v="202"/>
    <x v="1"/>
    <s v="HVX"/>
    <x v="0"/>
    <s v="Order specific"/>
    <n v="2100"/>
    <n v="62"/>
    <n v="1"/>
    <n v="512.78"/>
    <n v="0"/>
    <n v="0"/>
    <n v="753"/>
    <n v="31792.359999999997"/>
    <n v="95.491367861885792"/>
    <n v="0"/>
    <n v="0"/>
    <n v="512.78"/>
    <n v="386123.33999999997"/>
    <s v="Order specific"/>
    <s v="Order specific"/>
    <s v="A"/>
    <s v=""/>
    <n v="0"/>
  </r>
  <r>
    <s v="AVXN00398-04"/>
    <s v="SUPPORT"/>
    <s v="O12"/>
    <n v="202"/>
    <x v="1"/>
    <s v="HVX"/>
    <x v="0"/>
    <s v="Order specific"/>
    <n v="2100"/>
    <n v="8"/>
    <n v="0"/>
    <n v="546.4"/>
    <n v="0"/>
    <n v="0"/>
    <n v="61"/>
    <n v="4371.2"/>
    <n v="370.98360655737707"/>
    <n v="0"/>
    <n v="0"/>
    <n v="0"/>
    <n v="33330.400000000001"/>
    <s v="Order specific"/>
    <s v="Order specific"/>
    <s v="B"/>
    <s v=""/>
    <n v="0"/>
  </r>
  <r>
    <s v="AVXN00398-05"/>
    <s v="SUPPORT"/>
    <s v="O12"/>
    <n v="202"/>
    <x v="1"/>
    <s v="HVX"/>
    <x v="0"/>
    <s v="Order specific"/>
    <n v="2100"/>
    <n v="2"/>
    <n v="0"/>
    <n v="571.91999999999996"/>
    <n v="0"/>
    <n v="0"/>
    <n v="21"/>
    <n v="1143.8399999999999"/>
    <n v="139.04761904761904"/>
    <n v="0"/>
    <n v="0"/>
    <n v="0"/>
    <n v="12010.32"/>
    <s v="Order specific"/>
    <s v="Order specific"/>
    <s v="B"/>
    <s v=""/>
    <n v="0"/>
  </r>
  <r>
    <s v="AVXN00401-01"/>
    <s v="大电流机构储能电机110/125V AC/DC"/>
    <s v="VMI"/>
    <n v="202"/>
    <x v="1"/>
    <s v="HVX"/>
    <x v="2"/>
    <s v="MRP"/>
    <s v="VMI"/>
    <n v="6"/>
    <n v="0"/>
    <n v="138"/>
    <n v="0"/>
    <n v="0"/>
    <n v="283"/>
    <n v="828"/>
    <n v="2.579505300353357"/>
    <n v="0"/>
    <n v="0"/>
    <n v="0"/>
    <n v="39054"/>
    <s v="&lt;15 days"/>
    <n v="2"/>
    <s v="C"/>
    <n v="14"/>
    <n v="0"/>
  </r>
  <r>
    <s v="AVXN00402-01"/>
    <s v="DBA1 VMI,2100库放超市"/>
    <s v="VMI"/>
    <n v="202"/>
    <x v="1"/>
    <s v="HVX"/>
    <x v="2"/>
    <s v="MRP"/>
    <s v="VMI"/>
    <n v="16"/>
    <n v="0"/>
    <n v="138"/>
    <n v="0"/>
    <n v="0"/>
    <n v="569"/>
    <n v="2208"/>
    <n v="3.8488576449912126"/>
    <n v="0"/>
    <n v="0"/>
    <n v="0"/>
    <n v="78522"/>
    <s v="&lt;15 days"/>
    <n v="2"/>
    <s v="B"/>
    <n v="14"/>
    <n v="0"/>
  </r>
  <r>
    <s v="AVXN00414-01"/>
    <s v="大电流S11三角片"/>
    <s v="VMI"/>
    <n v="212"/>
    <x v="1"/>
    <s v="HVX"/>
    <x v="2"/>
    <s v="MRP"/>
    <s v="VMI"/>
    <n v="56"/>
    <n v="0"/>
    <n v="10.07"/>
    <n v="0"/>
    <n v="0"/>
    <n v="4388"/>
    <n v="563.92000000000007"/>
    <n v="1.3309024612579763"/>
    <n v="0"/>
    <n v="0"/>
    <n v="0"/>
    <n v="44187.16"/>
    <s v="&lt;15 days"/>
    <n v="2"/>
    <s v="C"/>
    <n v="14"/>
    <n v="0"/>
  </r>
  <r>
    <s v="AVXN00414-02"/>
    <s v="OPERATING PART"/>
    <s v="X40"/>
    <n v="212"/>
    <x v="1"/>
    <s v="HVX"/>
    <x v="0"/>
    <s v="Order specific"/>
    <n v="2100"/>
    <n v="186"/>
    <n v="0"/>
    <n v="5"/>
    <n v="0"/>
    <n v="0"/>
    <n v="686"/>
    <n v="930"/>
    <n v="29.795918367346935"/>
    <n v="0"/>
    <n v="0"/>
    <n v="0"/>
    <n v="3430"/>
    <s v="Order specific"/>
    <s v="Order specific"/>
    <s v="B"/>
    <s v=""/>
    <n v="0"/>
  </r>
  <r>
    <s v="AVXN00444-01"/>
    <s v="LOCKING LEVER"/>
    <s v="SM"/>
    <n v="202"/>
    <x v="1"/>
    <s v="HVX"/>
    <x v="1"/>
    <s v="kanban"/>
    <n v="2600"/>
    <n v="206"/>
    <n v="302"/>
    <n v="7.05"/>
    <n v="0"/>
    <n v="100"/>
    <n v="1633"/>
    <n v="1452.3"/>
    <n v="41.573790569503984"/>
    <n v="0"/>
    <n v="352.5"/>
    <n v="2129.1"/>
    <n v="11512.65"/>
    <s v="&lt;90 days"/>
    <n v="2"/>
    <s v="B"/>
    <n v="14"/>
    <n v="635.73646345558996"/>
  </r>
  <r>
    <s v="AVXN00452-02"/>
    <s v="Isc≤40KA,P210焊接壳体"/>
    <s v="VMI"/>
    <n v="202"/>
    <x v="1"/>
    <s v="HVX"/>
    <x v="2"/>
    <s v="MRP"/>
    <s v="VMI"/>
    <n v="46"/>
    <n v="0"/>
    <n v="633.76"/>
    <n v="0"/>
    <n v="0"/>
    <n v="753"/>
    <n v="29152.959999999999"/>
    <n v="99.853917662682591"/>
    <n v="0"/>
    <n v="0"/>
    <n v="0"/>
    <n v="477221.27999999997"/>
    <s v="&gt;90 days"/>
    <n v="1"/>
    <s v="A"/>
    <n v="7"/>
    <n v="17892.116435142972"/>
  </r>
  <r>
    <s v="AVXN00452-03"/>
    <s v="Isc≤40KA,P275焊接壳体"/>
    <s v="VMI"/>
    <n v="202"/>
    <x v="1"/>
    <s v="HVX"/>
    <x v="2"/>
    <s v="MRP"/>
    <s v="VMI"/>
    <n v="1"/>
    <n v="0"/>
    <n v="685.53"/>
    <n v="0"/>
    <n v="0"/>
    <n v="6"/>
    <n v="685.53"/>
    <n v="2798.3333333333335"/>
    <n v="0"/>
    <n v="0"/>
    <n v="0"/>
    <n v="4113.18"/>
    <s v="&gt;90 days"/>
    <n v="3"/>
    <s v="C"/>
    <n v="21"/>
    <n v="449.05440543180464"/>
  </r>
  <r>
    <s v="AVXN00452-22"/>
    <s v="Isc≤50KA,P275焊接壳体"/>
    <s v="VMI"/>
    <n v="202"/>
    <x v="1"/>
    <s v="HVX"/>
    <x v="2"/>
    <s v="MRP"/>
    <s v="VMI"/>
    <n v="2"/>
    <n v="0"/>
    <n v="702.76"/>
    <n v="0"/>
    <n v="0"/>
    <n v="39"/>
    <n v="1405.52"/>
    <n v="9.3589743589743595"/>
    <n v="0"/>
    <n v="0"/>
    <n v="0"/>
    <n v="27407.64"/>
    <s v="&lt;15 days"/>
    <n v="2"/>
    <s v="B"/>
    <n v="14"/>
    <n v="0"/>
  </r>
  <r>
    <s v="AVXN00509-01"/>
    <s v="HVX-O底板150mm"/>
    <s v="O12"/>
    <n v="202"/>
    <x v="1"/>
    <s v="HVX"/>
    <x v="0"/>
    <s v="Order specific"/>
    <n v="2100"/>
    <n v="12"/>
    <n v="0"/>
    <n v="112.38"/>
    <n v="0"/>
    <n v="0"/>
    <n v="56"/>
    <n v="1348.56"/>
    <n v="13.035714285714285"/>
    <n v="0"/>
    <n v="0"/>
    <n v="0"/>
    <n v="6293.28"/>
    <s v="Order specific"/>
    <s v="Order specific"/>
    <s v="B"/>
    <s v=""/>
    <n v="0"/>
  </r>
  <r>
    <s v="AVXN00509-02"/>
    <s v="HVX-O底板210mm"/>
    <s v="O12"/>
    <n v="202"/>
    <x v="1"/>
    <s v="HVX"/>
    <x v="0"/>
    <s v="Order specific"/>
    <n v="2100"/>
    <n v="13"/>
    <n v="0"/>
    <n v="138.58000000000001"/>
    <n v="0"/>
    <n v="0"/>
    <n v="935"/>
    <n v="1801.5400000000002"/>
    <n v="4.6844919786096257"/>
    <n v="0"/>
    <n v="0"/>
    <n v="0"/>
    <n v="129572.30000000002"/>
    <s v="Order specific"/>
    <s v="Order specific"/>
    <s v="B"/>
    <s v=""/>
    <n v="0"/>
  </r>
  <r>
    <s v="AVXN00509-03"/>
    <s v="HVX-O底板275mm"/>
    <s v="O12"/>
    <n v="202"/>
    <x v="1"/>
    <s v="HVX"/>
    <x v="0"/>
    <s v="Order specific"/>
    <n v="2100"/>
    <n v="3"/>
    <n v="0"/>
    <n v="154.63999999999999"/>
    <n v="0"/>
    <n v="0"/>
    <n v="126"/>
    <n v="463.91999999999996"/>
    <n v="37.658730158730158"/>
    <n v="0"/>
    <n v="0"/>
    <n v="0"/>
    <n v="19484.64"/>
    <s v="Order specific"/>
    <s v="Order specific"/>
    <s v="C"/>
    <s v=""/>
    <n v="0"/>
  </r>
  <r>
    <s v="AVXN00585-01"/>
    <s v="SHAFT"/>
    <s v="HVX"/>
    <n v="202"/>
    <x v="1"/>
    <s v="HVX"/>
    <x v="0"/>
    <s v="Order specific"/>
    <n v="2100"/>
    <n v="63"/>
    <n v="0"/>
    <n v="26.8"/>
    <n v="0"/>
    <n v="0"/>
    <n v="89"/>
    <n v="1688.4"/>
    <n v="12.303370786516854"/>
    <n v="0"/>
    <n v="0"/>
    <n v="0"/>
    <n v="2385.2000000000003"/>
    <s v="Order specific"/>
    <s v="Order specific"/>
    <s v="B"/>
    <s v=""/>
    <n v="0"/>
  </r>
  <r>
    <s v="AVXN00585-02"/>
    <s v="SHAFT"/>
    <s v="HVX"/>
    <n v="202"/>
    <x v="1"/>
    <s v="HVX"/>
    <x v="0"/>
    <s v="Order specific"/>
    <n v="2100"/>
    <n v="61"/>
    <n v="0"/>
    <n v="28.13"/>
    <n v="0"/>
    <n v="0"/>
    <n v="91"/>
    <n v="1715.9299999999998"/>
    <n v="252.69230769230768"/>
    <n v="0"/>
    <n v="0"/>
    <n v="0"/>
    <n v="2559.83"/>
    <s v="Order specific"/>
    <s v="Order specific"/>
    <s v="B"/>
    <s v=""/>
    <n v="0"/>
  </r>
  <r>
    <s v="AVXN00653-01"/>
    <s v="ASSEMBLY"/>
    <s v="VMI"/>
    <n v="202"/>
    <x v="1"/>
    <s v="HVX"/>
    <x v="2"/>
    <s v="MRP"/>
    <s v="VMI"/>
    <n v="22"/>
    <n v="0"/>
    <n v="76.77"/>
    <n v="0"/>
    <n v="0"/>
    <n v="341"/>
    <n v="1688.9399999999998"/>
    <n v="65.293255131964813"/>
    <n v="0"/>
    <n v="0"/>
    <n v="0"/>
    <n v="26178.57"/>
    <s v="&lt;90 days"/>
    <n v="2"/>
    <s v="B"/>
    <n v="14"/>
    <n v="875.68940922524143"/>
  </r>
  <r>
    <s v="AVXN00672-01"/>
    <s v="CONNECTION"/>
    <s v="O12"/>
    <n v="105"/>
    <x v="1"/>
    <s v="HVX"/>
    <x v="0"/>
    <s v="Order specific"/>
    <n v="2100"/>
    <n v="120"/>
    <n v="0"/>
    <n v="151.51"/>
    <n v="0"/>
    <n v="0"/>
    <n v="216"/>
    <n v="18181.199999999997"/>
    <n v="37.175925925925924"/>
    <n v="0"/>
    <n v="0"/>
    <n v="0"/>
    <n v="32726.159999999996"/>
    <s v="Order specific"/>
    <s v="Order specific"/>
    <s v="A"/>
    <s v=""/>
    <n v="0"/>
  </r>
  <r>
    <s v="AVXN00708-01"/>
    <s v="HVX-A固定式号码排"/>
    <s v="SM"/>
    <n v="219"/>
    <x v="1"/>
    <s v="HVX"/>
    <x v="1"/>
    <s v="kanban"/>
    <n v="2600"/>
    <n v="150"/>
    <n v="250"/>
    <n v="7.38"/>
    <n v="0"/>
    <n v="100"/>
    <n v="0"/>
    <n v="1107"/>
    <s v=""/>
    <n v="0"/>
    <n v="369"/>
    <n v="1845"/>
    <n v="0"/>
    <s v="&gt;90 days"/>
    <n v="4"/>
    <s v="B"/>
    <n v="0"/>
    <n v="730.62"/>
  </r>
  <r>
    <s v="AVXN00708-02"/>
    <s v="HVX-O固定式号码排"/>
    <s v="SM"/>
    <n v="219"/>
    <x v="1"/>
    <s v="HVX"/>
    <x v="1"/>
    <s v="kanban"/>
    <n v="2600"/>
    <n v="100"/>
    <n v="100"/>
    <n v="9.84"/>
    <n v="0"/>
    <n v="50"/>
    <n v="0"/>
    <n v="984"/>
    <s v=""/>
    <n v="0"/>
    <n v="246"/>
    <n v="984"/>
    <n v="0"/>
    <s v="&gt;90 days"/>
    <n v="4"/>
    <s v="B"/>
    <n v="0"/>
    <n v="649.44000000000005"/>
  </r>
  <r>
    <s v="AVXN00708-03"/>
    <s v="HVX-A电动手车号码排"/>
    <s v="SM"/>
    <n v="219"/>
    <x v="1"/>
    <s v="HVX"/>
    <x v="1"/>
    <s v="kanban"/>
    <n v="2600"/>
    <n v="100"/>
    <n v="250"/>
    <n v="1.64"/>
    <n v="0"/>
    <n v="50"/>
    <n v="0"/>
    <n v="164"/>
    <s v=""/>
    <n v="0"/>
    <n v="41"/>
    <n v="410"/>
    <n v="0"/>
    <s v="&gt;90 days"/>
    <n v="4"/>
    <s v="C"/>
    <n v="0"/>
    <n v="108.24000000000001"/>
  </r>
  <r>
    <s v="AVXN00719-01"/>
    <s v="LOCKING LEVER"/>
    <s v="X40"/>
    <n v="202"/>
    <x v="1"/>
    <s v="HVX"/>
    <x v="0"/>
    <s v="Order specific"/>
    <n v="2100"/>
    <n v="12"/>
    <n v="8"/>
    <n v="11.02"/>
    <n v="0"/>
    <n v="0"/>
    <n v="23"/>
    <n v="132.24"/>
    <n v="1586.9565217391303"/>
    <n v="0"/>
    <n v="0"/>
    <n v="88.16"/>
    <n v="253.45999999999998"/>
    <s v="Order specific"/>
    <s v="Order specific"/>
    <s v="C"/>
    <s v=""/>
    <n v="0"/>
  </r>
  <r>
    <s v="AVXN10181-02"/>
    <s v="HANDLE"/>
    <s v="X40"/>
    <n v="202"/>
    <x v="1"/>
    <s v="HVX"/>
    <x v="0"/>
    <s v="Order specific"/>
    <n v="2100"/>
    <n v="16"/>
    <n v="0"/>
    <n v="102.05"/>
    <n v="0"/>
    <n v="0"/>
    <n v="0"/>
    <n v="1632.8"/>
    <s v=""/>
    <n v="0"/>
    <n v="0"/>
    <n v="0"/>
    <n v="0"/>
    <s v="Order specific"/>
    <s v="Order specific"/>
    <s v="B"/>
    <s v=""/>
    <n v="0"/>
  </r>
  <r>
    <s v="CHD1000011P0001"/>
    <s v="整流桥KBPC3510"/>
    <s v="VMI"/>
    <n v="202"/>
    <x v="0"/>
    <s v="VEP"/>
    <x v="2"/>
    <s v="MRP"/>
    <s v="VMI"/>
    <n v="54"/>
    <n v="0"/>
    <n v="9.4"/>
    <n v="0"/>
    <n v="0"/>
    <n v="778"/>
    <n v="507.6"/>
    <n v="7.5064267352185086"/>
    <n v="0"/>
    <n v="0"/>
    <n v="0"/>
    <n v="7313.2000000000007"/>
    <s v="&lt;15 days"/>
    <n v="3"/>
    <s v="C"/>
    <n v="21"/>
    <n v="0"/>
  </r>
  <r>
    <s v="CHD1000012P0011"/>
    <s v="接地端子 USLKG2.5"/>
    <s v="VMI"/>
    <n v="219"/>
    <x v="0"/>
    <s v="VEP"/>
    <x v="2"/>
    <s v="MRP"/>
    <s v="VMI"/>
    <n v="14"/>
    <n v="0"/>
    <n v="6.75"/>
    <n v="0"/>
    <n v="0"/>
    <n v="1735"/>
    <n v="94.5"/>
    <n v="11.360230547550433"/>
    <n v="0"/>
    <n v="0"/>
    <n v="0"/>
    <n v="11711.25"/>
    <s v="&lt;15 days"/>
    <n v="2"/>
    <s v="C"/>
    <n v="14"/>
    <n v="0"/>
  </r>
  <r>
    <s v="CHD1000012P0021"/>
    <s v="冷压端子LV1.25-7B"/>
    <s v="VMI"/>
    <n v="219"/>
    <x v="0"/>
    <s v="VEP"/>
    <x v="2"/>
    <s v="MRP"/>
    <s v="VMI"/>
    <n v="1000"/>
    <n v="0"/>
    <n v="0.09"/>
    <n v="0"/>
    <n v="0"/>
    <n v="598"/>
    <n v="90"/>
    <n v="8.5451505016722393"/>
    <n v="0"/>
    <n v="0"/>
    <n v="0"/>
    <n v="53.82"/>
    <s v="&lt;15 days"/>
    <n v="3"/>
    <s v="C"/>
    <n v="21"/>
    <n v="0"/>
  </r>
  <r>
    <s v="CHD1000012P0024"/>
    <s v="端子FJ5-2.5(4节)"/>
    <s v="VE2"/>
    <n v="212"/>
    <x v="0"/>
    <s v="VEP"/>
    <x v="0"/>
    <s v="Order specific"/>
    <n v="2100"/>
    <n v="71"/>
    <n v="0"/>
    <n v="3.64"/>
    <n v="0"/>
    <n v="0"/>
    <n v="207"/>
    <n v="258.44"/>
    <n v="1763.2850241545893"/>
    <n v="0"/>
    <n v="0"/>
    <n v="0"/>
    <n v="753.48"/>
    <s v="Order specific"/>
    <s v="Order specific"/>
    <s v="C"/>
    <s v=""/>
    <n v="0"/>
  </r>
  <r>
    <s v="CHD1000013P0001"/>
    <s v="管状端头 1.5mm2"/>
    <s v="VE1"/>
    <n v="219"/>
    <x v="0"/>
    <s v="VEP"/>
    <x v="0"/>
    <s v="Order specific"/>
    <n v="2100"/>
    <n v="7000"/>
    <n v="0"/>
    <n v="0.05"/>
    <n v="0"/>
    <n v="0"/>
    <n v="295"/>
    <n v="350"/>
    <n v="87.847457627118644"/>
    <n v="0"/>
    <n v="0"/>
    <n v="0"/>
    <n v="14.75"/>
    <s v="Order specific"/>
    <s v="Order specific"/>
    <s v="C"/>
    <s v=""/>
    <n v="0"/>
  </r>
  <r>
    <s v="CHD1000015P0001"/>
    <s v="行程开关:LXW20-11M"/>
    <s v="VMI"/>
    <n v="219"/>
    <x v="0"/>
    <s v="VEP"/>
    <x v="2"/>
    <s v="MRP"/>
    <s v="VMI"/>
    <n v="510"/>
    <n v="0"/>
    <n v="6.2"/>
    <n v="0"/>
    <n v="0"/>
    <n v="50039"/>
    <n v="3162"/>
    <n v="51.060173065009295"/>
    <n v="0"/>
    <n v="0"/>
    <n v="0"/>
    <n v="310241.8"/>
    <s v="&lt;90 days"/>
    <n v="1"/>
    <s v="B"/>
    <n v="7"/>
    <n v="1800.817561972603"/>
  </r>
  <r>
    <s v="CHD1000015P0009"/>
    <s v="行程开关JW2-11Z/5"/>
    <s v="VE1"/>
    <n v="219"/>
    <x v="0"/>
    <s v="VEP"/>
    <x v="0"/>
    <s v="Order specific"/>
    <n v="2100"/>
    <n v="3"/>
    <n v="0"/>
    <n v="31.46"/>
    <n v="0"/>
    <n v="0"/>
    <n v="17"/>
    <n v="94.38"/>
    <n v="10950"/>
    <n v="0"/>
    <n v="0"/>
    <n v="0"/>
    <n v="534.82000000000005"/>
    <s v="Order specific"/>
    <s v="Order specific"/>
    <s v="C"/>
    <s v=""/>
    <n v="0"/>
  </r>
  <r>
    <s v="CHD1000016P0002"/>
    <s v="插针式弹簧插头 FKIC2.5/8-ST-5.08"/>
    <s v="VMI"/>
    <n v="219"/>
    <x v="0"/>
    <s v="VEP"/>
    <x v="2"/>
    <s v="MRP"/>
    <s v="VMI"/>
    <n v="2"/>
    <n v="0"/>
    <n v="18.29"/>
    <n v="0"/>
    <n v="0"/>
    <n v="660"/>
    <n v="36.58"/>
    <n v="1.6590909090909089"/>
    <n v="0"/>
    <n v="0"/>
    <n v="0"/>
    <n v="12071.4"/>
    <s v="&lt;15 days"/>
    <n v="2"/>
    <s v="C"/>
    <n v="14"/>
    <n v="0"/>
  </r>
  <r>
    <s v="CHD1000016P0003"/>
    <s v="插针式弹簧插头 FKIC2.5/10-ST-5.08"/>
    <s v="VMI"/>
    <n v="219"/>
    <x v="0"/>
    <s v="VEP"/>
    <x v="2"/>
    <s v="MRP"/>
    <s v="VMI"/>
    <n v="112"/>
    <n v="0"/>
    <n v="22.82"/>
    <n v="0"/>
    <n v="0"/>
    <n v="715"/>
    <n v="2555.84"/>
    <n v="1.020979020979021"/>
    <n v="0"/>
    <n v="0"/>
    <n v="0"/>
    <n v="16316.300000000001"/>
    <s v="&lt;15 days"/>
    <n v="2"/>
    <s v="B"/>
    <n v="14"/>
    <n v="0"/>
  </r>
  <r>
    <s v="CHD1000016P0008"/>
    <s v="导轨插头 MSTBHK-2.5/10-G-5.08"/>
    <s v="SM"/>
    <n v="219"/>
    <x v="0"/>
    <s v="VEP"/>
    <x v="1"/>
    <s v="kanban"/>
    <n v="2600"/>
    <n v="387"/>
    <n v="1000"/>
    <n v="19.260000000000002"/>
    <n v="0"/>
    <n v="500"/>
    <n v="29380"/>
    <n v="7453.6200000000008"/>
    <n v="1.3914227365554799"/>
    <n v="0"/>
    <n v="4815"/>
    <n v="19260"/>
    <n v="565858.80000000005"/>
    <s v="&lt;15 days"/>
    <n v="1"/>
    <s v="A"/>
    <n v="7"/>
    <n v="0"/>
  </r>
  <r>
    <s v="CHD1000016P0022"/>
    <s v="螺钉插头MSTB2.5/12-SF-5.08"/>
    <s v="VE1"/>
    <n v="219"/>
    <x v="0"/>
    <s v="VEP"/>
    <x v="0"/>
    <s v="Order specific"/>
    <n v="2100"/>
    <n v="1"/>
    <n v="13"/>
    <n v="10.6"/>
    <n v="0"/>
    <n v="0"/>
    <n v="65"/>
    <n v="10.6"/>
    <n v="2173.1538461538462"/>
    <n v="0"/>
    <n v="0"/>
    <n v="137.79999999999998"/>
    <n v="689"/>
    <s v="Order specific"/>
    <s v="Order specific"/>
    <s v="C"/>
    <s v=""/>
    <n v="0"/>
  </r>
  <r>
    <s v="CHD1000017P0003"/>
    <s v="450/750V，RV-105  1.5平，105℃，多股黑色软导线"/>
    <s v="VMI"/>
    <n v="212"/>
    <x v="0"/>
    <s v="VEP"/>
    <x v="2"/>
    <s v="MRP"/>
    <s v="VMI"/>
    <n v="12280"/>
    <n v="0"/>
    <n v="1.36"/>
    <n v="0"/>
    <n v="0"/>
    <n v="0"/>
    <n v="16700.800000000003"/>
    <s v=""/>
    <n v="0"/>
    <n v="0"/>
    <n v="0"/>
    <n v="0"/>
    <s v="&gt;90 days"/>
    <n v="4"/>
    <s v="A"/>
    <n v="0"/>
    <n v="11022.528000000002"/>
  </r>
  <r>
    <s v="CHD1000017P0004"/>
    <s v="450/750V，RV-105  2.5平，105℃，多股黑色软导线"/>
    <s v="VMI"/>
    <n v="212"/>
    <x v="0"/>
    <s v="VEP"/>
    <x v="2"/>
    <s v="MRP"/>
    <s v="VMI"/>
    <n v="2204"/>
    <n v="0"/>
    <n v="2.16"/>
    <n v="0"/>
    <n v="0"/>
    <n v="1900"/>
    <n v="4760.6400000000003"/>
    <n v="2359.0526315789471"/>
    <n v="0"/>
    <n v="0"/>
    <n v="0"/>
    <n v="4104"/>
    <s v="&gt;90 days"/>
    <n v="3"/>
    <s v="B"/>
    <n v="21"/>
    <n v="3114.0524982196248"/>
  </r>
  <r>
    <s v="CHD1000017P0007"/>
    <s v="450/750V，RV-105  2.5平，105℃，多股黄绿相间软导线"/>
    <s v="VMI"/>
    <n v="212"/>
    <x v="0"/>
    <s v="VEP"/>
    <x v="2"/>
    <s v="MRP"/>
    <s v="VMI"/>
    <n v="13"/>
    <n v="0"/>
    <n v="2.3199999999999998"/>
    <n v="0"/>
    <n v="0"/>
    <n v="31193.119999999999"/>
    <n v="30.159999999999997"/>
    <n v="25.789661309929883"/>
    <n v="0"/>
    <n v="0"/>
    <n v="0"/>
    <n v="72368.03839999999"/>
    <s v="&lt;30 days"/>
    <n v="2"/>
    <s v="C"/>
    <n v="14"/>
    <n v="9.0997814725306423"/>
  </r>
  <r>
    <s v="CHD1000017P0049"/>
    <s v="450/750V，RV-105  1.5平，105℃，多股灰色软导线"/>
    <s v="VE1"/>
    <n v="212"/>
    <x v="0"/>
    <s v="VEP"/>
    <x v="0"/>
    <s v="Order specific"/>
    <n v="2100"/>
    <n v="28400"/>
    <n v="0"/>
    <n v="1.32"/>
    <n v="0"/>
    <n v="0"/>
    <n v="8018.2"/>
    <n v="37488"/>
    <n v="0.591778703449652"/>
    <n v="0"/>
    <n v="0"/>
    <n v="0"/>
    <n v="10584.023999999999"/>
    <s v="Order specific"/>
    <s v="Order specific"/>
    <s v="A"/>
    <s v=""/>
    <n v="0"/>
  </r>
  <r>
    <s v="CHD1000017P0120"/>
    <s v="航空镀银导线 FF46-2/1.5平方毫米"/>
    <s v="VEP"/>
    <n v="209"/>
    <x v="0"/>
    <s v="VEP"/>
    <x v="0"/>
    <s v="Order specific"/>
    <n v="2100"/>
    <n v="8399.16"/>
    <n v="0"/>
    <n v="3.02"/>
    <n v="0"/>
    <n v="0"/>
    <n v="12399.04"/>
    <n v="25365.463199999998"/>
    <n v="836.03246702970534"/>
    <n v="0"/>
    <n v="0"/>
    <n v="0"/>
    <n v="37445.1008"/>
    <s v="Order specific"/>
    <s v="Order specific"/>
    <s v="A"/>
    <s v=""/>
    <n v="0"/>
  </r>
  <r>
    <s v="CHD1000018P0013"/>
    <s v="套线软管550mm"/>
    <s v="VMI"/>
    <n v="202"/>
    <x v="0"/>
    <s v="VEP"/>
    <x v="2"/>
    <s v="MRP"/>
    <s v="VMI"/>
    <n v="103"/>
    <n v="0"/>
    <n v="23.3"/>
    <n v="0"/>
    <n v="0"/>
    <n v="13535"/>
    <n v="2399.9"/>
    <n v="226.50117473217583"/>
    <n v="0"/>
    <n v="0"/>
    <n v="0"/>
    <n v="315365.5"/>
    <s v="&gt;90 days"/>
    <n v="1"/>
    <s v="B"/>
    <n v="7"/>
    <n v="1534.9826512349866"/>
  </r>
  <r>
    <s v="CHD1000018P0084"/>
    <s v="套线软管1m"/>
    <s v="VMI"/>
    <n v="202"/>
    <x v="0"/>
    <s v="VEP"/>
    <x v="2"/>
    <s v="MRP"/>
    <s v="VMI"/>
    <n v="26"/>
    <n v="0"/>
    <n v="46.6"/>
    <n v="0"/>
    <n v="0"/>
    <n v="528"/>
    <n v="1211.6000000000001"/>
    <n v="71.202651515151516"/>
    <n v="0"/>
    <n v="0"/>
    <n v="0"/>
    <n v="24604.799999999999"/>
    <s v="&lt;90 days"/>
    <n v="2"/>
    <s v="B"/>
    <n v="14"/>
    <n v="642.4261249634261"/>
  </r>
  <r>
    <s v="CHD1000018P0115"/>
    <s v="套线软管1.5m"/>
    <s v="VE1"/>
    <n v="217"/>
    <x v="0"/>
    <s v="VEP"/>
    <x v="0"/>
    <s v="Order specific"/>
    <n v="2100"/>
    <n v="20"/>
    <n v="0"/>
    <n v="69.900000000000006"/>
    <n v="0"/>
    <n v="0"/>
    <n v="21"/>
    <n v="1398"/>
    <n v="451.90476190476193"/>
    <n v="0"/>
    <n v="0"/>
    <n v="0"/>
    <n v="1467.9"/>
    <s v="Order specific"/>
    <s v="Order specific"/>
    <s v="B"/>
    <s v=""/>
    <n v="0"/>
  </r>
  <r>
    <s v="CHD1000018P0135"/>
    <s v="套线软管900mm"/>
    <s v="VE1"/>
    <n v="202"/>
    <x v="0"/>
    <s v="VEP"/>
    <x v="0"/>
    <s v="Order specific"/>
    <n v="2100"/>
    <n v="1"/>
    <n v="0"/>
    <n v="39.700000000000003"/>
    <n v="0"/>
    <n v="0"/>
    <n v="16"/>
    <n v="39.700000000000003"/>
    <n v="456.25"/>
    <n v="0"/>
    <n v="0"/>
    <n v="0"/>
    <n v="635.20000000000005"/>
    <s v="Order specific"/>
    <s v="Order specific"/>
    <s v="C"/>
    <s v=""/>
    <n v="0"/>
  </r>
  <r>
    <s v="CHD1000018P0165"/>
    <s v="套线软管250mm"/>
    <s v="VE1"/>
    <n v="202"/>
    <x v="0"/>
    <s v="VEP"/>
    <x v="0"/>
    <s v="Order specific"/>
    <n v="2100"/>
    <n v="10"/>
    <n v="0"/>
    <n v="8.24"/>
    <n v="0"/>
    <n v="0"/>
    <n v="19"/>
    <n v="82.4"/>
    <n v="19.210526315789473"/>
    <n v="0"/>
    <n v="0"/>
    <n v="0"/>
    <n v="156.56"/>
    <s v="Order specific"/>
    <s v="Order specific"/>
    <s v="C"/>
    <s v=""/>
    <n v="0"/>
  </r>
  <r>
    <s v="CHD1000018P0183"/>
    <s v="套线软管1400"/>
    <s v="VMI"/>
    <n v="202"/>
    <x v="0"/>
    <s v="VEP"/>
    <x v="2"/>
    <s v="MRP"/>
    <s v="VMI"/>
    <n v="9"/>
    <n v="0"/>
    <n v="65.239999999999995"/>
    <n v="0"/>
    <n v="0"/>
    <n v="410"/>
    <n v="587.16"/>
    <n v="8.9024390243902438"/>
    <n v="0"/>
    <n v="0"/>
    <n v="0"/>
    <n v="26748.399999999998"/>
    <s v="&lt;15 days"/>
    <n v="2"/>
    <s v="C"/>
    <n v="14"/>
    <n v="0"/>
  </r>
  <r>
    <s v="CHD1000038P0002"/>
    <s v="窄轨 NS15"/>
    <s v="SM"/>
    <n v="219"/>
    <x v="0"/>
    <s v="VEP"/>
    <x v="1"/>
    <s v="kanban"/>
    <n v="2600"/>
    <n v="100"/>
    <n v="2350"/>
    <n v="1.68"/>
    <n v="0"/>
    <n v="400"/>
    <n v="14690"/>
    <n v="168"/>
    <n v="0.2236215112321307"/>
    <n v="0"/>
    <n v="336"/>
    <n v="3948"/>
    <n v="24679.200000000001"/>
    <s v="&lt;15 days"/>
    <n v="2"/>
    <s v="C"/>
    <n v="14"/>
    <n v="0"/>
  </r>
  <r>
    <s v="CHD1000038P0005"/>
    <s v="U型端子导轨251"/>
    <s v="SM"/>
    <n v="212"/>
    <x v="0"/>
    <s v="VEP"/>
    <x v="1"/>
    <s v="kanban"/>
    <n v="2600"/>
    <n v="26"/>
    <n v="20"/>
    <n v="4.91"/>
    <n v="0"/>
    <n v="10"/>
    <n v="149"/>
    <n v="127.66"/>
    <n v="244.96644295302013"/>
    <n v="0"/>
    <n v="24.55"/>
    <n v="98.2"/>
    <n v="731.59"/>
    <s v="&gt;90 days"/>
    <n v="3"/>
    <s v="C"/>
    <n v="21"/>
    <n v="77.032702126027388"/>
  </r>
  <r>
    <s v="CHD1000038P0046"/>
    <s v="窄轨 NS15 L=160mm"/>
    <s v="SM"/>
    <n v="219"/>
    <x v="0"/>
    <s v="VEP"/>
    <x v="1"/>
    <s v="kanban"/>
    <n v="2600"/>
    <n v="208"/>
    <n v="80"/>
    <n v="2.48"/>
    <n v="0"/>
    <n v="20"/>
    <n v="30"/>
    <n v="515.84"/>
    <n v="316.33333333333337"/>
    <n v="0"/>
    <n v="24.8"/>
    <n v="198.4"/>
    <n v="74.400000000000006"/>
    <s v="&gt;90 days"/>
    <n v="3"/>
    <s v="C"/>
    <n v="21"/>
    <n v="317.85310684931511"/>
  </r>
  <r>
    <s v="CHD1000039P0134"/>
    <s v="断路器带闭锁电磁铁（Y0）标识(英文)"/>
    <s v="VE1"/>
    <n v="202"/>
    <x v="0"/>
    <s v="VEP"/>
    <x v="0"/>
    <s v="Order specific"/>
    <n v="2100"/>
    <n v="500"/>
    <n v="0"/>
    <n v="0.54"/>
    <n v="0"/>
    <n v="0"/>
    <n v="0"/>
    <n v="270"/>
    <s v=""/>
    <n v="0"/>
    <n v="0"/>
    <n v="0"/>
    <n v="0"/>
    <s v="Order specific"/>
    <s v="Order specific"/>
    <s v="C"/>
    <s v=""/>
    <n v="0"/>
  </r>
  <r>
    <s v="CHD1000048P0002"/>
    <s v="终端固定件E/UK"/>
    <s v="VMI"/>
    <n v="219"/>
    <x v="0"/>
    <s v="VEP"/>
    <x v="2"/>
    <s v="MRP"/>
    <s v="VMI"/>
    <n v="9"/>
    <n v="0"/>
    <n v="1.1299999999999999"/>
    <n v="0"/>
    <n v="0"/>
    <n v="1882"/>
    <n v="10.169999999999998"/>
    <n v="96.971307120085001"/>
    <n v="0"/>
    <n v="0"/>
    <n v="0"/>
    <n v="2126.66"/>
    <s v="&gt;90 days"/>
    <n v="3"/>
    <s v="C"/>
    <n v="21"/>
    <n v="5.2586133238356156"/>
  </r>
  <r>
    <s v="CHD1000049P0005"/>
    <s v="前门直拨锁"/>
    <s v="VE1"/>
    <n v="212"/>
    <x v="0"/>
    <s v="VEP"/>
    <x v="0"/>
    <s v="Order specific"/>
    <n v="2100"/>
    <n v="60"/>
    <n v="0"/>
    <n v="68.38"/>
    <n v="20"/>
    <n v="0"/>
    <n v="151"/>
    <n v="4102.7999999999993"/>
    <n v="21.754966887417218"/>
    <n v="1367.6"/>
    <n v="0"/>
    <n v="0"/>
    <n v="10325.379999999999"/>
    <s v="Order specific"/>
    <s v="Order specific"/>
    <s v="B"/>
    <s v=""/>
    <n v="0"/>
  </r>
  <r>
    <s v="CHD1000074P0003"/>
    <s v="玻璃胶（中性硅酮胶）"/>
    <s v="FEP"/>
    <n v="212"/>
    <x v="0"/>
    <s v="VEP"/>
    <x v="0"/>
    <s v="Order specific"/>
    <n v="2100"/>
    <n v="40"/>
    <n v="0"/>
    <n v="19"/>
    <n v="5"/>
    <n v="0"/>
    <n v="0"/>
    <n v="760"/>
    <s v=""/>
    <n v="95"/>
    <n v="0"/>
    <n v="0"/>
    <n v="0"/>
    <s v="Order specific"/>
    <s v="Order specific"/>
    <s v="C"/>
    <s v=""/>
    <n v="0"/>
  </r>
  <r>
    <s v="CHD1000082P0002"/>
    <s v="双翅钥匙"/>
    <s v="VE2"/>
    <n v="212"/>
    <x v="0"/>
    <s v="VEP"/>
    <x v="0"/>
    <s v="Order specific"/>
    <n v="2100"/>
    <n v="36"/>
    <n v="0"/>
    <n v="2.81"/>
    <n v="0"/>
    <n v="0"/>
    <n v="31"/>
    <n v="101.16"/>
    <n v="470.96774193548384"/>
    <n v="0"/>
    <n v="0"/>
    <n v="0"/>
    <n v="87.11"/>
    <s v="Order specific"/>
    <s v="Order specific"/>
    <s v="C"/>
    <s v=""/>
    <n v="0"/>
  </r>
  <r>
    <s v="CHD8000001P0101"/>
    <s v="机箱右立柱12-1250-31.5-150"/>
    <s v="VMI"/>
    <n v="212"/>
    <x v="0"/>
    <s v="VEP"/>
    <x v="2"/>
    <s v="MRP"/>
    <s v="VMI"/>
    <n v="2"/>
    <n v="0"/>
    <n v="33.119999999999997"/>
    <n v="0"/>
    <n v="0"/>
    <n v="730"/>
    <n v="66.239999999999995"/>
    <n v="18"/>
    <n v="0"/>
    <n v="0"/>
    <n v="0"/>
    <n v="24177.599999999999"/>
    <s v="&lt;30 days"/>
    <n v="2"/>
    <s v="C"/>
    <n v="14"/>
    <n v="9.7151999999999994"/>
  </r>
  <r>
    <s v="CHD8000001P0102"/>
    <s v="机箱左立柱12-1250-31.5-150"/>
    <s v="VMI"/>
    <n v="212"/>
    <x v="0"/>
    <s v="VEP"/>
    <x v="2"/>
    <s v="MRP"/>
    <s v="VMI"/>
    <n v="2"/>
    <n v="0"/>
    <n v="22.9"/>
    <n v="0"/>
    <n v="0"/>
    <n v="709"/>
    <n v="45.8"/>
    <n v="1.0296191819464033"/>
    <n v="0"/>
    <n v="0"/>
    <n v="0"/>
    <n v="16236.099999999999"/>
    <s v="&lt;15 days"/>
    <n v="2"/>
    <s v="C"/>
    <n v="14"/>
    <n v="0"/>
  </r>
  <r>
    <s v="CHD8000001P0103"/>
    <s v="机箱右立柱12-1250-31.5-210"/>
    <s v="VMI"/>
    <n v="212"/>
    <x v="0"/>
    <s v="VEP"/>
    <x v="2"/>
    <s v="MRP"/>
    <s v="VMI"/>
    <n v="81"/>
    <n v="0"/>
    <n v="25.87"/>
    <n v="0"/>
    <n v="0"/>
    <n v="9537"/>
    <n v="2095.4700000000003"/>
    <n v="7.6543986578588658E-2"/>
    <n v="0"/>
    <n v="0"/>
    <n v="0"/>
    <n v="246722.19"/>
    <s v="&lt;15 days"/>
    <n v="1"/>
    <s v="B"/>
    <n v="7"/>
    <n v="0"/>
  </r>
  <r>
    <s v="CHD8000001P0104"/>
    <s v="机箱左立柱12-1250-31.5-210"/>
    <s v="VMI"/>
    <n v="212"/>
    <x v="0"/>
    <s v="VEP"/>
    <x v="2"/>
    <s v="MRP"/>
    <s v="VMI"/>
    <n v="67"/>
    <n v="0"/>
    <n v="14.88"/>
    <n v="0"/>
    <n v="0"/>
    <n v="9464"/>
    <n v="996.96"/>
    <n v="3.1239433643279795"/>
    <n v="0"/>
    <n v="0"/>
    <n v="0"/>
    <n v="140824.32000000001"/>
    <s v="&lt;15 days"/>
    <n v="2"/>
    <s v="B"/>
    <n v="14"/>
    <n v="0"/>
  </r>
  <r>
    <s v="CHD8000001P0107"/>
    <s v="机箱左立柱12-3150-40-275"/>
    <s v="VMI"/>
    <n v="212"/>
    <x v="0"/>
    <s v="VEP"/>
    <x v="2"/>
    <s v="MRP"/>
    <s v="VMI"/>
    <n v="2"/>
    <n v="0"/>
    <n v="26.76"/>
    <n v="0"/>
    <n v="0"/>
    <n v="853"/>
    <n v="53.52"/>
    <n v="28.669402110199297"/>
    <n v="0"/>
    <n v="0"/>
    <n v="0"/>
    <n v="22826.280000000002"/>
    <s v="&lt;30 days"/>
    <n v="2"/>
    <s v="C"/>
    <n v="14"/>
    <n v="18.073980846452667"/>
  </r>
  <r>
    <s v="CHD8000001P0108"/>
    <s v="机箱右立柱12-3150-40-275"/>
    <s v="VMI"/>
    <n v="212"/>
    <x v="0"/>
    <s v="VEP"/>
    <x v="2"/>
    <s v="MRP"/>
    <s v="VMI"/>
    <n v="2"/>
    <n v="0"/>
    <n v="37.799999999999997"/>
    <n v="0"/>
    <n v="0"/>
    <n v="853"/>
    <n v="75.599999999999994"/>
    <n v="0.85580304806565055"/>
    <n v="0"/>
    <n v="0"/>
    <n v="0"/>
    <n v="32243.399999999998"/>
    <s v="&lt;15 days"/>
    <n v="2"/>
    <s v="C"/>
    <n v="14"/>
    <n v="0"/>
  </r>
  <r>
    <s v="CHD8000001P0121"/>
    <s v="机箱左立柱12-1250-31.5-210(互锁模块)"/>
    <s v="VE2"/>
    <n v="212"/>
    <x v="0"/>
    <s v="VEP"/>
    <x v="0"/>
    <s v="Order specific"/>
    <n v="2100"/>
    <n v="2"/>
    <n v="2"/>
    <n v="23.54"/>
    <n v="0"/>
    <n v="0"/>
    <n v="52"/>
    <n v="47.08"/>
    <n v="14.03846153846154"/>
    <n v="0"/>
    <n v="0"/>
    <n v="47.08"/>
    <n v="1224.08"/>
    <s v="Order specific"/>
    <s v="Order specific"/>
    <s v="C"/>
    <s v=""/>
    <n v="0"/>
  </r>
  <r>
    <s v="CHD8000002R0101"/>
    <s v="底盘车装配12-150-31.5两侧接地"/>
    <s v="VMI"/>
    <n v="212"/>
    <x v="0"/>
    <s v="VEP"/>
    <x v="2"/>
    <s v="MRP"/>
    <s v="VMI"/>
    <n v="12"/>
    <n v="0"/>
    <n v="478.12"/>
    <n v="0"/>
    <n v="0"/>
    <n v="304"/>
    <n v="5737.4400000000005"/>
    <n v="2.4013157894736841"/>
    <n v="0"/>
    <n v="0"/>
    <n v="0"/>
    <n v="145348.48000000001"/>
    <s v="&lt;15 days"/>
    <n v="2"/>
    <s v="B"/>
    <n v="14"/>
    <n v="0"/>
  </r>
  <r>
    <s v="CHD8000002R0102"/>
    <s v="底盘车装配12-150-31.5中间接地"/>
    <s v="VMI"/>
    <n v="212"/>
    <x v="0"/>
    <s v="VEP"/>
    <x v="2"/>
    <s v="MRP"/>
    <s v="VMI"/>
    <n v="2"/>
    <n v="0"/>
    <n v="491.67"/>
    <n v="0"/>
    <n v="0"/>
    <n v="222"/>
    <n v="983.34"/>
    <n v="19.72972972972973"/>
    <n v="0"/>
    <n v="0"/>
    <n v="0"/>
    <n v="109150.74"/>
    <s v="&lt;30 days"/>
    <n v="2"/>
    <s v="B"/>
    <n v="14"/>
    <n v="188.47799013698631"/>
  </r>
  <r>
    <s v="CHD8000002R0103"/>
    <s v="底盘车装配12-210-31.5两侧接地"/>
    <s v="VMI"/>
    <n v="212"/>
    <x v="0"/>
    <s v="VEP"/>
    <x v="2"/>
    <s v="MRP"/>
    <s v="VMI"/>
    <n v="9"/>
    <n v="65"/>
    <n v="487.93"/>
    <n v="0"/>
    <n v="0"/>
    <n v="2651"/>
    <n v="4391.37"/>
    <n v="0.27536778574122972"/>
    <n v="0"/>
    <n v="0"/>
    <n v="31715.45"/>
    <n v="1293502.43"/>
    <s v="&lt;15 days"/>
    <n v="1"/>
    <s v="B"/>
    <n v="7"/>
    <n v="0"/>
  </r>
  <r>
    <s v="CHD8000002R0104"/>
    <s v="底盘车装配12-210-31.5中间接地"/>
    <s v="VMI"/>
    <n v="212"/>
    <x v="0"/>
    <s v="VEP"/>
    <x v="2"/>
    <s v="MRP"/>
    <s v="VMI"/>
    <n v="45"/>
    <n v="13"/>
    <n v="470"/>
    <n v="0"/>
    <n v="0"/>
    <n v="5810"/>
    <n v="21150"/>
    <n v="0.56540447504302926"/>
    <n v="0"/>
    <n v="0"/>
    <n v="6110"/>
    <n v="2730700"/>
    <s v="&lt;15 days"/>
    <n v="1"/>
    <s v="A"/>
    <n v="7"/>
    <n v="0"/>
  </r>
  <r>
    <s v="CHD8000002R0106"/>
    <s v="底盘车装配12-275-40中间接地"/>
    <s v="VMI"/>
    <n v="212"/>
    <x v="0"/>
    <s v="VEP"/>
    <x v="2"/>
    <s v="MRP"/>
    <s v="VMI"/>
    <n v="5"/>
    <n v="9"/>
    <n v="711"/>
    <n v="0"/>
    <n v="0"/>
    <n v="880"/>
    <n v="3555"/>
    <n v="18.66477272727273"/>
    <n v="0"/>
    <n v="0"/>
    <n v="6399"/>
    <n v="625680"/>
    <s v="&lt;30 days"/>
    <n v="1"/>
    <s v="B"/>
    <n v="7"/>
    <n v="1466.3482191780824"/>
  </r>
  <r>
    <s v="CHD8000002R0116"/>
    <s v="800底盘车关门联锁"/>
    <s v="VE1"/>
    <n v="212"/>
    <x v="0"/>
    <s v="VEP"/>
    <x v="0"/>
    <s v="Order specific"/>
    <n v="2100"/>
    <n v="36"/>
    <n v="103"/>
    <n v="712.9"/>
    <n v="0"/>
    <n v="0"/>
    <n v="415"/>
    <n v="25664.399999999998"/>
    <n v="4.3975903614457836"/>
    <n v="0"/>
    <n v="0"/>
    <n v="73428.7"/>
    <n v="295853.5"/>
    <s v="Order specific"/>
    <s v="Order specific"/>
    <s v="A"/>
    <s v=""/>
    <n v="0"/>
  </r>
  <r>
    <s v="CHD8000002R0126"/>
    <s v="关门联锁电动底盘车12-150 两侧接地"/>
    <s v="VE1"/>
    <n v="212"/>
    <x v="0"/>
    <s v="VEP"/>
    <x v="0"/>
    <s v="Order specific"/>
    <n v="2100"/>
    <n v="2"/>
    <n v="16"/>
    <n v="1852"/>
    <n v="0"/>
    <n v="0"/>
    <n v="85"/>
    <n v="3704"/>
    <n v="154.58823529411765"/>
    <n v="0"/>
    <n v="0"/>
    <n v="29632"/>
    <n v="157420"/>
    <s v="Order specific"/>
    <s v="Order specific"/>
    <s v="B"/>
    <s v=""/>
    <n v="0"/>
  </r>
  <r>
    <s v="CHD8000002R0145"/>
    <s v="底盘车装配12-275-31.5两侧接地(带关门联锁)"/>
    <s v="VE1"/>
    <n v="212"/>
    <x v="0"/>
    <s v="VEP"/>
    <x v="0"/>
    <s v="Order specific"/>
    <n v="2100"/>
    <n v="4"/>
    <n v="2"/>
    <n v="1000"/>
    <n v="0"/>
    <n v="0"/>
    <n v="51"/>
    <n v="4000"/>
    <n v="14.313725490196079"/>
    <n v="0"/>
    <n v="0"/>
    <n v="2000"/>
    <n v="51000"/>
    <s v="Order specific"/>
    <s v="Order specific"/>
    <s v="B"/>
    <s v=""/>
    <n v="0"/>
  </r>
  <r>
    <s v="CHD8000002R0155"/>
    <s v="底盘车装配12-210-40(左边接地)"/>
    <s v="VE1"/>
    <n v="212"/>
    <x v="0"/>
    <s v="VEP"/>
    <x v="0"/>
    <s v="Order specific"/>
    <n v="2100"/>
    <n v="1"/>
    <n v="0"/>
    <n v="754.57"/>
    <n v="0"/>
    <n v="0"/>
    <n v="37"/>
    <n v="754.57"/>
    <n v="39.45945945945946"/>
    <n v="0"/>
    <n v="0"/>
    <n v="0"/>
    <n v="27919.09"/>
    <s v="Order specific"/>
    <s v="Order specific"/>
    <s v="C"/>
    <s v=""/>
    <n v="0"/>
  </r>
  <r>
    <s v="CHD8000002R0160"/>
    <s v="800底盘车关门联锁(底部接地)"/>
    <s v="VE1"/>
    <n v="212"/>
    <x v="0"/>
    <s v="VEP"/>
    <x v="0"/>
    <s v="Order specific"/>
    <n v="2100"/>
    <n v="29"/>
    <n v="0"/>
    <n v="758"/>
    <n v="0"/>
    <n v="0"/>
    <n v="473"/>
    <n v="21982"/>
    <n v="0.77167019027484152"/>
    <n v="0"/>
    <n v="0"/>
    <n v="0"/>
    <n v="358534"/>
    <s v="Order specific"/>
    <s v="Order specific"/>
    <s v="A"/>
    <s v=""/>
    <n v="0"/>
  </r>
  <r>
    <s v="CHD8000002R0171"/>
    <s v="底盘车1000底部接地(关门联锁)"/>
    <s v="VE1"/>
    <n v="212"/>
    <x v="0"/>
    <s v="VEP"/>
    <x v="0"/>
    <s v="Order specific"/>
    <n v="2100"/>
    <n v="2"/>
    <n v="29"/>
    <n v="998"/>
    <n v="0"/>
    <n v="0"/>
    <n v="48"/>
    <n v="1996"/>
    <n v="220.52083333333331"/>
    <n v="0"/>
    <n v="0"/>
    <n v="28942"/>
    <n v="47904"/>
    <s v="Order specific"/>
    <s v="Order specific"/>
    <s v="B"/>
    <s v=""/>
    <n v="0"/>
  </r>
  <r>
    <s v="CHD8000002R0178"/>
    <s v="关门联锁底盘车装配12-275两侧接地（8开5闭）"/>
    <s v="VE1"/>
    <n v="212"/>
    <x v="0"/>
    <s v="VEP"/>
    <x v="0"/>
    <s v="Order specific"/>
    <n v="2100"/>
    <n v="5"/>
    <n v="12"/>
    <n v="1200"/>
    <n v="0"/>
    <n v="0"/>
    <n v="34"/>
    <n v="6000"/>
    <n v="21.470588235294116"/>
    <n v="0"/>
    <n v="0"/>
    <n v="14400"/>
    <n v="40800"/>
    <s v="Order specific"/>
    <s v="Order specific"/>
    <s v="B"/>
    <s v=""/>
    <n v="0"/>
  </r>
  <r>
    <s v="CHD8000002R0181"/>
    <s v="底盘车装配12-275两侧接地（帕威尔）"/>
    <s v="VE1"/>
    <n v="105"/>
    <x v="0"/>
    <s v="VEP"/>
    <x v="0"/>
    <s v="Order specific"/>
    <n v="2100"/>
    <n v="3"/>
    <n v="0"/>
    <n v="944.89"/>
    <n v="0"/>
    <n v="0"/>
    <n v="7"/>
    <n v="2834.67"/>
    <n v="260.71428571428572"/>
    <n v="0"/>
    <n v="0"/>
    <n v="0"/>
    <n v="6614.23"/>
    <s v="Order specific"/>
    <s v="Order specific"/>
    <s v="B"/>
    <s v=""/>
    <n v="0"/>
  </r>
  <r>
    <s v="CHD8000003P0107"/>
    <s v="合闸模块左侧板"/>
    <s v="VMI"/>
    <n v="212"/>
    <x v="0"/>
    <s v="VEP"/>
    <x v="2"/>
    <s v="MRP"/>
    <s v="VMI"/>
    <n v="94"/>
    <n v="0"/>
    <n v="28.81"/>
    <n v="0"/>
    <n v="0"/>
    <n v="15986"/>
    <n v="2708.14"/>
    <n v="6.8497435255848865E-2"/>
    <n v="0"/>
    <n v="0"/>
    <n v="0"/>
    <n v="460556.66"/>
    <s v="&lt;15 days"/>
    <n v="1"/>
    <s v="B"/>
    <n v="7"/>
    <n v="0"/>
  </r>
  <r>
    <s v="CHD8000003P0108"/>
    <s v="合闸模块右侧板"/>
    <s v="VMI"/>
    <n v="212"/>
    <x v="0"/>
    <s v="VEP"/>
    <x v="2"/>
    <s v="MRP"/>
    <s v="VMI"/>
    <n v="94"/>
    <n v="0"/>
    <n v="32.68"/>
    <n v="0"/>
    <n v="0"/>
    <n v="15981"/>
    <n v="3071.92"/>
    <n v="2.1469244728114636"/>
    <n v="0"/>
    <n v="0"/>
    <n v="0"/>
    <n v="522259.08"/>
    <s v="&lt;15 days"/>
    <n v="1"/>
    <s v="B"/>
    <n v="7"/>
    <n v="0"/>
  </r>
  <r>
    <s v="CHD8000003P0109"/>
    <s v="分闸模块右侧板12"/>
    <s v="VMI"/>
    <n v="212"/>
    <x v="0"/>
    <s v="VEP"/>
    <x v="2"/>
    <s v="MRP"/>
    <s v="VMI"/>
    <n v="94"/>
    <n v="0"/>
    <n v="24.39"/>
    <n v="0"/>
    <n v="0"/>
    <n v="15991"/>
    <n v="2292.66"/>
    <n v="2.1455818898130201"/>
    <n v="0"/>
    <n v="0"/>
    <n v="0"/>
    <n v="390020.49"/>
    <s v="&lt;15 days"/>
    <n v="1"/>
    <s v="B"/>
    <n v="7"/>
    <n v="0"/>
  </r>
  <r>
    <s v="CHD8000003P0112"/>
    <s v="分闸模块左侧板(带闭锁、三过流)"/>
    <s v="VMI"/>
    <n v="212"/>
    <x v="0"/>
    <s v="VEP"/>
    <x v="2"/>
    <s v="MRP"/>
    <s v="VMI"/>
    <n v="94"/>
    <n v="0"/>
    <n v="30.07"/>
    <n v="0"/>
    <n v="0"/>
    <n v="15982"/>
    <n v="2826.58"/>
    <n v="2.1467901389062698"/>
    <n v="0"/>
    <n v="0"/>
    <n v="0"/>
    <n v="480578.74"/>
    <s v="&lt;15 days"/>
    <n v="1"/>
    <s v="B"/>
    <n v="7"/>
    <n v="0"/>
  </r>
  <r>
    <s v="CHD8000003P0137"/>
    <s v="合闸模块左侧板40.5（GE专用）"/>
    <s v="VE2"/>
    <n v="212"/>
    <x v="0"/>
    <s v="VEP"/>
    <x v="0"/>
    <s v="Order specific"/>
    <n v="2100"/>
    <n v="14"/>
    <n v="0"/>
    <n v="31.4"/>
    <n v="0"/>
    <n v="0"/>
    <n v="50"/>
    <n v="439.59999999999997"/>
    <n v="686.19999999999993"/>
    <n v="0"/>
    <n v="0"/>
    <n v="0"/>
    <n v="1570"/>
    <s v="Order specific"/>
    <s v="Order specific"/>
    <s v="C"/>
    <s v=""/>
    <n v="0"/>
  </r>
  <r>
    <s v="CHD8000003P0138"/>
    <s v="合闸模块右侧板40.5（GE专用）"/>
    <s v="VE2"/>
    <n v="212"/>
    <x v="0"/>
    <s v="VEP"/>
    <x v="0"/>
    <s v="Order specific"/>
    <n v="2100"/>
    <n v="14"/>
    <n v="0"/>
    <n v="34.33"/>
    <n v="0"/>
    <n v="0"/>
    <n v="50"/>
    <n v="480.62"/>
    <n v="102.2"/>
    <n v="0"/>
    <n v="0"/>
    <n v="0"/>
    <n v="1716.5"/>
    <s v="Order specific"/>
    <s v="Order specific"/>
    <s v="C"/>
    <s v=""/>
    <n v="0"/>
  </r>
  <r>
    <s v="CHD8000003P0139"/>
    <s v="分闸模块左侧板40.5（GE专用）"/>
    <s v="VE2"/>
    <n v="212"/>
    <x v="0"/>
    <s v="VEP"/>
    <x v="0"/>
    <s v="Order specific"/>
    <n v="2100"/>
    <n v="14"/>
    <n v="0"/>
    <n v="27.37"/>
    <n v="0"/>
    <n v="0"/>
    <n v="50"/>
    <n v="383.18"/>
    <n v="102.2"/>
    <n v="0"/>
    <n v="0"/>
    <n v="0"/>
    <n v="1368.5"/>
    <s v="Order specific"/>
    <s v="Order specific"/>
    <s v="C"/>
    <s v=""/>
    <n v="0"/>
  </r>
  <r>
    <s v="CHD8000006R0102"/>
    <s v="触臂装配12-1250-31.5"/>
    <s v="VMI"/>
    <n v="212"/>
    <x v="0"/>
    <s v="VEP"/>
    <x v="2"/>
    <s v="MRP"/>
    <s v="VMI"/>
    <n v="246"/>
    <n v="0"/>
    <n v="226.38"/>
    <n v="0"/>
    <n v="0"/>
    <n v="40052"/>
    <n v="55689.479999999996"/>
    <n v="0.12758414061719764"/>
    <n v="0"/>
    <n v="0"/>
    <n v="0"/>
    <n v="9066971.7599999998"/>
    <s v="&lt;15 days"/>
    <n v="1"/>
    <s v="A"/>
    <n v="7"/>
    <n v="0"/>
  </r>
  <r>
    <s v="CHD8000006R0114"/>
    <s v="触臂装配630"/>
    <s v="VMI"/>
    <n v="212"/>
    <x v="0"/>
    <s v="VEP"/>
    <x v="2"/>
    <s v="MRP"/>
    <s v="VMI"/>
    <n v="145"/>
    <n v="0"/>
    <n v="97.71"/>
    <n v="0"/>
    <n v="0"/>
    <n v="22851"/>
    <n v="14167.949999999999"/>
    <n v="3.9293685177891557"/>
    <n v="0"/>
    <n v="0"/>
    <n v="0"/>
    <n v="2232771.21"/>
    <s v="&lt;15 days"/>
    <n v="1"/>
    <s v="A"/>
    <n v="7"/>
    <n v="0"/>
  </r>
  <r>
    <s v="CHD8000006R0125"/>
    <s v="触臂装配12-150-31.5-1250"/>
    <s v="VE2"/>
    <n v="212"/>
    <x v="0"/>
    <s v="VEP"/>
    <x v="0"/>
    <s v="Order specific"/>
    <n v="2100"/>
    <n v="1"/>
    <n v="0"/>
    <n v="198.33"/>
    <n v="0"/>
    <n v="0"/>
    <n v="1"/>
    <n v="198.33"/>
    <n v="52925"/>
    <n v="0"/>
    <n v="0"/>
    <n v="0"/>
    <n v="198.33"/>
    <s v="Order specific"/>
    <s v="Order specific"/>
    <s v="C"/>
    <s v=""/>
    <n v="0"/>
  </r>
  <r>
    <s v="CHD8000008F0101"/>
    <s v="面板装配组件12-150-31.5-1250"/>
    <s v="VMI"/>
    <n v="212"/>
    <x v="0"/>
    <s v="VEP"/>
    <x v="2"/>
    <s v="MRP"/>
    <s v="VMI"/>
    <n v="15"/>
    <n v="0"/>
    <n v="81.040000000000006"/>
    <n v="0"/>
    <n v="0"/>
    <n v="776"/>
    <n v="1215.6000000000001"/>
    <n v="0.47036082474226804"/>
    <n v="0"/>
    <n v="0"/>
    <n v="0"/>
    <n v="62887.040000000008"/>
    <s v="&lt;15 days"/>
    <n v="2"/>
    <s v="B"/>
    <n v="14"/>
    <n v="0"/>
  </r>
  <r>
    <s v="CHD8000008F0102"/>
    <s v="面板装配组件12-210-31.5-1250"/>
    <s v="VMI"/>
    <n v="212"/>
    <x v="0"/>
    <s v="VEP"/>
    <x v="2"/>
    <s v="MRP"/>
    <s v="VMI"/>
    <n v="176"/>
    <n v="0"/>
    <n v="91.06"/>
    <n v="0"/>
    <n v="0"/>
    <n v="9587"/>
    <n v="16026.560000000001"/>
    <n v="0.57108584541566709"/>
    <n v="0"/>
    <n v="0"/>
    <n v="0"/>
    <n v="872992.22"/>
    <s v="&lt;15 days"/>
    <n v="1"/>
    <s v="A"/>
    <n v="7"/>
    <n v="0"/>
  </r>
  <r>
    <s v="CHD8000008R0113"/>
    <s v="面板装配12-1250-31.5-210（中文）"/>
    <s v="VE2"/>
    <n v="212"/>
    <x v="0"/>
    <s v="VEP"/>
    <x v="0"/>
    <s v="Order specific"/>
    <n v="2100"/>
    <n v="41"/>
    <n v="20"/>
    <n v="98.82"/>
    <n v="0"/>
    <n v="0"/>
    <n v="188"/>
    <n v="4051.62"/>
    <n v="341.7021276595745"/>
    <n v="0"/>
    <n v="0"/>
    <n v="1976.3999999999999"/>
    <n v="18578.16"/>
    <s v="Order specific"/>
    <s v="Order specific"/>
    <s v="B"/>
    <s v=""/>
    <n v="0"/>
  </r>
  <r>
    <s v="CHD8000010R0101"/>
    <s v="手动储能杆"/>
    <s v="VMI"/>
    <n v="212"/>
    <x v="0"/>
    <s v="VEP"/>
    <x v="2"/>
    <s v="MRP"/>
    <s v="VMI"/>
    <n v="70"/>
    <n v="0"/>
    <n v="7.05"/>
    <n v="0"/>
    <n v="0"/>
    <n v="3513"/>
    <n v="493.5"/>
    <n v="4.2598918303444355"/>
    <n v="0"/>
    <n v="0"/>
    <n v="0"/>
    <n v="24766.649999999998"/>
    <s v="&lt;15 days"/>
    <n v="2"/>
    <s v="C"/>
    <n v="14"/>
    <n v="0"/>
  </r>
  <r>
    <s v="CHD8000012R0101"/>
    <s v="接地装置"/>
    <s v="VMI"/>
    <n v="212"/>
    <x v="0"/>
    <s v="VEP"/>
    <x v="2"/>
    <s v="MRP"/>
    <s v="VMI"/>
    <n v="10"/>
    <n v="0"/>
    <n v="59.96"/>
    <n v="0"/>
    <n v="0"/>
    <n v="9630"/>
    <n v="599.6"/>
    <n v="2.6531671858774661"/>
    <n v="0"/>
    <n v="0"/>
    <n v="0"/>
    <n v="577414.80000000005"/>
    <s v="&lt;15 days"/>
    <n v="1"/>
    <s v="C"/>
    <n v="7"/>
    <n v="0"/>
  </r>
  <r>
    <s v="CHD8000012R0104"/>
    <s v="弯板焊接"/>
    <s v="VMI"/>
    <n v="212"/>
    <x v="0"/>
    <s v="VEP"/>
    <x v="2"/>
    <s v="MRP"/>
    <s v="VMI"/>
    <n v="6"/>
    <n v="0"/>
    <n v="26"/>
    <n v="0"/>
    <n v="0"/>
    <n v="179"/>
    <n v="156"/>
    <n v="20.391061452513966"/>
    <n v="0"/>
    <n v="0"/>
    <n v="0"/>
    <n v="4654"/>
    <s v="&lt;30 days"/>
    <n v="3"/>
    <s v="C"/>
    <n v="21"/>
    <n v="0"/>
  </r>
  <r>
    <s v="CHD8000013F0145"/>
    <s v="电动机箱12-3150-40-275(加固定块)"/>
    <s v="VMI"/>
    <n v="202"/>
    <x v="0"/>
    <s v="VEP"/>
    <x v="2"/>
    <s v="MRP"/>
    <s v="VMI"/>
    <n v="2"/>
    <n v="0"/>
    <n v="834.17"/>
    <n v="0"/>
    <n v="0"/>
    <n v="736"/>
    <n v="1668.34"/>
    <n v="2.9755434782608696"/>
    <n v="0"/>
    <n v="0"/>
    <n v="0"/>
    <n v="613949.12"/>
    <s v="&lt;15 days"/>
    <n v="1"/>
    <s v="B"/>
    <n v="7"/>
    <n v="0"/>
  </r>
  <r>
    <s v="CHD8000013R0101"/>
    <s v="机箱12-1250-31.5-150"/>
    <s v="VMI"/>
    <n v="212"/>
    <x v="0"/>
    <s v="VEP"/>
    <x v="2"/>
    <s v="MRP"/>
    <s v="VMI"/>
    <n v="5"/>
    <n v="0"/>
    <n v="472.41"/>
    <n v="0"/>
    <n v="0"/>
    <n v="315"/>
    <n v="2362.0500000000002"/>
    <n v="2.3174603174603177"/>
    <n v="0"/>
    <n v="0"/>
    <n v="0"/>
    <n v="148809.15"/>
    <s v="&lt;15 days"/>
    <n v="2"/>
    <s v="B"/>
    <n v="14"/>
    <n v="0"/>
  </r>
  <r>
    <s v="CHD8000013R0130"/>
    <s v="电动机箱12-1250-31.5-150"/>
    <s v="VMI"/>
    <n v="212"/>
    <x v="0"/>
    <s v="VEP"/>
    <x v="2"/>
    <s v="MRP"/>
    <s v="VMI"/>
    <n v="2"/>
    <n v="0"/>
    <n v="472.41"/>
    <n v="0"/>
    <n v="0"/>
    <n v="420"/>
    <n v="944.82"/>
    <n v="4.3452380952380949"/>
    <n v="0"/>
    <n v="0"/>
    <n v="0"/>
    <n v="198412.2"/>
    <s v="&lt;15 days"/>
    <n v="1"/>
    <s v="B"/>
    <n v="7"/>
    <n v="0"/>
  </r>
  <r>
    <s v="CHD8000013R0134"/>
    <s v="机箱12-31.5-210（带航空插座安装孔）"/>
    <s v="VE2"/>
    <n v="202"/>
    <x v="0"/>
    <s v="VEP"/>
    <x v="0"/>
    <s v="Order specific"/>
    <n v="2100"/>
    <n v="2"/>
    <n v="0"/>
    <n v="576"/>
    <n v="0"/>
    <n v="0"/>
    <n v="0"/>
    <n v="1152"/>
    <s v=""/>
    <n v="0"/>
    <n v="0"/>
    <n v="0"/>
    <n v="0"/>
    <s v="Order specific"/>
    <s v="Order specific"/>
    <s v="B"/>
    <s v=""/>
    <n v="0"/>
  </r>
  <r>
    <s v="CHD8000013R0143"/>
    <s v="电动机箱12-1250-31.5-210"/>
    <s v="VMI"/>
    <n v="212"/>
    <x v="0"/>
    <s v="VEP"/>
    <x v="2"/>
    <s v="MRP"/>
    <s v="VMI"/>
    <n v="78"/>
    <n v="0"/>
    <n v="484.59"/>
    <n v="0"/>
    <n v="0"/>
    <n v="6108"/>
    <n v="37798.019999999997"/>
    <n v="0.11951538965291422"/>
    <n v="0"/>
    <n v="0"/>
    <n v="0"/>
    <n v="2959875.7199999997"/>
    <s v="&lt;15 days"/>
    <n v="1"/>
    <s v="A"/>
    <n v="7"/>
    <n v="0"/>
  </r>
  <r>
    <s v="CHD8000013R0169"/>
    <s v="机箱12-31.5-210（拉杆标准化）"/>
    <s v="VE1"/>
    <n v="105"/>
    <x v="0"/>
    <s v="VEP"/>
    <x v="0"/>
    <s v="Order specific"/>
    <n v="2100"/>
    <n v="1"/>
    <n v="0"/>
    <n v="616.26"/>
    <n v="0"/>
    <n v="0"/>
    <n v="1"/>
    <n v="616.26"/>
    <n v="28470"/>
    <n v="0"/>
    <n v="0"/>
    <n v="0"/>
    <n v="616.26"/>
    <s v="Order specific"/>
    <s v="Order specific"/>
    <s v="C"/>
    <s v=""/>
    <n v="0"/>
  </r>
  <r>
    <s v="CHD8000014P0102"/>
    <s v="过流脱扣安装板"/>
    <s v="VMI"/>
    <n v="212"/>
    <x v="0"/>
    <s v="VEP"/>
    <x v="2"/>
    <s v="MRP"/>
    <s v="VMI"/>
    <n v="14"/>
    <n v="0"/>
    <n v="8.91"/>
    <n v="0"/>
    <n v="0"/>
    <n v="1"/>
    <n v="124.74000000000001"/>
    <n v="365"/>
    <n v="0"/>
    <n v="0"/>
    <n v="0"/>
    <n v="8.91"/>
    <s v="&gt;90 days"/>
    <n v="3"/>
    <s v="C"/>
    <n v="21"/>
    <n v="77.591697534246578"/>
  </r>
  <r>
    <s v="CHD8000014P0107"/>
    <s v="过流脱扣安装板(三过流-单边)"/>
    <s v="VE1"/>
    <n v="212"/>
    <x v="0"/>
    <s v="VEP"/>
    <x v="0"/>
    <s v="Order specific"/>
    <n v="2100"/>
    <n v="10"/>
    <n v="0"/>
    <n v="12.38"/>
    <n v="0"/>
    <n v="0"/>
    <n v="3"/>
    <n v="123.80000000000001"/>
    <n v="1703.3333333333335"/>
    <n v="0"/>
    <n v="0"/>
    <n v="0"/>
    <n v="37.14"/>
    <s v="Order specific"/>
    <s v="Order specific"/>
    <s v="C"/>
    <s v=""/>
    <n v="0"/>
  </r>
  <r>
    <s v="CHD8000014P0112"/>
    <s v="分闸杆拐臂"/>
    <s v="VE2"/>
    <n v="212"/>
    <x v="0"/>
    <s v="VEP"/>
    <x v="0"/>
    <s v="Order specific"/>
    <n v="2100"/>
    <n v="7"/>
    <n v="0"/>
    <n v="1.96"/>
    <n v="0"/>
    <n v="0"/>
    <n v="44"/>
    <n v="13.719999999999999"/>
    <n v="82.954545454545453"/>
    <n v="0"/>
    <n v="0"/>
    <n v="0"/>
    <n v="86.24"/>
    <s v="Order specific"/>
    <s v="Order specific"/>
    <s v="C"/>
    <s v=""/>
    <n v="0"/>
  </r>
  <r>
    <s v="CHD8000017R0101"/>
    <s v="油缓冲器12-31.5"/>
    <s v="VMI"/>
    <n v="212"/>
    <x v="0"/>
    <s v="VEP"/>
    <x v="2"/>
    <s v="MRP"/>
    <s v="VMI"/>
    <n v="85"/>
    <n v="0"/>
    <n v="65"/>
    <n v="0"/>
    <n v="0"/>
    <n v="11019"/>
    <n v="5525"/>
    <n v="0.23187222070968327"/>
    <n v="0"/>
    <n v="0"/>
    <n v="0"/>
    <n v="716235"/>
    <s v="&lt;15 days"/>
    <n v="1"/>
    <s v="B"/>
    <n v="7"/>
    <n v="0"/>
  </r>
  <r>
    <s v="CHD8000017R0102"/>
    <s v="油缓冲器12-3150-40"/>
    <s v="VMI"/>
    <n v="212"/>
    <x v="0"/>
    <s v="VEP"/>
    <x v="2"/>
    <s v="MRP"/>
    <s v="VMI"/>
    <n v="1"/>
    <n v="0"/>
    <n v="64.75"/>
    <n v="0"/>
    <n v="0"/>
    <n v="2843"/>
    <n v="64.75"/>
    <n v="10.912768202602884"/>
    <n v="0"/>
    <n v="0"/>
    <n v="0"/>
    <n v="184084.25"/>
    <s v="&lt;15 days"/>
    <n v="1"/>
    <s v="C"/>
    <n v="7"/>
    <n v="15.322615310233681"/>
  </r>
  <r>
    <s v="CHD8000017R0109"/>
    <s v="油缓冲器12-3150-50"/>
    <s v="VE2"/>
    <n v="212"/>
    <x v="0"/>
    <s v="VEP"/>
    <x v="0"/>
    <s v="Order specific"/>
    <n v="2100"/>
    <n v="10"/>
    <n v="0"/>
    <n v="65"/>
    <n v="5"/>
    <n v="0"/>
    <n v="155"/>
    <n v="650"/>
    <n v="2.3548387096774195"/>
    <n v="325"/>
    <n v="0"/>
    <n v="0"/>
    <n v="10075"/>
    <s v="Order specific"/>
    <s v="Order specific"/>
    <s v="C"/>
    <s v=""/>
    <n v="0"/>
  </r>
  <r>
    <s v="CHD8000018R0101"/>
    <s v="合闸弹簧装配31.5"/>
    <s v="VMI"/>
    <n v="219"/>
    <x v="0"/>
    <s v="VEP"/>
    <x v="2"/>
    <s v="MRP"/>
    <s v="VMI"/>
    <n v="114"/>
    <n v="0"/>
    <n v="120.76"/>
    <n v="0"/>
    <n v="0"/>
    <n v="13741"/>
    <n v="13766.640000000001"/>
    <n v="0.26562841132377557"/>
    <n v="0"/>
    <n v="0"/>
    <n v="0"/>
    <n v="1659363.1600000001"/>
    <s v="&lt;15 days"/>
    <n v="1"/>
    <s v="A"/>
    <n v="7"/>
    <n v="0"/>
  </r>
  <r>
    <s v="CHD8000018R0106"/>
    <s v="合闸弹簧装配40"/>
    <s v="VMI"/>
    <n v="219"/>
    <x v="0"/>
    <s v="VEP"/>
    <x v="2"/>
    <s v="MRP"/>
    <s v="VMI"/>
    <n v="16"/>
    <n v="0"/>
    <n v="109.66"/>
    <n v="0"/>
    <n v="0"/>
    <n v="6283"/>
    <n v="1754.56"/>
    <n v="6.6226325003978985"/>
    <n v="0"/>
    <n v="0"/>
    <n v="0"/>
    <n v="688993.78"/>
    <s v="&lt;15 days"/>
    <n v="1"/>
    <s v="B"/>
    <n v="7"/>
    <n v="0"/>
  </r>
  <r>
    <s v="CHD8000019R0101"/>
    <s v="电路板DC220V/110V"/>
    <s v="VMI"/>
    <n v="202"/>
    <x v="0"/>
    <s v="VEP"/>
    <x v="2"/>
    <s v="MRP"/>
    <s v="VMI"/>
    <n v="75"/>
    <n v="0"/>
    <n v="68.819999999999993"/>
    <n v="0"/>
    <n v="0"/>
    <n v="12086"/>
    <n v="5161.4999999999991"/>
    <n v="0.48320370676816149"/>
    <n v="0"/>
    <n v="0"/>
    <n v="0"/>
    <n v="831758.5199999999"/>
    <s v="&lt;15 days"/>
    <n v="1"/>
    <s v="B"/>
    <n v="7"/>
    <n v="0"/>
  </r>
  <r>
    <s v="CHD8000019R0102"/>
    <s v="电路板AC30V"/>
    <s v="VMI"/>
    <n v="202"/>
    <x v="0"/>
    <s v="VEP"/>
    <x v="2"/>
    <s v="MRP"/>
    <s v="VMI"/>
    <n v="1"/>
    <n v="0"/>
    <n v="188.5"/>
    <n v="0"/>
    <n v="0"/>
    <n v="0"/>
    <n v="188.5"/>
    <s v=""/>
    <n v="0"/>
    <n v="0"/>
    <n v="0"/>
    <n v="0"/>
    <s v="&gt;90 days"/>
    <n v="4"/>
    <s v="C"/>
    <n v="0"/>
    <n v="124.41000000000001"/>
  </r>
  <r>
    <s v="CHD8000019R0103"/>
    <s v="电路板AC220V/110V"/>
    <s v="VMI"/>
    <n v="202"/>
    <x v="0"/>
    <s v="VEP"/>
    <x v="2"/>
    <s v="MRP"/>
    <s v="VMI"/>
    <n v="67"/>
    <n v="0"/>
    <n v="166.5"/>
    <n v="0"/>
    <n v="0"/>
    <n v="3423"/>
    <n v="11155.5"/>
    <n v="0.10663160969909435"/>
    <n v="0"/>
    <n v="0"/>
    <n v="0"/>
    <n v="569929.5"/>
    <s v="&lt;15 days"/>
    <n v="1"/>
    <s v="A"/>
    <n v="7"/>
    <n v="0"/>
  </r>
  <r>
    <s v="CHD8000019R0107"/>
    <s v="电路板DC48V"/>
    <s v="VE1"/>
    <n v="202"/>
    <x v="0"/>
    <s v="VEP"/>
    <x v="0"/>
    <s v="Order specific"/>
    <n v="2100"/>
    <n v="3"/>
    <n v="19"/>
    <n v="188.5"/>
    <n v="0"/>
    <n v="0"/>
    <n v="166"/>
    <n v="565.5"/>
    <n v="147.31927710843374"/>
    <n v="0"/>
    <n v="0"/>
    <n v="3581.5"/>
    <n v="31291"/>
    <s v="Order specific"/>
    <s v="Order specific"/>
    <s v="C"/>
    <s v=""/>
    <n v="0"/>
  </r>
  <r>
    <s v="CHD8000019R0113"/>
    <s v="电路板 AC24V"/>
    <s v="VE1"/>
    <n v="202"/>
    <x v="0"/>
    <s v="VEP"/>
    <x v="0"/>
    <s v="Order specific"/>
    <n v="2100"/>
    <n v="40"/>
    <n v="0"/>
    <n v="188.5"/>
    <n v="0"/>
    <n v="0"/>
    <n v="0"/>
    <n v="7540"/>
    <s v=""/>
    <n v="0"/>
    <n v="0"/>
    <n v="0"/>
    <n v="0"/>
    <s v="Order specific"/>
    <s v="Order specific"/>
    <s v="A"/>
    <s v=""/>
    <n v="0"/>
  </r>
  <r>
    <s v="CHD8000019R0116"/>
    <s v="电路板 DC24V"/>
    <s v="VE1"/>
    <n v="202"/>
    <x v="0"/>
    <s v="VEP"/>
    <x v="0"/>
    <s v="Order specific"/>
    <n v="2100"/>
    <n v="1"/>
    <n v="5"/>
    <n v="188.5"/>
    <n v="0"/>
    <n v="0"/>
    <n v="16"/>
    <n v="188.5"/>
    <n v="912.5"/>
    <n v="0"/>
    <n v="0"/>
    <n v="942.5"/>
    <n v="3016"/>
    <s v="Order specific"/>
    <s v="Order specific"/>
    <s v="C"/>
    <s v=""/>
    <n v="0"/>
  </r>
  <r>
    <s v="CHD8000019R0123"/>
    <s v="电路板DC125V"/>
    <s v="VE1"/>
    <n v="202"/>
    <x v="0"/>
    <s v="VEP"/>
    <x v="0"/>
    <s v="Order specific"/>
    <n v="2100"/>
    <n v="14"/>
    <n v="0"/>
    <n v="188.5"/>
    <n v="0"/>
    <n v="0"/>
    <n v="45"/>
    <n v="2639"/>
    <n v="8.1111111111111107"/>
    <n v="0"/>
    <n v="0"/>
    <n v="0"/>
    <n v="8482.5"/>
    <s v="Order specific"/>
    <s v="Order specific"/>
    <s v="B"/>
    <s v=""/>
    <n v="0"/>
  </r>
  <r>
    <s v="CHD8000019R0126"/>
    <s v="电路板(M:DC110V,Y1~Y3:DC48V)"/>
    <s v="VE1"/>
    <n v="217"/>
    <x v="0"/>
    <s v="VEP"/>
    <x v="0"/>
    <s v="Order specific"/>
    <n v="2100"/>
    <n v="1"/>
    <n v="0"/>
    <n v="188.5"/>
    <n v="0"/>
    <n v="0"/>
    <n v="0"/>
    <n v="188.5"/>
    <s v=""/>
    <n v="0"/>
    <n v="0"/>
    <n v="0"/>
    <n v="0"/>
    <s v="Order specific"/>
    <s v="Order specific"/>
    <s v="C"/>
    <s v=""/>
    <n v="0"/>
  </r>
  <r>
    <s v="CHD8000019R0128"/>
    <s v="电路板(M:AC220V,Y1~Y3:DC30V)"/>
    <s v="VE1"/>
    <n v="202"/>
    <x v="0"/>
    <s v="VEP"/>
    <x v="0"/>
    <s v="Order specific"/>
    <n v="2100"/>
    <n v="35"/>
    <n v="0"/>
    <n v="188.5"/>
    <n v="0"/>
    <n v="0"/>
    <n v="4"/>
    <n v="6597.5"/>
    <n v="91.25"/>
    <n v="0"/>
    <n v="0"/>
    <n v="0"/>
    <n v="754"/>
    <s v="Order specific"/>
    <s v="Order specific"/>
    <s v="B"/>
    <s v=""/>
    <n v="0"/>
  </r>
  <r>
    <s v="CHD8000019R0133"/>
    <s v="电路板(M:AC240V,Y1~Y3:DC30V)"/>
    <s v="VE1"/>
    <n v="202"/>
    <x v="0"/>
    <s v="VEP"/>
    <x v="0"/>
    <s v="Order specific"/>
    <n v="2100"/>
    <n v="1"/>
    <n v="0"/>
    <n v="238.5"/>
    <n v="0"/>
    <n v="0"/>
    <n v="31"/>
    <n v="238.5"/>
    <n v="412.09677419354841"/>
    <n v="0"/>
    <n v="0"/>
    <n v="0"/>
    <n v="7393.5"/>
    <s v="Order specific"/>
    <s v="Order specific"/>
    <s v="C"/>
    <s v=""/>
    <n v="0"/>
  </r>
  <r>
    <s v="CHD8000019R0156"/>
    <s v="电路板DC30V"/>
    <s v="VE1"/>
    <n v="217"/>
    <x v="0"/>
    <s v="VEP"/>
    <x v="0"/>
    <s v="Order specific"/>
    <n v="2100"/>
    <n v="1"/>
    <n v="0"/>
    <n v="188.5"/>
    <n v="0"/>
    <n v="0"/>
    <n v="0"/>
    <n v="188.5"/>
    <s v=""/>
    <n v="0"/>
    <n v="0"/>
    <n v="0"/>
    <n v="0"/>
    <s v="Order specific"/>
    <s v="Order specific"/>
    <s v="C"/>
    <s v=""/>
    <n v="0"/>
  </r>
  <r>
    <s v="CHD8000025P0101"/>
    <s v="计数器安装板"/>
    <s v="VMI"/>
    <n v="212"/>
    <x v="0"/>
    <s v="VEP"/>
    <x v="2"/>
    <s v="MRP"/>
    <s v="VMI"/>
    <n v="530"/>
    <n v="0"/>
    <n v="1.1599999999999999"/>
    <n v="0"/>
    <n v="0"/>
    <n v="16041"/>
    <n v="614.79999999999995"/>
    <n v="2.2754192382021074E-2"/>
    <n v="0"/>
    <n v="0"/>
    <n v="0"/>
    <n v="18607.559999999998"/>
    <s v="&lt;15 days"/>
    <n v="2"/>
    <s v="C"/>
    <n v="14"/>
    <n v="0"/>
  </r>
  <r>
    <s v="CHD8000027R0102"/>
    <s v="合闸保持大拐臂"/>
    <s v="VMI"/>
    <n v="212"/>
    <x v="0"/>
    <s v="VEP"/>
    <x v="2"/>
    <s v="MRP"/>
    <s v="VMI"/>
    <n v="100"/>
    <n v="0"/>
    <n v="107.79"/>
    <n v="0"/>
    <n v="0"/>
    <n v="16001"/>
    <n v="10779"/>
    <n v="12.089869383163551"/>
    <n v="0"/>
    <n v="0"/>
    <n v="0"/>
    <n v="1724747.79"/>
    <s v="&lt;15 days"/>
    <n v="1"/>
    <s v="A"/>
    <n v="7"/>
    <n v="2995.0731662962003"/>
  </r>
  <r>
    <s v="CHD8000027R0103"/>
    <s v="合闸联锁板（上）安装"/>
    <s v="SM"/>
    <n v="212"/>
    <x v="0"/>
    <s v="VEP"/>
    <x v="1"/>
    <s v="kanban"/>
    <n v="2600"/>
    <n v="515"/>
    <n v="250"/>
    <n v="7.44"/>
    <n v="0"/>
    <n v="250"/>
    <n v="16042"/>
    <n v="3831.6000000000004"/>
    <n v="2.2752773968333124"/>
    <n v="0"/>
    <n v="930"/>
    <n v="1860"/>
    <n v="119352.48000000001"/>
    <s v="&lt;15 days"/>
    <n v="2"/>
    <s v="B"/>
    <n v="14"/>
    <n v="0"/>
  </r>
  <r>
    <s v="CHD8000028P0102"/>
    <s v="合闸联锁板(下)"/>
    <s v="SM"/>
    <n v="212"/>
    <x v="0"/>
    <s v="VEP"/>
    <x v="1"/>
    <s v="kanban"/>
    <n v="2600"/>
    <n v="648"/>
    <n v="1500"/>
    <n v="3"/>
    <n v="0"/>
    <n v="300"/>
    <n v="15889"/>
    <n v="1944"/>
    <n v="11.830511674743533"/>
    <n v="0"/>
    <n v="450"/>
    <n v="4500"/>
    <n v="47667"/>
    <s v="&lt;15 days"/>
    <n v="2"/>
    <s v="B"/>
    <n v="14"/>
    <n v="0"/>
  </r>
  <r>
    <s v="CHD8000028P0105"/>
    <s v="合闸连锁板"/>
    <s v="VE2"/>
    <n v="212"/>
    <x v="0"/>
    <s v="VEP"/>
    <x v="0"/>
    <s v="Order specific"/>
    <n v="2100"/>
    <n v="4"/>
    <n v="0"/>
    <n v="3.36"/>
    <n v="0"/>
    <n v="0"/>
    <n v="0"/>
    <n v="13.44"/>
    <s v=""/>
    <n v="0"/>
    <n v="0"/>
    <n v="0"/>
    <n v="0"/>
    <s v="Order specific"/>
    <s v="Order specific"/>
    <s v="C"/>
    <s v=""/>
    <n v="0"/>
  </r>
  <r>
    <s v="CHD8000028P0106"/>
    <s v="合闸连锁接头"/>
    <s v="VE2"/>
    <n v="212"/>
    <x v="0"/>
    <s v="VEP"/>
    <x v="0"/>
    <s v="Order specific"/>
    <n v="2100"/>
    <n v="1"/>
    <n v="0"/>
    <n v="16.68"/>
    <n v="0"/>
    <n v="0"/>
    <n v="0"/>
    <n v="16.68"/>
    <s v=""/>
    <n v="0"/>
    <n v="0"/>
    <n v="0"/>
    <n v="0"/>
    <s v="Order specific"/>
    <s v="Order specific"/>
    <s v="C"/>
    <s v=""/>
    <n v="0"/>
  </r>
  <r>
    <s v="CHD8000028P0108"/>
    <s v="合闸联锁板3140（武汉华源）"/>
    <s v="VE2"/>
    <n v="212"/>
    <x v="0"/>
    <s v="VEP"/>
    <x v="0"/>
    <s v="Order specific"/>
    <n v="2100"/>
    <n v="11"/>
    <n v="0"/>
    <n v="6.66"/>
    <n v="0"/>
    <n v="0"/>
    <n v="0"/>
    <n v="73.260000000000005"/>
    <s v=""/>
    <n v="0"/>
    <n v="0"/>
    <n v="0"/>
    <n v="0"/>
    <s v="Order specific"/>
    <s v="Order specific"/>
    <s v="C"/>
    <s v=""/>
    <n v="0"/>
  </r>
  <r>
    <s v="CHD8000028R0102"/>
    <s v="合闸保持凸轮装配"/>
    <s v="VMI"/>
    <n v="212"/>
    <x v="0"/>
    <s v="VEP"/>
    <x v="2"/>
    <s v="MRP"/>
    <s v="VMI"/>
    <n v="104"/>
    <n v="0"/>
    <n v="46.56"/>
    <n v="0"/>
    <n v="0"/>
    <n v="15996"/>
    <n v="4842.24"/>
    <n v="0.25100025006251564"/>
    <n v="0"/>
    <n v="0"/>
    <n v="0"/>
    <n v="744773.76"/>
    <s v="&lt;15 days"/>
    <n v="1"/>
    <s v="B"/>
    <n v="7"/>
    <n v="0"/>
  </r>
  <r>
    <s v="CHD8000029P0102"/>
    <s v="U型导轨-400"/>
    <s v="VMI"/>
    <n v="212"/>
    <x v="0"/>
    <s v="VEP"/>
    <x v="2"/>
    <s v="MRP"/>
    <s v="VMI"/>
    <n v="7"/>
    <n v="0"/>
    <n v="5.42"/>
    <n v="0"/>
    <n v="0"/>
    <n v="787"/>
    <n v="37.94"/>
    <n v="48.23379923761118"/>
    <n v="0"/>
    <n v="0"/>
    <n v="0"/>
    <n v="4265.54"/>
    <s v="&lt;90 days"/>
    <n v="3"/>
    <s v="C"/>
    <n v="21"/>
    <n v="14.138327007376184"/>
  </r>
  <r>
    <s v="CHD8000029P0103"/>
    <s v="闭锁端子排固定板"/>
    <s v="VMI"/>
    <n v="212"/>
    <x v="0"/>
    <s v="VEP"/>
    <x v="2"/>
    <s v="MRP"/>
    <s v="VMI"/>
    <n v="28"/>
    <n v="0"/>
    <n v="9.5"/>
    <n v="0"/>
    <n v="0"/>
    <n v="863"/>
    <n v="266"/>
    <n v="2.9606025492468131"/>
    <n v="0"/>
    <n v="0"/>
    <n v="0"/>
    <n v="8198.5"/>
    <s v="&lt;15 days"/>
    <n v="3"/>
    <s v="C"/>
    <n v="21"/>
    <n v="0"/>
  </r>
  <r>
    <s v="CHD8000029P0105"/>
    <s v="电动闭锁端子排固定板"/>
    <s v="VE2"/>
    <n v="212"/>
    <x v="0"/>
    <s v="VEP"/>
    <x v="0"/>
    <s v="Order specific"/>
    <n v="2100"/>
    <n v="55"/>
    <n v="0"/>
    <n v="2.02"/>
    <n v="0"/>
    <n v="0"/>
    <n v="213"/>
    <n v="111.1"/>
    <n v="47.981220657276999"/>
    <n v="0"/>
    <n v="0"/>
    <n v="0"/>
    <n v="430.26"/>
    <s v="Order specific"/>
    <s v="Order specific"/>
    <s v="C"/>
    <s v=""/>
    <n v="0"/>
  </r>
  <r>
    <s v="CHD8000029P0106"/>
    <s v="电动YO垫板"/>
    <s v="VE1"/>
    <n v="212"/>
    <x v="0"/>
    <s v="VEP"/>
    <x v="0"/>
    <s v="Order specific"/>
    <n v="2100"/>
    <n v="10"/>
    <n v="0"/>
    <n v="0.56999999999999995"/>
    <n v="0"/>
    <n v="0"/>
    <n v="0"/>
    <n v="5.6999999999999993"/>
    <s v=""/>
    <n v="0"/>
    <n v="0"/>
    <n v="0"/>
    <n v="0"/>
    <s v="Order specific"/>
    <s v="Order specific"/>
    <s v="C"/>
    <s v=""/>
    <n v="0"/>
  </r>
  <r>
    <s v="CHD8000029R0102"/>
    <s v="操作绝缘子12-31.5（高原型）"/>
    <s v="VMI"/>
    <n v="212"/>
    <x v="0"/>
    <s v="VEP"/>
    <x v="2"/>
    <s v="MRP"/>
    <s v="VMI"/>
    <n v="201"/>
    <n v="0"/>
    <n v="38.4"/>
    <n v="0"/>
    <n v="0"/>
    <n v="25454"/>
    <n v="7718.4"/>
    <n v="0.14339592991278385"/>
    <n v="0"/>
    <n v="0"/>
    <n v="0"/>
    <n v="977433.59999999998"/>
    <s v="&lt;15 days"/>
    <n v="1"/>
    <s v="A"/>
    <n v="7"/>
    <n v="0"/>
  </r>
  <r>
    <s v="CHD8000029R0104"/>
    <s v="操作绝缘子12-25"/>
    <s v="VMI"/>
    <n v="212"/>
    <x v="0"/>
    <s v="VEP"/>
    <x v="2"/>
    <s v="MRP"/>
    <s v="VMI"/>
    <n v="54"/>
    <n v="0"/>
    <n v="34.47"/>
    <n v="0"/>
    <n v="0"/>
    <n v="7612"/>
    <n v="1861.3799999999999"/>
    <n v="9.6380714661061475"/>
    <n v="0"/>
    <n v="0"/>
    <n v="0"/>
    <n v="262385.64"/>
    <s v="&lt;15 days"/>
    <n v="1"/>
    <s v="B"/>
    <n v="7"/>
    <n v="336.26014277652826"/>
  </r>
  <r>
    <s v="CHD8000031P0101"/>
    <s v="活门驱动板12-150-31.5"/>
    <s v="VMI"/>
    <n v="212"/>
    <x v="0"/>
    <s v="VEP"/>
    <x v="2"/>
    <s v="MRP"/>
    <s v="VMI"/>
    <n v="72"/>
    <n v="0"/>
    <n v="8.67"/>
    <n v="0"/>
    <n v="0"/>
    <n v="20469"/>
    <n v="624.24"/>
    <n v="0.96291953686061849"/>
    <n v="0"/>
    <n v="0"/>
    <n v="0"/>
    <n v="177466.23"/>
    <s v="&lt;15 days"/>
    <n v="1"/>
    <s v="C"/>
    <n v="7"/>
    <n v="0"/>
  </r>
  <r>
    <s v="CHD8000031P0103"/>
    <s v="活门驱动板275-40"/>
    <s v="VMI"/>
    <n v="212"/>
    <x v="0"/>
    <s v="VEP"/>
    <x v="2"/>
    <s v="MRP"/>
    <s v="VMI"/>
    <n v="4"/>
    <n v="24"/>
    <n v="12.76"/>
    <n v="0"/>
    <n v="0"/>
    <n v="2738"/>
    <n v="51.04"/>
    <n v="9.5982468955441931"/>
    <n v="0"/>
    <n v="0"/>
    <n v="306.24"/>
    <n v="34936.879999999997"/>
    <s v="&lt;15 days"/>
    <n v="2"/>
    <s v="C"/>
    <n v="14"/>
    <n v="0"/>
  </r>
  <r>
    <s v="CHD8000031P0104"/>
    <s v="活门驱动板210-40"/>
    <s v="VMI"/>
    <n v="212"/>
    <x v="0"/>
    <s v="VEP"/>
    <x v="2"/>
    <s v="MRP"/>
    <s v="VMI"/>
    <n v="8"/>
    <n v="0"/>
    <n v="11.67"/>
    <n v="0"/>
    <n v="0"/>
    <n v="2602"/>
    <n v="93.36"/>
    <n v="0.56110684089162188"/>
    <n v="0"/>
    <n v="0"/>
    <n v="0"/>
    <n v="30365.34"/>
    <s v="&lt;15 days"/>
    <n v="2"/>
    <s v="C"/>
    <n v="14"/>
    <n v="0"/>
  </r>
  <r>
    <s v="CHD8000031P0114"/>
    <s v="联板（固定式-XGN）"/>
    <s v="VMI"/>
    <n v="212"/>
    <x v="0"/>
    <s v="VEP"/>
    <x v="2"/>
    <s v="MRP"/>
    <s v="VMI"/>
    <n v="7"/>
    <n v="0"/>
    <n v="7.44"/>
    <n v="0"/>
    <n v="0"/>
    <n v="27"/>
    <n v="52.080000000000005"/>
    <n v="108.14814814814814"/>
    <n v="0"/>
    <n v="0"/>
    <n v="0"/>
    <n v="200.88000000000002"/>
    <s v="&gt;90 days"/>
    <n v="3"/>
    <s v="C"/>
    <n v="21"/>
    <n v="27.698355616438363"/>
  </r>
  <r>
    <s v="CHD8000031P0118"/>
    <s v="塑料活门左驱动板275-40"/>
    <s v="VE2"/>
    <n v="212"/>
    <x v="0"/>
    <s v="VEP"/>
    <x v="0"/>
    <s v="Order specific"/>
    <n v="2100"/>
    <n v="1"/>
    <n v="0"/>
    <n v="127.78"/>
    <n v="0"/>
    <n v="0"/>
    <n v="33"/>
    <n v="127.78"/>
    <n v="77.424242424242422"/>
    <n v="0"/>
    <n v="0"/>
    <n v="0"/>
    <n v="4216.74"/>
    <s v="Order specific"/>
    <s v="Order specific"/>
    <s v="C"/>
    <s v=""/>
    <n v="0"/>
  </r>
  <r>
    <s v="CHD8000031P0122"/>
    <s v="塑料活门左驱动板210-40"/>
    <s v="VE2"/>
    <n v="212"/>
    <x v="0"/>
    <s v="VEP"/>
    <x v="0"/>
    <s v="Order specific"/>
    <n v="2100"/>
    <n v="8"/>
    <n v="0"/>
    <n v="94.99"/>
    <n v="0"/>
    <n v="0"/>
    <n v="58"/>
    <n v="759.92"/>
    <n v="6.2931034482758621"/>
    <n v="0"/>
    <n v="0"/>
    <n v="0"/>
    <n v="5509.42"/>
    <s v="Order specific"/>
    <s v="Order specific"/>
    <s v="C"/>
    <s v=""/>
    <n v="0"/>
  </r>
  <r>
    <s v="CHD8000031P0129"/>
    <s v="塑料活门右驱动板275-40"/>
    <s v="VE2"/>
    <n v="212"/>
    <x v="0"/>
    <s v="VEP"/>
    <x v="0"/>
    <s v="Order specific"/>
    <n v="2100"/>
    <n v="1"/>
    <n v="0"/>
    <n v="127.78"/>
    <n v="0"/>
    <n v="0"/>
    <n v="33"/>
    <n v="127.78"/>
    <n v="88.484848484848484"/>
    <n v="0"/>
    <n v="0"/>
    <n v="0"/>
    <n v="4216.74"/>
    <s v="Order specific"/>
    <s v="Order specific"/>
    <s v="C"/>
    <s v=""/>
    <n v="0"/>
  </r>
  <r>
    <s v="CHD8000031P0130"/>
    <s v="塑料活门右驱动板210-40"/>
    <s v="VE2"/>
    <n v="212"/>
    <x v="0"/>
    <s v="VEP"/>
    <x v="0"/>
    <s v="Order specific"/>
    <n v="2100"/>
    <n v="8"/>
    <n v="0"/>
    <n v="95"/>
    <n v="0"/>
    <n v="0"/>
    <n v="59"/>
    <n v="760"/>
    <n v="6.1864406779661021"/>
    <n v="0"/>
    <n v="0"/>
    <n v="0"/>
    <n v="5605"/>
    <s v="Order specific"/>
    <s v="Order specific"/>
    <s v="C"/>
    <s v=""/>
    <n v="0"/>
  </r>
  <r>
    <s v="CHD8000031R0101"/>
    <s v="链轮焊接12"/>
    <s v="VMI"/>
    <n v="202"/>
    <x v="0"/>
    <s v="VEP"/>
    <x v="2"/>
    <s v="MRP"/>
    <s v="VMI"/>
    <n v="87"/>
    <n v="0"/>
    <n v="36.43"/>
    <n v="0"/>
    <n v="0"/>
    <n v="15029"/>
    <n v="3169.41"/>
    <n v="0.19429103732783284"/>
    <n v="0"/>
    <n v="0"/>
    <n v="0"/>
    <n v="547506.47"/>
    <s v="&lt;15 days"/>
    <n v="1"/>
    <s v="B"/>
    <n v="7"/>
    <n v="0"/>
  </r>
  <r>
    <s v="CHD8000032P0101"/>
    <s v="机箱顶板12-150-31.5-1250"/>
    <s v="VMI"/>
    <n v="212"/>
    <x v="0"/>
    <s v="VEP"/>
    <x v="2"/>
    <s v="MRP"/>
    <s v="VMI"/>
    <n v="2"/>
    <n v="0"/>
    <n v="25.67"/>
    <n v="0"/>
    <n v="0"/>
    <n v="712"/>
    <n v="51.34"/>
    <n v="44.59971910112359"/>
    <n v="0"/>
    <n v="0"/>
    <n v="0"/>
    <n v="18277.04"/>
    <s v="&lt;90 days"/>
    <n v="2"/>
    <s v="C"/>
    <n v="14"/>
    <n v="23.24797426547001"/>
  </r>
  <r>
    <s v="CHD8000032P0102"/>
    <s v="机箱顶板12-210-31.5-1250"/>
    <s v="VMI"/>
    <n v="212"/>
    <x v="0"/>
    <s v="VEP"/>
    <x v="2"/>
    <s v="MRP"/>
    <s v="VMI"/>
    <n v="71"/>
    <n v="0"/>
    <n v="25.24"/>
    <n v="0"/>
    <n v="0"/>
    <n v="9461"/>
    <n v="1792.04"/>
    <n v="7.7158862699503228E-2"/>
    <n v="0"/>
    <n v="0"/>
    <n v="0"/>
    <n v="238795.63999999998"/>
    <s v="&lt;15 days"/>
    <n v="1"/>
    <s v="B"/>
    <n v="7"/>
    <n v="0"/>
  </r>
  <r>
    <s v="CHD8000032P0104"/>
    <s v="机箱顶板12-275-40-3150"/>
    <s v="VMI"/>
    <n v="212"/>
    <x v="0"/>
    <s v="VEP"/>
    <x v="2"/>
    <s v="MRP"/>
    <s v="VMI"/>
    <n v="1"/>
    <n v="0"/>
    <n v="47.05"/>
    <n v="0"/>
    <n v="0"/>
    <n v="853"/>
    <n v="47.05"/>
    <n v="30.381008206330598"/>
    <n v="0"/>
    <n v="0"/>
    <n v="0"/>
    <n v="40133.649999999994"/>
    <s v="&lt;90 days"/>
    <n v="2"/>
    <s v="C"/>
    <n v="14"/>
    <n v="16.743336639012153"/>
  </r>
  <r>
    <s v="CHD8000032P0110"/>
    <s v="机箱顶板12-210-31.5-1250(程序锁用)"/>
    <s v="VE2"/>
    <n v="212"/>
    <x v="0"/>
    <s v="VEP"/>
    <x v="0"/>
    <s v="Order specific"/>
    <n v="2100"/>
    <n v="2"/>
    <n v="2"/>
    <n v="32.33"/>
    <n v="0"/>
    <n v="0"/>
    <n v="52"/>
    <n v="64.66"/>
    <n v="7.0192307692307701"/>
    <n v="0"/>
    <n v="0"/>
    <n v="64.66"/>
    <n v="1681.1599999999999"/>
    <s v="Order specific"/>
    <s v="Order specific"/>
    <s v="C"/>
    <s v=""/>
    <n v="0"/>
  </r>
  <r>
    <s v="CHD8000032R0101"/>
    <s v="电机90W DC220V"/>
    <s v="VMI"/>
    <n v="212"/>
    <x v="0"/>
    <s v="VEP"/>
    <x v="2"/>
    <s v="MRP"/>
    <s v="VMI"/>
    <n v="8"/>
    <n v="0"/>
    <n v="218.48"/>
    <n v="0"/>
    <n v="0"/>
    <n v="13697"/>
    <n v="1747.84"/>
    <n v="5.3296342264729506E-2"/>
    <n v="0"/>
    <n v="0"/>
    <n v="0"/>
    <n v="2992520.56"/>
    <s v="&lt;15 days"/>
    <n v="1"/>
    <s v="B"/>
    <n v="7"/>
    <n v="0"/>
  </r>
  <r>
    <s v="CHD8000032R0102"/>
    <s v="电机90W DC110V"/>
    <s v="VMI"/>
    <n v="212"/>
    <x v="0"/>
    <s v="VEP"/>
    <x v="2"/>
    <s v="MRP"/>
    <s v="VMI"/>
    <n v="3"/>
    <n v="0"/>
    <n v="194.44"/>
    <n v="0"/>
    <n v="0"/>
    <n v="2238"/>
    <n v="583.31999999999994"/>
    <n v="1.3047363717605005"/>
    <n v="0"/>
    <n v="0"/>
    <n v="0"/>
    <n v="435156.72"/>
    <s v="&lt;15 days"/>
    <n v="1"/>
    <s v="C"/>
    <n v="7"/>
    <n v="0"/>
  </r>
  <r>
    <s v="CHD8000032R0107"/>
    <s v="电机100W DC220V(电动底盘车)"/>
    <s v="VE1"/>
    <n v="202"/>
    <x v="0"/>
    <s v="VEP"/>
    <x v="0"/>
    <s v="Order specific"/>
    <n v="2100"/>
    <n v="3"/>
    <n v="0"/>
    <n v="453"/>
    <n v="0"/>
    <n v="0"/>
    <n v="0"/>
    <n v="1359"/>
    <s v=""/>
    <n v="0"/>
    <n v="0"/>
    <n v="0"/>
    <n v="0"/>
    <s v="Order specific"/>
    <s v="Order specific"/>
    <s v="B"/>
    <s v=""/>
    <n v="0"/>
  </r>
  <r>
    <s v="CHD8000032R0108"/>
    <s v="电机90W DC48V"/>
    <s v="VE1"/>
    <n v="212"/>
    <x v="0"/>
    <s v="VEP"/>
    <x v="0"/>
    <s v="Order specific"/>
    <n v="2100"/>
    <n v="2"/>
    <n v="12"/>
    <n v="243.59"/>
    <n v="0"/>
    <n v="0"/>
    <n v="165"/>
    <n v="487.18"/>
    <n v="6.6363636363636358"/>
    <n v="0"/>
    <n v="0"/>
    <n v="2923.08"/>
    <n v="40192.35"/>
    <s v="Order specific"/>
    <s v="Order specific"/>
    <s v="C"/>
    <s v=""/>
    <n v="0"/>
  </r>
  <r>
    <s v="CHD8000032R0113"/>
    <s v="电机90W DC24V"/>
    <s v="VE1"/>
    <n v="212"/>
    <x v="0"/>
    <s v="VEP"/>
    <x v="0"/>
    <s v="Order specific"/>
    <n v="2100"/>
    <n v="1"/>
    <n v="5"/>
    <n v="220.98"/>
    <n v="0"/>
    <n v="0"/>
    <n v="16"/>
    <n v="220.98"/>
    <n v="45.625"/>
    <n v="0"/>
    <n v="0"/>
    <n v="1104.8999999999999"/>
    <n v="3535.68"/>
    <s v="Order specific"/>
    <s v="Order specific"/>
    <s v="C"/>
    <s v=""/>
    <n v="0"/>
  </r>
  <r>
    <s v="CHD8000032R0114"/>
    <s v="电机 DC240V 90W"/>
    <s v="VE1"/>
    <n v="212"/>
    <x v="0"/>
    <s v="VEP"/>
    <x v="0"/>
    <s v="Order specific"/>
    <n v="2100"/>
    <n v="1"/>
    <n v="0"/>
    <n v="243.59"/>
    <n v="0"/>
    <n v="0"/>
    <n v="42"/>
    <n v="243.59"/>
    <n v="8.6904761904761898"/>
    <n v="0"/>
    <n v="0"/>
    <n v="0"/>
    <n v="10230.780000000001"/>
    <s v="Order specific"/>
    <s v="Order specific"/>
    <s v="C"/>
    <s v=""/>
    <n v="0"/>
  </r>
  <r>
    <s v="CHD8000032R0116"/>
    <s v="电机 DC230V 90W"/>
    <s v="VE1"/>
    <n v="212"/>
    <x v="0"/>
    <s v="VEP"/>
    <x v="0"/>
    <s v="Order specific"/>
    <n v="2100"/>
    <n v="1"/>
    <n v="0"/>
    <n v="243.4"/>
    <n v="0"/>
    <n v="0"/>
    <n v="121"/>
    <n v="243.4"/>
    <n v="3.0165289256198347"/>
    <n v="0"/>
    <n v="0"/>
    <n v="0"/>
    <n v="29451.4"/>
    <s v="Order specific"/>
    <s v="Order specific"/>
    <s v="C"/>
    <s v=""/>
    <n v="0"/>
  </r>
  <r>
    <s v="CHD8000032R0117"/>
    <s v="电机90w DC125V"/>
    <s v="VE1"/>
    <n v="212"/>
    <x v="0"/>
    <s v="VEP"/>
    <x v="0"/>
    <s v="Order specific"/>
    <n v="2100"/>
    <n v="14"/>
    <n v="0"/>
    <n v="232.48"/>
    <n v="0"/>
    <n v="0"/>
    <n v="60"/>
    <n v="3254.72"/>
    <n v="6.083333333333333"/>
    <n v="0"/>
    <n v="0"/>
    <n v="0"/>
    <n v="13948.8"/>
    <s v="Order specific"/>
    <s v="Order specific"/>
    <s v="B"/>
    <s v=""/>
    <n v="0"/>
  </r>
  <r>
    <s v="CHD8000032R0123"/>
    <s v="电机90W DC120V"/>
    <s v="VE1"/>
    <n v="105"/>
    <x v="0"/>
    <s v="VEP"/>
    <x v="0"/>
    <s v="Order specific"/>
    <n v="2100"/>
    <n v="1"/>
    <n v="0"/>
    <n v="453"/>
    <n v="0"/>
    <n v="0"/>
    <n v="1"/>
    <n v="453"/>
    <n v="5110"/>
    <n v="0"/>
    <n v="0"/>
    <n v="0"/>
    <n v="453"/>
    <s v="Order specific"/>
    <s v="Order specific"/>
    <s v="C"/>
    <s v=""/>
    <n v="0"/>
  </r>
  <r>
    <s v="CHD8000033P0101"/>
    <s v="辅助开关驱动板"/>
    <s v="SM"/>
    <n v="212"/>
    <x v="0"/>
    <s v="VEP"/>
    <x v="1"/>
    <s v="kanban"/>
    <n v="2600"/>
    <n v="1235"/>
    <n v="4000"/>
    <n v="0.79"/>
    <n v="0"/>
    <n v="800"/>
    <n v="32058"/>
    <n v="975.65000000000009"/>
    <n v="1.1385613575394596E-2"/>
    <n v="0"/>
    <n v="316"/>
    <n v="3160"/>
    <n v="25325.82"/>
    <s v="&lt;15 days"/>
    <n v="2"/>
    <s v="B"/>
    <n v="14"/>
    <n v="0"/>
  </r>
  <r>
    <s v="CHD8000033R0104"/>
    <s v="机械式计数器JS-5"/>
    <s v="SM"/>
    <n v="202"/>
    <x v="0"/>
    <s v="VEP"/>
    <x v="1"/>
    <s v="kanban"/>
    <n v="2600"/>
    <n v="1119"/>
    <n v="2417"/>
    <n v="15.98"/>
    <n v="0"/>
    <n v="600"/>
    <n v="16041"/>
    <n v="17881.62"/>
    <n v="28.101427591796021"/>
    <n v="0"/>
    <n v="4794"/>
    <n v="38623.660000000003"/>
    <n v="256335.18"/>
    <s v="&lt;30 days"/>
    <n v="1"/>
    <s v="A"/>
    <n v="7"/>
    <n v="8862.0511380835214"/>
  </r>
  <r>
    <s v="CHD8000034P0101"/>
    <s v="主驱动板"/>
    <s v="SM"/>
    <n v="212"/>
    <x v="0"/>
    <s v="VEP"/>
    <x v="1"/>
    <s v="kanban"/>
    <n v="2600"/>
    <n v="789"/>
    <n v="800"/>
    <n v="7.5"/>
    <n v="0"/>
    <n v="400"/>
    <n v="44630"/>
    <n v="5917.5"/>
    <n v="9.1515796549406225"/>
    <n v="0"/>
    <n v="1500"/>
    <n v="6000"/>
    <n v="334725"/>
    <s v="&lt;15 days"/>
    <n v="1"/>
    <s v="B"/>
    <n v="7"/>
    <n v="918.21327445003476"/>
  </r>
  <r>
    <s v="CHD8000034R0101"/>
    <s v="合分闸电磁铁220V"/>
    <s v="VMI"/>
    <n v="219"/>
    <x v="0"/>
    <s v="VEP"/>
    <x v="2"/>
    <s v="MRP"/>
    <s v="VMI"/>
    <n v="53"/>
    <n v="0"/>
    <n v="36.799999999999997"/>
    <n v="0"/>
    <n v="0"/>
    <n v="26522"/>
    <n v="1950.3999999999999"/>
    <n v="10.858344016288365"/>
    <n v="0"/>
    <n v="0"/>
    <n v="0"/>
    <n v="976009.6"/>
    <s v="&lt;15 days"/>
    <n v="1"/>
    <s v="B"/>
    <n v="7"/>
    <n v="457.40928306682639"/>
  </r>
  <r>
    <s v="CHD8000034R0102"/>
    <s v="合分闸电磁铁DC110V"/>
    <s v="VMI"/>
    <n v="219"/>
    <x v="0"/>
    <s v="VEP"/>
    <x v="2"/>
    <s v="MRP"/>
    <s v="VMI"/>
    <n v="46"/>
    <n v="0"/>
    <n v="35.799999999999997"/>
    <n v="0"/>
    <n v="0"/>
    <n v="5550"/>
    <n v="1646.8"/>
    <n v="3.4855855855855853"/>
    <n v="0"/>
    <n v="0"/>
    <n v="0"/>
    <n v="198689.99999999997"/>
    <s v="&lt;15 days"/>
    <n v="1"/>
    <s v="B"/>
    <n v="7"/>
    <n v="0"/>
  </r>
  <r>
    <s v="CHD8000034R0104"/>
    <s v="电磁铁24V"/>
    <s v="VE1"/>
    <n v="219"/>
    <x v="0"/>
    <s v="VEP"/>
    <x v="0"/>
    <s v="Order specific"/>
    <n v="2100"/>
    <n v="3"/>
    <n v="10"/>
    <n v="41.03"/>
    <n v="0"/>
    <n v="0"/>
    <n v="32"/>
    <n v="123.09"/>
    <n v="524.6875"/>
    <n v="0"/>
    <n v="0"/>
    <n v="410.3"/>
    <n v="1312.96"/>
    <s v="Order specific"/>
    <s v="Order specific"/>
    <s v="C"/>
    <s v=""/>
    <n v="0"/>
  </r>
  <r>
    <s v="CHD8000034R0110"/>
    <s v="过流脱扣器"/>
    <s v="VMI"/>
    <n v="219"/>
    <x v="0"/>
    <s v="VEP"/>
    <x v="2"/>
    <s v="MRP"/>
    <s v="VMI"/>
    <n v="4"/>
    <n v="0"/>
    <n v="35"/>
    <n v="0"/>
    <n v="0"/>
    <n v="204"/>
    <n v="140"/>
    <n v="5.367647058823529"/>
    <n v="0"/>
    <n v="0"/>
    <n v="0"/>
    <n v="7140"/>
    <s v="&lt;15 days"/>
    <n v="3"/>
    <s v="C"/>
    <n v="21"/>
    <n v="0"/>
  </r>
  <r>
    <s v="CHD8000034R0114"/>
    <s v="第二分闸脱扣器220V DC"/>
    <s v="VE1"/>
    <n v="219"/>
    <x v="0"/>
    <s v="VEP"/>
    <x v="0"/>
    <s v="Order specific"/>
    <n v="2100"/>
    <n v="8"/>
    <n v="0"/>
    <n v="40.700000000000003"/>
    <n v="0"/>
    <n v="0"/>
    <n v="91"/>
    <n v="325.60000000000002"/>
    <n v="16.043956043956044"/>
    <n v="0"/>
    <n v="0"/>
    <n v="0"/>
    <n v="3703.7000000000003"/>
    <s v="Order specific"/>
    <s v="Order specific"/>
    <s v="C"/>
    <s v=""/>
    <n v="0"/>
  </r>
  <r>
    <s v="CHD8000034R0116"/>
    <s v="电磁铁DC48V"/>
    <s v="VE1"/>
    <n v="219"/>
    <x v="0"/>
    <s v="VEP"/>
    <x v="0"/>
    <s v="Order specific"/>
    <n v="2100"/>
    <n v="15"/>
    <n v="46"/>
    <n v="38.46"/>
    <n v="0"/>
    <n v="0"/>
    <n v="422"/>
    <n v="576.9"/>
    <n v="6.9194312796208539"/>
    <n v="0"/>
    <n v="0"/>
    <n v="1769.16"/>
    <n v="16230.12"/>
    <s v="Order specific"/>
    <s v="Order specific"/>
    <s v="C"/>
    <s v=""/>
    <n v="0"/>
  </r>
  <r>
    <s v="CHD8000034R0117"/>
    <s v="手车闭锁电磁铁DC48V"/>
    <s v="VE1"/>
    <n v="219"/>
    <x v="0"/>
    <s v="VEP"/>
    <x v="0"/>
    <s v="Order specific"/>
    <n v="2100"/>
    <n v="5"/>
    <n v="2"/>
    <n v="25.18"/>
    <n v="0"/>
    <n v="0"/>
    <n v="21"/>
    <n v="125.9"/>
    <n v="260.71428571428572"/>
    <n v="0"/>
    <n v="0"/>
    <n v="50.36"/>
    <n v="528.78"/>
    <s v="Order specific"/>
    <s v="Order specific"/>
    <s v="C"/>
    <s v=""/>
    <n v="0"/>
  </r>
  <r>
    <s v="CHD8000034R0127"/>
    <s v="自保持欠压脱扣器220V"/>
    <s v="VE1"/>
    <n v="202"/>
    <x v="0"/>
    <s v="VEP"/>
    <x v="0"/>
    <s v="Order specific"/>
    <n v="2100"/>
    <n v="10"/>
    <n v="0"/>
    <n v="286"/>
    <n v="0"/>
    <n v="0"/>
    <n v="76"/>
    <n v="2860"/>
    <n v="24.013157894736842"/>
    <n v="0"/>
    <n v="0"/>
    <n v="0"/>
    <n v="21736"/>
    <s v="Order specific"/>
    <s v="Order specific"/>
    <s v="B"/>
    <s v=""/>
    <n v="0"/>
  </r>
  <r>
    <s v="CHD8000034R0131"/>
    <s v="第二分闸脱扣线圈DC110"/>
    <s v="VE1"/>
    <n v="219"/>
    <x v="0"/>
    <s v="VEP"/>
    <x v="0"/>
    <s v="Order specific"/>
    <n v="2100"/>
    <n v="9"/>
    <n v="0"/>
    <n v="40.299999999999997"/>
    <n v="0"/>
    <n v="0"/>
    <n v="169"/>
    <n v="362.7"/>
    <n v="21.597633136094675"/>
    <n v="0"/>
    <n v="0"/>
    <n v="0"/>
    <n v="6810.7"/>
    <s v="Order specific"/>
    <s v="Order specific"/>
    <s v="C"/>
    <s v=""/>
    <n v="0"/>
  </r>
  <r>
    <s v="CHD8000034R0132"/>
    <s v="合闸线圈DC125V"/>
    <s v="VE1"/>
    <n v="219"/>
    <x v="0"/>
    <s v="VEP"/>
    <x v="0"/>
    <s v="Order specific"/>
    <n v="2100"/>
    <n v="4"/>
    <n v="0"/>
    <n v="40.299999999999997"/>
    <n v="0"/>
    <n v="0"/>
    <n v="66"/>
    <n v="161.19999999999999"/>
    <n v="49.772727272727266"/>
    <n v="0"/>
    <n v="0"/>
    <n v="0"/>
    <n v="2659.7999999999997"/>
    <s v="Order specific"/>
    <s v="Order specific"/>
    <s v="C"/>
    <s v=""/>
    <n v="0"/>
  </r>
  <r>
    <s v="CHD8000034R0133"/>
    <s v="第二分闸脱扣线圈DC125V"/>
    <s v="VE1"/>
    <n v="219"/>
    <x v="0"/>
    <s v="VEP"/>
    <x v="0"/>
    <s v="Order specific"/>
    <n v="2100"/>
    <n v="13"/>
    <n v="0"/>
    <n v="40.299999999999997"/>
    <n v="0"/>
    <n v="0"/>
    <n v="21"/>
    <n v="523.9"/>
    <n v="69.523809523809518"/>
    <n v="0"/>
    <n v="0"/>
    <n v="0"/>
    <n v="846.3"/>
    <s v="Order specific"/>
    <s v="Order specific"/>
    <s v="C"/>
    <s v=""/>
    <n v="0"/>
  </r>
  <r>
    <s v="CHD8000034R0134"/>
    <s v="手车闭锁电磁铁DC125V"/>
    <s v="VE1"/>
    <n v="219"/>
    <x v="0"/>
    <s v="VEP"/>
    <x v="0"/>
    <s v="Order specific"/>
    <n v="2100"/>
    <n v="10"/>
    <n v="2"/>
    <n v="25.18"/>
    <n v="0"/>
    <n v="0"/>
    <n v="25"/>
    <n v="251.8"/>
    <n v="189.8"/>
    <n v="0"/>
    <n v="0"/>
    <n v="50.36"/>
    <n v="629.5"/>
    <s v="Order specific"/>
    <s v="Order specific"/>
    <s v="C"/>
    <s v=""/>
    <n v="0"/>
  </r>
  <r>
    <s v="CHD8000034R0135"/>
    <s v="第二分闸脱扣线圈DC48"/>
    <s v="VE1"/>
    <n v="219"/>
    <x v="0"/>
    <s v="VEP"/>
    <x v="0"/>
    <s v="Order specific"/>
    <n v="2100"/>
    <n v="8"/>
    <n v="5"/>
    <n v="40.299999999999997"/>
    <n v="0"/>
    <n v="0"/>
    <n v="65"/>
    <n v="322.39999999999998"/>
    <n v="56.15384615384616"/>
    <n v="0"/>
    <n v="0"/>
    <n v="201.5"/>
    <n v="2619.5"/>
    <s v="Order specific"/>
    <s v="Order specific"/>
    <s v="C"/>
    <s v=""/>
    <n v="0"/>
  </r>
  <r>
    <s v="CHD8000034R0136"/>
    <s v="手车闭锁电磁铁DC220V"/>
    <s v="VMI"/>
    <n v="219"/>
    <x v="0"/>
    <s v="VEP"/>
    <x v="2"/>
    <s v="MRP"/>
    <s v="VMI"/>
    <n v="11"/>
    <n v="0"/>
    <n v="25.18"/>
    <n v="0"/>
    <n v="0"/>
    <n v="1318"/>
    <n v="276.98"/>
    <n v="2.2154779969650988"/>
    <n v="0"/>
    <n v="0"/>
    <n v="0"/>
    <n v="33187.24"/>
    <s v="&lt;15 days"/>
    <n v="2"/>
    <s v="C"/>
    <n v="14"/>
    <n v="0"/>
  </r>
  <r>
    <s v="CHD8000034R0137"/>
    <s v="手车闭锁电磁铁DC110V"/>
    <s v="VMI"/>
    <n v="219"/>
    <x v="0"/>
    <s v="VEP"/>
    <x v="2"/>
    <s v="MRP"/>
    <s v="VMI"/>
    <n v="3"/>
    <n v="0"/>
    <n v="25.18"/>
    <n v="0"/>
    <n v="0"/>
    <n v="608"/>
    <n v="75.539999999999992"/>
    <n v="6.6036184210526319"/>
    <n v="0"/>
    <n v="0"/>
    <n v="0"/>
    <n v="15309.44"/>
    <s v="&lt;15 days"/>
    <n v="2"/>
    <s v="C"/>
    <n v="14"/>
    <n v="0"/>
  </r>
  <r>
    <s v="CHD8000034R0138"/>
    <s v="自保持欠压脱扣器24V"/>
    <s v="VE2"/>
    <n v="212"/>
    <x v="0"/>
    <s v="VEP"/>
    <x v="0"/>
    <s v="Order specific"/>
    <n v="2100"/>
    <n v="5"/>
    <n v="0"/>
    <n v="296"/>
    <n v="0"/>
    <n v="0"/>
    <n v="0"/>
    <n v="1480"/>
    <s v=""/>
    <n v="0"/>
    <n v="0"/>
    <n v="0"/>
    <n v="0"/>
    <s v="Order specific"/>
    <s v="Order specific"/>
    <s v="B"/>
    <s v=""/>
    <n v="0"/>
  </r>
  <r>
    <s v="CHD8000034R0141"/>
    <s v="YO闭锁电磁铁 DC30V"/>
    <s v="VE1"/>
    <n v="202"/>
    <x v="0"/>
    <s v="VEP"/>
    <x v="0"/>
    <s v="Order specific"/>
    <n v="2100"/>
    <n v="39"/>
    <n v="0"/>
    <n v="28.5"/>
    <n v="0"/>
    <n v="0"/>
    <n v="60"/>
    <n v="1111.5"/>
    <n v="30.416666666666664"/>
    <n v="0"/>
    <n v="0"/>
    <n v="0"/>
    <n v="1710"/>
    <s v="Order specific"/>
    <s v="Order specific"/>
    <s v="B"/>
    <s v=""/>
    <n v="0"/>
  </r>
  <r>
    <s v="CHD8000034R0149"/>
    <s v="过流电磁铁2A"/>
    <s v="VE2"/>
    <n v="105"/>
    <x v="0"/>
    <s v="VEP"/>
    <x v="0"/>
    <s v="Order specific"/>
    <n v="2100"/>
    <n v="2"/>
    <n v="0"/>
    <n v="38"/>
    <n v="0"/>
    <n v="0"/>
    <n v="0"/>
    <n v="76"/>
    <s v=""/>
    <n v="0"/>
    <n v="0"/>
    <n v="0"/>
    <n v="0"/>
    <s v="Order specific"/>
    <s v="Order specific"/>
    <s v="C"/>
    <s v=""/>
    <n v="0"/>
  </r>
  <r>
    <s v="CHD8000034R0153"/>
    <s v="自保持欠压脱扣器 30V"/>
    <s v="VE1"/>
    <n v="202"/>
    <x v="0"/>
    <s v="VEP"/>
    <x v="0"/>
    <s v="Order specific"/>
    <n v="2100"/>
    <n v="1"/>
    <n v="0"/>
    <n v="286"/>
    <n v="0"/>
    <n v="0"/>
    <n v="64"/>
    <n v="286"/>
    <n v="11.40625"/>
    <n v="0"/>
    <n v="0"/>
    <n v="0"/>
    <n v="18304"/>
    <s v="Order specific"/>
    <s v="Order specific"/>
    <s v="C"/>
    <s v=""/>
    <n v="0"/>
  </r>
  <r>
    <s v="CHD8000036R0101"/>
    <s v="辅助开关"/>
    <s v="VMI"/>
    <n v="219"/>
    <x v="0"/>
    <s v="VEP"/>
    <x v="2"/>
    <s v="MRP"/>
    <s v="VMI"/>
    <n v="203"/>
    <n v="0"/>
    <n v="41.4"/>
    <n v="0"/>
    <n v="0"/>
    <n v="13109"/>
    <n v="8404.1999999999989"/>
    <n v="2.7843466320848272E-2"/>
    <n v="0"/>
    <n v="0"/>
    <n v="0"/>
    <n v="542712.6"/>
    <s v="&lt;15 days"/>
    <n v="1"/>
    <s v="A"/>
    <n v="7"/>
    <n v="0"/>
  </r>
  <r>
    <s v="CHD8000036R0103"/>
    <s v="辅助开关 11K11B"/>
    <s v="VMI"/>
    <n v="219"/>
    <x v="0"/>
    <s v="VEP"/>
    <x v="2"/>
    <s v="MRP"/>
    <s v="VMI"/>
    <n v="30"/>
    <n v="0"/>
    <n v="52.2"/>
    <n v="0"/>
    <n v="0"/>
    <n v="3177"/>
    <n v="1566"/>
    <n v="23.322316650928549"/>
    <n v="0"/>
    <n v="0"/>
    <n v="0"/>
    <n v="165839.40000000002"/>
    <s v="&lt;30 days"/>
    <n v="2"/>
    <s v="B"/>
    <n v="14"/>
    <n v="413.13106849315074"/>
  </r>
  <r>
    <s v="CHD8000037P0101"/>
    <s v="底盘车联锁板"/>
    <s v="SM"/>
    <n v="212"/>
    <x v="0"/>
    <s v="VEP"/>
    <x v="1"/>
    <s v="kanban"/>
    <n v="2600"/>
    <n v="615"/>
    <n v="1000"/>
    <n v="0.82"/>
    <n v="0"/>
    <n v="200"/>
    <n v="9879"/>
    <n v="504.29999999999995"/>
    <n v="1.108411782569086"/>
    <n v="0"/>
    <n v="82"/>
    <n v="820"/>
    <n v="8100.78"/>
    <s v="&lt;15 days"/>
    <n v="3"/>
    <s v="C"/>
    <n v="21"/>
    <n v="0"/>
  </r>
  <r>
    <s v="CHD8000037P0102"/>
    <s v="底盘车联锁板12-40"/>
    <s v="SM"/>
    <n v="212"/>
    <x v="0"/>
    <s v="VEP"/>
    <x v="1"/>
    <s v="kanban"/>
    <n v="2600"/>
    <n v="625"/>
    <n v="1000"/>
    <n v="1.27"/>
    <n v="0"/>
    <n v="200"/>
    <n v="3439"/>
    <n v="793.75"/>
    <n v="65.273335271881365"/>
    <n v="0"/>
    <n v="127"/>
    <n v="1270"/>
    <n v="4367.53"/>
    <s v="&lt;90 days"/>
    <n v="3"/>
    <s v="C"/>
    <n v="21"/>
    <n v="355.33182759772808"/>
  </r>
  <r>
    <s v="CHD8000039P0101"/>
    <s v="闭锁安装弯板"/>
    <s v="VE1"/>
    <n v="212"/>
    <x v="0"/>
    <s v="VEP"/>
    <x v="0"/>
    <s v="Order specific"/>
    <n v="2100"/>
    <n v="15"/>
    <n v="5"/>
    <n v="2.5"/>
    <n v="0"/>
    <n v="0"/>
    <n v="6"/>
    <n v="37.5"/>
    <n v="38020.833333333336"/>
    <n v="0"/>
    <n v="0"/>
    <n v="12.5"/>
    <n v="15"/>
    <s v="Order specific"/>
    <s v="Order specific"/>
    <s v="C"/>
    <s v=""/>
    <n v="0"/>
  </r>
  <r>
    <s v="CHD8000040P0104"/>
    <s v="分闸扣板"/>
    <s v="VMI"/>
    <n v="212"/>
    <x v="0"/>
    <s v="VEP"/>
    <x v="2"/>
    <s v="MRP"/>
    <s v="VMI"/>
    <n v="511"/>
    <n v="0"/>
    <n v="23"/>
    <n v="0"/>
    <n v="0"/>
    <n v="15925"/>
    <n v="11753"/>
    <n v="0.34379905808477235"/>
    <n v="0"/>
    <n v="0"/>
    <n v="0"/>
    <n v="366275"/>
    <s v="&lt;15 days"/>
    <n v="1"/>
    <s v="A"/>
    <n v="7"/>
    <n v="0"/>
  </r>
  <r>
    <s v="CHD8000042F0101"/>
    <s v="面板装配组件12-3150-40-275"/>
    <s v="VMI"/>
    <n v="212"/>
    <x v="0"/>
    <s v="VEP"/>
    <x v="2"/>
    <s v="MRP"/>
    <s v="VMI"/>
    <n v="27"/>
    <n v="0"/>
    <n v="90.1"/>
    <n v="0"/>
    <n v="0"/>
    <n v="2174"/>
    <n v="2432.6999999999998"/>
    <n v="85.793468261269552"/>
    <n v="0"/>
    <n v="0"/>
    <n v="0"/>
    <n v="195877.4"/>
    <s v="&lt;90 days"/>
    <n v="1"/>
    <s v="B"/>
    <n v="7"/>
    <n v="1474.5804887220868"/>
  </r>
  <r>
    <s v="CHD8000042F0102"/>
    <s v="面板装配组件12-1250-40-210"/>
    <s v="VMI"/>
    <n v="212"/>
    <x v="0"/>
    <s v="VEP"/>
    <x v="2"/>
    <s v="MRP"/>
    <s v="VMI"/>
    <n v="42"/>
    <n v="0"/>
    <n v="79.7"/>
    <n v="0"/>
    <n v="0"/>
    <n v="1590"/>
    <n v="3347.4"/>
    <n v="6.1981132075471699"/>
    <n v="0"/>
    <n v="0"/>
    <n v="0"/>
    <n v="126723"/>
    <s v="&lt;15 days"/>
    <n v="2"/>
    <s v="B"/>
    <n v="14"/>
    <n v="0"/>
  </r>
  <r>
    <s v="CHD8000042R0110"/>
    <s v="面板装配12-3150-40-275（中文）"/>
    <s v="VE2"/>
    <n v="212"/>
    <x v="0"/>
    <s v="VEP"/>
    <x v="0"/>
    <s v="Order specific"/>
    <n v="2100"/>
    <n v="6"/>
    <n v="0"/>
    <n v="99"/>
    <n v="0"/>
    <n v="0"/>
    <n v="35"/>
    <n v="594"/>
    <n v="438"/>
    <n v="0"/>
    <n v="0"/>
    <n v="0"/>
    <n v="3465"/>
    <s v="Order specific"/>
    <s v="Order specific"/>
    <s v="C"/>
    <s v=""/>
    <n v="0"/>
  </r>
  <r>
    <s v="CHD8000043P0101"/>
    <s v="分闸弹簧挂板12-31.5"/>
    <s v="SM"/>
    <n v="212"/>
    <x v="0"/>
    <s v="VEP"/>
    <x v="1"/>
    <s v="kanban"/>
    <n v="2600"/>
    <n v="1220"/>
    <n v="2500"/>
    <n v="1.41"/>
    <n v="0"/>
    <n v="500"/>
    <n v="32616"/>
    <n v="1720.1999999999998"/>
    <n v="6.714495952906549E-2"/>
    <n v="0"/>
    <n v="352.5"/>
    <n v="3525"/>
    <n v="45988.56"/>
    <s v="&lt;15 days"/>
    <n v="2"/>
    <s v="B"/>
    <n v="14"/>
    <n v="0"/>
  </r>
  <r>
    <s v="CHD8000043P0102"/>
    <s v="分闸弹簧挂板12-40"/>
    <s v="SM"/>
    <n v="212"/>
    <x v="0"/>
    <s v="VEP"/>
    <x v="1"/>
    <s v="kanban"/>
    <n v="2600"/>
    <n v="946"/>
    <n v="800"/>
    <n v="1.68"/>
    <n v="0"/>
    <n v="200"/>
    <n v="12014"/>
    <n v="1589.28"/>
    <n v="37.065090727484602"/>
    <n v="0"/>
    <n v="168"/>
    <n v="1344"/>
    <n v="20183.52"/>
    <s v="&lt;90 days"/>
    <n v="2"/>
    <s v="B"/>
    <n v="14"/>
    <n v="652.73132220794969"/>
  </r>
  <r>
    <s v="CHD8000045P0101"/>
    <s v="储能操作块"/>
    <s v="VMI"/>
    <n v="212"/>
    <x v="0"/>
    <s v="VEP"/>
    <x v="2"/>
    <s v="MRP"/>
    <s v="VMI"/>
    <n v="643"/>
    <n v="0"/>
    <n v="24"/>
    <n v="0"/>
    <n v="0"/>
    <n v="16040"/>
    <n v="15432"/>
    <n v="21.526807980049878"/>
    <n v="0"/>
    <n v="0"/>
    <n v="0"/>
    <n v="384960"/>
    <s v="&lt;30 days"/>
    <n v="1"/>
    <s v="A"/>
    <n v="7"/>
    <n v="6873.1640395030272"/>
  </r>
  <r>
    <s v="CHD8000046P0101"/>
    <s v="主轴150"/>
    <s v="VMI"/>
    <n v="212"/>
    <x v="0"/>
    <s v="VEP"/>
    <x v="2"/>
    <s v="MRP"/>
    <s v="VMI"/>
    <n v="7"/>
    <n v="60"/>
    <n v="70"/>
    <n v="0"/>
    <n v="0"/>
    <n v="735"/>
    <n v="490"/>
    <n v="319.31292517006801"/>
    <n v="0"/>
    <n v="0"/>
    <n v="4200"/>
    <n v="51450"/>
    <s v="&gt;90 days"/>
    <n v="2"/>
    <s v="C"/>
    <n v="14"/>
    <n v="309.22080572658132"/>
  </r>
  <r>
    <s v="CHD8000046P0102"/>
    <s v="主轴210"/>
    <s v="VMI"/>
    <n v="212"/>
    <x v="0"/>
    <s v="VEP"/>
    <x v="2"/>
    <s v="MRP"/>
    <s v="VMI"/>
    <n v="78"/>
    <n v="0"/>
    <n v="85"/>
    <n v="0"/>
    <n v="0"/>
    <n v="11838"/>
    <n v="6630"/>
    <n v="0.21583037675282987"/>
    <n v="0"/>
    <n v="0"/>
    <n v="0"/>
    <n v="1006230"/>
    <s v="&lt;15 days"/>
    <n v="1"/>
    <s v="B"/>
    <n v="7"/>
    <n v="0"/>
  </r>
  <r>
    <s v="CHD8000046P0103"/>
    <s v="主轴275"/>
    <s v="VMI"/>
    <n v="212"/>
    <x v="0"/>
    <s v="VEP"/>
    <x v="2"/>
    <s v="MRP"/>
    <s v="VMI"/>
    <n v="18"/>
    <n v="60"/>
    <n v="140"/>
    <n v="0"/>
    <n v="0"/>
    <n v="2720"/>
    <n v="2520"/>
    <n v="10.466911764705882"/>
    <n v="0"/>
    <n v="0"/>
    <n v="8400"/>
    <n v="380800"/>
    <s v="&lt;15 days"/>
    <n v="1"/>
    <s v="B"/>
    <n v="7"/>
    <n v="550.89483667017919"/>
  </r>
  <r>
    <s v="CHD8000046P0105"/>
    <s v="加长主轴外伸200/275"/>
    <s v="VMI"/>
    <n v="212"/>
    <x v="0"/>
    <s v="VEP"/>
    <x v="2"/>
    <s v="MRP"/>
    <s v="VMI"/>
    <n v="16"/>
    <n v="0"/>
    <n v="57.67"/>
    <n v="0"/>
    <n v="0"/>
    <n v="2"/>
    <n v="922.72"/>
    <n v="3285"/>
    <n v="0"/>
    <n v="0"/>
    <n v="0"/>
    <n v="115.34"/>
    <s v="&gt;90 days"/>
    <n v="3"/>
    <s v="B"/>
    <n v="21"/>
    <n v="605.10208"/>
  </r>
  <r>
    <s v="CHD8000046P0106"/>
    <s v="加长主轴外伸200"/>
    <s v="VMI"/>
    <n v="212"/>
    <x v="0"/>
    <s v="VEP"/>
    <x v="2"/>
    <s v="MRP"/>
    <s v="VMI"/>
    <n v="89"/>
    <n v="0"/>
    <n v="59.5"/>
    <n v="0"/>
    <n v="0"/>
    <n v="8"/>
    <n v="5295.5"/>
    <n v="730"/>
    <n v="0"/>
    <n v="0"/>
    <n v="0"/>
    <n v="476"/>
    <s v="&gt;90 days"/>
    <n v="3"/>
    <s v="B"/>
    <n v="21"/>
    <n v="3394.4880410958908"/>
  </r>
  <r>
    <s v="CHD8000047P0101"/>
    <s v="导向杆12-31.5"/>
    <s v="VMI"/>
    <n v="212"/>
    <x v="0"/>
    <s v="VEP"/>
    <x v="2"/>
    <s v="MRP"/>
    <s v="VMI"/>
    <n v="201"/>
    <n v="0"/>
    <n v="6.5"/>
    <n v="0"/>
    <n v="0"/>
    <n v="28462"/>
    <n v="1306.5"/>
    <n v="1.1413463565455695"/>
    <n v="0"/>
    <n v="0"/>
    <n v="0"/>
    <n v="185003"/>
    <s v="&lt;15 days"/>
    <n v="1"/>
    <s v="B"/>
    <n v="7"/>
    <n v="0"/>
  </r>
  <r>
    <s v="CHD8000047P0102"/>
    <s v="操作绝缘子导向杆40KA"/>
    <s v="VMI"/>
    <n v="212"/>
    <x v="0"/>
    <s v="VEP"/>
    <x v="2"/>
    <s v="MRP"/>
    <s v="VMI"/>
    <n v="9"/>
    <n v="0"/>
    <n v="7.89"/>
    <n v="0"/>
    <n v="0"/>
    <n v="7822"/>
    <n v="71.009999999999991"/>
    <n v="9.3793147532600365"/>
    <n v="0"/>
    <n v="0"/>
    <n v="0"/>
    <n v="61715.579999999994"/>
    <s v="&lt;15 days"/>
    <n v="2"/>
    <s v="C"/>
    <n v="14"/>
    <n v="0"/>
  </r>
  <r>
    <s v="CHD8000047P0104"/>
    <s v="导向杆12-25"/>
    <s v="VMI"/>
    <n v="212"/>
    <x v="0"/>
    <s v="VEP"/>
    <x v="2"/>
    <s v="MRP"/>
    <s v="VMI"/>
    <n v="54"/>
    <n v="0"/>
    <n v="7.52"/>
    <n v="0"/>
    <n v="0"/>
    <n v="7613"/>
    <n v="406.08"/>
    <n v="0.43149875213450672"/>
    <n v="0"/>
    <n v="0"/>
    <n v="0"/>
    <n v="57249.759999999995"/>
    <s v="&lt;15 days"/>
    <n v="2"/>
    <s v="C"/>
    <n v="14"/>
    <n v="0"/>
  </r>
  <r>
    <s v="CHD8000047P0111"/>
    <s v="导向杆12-31.5 VG3"/>
    <s v="VE2"/>
    <n v="212"/>
    <x v="0"/>
    <s v="VEP"/>
    <x v="0"/>
    <s v="Order specific"/>
    <n v="2100"/>
    <n v="22"/>
    <n v="0"/>
    <n v="8.3000000000000007"/>
    <n v="0"/>
    <n v="0"/>
    <n v="0"/>
    <n v="182.60000000000002"/>
    <s v=""/>
    <n v="0"/>
    <n v="0"/>
    <n v="0"/>
    <n v="0"/>
    <s v="Order specific"/>
    <s v="Order specific"/>
    <s v="C"/>
    <s v=""/>
    <n v="0"/>
  </r>
  <r>
    <s v="CHD8000048P0101"/>
    <s v="分闸模块扣板轴"/>
    <s v="VMI"/>
    <n v="212"/>
    <x v="0"/>
    <s v="VEP"/>
    <x v="2"/>
    <s v="MRP"/>
    <s v="VMI"/>
    <n v="415"/>
    <n v="0"/>
    <n v="8.0500000000000007"/>
    <n v="0"/>
    <n v="0"/>
    <n v="15851"/>
    <n v="3340.7500000000005"/>
    <n v="0.50659264399722415"/>
    <n v="0"/>
    <n v="0"/>
    <n v="0"/>
    <n v="127600.55000000002"/>
    <s v="&lt;15 days"/>
    <n v="2"/>
    <s v="B"/>
    <n v="14"/>
    <n v="0"/>
  </r>
  <r>
    <s v="CHD8000049P0103"/>
    <s v="脱扣半轴(双过流单边-210)"/>
    <s v="VE2"/>
    <n v="212"/>
    <x v="0"/>
    <s v="VEP"/>
    <x v="0"/>
    <s v="Order specific"/>
    <n v="2100"/>
    <n v="1"/>
    <n v="0"/>
    <n v="28.88"/>
    <n v="0"/>
    <n v="0"/>
    <n v="4"/>
    <n v="28.88"/>
    <n v="37868.75"/>
    <n v="0"/>
    <n v="0"/>
    <n v="0"/>
    <n v="115.52"/>
    <s v="Order specific"/>
    <s v="Order specific"/>
    <s v="C"/>
    <s v=""/>
    <n v="0"/>
  </r>
  <r>
    <s v="CHD8000049P0104"/>
    <s v="脱扣半轴(三过流-210)"/>
    <s v="VMI"/>
    <n v="212"/>
    <x v="0"/>
    <s v="VEP"/>
    <x v="2"/>
    <s v="MRP"/>
    <s v="VMI"/>
    <n v="29"/>
    <n v="0"/>
    <n v="37.76"/>
    <n v="0"/>
    <n v="0"/>
    <n v="0"/>
    <n v="1095.04"/>
    <s v=""/>
    <n v="0"/>
    <n v="0"/>
    <n v="0"/>
    <n v="0"/>
    <s v="&gt;90 days"/>
    <n v="4"/>
    <s v="B"/>
    <n v="0"/>
    <n v="722.72640000000001"/>
  </r>
  <r>
    <s v="CHD8000049P0105"/>
    <s v="脱扣半轴(双过流-150)"/>
    <s v="VMI"/>
    <n v="212"/>
    <x v="0"/>
    <s v="VEP"/>
    <x v="2"/>
    <s v="MRP"/>
    <s v="VMI"/>
    <n v="6"/>
    <n v="0"/>
    <n v="28.64"/>
    <n v="0"/>
    <n v="0"/>
    <n v="239"/>
    <n v="171.84"/>
    <n v="44.288702928870293"/>
    <n v="0"/>
    <n v="0"/>
    <n v="0"/>
    <n v="6844.96"/>
    <s v="&lt;90 days"/>
    <n v="3"/>
    <s v="C"/>
    <n v="21"/>
    <n v="59.637652376003778"/>
  </r>
  <r>
    <s v="CHD8000049P0112"/>
    <s v="脱扣半轴(三过流欠压-210)"/>
    <s v="VE2"/>
    <n v="212"/>
    <x v="0"/>
    <s v="VEP"/>
    <x v="0"/>
    <s v="Order specific"/>
    <n v="2100"/>
    <n v="9"/>
    <n v="0"/>
    <n v="35.21"/>
    <n v="0"/>
    <n v="0"/>
    <n v="0"/>
    <n v="316.89"/>
    <s v=""/>
    <n v="0"/>
    <n v="0"/>
    <n v="0"/>
    <n v="0"/>
    <s v="Order specific"/>
    <s v="Order specific"/>
    <s v="C"/>
    <s v=""/>
    <n v="0"/>
  </r>
  <r>
    <s v="CHD8000049P0113"/>
    <s v="失压脱扣半轴(大电流单欠压)"/>
    <s v="VMI"/>
    <n v="212"/>
    <x v="0"/>
    <s v="VEP"/>
    <x v="2"/>
    <s v="MRP"/>
    <s v="VMI"/>
    <n v="5"/>
    <n v="0"/>
    <n v="26.32"/>
    <n v="0"/>
    <n v="0"/>
    <n v="148"/>
    <n v="131.6"/>
    <n v="22.195945945945947"/>
    <n v="0"/>
    <n v="0"/>
    <n v="0"/>
    <n v="3895.36"/>
    <s v="&lt;30 days"/>
    <n v="3"/>
    <s v="C"/>
    <n v="21"/>
    <n v="4.6799123287671351"/>
  </r>
  <r>
    <s v="CHD8000050P0101"/>
    <s v="储能轴31.5"/>
    <s v="VMI"/>
    <n v="212"/>
    <x v="0"/>
    <s v="VEP"/>
    <x v="2"/>
    <s v="MRP"/>
    <s v="VMI"/>
    <n v="69"/>
    <n v="0"/>
    <n v="15.61"/>
    <n v="0"/>
    <n v="0"/>
    <n v="11848"/>
    <n v="1077.0899999999999"/>
    <n v="0.15403443619176233"/>
    <n v="0"/>
    <n v="0"/>
    <n v="0"/>
    <n v="184947.28"/>
    <s v="&lt;15 days"/>
    <n v="1"/>
    <s v="B"/>
    <n v="7"/>
    <n v="0"/>
  </r>
  <r>
    <s v="CHD8000050P0102"/>
    <s v="储能轴40"/>
    <s v="VMI"/>
    <n v="212"/>
    <x v="0"/>
    <s v="VEP"/>
    <x v="2"/>
    <s v="MRP"/>
    <s v="VMI"/>
    <n v="20"/>
    <n v="0"/>
    <n v="16"/>
    <n v="0"/>
    <n v="0"/>
    <n v="4188"/>
    <n v="320"/>
    <n v="6.0136103151862459"/>
    <n v="0"/>
    <n v="0"/>
    <n v="0"/>
    <n v="67008"/>
    <s v="&lt;15 days"/>
    <n v="2"/>
    <s v="C"/>
    <n v="14"/>
    <n v="0"/>
  </r>
  <r>
    <s v="CHD8000053P0101"/>
    <s v="手动储能轴"/>
    <s v="VMI"/>
    <n v="212"/>
    <x v="0"/>
    <s v="VEP"/>
    <x v="2"/>
    <s v="MRP"/>
    <s v="VMI"/>
    <n v="446"/>
    <n v="0"/>
    <n v="9.5299999999999994"/>
    <n v="0"/>
    <n v="0"/>
    <n v="16032"/>
    <n v="4250.38"/>
    <n v="0.45533932135728544"/>
    <n v="0"/>
    <n v="0"/>
    <n v="0"/>
    <n v="152784.95999999999"/>
    <s v="&lt;15 days"/>
    <n v="2"/>
    <s v="B"/>
    <n v="14"/>
    <n v="0"/>
  </r>
  <r>
    <s v="CHD8000053R0101"/>
    <s v="合闸半轴装配"/>
    <s v="VMI"/>
    <n v="212"/>
    <x v="0"/>
    <s v="VEP"/>
    <x v="2"/>
    <s v="MRP"/>
    <s v="VMI"/>
    <n v="89"/>
    <n v="0"/>
    <n v="32.869999999999997"/>
    <n v="0"/>
    <n v="0"/>
    <n v="15915"/>
    <n v="2925.43"/>
    <n v="10.228715048696198"/>
    <n v="0"/>
    <n v="0"/>
    <n v="0"/>
    <n v="523126.05"/>
    <s v="&lt;15 days"/>
    <n v="1"/>
    <s v="B"/>
    <n v="7"/>
    <n v="609.4558975551322"/>
  </r>
  <r>
    <s v="CHD8000053R0102"/>
    <s v="分闸脱扣半轴装配"/>
    <s v="VMI"/>
    <n v="212"/>
    <x v="0"/>
    <s v="VEP"/>
    <x v="2"/>
    <s v="MRP"/>
    <s v="VMI"/>
    <n v="92"/>
    <n v="0"/>
    <n v="32.68"/>
    <n v="0"/>
    <n v="0"/>
    <n v="13959"/>
    <n v="3006.56"/>
    <n v="2.327172433555412"/>
    <n v="0"/>
    <n v="0"/>
    <n v="0"/>
    <n v="456180.12"/>
    <s v="&lt;15 days"/>
    <n v="1"/>
    <s v="B"/>
    <n v="7"/>
    <n v="0"/>
  </r>
  <r>
    <s v="CHD8000053R0107"/>
    <s v="分闸脱扣半轴装配（固定式-XGN)"/>
    <s v="VMI"/>
    <n v="212"/>
    <x v="0"/>
    <s v="VEP"/>
    <x v="2"/>
    <s v="MRP"/>
    <s v="VMI"/>
    <n v="2"/>
    <n v="0"/>
    <n v="36.1"/>
    <n v="0"/>
    <n v="0"/>
    <n v="252"/>
    <n v="72.2"/>
    <n v="133.25396825396825"/>
    <n v="0"/>
    <n v="0"/>
    <n v="0"/>
    <n v="9097.2000000000007"/>
    <s v="&gt;90 days"/>
    <n v="3"/>
    <s v="C"/>
    <n v="21"/>
    <n v="40.142339964264451"/>
  </r>
  <r>
    <s v="CHD8000054R0101"/>
    <s v="合闸掣子轴装配"/>
    <s v="VMI"/>
    <n v="212"/>
    <x v="0"/>
    <s v="VEP"/>
    <x v="2"/>
    <s v="MRP"/>
    <s v="VMI"/>
    <n v="114"/>
    <n v="0"/>
    <n v="33.19"/>
    <n v="0"/>
    <n v="0"/>
    <n v="15996"/>
    <n v="3783.66"/>
    <n v="4.5636409102275573E-2"/>
    <n v="0"/>
    <n v="0"/>
    <n v="0"/>
    <n v="530907.24"/>
    <s v="&lt;15 days"/>
    <n v="1"/>
    <s v="B"/>
    <n v="7"/>
    <n v="0"/>
  </r>
  <r>
    <s v="CHD8000055P0101"/>
    <s v="分合闸按钮导向套"/>
    <s v="SM"/>
    <n v="212"/>
    <x v="0"/>
    <s v="VEP"/>
    <x v="1"/>
    <s v="kanban"/>
    <n v="2600"/>
    <n v="3731"/>
    <n v="400"/>
    <n v="2.36"/>
    <n v="0"/>
    <n v="100"/>
    <n v="2256"/>
    <n v="8805.16"/>
    <n v="18.444148936170212"/>
    <n v="0"/>
    <n v="118"/>
    <n v="944"/>
    <n v="5324.16"/>
    <s v="&lt;30 days"/>
    <n v="3"/>
    <s v="A"/>
    <n v="21"/>
    <n v="0"/>
  </r>
  <r>
    <s v="CHD8000056P0102"/>
    <s v="分合闸指示牌限位橡胶套"/>
    <s v="VMI"/>
    <n v="202"/>
    <x v="0"/>
    <s v="VEP"/>
    <x v="2"/>
    <s v="MRP"/>
    <s v="VMI"/>
    <n v="751"/>
    <n v="0"/>
    <n v="0.47"/>
    <n v="0"/>
    <n v="0"/>
    <n v="16041"/>
    <n v="352.96999999999997"/>
    <n v="84.895891777320614"/>
    <n v="0"/>
    <n v="0"/>
    <n v="0"/>
    <n v="7539.2699999999995"/>
    <s v="&lt;90 days"/>
    <n v="3"/>
    <s v="C"/>
    <n v="21"/>
    <n v="175.33474725333471"/>
  </r>
  <r>
    <s v="CHD8000057P0102"/>
    <s v="传动爪限位滚轮."/>
    <s v="VMI"/>
    <n v="212"/>
    <x v="0"/>
    <s v="VEP"/>
    <x v="2"/>
    <s v="MRP"/>
    <s v="VMI"/>
    <n v="1005"/>
    <n v="0"/>
    <n v="3.95"/>
    <n v="0"/>
    <n v="0"/>
    <n v="16036"/>
    <n v="3969.75"/>
    <n v="17.09372661511599"/>
    <n v="0"/>
    <n v="0"/>
    <n v="0"/>
    <n v="63342.200000000004"/>
    <s v="&lt;30 days"/>
    <n v="2"/>
    <s v="B"/>
    <n v="14"/>
    <n v="474.18987061999559"/>
  </r>
  <r>
    <s v="CHD8000058P0101"/>
    <s v="传动轮"/>
    <s v="VMI"/>
    <n v="202"/>
    <x v="0"/>
    <s v="VEP"/>
    <x v="2"/>
    <s v="MRP"/>
    <s v="VMI"/>
    <n v="512"/>
    <n v="0"/>
    <n v="10.69"/>
    <n v="0"/>
    <n v="0"/>
    <n v="16019"/>
    <n v="5473.28"/>
    <n v="22.899369498720269"/>
    <n v="0"/>
    <n v="0"/>
    <n v="0"/>
    <n v="171243.11"/>
    <s v="&lt;30 days"/>
    <n v="2"/>
    <s v="B"/>
    <n v="14"/>
    <n v="1403.8713651555918"/>
  </r>
  <r>
    <s v="CHD8000059P0101"/>
    <s v="传动爪"/>
    <s v="VMI"/>
    <n v="202"/>
    <x v="0"/>
    <s v="VEP"/>
    <x v="2"/>
    <s v="MRP"/>
    <s v="VMI"/>
    <n v="616"/>
    <n v="-1"/>
    <n v="12.28"/>
    <n v="0"/>
    <n v="0"/>
    <n v="16036"/>
    <n v="7564.48"/>
    <n v="11.653778997256175"/>
    <n v="0"/>
    <n v="0"/>
    <n v="-12.28"/>
    <n v="196922.08"/>
    <s v="&lt;15 days"/>
    <n v="1"/>
    <s v="A"/>
    <n v="7"/>
    <n v="1993.7100217808224"/>
  </r>
  <r>
    <s v="CHD8000061P0101"/>
    <s v="小链轮"/>
    <s v="SM"/>
    <n v="202"/>
    <x v="0"/>
    <s v="VEP"/>
    <x v="1"/>
    <s v="kanban"/>
    <n v="2600"/>
    <n v="66"/>
    <n v="1375"/>
    <n v="21.41"/>
    <n v="0"/>
    <n v="350"/>
    <n v="15029"/>
    <n v="1413.06"/>
    <n v="14.96040987424313"/>
    <n v="0"/>
    <n v="3746.75"/>
    <n v="29438.75"/>
    <n v="321770.89"/>
    <s v="&lt;15 days"/>
    <n v="1"/>
    <s v="B"/>
    <n v="7"/>
    <n v="496.24537931506848"/>
  </r>
  <r>
    <s v="CHD8000061R0101"/>
    <s v="储能指示装配"/>
    <s v="VMI"/>
    <n v="212"/>
    <x v="0"/>
    <s v="VEP"/>
    <x v="2"/>
    <s v="MRP"/>
    <s v="VMI"/>
    <n v="75"/>
    <n v="0"/>
    <n v="20.85"/>
    <n v="0"/>
    <n v="0"/>
    <n v="15040"/>
    <n v="1563.75"/>
    <n v="1.6017287234042554"/>
    <n v="0"/>
    <n v="0"/>
    <n v="0"/>
    <n v="313584"/>
    <s v="&lt;15 days"/>
    <n v="1"/>
    <s v="B"/>
    <n v="7"/>
    <n v="0"/>
  </r>
  <r>
    <s v="CHD8000061R0104"/>
    <s v="储能指示装配(中文)"/>
    <s v="VE2"/>
    <n v="212"/>
    <x v="0"/>
    <s v="VEP"/>
    <x v="0"/>
    <s v="Order specific"/>
    <n v="2100"/>
    <n v="34"/>
    <n v="0"/>
    <n v="22.78"/>
    <n v="0"/>
    <n v="0"/>
    <n v="177"/>
    <n v="774.52"/>
    <n v="154.66101694915253"/>
    <n v="0"/>
    <n v="0"/>
    <n v="0"/>
    <n v="4032.0600000000004"/>
    <s v="Order specific"/>
    <s v="Order specific"/>
    <s v="C"/>
    <s v=""/>
    <n v="0"/>
  </r>
  <r>
    <s v="CHD8000062P0101"/>
    <s v="辅助开关拐臂"/>
    <s v="SM"/>
    <n v="212"/>
    <x v="0"/>
    <s v="VEP"/>
    <x v="1"/>
    <s v="kanban"/>
    <n v="2600"/>
    <n v="772"/>
    <n v="2730"/>
    <n v="9"/>
    <n v="0"/>
    <n v="500"/>
    <n v="16029"/>
    <n v="6948"/>
    <n v="0.77422172312683257"/>
    <n v="0"/>
    <n v="2250"/>
    <n v="24570"/>
    <n v="144261"/>
    <s v="&lt;15 days"/>
    <n v="2"/>
    <s v="B"/>
    <n v="14"/>
    <n v="0"/>
  </r>
  <r>
    <s v="CHD8000063P0101"/>
    <s v="主输出拐臂"/>
    <s v="VMI"/>
    <n v="212"/>
    <x v="0"/>
    <s v="VEP"/>
    <x v="2"/>
    <s v="MRP"/>
    <s v="VMI"/>
    <n v="261"/>
    <n v="0"/>
    <n v="58.73"/>
    <n v="0"/>
    <n v="0"/>
    <n v="41606"/>
    <n v="15328.529999999999"/>
    <n v="6.7725808777580161"/>
    <n v="0"/>
    <n v="0"/>
    <n v="0"/>
    <n v="2443520.38"/>
    <s v="&lt;15 days"/>
    <n v="1"/>
    <s v="A"/>
    <n v="7"/>
    <n v="0"/>
  </r>
  <r>
    <s v="CHD8000064P0101"/>
    <s v="主输入拐臂12"/>
    <s v="VMI"/>
    <n v="212"/>
    <x v="0"/>
    <s v="VEP"/>
    <x v="2"/>
    <s v="MRP"/>
    <s v="VMI"/>
    <n v="105"/>
    <n v="0"/>
    <n v="18"/>
    <n v="0"/>
    <n v="0"/>
    <n v="16029"/>
    <n v="1890"/>
    <n v="5.94329028635598"/>
    <n v="0"/>
    <n v="0"/>
    <n v="0"/>
    <n v="288522"/>
    <s v="&lt;15 days"/>
    <n v="1"/>
    <s v="B"/>
    <n v="7"/>
    <n v="0"/>
  </r>
  <r>
    <s v="CHD8000064P0102"/>
    <s v="主传动拐臂"/>
    <s v="VMI"/>
    <n v="212"/>
    <x v="0"/>
    <s v="VEP"/>
    <x v="2"/>
    <s v="MRP"/>
    <s v="VMI"/>
    <n v="361"/>
    <n v="30"/>
    <n v="20"/>
    <n v="0"/>
    <n v="0"/>
    <n v="44655"/>
    <n v="7220"/>
    <n v="0.85824655693651331"/>
    <n v="0"/>
    <n v="0"/>
    <n v="600"/>
    <n v="893100"/>
    <s v="&lt;15 days"/>
    <n v="1"/>
    <s v="B"/>
    <n v="7"/>
    <n v="0"/>
  </r>
  <r>
    <s v="CHD8000065P0101"/>
    <s v="辅助开关拉动拐臂"/>
    <s v="SM"/>
    <n v="212"/>
    <x v="0"/>
    <s v="VEP"/>
    <x v="1"/>
    <s v="kanban"/>
    <n v="2600"/>
    <n v="609"/>
    <n v="2060"/>
    <n v="9"/>
    <n v="0"/>
    <n v="400"/>
    <n v="16077"/>
    <n v="5481"/>
    <n v="8.195869876220689"/>
    <n v="0"/>
    <n v="1800"/>
    <n v="18540"/>
    <n v="144693"/>
    <s v="&lt;15 days"/>
    <n v="2"/>
    <s v="B"/>
    <n v="14"/>
    <n v="0"/>
  </r>
  <r>
    <s v="CHD8000065P0110"/>
    <s v="合闸储能拐臂"/>
    <s v="VMI"/>
    <n v="212"/>
    <x v="0"/>
    <s v="VEP"/>
    <x v="2"/>
    <s v="MRP"/>
    <s v="VMI"/>
    <n v="128"/>
    <n v="0"/>
    <n v="22.61"/>
    <n v="0"/>
    <n v="0"/>
    <n v="20271"/>
    <n v="2894.08"/>
    <n v="10.965665236051501"/>
    <n v="0"/>
    <n v="0"/>
    <n v="0"/>
    <n v="458327.31"/>
    <s v="&lt;15 days"/>
    <n v="1"/>
    <s v="B"/>
    <n v="7"/>
    <n v="690.77328657534235"/>
  </r>
  <r>
    <s v="CHD8000068R0101"/>
    <s v="绝缘组件12-50-3150"/>
    <s v="VMI"/>
    <n v="212"/>
    <x v="0"/>
    <s v="VEP"/>
    <x v="2"/>
    <s v="MRP"/>
    <s v="VMI"/>
    <n v="6"/>
    <n v="0"/>
    <n v="56.28"/>
    <n v="0"/>
    <n v="0"/>
    <n v="1178"/>
    <n v="337.68"/>
    <n v="39.660441426146008"/>
    <n v="0"/>
    <n v="0"/>
    <n v="0"/>
    <n v="66297.84"/>
    <s v="&lt;90 days"/>
    <n v="2"/>
    <s v="C"/>
    <n v="14"/>
    <n v="144.19687684931506"/>
  </r>
  <r>
    <s v="CHD8000069R0101"/>
    <s v="手动分闸按钮装配"/>
    <s v="SM"/>
    <n v="212"/>
    <x v="0"/>
    <s v="VEP"/>
    <x v="1"/>
    <s v="kanban"/>
    <n v="2600"/>
    <n v="539"/>
    <n v="1750"/>
    <n v="12.89"/>
    <n v="0"/>
    <n v="350"/>
    <n v="15706"/>
    <n v="6947.71"/>
    <n v="0.13943715777409907"/>
    <n v="0"/>
    <n v="2255.75"/>
    <n v="22557.5"/>
    <n v="202450.34"/>
    <s v="&lt;15 days"/>
    <n v="1"/>
    <s v="B"/>
    <n v="7"/>
    <n v="0"/>
  </r>
  <r>
    <s v="CHD8000069R0102"/>
    <s v="手动合闸按钮装配"/>
    <s v="SM"/>
    <n v="212"/>
    <x v="0"/>
    <s v="VEP"/>
    <x v="1"/>
    <s v="kanban"/>
    <n v="2600"/>
    <n v="823"/>
    <n v="1400"/>
    <n v="14.13"/>
    <n v="0"/>
    <n v="350"/>
    <n v="15889"/>
    <n v="11628.99"/>
    <n v="12.381836490653912"/>
    <n v="0"/>
    <n v="2472.75"/>
    <n v="19782"/>
    <n v="224511.57"/>
    <s v="&lt;15 days"/>
    <n v="1"/>
    <s v="A"/>
    <n v="7"/>
    <n v="3336.0409042661449"/>
  </r>
  <r>
    <s v="CHD8000069R0103"/>
    <s v="手动分闸按钮装配(带过流)"/>
    <s v="VMI"/>
    <n v="212"/>
    <x v="0"/>
    <s v="VEP"/>
    <x v="2"/>
    <s v="MRP"/>
    <s v="VMI"/>
    <n v="75"/>
    <n v="0"/>
    <n v="13.03"/>
    <n v="0"/>
    <n v="0"/>
    <n v="338"/>
    <n v="977.25"/>
    <n v="888.74260355029583"/>
    <n v="0"/>
    <n v="0"/>
    <n v="0"/>
    <n v="4404.1399999999994"/>
    <s v="&gt;90 days"/>
    <n v="3"/>
    <s v="B"/>
    <n v="21"/>
    <n v="629.74472126699845"/>
  </r>
  <r>
    <s v="CHD8000070P0101"/>
    <s v="合闸弹簧固定杆150-31.5"/>
    <s v="VMI"/>
    <n v="212"/>
    <x v="0"/>
    <s v="VEP"/>
    <x v="2"/>
    <s v="MRP"/>
    <s v="VMI"/>
    <n v="7"/>
    <n v="0"/>
    <n v="9.3000000000000007"/>
    <n v="0"/>
    <n v="0"/>
    <n v="882"/>
    <n v="65.100000000000009"/>
    <n v="31.037414965986393"/>
    <n v="0"/>
    <n v="0"/>
    <n v="0"/>
    <n v="8202.6"/>
    <s v="&lt;90 days"/>
    <n v="3"/>
    <s v="C"/>
    <n v="21"/>
    <n v="13.895086684931506"/>
  </r>
  <r>
    <s v="CHD8000070P0104"/>
    <s v="合闸弹簧固定杆210～31.5"/>
    <s v="VMI"/>
    <n v="212"/>
    <x v="0"/>
    <s v="VEP"/>
    <x v="2"/>
    <s v="MRP"/>
    <s v="VMI"/>
    <n v="68"/>
    <n v="0"/>
    <n v="12.09"/>
    <n v="0"/>
    <n v="0"/>
    <n v="10027"/>
    <n v="822.12"/>
    <n v="0.25481200757953526"/>
    <n v="0"/>
    <n v="0"/>
    <n v="0"/>
    <n v="121226.43"/>
    <s v="&lt;15 days"/>
    <n v="2"/>
    <s v="C"/>
    <n v="14"/>
    <n v="0"/>
  </r>
  <r>
    <s v="CHD8000070R0101"/>
    <s v="分合闸指示装配"/>
    <s v="SM"/>
    <n v="212"/>
    <x v="0"/>
    <s v="VEP"/>
    <x v="1"/>
    <s v="kanban"/>
    <n v="2600"/>
    <n v="411.89299999999997"/>
    <n v="450"/>
    <n v="12.18"/>
    <n v="0"/>
    <n v="150"/>
    <n v="15657.107"/>
    <n v="5016.8567399999993"/>
    <n v="1.5852226084933827"/>
    <n v="0"/>
    <n v="913.5"/>
    <n v="5481"/>
    <n v="190703.56326"/>
    <s v="&lt;15 days"/>
    <n v="1"/>
    <s v="B"/>
    <n v="7"/>
    <n v="0"/>
  </r>
  <r>
    <s v="CHD8000070R0102"/>
    <s v="分合闸指示装配(中文)"/>
    <s v="VE2"/>
    <n v="212"/>
    <x v="0"/>
    <s v="VEP"/>
    <x v="0"/>
    <s v="Order specific"/>
    <n v="2100"/>
    <n v="32"/>
    <n v="0"/>
    <n v="13.81"/>
    <n v="0"/>
    <n v="0"/>
    <n v="415"/>
    <n v="441.92"/>
    <n v="362.26733734939756"/>
    <n v="0"/>
    <n v="0"/>
    <n v="0"/>
    <n v="5731.1500000000005"/>
    <s v="Order specific"/>
    <s v="Order specific"/>
    <s v="C"/>
    <s v=""/>
    <n v="0"/>
  </r>
  <r>
    <s v="CHD8000071P0103"/>
    <s v="合闸模块下固定杆"/>
    <s v="VMI"/>
    <n v="212"/>
    <x v="0"/>
    <s v="VEP"/>
    <x v="2"/>
    <s v="MRP"/>
    <s v="VMI"/>
    <n v="1026"/>
    <n v="0"/>
    <n v="3.88"/>
    <n v="0"/>
    <n v="0"/>
    <n v="15994"/>
    <n v="3980.88"/>
    <n v="0.73027385269476053"/>
    <n v="0"/>
    <n v="0"/>
    <n v="0"/>
    <n v="62056.72"/>
    <s v="&lt;15 days"/>
    <n v="2"/>
    <s v="B"/>
    <n v="14"/>
    <n v="0"/>
  </r>
  <r>
    <s v="CHD8000071P0106"/>
    <s v="分闸模块下固定杆"/>
    <s v="VMI"/>
    <n v="212"/>
    <x v="0"/>
    <s v="VEP"/>
    <x v="2"/>
    <s v="MRP"/>
    <s v="VMI"/>
    <n v="723"/>
    <n v="0"/>
    <n v="2.38"/>
    <n v="0"/>
    <n v="0"/>
    <n v="15890"/>
    <n v="1720.74"/>
    <n v="23.567652611705473"/>
    <n v="0"/>
    <n v="0"/>
    <n v="0"/>
    <n v="37818.199999999997"/>
    <s v="&lt;30 days"/>
    <n v="2"/>
    <s v="B"/>
    <n v="14"/>
    <n v="461.05024820956504"/>
  </r>
  <r>
    <s v="CHD8000071P0107"/>
    <s v="扣板限位杆"/>
    <s v="VMI"/>
    <n v="212"/>
    <x v="0"/>
    <s v="VEP"/>
    <x v="2"/>
    <s v="MRP"/>
    <s v="VMI"/>
    <n v="1156"/>
    <n v="0"/>
    <n v="3.1"/>
    <n v="0"/>
    <n v="0"/>
    <n v="31961"/>
    <n v="3583.6"/>
    <n v="8.2567817027001666"/>
    <n v="0"/>
    <n v="0"/>
    <n v="0"/>
    <n v="99079.1"/>
    <s v="&lt;15 days"/>
    <n v="2"/>
    <s v="B"/>
    <n v="14"/>
    <n v="0"/>
  </r>
  <r>
    <s v="CHD8000071P0108"/>
    <s v="储能指示固定杆"/>
    <s v="SM"/>
    <n v="212"/>
    <x v="0"/>
    <s v="VEP"/>
    <x v="1"/>
    <s v="kanban"/>
    <n v="2600"/>
    <n v="563"/>
    <n v="1400"/>
    <n v="3.1"/>
    <n v="0"/>
    <n v="350"/>
    <n v="15202"/>
    <n v="1745.3"/>
    <n v="27.755558479147478"/>
    <n v="0"/>
    <n v="542.5"/>
    <n v="4340"/>
    <n v="47126.200000000004"/>
    <s v="&lt;30 days"/>
    <n v="2"/>
    <s v="B"/>
    <n v="14"/>
    <n v="570.87665207375449"/>
  </r>
  <r>
    <s v="CHD8000071P0109"/>
    <s v="分闸杆(外伸12)"/>
    <s v="VE2"/>
    <n v="212"/>
    <x v="0"/>
    <s v="VEP"/>
    <x v="0"/>
    <s v="Order specific"/>
    <n v="2100"/>
    <n v="6"/>
    <n v="0"/>
    <n v="13.94"/>
    <n v="0"/>
    <n v="0"/>
    <n v="22"/>
    <n v="83.64"/>
    <n v="9340.681818181818"/>
    <n v="0"/>
    <n v="0"/>
    <n v="0"/>
    <n v="306.68"/>
    <s v="Order specific"/>
    <s v="Order specific"/>
    <s v="C"/>
    <s v=""/>
    <n v="0"/>
  </r>
  <r>
    <s v="CHD8000071P0113"/>
    <s v="3150-40分闸杆(外伸12)"/>
    <s v="VE2"/>
    <n v="212"/>
    <x v="0"/>
    <s v="VEP"/>
    <x v="0"/>
    <s v="Order specific"/>
    <n v="2100"/>
    <n v="7"/>
    <n v="0"/>
    <n v="12.32"/>
    <n v="0"/>
    <n v="0"/>
    <n v="9"/>
    <n v="86.240000000000009"/>
    <n v="243.33333333333331"/>
    <n v="0"/>
    <n v="0"/>
    <n v="0"/>
    <n v="110.88"/>
    <s v="Order specific"/>
    <s v="Order specific"/>
    <s v="C"/>
    <s v=""/>
    <n v="0"/>
  </r>
  <r>
    <s v="CHD8000071P0117"/>
    <s v="掣子限位杆"/>
    <s v="VMI"/>
    <n v="212"/>
    <x v="0"/>
    <s v="VEP"/>
    <x v="2"/>
    <s v="MRP"/>
    <s v="VMI"/>
    <n v="695"/>
    <n v="0"/>
    <n v="3.5"/>
    <n v="0"/>
    <n v="0"/>
    <n v="15996"/>
    <n v="2432.5"/>
    <n v="0.15972743185796448"/>
    <n v="0"/>
    <n v="0"/>
    <n v="0"/>
    <n v="55986"/>
    <s v="&lt;15 days"/>
    <n v="2"/>
    <s v="B"/>
    <n v="14"/>
    <n v="0"/>
  </r>
  <r>
    <s v="CHD8000071P0133"/>
    <s v="分闸杆(外伸50/P=275)"/>
    <s v="VE2"/>
    <n v="212"/>
    <x v="0"/>
    <s v="VEP"/>
    <x v="0"/>
    <s v="Order specific"/>
    <n v="2100"/>
    <n v="3"/>
    <n v="0"/>
    <n v="11.5"/>
    <n v="0"/>
    <n v="0"/>
    <n v="0"/>
    <n v="34.5"/>
    <s v=""/>
    <n v="0"/>
    <n v="0"/>
    <n v="0"/>
    <n v="0"/>
    <s v="Order specific"/>
    <s v="Order specific"/>
    <s v="C"/>
    <s v=""/>
    <n v="0"/>
  </r>
  <r>
    <s v="CHD8000071P0143"/>
    <s v="分闸杆1250-31.5(外伸80\P=210)"/>
    <s v="VE2"/>
    <n v="212"/>
    <x v="0"/>
    <s v="VEP"/>
    <x v="0"/>
    <s v="Order specific"/>
    <n v="2100"/>
    <n v="1"/>
    <n v="2"/>
    <n v="13.22"/>
    <n v="0"/>
    <n v="0"/>
    <n v="29"/>
    <n v="13.22"/>
    <n v="37.758620689655174"/>
    <n v="0"/>
    <n v="0"/>
    <n v="26.44"/>
    <n v="383.38"/>
    <s v="Order specific"/>
    <s v="Order specific"/>
    <s v="C"/>
    <s v=""/>
    <n v="0"/>
  </r>
  <r>
    <s v="CHD8000074P0101"/>
    <s v="合闸联锁凸轮"/>
    <s v="SM"/>
    <n v="202"/>
    <x v="0"/>
    <s v="VEP"/>
    <x v="1"/>
    <s v="kanban"/>
    <n v="2600"/>
    <n v="959"/>
    <n v="1400"/>
    <n v="15"/>
    <n v="0"/>
    <n v="350"/>
    <n v="16034"/>
    <n v="14385"/>
    <n v="2.2764126231757519E-2"/>
    <n v="0"/>
    <n v="2625"/>
    <n v="21000"/>
    <n v="240510"/>
    <s v="&lt;15 days"/>
    <n v="1"/>
    <s v="A"/>
    <n v="7"/>
    <n v="0"/>
  </r>
  <r>
    <s v="CHD8000075P0101"/>
    <s v="储能指示驱动块"/>
    <s v="VMI"/>
    <n v="212"/>
    <x v="0"/>
    <s v="VEP"/>
    <x v="2"/>
    <s v="MRP"/>
    <s v="VMI"/>
    <n v="419"/>
    <n v="0"/>
    <n v="3.61"/>
    <n v="0"/>
    <n v="0"/>
    <n v="16036"/>
    <n v="1512.59"/>
    <n v="21.82807433275131"/>
    <n v="0"/>
    <n v="0"/>
    <n v="0"/>
    <n v="57889.96"/>
    <s v="&lt;30 days"/>
    <n v="2"/>
    <s v="B"/>
    <n v="14"/>
    <n v="358.01784761923807"/>
  </r>
  <r>
    <s v="CHD8000077P0101"/>
    <s v="储能小齿轮"/>
    <s v="VMI"/>
    <n v="212"/>
    <x v="0"/>
    <s v="VEP"/>
    <x v="2"/>
    <s v="MRP"/>
    <s v="VMI"/>
    <n v="462"/>
    <n v="0"/>
    <n v="11.02"/>
    <n v="0"/>
    <n v="0"/>
    <n v="15998"/>
    <n v="5091.24"/>
    <n v="9.5596324540567572"/>
    <n v="0"/>
    <n v="0"/>
    <n v="0"/>
    <n v="176297.96"/>
    <s v="&lt;15 days"/>
    <n v="1"/>
    <s v="B"/>
    <n v="7"/>
    <n v="899.7128404982509"/>
  </r>
  <r>
    <s v="CHD8000078P0101"/>
    <s v="储能大齿轮"/>
    <s v="VMI"/>
    <n v="212"/>
    <x v="0"/>
    <s v="VEP"/>
    <x v="2"/>
    <s v="MRP"/>
    <s v="VMI"/>
    <n v="400"/>
    <n v="0"/>
    <n v="13.1"/>
    <n v="0"/>
    <n v="0"/>
    <n v="16025"/>
    <n v="5240"/>
    <n v="10.522932917316693"/>
    <n v="0"/>
    <n v="0"/>
    <n v="0"/>
    <n v="209927.5"/>
    <s v="&lt;15 days"/>
    <n v="1"/>
    <s v="B"/>
    <n v="7"/>
    <n v="1157.8246575342466"/>
  </r>
  <r>
    <s v="CHD8000079P0107"/>
    <s v="合闸按钮(中文/绿底)"/>
    <s v="VE1"/>
    <n v="105"/>
    <x v="0"/>
    <s v="VEP"/>
    <x v="0"/>
    <s v="Order specific"/>
    <n v="2100"/>
    <n v="5"/>
    <n v="0"/>
    <n v="3.22"/>
    <n v="0"/>
    <n v="0"/>
    <n v="0"/>
    <n v="16.100000000000001"/>
    <s v=""/>
    <n v="0"/>
    <n v="0"/>
    <n v="0"/>
    <n v="0"/>
    <s v="Order specific"/>
    <s v="Order specific"/>
    <s v="C"/>
    <s v=""/>
    <n v="0"/>
  </r>
  <r>
    <s v="CHD8000079P0108"/>
    <s v="分闸按钮(中文/红底)"/>
    <s v="VE1"/>
    <n v="105"/>
    <x v="0"/>
    <s v="VEP"/>
    <x v="0"/>
    <s v="Order specific"/>
    <n v="2100"/>
    <n v="5"/>
    <n v="0"/>
    <n v="3.22"/>
    <n v="0"/>
    <n v="0"/>
    <n v="0"/>
    <n v="16.100000000000001"/>
    <s v=""/>
    <n v="0"/>
    <n v="0"/>
    <n v="0"/>
    <n v="0"/>
    <s v="Order specific"/>
    <s v="Order specific"/>
    <s v="C"/>
    <s v=""/>
    <n v="0"/>
  </r>
  <r>
    <s v="CHD8000080P0101"/>
    <s v="手动分闸按钮拐臂"/>
    <s v="VMI"/>
    <n v="212"/>
    <x v="0"/>
    <s v="VEP"/>
    <x v="2"/>
    <s v="MRP"/>
    <s v="VMI"/>
    <n v="27"/>
    <n v="0"/>
    <n v="4.1100000000000003"/>
    <n v="0"/>
    <n v="0"/>
    <n v="1727"/>
    <n v="110.97000000000001"/>
    <n v="1.0567458019687319"/>
    <n v="0"/>
    <n v="0"/>
    <n v="0"/>
    <n v="7097.97"/>
    <s v="&lt;15 days"/>
    <n v="3"/>
    <s v="C"/>
    <n v="21"/>
    <n v="0"/>
  </r>
  <r>
    <s v="CHD8000080R0104"/>
    <s v="闭锁电磁铁装配 DC110V"/>
    <s v="VMI"/>
    <n v="219"/>
    <x v="0"/>
    <s v="VEP"/>
    <x v="2"/>
    <s v="MRP"/>
    <s v="VMI"/>
    <n v="16"/>
    <n v="0"/>
    <n v="27.18"/>
    <n v="0"/>
    <n v="0"/>
    <n v="2362"/>
    <n v="434.88"/>
    <n v="4.1723116003386957"/>
    <n v="0"/>
    <n v="0"/>
    <n v="0"/>
    <n v="64199.159999999996"/>
    <s v="&lt;15 days"/>
    <n v="2"/>
    <s v="C"/>
    <n v="14"/>
    <n v="0"/>
  </r>
  <r>
    <s v="CHD8000080R0108"/>
    <s v="闭锁电磁铁DC48V"/>
    <s v="VE1"/>
    <n v="219"/>
    <x v="0"/>
    <s v="VEP"/>
    <x v="0"/>
    <s v="Order specific"/>
    <n v="2100"/>
    <n v="7"/>
    <n v="24"/>
    <n v="27.18"/>
    <n v="0"/>
    <n v="0"/>
    <n v="216"/>
    <n v="190.26"/>
    <n v="27.037037037037035"/>
    <n v="0"/>
    <n v="0"/>
    <n v="652.31999999999994"/>
    <n v="5870.88"/>
    <s v="Order specific"/>
    <s v="Order specific"/>
    <s v="C"/>
    <s v=""/>
    <n v="0"/>
  </r>
  <r>
    <s v="CHD8000080R0109"/>
    <s v="闭锁电磁铁装配 DC24V"/>
    <s v="VE1"/>
    <n v="219"/>
    <x v="0"/>
    <s v="VEP"/>
    <x v="0"/>
    <s v="Order specific"/>
    <n v="2100"/>
    <n v="4"/>
    <n v="5"/>
    <n v="35"/>
    <n v="0"/>
    <n v="0"/>
    <n v="16"/>
    <n v="140"/>
    <n v="159.6875"/>
    <n v="0"/>
    <n v="0"/>
    <n v="175"/>
    <n v="560"/>
    <s v="Order specific"/>
    <s v="Order specific"/>
    <s v="C"/>
    <s v=""/>
    <n v="0"/>
  </r>
  <r>
    <s v="CHD8000080R0110"/>
    <s v="电动Y0闭锁DC220V"/>
    <s v="VMI"/>
    <n v="219"/>
    <x v="0"/>
    <s v="VEP"/>
    <x v="2"/>
    <s v="MRP"/>
    <s v="VMI"/>
    <n v="1"/>
    <n v="0"/>
    <n v="28.5"/>
    <n v="0"/>
    <n v="0"/>
    <n v="37"/>
    <n v="28.5"/>
    <n v="39.45945945945946"/>
    <n v="0"/>
    <n v="0"/>
    <n v="0"/>
    <n v="1054.5"/>
    <s v="&lt;90 days"/>
    <n v="3"/>
    <s v="C"/>
    <n v="21"/>
    <n v="8.7994726027397263"/>
  </r>
  <r>
    <s v="CHD8000080R0111"/>
    <s v="电动Y0闭锁DC110V"/>
    <s v="VE1"/>
    <n v="219"/>
    <x v="0"/>
    <s v="VEP"/>
    <x v="0"/>
    <s v="Order specific"/>
    <n v="2100"/>
    <n v="8"/>
    <n v="11"/>
    <n v="28.5"/>
    <n v="0"/>
    <n v="0"/>
    <n v="54"/>
    <n v="228"/>
    <n v="6.7592592592592586"/>
    <n v="0"/>
    <n v="0"/>
    <n v="313.5"/>
    <n v="1539"/>
    <s v="Order specific"/>
    <s v="Order specific"/>
    <s v="C"/>
    <s v=""/>
    <n v="0"/>
  </r>
  <r>
    <s v="CHD8000080R0113"/>
    <s v="电动Y0闭锁 DC125V"/>
    <s v="VE1"/>
    <n v="219"/>
    <x v="0"/>
    <s v="VEP"/>
    <x v="0"/>
    <s v="Order specific"/>
    <n v="2100"/>
    <n v="5"/>
    <n v="0"/>
    <n v="28.34"/>
    <n v="0"/>
    <n v="0"/>
    <n v="0"/>
    <n v="141.69999999999999"/>
    <s v=""/>
    <n v="0"/>
    <n v="0"/>
    <n v="0"/>
    <n v="0"/>
    <s v="Order specific"/>
    <s v="Order specific"/>
    <s v="C"/>
    <s v=""/>
    <n v="0"/>
  </r>
  <r>
    <s v="CHD8000080R0114"/>
    <s v="电动Y0闭锁 DC48V"/>
    <s v="VE1"/>
    <n v="219"/>
    <x v="0"/>
    <s v="VEP"/>
    <x v="0"/>
    <s v="Order specific"/>
    <n v="2100"/>
    <n v="4"/>
    <n v="7"/>
    <n v="28.5"/>
    <n v="0"/>
    <n v="0"/>
    <n v="72"/>
    <n v="114"/>
    <n v="25.347222222222225"/>
    <n v="0"/>
    <n v="0"/>
    <n v="199.5"/>
    <n v="2052"/>
    <s v="Order specific"/>
    <s v="Order specific"/>
    <s v="C"/>
    <s v=""/>
    <n v="0"/>
  </r>
  <r>
    <s v="CHD8000080R0116"/>
    <s v="合闸闭锁电磁铁DC125V"/>
    <s v="VE1"/>
    <n v="219"/>
    <x v="0"/>
    <s v="VEP"/>
    <x v="0"/>
    <s v="Order specific"/>
    <n v="2100"/>
    <n v="16"/>
    <n v="0"/>
    <n v="26.7"/>
    <n v="0"/>
    <n v="0"/>
    <n v="47"/>
    <n v="427.2"/>
    <n v="31.063829787234042"/>
    <n v="0"/>
    <n v="0"/>
    <n v="0"/>
    <n v="1254.8999999999999"/>
    <s v="Order specific"/>
    <s v="Order specific"/>
    <s v="C"/>
    <s v=""/>
    <n v="0"/>
  </r>
  <r>
    <s v="CHD8000080R0117"/>
    <s v="合闸闭锁电磁铁装配 DC230V"/>
    <s v="VE1"/>
    <n v="219"/>
    <x v="0"/>
    <s v="VEP"/>
    <x v="0"/>
    <s v="Order specific"/>
    <n v="2100"/>
    <n v="1"/>
    <n v="0"/>
    <n v="26.4"/>
    <n v="0"/>
    <n v="0"/>
    <n v="0"/>
    <n v="26.4"/>
    <s v=""/>
    <n v="0"/>
    <n v="0"/>
    <n v="0"/>
    <n v="0"/>
    <s v="Order specific"/>
    <s v="Order specific"/>
    <s v="C"/>
    <s v=""/>
    <n v="0"/>
  </r>
  <r>
    <s v="CHD8000080R0119"/>
    <s v="合闸闭锁电磁铁装配DC110 (倒装)"/>
    <s v="VE2"/>
    <n v="212"/>
    <x v="0"/>
    <s v="VEP"/>
    <x v="0"/>
    <s v="Order specific"/>
    <n v="2100"/>
    <n v="8"/>
    <n v="0"/>
    <n v="25.18"/>
    <n v="0"/>
    <n v="0"/>
    <n v="0"/>
    <n v="201.44"/>
    <s v=""/>
    <n v="0"/>
    <n v="0"/>
    <n v="0"/>
    <n v="0"/>
    <s v="Order specific"/>
    <s v="Order specific"/>
    <s v="C"/>
    <s v=""/>
    <n v="0"/>
  </r>
  <r>
    <s v="CHD8000081P0101"/>
    <s v="电动分合闸按钮拐臂"/>
    <s v="SM"/>
    <n v="212"/>
    <x v="0"/>
    <s v="VEP"/>
    <x v="1"/>
    <s v="kanban"/>
    <n v="2600"/>
    <n v="1094"/>
    <n v="800"/>
    <n v="4.3099999999999996"/>
    <n v="0"/>
    <n v="200"/>
    <n v="2745"/>
    <n v="4715.1399999999994"/>
    <n v="1.0637522768670309"/>
    <n v="0"/>
    <n v="430.99999999999994"/>
    <n v="3447.9999999999995"/>
    <n v="11830.949999999999"/>
    <s v="&lt;15 days"/>
    <n v="2"/>
    <s v="B"/>
    <n v="14"/>
    <n v="0"/>
  </r>
  <r>
    <s v="CHD8000083P0101"/>
    <s v="主轴轴承座"/>
    <s v="VMI"/>
    <n v="212"/>
    <x v="0"/>
    <s v="VEP"/>
    <x v="2"/>
    <s v="MRP"/>
    <s v="VMI"/>
    <n v="250"/>
    <n v="0"/>
    <n v="7.15"/>
    <n v="0"/>
    <n v="0"/>
    <n v="38643"/>
    <n v="1787.5"/>
    <n v="10.333307455425304"/>
    <n v="0"/>
    <n v="0"/>
    <n v="0"/>
    <n v="276297.45"/>
    <s v="&lt;15 days"/>
    <n v="1"/>
    <s v="B"/>
    <n v="7"/>
    <n v="380.5625147128797"/>
  </r>
  <r>
    <s v="CHD8000083R0101"/>
    <s v="软连接31.5"/>
    <s v="VMI"/>
    <n v="212"/>
    <x v="0"/>
    <s v="VEP"/>
    <x v="2"/>
    <s v="MRP"/>
    <s v="VMI"/>
    <n v="93"/>
    <n v="0"/>
    <n v="50.16"/>
    <n v="0"/>
    <n v="0"/>
    <n v="1836"/>
    <n v="4664.88"/>
    <n v="49.700435729847491"/>
    <n v="0"/>
    <n v="0"/>
    <n v="0"/>
    <n v="92093.759999999995"/>
    <s v="&lt;90 days"/>
    <n v="2"/>
    <s v="B"/>
    <n v="14"/>
    <n v="2211.5549387046576"/>
  </r>
  <r>
    <s v="CHD8000083R0103"/>
    <s v="软连接25"/>
    <s v="VMI"/>
    <n v="212"/>
    <x v="0"/>
    <s v="VEP"/>
    <x v="2"/>
    <s v="MRP"/>
    <s v="VMI"/>
    <n v="23"/>
    <n v="0"/>
    <n v="25.89"/>
    <n v="0"/>
    <n v="0"/>
    <n v="12"/>
    <n v="595.47"/>
    <n v="2828.75"/>
    <n v="0"/>
    <n v="0"/>
    <n v="0"/>
    <n v="310.68"/>
    <s v="&gt;90 days"/>
    <n v="3"/>
    <s v="C"/>
    <n v="21"/>
    <n v="390.09258119310653"/>
  </r>
  <r>
    <s v="CHD8000083R0104"/>
    <s v="软连接VG2"/>
    <s v="VMI"/>
    <n v="212"/>
    <x v="0"/>
    <s v="VEP"/>
    <x v="2"/>
    <s v="MRP"/>
    <s v="VMI"/>
    <n v="69"/>
    <n v="0"/>
    <n v="32.33"/>
    <n v="0"/>
    <n v="0"/>
    <n v="7602"/>
    <n v="2230.77"/>
    <n v="1.104314654038411"/>
    <n v="0"/>
    <n v="0"/>
    <n v="0"/>
    <n v="245772.65999999997"/>
    <s v="&lt;15 days"/>
    <n v="1"/>
    <s v="B"/>
    <n v="7"/>
    <n v="0"/>
  </r>
  <r>
    <s v="CHD8000084P0101"/>
    <s v="主轴轴承"/>
    <s v="SM"/>
    <n v="212"/>
    <x v="0"/>
    <s v="VEP"/>
    <x v="1"/>
    <s v="kanban"/>
    <n v="2600"/>
    <n v="2126"/>
    <n v="1660"/>
    <n v="18.600000000000001"/>
    <n v="0"/>
    <n v="800"/>
    <n v="38696"/>
    <n v="39543.600000000006"/>
    <n v="0.65084246433739923"/>
    <n v="0"/>
    <n v="7440.0000000000009"/>
    <n v="30876.000000000004"/>
    <n v="719745.60000000009"/>
    <s v="&lt;15 days"/>
    <n v="1"/>
    <s v="A"/>
    <n v="7"/>
    <n v="0"/>
  </r>
  <r>
    <s v="CHD8000085P0101"/>
    <s v="半轴轴承"/>
    <s v="VMI"/>
    <n v="212"/>
    <x v="0"/>
    <s v="VEP"/>
    <x v="2"/>
    <s v="MRP"/>
    <s v="VMI"/>
    <n v="1756"/>
    <n v="0"/>
    <n v="9.5299999999999994"/>
    <n v="0"/>
    <n v="0"/>
    <n v="97582"/>
    <n v="16734.68"/>
    <n v="7.9521838043901534"/>
    <n v="0"/>
    <n v="0"/>
    <n v="0"/>
    <n v="929956.46"/>
    <s v="&lt;15 days"/>
    <n v="1"/>
    <s v="A"/>
    <n v="7"/>
    <n v="1322.5001452864092"/>
  </r>
  <r>
    <s v="CHD8000085P0102"/>
    <s v="手动储能轴承"/>
    <s v="SM"/>
    <n v="212"/>
    <x v="0"/>
    <s v="VEP"/>
    <x v="1"/>
    <s v="kanban"/>
    <n v="2600"/>
    <n v="6081"/>
    <n v="2294"/>
    <n v="7.75"/>
    <n v="0"/>
    <n v="900"/>
    <n v="33956"/>
    <n v="47127.75"/>
    <n v="18.875603722464366"/>
    <n v="0"/>
    <n v="3487.5"/>
    <n v="17778.5"/>
    <n v="263159"/>
    <s v="&lt;30 days"/>
    <n v="1"/>
    <s v="A"/>
    <n v="7"/>
    <n v="19569.308851249727"/>
  </r>
  <r>
    <s v="CHD8000086P0101"/>
    <s v="合闸模块主轴承座"/>
    <s v="VMI"/>
    <n v="212"/>
    <x v="0"/>
    <s v="VEP"/>
    <x v="2"/>
    <s v="MRP"/>
    <s v="VMI"/>
    <n v="980"/>
    <n v="0"/>
    <n v="7.15"/>
    <n v="0"/>
    <n v="0"/>
    <n v="32068"/>
    <n v="7007"/>
    <n v="69.214325807658724"/>
    <n v="0"/>
    <n v="0"/>
    <n v="0"/>
    <n v="229286.2"/>
    <s v="&lt;90 days"/>
    <n v="1"/>
    <s v="B"/>
    <n v="7"/>
    <n v="4156.9084443032762"/>
  </r>
  <r>
    <s v="CHD8000087P0101"/>
    <s v="手动储能轴承座"/>
    <s v="VMI"/>
    <n v="212"/>
    <x v="0"/>
    <s v="VEP"/>
    <x v="2"/>
    <s v="MRP"/>
    <s v="VMI"/>
    <n v="499"/>
    <n v="0"/>
    <n v="19.54"/>
    <n v="0"/>
    <n v="0"/>
    <n v="16036"/>
    <n v="9750.4599999999991"/>
    <n v="22.306061361935644"/>
    <n v="0"/>
    <n v="0"/>
    <n v="0"/>
    <n v="313343.44"/>
    <s v="&lt;30 days"/>
    <n v="1"/>
    <s v="A"/>
    <n v="7"/>
    <n v="4415.8020632172202"/>
  </r>
  <r>
    <s v="CHD8000088P0101"/>
    <s v="主轴限位套Φ32.5×5"/>
    <s v="SM"/>
    <n v="212"/>
    <x v="0"/>
    <s v="VEP"/>
    <x v="1"/>
    <s v="kanban"/>
    <n v="2600"/>
    <n v="1401"/>
    <n v="1600"/>
    <n v="1.49"/>
    <n v="0"/>
    <n v="600"/>
    <n v="30044"/>
    <n v="2087.4899999999998"/>
    <n v="6.0622753295167087"/>
    <n v="0"/>
    <n v="447"/>
    <n v="2384"/>
    <n v="44765.56"/>
    <s v="&lt;15 days"/>
    <n v="2"/>
    <s v="B"/>
    <n v="14"/>
    <n v="0"/>
  </r>
  <r>
    <s v="CHD8000088P0102"/>
    <s v="主轴限位套Φ32.5×6"/>
    <s v="VMI"/>
    <n v="212"/>
    <x v="0"/>
    <s v="VEP"/>
    <x v="2"/>
    <s v="MRP"/>
    <s v="VMI"/>
    <n v="34"/>
    <n v="0"/>
    <n v="1.5"/>
    <n v="0"/>
    <n v="0"/>
    <n v="1764"/>
    <n v="51"/>
    <n v="289.88945578231295"/>
    <n v="0"/>
    <n v="0"/>
    <n v="0"/>
    <n v="2646"/>
    <s v="&gt;90 days"/>
    <n v="3"/>
    <s v="C"/>
    <n v="21"/>
    <n v="31.221622246340679"/>
  </r>
  <r>
    <s v="CHD8000088P0103"/>
    <s v="主轴限位套Φ32.5×67"/>
    <s v="VMI"/>
    <n v="212"/>
    <x v="0"/>
    <s v="VEP"/>
    <x v="2"/>
    <s v="MRP"/>
    <s v="VMI"/>
    <n v="17"/>
    <n v="0"/>
    <n v="2.95"/>
    <n v="0"/>
    <n v="0"/>
    <n v="882"/>
    <n v="50.150000000000006"/>
    <n v="14.070294784580499"/>
    <n v="0"/>
    <n v="0"/>
    <n v="0"/>
    <n v="2601.9"/>
    <s v="&lt;15 days"/>
    <n v="3"/>
    <s v="C"/>
    <n v="21"/>
    <n v="0"/>
  </r>
  <r>
    <s v="CHD8000088P0104"/>
    <s v="主轴限位套Φ32.5×12"/>
    <s v="SM"/>
    <n v="212"/>
    <x v="0"/>
    <s v="VEP"/>
    <x v="1"/>
    <s v="kanban"/>
    <n v="2600"/>
    <n v="1241"/>
    <n v="2400"/>
    <n v="1.5"/>
    <n v="0"/>
    <n v="600"/>
    <n v="26939"/>
    <n v="1861.5"/>
    <n v="0.23033520175210662"/>
    <n v="0"/>
    <n v="450"/>
    <n v="3600"/>
    <n v="40408.5"/>
    <s v="&lt;15 days"/>
    <n v="2"/>
    <s v="B"/>
    <n v="14"/>
    <n v="0"/>
  </r>
  <r>
    <s v="CHD8000088P0105"/>
    <s v="主轴限位套Φ32.5×18"/>
    <s v="SM"/>
    <n v="212"/>
    <x v="0"/>
    <s v="VEP"/>
    <x v="1"/>
    <s v="kanban"/>
    <n v="2600"/>
    <n v="635"/>
    <n v="700"/>
    <n v="1.64"/>
    <n v="0"/>
    <n v="350"/>
    <n v="16029"/>
    <n v="1041.3999999999999"/>
    <n v="28.259092894129392"/>
    <n v="0"/>
    <n v="287"/>
    <n v="1148"/>
    <n v="26287.559999999998"/>
    <s v="&lt;30 days"/>
    <n v="2"/>
    <s v="B"/>
    <n v="14"/>
    <n v="346.81285776163719"/>
  </r>
  <r>
    <s v="CHD8000088P0106"/>
    <s v="主轴限位套Φ32.5×22"/>
    <s v="VMI"/>
    <n v="212"/>
    <x v="0"/>
    <s v="VEP"/>
    <x v="2"/>
    <s v="MRP"/>
    <s v="VMI"/>
    <n v="17"/>
    <n v="0"/>
    <n v="1.72"/>
    <n v="0"/>
    <n v="0"/>
    <n v="882"/>
    <n v="29.24"/>
    <n v="262.78344671201813"/>
    <n v="0"/>
    <n v="0"/>
    <n v="0"/>
    <n v="1517.04"/>
    <s v="&gt;90 days"/>
    <n v="3"/>
    <s v="C"/>
    <n v="21"/>
    <n v="17.756193270197389"/>
  </r>
  <r>
    <s v="CHD8000088P0108"/>
    <s v="主轴限位套Φ32.5×11"/>
    <s v="SM"/>
    <n v="212"/>
    <x v="0"/>
    <s v="VEP"/>
    <x v="1"/>
    <s v="kanban"/>
    <n v="2600"/>
    <n v="1776"/>
    <n v="1400"/>
    <n v="1.49"/>
    <n v="0"/>
    <n v="700"/>
    <n v="30564"/>
    <n v="2646.24"/>
    <n v="0.20301662086114383"/>
    <n v="0"/>
    <n v="521.5"/>
    <n v="2086"/>
    <n v="45540.36"/>
    <s v="&lt;15 days"/>
    <n v="2"/>
    <s v="B"/>
    <n v="14"/>
    <n v="0"/>
  </r>
  <r>
    <s v="CHD8000088P0109"/>
    <s v="主轴限位套Φ32.5×43"/>
    <s v="VMI"/>
    <n v="212"/>
    <x v="0"/>
    <s v="VEP"/>
    <x v="2"/>
    <s v="MRP"/>
    <s v="VMI"/>
    <n v="105"/>
    <n v="0"/>
    <n v="2.38"/>
    <n v="0"/>
    <n v="0"/>
    <n v="10901"/>
    <n v="249.89999999999998"/>
    <n v="59.46610402715347"/>
    <n v="0"/>
    <n v="0"/>
    <n v="0"/>
    <n v="25944.379999999997"/>
    <s v="&lt;90 days"/>
    <n v="2"/>
    <s v="C"/>
    <n v="14"/>
    <n v="126.10387924842649"/>
  </r>
  <r>
    <s v="CHD8000088P0110"/>
    <s v="主轴限位套φ32.5×56"/>
    <s v="VMI"/>
    <n v="212"/>
    <x v="0"/>
    <s v="VEP"/>
    <x v="2"/>
    <s v="MRP"/>
    <s v="VMI"/>
    <n v="98"/>
    <n v="0"/>
    <n v="2.64"/>
    <n v="0"/>
    <n v="0"/>
    <n v="10028"/>
    <n v="258.72000000000003"/>
    <n v="3.8217989629038693"/>
    <n v="0"/>
    <n v="0"/>
    <n v="0"/>
    <n v="26473.920000000002"/>
    <s v="&lt;15 days"/>
    <n v="2"/>
    <s v="C"/>
    <n v="14"/>
    <n v="0"/>
  </r>
  <r>
    <s v="CHD8000088P0111"/>
    <s v="主轴限位套Φ32.5×101"/>
    <s v="VMI"/>
    <n v="212"/>
    <x v="0"/>
    <s v="VEP"/>
    <x v="2"/>
    <s v="MRP"/>
    <s v="VMI"/>
    <n v="99"/>
    <n v="0"/>
    <n v="4.01"/>
    <n v="0"/>
    <n v="0"/>
    <n v="10028"/>
    <n v="396.98999999999995"/>
    <n v="3.5670123653769443"/>
    <n v="0"/>
    <n v="0"/>
    <n v="0"/>
    <n v="40212.28"/>
    <s v="&lt;15 days"/>
    <n v="2"/>
    <s v="C"/>
    <n v="14"/>
    <n v="0"/>
  </r>
  <r>
    <s v="CHD8000088P0116"/>
    <s v="主轴限位套Φ32.5×3"/>
    <s v="SM"/>
    <n v="212"/>
    <x v="0"/>
    <s v="VEP"/>
    <x v="1"/>
    <s v="kanban"/>
    <n v="2600"/>
    <n v="1935"/>
    <n v="1000"/>
    <n v="1.46"/>
    <n v="0"/>
    <n v="500"/>
    <n v="21334"/>
    <n v="2825.1"/>
    <n v="1.6937751945251711"/>
    <n v="0"/>
    <n v="365"/>
    <n v="1460"/>
    <n v="31147.64"/>
    <s v="&lt;15 days"/>
    <n v="2"/>
    <s v="B"/>
    <n v="14"/>
    <n v="0"/>
  </r>
  <r>
    <s v="CHD8000088P0117"/>
    <s v="加长轴限位套Φ32.5×184.5"/>
    <s v="VMI"/>
    <n v="212"/>
    <x v="0"/>
    <s v="VEP"/>
    <x v="2"/>
    <s v="MRP"/>
    <s v="VMI"/>
    <n v="4"/>
    <n v="0"/>
    <n v="7.28"/>
    <n v="0"/>
    <n v="0"/>
    <n v="10"/>
    <n v="29.12"/>
    <n v="70627.5"/>
    <n v="0"/>
    <n v="0"/>
    <n v="0"/>
    <n v="72.8"/>
    <s v="&gt;90 days"/>
    <n v="3"/>
    <s v="C"/>
    <n v="21"/>
    <n v="19.213485466709145"/>
  </r>
  <r>
    <s v="CHD8000088P0134"/>
    <s v="主轴限位套φ32.5X19"/>
    <s v="SM"/>
    <n v="212"/>
    <x v="0"/>
    <s v="VEP"/>
    <x v="1"/>
    <s v="kanban"/>
    <n v="2600"/>
    <n v="1160"/>
    <n v="1050"/>
    <n v="1.65"/>
    <n v="0"/>
    <n v="300"/>
    <n v="3426"/>
    <n v="1914"/>
    <n v="0.4261529480443666"/>
    <n v="0"/>
    <n v="247.5"/>
    <n v="1732.5"/>
    <n v="5652.9"/>
    <s v="&lt;15 days"/>
    <n v="3"/>
    <s v="B"/>
    <n v="21"/>
    <n v="0"/>
  </r>
  <r>
    <s v="CHD8000089P0101"/>
    <s v="扣板限位套"/>
    <s v="VMI"/>
    <n v="212"/>
    <x v="0"/>
    <s v="VEP"/>
    <x v="2"/>
    <s v="MRP"/>
    <s v="VMI"/>
    <n v="843"/>
    <n v="0"/>
    <n v="1.96"/>
    <n v="0"/>
    <n v="0"/>
    <n v="15975"/>
    <n v="1652.28"/>
    <n v="26.503912363067293"/>
    <n v="0"/>
    <n v="0"/>
    <n v="0"/>
    <n v="31311"/>
    <s v="&lt;30 days"/>
    <n v="2"/>
    <s v="B"/>
    <n v="14"/>
    <n v="514.47409966934345"/>
  </r>
  <r>
    <s v="CHD8000090P0102"/>
    <s v="储能轴限位套Φ25.5×13"/>
    <s v="VMI"/>
    <n v="212"/>
    <x v="0"/>
    <s v="VEP"/>
    <x v="2"/>
    <s v="MRP"/>
    <s v="VMI"/>
    <n v="1109"/>
    <n v="0"/>
    <n v="1.52"/>
    <n v="0"/>
    <n v="0"/>
    <n v="32072"/>
    <n v="1685.68"/>
    <n v="9.5938825143427291"/>
    <n v="0"/>
    <n v="0"/>
    <n v="0"/>
    <n v="48749.440000000002"/>
    <s v="&lt;15 days"/>
    <n v="2"/>
    <s v="B"/>
    <n v="14"/>
    <n v="0"/>
  </r>
  <r>
    <s v="CHD8000090P0104"/>
    <s v="储能轴限位套Φ25.5×6.5"/>
    <s v="VMI"/>
    <n v="212"/>
    <x v="0"/>
    <s v="VEP"/>
    <x v="2"/>
    <s v="MRP"/>
    <s v="VMI"/>
    <n v="419"/>
    <n v="0"/>
    <n v="1.44"/>
    <n v="0"/>
    <n v="0"/>
    <n v="16036"/>
    <n v="603.36"/>
    <n v="25.2422673983537"/>
    <n v="0"/>
    <n v="0"/>
    <n v="0"/>
    <n v="23091.84"/>
    <s v="&lt;30 days"/>
    <n v="2"/>
    <s v="C"/>
    <n v="14"/>
    <n v="177.35604616178958"/>
  </r>
  <r>
    <s v="CHD8000090P0105"/>
    <s v="储能轴限位套Φ25.5×17.1"/>
    <s v="VMI"/>
    <n v="212"/>
    <x v="0"/>
    <s v="VEP"/>
    <x v="2"/>
    <s v="MRP"/>
    <s v="VMI"/>
    <n v="563"/>
    <n v="0"/>
    <n v="1.57"/>
    <n v="0"/>
    <n v="0"/>
    <n v="16036"/>
    <n v="883.91000000000008"/>
    <n v="9.5369792965826896"/>
    <n v="0"/>
    <n v="0"/>
    <n v="0"/>
    <n v="25176.52"/>
    <s v="&lt;15 days"/>
    <n v="2"/>
    <s v="C"/>
    <n v="14"/>
    <n v="0"/>
  </r>
  <r>
    <s v="CHD8000091P0101"/>
    <s v="手动储能轴限位套Φ16.5×31.5"/>
    <s v="VMI"/>
    <n v="212"/>
    <x v="0"/>
    <s v="VEP"/>
    <x v="2"/>
    <s v="MRP"/>
    <s v="VMI"/>
    <n v="537"/>
    <n v="0"/>
    <n v="1.75"/>
    <n v="0"/>
    <n v="0"/>
    <n v="15996"/>
    <n v="939.75"/>
    <n v="12.846649162290573"/>
    <n v="0"/>
    <n v="0"/>
    <n v="0"/>
    <n v="27993"/>
    <s v="&lt;15 days"/>
    <n v="2"/>
    <s v="B"/>
    <n v="14"/>
    <n v="0"/>
  </r>
  <r>
    <s v="CHD8000091P0102"/>
    <s v="手动储能轴限位套Φ16.5×54.5"/>
    <s v="VMI"/>
    <n v="212"/>
    <x v="0"/>
    <s v="VEP"/>
    <x v="2"/>
    <s v="MRP"/>
    <s v="VMI"/>
    <n v="511"/>
    <n v="0"/>
    <n v="2.25"/>
    <n v="0"/>
    <n v="0"/>
    <n v="15996"/>
    <n v="1149.75"/>
    <n v="12.253375843960992"/>
    <n v="0"/>
    <n v="0"/>
    <n v="0"/>
    <n v="35991"/>
    <s v="&lt;15 days"/>
    <n v="2"/>
    <s v="B"/>
    <n v="14"/>
    <n v="0"/>
  </r>
  <r>
    <s v="CHD8000091P0103"/>
    <s v="主轴限位套Φ32.5×141"/>
    <s v="SM"/>
    <n v="212"/>
    <x v="0"/>
    <s v="VEP"/>
    <x v="1"/>
    <s v="kanban"/>
    <n v="2600"/>
    <n v="149"/>
    <n v="300"/>
    <n v="5.27"/>
    <n v="0"/>
    <n v="100"/>
    <n v="2720"/>
    <n v="785.2299999999999"/>
    <n v="68.571691176470594"/>
    <n v="0"/>
    <n v="263.5"/>
    <n v="1580.9999999999998"/>
    <n v="14334.4"/>
    <s v="&lt;90 days"/>
    <n v="2"/>
    <s v="C"/>
    <n v="14"/>
    <n v="412.44246271345469"/>
  </r>
  <r>
    <s v="CHD8000091P0104"/>
    <s v="主轴限位套φ32.5×68"/>
    <s v="SM"/>
    <n v="212"/>
    <x v="0"/>
    <s v="VEP"/>
    <x v="1"/>
    <s v="kanban"/>
    <n v="2600"/>
    <n v="149"/>
    <n v="150"/>
    <n v="2.99"/>
    <n v="0"/>
    <n v="50"/>
    <n v="1828"/>
    <n v="445.51000000000005"/>
    <n v="29.75109409190372"/>
    <n v="0"/>
    <n v="74.75"/>
    <n v="448.50000000000006"/>
    <n v="5465.72"/>
    <s v="&lt;30 days"/>
    <n v="3"/>
    <s v="C"/>
    <n v="21"/>
    <n v="86.488985753424672"/>
  </r>
  <r>
    <s v="CHD8000091P0105"/>
    <s v="主轴限位套Φ32.5×96"/>
    <s v="SM"/>
    <n v="212"/>
    <x v="0"/>
    <s v="VEP"/>
    <x v="1"/>
    <s v="kanban"/>
    <n v="2600"/>
    <n v="297"/>
    <n v="300"/>
    <n v="4.05"/>
    <n v="0"/>
    <n v="100"/>
    <n v="2720"/>
    <n v="1202.8499999999999"/>
    <n v="19.994485294117649"/>
    <n v="0"/>
    <n v="202.5"/>
    <n v="1215"/>
    <n v="11016"/>
    <s v="&lt;30 days"/>
    <n v="2"/>
    <s v="B"/>
    <n v="14"/>
    <n v="238.01102702951189"/>
  </r>
  <r>
    <s v="CHD8000091P0106"/>
    <s v="主轴限位套φ32.5×76"/>
    <s v="SM"/>
    <n v="212"/>
    <x v="0"/>
    <s v="VEP"/>
    <x v="1"/>
    <s v="kanban"/>
    <n v="2600"/>
    <n v="196"/>
    <n v="100"/>
    <n v="3.06"/>
    <n v="0"/>
    <n v="50"/>
    <n v="1828"/>
    <n v="599.76"/>
    <n v="59.302516411378555"/>
    <n v="0"/>
    <n v="76.5"/>
    <n v="306"/>
    <n v="5593.68"/>
    <s v="&lt;90 days"/>
    <n v="3"/>
    <s v="C"/>
    <n v="21"/>
    <n v="255.66755506849313"/>
  </r>
  <r>
    <s v="CHD8000091P0107"/>
    <s v="主轴限位套φ32.5×31"/>
    <s v="SM"/>
    <n v="212"/>
    <x v="0"/>
    <s v="VEP"/>
    <x v="1"/>
    <s v="kanban"/>
    <n v="2600"/>
    <n v="193"/>
    <n v="150"/>
    <n v="1.97"/>
    <n v="0"/>
    <n v="50"/>
    <n v="1828"/>
    <n v="380.21"/>
    <n v="39.135667396061272"/>
    <n v="0"/>
    <n v="49.25"/>
    <n v="295.5"/>
    <n v="3601.16"/>
    <s v="&lt;90 days"/>
    <n v="3"/>
    <s v="C"/>
    <n v="21"/>
    <n v="116.28622403131118"/>
  </r>
  <r>
    <s v="CHD8000091P0111"/>
    <s v="主轴限位套Φ32.5×37"/>
    <s v="SM"/>
    <n v="212"/>
    <x v="0"/>
    <s v="VEP"/>
    <x v="1"/>
    <s v="kanban"/>
    <n v="2600"/>
    <n v="202"/>
    <n v="100"/>
    <n v="2.35"/>
    <n v="0"/>
    <n v="50"/>
    <n v="1828"/>
    <n v="474.70000000000005"/>
    <n v="38.536652078774615"/>
    <n v="0"/>
    <n v="58.75"/>
    <n v="235"/>
    <n v="4295.8"/>
    <s v="&lt;90 days"/>
    <n v="3"/>
    <s v="C"/>
    <n v="21"/>
    <n v="142.57253480019875"/>
  </r>
  <r>
    <s v="CHD8000091P0112"/>
    <s v="主轴限位套Φ32.5×42"/>
    <s v="SM"/>
    <n v="212"/>
    <x v="0"/>
    <s v="VEP"/>
    <x v="1"/>
    <s v="kanban"/>
    <n v="2600"/>
    <n v="341"/>
    <n v="100"/>
    <n v="2.37"/>
    <n v="0"/>
    <n v="100"/>
    <n v="3291"/>
    <n v="808.17000000000007"/>
    <n v="22.403524764509267"/>
    <n v="0"/>
    <n v="118.5"/>
    <n v="237"/>
    <n v="7799.67"/>
    <s v="&lt;30 days"/>
    <n v="3"/>
    <s v="C"/>
    <n v="21"/>
    <n v="33.415686583480301"/>
  </r>
  <r>
    <s v="CHD8000092P0101"/>
    <s v="掣子轴限位套φ14.5×12"/>
    <s v="VMI"/>
    <n v="212"/>
    <x v="0"/>
    <s v="VEP"/>
    <x v="2"/>
    <s v="MRP"/>
    <s v="VMI"/>
    <n v="507"/>
    <n v="0"/>
    <n v="1.46"/>
    <n v="0"/>
    <n v="0"/>
    <n v="15996"/>
    <n v="740.22"/>
    <n v="7.7810077519379846"/>
    <n v="0"/>
    <n v="0"/>
    <n v="0"/>
    <n v="23354.16"/>
    <s v="&lt;15 days"/>
    <n v="2"/>
    <s v="C"/>
    <n v="14"/>
    <n v="0"/>
  </r>
  <r>
    <s v="CHD8000092P0102"/>
    <s v="掣子轴限位套Φ14.5×17"/>
    <s v="VMI"/>
    <n v="212"/>
    <x v="0"/>
    <s v="VEP"/>
    <x v="2"/>
    <s v="MRP"/>
    <s v="VMI"/>
    <n v="663"/>
    <n v="0"/>
    <n v="1.49"/>
    <n v="0"/>
    <n v="0"/>
    <n v="15996"/>
    <n v="987.87"/>
    <n v="11.568829707426856"/>
    <n v="0"/>
    <n v="0"/>
    <n v="0"/>
    <n v="23834.04"/>
    <s v="&lt;15 days"/>
    <n v="2"/>
    <s v="B"/>
    <n v="14"/>
    <n v="0"/>
  </r>
  <r>
    <s v="CHD8000092R0114"/>
    <s v="操作手柄(摇把)"/>
    <s v="VMI"/>
    <n v="212"/>
    <x v="0"/>
    <s v="VEP"/>
    <x v="2"/>
    <s v="MRP"/>
    <s v="VMI"/>
    <n v="65"/>
    <n v="0"/>
    <n v="56.8"/>
    <n v="0"/>
    <n v="0"/>
    <n v="3084"/>
    <n v="3692"/>
    <n v="78.467898832684824"/>
    <n v="0"/>
    <n v="0"/>
    <n v="0"/>
    <n v="175171.19999999998"/>
    <s v="&lt;90 days"/>
    <n v="1"/>
    <s v="B"/>
    <n v="7"/>
    <n v="2219.3439742143432"/>
  </r>
  <r>
    <s v="CHD8000098P0101"/>
    <s v="碟簧Φ16.3×1.7"/>
    <s v="VMI"/>
    <n v="219"/>
    <x v="0"/>
    <s v="VEP"/>
    <x v="2"/>
    <s v="MRP"/>
    <s v="VMI"/>
    <n v="23675"/>
    <n v="0"/>
    <n v="0.91"/>
    <n v="0"/>
    <n v="0"/>
    <n v="727745"/>
    <n v="21544.25"/>
    <n v="3.2600704917244365E-2"/>
    <n v="0"/>
    <n v="0"/>
    <n v="0"/>
    <n v="662247.95000000007"/>
    <s v="&lt;15 days"/>
    <n v="1"/>
    <s v="A"/>
    <n v="7"/>
    <n v="0"/>
  </r>
  <r>
    <s v="CHD8000098P0102"/>
    <s v="碟簧Φ18.3×1.95"/>
    <s v="VMI"/>
    <n v="219"/>
    <x v="0"/>
    <s v="VEP"/>
    <x v="2"/>
    <s v="MRP"/>
    <s v="VMI"/>
    <n v="9453"/>
    <n v="0"/>
    <n v="0.99"/>
    <n v="0"/>
    <n v="0"/>
    <n v="180159"/>
    <n v="9358.4699999999993"/>
    <n v="47.965269567437652"/>
    <n v="0"/>
    <n v="0"/>
    <n v="0"/>
    <n v="178357.41"/>
    <s v="&lt;90 days"/>
    <n v="1"/>
    <s v="A"/>
    <n v="7"/>
    <n v="5275.1852503371747"/>
  </r>
  <r>
    <s v="CHD8000098P0103"/>
    <s v="碟簧Φ20.4×2.25"/>
    <s v="VMI"/>
    <n v="219"/>
    <x v="0"/>
    <s v="VEP"/>
    <x v="2"/>
    <s v="MRP"/>
    <s v="VMI"/>
    <n v="132"/>
    <n v="0"/>
    <n v="1.21"/>
    <n v="0"/>
    <n v="0"/>
    <n v="25652"/>
    <n v="159.72"/>
    <n v="134.5058864805863"/>
    <n v="0"/>
    <n v="0"/>
    <n v="0"/>
    <n v="31038.92"/>
    <s v="&gt;90 days"/>
    <n v="2"/>
    <s v="C"/>
    <n v="14"/>
    <n v="94.443094327784621"/>
  </r>
  <r>
    <s v="CHD8000098P0104"/>
    <s v="碟簧Φ12.2×1.5"/>
    <s v="VMI"/>
    <n v="219"/>
    <x v="0"/>
    <s v="VEP"/>
    <x v="2"/>
    <s v="MRP"/>
    <s v="VMI"/>
    <n v="18676"/>
    <n v="0"/>
    <n v="0.82"/>
    <n v="0"/>
    <n v="0"/>
    <n v="213093"/>
    <n v="15314.32"/>
    <n v="0.22609846405090736"/>
    <n v="0"/>
    <n v="0"/>
    <n v="0"/>
    <n v="174736.25999999998"/>
    <s v="&lt;15 days"/>
    <n v="1"/>
    <s v="A"/>
    <n v="7"/>
    <n v="0"/>
  </r>
  <r>
    <s v="CHD8000101P0101"/>
    <s v="分闸弹簧12-31.5"/>
    <s v="VMI"/>
    <n v="219"/>
    <x v="0"/>
    <s v="VEP"/>
    <x v="2"/>
    <s v="MRP"/>
    <s v="VMI"/>
    <n v="561"/>
    <n v="0"/>
    <n v="5.34"/>
    <n v="0"/>
    <n v="0"/>
    <n v="41614"/>
    <n v="2995.74"/>
    <n v="163.80881434132743"/>
    <n v="0"/>
    <n v="0"/>
    <n v="0"/>
    <n v="222218.75999999998"/>
    <s v="&gt;90 days"/>
    <n v="1"/>
    <s v="B"/>
    <n v="7"/>
    <n v="1892.6977158103141"/>
  </r>
  <r>
    <s v="CHD8000101P0107"/>
    <s v="计数器拉簧"/>
    <s v="VMI"/>
    <n v="219"/>
    <x v="0"/>
    <s v="VEP"/>
    <x v="2"/>
    <s v="MRP"/>
    <s v="VMI"/>
    <n v="640"/>
    <n v="0"/>
    <n v="0.25"/>
    <n v="0"/>
    <n v="0"/>
    <n v="16039"/>
    <n v="160"/>
    <n v="12.766693684144895"/>
    <n v="0"/>
    <n v="0"/>
    <n v="0"/>
    <n v="4009.75"/>
    <s v="&lt;15 days"/>
    <n v="3"/>
    <s v="C"/>
    <n v="21"/>
    <n v="0"/>
  </r>
  <r>
    <s v="CHD8000102P0101"/>
    <s v="分闸按钮拐臂复位簧"/>
    <s v="VMI"/>
    <n v="219"/>
    <x v="0"/>
    <s v="VEP"/>
    <x v="2"/>
    <s v="MRP"/>
    <s v="VMI"/>
    <n v="635"/>
    <n v="0"/>
    <n v="0.34"/>
    <n v="0"/>
    <n v="0"/>
    <n v="15975"/>
    <n v="215.9"/>
    <n v="14.622848200312989"/>
    <n v="0"/>
    <n v="0"/>
    <n v="0"/>
    <n v="5431.5"/>
    <s v="&lt;15 days"/>
    <n v="3"/>
    <s v="C"/>
    <n v="21"/>
    <n v="0"/>
  </r>
  <r>
    <s v="CHD8000104P0101"/>
    <s v="合闸按钮拐臂复位簧"/>
    <s v="VMI"/>
    <n v="219"/>
    <x v="0"/>
    <s v="VEP"/>
    <x v="2"/>
    <s v="MRP"/>
    <s v="VMI"/>
    <n v="587"/>
    <n v="0"/>
    <n v="0.34"/>
    <n v="0"/>
    <n v="0"/>
    <n v="15996"/>
    <n v="199.58"/>
    <n v="14.489559889972492"/>
    <n v="0"/>
    <n v="0"/>
    <n v="0"/>
    <n v="5438.64"/>
    <s v="&lt;15 days"/>
    <n v="3"/>
    <s v="C"/>
    <n v="21"/>
    <n v="0"/>
  </r>
  <r>
    <s v="CHD8000106P0101"/>
    <s v="传动爪复位簧"/>
    <s v="VMI"/>
    <n v="219"/>
    <x v="0"/>
    <s v="VEP"/>
    <x v="2"/>
    <s v="MRP"/>
    <s v="VMI"/>
    <n v="455"/>
    <n v="0"/>
    <n v="0.3"/>
    <n v="0"/>
    <n v="0"/>
    <n v="16036"/>
    <n v="136.5"/>
    <n v="13.36087553005737"/>
    <n v="0"/>
    <n v="0"/>
    <n v="0"/>
    <n v="4810.8"/>
    <s v="&lt;15 days"/>
    <n v="3"/>
    <s v="C"/>
    <n v="21"/>
    <n v="0"/>
  </r>
  <r>
    <s v="CHD8000107P0101"/>
    <s v="手动储能操作块复位簧"/>
    <s v="VMI"/>
    <n v="219"/>
    <x v="0"/>
    <s v="VEP"/>
    <x v="2"/>
    <s v="MRP"/>
    <s v="VMI"/>
    <n v="740"/>
    <n v="0"/>
    <n v="0.43"/>
    <n v="0"/>
    <n v="0"/>
    <n v="16036"/>
    <n v="318.2"/>
    <n v="10.356385632327264"/>
    <n v="0"/>
    <n v="0"/>
    <n v="0"/>
    <n v="6895.48"/>
    <s v="&lt;15 days"/>
    <n v="3"/>
    <s v="C"/>
    <n v="21"/>
    <n v="0"/>
  </r>
  <r>
    <s v="CHD8000108P0102"/>
    <s v="联锁复位拉簧"/>
    <s v="SM"/>
    <n v="219"/>
    <x v="0"/>
    <s v="VEP"/>
    <x v="1"/>
    <s v="kanban"/>
    <n v="2600"/>
    <n v="851"/>
    <n v="1200"/>
    <n v="0.15"/>
    <n v="0"/>
    <n v="300"/>
    <n v="17002"/>
    <n v="127.64999999999999"/>
    <n v="15.886366309845902"/>
    <n v="0"/>
    <n v="22.5"/>
    <n v="180"/>
    <n v="2550.2999999999997"/>
    <s v="&lt;30 days"/>
    <n v="3"/>
    <s v="C"/>
    <n v="21"/>
    <n v="0"/>
  </r>
  <r>
    <s v="CHD8000110P0101"/>
    <s v="扣板复位簧"/>
    <s v="VMI"/>
    <n v="219"/>
    <x v="0"/>
    <s v="VEP"/>
    <x v="2"/>
    <s v="MRP"/>
    <s v="VMI"/>
    <n v="491"/>
    <n v="0"/>
    <n v="0.77"/>
    <n v="0"/>
    <n v="0"/>
    <n v="15895"/>
    <n v="378.07"/>
    <n v="19.541679773513682"/>
    <n v="0"/>
    <n v="0"/>
    <n v="0"/>
    <n v="12239.15"/>
    <s v="&lt;30 days"/>
    <n v="2"/>
    <s v="C"/>
    <n v="14"/>
    <n v="70.761281093958743"/>
  </r>
  <r>
    <s v="CHD8000113P0101"/>
    <s v="航空插弯管盖"/>
    <s v="VMI"/>
    <n v="212"/>
    <x v="0"/>
    <s v="VEP"/>
    <x v="2"/>
    <s v="MRP"/>
    <s v="VMI"/>
    <n v="27"/>
    <n v="0"/>
    <n v="2.79"/>
    <n v="0"/>
    <n v="0"/>
    <n v="795"/>
    <n v="75.33"/>
    <n v="225.42767295597483"/>
    <n v="0"/>
    <n v="0"/>
    <n v="0"/>
    <n v="2218.0500000000002"/>
    <s v="&gt;90 days"/>
    <n v="3"/>
    <s v="C"/>
    <n v="21"/>
    <n v="45.086275456853492"/>
  </r>
  <r>
    <s v="CHD8000115P0102"/>
    <s v="操作绝缘子锁盖40kA"/>
    <s v="VMI"/>
    <n v="212"/>
    <x v="0"/>
    <s v="VEP"/>
    <x v="2"/>
    <s v="MRP"/>
    <s v="VMI"/>
    <n v="7"/>
    <n v="0"/>
    <n v="6.51"/>
    <n v="0"/>
    <n v="0"/>
    <n v="7829"/>
    <n v="45.57"/>
    <n v="1.2587814535700601"/>
    <n v="0"/>
    <n v="0"/>
    <n v="0"/>
    <n v="50966.79"/>
    <s v="&lt;15 days"/>
    <n v="2"/>
    <s v="C"/>
    <n v="14"/>
    <n v="0"/>
  </r>
  <r>
    <s v="CHD8000115P0104"/>
    <s v="碟簧锁盖12-25"/>
    <s v="VMI"/>
    <n v="212"/>
    <x v="0"/>
    <s v="VEP"/>
    <x v="2"/>
    <s v="MRP"/>
    <s v="VMI"/>
    <n v="54"/>
    <n v="0"/>
    <n v="6.12"/>
    <n v="0"/>
    <n v="0"/>
    <n v="7610"/>
    <n v="330.48"/>
    <n v="0.33574244415243099"/>
    <n v="0"/>
    <n v="0"/>
    <n v="0"/>
    <n v="46573.200000000004"/>
    <s v="&lt;15 days"/>
    <n v="2"/>
    <s v="C"/>
    <n v="14"/>
    <n v="0"/>
  </r>
  <r>
    <s v="CHD8000115P0105"/>
    <s v="碟簧锁盖12-31.5"/>
    <s v="VMI"/>
    <n v="212"/>
    <x v="0"/>
    <s v="VEP"/>
    <x v="2"/>
    <s v="MRP"/>
    <s v="VMI"/>
    <n v="201"/>
    <n v="0"/>
    <n v="5"/>
    <n v="0"/>
    <n v="0"/>
    <n v="28462"/>
    <n v="1005"/>
    <n v="0.69250228374675005"/>
    <n v="0"/>
    <n v="0"/>
    <n v="0"/>
    <n v="142310"/>
    <s v="&lt;15 days"/>
    <n v="2"/>
    <s v="B"/>
    <n v="14"/>
    <n v="0"/>
  </r>
  <r>
    <s v="CHD8000119P0102"/>
    <s v="链轮轴承盖板"/>
    <s v="VMI"/>
    <n v="212"/>
    <x v="0"/>
    <s v="VEP"/>
    <x v="2"/>
    <s v="MRP"/>
    <s v="VMI"/>
    <n v="508"/>
    <n v="0"/>
    <n v="0.99"/>
    <n v="0"/>
    <n v="0"/>
    <n v="16036"/>
    <n v="502.92"/>
    <n v="4.5750187079072084"/>
    <n v="0"/>
    <n v="0"/>
    <n v="0"/>
    <n v="15875.64"/>
    <s v="&lt;15 days"/>
    <n v="2"/>
    <s v="C"/>
    <n v="14"/>
    <n v="0"/>
  </r>
  <r>
    <s v="CHD8000123P0105"/>
    <s v="极柱密封垫25"/>
    <s v="VMI"/>
    <n v="202"/>
    <x v="0"/>
    <s v="VEP"/>
    <x v="2"/>
    <s v="MRP"/>
    <s v="VMI"/>
    <n v="52"/>
    <n v="0"/>
    <n v="5.35"/>
    <n v="0"/>
    <n v="0"/>
    <n v="7635"/>
    <n v="278.2"/>
    <n v="24.285527177472165"/>
    <n v="0"/>
    <n v="0"/>
    <n v="0"/>
    <n v="40847.25"/>
    <s v="&lt;30 days"/>
    <n v="2"/>
    <s v="C"/>
    <n v="14"/>
    <n v="77.764266853629593"/>
  </r>
  <r>
    <s v="CHD8000123P0113"/>
    <s v="操作绝缘子密封圈630A 25kA(95kV)"/>
    <s v="VE1"/>
    <n v="202"/>
    <x v="0"/>
    <s v="VEP"/>
    <x v="0"/>
    <s v="Order specific"/>
    <n v="2100"/>
    <n v="64"/>
    <n v="0"/>
    <n v="7.75"/>
    <n v="0"/>
    <n v="0"/>
    <n v="42"/>
    <n v="496"/>
    <n v="451.90476190476193"/>
    <n v="0"/>
    <n v="0"/>
    <n v="0"/>
    <n v="325.5"/>
    <s v="Order specific"/>
    <s v="Order specific"/>
    <s v="C"/>
    <s v=""/>
    <n v="0"/>
  </r>
  <r>
    <s v="CHD8000123P0114"/>
    <s v="操作绝缘子密封圈1250A 31.5kA(95kV)"/>
    <s v="VE1"/>
    <n v="202"/>
    <x v="0"/>
    <s v="VEP"/>
    <x v="0"/>
    <s v="Order specific"/>
    <n v="2100"/>
    <n v="31"/>
    <n v="0"/>
    <n v="8.16"/>
    <n v="0"/>
    <n v="0"/>
    <n v="291"/>
    <n v="252.96"/>
    <n v="80.274914089347078"/>
    <n v="0"/>
    <n v="0"/>
    <n v="0"/>
    <n v="2374.56"/>
    <s v="Order specific"/>
    <s v="Order specific"/>
    <s v="C"/>
    <s v=""/>
    <n v="0"/>
  </r>
  <r>
    <s v="CHD8000123P0115"/>
    <s v="操作绝缘子密封圈3150A 40kA(95kV)"/>
    <s v="VE1"/>
    <n v="202"/>
    <x v="0"/>
    <s v="VEP"/>
    <x v="0"/>
    <s v="Order specific"/>
    <n v="2100"/>
    <n v="6"/>
    <n v="0"/>
    <n v="8.59"/>
    <n v="0"/>
    <n v="0"/>
    <n v="270"/>
    <n v="51.54"/>
    <n v="41.907407407407405"/>
    <n v="0"/>
    <n v="0"/>
    <n v="0"/>
    <n v="2319.3000000000002"/>
    <s v="Order specific"/>
    <s v="Order specific"/>
    <s v="C"/>
    <s v=""/>
    <n v="0"/>
  </r>
  <r>
    <s v="CHD8000125P0103"/>
    <s v="涨圈12-50-3150"/>
    <s v="VMI"/>
    <n v="219"/>
    <x v="0"/>
    <s v="VEP"/>
    <x v="2"/>
    <s v="MRP"/>
    <s v="VMI"/>
    <n v="6"/>
    <n v="0"/>
    <n v="0.65"/>
    <n v="0"/>
    <n v="0"/>
    <n v="1169"/>
    <n v="3.9000000000000004"/>
    <n v="1.8733960650128316"/>
    <n v="0"/>
    <n v="0"/>
    <n v="0"/>
    <n v="759.85"/>
    <s v="&lt;15 days"/>
    <n v="3"/>
    <s v="C"/>
    <n v="21"/>
    <n v="0"/>
  </r>
  <r>
    <s v="CHD8000133P0101"/>
    <s v="航空插弯管"/>
    <s v="VMI"/>
    <n v="212"/>
    <x v="0"/>
    <s v="VEP"/>
    <x v="2"/>
    <s v="MRP"/>
    <s v="VMI"/>
    <n v="26"/>
    <n v="0"/>
    <n v="3.49"/>
    <n v="0"/>
    <n v="0"/>
    <n v="801"/>
    <n v="90.740000000000009"/>
    <n v="2.7340823970037453"/>
    <n v="0"/>
    <n v="0"/>
    <n v="0"/>
    <n v="2795.4900000000002"/>
    <s v="&lt;15 days"/>
    <n v="3"/>
    <s v="C"/>
    <n v="21"/>
    <n v="0"/>
  </r>
  <r>
    <s v="CHD8000134P0102"/>
    <s v="小绝缘罩3150-40"/>
    <s v="VMI"/>
    <n v="212"/>
    <x v="0"/>
    <s v="VEP"/>
    <x v="2"/>
    <s v="MRP"/>
    <s v="VMI"/>
    <n v="14"/>
    <n v="0"/>
    <n v="6.49"/>
    <n v="0"/>
    <n v="0"/>
    <n v="5136"/>
    <n v="90.86"/>
    <n v="1.8477414330218067"/>
    <n v="0"/>
    <n v="0"/>
    <n v="0"/>
    <n v="33332.639999999999"/>
    <s v="&lt;15 days"/>
    <n v="2"/>
    <s v="C"/>
    <n v="14"/>
    <n v="0"/>
  </r>
  <r>
    <s v="CHD8000138P0116"/>
    <s v="VEP标识 (L=315,无logo)"/>
    <s v="VE1"/>
    <n v="105"/>
    <x v="0"/>
    <s v="VEP"/>
    <x v="0"/>
    <s v="Order specific"/>
    <n v="2100"/>
    <n v="50"/>
    <n v="0"/>
    <n v="2.15"/>
    <n v="0"/>
    <n v="0"/>
    <n v="0"/>
    <n v="107.5"/>
    <s v=""/>
    <n v="0"/>
    <n v="0"/>
    <n v="0"/>
    <n v="0"/>
    <s v="Order specific"/>
    <s v="Order specific"/>
    <s v="C"/>
    <s v=""/>
    <n v="0"/>
  </r>
  <r>
    <s v="CHD8000138P0117"/>
    <s v="VEP标识 (L=365,无logo)"/>
    <s v="VE1"/>
    <n v="105"/>
    <x v="0"/>
    <s v="VEP"/>
    <x v="0"/>
    <s v="Order specific"/>
    <n v="2100"/>
    <n v="50"/>
    <n v="0"/>
    <n v="2.65"/>
    <n v="0"/>
    <n v="0"/>
    <n v="0"/>
    <n v="132.5"/>
    <s v=""/>
    <n v="0"/>
    <n v="0"/>
    <n v="0"/>
    <n v="0"/>
    <s v="Order specific"/>
    <s v="Order specific"/>
    <s v="C"/>
    <s v=""/>
    <n v="0"/>
  </r>
  <r>
    <s v="CHD8000138P0118"/>
    <s v="SE标识 (L=315)"/>
    <s v="VE1"/>
    <n v="105"/>
    <x v="0"/>
    <s v="VEP"/>
    <x v="0"/>
    <s v="Order specific"/>
    <n v="2100"/>
    <n v="4"/>
    <n v="0"/>
    <n v="2.15"/>
    <n v="0"/>
    <n v="0"/>
    <n v="0"/>
    <n v="8.6"/>
    <s v=""/>
    <n v="0"/>
    <n v="0"/>
    <n v="0"/>
    <n v="0"/>
    <s v="Order specific"/>
    <s v="Order specific"/>
    <s v="C"/>
    <s v=""/>
    <n v="0"/>
  </r>
  <r>
    <s v="CHD8000139P0109"/>
    <s v="VEP铭牌（GE）"/>
    <s v="VE1"/>
    <n v="219"/>
    <x v="0"/>
    <s v="VEP"/>
    <x v="0"/>
    <s v="Order specific"/>
    <n v="2100"/>
    <n v="14"/>
    <n v="84"/>
    <n v="8.5500000000000007"/>
    <n v="0"/>
    <n v="0"/>
    <n v="630"/>
    <n v="119.70000000000002"/>
    <n v="2.3174603174603177"/>
    <n v="0"/>
    <n v="0"/>
    <n v="718.2"/>
    <n v="5386.5"/>
    <s v="Order specific"/>
    <s v="Order specific"/>
    <s v="C"/>
    <s v=""/>
    <n v="0"/>
  </r>
  <r>
    <s v="CHD8000147P0101"/>
    <s v="极柱内双头螺栓M12×75"/>
    <s v="VMI"/>
    <n v="212"/>
    <x v="0"/>
    <s v="VEP"/>
    <x v="2"/>
    <s v="MRP"/>
    <s v="VMI"/>
    <n v="87"/>
    <n v="0"/>
    <n v="4.3"/>
    <n v="0"/>
    <n v="0"/>
    <n v="1489"/>
    <n v="374.09999999999997"/>
    <n v="3.4318334452652786"/>
    <n v="0"/>
    <n v="0"/>
    <n v="0"/>
    <n v="6402.7"/>
    <s v="&lt;15 days"/>
    <n v="3"/>
    <s v="C"/>
    <n v="21"/>
    <n v="0"/>
  </r>
  <r>
    <s v="CHD8000147P0102"/>
    <s v="极柱内双头螺栓M12X58"/>
    <s v="VE1"/>
    <n v="217"/>
    <x v="0"/>
    <s v="VEP"/>
    <x v="0"/>
    <s v="Order specific"/>
    <n v="2100"/>
    <n v="15"/>
    <n v="0"/>
    <n v="5.74"/>
    <n v="0"/>
    <n v="0"/>
    <n v="0"/>
    <n v="86.100000000000009"/>
    <s v=""/>
    <n v="0"/>
    <n v="0"/>
    <n v="0"/>
    <n v="0"/>
    <s v="Order specific"/>
    <s v="Order specific"/>
    <s v="C"/>
    <s v=""/>
    <n v="0"/>
  </r>
  <r>
    <s v="CHD8000147P0104"/>
    <s v="双头螺杆A"/>
    <s v="VMI"/>
    <n v="212"/>
    <x v="0"/>
    <s v="VEP"/>
    <x v="2"/>
    <s v="MRP"/>
    <s v="VMI"/>
    <n v="123"/>
    <n v="0"/>
    <n v="4.2"/>
    <n v="0"/>
    <n v="0"/>
    <n v="23681"/>
    <n v="516.6"/>
    <n v="0.23119800684092731"/>
    <n v="0"/>
    <n v="0"/>
    <n v="0"/>
    <n v="99460.2"/>
    <s v="&lt;15 days"/>
    <n v="2"/>
    <s v="C"/>
    <n v="14"/>
    <n v="0"/>
  </r>
  <r>
    <s v="CHD8000147P0105"/>
    <s v="极柱内双头螺栓M8X48"/>
    <s v="VMI"/>
    <n v="212"/>
    <x v="0"/>
    <s v="VEP"/>
    <x v="2"/>
    <s v="MRP"/>
    <s v="VMI"/>
    <n v="54"/>
    <n v="0"/>
    <n v="3.5"/>
    <n v="0"/>
    <n v="0"/>
    <n v="7591"/>
    <n v="189"/>
    <n v="5.9142405480173892"/>
    <n v="0"/>
    <n v="0"/>
    <n v="0"/>
    <n v="26568.5"/>
    <s v="&lt;15 days"/>
    <n v="2"/>
    <s v="C"/>
    <n v="14"/>
    <n v="0"/>
  </r>
  <r>
    <s v="CHD8000149P0101"/>
    <s v="主拐臂销轴Φ12×51"/>
    <s v="SM"/>
    <n v="212"/>
    <x v="0"/>
    <s v="VEP"/>
    <x v="1"/>
    <s v="kanban"/>
    <n v="2600"/>
    <n v="2228"/>
    <n v="6000"/>
    <n v="2.2999999999999998"/>
    <n v="0"/>
    <n v="1200"/>
    <n v="44157"/>
    <n v="5124.3999999999996"/>
    <n v="0.44636184523405126"/>
    <n v="0"/>
    <n v="1380"/>
    <n v="13799.999999999998"/>
    <n v="101561.09999999999"/>
    <s v="&lt;15 days"/>
    <n v="2"/>
    <s v="B"/>
    <n v="14"/>
    <n v="0"/>
  </r>
  <r>
    <s v="CHD8000151P0101"/>
    <s v="主拐臂销轴Φ16×38"/>
    <s v="SM"/>
    <n v="212"/>
    <x v="0"/>
    <s v="VEP"/>
    <x v="1"/>
    <s v="kanban"/>
    <n v="2600"/>
    <n v="1049"/>
    <n v="2700"/>
    <n v="2.4"/>
    <n v="0"/>
    <n v="900"/>
    <n v="44625"/>
    <n v="2517.6"/>
    <n v="18.22341736694678"/>
    <n v="0"/>
    <n v="1080"/>
    <n v="6480"/>
    <n v="107100"/>
    <s v="&lt;30 days"/>
    <n v="2"/>
    <s v="B"/>
    <n v="14"/>
    <n v="385.09230899387626"/>
  </r>
  <r>
    <s v="CHD8000152P0101"/>
    <s v="主拐臂挂分闸簧销轴Φ8×24.5"/>
    <s v="SM"/>
    <n v="212"/>
    <x v="0"/>
    <s v="VEP"/>
    <x v="1"/>
    <s v="kanban"/>
    <n v="2600"/>
    <n v="4112"/>
    <n v="1800"/>
    <n v="2.2000000000000002"/>
    <n v="0"/>
    <n v="900"/>
    <n v="44625"/>
    <n v="9046.4000000000015"/>
    <n v="8.5800560224089626"/>
    <n v="0"/>
    <n v="990.00000000000011"/>
    <n v="3960.0000000000005"/>
    <n v="98175.000000000015"/>
    <s v="&lt;15 days"/>
    <n v="2"/>
    <s v="A"/>
    <n v="14"/>
    <n v="0"/>
  </r>
  <r>
    <s v="CHD8000152P0102"/>
    <s v="主传动拐臂销轴Φ12×26.5"/>
    <s v="SM"/>
    <n v="212"/>
    <x v="0"/>
    <s v="VEP"/>
    <x v="1"/>
    <s v="kanban"/>
    <n v="2600"/>
    <n v="2049"/>
    <n v="3600"/>
    <n v="2.2000000000000002"/>
    <n v="0"/>
    <n v="900"/>
    <n v="45066"/>
    <n v="4507.8"/>
    <n v="33.304042959215373"/>
    <n v="0"/>
    <n v="990.00000000000011"/>
    <n v="7920.0000000000009"/>
    <n v="99145.200000000012"/>
    <s v="&lt;90 days"/>
    <n v="2"/>
    <s v="B"/>
    <n v="14"/>
    <n v="1724.4868700282502"/>
  </r>
  <r>
    <s v="CHD8000152P0103"/>
    <s v="主拐臂销轴Φ12×24.5"/>
    <s v="SM"/>
    <n v="212"/>
    <x v="0"/>
    <s v="VEP"/>
    <x v="1"/>
    <s v="kanban"/>
    <n v="2600"/>
    <n v="2154"/>
    <n v="3600"/>
    <n v="2.2000000000000002"/>
    <n v="0"/>
    <n v="900"/>
    <n v="44625"/>
    <n v="4738.8"/>
    <n v="16.759327731092437"/>
    <n v="0"/>
    <n v="990.00000000000011"/>
    <n v="7920.0000000000009"/>
    <n v="98175.000000000015"/>
    <s v="&lt;30 days"/>
    <n v="2"/>
    <s v="B"/>
    <n v="14"/>
    <n v="514.9428201929444"/>
  </r>
  <r>
    <s v="CHD8000155P0101"/>
    <s v="合闸联锁导向销Φ6×2.8"/>
    <s v="VMI"/>
    <n v="212"/>
    <x v="0"/>
    <s v="VEP"/>
    <x v="2"/>
    <s v="MRP"/>
    <s v="VMI"/>
    <n v="951"/>
    <n v="0"/>
    <n v="2.96"/>
    <n v="0"/>
    <n v="0"/>
    <n v="16036"/>
    <n v="2814.96"/>
    <n v="49.027812422050388"/>
    <n v="0"/>
    <n v="0"/>
    <n v="0"/>
    <n v="47466.559999999998"/>
    <s v="&lt;90 days"/>
    <n v="2"/>
    <s v="B"/>
    <n v="14"/>
    <n v="1327.3536947655207"/>
  </r>
  <r>
    <s v="CHD8000156P0101"/>
    <s v="传动爪挡销"/>
    <s v="VMI"/>
    <n v="212"/>
    <x v="0"/>
    <s v="VEP"/>
    <x v="2"/>
    <s v="MRP"/>
    <s v="VMI"/>
    <n v="467"/>
    <n v="0"/>
    <n v="3.5"/>
    <n v="0"/>
    <n v="0"/>
    <n v="16036"/>
    <n v="1634.5"/>
    <n v="21.645984035919184"/>
    <n v="0"/>
    <n v="0"/>
    <n v="0"/>
    <n v="56126"/>
    <s v="&lt;30 days"/>
    <n v="2"/>
    <s v="B"/>
    <n v="14"/>
    <n v="381.05258623222863"/>
  </r>
  <r>
    <s v="CHD8000162P0101"/>
    <s v="操作块限位销"/>
    <s v="VMI"/>
    <n v="212"/>
    <x v="0"/>
    <s v="VEP"/>
    <x v="2"/>
    <s v="MRP"/>
    <s v="VMI"/>
    <n v="352"/>
    <n v="0"/>
    <n v="4.8"/>
    <n v="0"/>
    <n v="0"/>
    <n v="16034"/>
    <n v="1689.6"/>
    <n v="10.63084695023076"/>
    <n v="0"/>
    <n v="0"/>
    <n v="0"/>
    <n v="76963.199999999997"/>
    <s v="&lt;15 days"/>
    <n v="2"/>
    <s v="B"/>
    <n v="14"/>
    <n v="0"/>
  </r>
  <r>
    <s v="CHD8000167P0101"/>
    <s v="掣子复位扭簧限位销"/>
    <s v="VMI"/>
    <n v="212"/>
    <x v="0"/>
    <s v="VEP"/>
    <x v="2"/>
    <s v="MRP"/>
    <s v="VMI"/>
    <n v="377"/>
    <n v="0"/>
    <n v="2.84"/>
    <n v="0"/>
    <n v="0"/>
    <n v="16036"/>
    <n v="1070.6799999999998"/>
    <n v="8.0119730606136201"/>
    <n v="0"/>
    <n v="0"/>
    <n v="0"/>
    <n v="45542.239999999998"/>
    <s v="&lt;15 days"/>
    <n v="2"/>
    <s v="B"/>
    <n v="14"/>
    <n v="0"/>
  </r>
  <r>
    <s v="CHD8000169P0101"/>
    <s v="主输入拐臂销轴"/>
    <s v="SM"/>
    <n v="212"/>
    <x v="0"/>
    <s v="VEP"/>
    <x v="1"/>
    <s v="kanban"/>
    <n v="2600"/>
    <n v="1060"/>
    <n v="900"/>
    <n v="2.2999999999999998"/>
    <n v="0"/>
    <n v="300"/>
    <n v="16029"/>
    <n v="2438"/>
    <n v="8.5847526358475257"/>
    <n v="0"/>
    <n v="345"/>
    <n v="2070"/>
    <n v="36866.699999999997"/>
    <s v="&lt;15 days"/>
    <n v="2"/>
    <s v="B"/>
    <n v="14"/>
    <n v="0"/>
  </r>
  <r>
    <s v="CHD8000174P0102"/>
    <s v="固定螺母M5"/>
    <s v="VMI"/>
    <n v="212"/>
    <x v="0"/>
    <s v="VEP"/>
    <x v="2"/>
    <s v="MRP"/>
    <s v="VMI"/>
    <n v="152"/>
    <n v="0"/>
    <n v="1.64"/>
    <n v="0"/>
    <n v="0"/>
    <n v="708"/>
    <n v="249.27999999999997"/>
    <n v="546.4689265536723"/>
    <n v="0"/>
    <n v="0"/>
    <n v="0"/>
    <n v="1161.1199999999999"/>
    <s v="&gt;90 days"/>
    <n v="3"/>
    <s v="C"/>
    <n v="21"/>
    <n v="158.20235304626519"/>
  </r>
  <r>
    <s v="CHD8000175P0101"/>
    <s v="软连接垫片φ12.5X3"/>
    <s v="VMI"/>
    <n v="212"/>
    <x v="0"/>
    <s v="VEP"/>
    <x v="2"/>
    <s v="MRP"/>
    <s v="VMI"/>
    <n v="226"/>
    <n v="0"/>
    <n v="1.58"/>
    <n v="0"/>
    <n v="0"/>
    <n v="3079"/>
    <n v="357.08000000000004"/>
    <n v="18.018837284832738"/>
    <n v="0"/>
    <n v="0"/>
    <n v="0"/>
    <n v="4864.8200000000006"/>
    <s v="&lt;30 days"/>
    <n v="3"/>
    <s v="C"/>
    <n v="21"/>
    <n v="0"/>
  </r>
  <r>
    <s v="CHD8000179P0103"/>
    <s v="合闸联锁垫片Φ4X5.5"/>
    <s v="SM"/>
    <n v="212"/>
    <x v="0"/>
    <s v="VEP"/>
    <x v="1"/>
    <s v="kanban"/>
    <n v="2600"/>
    <n v="1332"/>
    <n v="2100"/>
    <n v="0.85"/>
    <n v="0"/>
    <n v="700"/>
    <n v="33450"/>
    <n v="1132.2"/>
    <n v="2.4660687593423019"/>
    <n v="0"/>
    <n v="297.5"/>
    <n v="1785"/>
    <n v="28432.5"/>
    <s v="&lt;15 days"/>
    <n v="2"/>
    <s v="B"/>
    <n v="14"/>
    <n v="0"/>
  </r>
  <r>
    <s v="CHD8000182P0106"/>
    <s v="操作绝缘子调隙垫片Φ12×0.2"/>
    <s v="SM"/>
    <n v="212"/>
    <x v="0"/>
    <s v="VEP"/>
    <x v="1"/>
    <s v="kanban"/>
    <n v="2600"/>
    <n v="905"/>
    <n v="1200"/>
    <n v="0.61"/>
    <n v="0"/>
    <n v="200"/>
    <n v="597"/>
    <n v="552.04999999999995"/>
    <n v="814.3718592964824"/>
    <n v="0"/>
    <n v="61"/>
    <n v="732"/>
    <n v="364.17"/>
    <s v="&gt;90 days"/>
    <n v="3"/>
    <s v="C"/>
    <n v="21"/>
    <n v="354.95752186227321"/>
  </r>
  <r>
    <s v="CHD8000182P0107"/>
    <s v="操作绝缘子调隙垫片φ14×0.2"/>
    <s v="SM"/>
    <n v="212"/>
    <x v="0"/>
    <s v="VEP"/>
    <x v="1"/>
    <s v="kanban"/>
    <n v="2600"/>
    <n v="249"/>
    <n v="150"/>
    <n v="0.62"/>
    <n v="0"/>
    <n v="50"/>
    <n v="51"/>
    <n v="154.38"/>
    <n v="6476.9607843137255"/>
    <n v="0"/>
    <n v="15.5"/>
    <n v="93"/>
    <n v="31.62"/>
    <s v="&gt;90 days"/>
    <n v="3"/>
    <s v="C"/>
    <n v="21"/>
    <n v="101.56044339120562"/>
  </r>
  <r>
    <s v="CHD8000183P0101"/>
    <s v="航空插头插针"/>
    <s v="SM"/>
    <n v="212"/>
    <x v="0"/>
    <s v="VEP"/>
    <x v="1"/>
    <s v="kanban"/>
    <n v="2600"/>
    <n v="944"/>
    <n v="60000"/>
    <n v="0.69"/>
    <n v="0"/>
    <n v="12000"/>
    <n v="723288.79"/>
    <n v="651.3599999999999"/>
    <n v="0.12565520336627917"/>
    <n v="0"/>
    <n v="4140"/>
    <n v="41400"/>
    <n v="499069.26509999996"/>
    <s v="&lt;15 days"/>
    <n v="1"/>
    <s v="C"/>
    <n v="7"/>
    <n v="0"/>
  </r>
  <r>
    <s v="CHD8000183P0102"/>
    <s v="航空插头插针 2.5mm2"/>
    <s v="SM"/>
    <n v="212"/>
    <x v="0"/>
    <s v="VEP"/>
    <x v="1"/>
    <s v="kanban"/>
    <n v="2600"/>
    <n v="1566"/>
    <n v="1800"/>
    <n v="0.69"/>
    <n v="0"/>
    <n v="600"/>
    <n v="32550.49"/>
    <n v="1080.54"/>
    <n v="10.585401325755772"/>
    <n v="0"/>
    <n v="206.99999999999997"/>
    <n v="1242"/>
    <n v="22459.838100000001"/>
    <s v="&lt;15 days"/>
    <n v="2"/>
    <s v="B"/>
    <n v="14"/>
    <n v="0"/>
  </r>
  <r>
    <s v="CHD8000183P0106"/>
    <s v="航空插头插针1.5mm"/>
    <s v="SM"/>
    <n v="212"/>
    <x v="0"/>
    <s v="VEP"/>
    <x v="1"/>
    <s v="kanban"/>
    <n v="2600"/>
    <n v="4984.92"/>
    <n v="800"/>
    <n v="0.69"/>
    <n v="0"/>
    <n v="200"/>
    <n v="11749.08"/>
    <n v="3439.5947999999999"/>
    <n v="48.649766620024721"/>
    <n v="0"/>
    <n v="69"/>
    <n v="552"/>
    <n v="8106.8651999999993"/>
    <s v="&lt;90 days"/>
    <n v="3"/>
    <s v="B"/>
    <n v="21"/>
    <n v="1290.2145285087804"/>
  </r>
  <r>
    <s v="CHD8000184P0101"/>
    <s v="活门驱动垫板12"/>
    <s v="VMI"/>
    <n v="212"/>
    <x v="0"/>
    <s v="VEP"/>
    <x v="2"/>
    <s v="MRP"/>
    <s v="VMI"/>
    <n v="42"/>
    <n v="0"/>
    <n v="2.4"/>
    <n v="0"/>
    <n v="0"/>
    <n v="24967"/>
    <n v="100.8"/>
    <n v="72.876028357431807"/>
    <n v="0"/>
    <n v="0"/>
    <n v="0"/>
    <n v="59920.799999999996"/>
    <s v="&lt;90 days"/>
    <n v="2"/>
    <s v="C"/>
    <n v="14"/>
    <n v="53.747501103547485"/>
  </r>
  <r>
    <s v="CHD8000185P0108"/>
    <s v="金属面板12-275"/>
    <s v="VE2"/>
    <n v="212"/>
    <x v="0"/>
    <s v="VEP"/>
    <x v="0"/>
    <s v="Order specific"/>
    <n v="2100"/>
    <n v="4"/>
    <n v="0"/>
    <n v="67.84"/>
    <n v="0"/>
    <n v="0"/>
    <n v="58"/>
    <n v="271.36"/>
    <n v="264.31034482758622"/>
    <n v="0"/>
    <n v="0"/>
    <n v="0"/>
    <n v="3934.7200000000003"/>
    <s v="Order specific"/>
    <s v="Order specific"/>
    <s v="C"/>
    <s v=""/>
    <n v="0"/>
  </r>
  <r>
    <s v="CHD8000185P0109"/>
    <s v="金属面板12-210-40"/>
    <s v="VE2"/>
    <n v="212"/>
    <x v="0"/>
    <s v="VEP"/>
    <x v="0"/>
    <s v="Order specific"/>
    <n v="2100"/>
    <n v="19"/>
    <n v="37"/>
    <n v="60.14"/>
    <n v="0"/>
    <n v="0"/>
    <n v="239"/>
    <n v="1142.6600000000001"/>
    <n v="6.1087866108786608"/>
    <n v="0"/>
    <n v="0"/>
    <n v="2225.1799999999998"/>
    <n v="14373.460000000001"/>
    <s v="Order specific"/>
    <s v="Order specific"/>
    <s v="B"/>
    <s v=""/>
    <n v="0"/>
  </r>
  <r>
    <s v="CHD8000185P0110"/>
    <s v="金属面板12-150"/>
    <s v="VE2"/>
    <n v="212"/>
    <x v="0"/>
    <s v="VEP"/>
    <x v="0"/>
    <s v="Order specific"/>
    <n v="2100"/>
    <n v="5"/>
    <n v="5"/>
    <n v="46.97"/>
    <n v="0"/>
    <n v="0"/>
    <n v="46"/>
    <n v="234.85"/>
    <n v="150.7608695652174"/>
    <n v="0"/>
    <n v="0"/>
    <n v="234.85"/>
    <n v="2160.62"/>
    <s v="Order specific"/>
    <s v="Order specific"/>
    <s v="C"/>
    <s v=""/>
    <n v="0"/>
  </r>
  <r>
    <s v="CHD8000186P0102"/>
    <s v="Y0闭锁连板12-1250"/>
    <s v="SM"/>
    <n v="212"/>
    <x v="0"/>
    <s v="VEP"/>
    <x v="1"/>
    <s v="kanban"/>
    <n v="2600"/>
    <n v="92"/>
    <n v="80"/>
    <n v="3.8"/>
    <n v="0"/>
    <n v="40"/>
    <n v="904"/>
    <n v="349.59999999999997"/>
    <n v="2.0188053097345131"/>
    <n v="0"/>
    <n v="76"/>
    <n v="304"/>
    <n v="3435.2"/>
    <s v="&lt;15 days"/>
    <n v="3"/>
    <s v="C"/>
    <n v="21"/>
    <n v="0"/>
  </r>
  <r>
    <s v="CHD8000186P0108"/>
    <s v="Y0闭锁连板12-3150"/>
    <s v="SM"/>
    <n v="212"/>
    <x v="0"/>
    <s v="VEP"/>
    <x v="1"/>
    <s v="kanban"/>
    <n v="2600"/>
    <n v="52"/>
    <n v="200"/>
    <n v="5.12"/>
    <n v="0"/>
    <n v="40"/>
    <n v="816"/>
    <n v="266.24"/>
    <n v="41.151960784313729"/>
    <n v="0"/>
    <n v="102.4"/>
    <n v="1024"/>
    <n v="4177.92"/>
    <s v="&lt;90 days"/>
    <n v="3"/>
    <s v="C"/>
    <n v="21"/>
    <n v="86.048641143537836"/>
  </r>
  <r>
    <s v="CHD8000186P0111"/>
    <s v="固定式联锁角板"/>
    <s v="VE2"/>
    <n v="212"/>
    <x v="0"/>
    <s v="VEP"/>
    <x v="0"/>
    <s v="Order specific"/>
    <n v="2100"/>
    <n v="19"/>
    <n v="2"/>
    <n v="4.5599999999999996"/>
    <n v="0"/>
    <n v="0"/>
    <n v="75"/>
    <n v="86.639999999999986"/>
    <n v="253.06666666666666"/>
    <n v="0"/>
    <n v="0"/>
    <n v="9.1199999999999992"/>
    <n v="341.99999999999994"/>
    <s v="Order specific"/>
    <s v="Order specific"/>
    <s v="C"/>
    <s v=""/>
    <n v="0"/>
  </r>
  <r>
    <s v="CHD8000186P0115"/>
    <s v="控制盒安装板"/>
    <s v="SM"/>
    <n v="202"/>
    <x v="0"/>
    <s v="VEP"/>
    <x v="1"/>
    <s v="kanban"/>
    <n v="2600"/>
    <n v="29"/>
    <n v="30"/>
    <n v="7"/>
    <n v="0"/>
    <n v="10"/>
    <n v="249"/>
    <n v="203"/>
    <n v="27.851405622489963"/>
    <n v="0"/>
    <n v="35"/>
    <n v="210"/>
    <n v="1743"/>
    <s v="&lt;30 days"/>
    <n v="3"/>
    <s v="C"/>
    <n v="21"/>
    <n v="32.958886806056256"/>
  </r>
  <r>
    <s v="CHD8000186P0116"/>
    <s v="弯板（两锁）"/>
    <s v="VE1"/>
    <n v="212"/>
    <x v="0"/>
    <s v="VEP"/>
    <x v="0"/>
    <s v="Order specific"/>
    <n v="2100"/>
    <n v="1"/>
    <n v="0"/>
    <n v="4.34"/>
    <n v="0"/>
    <n v="0"/>
    <n v="23"/>
    <n v="4.34"/>
    <n v="460.21739130434787"/>
    <n v="0"/>
    <n v="0"/>
    <n v="0"/>
    <n v="99.82"/>
    <s v="Order specific"/>
    <s v="Order specific"/>
    <s v="C"/>
    <s v=""/>
    <n v="0"/>
  </r>
  <r>
    <s v="CHD8000186P0117"/>
    <s v="弯板（三锁）"/>
    <s v="VE1"/>
    <n v="212"/>
    <x v="0"/>
    <s v="VEP"/>
    <x v="0"/>
    <s v="Order specific"/>
    <n v="2100"/>
    <n v="1"/>
    <n v="0"/>
    <n v="4.55"/>
    <n v="0"/>
    <n v="0"/>
    <n v="2"/>
    <n v="4.55"/>
    <n v="182.5"/>
    <n v="0"/>
    <n v="0"/>
    <n v="0"/>
    <n v="9.1"/>
    <s v="Order specific"/>
    <s v="Order specific"/>
    <s v="C"/>
    <s v=""/>
    <n v="0"/>
  </r>
  <r>
    <s v="CHD8000188P0101"/>
    <s v="固定块"/>
    <s v="VMI"/>
    <n v="212"/>
    <x v="0"/>
    <s v="VEP"/>
    <x v="2"/>
    <s v="MRP"/>
    <s v="VMI"/>
    <n v="51"/>
    <n v="0"/>
    <n v="3.07"/>
    <n v="0"/>
    <n v="0"/>
    <n v="6"/>
    <n v="156.57"/>
    <n v="60.833333333333329"/>
    <n v="0"/>
    <n v="0"/>
    <n v="0"/>
    <n v="18.419999999999998"/>
    <s v="&lt;90 days"/>
    <n v="3"/>
    <s v="C"/>
    <n v="21"/>
    <n v="67.66397753424657"/>
  </r>
  <r>
    <s v="CHD8000193P0101"/>
    <s v="左起吊板"/>
    <s v="VMI"/>
    <n v="212"/>
    <x v="0"/>
    <s v="VEP"/>
    <x v="2"/>
    <s v="MRP"/>
    <s v="VMI"/>
    <n v="6"/>
    <n v="0"/>
    <n v="23.17"/>
    <n v="0"/>
    <n v="0"/>
    <n v="4082"/>
    <n v="139.02000000000001"/>
    <n v="4.5602645761881435"/>
    <n v="0"/>
    <n v="0"/>
    <n v="0"/>
    <n v="94579.94"/>
    <s v="&lt;15 days"/>
    <n v="2"/>
    <s v="C"/>
    <n v="14"/>
    <n v="0"/>
  </r>
  <r>
    <s v="CHD8000194P0101"/>
    <s v="右起吊板"/>
    <s v="VMI"/>
    <n v="212"/>
    <x v="0"/>
    <s v="VEP"/>
    <x v="2"/>
    <s v="MRP"/>
    <s v="VMI"/>
    <n v="6"/>
    <n v="0"/>
    <n v="23.17"/>
    <n v="0"/>
    <n v="0"/>
    <n v="4082"/>
    <n v="139.02000000000001"/>
    <n v="0.53650171484566389"/>
    <n v="0"/>
    <n v="0"/>
    <n v="0"/>
    <n v="94579.94"/>
    <s v="&lt;15 days"/>
    <n v="2"/>
    <s v="C"/>
    <n v="14"/>
    <n v="0"/>
  </r>
  <r>
    <s v="CHD8000203P0108"/>
    <s v="锌散热罩"/>
    <s v="VE2"/>
    <n v="212"/>
    <x v="0"/>
    <s v="VEP"/>
    <x v="0"/>
    <s v="Order specific"/>
    <n v="2100"/>
    <n v="38"/>
    <n v="0"/>
    <n v="373.26"/>
    <n v="0"/>
    <n v="0"/>
    <n v="85"/>
    <n v="14183.88"/>
    <n v="25.764705882352942"/>
    <n v="0"/>
    <n v="0"/>
    <n v="0"/>
    <n v="31727.1"/>
    <s v="Order specific"/>
    <s v="Order specific"/>
    <s v="A"/>
    <s v=""/>
    <n v="0"/>
  </r>
  <r>
    <s v="CHD8000204P0110"/>
    <s v="面板标识"/>
    <s v="VE2"/>
    <n v="202"/>
    <x v="0"/>
    <s v="VEP"/>
    <x v="0"/>
    <s v="Order specific"/>
    <n v="2100"/>
    <n v="27"/>
    <n v="0"/>
    <n v="42.68"/>
    <n v="0"/>
    <n v="0"/>
    <n v="107"/>
    <n v="1152.3599999999999"/>
    <n v="129.62616822429905"/>
    <n v="0"/>
    <n v="0"/>
    <n v="0"/>
    <n v="4566.76"/>
    <s v="Order specific"/>
    <s v="Order specific"/>
    <s v="B"/>
    <s v=""/>
    <n v="0"/>
  </r>
  <r>
    <s v="CHD8000208P0106"/>
    <s v="螺杆VG3"/>
    <s v="VMI"/>
    <n v="212"/>
    <x v="0"/>
    <s v="VEP"/>
    <x v="2"/>
    <s v="MRP"/>
    <s v="VMI"/>
    <n v="22"/>
    <n v="0"/>
    <n v="5.55"/>
    <n v="0"/>
    <n v="0"/>
    <n v="0"/>
    <n v="122.1"/>
    <s v=""/>
    <n v="0"/>
    <n v="0"/>
    <n v="0"/>
    <n v="0"/>
    <s v="&gt;90 days"/>
    <n v="4"/>
    <s v="C"/>
    <n v="0"/>
    <n v="80.585999999999999"/>
  </r>
  <r>
    <s v="CHD8000209P0101"/>
    <s v="合闸弹簧固定杆275-40"/>
    <s v="SM"/>
    <n v="212"/>
    <x v="0"/>
    <s v="VEP"/>
    <x v="1"/>
    <s v="kanban"/>
    <n v="2600"/>
    <n v="170"/>
    <n v="0"/>
    <n v="5.98"/>
    <n v="0"/>
    <n v="150"/>
    <n v="7487"/>
    <n v="1016.6"/>
    <n v="1.0725257112328037"/>
    <n v="0"/>
    <n v="448.50000000000006"/>
    <n v="0"/>
    <n v="44772.26"/>
    <s v="&lt;15 days"/>
    <n v="2"/>
    <s v="B"/>
    <n v="14"/>
    <n v="0"/>
  </r>
  <r>
    <s v="CHD8000212P0102"/>
    <s v="触臂垫片Φ22×5"/>
    <s v="VMI"/>
    <n v="212"/>
    <x v="0"/>
    <s v="VEP"/>
    <x v="2"/>
    <s v="MRP"/>
    <s v="VMI"/>
    <n v="12"/>
    <n v="0"/>
    <n v="5.94"/>
    <n v="0"/>
    <n v="0"/>
    <n v="5116"/>
    <n v="71.28"/>
    <n v="12.128616106333073"/>
    <n v="0"/>
    <n v="0"/>
    <n v="0"/>
    <n v="30389.040000000001"/>
    <s v="&lt;15 days"/>
    <n v="2"/>
    <s v="C"/>
    <n v="14"/>
    <n v="0"/>
  </r>
  <r>
    <s v="CHD8000218P0103"/>
    <s v="垫块VG3"/>
    <s v="VMI"/>
    <n v="212"/>
    <x v="0"/>
    <s v="VEP"/>
    <x v="2"/>
    <s v="MRP"/>
    <s v="VMI"/>
    <n v="22"/>
    <n v="0"/>
    <n v="9.8000000000000007"/>
    <n v="0"/>
    <n v="0"/>
    <n v="0"/>
    <n v="215.60000000000002"/>
    <s v=""/>
    <n v="0"/>
    <n v="0"/>
    <n v="0"/>
    <n v="0"/>
    <s v="&gt;90 days"/>
    <n v="4"/>
    <s v="C"/>
    <n v="0"/>
    <n v="142.29600000000002"/>
  </r>
  <r>
    <s v="CHD8000234P0101"/>
    <s v="VG2泡橡胶垫"/>
    <s v="VE1"/>
    <n v="202"/>
    <x v="0"/>
    <s v="VEP"/>
    <x v="0"/>
    <s v="Order specific"/>
    <n v="2100"/>
    <n v="297"/>
    <n v="84"/>
    <n v="2.97"/>
    <n v="0"/>
    <n v="0"/>
    <n v="1710"/>
    <n v="882.09"/>
    <n v="4.6959064327485383"/>
    <n v="0"/>
    <n v="0"/>
    <n v="249.48000000000002"/>
    <n v="5078.7000000000007"/>
    <s v="Order specific"/>
    <s v="Order specific"/>
    <s v="C"/>
    <s v=""/>
    <n v="0"/>
  </r>
  <r>
    <s v="CHD8000236P0114"/>
    <s v="底盘车零件把手"/>
    <s v="SM"/>
    <n v="212"/>
    <x v="0"/>
    <s v="VEP"/>
    <x v="1"/>
    <s v="kanban"/>
    <n v="2600"/>
    <n v="20"/>
    <n v="160"/>
    <n v="5.23"/>
    <n v="0"/>
    <n v="60"/>
    <n v="816"/>
    <n v="104.60000000000001"/>
    <n v="132.84926470588235"/>
    <n v="0"/>
    <n v="156.9"/>
    <n v="836.80000000000007"/>
    <n v="4267.68"/>
    <s v="&gt;90 days"/>
    <n v="3"/>
    <s v="C"/>
    <n v="21"/>
    <n v="58.123210958904117"/>
  </r>
  <r>
    <s v="CHD8010003P0102"/>
    <s v="合闸模块右侧板"/>
    <s v="VE2"/>
    <n v="212"/>
    <x v="0"/>
    <s v="VEP"/>
    <x v="0"/>
    <s v="Order specific"/>
    <n v="2100"/>
    <n v="5"/>
    <n v="0"/>
    <n v="37.200000000000003"/>
    <n v="0"/>
    <n v="0"/>
    <n v="0"/>
    <n v="186"/>
    <s v=""/>
    <n v="0"/>
    <n v="0"/>
    <n v="0"/>
    <n v="0"/>
    <s v="Order specific"/>
    <s v="Order specific"/>
    <s v="C"/>
    <s v=""/>
    <n v="0"/>
  </r>
  <r>
    <s v="CHD8010006P0101"/>
    <s v="铝法兰VEG12-1250"/>
    <s v="VE2"/>
    <n v="212"/>
    <x v="0"/>
    <s v="VEP"/>
    <x v="0"/>
    <s v="Order specific"/>
    <n v="2100"/>
    <n v="1"/>
    <n v="17"/>
    <n v="463.98"/>
    <n v="5"/>
    <n v="0"/>
    <n v="147"/>
    <n v="463.98"/>
    <n v="12.414965986394559"/>
    <n v="2319.9"/>
    <n v="0"/>
    <n v="7887.66"/>
    <n v="68205.06"/>
    <s v="Order specific"/>
    <s v="Order specific"/>
    <s v="C"/>
    <s v=""/>
    <n v="0"/>
  </r>
  <r>
    <s v="CHD8010009P0101"/>
    <s v="联杆"/>
    <s v="SM"/>
    <n v="212"/>
    <x v="0"/>
    <s v="VEP"/>
    <x v="1"/>
    <s v="kanban"/>
    <n v="2600"/>
    <n v="13"/>
    <n v="10"/>
    <n v="4.24"/>
    <n v="0"/>
    <n v="5"/>
    <n v="147"/>
    <n v="55.120000000000005"/>
    <n v="2.4829931972789114"/>
    <n v="0"/>
    <n v="10.600000000000001"/>
    <n v="42.400000000000006"/>
    <n v="623.28000000000009"/>
    <s v="&lt;15 days"/>
    <n v="3"/>
    <s v="C"/>
    <n v="21"/>
    <n v="0"/>
  </r>
  <r>
    <s v="CHD8010011R0102"/>
    <s v="关节轴承L=33"/>
    <s v="VE1"/>
    <n v="212"/>
    <x v="0"/>
    <s v="VEP"/>
    <x v="0"/>
    <s v="Order specific"/>
    <n v="2100"/>
    <n v="40"/>
    <n v="0"/>
    <n v="8.85"/>
    <n v="0"/>
    <n v="0"/>
    <n v="1140"/>
    <n v="354"/>
    <n v="4.1622807017543861"/>
    <n v="0"/>
    <n v="0"/>
    <n v="0"/>
    <n v="10089"/>
    <s v="Order specific"/>
    <s v="Order specific"/>
    <s v="C"/>
    <s v=""/>
    <n v="0"/>
  </r>
  <r>
    <s v="CHD8010012P0102"/>
    <s v="接线端子安装板"/>
    <s v="SM"/>
    <n v="212"/>
    <x v="0"/>
    <s v="VEP"/>
    <x v="1"/>
    <s v="kanban"/>
    <n v="2600"/>
    <n v="10"/>
    <n v="10"/>
    <n v="8.8699999999999992"/>
    <n v="0"/>
    <n v="5"/>
    <n v="147"/>
    <n v="88.699999999999989"/>
    <n v="99.319727891156475"/>
    <n v="0"/>
    <n v="22.174999999999997"/>
    <n v="88.699999999999989"/>
    <n v="1303.8899999999999"/>
    <s v="&gt;90 days"/>
    <n v="3"/>
    <s v="C"/>
    <n v="21"/>
    <n v="46.163975753424658"/>
  </r>
  <r>
    <s v="CHD8010012R0102"/>
    <s v="油缓冲器"/>
    <s v="VE2"/>
    <n v="212"/>
    <x v="0"/>
    <s v="VEP"/>
    <x v="0"/>
    <s v="Order specific"/>
    <n v="2100"/>
    <n v="26"/>
    <n v="0"/>
    <n v="66.88"/>
    <n v="0"/>
    <n v="0"/>
    <n v="0"/>
    <n v="1738.8799999999999"/>
    <s v=""/>
    <n v="0"/>
    <n v="0"/>
    <n v="0"/>
    <n v="0"/>
    <s v="Order specific"/>
    <s v="Order specific"/>
    <s v="B"/>
    <s v=""/>
    <n v="0"/>
  </r>
  <r>
    <s v="CHD8010012R0103"/>
    <s v="VEG40.5油缓冲器"/>
    <s v="VE2"/>
    <n v="212"/>
    <x v="0"/>
    <s v="VEP"/>
    <x v="0"/>
    <s v="Order specific"/>
    <n v="2100"/>
    <n v="10"/>
    <n v="0"/>
    <n v="67.8"/>
    <n v="0"/>
    <n v="0"/>
    <n v="0"/>
    <n v="678"/>
    <s v=""/>
    <n v="0"/>
    <n v="0"/>
    <n v="0"/>
    <n v="0"/>
    <s v="Order specific"/>
    <s v="Order specific"/>
    <s v="C"/>
    <s v=""/>
    <n v="0"/>
  </r>
  <r>
    <s v="CHD8010013P0102"/>
    <s v="主输出拐臂连板"/>
    <s v="SM"/>
    <n v="212"/>
    <x v="0"/>
    <s v="VEP"/>
    <x v="1"/>
    <s v="kanban"/>
    <n v="2600"/>
    <n v="48"/>
    <n v="60"/>
    <n v="5.91"/>
    <n v="0"/>
    <n v="30"/>
    <n v="882"/>
    <n v="283.68"/>
    <n v="4.1383219954648522"/>
    <n v="0"/>
    <n v="88.65"/>
    <n v="354.6"/>
    <n v="5212.62"/>
    <s v="&lt;15 days"/>
    <n v="3"/>
    <s v="C"/>
    <n v="21"/>
    <n v="0"/>
  </r>
  <r>
    <s v="CHD8010013P0103"/>
    <s v="驱动连板"/>
    <s v="SM"/>
    <n v="212"/>
    <x v="0"/>
    <s v="VEP"/>
    <x v="1"/>
    <s v="kanban"/>
    <n v="2600"/>
    <n v="50"/>
    <n v="174"/>
    <n v="11.08"/>
    <n v="0"/>
    <n v="30"/>
    <n v="882"/>
    <n v="554"/>
    <n v="19.863945578231291"/>
    <n v="0"/>
    <n v="166.2"/>
    <n v="1927.92"/>
    <n v="9772.56"/>
    <s v="&lt;30 days"/>
    <n v="3"/>
    <s v="C"/>
    <n v="21"/>
    <n v="0"/>
  </r>
  <r>
    <s v="CHD8010017P0101"/>
    <s v="联锁扣板"/>
    <s v="SM"/>
    <n v="212"/>
    <x v="0"/>
    <s v="VEP"/>
    <x v="1"/>
    <s v="kanban"/>
    <n v="2600"/>
    <n v="8"/>
    <n v="14"/>
    <n v="4.53"/>
    <n v="0"/>
    <n v="5"/>
    <n v="148"/>
    <n v="36.24"/>
    <n v="123.31081081081081"/>
    <n v="0"/>
    <n v="11.325000000000001"/>
    <n v="63.42"/>
    <n v="670.44"/>
    <s v="&gt;90 days"/>
    <n v="3"/>
    <s v="C"/>
    <n v="21"/>
    <n v="19.845063715068495"/>
  </r>
  <r>
    <s v="CHD8010018P0108"/>
    <s v="导向销连接块"/>
    <s v="VE2"/>
    <n v="212"/>
    <x v="0"/>
    <s v="VEP"/>
    <x v="0"/>
    <s v="Order specific"/>
    <n v="2100"/>
    <n v="110"/>
    <n v="0"/>
    <n v="31.95"/>
    <n v="0"/>
    <n v="0"/>
    <n v="0"/>
    <n v="3514.5"/>
    <s v=""/>
    <n v="0"/>
    <n v="0"/>
    <n v="0"/>
    <n v="0"/>
    <s v="Order specific"/>
    <s v="Order specific"/>
    <s v="B"/>
    <s v=""/>
    <n v="0"/>
  </r>
  <r>
    <s v="CHD8010019P0102"/>
    <s v="主轴523"/>
    <s v="VE2"/>
    <n v="212"/>
    <x v="0"/>
    <s v="VEP"/>
    <x v="0"/>
    <s v="Order specific"/>
    <n v="2100"/>
    <n v="2"/>
    <n v="1"/>
    <n v="113.93"/>
    <n v="0"/>
    <n v="0"/>
    <n v="0"/>
    <n v="227.86"/>
    <s v=""/>
    <n v="0"/>
    <n v="0"/>
    <n v="113.93"/>
    <n v="0"/>
    <s v="Order specific"/>
    <s v="Order specific"/>
    <s v="C"/>
    <s v=""/>
    <n v="0"/>
  </r>
  <r>
    <s v="CHD8010019P0103"/>
    <s v="主轴410单"/>
    <s v="VE2"/>
    <n v="212"/>
    <x v="0"/>
    <s v="VEP"/>
    <x v="0"/>
    <s v="Order specific"/>
    <n v="2100"/>
    <n v="1"/>
    <n v="17"/>
    <n v="81.709999999999994"/>
    <n v="0"/>
    <n v="0"/>
    <n v="147"/>
    <n v="81.709999999999994"/>
    <n v="4.9659863945578229"/>
    <n v="0"/>
    <n v="0"/>
    <n v="1389.07"/>
    <n v="12011.369999999999"/>
    <s v="Order specific"/>
    <s v="Order specific"/>
    <s v="C"/>
    <s v=""/>
    <n v="0"/>
  </r>
  <r>
    <s v="CHD8010023P0123"/>
    <s v="导向套VEG40.5-1250-25"/>
    <s v="VE2"/>
    <n v="212"/>
    <x v="0"/>
    <s v="VEP"/>
    <x v="0"/>
    <s v="Order specific"/>
    <n v="2100"/>
    <n v="6"/>
    <n v="0"/>
    <n v="138.83000000000001"/>
    <n v="0"/>
    <n v="0"/>
    <n v="0"/>
    <n v="832.98"/>
    <s v=""/>
    <n v="0"/>
    <n v="0"/>
    <n v="0"/>
    <n v="0"/>
    <s v="Order specific"/>
    <s v="Order specific"/>
    <s v="C"/>
    <s v=""/>
    <n v="0"/>
  </r>
  <r>
    <s v="CHD8010023P0125"/>
    <s v="导向套VEG24-2500-31.5"/>
    <s v="VE2"/>
    <n v="212"/>
    <x v="0"/>
    <s v="VEP"/>
    <x v="0"/>
    <s v="Order specific"/>
    <n v="2100"/>
    <n v="1"/>
    <n v="3"/>
    <n v="112.51"/>
    <n v="0"/>
    <n v="0"/>
    <n v="0"/>
    <n v="112.51"/>
    <s v=""/>
    <n v="0"/>
    <n v="0"/>
    <n v="337.53000000000003"/>
    <n v="0"/>
    <s v="Order specific"/>
    <s v="Order specific"/>
    <s v="C"/>
    <s v=""/>
    <n v="0"/>
  </r>
  <r>
    <s v="CHD8010024P0101"/>
    <s v="联杆装配连接块"/>
    <s v="SM"/>
    <n v="212"/>
    <x v="0"/>
    <s v="VEP"/>
    <x v="1"/>
    <s v="kanban"/>
    <n v="2600"/>
    <n v="16"/>
    <n v="28"/>
    <n v="4.59"/>
    <n v="0"/>
    <n v="10"/>
    <n v="294"/>
    <n v="73.44"/>
    <n v="1.2414965986394557"/>
    <n v="0"/>
    <n v="22.95"/>
    <n v="128.51999999999998"/>
    <n v="1349.46"/>
    <s v="&lt;15 days"/>
    <n v="3"/>
    <s v="C"/>
    <n v="21"/>
    <n v="0"/>
  </r>
  <r>
    <s v="CHD8010028P0104"/>
    <s v="盖板"/>
    <s v="VE1"/>
    <n v="212"/>
    <x v="0"/>
    <s v="VEP"/>
    <x v="0"/>
    <s v="Order specific"/>
    <n v="2100"/>
    <n v="1"/>
    <n v="0"/>
    <n v="34.22"/>
    <n v="0"/>
    <n v="0"/>
    <n v="0"/>
    <n v="34.22"/>
    <s v=""/>
    <n v="0"/>
    <n v="0"/>
    <n v="0"/>
    <n v="0"/>
    <s v="Order specific"/>
    <s v="Order specific"/>
    <s v="C"/>
    <s v=""/>
    <n v="0"/>
  </r>
  <r>
    <s v="CHD8010030P0102"/>
    <s v="密封垫"/>
    <s v="VE1"/>
    <n v="202"/>
    <x v="0"/>
    <s v="VEP"/>
    <x v="0"/>
    <s v="Order specific"/>
    <n v="2100"/>
    <n v="13"/>
    <n v="0"/>
    <n v="11.47"/>
    <n v="0"/>
    <n v="0"/>
    <n v="0"/>
    <n v="149.11000000000001"/>
    <s v=""/>
    <n v="0"/>
    <n v="0"/>
    <n v="0"/>
    <n v="0"/>
    <s v="Order specific"/>
    <s v="Order specific"/>
    <s v="C"/>
    <s v=""/>
    <n v="0"/>
  </r>
  <r>
    <s v="CHD8010033R0101"/>
    <s v="机械式计数器（左出逆时针）"/>
    <s v="VE2"/>
    <n v="202"/>
    <x v="0"/>
    <s v="VEP"/>
    <x v="0"/>
    <s v="Order specific"/>
    <n v="2100"/>
    <n v="24"/>
    <n v="0"/>
    <n v="15.98"/>
    <n v="0"/>
    <n v="0"/>
    <n v="0"/>
    <n v="383.52"/>
    <s v=""/>
    <n v="0"/>
    <n v="0"/>
    <n v="0"/>
    <n v="0"/>
    <s v="Order specific"/>
    <s v="Order specific"/>
    <s v="C"/>
    <s v=""/>
    <n v="0"/>
  </r>
  <r>
    <s v="CHD8010035P0101"/>
    <s v="联锁装配上销套"/>
    <s v="SM"/>
    <n v="212"/>
    <x v="0"/>
    <s v="VEP"/>
    <x v="1"/>
    <s v="kanban"/>
    <n v="2600"/>
    <n v="3"/>
    <n v="24"/>
    <n v="4.7699999999999996"/>
    <n v="0"/>
    <n v="5"/>
    <n v="147"/>
    <n v="14.309999999999999"/>
    <n v="59.591836734693871"/>
    <n v="0"/>
    <n v="11.924999999999999"/>
    <n v="114.47999999999999"/>
    <n v="701.18999999999994"/>
    <s v="&lt;90 days"/>
    <n v="3"/>
    <s v="C"/>
    <n v="21"/>
    <n v="6.1163488356164368"/>
  </r>
  <r>
    <s v="CHD8010035P0102"/>
    <s v="联锁装配下销套"/>
    <s v="SM"/>
    <n v="212"/>
    <x v="0"/>
    <s v="VEP"/>
    <x v="1"/>
    <s v="kanban"/>
    <n v="2600"/>
    <n v="13"/>
    <n v="10"/>
    <n v="5"/>
    <n v="0"/>
    <n v="5"/>
    <n v="147"/>
    <n v="65"/>
    <n v="7.4489795918367339"/>
    <n v="0"/>
    <n v="12.5"/>
    <n v="50"/>
    <n v="735"/>
    <s v="&lt;15 days"/>
    <n v="3"/>
    <s v="C"/>
    <n v="21"/>
    <n v="0"/>
  </r>
  <r>
    <s v="CHD8010036P0101"/>
    <s v="联锁装配销钉"/>
    <s v="SM"/>
    <n v="212"/>
    <x v="0"/>
    <s v="VEP"/>
    <x v="1"/>
    <s v="kanban"/>
    <n v="2600"/>
    <n v="71"/>
    <n v="29"/>
    <n v="4.16"/>
    <n v="0"/>
    <n v="5"/>
    <n v="147"/>
    <n v="295.36"/>
    <n v="32.278911564625851"/>
    <n v="0"/>
    <n v="10.4"/>
    <n v="120.64"/>
    <n v="611.52"/>
    <s v="&lt;90 days"/>
    <n v="3"/>
    <s v="C"/>
    <n v="21"/>
    <n v="68.115182465753435"/>
  </r>
  <r>
    <s v="CHD8010036P0102"/>
    <s v="联锁装配销钉"/>
    <s v="SM"/>
    <n v="212"/>
    <x v="0"/>
    <s v="VEP"/>
    <x v="1"/>
    <s v="kanban"/>
    <n v="2600"/>
    <n v="5"/>
    <n v="10"/>
    <n v="3.24"/>
    <n v="0"/>
    <n v="5"/>
    <n v="147"/>
    <n v="16.200000000000003"/>
    <n v="176.29251700680271"/>
    <n v="0"/>
    <n v="8.1000000000000014"/>
    <n v="32.400000000000006"/>
    <n v="476.28000000000003"/>
    <s v="&gt;90 days"/>
    <n v="3"/>
    <s v="C"/>
    <n v="21"/>
    <n v="9.4183668145861485"/>
  </r>
  <r>
    <s v="CHD8010039P0101"/>
    <s v="分闸簧挂销φ8×43"/>
    <s v="SM"/>
    <n v="212"/>
    <x v="0"/>
    <s v="VEP"/>
    <x v="1"/>
    <s v="kanban"/>
    <n v="2600"/>
    <n v="113"/>
    <n v="400"/>
    <n v="2.1"/>
    <n v="0"/>
    <n v="120"/>
    <n v="3021"/>
    <n v="237.3"/>
    <n v="0.60410460112545517"/>
    <n v="0"/>
    <n v="126"/>
    <n v="840"/>
    <n v="6344.1"/>
    <s v="&lt;15 days"/>
    <n v="3"/>
    <s v="C"/>
    <n v="21"/>
    <n v="0"/>
  </r>
  <r>
    <s v="CHD8010039P0103"/>
    <s v="销轴φ10×25"/>
    <s v="SM"/>
    <n v="212"/>
    <x v="0"/>
    <s v="VEP"/>
    <x v="1"/>
    <s v="kanban"/>
    <n v="2600"/>
    <n v="51"/>
    <n v="120"/>
    <n v="3.26"/>
    <n v="0"/>
    <n v="30"/>
    <n v="882"/>
    <n v="166.26"/>
    <n v="46.763038548752839"/>
    <n v="0"/>
    <n v="48.9"/>
    <n v="391.2"/>
    <n v="2875.3199999999997"/>
    <s v="&lt;90 days"/>
    <n v="3"/>
    <s v="C"/>
    <n v="21"/>
    <n v="60.454143454964246"/>
  </r>
  <r>
    <s v="CHD8010039P0105"/>
    <s v="分闸簧挂销φ8×34"/>
    <s v="SM"/>
    <n v="212"/>
    <x v="0"/>
    <s v="VEP"/>
    <x v="1"/>
    <s v="kanban"/>
    <n v="2600"/>
    <n v="84"/>
    <n v="0"/>
    <n v="3.92"/>
    <n v="0"/>
    <n v="15"/>
    <n v="0"/>
    <n v="329.28"/>
    <s v=""/>
    <n v="0"/>
    <n v="29.4"/>
    <n v="0"/>
    <n v="0"/>
    <s v="&gt;90 days"/>
    <n v="4"/>
    <s v="C"/>
    <n v="0"/>
    <n v="217.32479999999998"/>
  </r>
  <r>
    <s v="CHD8010039P0106"/>
    <s v="分闸簧长挂销"/>
    <s v="SM"/>
    <n v="212"/>
    <x v="0"/>
    <s v="VEP"/>
    <x v="1"/>
    <s v="kanban"/>
    <n v="2600"/>
    <n v="59"/>
    <n v="0"/>
    <n v="3.51"/>
    <n v="0"/>
    <n v="15"/>
    <n v="2"/>
    <n v="207.08999999999997"/>
    <n v="15330"/>
    <n v="0"/>
    <n v="26.324999999999999"/>
    <n v="0"/>
    <n v="7.02"/>
    <s v="&gt;90 days"/>
    <n v="3"/>
    <s v="C"/>
    <n v="21"/>
    <n v="136.49216794520547"/>
  </r>
  <r>
    <s v="CHD8010041P0103"/>
    <s v="操作绝缘子导向件"/>
    <s v="VE2"/>
    <n v="212"/>
    <x v="0"/>
    <s v="VEP"/>
    <x v="0"/>
    <s v="Order specific"/>
    <n v="2100"/>
    <n v="2"/>
    <n v="51"/>
    <n v="100.11"/>
    <n v="0"/>
    <n v="0"/>
    <n v="441"/>
    <n v="200.22"/>
    <n v="48.832199546485263"/>
    <n v="0"/>
    <n v="0"/>
    <n v="5105.6099999999997"/>
    <n v="44148.51"/>
    <s v="Order specific"/>
    <s v="Order specific"/>
    <s v="C"/>
    <s v=""/>
    <n v="0"/>
  </r>
  <r>
    <s v="CHD8010042P0101"/>
    <s v="操作绝缘子销轴φ12×43"/>
    <s v="SM"/>
    <n v="212"/>
    <x v="0"/>
    <s v="VEP"/>
    <x v="1"/>
    <s v="kanban"/>
    <n v="2600"/>
    <n v="30"/>
    <n v="72"/>
    <n v="3.06"/>
    <n v="0"/>
    <n v="15"/>
    <n v="441"/>
    <n v="91.8"/>
    <n v="1.655328798185941"/>
    <n v="0"/>
    <n v="22.95"/>
    <n v="220.32"/>
    <n v="1349.46"/>
    <s v="&lt;15 days"/>
    <n v="3"/>
    <s v="C"/>
    <n v="21"/>
    <n v="0"/>
  </r>
  <r>
    <s v="CHD8010044R0102"/>
    <s v="VEG拉杆40.5-1250-25"/>
    <s v="VE1"/>
    <n v="202"/>
    <x v="0"/>
    <s v="VEP"/>
    <x v="0"/>
    <s v="Order specific"/>
    <n v="2100"/>
    <n v="5"/>
    <n v="3"/>
    <n v="73.09"/>
    <n v="0"/>
    <n v="0"/>
    <n v="1"/>
    <n v="365.45000000000005"/>
    <n v="10950"/>
    <n v="0"/>
    <n v="0"/>
    <n v="219.27"/>
    <n v="73.09"/>
    <s v="Order specific"/>
    <s v="Order specific"/>
    <s v="C"/>
    <s v=""/>
    <n v="0"/>
  </r>
  <r>
    <s v="CHD8010048P0101"/>
    <s v="极柱垫片1250"/>
    <s v="SM"/>
    <n v="202"/>
    <x v="0"/>
    <s v="VEP"/>
    <x v="1"/>
    <s v="kanban"/>
    <n v="2600"/>
    <n v="163"/>
    <n v="300"/>
    <n v="6.26"/>
    <n v="0"/>
    <n v="60"/>
    <n v="1764"/>
    <n v="1020.38"/>
    <n v="1.0345804988662131"/>
    <n v="0"/>
    <n v="187.79999999999998"/>
    <n v="1878"/>
    <n v="11042.64"/>
    <s v="&lt;15 days"/>
    <n v="2"/>
    <s v="B"/>
    <n v="14"/>
    <n v="0"/>
  </r>
  <r>
    <s v="CHD8010048P0102"/>
    <s v="极柱垫片2500"/>
    <s v="SM"/>
    <n v="202"/>
    <x v="0"/>
    <s v="VEP"/>
    <x v="1"/>
    <s v="kanban"/>
    <n v="2600"/>
    <n v="238"/>
    <n v="0"/>
    <n v="6.26"/>
    <n v="0"/>
    <n v="60"/>
    <n v="4"/>
    <n v="1489.8799999999999"/>
    <n v="14873.75"/>
    <n v="0"/>
    <n v="187.79999999999998"/>
    <n v="0"/>
    <n v="25.04"/>
    <s v="&gt;90 days"/>
    <n v="3"/>
    <s v="B"/>
    <n v="21"/>
    <n v="981.93246573325496"/>
  </r>
  <r>
    <s v="CHD8010060P0102"/>
    <s v="拐臂安装板垫块"/>
    <s v="SM"/>
    <n v="212"/>
    <x v="0"/>
    <s v="VEP"/>
    <x v="1"/>
    <s v="kanban"/>
    <n v="2600"/>
    <n v="1199"/>
    <n v="0"/>
    <n v="7.76"/>
    <n v="0"/>
    <n v="30"/>
    <n v="60"/>
    <n v="9304.24"/>
    <n v="1447.8333333333335"/>
    <n v="0"/>
    <n v="116.39999999999999"/>
    <n v="0"/>
    <n v="465.59999999999997"/>
    <s v="&gt;90 days"/>
    <n v="3"/>
    <s v="A"/>
    <n v="21"/>
    <n v="6051.7296077356978"/>
  </r>
  <r>
    <s v="CHD8010062R0101"/>
    <s v="滑板焊接12-2500-40"/>
    <s v="SM"/>
    <n v="202"/>
    <x v="0"/>
    <s v="VEP"/>
    <x v="1"/>
    <s v="kanban"/>
    <n v="2600"/>
    <n v="32"/>
    <n v="0"/>
    <n v="9.9700000000000006"/>
    <n v="0"/>
    <n v="5"/>
    <n v="0"/>
    <n v="319.04000000000002"/>
    <s v=""/>
    <n v="0"/>
    <n v="24.925000000000001"/>
    <n v="0"/>
    <n v="0"/>
    <s v="&gt;90 days"/>
    <n v="4"/>
    <s v="C"/>
    <n v="0"/>
    <n v="210.56640000000002"/>
  </r>
  <r>
    <s v="CHD8010062R0102"/>
    <s v="滑板焊接12-1250-31.5"/>
    <s v="SM"/>
    <n v="202"/>
    <x v="0"/>
    <s v="VEP"/>
    <x v="1"/>
    <s v="kanban"/>
    <n v="2600"/>
    <n v="13"/>
    <n v="0"/>
    <n v="13"/>
    <n v="0"/>
    <n v="5"/>
    <n v="147"/>
    <n v="169"/>
    <n v="79.455782312925166"/>
    <n v="0"/>
    <n v="32.5"/>
    <n v="0"/>
    <n v="1911"/>
    <s v="&lt;90 days"/>
    <n v="3"/>
    <s v="C"/>
    <n v="21"/>
    <n v="82.060207191780833"/>
  </r>
  <r>
    <s v="CHD8010067P0106"/>
    <s v="大拐臂VEG24-2500-31.5"/>
    <s v="VE2"/>
    <n v="212"/>
    <x v="0"/>
    <s v="VEP"/>
    <x v="0"/>
    <s v="Order specific"/>
    <n v="2100"/>
    <n v="12"/>
    <n v="0"/>
    <n v="58.62"/>
    <n v="0"/>
    <n v="0"/>
    <n v="0"/>
    <n v="703.43999999999994"/>
    <s v=""/>
    <n v="0"/>
    <n v="0"/>
    <n v="0"/>
    <n v="0"/>
    <s v="Order specific"/>
    <s v="Order specific"/>
    <s v="C"/>
    <s v=""/>
    <n v="0"/>
  </r>
  <r>
    <s v="CHD8010076P0101"/>
    <s v="面板"/>
    <s v="VE2"/>
    <n v="212"/>
    <x v="0"/>
    <s v="VEP"/>
    <x v="0"/>
    <s v="Order specific"/>
    <n v="2100"/>
    <n v="4"/>
    <n v="0"/>
    <n v="64.239999999999995"/>
    <n v="0"/>
    <n v="0"/>
    <n v="0"/>
    <n v="256.95999999999998"/>
    <s v=""/>
    <n v="0"/>
    <n v="0"/>
    <n v="0"/>
    <n v="0"/>
    <s v="Order specific"/>
    <s v="Order specific"/>
    <s v="C"/>
    <s v=""/>
    <n v="0"/>
  </r>
  <r>
    <s v="CHD8010076P0102"/>
    <s v="面板40.5kV-1250-25"/>
    <s v="VE2"/>
    <n v="212"/>
    <x v="0"/>
    <s v="VEP"/>
    <x v="0"/>
    <s v="Order specific"/>
    <n v="2100"/>
    <n v="2"/>
    <n v="0"/>
    <n v="53.05"/>
    <n v="0"/>
    <n v="0"/>
    <n v="10"/>
    <n v="106.1"/>
    <n v="146"/>
    <n v="0"/>
    <n v="0"/>
    <n v="0"/>
    <n v="530.5"/>
    <s v="Order specific"/>
    <s v="Order specific"/>
    <s v="C"/>
    <s v=""/>
    <n v="0"/>
  </r>
  <r>
    <s v="CHD8010079P0105"/>
    <s v="拉杆连接轴VEG40.5-1250-25"/>
    <s v="VE2"/>
    <n v="212"/>
    <x v="0"/>
    <s v="VEP"/>
    <x v="0"/>
    <s v="Order specific"/>
    <n v="2100"/>
    <n v="3"/>
    <n v="0"/>
    <n v="54.05"/>
    <n v="0"/>
    <n v="0"/>
    <n v="0"/>
    <n v="162.14999999999998"/>
    <s v=""/>
    <n v="0"/>
    <n v="0"/>
    <n v="0"/>
    <n v="0"/>
    <s v="Order specific"/>
    <s v="Order specific"/>
    <s v="C"/>
    <s v=""/>
    <n v="0"/>
  </r>
  <r>
    <s v="CHD8010079P0107"/>
    <s v="拉杆连接轴VEG40.5-2500-31.5"/>
    <s v="VE2"/>
    <n v="212"/>
    <x v="0"/>
    <s v="VEP"/>
    <x v="0"/>
    <s v="Order specific"/>
    <n v="2100"/>
    <n v="1"/>
    <n v="0"/>
    <n v="44.64"/>
    <n v="0"/>
    <n v="0"/>
    <n v="1"/>
    <n v="44.64"/>
    <n v="1095"/>
    <n v="0"/>
    <n v="0"/>
    <n v="0"/>
    <n v="44.64"/>
    <s v="Order specific"/>
    <s v="Order specific"/>
    <s v="C"/>
    <s v=""/>
    <n v="0"/>
  </r>
  <r>
    <s v="CHD8010079P0108"/>
    <s v="拉杆连接轴VEG12-2500-40"/>
    <s v="VE2"/>
    <n v="212"/>
    <x v="0"/>
    <s v="VEP"/>
    <x v="0"/>
    <s v="Order specific"/>
    <n v="2100"/>
    <n v="114"/>
    <n v="0"/>
    <n v="46.33"/>
    <n v="0"/>
    <n v="0"/>
    <n v="0"/>
    <n v="5281.62"/>
    <s v=""/>
    <n v="0"/>
    <n v="0"/>
    <n v="0"/>
    <n v="0"/>
    <s v="Order specific"/>
    <s v="Order specific"/>
    <s v="B"/>
    <s v=""/>
    <n v="0"/>
  </r>
  <r>
    <s v="CHD8010082P0101"/>
    <s v="主传动拐臂"/>
    <s v="SM"/>
    <n v="212"/>
    <x v="0"/>
    <s v="VEP"/>
    <x v="1"/>
    <s v="kanban"/>
    <n v="2600"/>
    <n v="39"/>
    <n v="57"/>
    <n v="20.9"/>
    <n v="0"/>
    <n v="15"/>
    <n v="441"/>
    <n v="815.09999999999991"/>
    <n v="94.353741496598644"/>
    <n v="0"/>
    <n v="156.75"/>
    <n v="1191.3"/>
    <n v="9216.9"/>
    <s v="&gt;90 days"/>
    <n v="3"/>
    <s v="C"/>
    <n v="21"/>
    <n v="418.23268767123284"/>
  </r>
  <r>
    <s v="CHD8010086P0109"/>
    <s v="主轴限位套32.5X47"/>
    <s v="SM"/>
    <n v="212"/>
    <x v="0"/>
    <s v="VEP"/>
    <x v="1"/>
    <s v="kanban"/>
    <n v="2600"/>
    <n v="27"/>
    <n v="0"/>
    <n v="2.5299999999999998"/>
    <n v="0"/>
    <n v="5"/>
    <n v="0"/>
    <n v="68.309999999999988"/>
    <s v=""/>
    <n v="0"/>
    <n v="6.3249999999999993"/>
    <n v="0"/>
    <n v="0"/>
    <s v="&gt;90 days"/>
    <n v="4"/>
    <s v="C"/>
    <n v="0"/>
    <n v="45.084599999999995"/>
  </r>
  <r>
    <s v="CHD8010086P0110"/>
    <s v="主轴限位套φ32.5X82"/>
    <s v="SM"/>
    <n v="212"/>
    <x v="0"/>
    <s v="VEP"/>
    <x v="1"/>
    <s v="kanban"/>
    <n v="2600"/>
    <n v="27"/>
    <n v="0"/>
    <n v="3.92"/>
    <n v="0"/>
    <n v="5"/>
    <n v="0"/>
    <n v="105.84"/>
    <s v=""/>
    <n v="0"/>
    <n v="9.8000000000000007"/>
    <n v="0"/>
    <n v="0"/>
    <s v="&gt;90 days"/>
    <n v="4"/>
    <s v="C"/>
    <n v="0"/>
    <n v="69.854400000000012"/>
  </r>
  <r>
    <s v="CHD8010086P0111"/>
    <s v="主轴限位套φ32.5X4"/>
    <s v="SM"/>
    <n v="212"/>
    <x v="0"/>
    <s v="VEP"/>
    <x v="1"/>
    <s v="kanban"/>
    <n v="2600"/>
    <n v="50"/>
    <n v="0"/>
    <n v="1.58"/>
    <n v="0"/>
    <n v="10"/>
    <n v="0"/>
    <n v="79"/>
    <s v=""/>
    <n v="0"/>
    <n v="7.9"/>
    <n v="0"/>
    <n v="0"/>
    <s v="&gt;90 days"/>
    <n v="4"/>
    <s v="C"/>
    <n v="0"/>
    <n v="52.14"/>
  </r>
  <r>
    <s v="CHD8010087P0101"/>
    <s v="弹簧导向轴"/>
    <s v="SM"/>
    <n v="212"/>
    <x v="0"/>
    <s v="VEP"/>
    <x v="1"/>
    <s v="kanban"/>
    <n v="2600"/>
    <n v="25"/>
    <n v="60"/>
    <n v="12.89"/>
    <n v="0"/>
    <n v="15"/>
    <n v="441"/>
    <n v="322.25"/>
    <n v="41.383219954648531"/>
    <n v="0"/>
    <n v="96.675000000000011"/>
    <n v="773.40000000000009"/>
    <n v="5684.4900000000007"/>
    <s v="&lt;90 days"/>
    <n v="3"/>
    <s v="C"/>
    <n v="21"/>
    <n v="104.75755972602742"/>
  </r>
  <r>
    <s v="CHD8010088P0101"/>
    <s v="分闸压簧"/>
    <s v="SM"/>
    <n v="219"/>
    <x v="0"/>
    <s v="VEP"/>
    <x v="1"/>
    <s v="kanban"/>
    <n v="2600"/>
    <n v="46"/>
    <n v="135"/>
    <n v="2.52"/>
    <n v="0"/>
    <n v="25"/>
    <n v="407"/>
    <n v="115.92"/>
    <n v="22.420147420147419"/>
    <n v="0"/>
    <n v="31.5"/>
    <n v="340.2"/>
    <n v="1025.6400000000001"/>
    <s v="&lt;30 days"/>
    <n v="3"/>
    <s v="C"/>
    <n v="21"/>
    <n v="4.8461546958904167"/>
  </r>
  <r>
    <s v="CHD8010089P0101"/>
    <s v="连板销轴φ12×33"/>
    <s v="SM"/>
    <n v="212"/>
    <x v="0"/>
    <s v="VEP"/>
    <x v="1"/>
    <s v="kanban"/>
    <n v="2600"/>
    <n v="137"/>
    <n v="57"/>
    <n v="4.45"/>
    <n v="0"/>
    <n v="15"/>
    <n v="441"/>
    <n v="609.65"/>
    <n v="38.072562358276642"/>
    <n v="0"/>
    <n v="33.375"/>
    <n v="253.65"/>
    <n v="1962.45"/>
    <s v="&lt;90 days"/>
    <n v="3"/>
    <s v="C"/>
    <n v="21"/>
    <n v="180.43098278737341"/>
  </r>
  <r>
    <s v="CHD8010089P0102"/>
    <s v="拐臂销轴φ12×24.5"/>
    <s v="SM"/>
    <n v="212"/>
    <x v="0"/>
    <s v="VEP"/>
    <x v="1"/>
    <s v="kanban"/>
    <n v="2600"/>
    <n v="104"/>
    <n v="57"/>
    <n v="4.28"/>
    <n v="0"/>
    <n v="15"/>
    <n v="441"/>
    <n v="445.12"/>
    <n v="113.39002267573696"/>
    <n v="0"/>
    <n v="32.1"/>
    <n v="243.96"/>
    <n v="1887.48"/>
    <s v="&gt;90 days"/>
    <n v="3"/>
    <s v="C"/>
    <n v="21"/>
    <n v="239.37085741025902"/>
  </r>
  <r>
    <s v="CHD8010089P0103"/>
    <s v="销轴&lt;MOD-DIAM&gt;12X36"/>
    <s v="SM"/>
    <n v="212"/>
    <x v="0"/>
    <s v="VEP"/>
    <x v="1"/>
    <s v="kanban"/>
    <n v="2600"/>
    <n v="203"/>
    <n v="0"/>
    <n v="4.3099999999999996"/>
    <n v="0"/>
    <n v="15"/>
    <n v="0"/>
    <n v="874.93"/>
    <s v=""/>
    <n v="0"/>
    <n v="32.324999999999996"/>
    <n v="0"/>
    <n v="0"/>
    <s v="&gt;90 days"/>
    <n v="4"/>
    <s v="C"/>
    <n v="0"/>
    <n v="577.4538"/>
  </r>
  <r>
    <s v="CHD8010090P0101"/>
    <s v="限位套φ12.5X6"/>
    <s v="SM"/>
    <n v="212"/>
    <x v="0"/>
    <s v="VEP"/>
    <x v="1"/>
    <s v="kanban"/>
    <n v="2600"/>
    <n v="133"/>
    <n v="120"/>
    <n v="1.93"/>
    <n v="0"/>
    <n v="30"/>
    <n v="882"/>
    <n v="256.69"/>
    <n v="84.007936507936506"/>
    <n v="0"/>
    <n v="28.95"/>
    <n v="231.6"/>
    <n v="1702.26"/>
    <s v="&lt;90 days"/>
    <n v="3"/>
    <s v="C"/>
    <n v="21"/>
    <n v="127.06555130845537"/>
  </r>
  <r>
    <s v="CHD8010090P0102"/>
    <s v="限位套φ12.5X15"/>
    <s v="SM"/>
    <n v="212"/>
    <x v="0"/>
    <s v="VEP"/>
    <x v="1"/>
    <s v="kanban"/>
    <n v="2600"/>
    <n v="30"/>
    <n v="57"/>
    <n v="2.08"/>
    <n v="0"/>
    <n v="15"/>
    <n v="441"/>
    <n v="62.400000000000006"/>
    <n v="110.07936507936508"/>
    <n v="0"/>
    <n v="15.600000000000001"/>
    <n v="118.56"/>
    <n v="917.28000000000009"/>
    <s v="&gt;90 days"/>
    <n v="3"/>
    <s v="C"/>
    <n v="21"/>
    <n v="33.327268637346791"/>
  </r>
  <r>
    <s v="CHD8010094P0101"/>
    <s v="合闸弹簧固定杆"/>
    <s v="VE2"/>
    <n v="212"/>
    <x v="0"/>
    <s v="VEP"/>
    <x v="0"/>
    <s v="Order specific"/>
    <n v="2100"/>
    <n v="8"/>
    <n v="0"/>
    <n v="7.91"/>
    <n v="0"/>
    <n v="0"/>
    <n v="0"/>
    <n v="63.28"/>
    <s v=""/>
    <n v="0"/>
    <n v="0"/>
    <n v="0"/>
    <n v="0"/>
    <s v="Order specific"/>
    <s v="Order specific"/>
    <s v="C"/>
    <s v=""/>
    <n v="0"/>
  </r>
  <r>
    <s v="CHD8010094P0102"/>
    <s v="合闸弹簧固定杆"/>
    <s v="VE2"/>
    <n v="212"/>
    <x v="0"/>
    <s v="VEP"/>
    <x v="0"/>
    <s v="Order specific"/>
    <n v="2100"/>
    <n v="8"/>
    <n v="0"/>
    <n v="6.13"/>
    <n v="0"/>
    <n v="0"/>
    <n v="0"/>
    <n v="49.04"/>
    <s v=""/>
    <n v="0"/>
    <n v="0"/>
    <n v="0"/>
    <n v="0"/>
    <s v="Order specific"/>
    <s v="Order specific"/>
    <s v="C"/>
    <s v=""/>
    <n v="0"/>
  </r>
  <r>
    <s v="CHD8010096P0107"/>
    <s v="轴承座（左）40.5-1250-25"/>
    <s v="SM"/>
    <n v="212"/>
    <x v="0"/>
    <s v="VEP"/>
    <x v="1"/>
    <s v="kanban"/>
    <n v="2600"/>
    <n v="46"/>
    <n v="0"/>
    <n v="11.02"/>
    <n v="0"/>
    <n v="15"/>
    <n v="0"/>
    <n v="506.91999999999996"/>
    <s v=""/>
    <n v="0"/>
    <n v="82.649999999999991"/>
    <n v="0"/>
    <n v="0"/>
    <s v="&gt;90 days"/>
    <n v="4"/>
    <s v="C"/>
    <n v="0"/>
    <n v="334.56720000000001"/>
  </r>
  <r>
    <s v="CHD8010096P0108"/>
    <s v="轴承座（右）40.5-1250-25"/>
    <s v="SM"/>
    <n v="212"/>
    <x v="0"/>
    <s v="VEP"/>
    <x v="1"/>
    <s v="kanban"/>
    <n v="2600"/>
    <n v="46"/>
    <n v="0"/>
    <n v="9.64"/>
    <n v="0"/>
    <n v="15"/>
    <n v="0"/>
    <n v="443.44000000000005"/>
    <s v=""/>
    <n v="0"/>
    <n v="72.300000000000011"/>
    <n v="0"/>
    <n v="0"/>
    <s v="&gt;90 days"/>
    <n v="4"/>
    <s v="C"/>
    <n v="0"/>
    <n v="292.67040000000003"/>
  </r>
  <r>
    <s v="CHD8010101P0101"/>
    <s v="面板标识"/>
    <s v="VE1"/>
    <n v="202"/>
    <x v="0"/>
    <s v="VEP"/>
    <x v="0"/>
    <s v="Order specific"/>
    <n v="2100"/>
    <n v="60"/>
    <n v="0"/>
    <n v="44.19"/>
    <n v="0"/>
    <n v="0"/>
    <n v="0"/>
    <n v="2651.3999999999996"/>
    <s v=""/>
    <n v="0"/>
    <n v="0"/>
    <n v="0"/>
    <n v="0"/>
    <s v="Order specific"/>
    <s v="Order specific"/>
    <s v="B"/>
    <s v=""/>
    <n v="0"/>
  </r>
  <r>
    <s v="CHD8010103P0101"/>
    <s v="面板标识"/>
    <s v="VE1"/>
    <n v="202"/>
    <x v="0"/>
    <s v="VEP"/>
    <x v="0"/>
    <s v="Order specific"/>
    <n v="2100"/>
    <n v="13"/>
    <n v="0"/>
    <n v="44.01"/>
    <n v="0"/>
    <n v="0"/>
    <n v="0"/>
    <n v="572.13"/>
    <s v=""/>
    <n v="0"/>
    <n v="0"/>
    <n v="0"/>
    <n v="0"/>
    <s v="Order specific"/>
    <s v="Order specific"/>
    <s v="C"/>
    <s v=""/>
    <n v="0"/>
  </r>
  <r>
    <s v="CHD8010107P0105"/>
    <s v="导向圆盘"/>
    <s v="VE2"/>
    <n v="212"/>
    <x v="0"/>
    <s v="VEP"/>
    <x v="0"/>
    <s v="Order specific"/>
    <n v="2100"/>
    <n v="48"/>
    <n v="0"/>
    <n v="42.01"/>
    <n v="0"/>
    <n v="0"/>
    <n v="0"/>
    <n v="2016.48"/>
    <s v=""/>
    <n v="0"/>
    <n v="0"/>
    <n v="0"/>
    <n v="0"/>
    <s v="Order specific"/>
    <s v="Order specific"/>
    <s v="B"/>
    <s v=""/>
    <n v="0"/>
  </r>
  <r>
    <s v="CHD8010108P0102"/>
    <s v="拉杆锁盖VEG40.5-1250-25"/>
    <s v="VE2"/>
    <n v="212"/>
    <x v="0"/>
    <s v="VEP"/>
    <x v="0"/>
    <s v="Order specific"/>
    <n v="2100"/>
    <n v="1"/>
    <n v="3"/>
    <n v="6.15"/>
    <n v="0"/>
    <n v="0"/>
    <n v="1"/>
    <n v="6.15"/>
    <n v="17520"/>
    <n v="0"/>
    <n v="0"/>
    <n v="18.450000000000003"/>
    <n v="6.15"/>
    <s v="Order specific"/>
    <s v="Order specific"/>
    <s v="C"/>
    <s v=""/>
    <n v="0"/>
  </r>
  <r>
    <s v="CHD8010116P0101"/>
    <s v="拐臂"/>
    <s v="SM"/>
    <n v="202"/>
    <x v="0"/>
    <s v="VEP"/>
    <x v="1"/>
    <s v="kanban"/>
    <n v="2600"/>
    <n v="15"/>
    <n v="0"/>
    <n v="3.99"/>
    <n v="0"/>
    <n v="5"/>
    <n v="0"/>
    <n v="59.85"/>
    <s v=""/>
    <n v="0"/>
    <n v="9.9750000000000014"/>
    <n v="0"/>
    <n v="0"/>
    <s v="&gt;90 days"/>
    <n v="4"/>
    <s v="C"/>
    <n v="0"/>
    <n v="39.501000000000005"/>
  </r>
  <r>
    <s v="CHD8010116P0102"/>
    <s v="联锁拐臂"/>
    <s v="SM"/>
    <n v="202"/>
    <x v="0"/>
    <s v="VEP"/>
    <x v="1"/>
    <s v="kanban"/>
    <n v="2600"/>
    <n v="47"/>
    <n v="0"/>
    <n v="15.71"/>
    <n v="0"/>
    <n v="5"/>
    <n v="0"/>
    <n v="738.37"/>
    <s v=""/>
    <n v="0"/>
    <n v="39.275000000000006"/>
    <n v="0"/>
    <n v="0"/>
    <s v="&gt;90 days"/>
    <n v="4"/>
    <s v="C"/>
    <n v="0"/>
    <n v="487.32420000000002"/>
  </r>
  <r>
    <s v="CHD8010116P0103"/>
    <s v="联锁拐臂"/>
    <s v="SM"/>
    <n v="202"/>
    <x v="0"/>
    <s v="VEP"/>
    <x v="1"/>
    <s v="kanban"/>
    <n v="2600"/>
    <n v="19"/>
    <n v="0"/>
    <n v="14.67"/>
    <n v="0"/>
    <n v="5"/>
    <n v="141"/>
    <n v="278.73"/>
    <n v="121.66666666666666"/>
    <n v="0"/>
    <n v="36.674999999999997"/>
    <n v="0"/>
    <n v="2068.4699999999998"/>
    <s v="&gt;90 days"/>
    <n v="3"/>
    <s v="C"/>
    <n v="21"/>
    <n v="152.20948931506851"/>
  </r>
  <r>
    <s v="CHD8010116P0104"/>
    <s v="联锁拐臂"/>
    <s v="SM"/>
    <n v="202"/>
    <x v="0"/>
    <s v="VEP"/>
    <x v="1"/>
    <s v="kanban"/>
    <n v="2600"/>
    <n v="23"/>
    <n v="0"/>
    <n v="3.98"/>
    <n v="0"/>
    <n v="5"/>
    <n v="147"/>
    <n v="91.54"/>
    <n v="47.176870748299322"/>
    <n v="0"/>
    <n v="9.9499999999999993"/>
    <n v="0"/>
    <n v="585.05999999999995"/>
    <s v="&lt;90 days"/>
    <n v="3"/>
    <s v="C"/>
    <n v="21"/>
    <n v="33.523043576063451"/>
  </r>
  <r>
    <s v="CHD8010116P0105"/>
    <s v="联锁拐臂"/>
    <s v="SM"/>
    <n v="202"/>
    <x v="0"/>
    <s v="VEP"/>
    <x v="1"/>
    <s v="kanban"/>
    <n v="2600"/>
    <n v="23"/>
    <n v="0"/>
    <n v="11.48"/>
    <n v="0"/>
    <n v="5"/>
    <n v="0"/>
    <n v="264.04000000000002"/>
    <s v=""/>
    <n v="0"/>
    <n v="28.700000000000003"/>
    <n v="0"/>
    <n v="0"/>
    <s v="&gt;90 days"/>
    <n v="4"/>
    <s v="C"/>
    <n v="0"/>
    <n v="174.26640000000003"/>
  </r>
  <r>
    <s v="CHD8010116P0109"/>
    <s v="联锁拐臂（反）"/>
    <s v="SM"/>
    <n v="212"/>
    <x v="0"/>
    <s v="VEP"/>
    <x v="1"/>
    <s v="kanban"/>
    <n v="2600"/>
    <n v="13"/>
    <n v="20"/>
    <n v="9.9700000000000006"/>
    <n v="0"/>
    <n v="5"/>
    <n v="0"/>
    <n v="129.61000000000001"/>
    <s v=""/>
    <n v="0"/>
    <n v="24.925000000000001"/>
    <n v="199.4"/>
    <n v="0"/>
    <s v="&gt;90 days"/>
    <n v="4"/>
    <s v="C"/>
    <n v="0"/>
    <n v="85.542600000000007"/>
  </r>
  <r>
    <s v="CHD8010117P0101"/>
    <s v="轴"/>
    <s v="VE2"/>
    <n v="212"/>
    <x v="0"/>
    <s v="VEP"/>
    <x v="0"/>
    <s v="Order specific"/>
    <n v="2100"/>
    <n v="6"/>
    <n v="0"/>
    <n v="9.93"/>
    <n v="0"/>
    <n v="0"/>
    <n v="0"/>
    <n v="59.58"/>
    <s v=""/>
    <n v="0"/>
    <n v="0"/>
    <n v="0"/>
    <n v="0"/>
    <s v="Order specific"/>
    <s v="Order specific"/>
    <s v="C"/>
    <s v=""/>
    <n v="0"/>
  </r>
  <r>
    <s v="CHD8010117P0103"/>
    <s v="后轴"/>
    <s v="SM"/>
    <n v="212"/>
    <x v="0"/>
    <s v="VEP"/>
    <x v="1"/>
    <s v="kanban"/>
    <n v="2600"/>
    <n v="35"/>
    <n v="0"/>
    <n v="7.09"/>
    <n v="0"/>
    <n v="5"/>
    <n v="0"/>
    <n v="248.15"/>
    <s v=""/>
    <n v="0"/>
    <n v="17.725000000000001"/>
    <n v="0"/>
    <n v="0"/>
    <s v="&gt;90 days"/>
    <n v="4"/>
    <s v="C"/>
    <n v="0"/>
    <n v="163.77900000000002"/>
  </r>
  <r>
    <s v="CHD8010117P0104"/>
    <s v="前轴"/>
    <s v="SM"/>
    <n v="212"/>
    <x v="0"/>
    <s v="VEP"/>
    <x v="1"/>
    <s v="kanban"/>
    <n v="2600"/>
    <n v="11"/>
    <n v="19"/>
    <n v="9.59"/>
    <n v="0"/>
    <n v="5"/>
    <n v="147"/>
    <n v="105.49"/>
    <n v="86.904761904761898"/>
    <n v="0"/>
    <n v="23.975000000000001"/>
    <n v="182.21"/>
    <n v="1409.73"/>
    <s v="&lt;90 days"/>
    <n v="3"/>
    <s v="C"/>
    <n v="21"/>
    <n v="52.799334575342463"/>
  </r>
  <r>
    <s v="CHD8010117P0105"/>
    <s v="后轴"/>
    <s v="SM"/>
    <n v="212"/>
    <x v="0"/>
    <s v="VEP"/>
    <x v="1"/>
    <s v="kanban"/>
    <n v="2600"/>
    <n v="8"/>
    <n v="24"/>
    <n v="7.23"/>
    <n v="0"/>
    <n v="5"/>
    <n v="149"/>
    <n v="57.84"/>
    <n v="26.946308724832218"/>
    <n v="0"/>
    <n v="18.075000000000003"/>
    <n v="173.52"/>
    <n v="1077.27"/>
    <s v="&lt;30 days"/>
    <n v="3"/>
    <s v="C"/>
    <n v="21"/>
    <n v="8.4240394520548012"/>
  </r>
  <r>
    <s v="CHD8010117P0106"/>
    <s v="中轴"/>
    <s v="SM"/>
    <n v="212"/>
    <x v="0"/>
    <s v="VEP"/>
    <x v="1"/>
    <s v="kanban"/>
    <n v="2600"/>
    <n v="30"/>
    <n v="0"/>
    <n v="6.2"/>
    <n v="0"/>
    <n v="5"/>
    <n v="0"/>
    <n v="186"/>
    <s v=""/>
    <n v="0"/>
    <n v="15.5"/>
    <n v="0"/>
    <n v="0"/>
    <s v="&gt;90 days"/>
    <n v="4"/>
    <s v="C"/>
    <n v="0"/>
    <n v="122.76"/>
  </r>
  <r>
    <s v="CHD8010117P0107"/>
    <s v="中轴"/>
    <s v="SM"/>
    <n v="212"/>
    <x v="0"/>
    <s v="VEP"/>
    <x v="1"/>
    <s v="kanban"/>
    <n v="2600"/>
    <n v="33"/>
    <n v="0"/>
    <n v="19.13"/>
    <n v="0"/>
    <n v="5"/>
    <n v="0"/>
    <n v="631.29"/>
    <s v=""/>
    <n v="0"/>
    <n v="47.824999999999996"/>
    <n v="0"/>
    <n v="0"/>
    <s v="&gt;90 days"/>
    <n v="4"/>
    <s v="C"/>
    <n v="0"/>
    <n v="416.65140000000002"/>
  </r>
  <r>
    <s v="CHD8010117P0108"/>
    <s v="中轴"/>
    <s v="SM"/>
    <n v="212"/>
    <x v="0"/>
    <s v="VEP"/>
    <x v="1"/>
    <s v="kanban"/>
    <n v="2600"/>
    <n v="14"/>
    <n v="0"/>
    <n v="21.59"/>
    <n v="0"/>
    <n v="5"/>
    <n v="0"/>
    <n v="302.26"/>
    <s v=""/>
    <n v="0"/>
    <n v="53.975000000000001"/>
    <n v="0"/>
    <n v="0"/>
    <s v="&gt;90 days"/>
    <n v="4"/>
    <s v="C"/>
    <n v="0"/>
    <n v="199.49160000000001"/>
  </r>
  <r>
    <s v="CHD8010117P0109"/>
    <s v="后轴"/>
    <s v="SM"/>
    <n v="212"/>
    <x v="0"/>
    <s v="VEP"/>
    <x v="1"/>
    <s v="kanban"/>
    <n v="2600"/>
    <n v="14"/>
    <n v="0"/>
    <n v="27.13"/>
    <n v="0"/>
    <n v="5"/>
    <n v="0"/>
    <n v="379.82"/>
    <s v=""/>
    <n v="0"/>
    <n v="67.825000000000003"/>
    <n v="0"/>
    <n v="0"/>
    <s v="&gt;90 days"/>
    <n v="4"/>
    <s v="C"/>
    <n v="0"/>
    <n v="250.68120000000002"/>
  </r>
  <r>
    <s v="CHD8010118P0101"/>
    <s v="套"/>
    <s v="SM"/>
    <n v="212"/>
    <x v="0"/>
    <s v="VEP"/>
    <x v="1"/>
    <s v="kanban"/>
    <n v="2600"/>
    <n v="111"/>
    <n v="65"/>
    <n v="5.95"/>
    <n v="0"/>
    <n v="15"/>
    <n v="146"/>
    <n v="660.45"/>
    <n v="35"/>
    <n v="0"/>
    <n v="44.625"/>
    <n v="386.75"/>
    <n v="868.7"/>
    <s v="&lt;90 days"/>
    <n v="3"/>
    <s v="C"/>
    <n v="21"/>
    <n v="174.3588"/>
  </r>
  <r>
    <s v="CHD8010128P0101"/>
    <s v="VEG分闸弹簧40.5"/>
    <s v="VE1"/>
    <n v="217"/>
    <x v="0"/>
    <s v="VEP"/>
    <x v="0"/>
    <s v="Order specific"/>
    <n v="2100"/>
    <n v="20"/>
    <n v="0"/>
    <n v="13.79"/>
    <n v="0"/>
    <n v="0"/>
    <n v="0"/>
    <n v="275.79999999999995"/>
    <s v=""/>
    <n v="0"/>
    <n v="0"/>
    <n v="0"/>
    <n v="0"/>
    <s v="Order specific"/>
    <s v="Order specific"/>
    <s v="C"/>
    <s v=""/>
    <n v="0"/>
  </r>
  <r>
    <s v="CHD8020001P0105"/>
    <s v="机箱左立柱24-210-25-1250"/>
    <s v="VE2"/>
    <n v="212"/>
    <x v="0"/>
    <s v="VEP"/>
    <x v="0"/>
    <s v="Order specific"/>
    <n v="2100"/>
    <n v="8"/>
    <n v="38"/>
    <n v="25.86"/>
    <n v="0"/>
    <n v="0"/>
    <n v="302"/>
    <n v="206.88"/>
    <n v="24.172185430463578"/>
    <n v="0"/>
    <n v="0"/>
    <n v="982.68"/>
    <n v="7809.72"/>
    <s v="Order specific"/>
    <s v="Order specific"/>
    <s v="C"/>
    <s v=""/>
    <n v="0"/>
  </r>
  <r>
    <s v="CHD8020001P0106"/>
    <s v="机箱右立柱24-210-25-1250"/>
    <s v="VE2"/>
    <n v="212"/>
    <x v="0"/>
    <s v="VEP"/>
    <x v="0"/>
    <s v="Order specific"/>
    <n v="2100"/>
    <n v="8"/>
    <n v="38"/>
    <n v="39.19"/>
    <n v="0"/>
    <n v="0"/>
    <n v="302"/>
    <n v="313.52"/>
    <n v="9.668874172185431"/>
    <n v="0"/>
    <n v="0"/>
    <n v="1489.2199999999998"/>
    <n v="11835.38"/>
    <s v="Order specific"/>
    <s v="Order specific"/>
    <s v="C"/>
    <s v=""/>
    <n v="0"/>
  </r>
  <r>
    <s v="CHD8020001P0107"/>
    <s v="机箱左立柱24-275-31.5"/>
    <s v="VE2"/>
    <n v="212"/>
    <x v="0"/>
    <s v="VEP"/>
    <x v="0"/>
    <s v="Order specific"/>
    <n v="2100"/>
    <n v="3"/>
    <n v="0"/>
    <n v="30.14"/>
    <n v="0"/>
    <n v="0"/>
    <n v="81"/>
    <n v="90.42"/>
    <n v="36.049382716049379"/>
    <n v="0"/>
    <n v="0"/>
    <n v="0"/>
    <n v="2441.34"/>
    <s v="Order specific"/>
    <s v="Order specific"/>
    <s v="C"/>
    <s v=""/>
    <n v="0"/>
  </r>
  <r>
    <s v="CHD8020001P0108"/>
    <s v="机箱右立柱24-275-31.5"/>
    <s v="VE2"/>
    <n v="212"/>
    <x v="0"/>
    <s v="VEP"/>
    <x v="0"/>
    <s v="Order specific"/>
    <n v="2100"/>
    <n v="3"/>
    <n v="0"/>
    <n v="41.45"/>
    <n v="0"/>
    <n v="0"/>
    <n v="81"/>
    <n v="124.35000000000001"/>
    <n v="13.518518518518517"/>
    <n v="0"/>
    <n v="0"/>
    <n v="0"/>
    <n v="3357.4500000000003"/>
    <s v="Order specific"/>
    <s v="Order specific"/>
    <s v="C"/>
    <s v=""/>
    <n v="0"/>
  </r>
  <r>
    <s v="CHD8020002R0112"/>
    <s v="关门联锁底盘车24-275 中间接地"/>
    <s v="VE1"/>
    <n v="217"/>
    <x v="0"/>
    <s v="VEP"/>
    <x v="0"/>
    <s v="Order specific"/>
    <n v="2100"/>
    <n v="3"/>
    <n v="0"/>
    <n v="1300"/>
    <n v="0"/>
    <n v="0"/>
    <n v="7"/>
    <n v="3900"/>
    <n v="156.42857142857142"/>
    <n v="0"/>
    <n v="0"/>
    <n v="0"/>
    <n v="9100"/>
    <s v="Order specific"/>
    <s v="Order specific"/>
    <s v="B"/>
    <s v=""/>
    <n v="0"/>
  </r>
  <r>
    <s v="CHD8020002R0127"/>
    <s v="关门联锁电动底盘车24-210 中间接地"/>
    <s v="VE1"/>
    <n v="212"/>
    <x v="0"/>
    <s v="VEP"/>
    <x v="0"/>
    <s v="Order specific"/>
    <n v="2100"/>
    <n v="8"/>
    <n v="7"/>
    <n v="2020"/>
    <n v="0"/>
    <n v="0"/>
    <n v="63"/>
    <n v="16160"/>
    <n v="17.38095238095238"/>
    <n v="0"/>
    <n v="0"/>
    <n v="14140"/>
    <n v="127260"/>
    <s v="Order specific"/>
    <s v="Order specific"/>
    <s v="A"/>
    <s v=""/>
    <n v="0"/>
  </r>
  <r>
    <s v="CHD8020003P0101"/>
    <s v="活门驱动垫板24-800"/>
    <s v="VMI"/>
    <n v="212"/>
    <x v="0"/>
    <s v="VEP"/>
    <x v="2"/>
    <s v="MRP"/>
    <s v="VMI"/>
    <n v="24"/>
    <n v="0"/>
    <n v="4.32"/>
    <n v="0"/>
    <n v="0"/>
    <n v="2324"/>
    <n v="103.68"/>
    <n v="1.2564543889845095"/>
    <n v="0"/>
    <n v="0"/>
    <n v="0"/>
    <n v="10039.68"/>
    <s v="&lt;15 days"/>
    <n v="3"/>
    <s v="C"/>
    <n v="21"/>
    <n v="0"/>
  </r>
  <r>
    <s v="CHD8020003P0104"/>
    <s v="底盘车配重块24"/>
    <s v="VMI"/>
    <n v="212"/>
    <x v="0"/>
    <s v="VEP"/>
    <x v="2"/>
    <s v="MRP"/>
    <s v="VMI"/>
    <n v="2"/>
    <n v="0"/>
    <n v="72.930000000000007"/>
    <n v="0"/>
    <n v="0"/>
    <n v="302"/>
    <n v="145.86000000000001"/>
    <n v="29.006622516556291"/>
    <n v="0"/>
    <n v="0"/>
    <n v="0"/>
    <n v="22024.86"/>
    <s v="&lt;30 days"/>
    <n v="2"/>
    <s v="C"/>
    <n v="14"/>
    <n v="49.804196712328775"/>
  </r>
  <r>
    <s v="CHD8020004R0104"/>
    <s v="触臂装配24-275-25-630"/>
    <s v="VMI"/>
    <n v="212"/>
    <x v="0"/>
    <s v="VEP"/>
    <x v="2"/>
    <s v="MRP"/>
    <s v="VMI"/>
    <n v="2"/>
    <n v="0"/>
    <n v="208.34"/>
    <n v="0"/>
    <n v="0"/>
    <n v="3483"/>
    <n v="416.68"/>
    <n v="0.20958943439563596"/>
    <n v="0"/>
    <n v="0"/>
    <n v="0"/>
    <n v="725648.22"/>
    <s v="&lt;15 days"/>
    <n v="1"/>
    <s v="C"/>
    <n v="7"/>
    <n v="0"/>
  </r>
  <r>
    <s v="CHD8020004R0110"/>
    <s v="触臂装配2000-31.5"/>
    <s v="VE2"/>
    <n v="212"/>
    <x v="0"/>
    <s v="VEP"/>
    <x v="0"/>
    <s v="Order specific"/>
    <n v="2100"/>
    <n v="12"/>
    <n v="0"/>
    <n v="918.05"/>
    <n v="0"/>
    <n v="0"/>
    <n v="179"/>
    <n v="11016.599999999999"/>
    <n v="4.0782122905027931"/>
    <n v="0"/>
    <n v="0"/>
    <n v="0"/>
    <n v="164330.94999999998"/>
    <s v="Order specific"/>
    <s v="Order specific"/>
    <s v="A"/>
    <s v=""/>
    <n v="0"/>
  </r>
  <r>
    <s v="CHD8020005P0103"/>
    <s v="机箱顶板24-25-210"/>
    <s v="VE2"/>
    <n v="212"/>
    <x v="0"/>
    <s v="VEP"/>
    <x v="0"/>
    <s v="Order specific"/>
    <n v="2100"/>
    <n v="8"/>
    <n v="38"/>
    <n v="38.04"/>
    <n v="0"/>
    <n v="0"/>
    <n v="302"/>
    <n v="304.32"/>
    <n v="14.503311258278146"/>
    <n v="0"/>
    <n v="0"/>
    <n v="1445.52"/>
    <n v="11488.08"/>
    <s v="Order specific"/>
    <s v="Order specific"/>
    <s v="C"/>
    <s v=""/>
    <n v="0"/>
  </r>
  <r>
    <s v="CHD8020005P0104"/>
    <s v="机箱顶板24-31.5-275"/>
    <s v="VE2"/>
    <n v="212"/>
    <x v="0"/>
    <s v="VEP"/>
    <x v="0"/>
    <s v="Order specific"/>
    <n v="2100"/>
    <n v="3"/>
    <n v="0"/>
    <n v="56.18"/>
    <n v="0"/>
    <n v="0"/>
    <n v="81"/>
    <n v="168.54"/>
    <n v="36.049382716049379"/>
    <n v="0"/>
    <n v="0"/>
    <n v="0"/>
    <n v="4550.58"/>
    <s v="Order specific"/>
    <s v="Order specific"/>
    <s v="C"/>
    <s v=""/>
    <n v="0"/>
  </r>
  <r>
    <s v="CHD8020009F0105"/>
    <s v="电动机箱24-275-31.5(加固定块)"/>
    <s v="VE2"/>
    <n v="212"/>
    <x v="0"/>
    <s v="VEP"/>
    <x v="0"/>
    <s v="Order specific"/>
    <n v="2100"/>
    <n v="3"/>
    <n v="0"/>
    <n v="1116.1300000000001"/>
    <n v="0"/>
    <n v="0"/>
    <n v="22"/>
    <n v="3348.3900000000003"/>
    <n v="49.772727272727266"/>
    <n v="0"/>
    <n v="0"/>
    <n v="0"/>
    <n v="24554.86"/>
    <s v="Order specific"/>
    <s v="Order specific"/>
    <s v="B"/>
    <s v=""/>
    <n v="0"/>
  </r>
  <r>
    <s v="CHD8020009R0108"/>
    <s v="电动机箱24-210-25"/>
    <s v="VE2"/>
    <n v="212"/>
    <x v="0"/>
    <s v="VEP"/>
    <x v="0"/>
    <s v="Order specific"/>
    <n v="2100"/>
    <n v="8"/>
    <n v="7"/>
    <n v="743.33"/>
    <n v="0"/>
    <n v="0"/>
    <n v="71"/>
    <n v="5946.64"/>
    <n v="15.422535211267606"/>
    <n v="0"/>
    <n v="0"/>
    <n v="5203.3100000000004"/>
    <n v="52776.43"/>
    <s v="Order specific"/>
    <s v="Order specific"/>
    <s v="B"/>
    <s v=""/>
    <n v="0"/>
  </r>
  <r>
    <s v="CHD8020010P0103"/>
    <s v="分闸弹簧24-40"/>
    <s v="VE1"/>
    <n v="219"/>
    <x v="0"/>
    <s v="VEP"/>
    <x v="0"/>
    <s v="Order specific"/>
    <n v="2100"/>
    <n v="39"/>
    <n v="90"/>
    <n v="5.6"/>
    <n v="0"/>
    <n v="0"/>
    <n v="72"/>
    <n v="218.39999999999998"/>
    <n v="40.55555555555555"/>
    <n v="0"/>
    <n v="0"/>
    <n v="503.99999999999994"/>
    <n v="403.2"/>
    <s v="Order specific"/>
    <s v="Order specific"/>
    <s v="C"/>
    <s v=""/>
    <n v="0"/>
  </r>
  <r>
    <s v="CHD8020016R0103"/>
    <s v="缓冲器(24KV) VEG（X）"/>
    <s v="VE2"/>
    <n v="212"/>
    <x v="0"/>
    <s v="VEP"/>
    <x v="0"/>
    <s v="Order specific"/>
    <n v="2100"/>
    <n v="1"/>
    <n v="0"/>
    <n v="65.430000000000007"/>
    <n v="0"/>
    <n v="0"/>
    <n v="1"/>
    <n v="65.430000000000007"/>
    <n v="14235"/>
    <n v="0"/>
    <n v="0"/>
    <n v="0"/>
    <n v="65.430000000000007"/>
    <s v="Order specific"/>
    <s v="Order specific"/>
    <s v="C"/>
    <s v=""/>
    <n v="0"/>
  </r>
  <r>
    <s v="CHD8020020P0101"/>
    <s v="导电杆垫块"/>
    <s v="VMI"/>
    <n v="212"/>
    <x v="0"/>
    <s v="VEP"/>
    <x v="2"/>
    <s v="MRP"/>
    <s v="VMI"/>
    <n v="2"/>
    <n v="0"/>
    <n v="35.33"/>
    <n v="0"/>
    <n v="0"/>
    <n v="3209"/>
    <n v="70.66"/>
    <n v="0.1137425989404799"/>
    <n v="0"/>
    <n v="0"/>
    <n v="0"/>
    <n v="113373.97"/>
    <s v="&lt;15 days"/>
    <n v="2"/>
    <s v="C"/>
    <n v="14"/>
    <n v="0"/>
  </r>
  <r>
    <s v="CHD8020021P0101"/>
    <s v="极柱双头螺栓-VG3"/>
    <s v="VMI"/>
    <n v="212"/>
    <x v="0"/>
    <s v="VEP"/>
    <x v="2"/>
    <s v="MRP"/>
    <s v="VMI"/>
    <n v="1"/>
    <n v="0"/>
    <n v="6.8"/>
    <n v="0"/>
    <n v="0"/>
    <n v="3258"/>
    <n v="6.8"/>
    <n v="0.22406384284837322"/>
    <n v="0"/>
    <n v="0"/>
    <n v="0"/>
    <n v="22154.399999999998"/>
    <s v="&lt;15 days"/>
    <n v="2"/>
    <s v="C"/>
    <n v="14"/>
    <n v="0"/>
  </r>
  <r>
    <s v="CHD8020028P0101"/>
    <s v="电动微动开关驱动板"/>
    <s v="VE1"/>
    <n v="212"/>
    <x v="0"/>
    <s v="VEP"/>
    <x v="0"/>
    <s v="Order specific"/>
    <n v="2100"/>
    <n v="35"/>
    <n v="0"/>
    <n v="9.7899999999999991"/>
    <n v="0"/>
    <n v="0"/>
    <n v="0"/>
    <n v="342.65"/>
    <s v=""/>
    <n v="0"/>
    <n v="0"/>
    <n v="0"/>
    <n v="0"/>
    <s v="Order specific"/>
    <s v="Order specific"/>
    <s v="C"/>
    <s v=""/>
    <n v="0"/>
  </r>
  <r>
    <s v="CHD8030002R0101S"/>
    <s v="底盘车装配40.5-275"/>
    <s v="VMI"/>
    <n v="212"/>
    <x v="0"/>
    <s v="VEP"/>
    <x v="2"/>
    <s v="MRP"/>
    <s v="VMI"/>
    <n v="7"/>
    <n v="8"/>
    <n v="2462.23"/>
    <n v="0"/>
    <n v="0"/>
    <n v="314"/>
    <n v="17235.61"/>
    <n v="40.684713375796179"/>
    <n v="0"/>
    <n v="0"/>
    <n v="19697.84"/>
    <n v="773140.22"/>
    <s v="&lt;90 days"/>
    <n v="1"/>
    <s v="A"/>
    <n v="7"/>
    <n v="9418.2928375890424"/>
  </r>
  <r>
    <s v="CHD8030002R0102"/>
    <s v="功能车用底盘车装配"/>
    <s v="VE1"/>
    <n v="212"/>
    <x v="0"/>
    <s v="VEP"/>
    <x v="0"/>
    <s v="Order specific"/>
    <n v="2100"/>
    <n v="4"/>
    <n v="0"/>
    <n v="2378.63"/>
    <n v="0"/>
    <n v="0"/>
    <n v="39"/>
    <n v="9514.52"/>
    <n v="65.512820512820511"/>
    <n v="0"/>
    <n v="0"/>
    <n v="0"/>
    <n v="92766.57"/>
    <s v="Order specific"/>
    <s v="Order specific"/>
    <s v="A"/>
    <s v=""/>
    <n v="0"/>
  </r>
  <r>
    <s v="CHD8030003P0101"/>
    <s v="机箱左立柱40.5"/>
    <s v="VMI"/>
    <n v="212"/>
    <x v="0"/>
    <s v="VEP"/>
    <x v="2"/>
    <s v="MRP"/>
    <s v="VMI"/>
    <n v="2"/>
    <n v="0"/>
    <n v="36.979999999999997"/>
    <n v="0"/>
    <n v="0"/>
    <n v="324"/>
    <n v="73.959999999999994"/>
    <n v="4.5061728395061724"/>
    <n v="0"/>
    <n v="0"/>
    <n v="0"/>
    <n v="11981.519999999999"/>
    <s v="&lt;15 days"/>
    <n v="2"/>
    <s v="C"/>
    <n v="14"/>
    <n v="0"/>
  </r>
  <r>
    <s v="CHD8030003P0102"/>
    <s v="机箱右立柱40.5"/>
    <s v="VMI"/>
    <n v="212"/>
    <x v="0"/>
    <s v="VEP"/>
    <x v="2"/>
    <s v="MRP"/>
    <s v="VMI"/>
    <n v="2"/>
    <n v="0"/>
    <n v="42.99"/>
    <n v="0"/>
    <n v="0"/>
    <n v="324"/>
    <n v="85.98"/>
    <n v="2.2530864197530862"/>
    <n v="0"/>
    <n v="0"/>
    <n v="0"/>
    <n v="13928.76"/>
    <s v="&lt;15 days"/>
    <n v="2"/>
    <s v="C"/>
    <n v="14"/>
    <n v="0"/>
  </r>
  <r>
    <s v="CHD8030003P0114"/>
    <s v="机箱左立柱40.5(GE专用)"/>
    <s v="VE2"/>
    <n v="212"/>
    <x v="0"/>
    <s v="VEP"/>
    <x v="0"/>
    <s v="Order specific"/>
    <n v="2100"/>
    <n v="10"/>
    <n v="0"/>
    <n v="36.979999999999997"/>
    <n v="0"/>
    <n v="0"/>
    <n v="30"/>
    <n v="369.79999999999995"/>
    <n v="24.333333333333332"/>
    <n v="0"/>
    <n v="0"/>
    <n v="0"/>
    <n v="1109.3999999999999"/>
    <s v="Order specific"/>
    <s v="Order specific"/>
    <s v="C"/>
    <s v=""/>
    <n v="0"/>
  </r>
  <r>
    <s v="CHD8030003P0115"/>
    <s v="机箱右立柱40.5(GE专用)"/>
    <s v="VE2"/>
    <n v="212"/>
    <x v="0"/>
    <s v="VEP"/>
    <x v="0"/>
    <s v="Order specific"/>
    <n v="2100"/>
    <n v="16"/>
    <n v="0"/>
    <n v="43.49"/>
    <n v="0"/>
    <n v="0"/>
    <n v="36"/>
    <n v="695.84"/>
    <n v="101.3888888888889"/>
    <n v="0"/>
    <n v="0"/>
    <n v="0"/>
    <n v="1565.64"/>
    <s v="Order specific"/>
    <s v="Order specific"/>
    <s v="C"/>
    <s v=""/>
    <n v="0"/>
  </r>
  <r>
    <s v="CHD8030003P0122"/>
    <s v="机箱左立柱"/>
    <s v="VE2"/>
    <n v="212"/>
    <x v="0"/>
    <s v="VEP"/>
    <x v="0"/>
    <s v="Order specific"/>
    <n v="2100"/>
    <n v="5"/>
    <n v="2"/>
    <n v="33.159999999999997"/>
    <n v="0"/>
    <n v="0"/>
    <n v="67"/>
    <n v="165.79999999999998"/>
    <n v="87.164179104477611"/>
    <n v="0"/>
    <n v="0"/>
    <n v="66.319999999999993"/>
    <n v="2221.7199999999998"/>
    <s v="Order specific"/>
    <s v="Order specific"/>
    <s v="C"/>
    <s v=""/>
    <n v="0"/>
  </r>
  <r>
    <s v="CHD8030003P0123"/>
    <s v="机箱右立柱"/>
    <s v="VE2"/>
    <n v="212"/>
    <x v="0"/>
    <s v="VEP"/>
    <x v="0"/>
    <s v="Order specific"/>
    <n v="2100"/>
    <n v="5"/>
    <n v="2"/>
    <n v="48.78"/>
    <n v="0"/>
    <n v="0"/>
    <n v="67"/>
    <n v="243.9"/>
    <n v="27.238805970149251"/>
    <n v="0"/>
    <n v="0"/>
    <n v="97.56"/>
    <n v="3268.26"/>
    <s v="Order specific"/>
    <s v="Order specific"/>
    <s v="C"/>
    <s v=""/>
    <n v="0"/>
  </r>
  <r>
    <s v="CHD8030003P0155"/>
    <s v="机箱左立柱（落地式极间距400）"/>
    <s v="VE2"/>
    <n v="212"/>
    <x v="0"/>
    <s v="VEP"/>
    <x v="0"/>
    <s v="Order specific"/>
    <n v="2100"/>
    <n v="6"/>
    <n v="0"/>
    <n v="48.8"/>
    <n v="0"/>
    <n v="0"/>
    <n v="161"/>
    <n v="292.79999999999995"/>
    <n v="11.335403726708075"/>
    <n v="0"/>
    <n v="0"/>
    <n v="0"/>
    <n v="7856.7999999999993"/>
    <s v="Order specific"/>
    <s v="Order specific"/>
    <s v="C"/>
    <s v=""/>
    <n v="0"/>
  </r>
  <r>
    <s v="CHD8030003P0156"/>
    <s v="机箱右立柱（落地式极间距400）"/>
    <s v="VE2"/>
    <n v="212"/>
    <x v="0"/>
    <s v="VEP"/>
    <x v="0"/>
    <s v="Order specific"/>
    <n v="2100"/>
    <n v="6"/>
    <n v="0"/>
    <n v="59.22"/>
    <n v="0"/>
    <n v="0"/>
    <n v="161"/>
    <n v="355.32"/>
    <n v="13.60248447204969"/>
    <n v="0"/>
    <n v="0"/>
    <n v="0"/>
    <n v="9534.42"/>
    <s v="Order specific"/>
    <s v="Order specific"/>
    <s v="C"/>
    <s v=""/>
    <n v="0"/>
  </r>
  <r>
    <s v="CHD8030003P0192"/>
    <s v="机箱左立柱40.5(GE/程序锁)"/>
    <s v="VE1"/>
    <n v="217"/>
    <x v="0"/>
    <s v="VEP"/>
    <x v="0"/>
    <s v="Order specific"/>
    <n v="2100"/>
    <n v="6"/>
    <n v="0"/>
    <n v="42.04"/>
    <n v="0"/>
    <n v="0"/>
    <n v="6"/>
    <n v="252.24"/>
    <n v="365"/>
    <n v="0"/>
    <n v="0"/>
    <n v="0"/>
    <n v="252.24"/>
    <s v="Order specific"/>
    <s v="Order specific"/>
    <s v="C"/>
    <s v=""/>
    <n v="0"/>
  </r>
  <r>
    <s v="CHD8030005P0101"/>
    <s v="机箱顶板40.5"/>
    <s v="VMI"/>
    <n v="212"/>
    <x v="0"/>
    <s v="VEP"/>
    <x v="2"/>
    <s v="MRP"/>
    <s v="VMI"/>
    <n v="2"/>
    <n v="0"/>
    <n v="80.91"/>
    <n v="0"/>
    <n v="0"/>
    <n v="323"/>
    <n v="161.82"/>
    <n v="6.780185758513932"/>
    <n v="0"/>
    <n v="0"/>
    <n v="0"/>
    <n v="26133.93"/>
    <s v="&lt;15 days"/>
    <n v="2"/>
    <s v="C"/>
    <n v="14"/>
    <n v="0"/>
  </r>
  <r>
    <s v="CHD8030005P0104"/>
    <s v="机箱顶板(GE)"/>
    <s v="VE2"/>
    <n v="212"/>
    <x v="0"/>
    <s v="VEP"/>
    <x v="0"/>
    <s v="Order specific"/>
    <n v="2100"/>
    <n v="14"/>
    <n v="0"/>
    <n v="81.260000000000005"/>
    <n v="0"/>
    <n v="0"/>
    <n v="34"/>
    <n v="1137.6400000000001"/>
    <n v="21.470588235294116"/>
    <n v="0"/>
    <n v="0"/>
    <n v="0"/>
    <n v="2762.84"/>
    <s v="Order specific"/>
    <s v="Order specific"/>
    <s v="B"/>
    <s v=""/>
    <n v="0"/>
  </r>
  <r>
    <s v="CHD8030005P0107"/>
    <s v="机箱顶板(GE隔离车)"/>
    <s v="VE2"/>
    <n v="212"/>
    <x v="0"/>
    <s v="VEP"/>
    <x v="0"/>
    <s v="Order specific"/>
    <n v="2100"/>
    <n v="2"/>
    <n v="0"/>
    <n v="81.260000000000005"/>
    <n v="0"/>
    <n v="0"/>
    <n v="2"/>
    <n v="162.52000000000001"/>
    <n v="2555"/>
    <n v="0"/>
    <n v="0"/>
    <n v="0"/>
    <n v="162.52000000000001"/>
    <s v="Order specific"/>
    <s v="Order specific"/>
    <s v="C"/>
    <s v=""/>
    <n v="0"/>
  </r>
  <r>
    <s v="CHD8030005P0111"/>
    <s v="机箱顶板"/>
    <s v="VE2"/>
    <n v="212"/>
    <x v="0"/>
    <s v="VEP"/>
    <x v="0"/>
    <s v="Order specific"/>
    <n v="2100"/>
    <n v="5"/>
    <n v="0"/>
    <n v="89.75"/>
    <n v="0"/>
    <n v="0"/>
    <n v="60"/>
    <n v="448.75"/>
    <n v="12.166666666666666"/>
    <n v="0"/>
    <n v="0"/>
    <n v="0"/>
    <n v="5385"/>
    <s v="Order specific"/>
    <s v="Order specific"/>
    <s v="C"/>
    <s v=""/>
    <n v="0"/>
  </r>
  <r>
    <s v="CHD8030005P0134"/>
    <s v="机箱顶板（极间距400）"/>
    <s v="VE2"/>
    <n v="212"/>
    <x v="0"/>
    <s v="VEP"/>
    <x v="0"/>
    <s v="Order specific"/>
    <n v="2100"/>
    <n v="6"/>
    <n v="0"/>
    <n v="107.75"/>
    <n v="0"/>
    <n v="0"/>
    <n v="161"/>
    <n v="646.5"/>
    <n v="11.335403726708075"/>
    <n v="0"/>
    <n v="0"/>
    <n v="0"/>
    <n v="17347.75"/>
    <s v="Order specific"/>
    <s v="Order specific"/>
    <s v="C"/>
    <s v=""/>
    <n v="0"/>
  </r>
  <r>
    <s v="CHD8030006P0103"/>
    <s v="面板40.5(GE专用)"/>
    <s v="VE2"/>
    <n v="212"/>
    <x v="0"/>
    <s v="VEP"/>
    <x v="0"/>
    <s v="Order specific"/>
    <n v="2100"/>
    <n v="3"/>
    <n v="0"/>
    <n v="81.69"/>
    <n v="0"/>
    <n v="0"/>
    <n v="23"/>
    <n v="245.07"/>
    <n v="95.217391304347828"/>
    <n v="0"/>
    <n v="0"/>
    <n v="0"/>
    <n v="1878.87"/>
    <s v="Order specific"/>
    <s v="Order specific"/>
    <s v="C"/>
    <s v=""/>
    <n v="0"/>
  </r>
  <r>
    <s v="CHD8030006P0110"/>
    <s v="面板40.5-275(带Y10-GE)"/>
    <s v="VE2"/>
    <n v="212"/>
    <x v="0"/>
    <s v="VEP"/>
    <x v="0"/>
    <s v="Order specific"/>
    <n v="2100"/>
    <n v="11"/>
    <n v="0"/>
    <n v="85.72"/>
    <n v="0"/>
    <n v="0"/>
    <n v="27"/>
    <n v="942.92"/>
    <n v="40.55555555555555"/>
    <n v="0"/>
    <n v="0"/>
    <n v="0"/>
    <n v="2314.44"/>
    <s v="Order specific"/>
    <s v="Order specific"/>
    <s v="B"/>
    <s v=""/>
    <n v="0"/>
  </r>
  <r>
    <s v="CHD8030007F0101"/>
    <s v="面板装配组件40.5-275"/>
    <s v="VMI"/>
    <n v="212"/>
    <x v="0"/>
    <s v="VEP"/>
    <x v="2"/>
    <s v="MRP"/>
    <s v="VMI"/>
    <n v="5"/>
    <n v="0"/>
    <n v="120"/>
    <n v="0"/>
    <n v="0"/>
    <n v="375"/>
    <n v="600"/>
    <n v="10.706666666666667"/>
    <n v="0"/>
    <n v="0"/>
    <n v="0"/>
    <n v="45000"/>
    <s v="&lt;15 days"/>
    <n v="2"/>
    <s v="C"/>
    <n v="14"/>
    <n v="0"/>
  </r>
  <r>
    <s v="CHD8030007F0102"/>
    <s v="面板装配组件40.5-300"/>
    <s v="VMI"/>
    <n v="212"/>
    <x v="0"/>
    <s v="VEP"/>
    <x v="2"/>
    <s v="MRP"/>
    <s v="VMI"/>
    <n v="2"/>
    <n v="0"/>
    <n v="124.5"/>
    <n v="0"/>
    <n v="0"/>
    <n v="556"/>
    <n v="249"/>
    <n v="3.2823741007194243"/>
    <n v="0"/>
    <n v="0"/>
    <n v="0"/>
    <n v="69222"/>
    <s v="&lt;15 days"/>
    <n v="2"/>
    <s v="C"/>
    <n v="14"/>
    <n v="0"/>
  </r>
  <r>
    <s v="CHD8030007P0101"/>
    <s v="紧急脱扣弯板"/>
    <s v="SM"/>
    <n v="212"/>
    <x v="0"/>
    <s v="VEP"/>
    <x v="1"/>
    <s v="kanban"/>
    <n v="2600"/>
    <n v="106"/>
    <n v="161"/>
    <n v="8.48"/>
    <n v="0"/>
    <n v="40"/>
    <n v="977"/>
    <n v="898.88"/>
    <n v="0.74718526100307059"/>
    <n v="0"/>
    <n v="169.60000000000002"/>
    <n v="1365.28"/>
    <n v="8284.9600000000009"/>
    <s v="&lt;15 days"/>
    <n v="3"/>
    <s v="C"/>
    <n v="21"/>
    <n v="0"/>
  </r>
  <r>
    <s v="CHD8030008P0103"/>
    <s v="分闸模块右侧板40.5(GE专用)"/>
    <s v="VE2"/>
    <n v="212"/>
    <x v="0"/>
    <s v="VEP"/>
    <x v="0"/>
    <s v="Order specific"/>
    <n v="2100"/>
    <n v="14"/>
    <n v="0"/>
    <n v="28.4"/>
    <n v="0"/>
    <n v="0"/>
    <n v="34"/>
    <n v="397.59999999999997"/>
    <n v="1137.9411764705883"/>
    <n v="0"/>
    <n v="0"/>
    <n v="0"/>
    <n v="965.59999999999991"/>
    <s v="Order specific"/>
    <s v="Order specific"/>
    <s v="C"/>
    <s v=""/>
    <n v="0"/>
  </r>
  <r>
    <s v="CHD8030008R0103"/>
    <s v="触臂VEP-40.5-1250"/>
    <s v="VMI"/>
    <n v="212"/>
    <x v="0"/>
    <s v="VEP"/>
    <x v="2"/>
    <s v="MRP"/>
    <s v="VMI"/>
    <n v="78"/>
    <n v="0"/>
    <n v="196.48"/>
    <n v="0"/>
    <n v="0"/>
    <n v="2330"/>
    <n v="15325.439999999999"/>
    <n v="2.1931330472103006"/>
    <n v="0"/>
    <n v="0"/>
    <n v="0"/>
    <n v="457798.39999999997"/>
    <s v="&lt;15 days"/>
    <n v="1"/>
    <s v="A"/>
    <n v="7"/>
    <n v="0"/>
  </r>
  <r>
    <s v="CHD8030008R0104"/>
    <s v="触臂VEP-40.5-2000"/>
    <s v="VE2"/>
    <n v="212"/>
    <x v="0"/>
    <s v="VEP"/>
    <x v="0"/>
    <s v="Order specific"/>
    <n v="2100"/>
    <n v="13"/>
    <n v="6"/>
    <n v="666.37"/>
    <n v="0"/>
    <n v="0"/>
    <n v="97"/>
    <n v="8662.81"/>
    <n v="293.50515463917526"/>
    <n v="0"/>
    <n v="0"/>
    <n v="3998.2200000000003"/>
    <n v="64637.89"/>
    <s v="Order specific"/>
    <s v="Order specific"/>
    <s v="A"/>
    <s v=""/>
    <n v="0"/>
  </r>
  <r>
    <s v="CHD8030008R0110"/>
    <s v="触臂-2500（GE专用）"/>
    <s v="VE2"/>
    <n v="212"/>
    <x v="0"/>
    <s v="VEP"/>
    <x v="0"/>
    <s v="Order specific"/>
    <n v="2100"/>
    <n v="12"/>
    <n v="0"/>
    <n v="707.6"/>
    <n v="0"/>
    <n v="0"/>
    <n v="0"/>
    <n v="8491.2000000000007"/>
    <s v=""/>
    <n v="0"/>
    <n v="0"/>
    <n v="0"/>
    <n v="0"/>
    <s v="Order specific"/>
    <s v="Order specific"/>
    <s v="A"/>
    <s v=""/>
    <n v="0"/>
  </r>
  <r>
    <s v="CHD8030008R0111"/>
    <s v="触臂组件40.5-1250"/>
    <s v="VMI"/>
    <n v="212"/>
    <x v="0"/>
    <s v="VEP"/>
    <x v="2"/>
    <s v="MRP"/>
    <s v="VMI"/>
    <n v="30"/>
    <n v="0"/>
    <n v="175.42"/>
    <n v="0"/>
    <n v="0"/>
    <n v="283"/>
    <n v="5262.5999999999995"/>
    <n v="15.477031802120143"/>
    <n v="0"/>
    <n v="0"/>
    <n v="0"/>
    <n v="49643.859999999993"/>
    <s v="&lt;30 days"/>
    <n v="2"/>
    <s v="B"/>
    <n v="14"/>
    <n v="331.47170958904155"/>
  </r>
  <r>
    <s v="CHD8030010R0101"/>
    <s v="箱体VEP-40.5"/>
    <s v="VMI"/>
    <n v="212"/>
    <x v="0"/>
    <s v="VEP"/>
    <x v="2"/>
    <s v="MRP"/>
    <s v="VMI"/>
    <n v="5"/>
    <n v="0"/>
    <n v="1030.33"/>
    <n v="0"/>
    <n v="0"/>
    <n v="301"/>
    <n v="5151.6499999999996"/>
    <n v="36.378737541528238"/>
    <n v="0"/>
    <n v="0"/>
    <n v="0"/>
    <n v="310129.32999999996"/>
    <s v="&lt;90 days"/>
    <n v="1"/>
    <s v="B"/>
    <n v="7"/>
    <n v="2745.8435641095889"/>
  </r>
  <r>
    <s v="CHD8030010R0105"/>
    <s v="箱体VEP-40.5(GE专用)"/>
    <s v="VE2"/>
    <n v="212"/>
    <x v="0"/>
    <s v="VEP"/>
    <x v="0"/>
    <s v="Order specific"/>
    <n v="2100"/>
    <n v="14"/>
    <n v="0"/>
    <n v="1050.05"/>
    <n v="0"/>
    <n v="0"/>
    <n v="50"/>
    <n v="14700.699999999999"/>
    <n v="36.5"/>
    <n v="0"/>
    <n v="0"/>
    <n v="0"/>
    <n v="52502.5"/>
    <s v="Order specific"/>
    <s v="Order specific"/>
    <s v="A"/>
    <s v=""/>
    <n v="0"/>
  </r>
  <r>
    <s v="CHD8030010R0115"/>
    <s v="P30机箱（隔板）"/>
    <s v="VE2"/>
    <n v="212"/>
    <x v="0"/>
    <s v="VEP"/>
    <x v="0"/>
    <s v="Order specific"/>
    <n v="2100"/>
    <n v="2"/>
    <n v="0"/>
    <n v="1256.33"/>
    <n v="0"/>
    <n v="0"/>
    <n v="202"/>
    <n v="2512.66"/>
    <n v="25.297029702970299"/>
    <n v="0"/>
    <n v="0"/>
    <n v="0"/>
    <n v="253778.65999999997"/>
    <s v="Order specific"/>
    <s v="Order specific"/>
    <s v="B"/>
    <s v=""/>
    <n v="0"/>
  </r>
  <r>
    <s v="CHD8030015R0101"/>
    <s v="油缓冲器40-2500-31.5"/>
    <s v="VMI"/>
    <n v="212"/>
    <x v="0"/>
    <s v="VEP"/>
    <x v="2"/>
    <s v="MRP"/>
    <s v="VMI"/>
    <n v="26"/>
    <n v="0"/>
    <n v="63.61"/>
    <n v="0"/>
    <n v="0"/>
    <n v="969"/>
    <n v="1653.86"/>
    <n v="0.75335397316821462"/>
    <n v="0"/>
    <n v="0"/>
    <n v="0"/>
    <n v="61638.09"/>
    <s v="&lt;15 days"/>
    <n v="2"/>
    <s v="B"/>
    <n v="14"/>
    <n v="0"/>
  </r>
  <r>
    <s v="CHD8030015R0103"/>
    <s v="油缓冲器40-2500-31.5"/>
    <s v="VE1"/>
    <n v="105"/>
    <x v="0"/>
    <s v="VEP"/>
    <x v="0"/>
    <s v="Order specific"/>
    <n v="2100"/>
    <n v="35"/>
    <n v="0"/>
    <n v="65"/>
    <n v="0"/>
    <n v="0"/>
    <n v="40"/>
    <n v="2275"/>
    <n v="237.25"/>
    <n v="0"/>
    <n v="0"/>
    <n v="0"/>
    <n v="2600"/>
    <s v="Order specific"/>
    <s v="Order specific"/>
    <s v="B"/>
    <s v=""/>
    <n v="0"/>
  </r>
  <r>
    <s v="CHD8030020P0104"/>
    <s v="软管定位卡"/>
    <s v="SM"/>
    <n v="212"/>
    <x v="0"/>
    <s v="VEP"/>
    <x v="1"/>
    <s v="kanban"/>
    <n v="2600"/>
    <n v="106"/>
    <n v="120"/>
    <n v="5.25"/>
    <n v="0"/>
    <n v="40"/>
    <n v="866"/>
    <n v="556.5"/>
    <n v="14.751732101616629"/>
    <n v="0"/>
    <n v="105"/>
    <n v="630"/>
    <n v="4546.5"/>
    <s v="&lt;15 days"/>
    <n v="3"/>
    <s v="C"/>
    <n v="21"/>
    <n v="0"/>
  </r>
  <r>
    <s v="CHD8030020R0101"/>
    <s v="绝缘拉杆"/>
    <s v="VMI"/>
    <n v="202"/>
    <x v="0"/>
    <s v="VEP"/>
    <x v="2"/>
    <s v="MRP"/>
    <s v="VMI"/>
    <n v="53"/>
    <n v="0"/>
    <n v="83.1"/>
    <n v="0"/>
    <n v="0"/>
    <n v="3026"/>
    <n v="4404.2999999999993"/>
    <n v="12.785855915399868"/>
    <n v="0"/>
    <n v="0"/>
    <n v="0"/>
    <n v="251460.59999999998"/>
    <s v="&lt;15 days"/>
    <n v="1"/>
    <s v="B"/>
    <n v="7"/>
    <n v="1315.4024219178079"/>
  </r>
  <r>
    <s v="CHD8030021P0102"/>
    <s v="主传动连板"/>
    <s v="VMI"/>
    <n v="212"/>
    <x v="0"/>
    <s v="VEP"/>
    <x v="2"/>
    <s v="MRP"/>
    <s v="VMI"/>
    <n v="54"/>
    <n v="0"/>
    <n v="15"/>
    <n v="0"/>
    <n v="0"/>
    <n v="3021"/>
    <n v="810"/>
    <n v="6.4035087719298245"/>
    <n v="0"/>
    <n v="0"/>
    <n v="0"/>
    <n v="45315"/>
    <s v="&lt;15 days"/>
    <n v="2"/>
    <s v="C"/>
    <n v="14"/>
    <n v="0"/>
  </r>
  <r>
    <s v="CHD8030026P0101"/>
    <s v="导向杆40.5"/>
    <s v="VMI"/>
    <n v="212"/>
    <x v="0"/>
    <s v="VEP"/>
    <x v="2"/>
    <s v="MRP"/>
    <s v="VMI"/>
    <n v="54"/>
    <n v="0"/>
    <n v="8.51"/>
    <n v="0"/>
    <n v="0"/>
    <n v="3014"/>
    <n v="459.53999999999996"/>
    <n v="6.5394824153948248"/>
    <n v="0"/>
    <n v="0"/>
    <n v="0"/>
    <n v="25649.14"/>
    <s v="&lt;15 days"/>
    <n v="2"/>
    <s v="C"/>
    <n v="14"/>
    <n v="0"/>
  </r>
  <r>
    <s v="CHD8030027P0101"/>
    <s v="拉杆接头"/>
    <s v="VMI"/>
    <n v="212"/>
    <x v="0"/>
    <s v="VEP"/>
    <x v="2"/>
    <s v="MRP"/>
    <s v="VMI"/>
    <n v="6"/>
    <n v="0"/>
    <n v="8.86"/>
    <n v="0"/>
    <n v="0"/>
    <n v="1417"/>
    <n v="53.16"/>
    <n v="13.909668313338038"/>
    <n v="0"/>
    <n v="0"/>
    <n v="0"/>
    <n v="12554.619999999999"/>
    <s v="&lt;15 days"/>
    <n v="2"/>
    <s v="C"/>
    <n v="14"/>
    <n v="0"/>
  </r>
  <r>
    <s v="CHD8030027P0104"/>
    <s v="拉杆接头（软连接）"/>
    <s v="VMI"/>
    <n v="212"/>
    <x v="0"/>
    <s v="VEP"/>
    <x v="2"/>
    <s v="MRP"/>
    <s v="VMI"/>
    <n v="21"/>
    <n v="0"/>
    <n v="10.050000000000001"/>
    <n v="0"/>
    <n v="0"/>
    <n v="444"/>
    <n v="211.05"/>
    <n v="4.9324324324324325"/>
    <n v="0"/>
    <n v="0"/>
    <n v="0"/>
    <n v="4462.2000000000007"/>
    <s v="&lt;15 days"/>
    <n v="3"/>
    <s v="C"/>
    <n v="21"/>
    <n v="0"/>
  </r>
  <r>
    <s v="CHD8030028P0101"/>
    <s v="脱扣半轴40.5"/>
    <s v="VMI"/>
    <n v="212"/>
    <x v="0"/>
    <s v="VEP"/>
    <x v="2"/>
    <s v="MRP"/>
    <s v="VMI"/>
    <n v="6"/>
    <n v="0"/>
    <n v="23.69"/>
    <n v="0"/>
    <n v="0"/>
    <n v="979"/>
    <n v="142.14000000000001"/>
    <n v="7.8294177732379984"/>
    <n v="0"/>
    <n v="0"/>
    <n v="0"/>
    <n v="23192.510000000002"/>
    <s v="&lt;15 days"/>
    <n v="2"/>
    <s v="C"/>
    <n v="14"/>
    <n v="0"/>
  </r>
  <r>
    <s v="CHD8030028P0105"/>
    <s v="脱扣半轴40.5（Y4、Y10）"/>
    <s v="VE2"/>
    <n v="212"/>
    <x v="0"/>
    <s v="VEP"/>
    <x v="0"/>
    <s v="Order specific"/>
    <n v="2100"/>
    <n v="1"/>
    <n v="0"/>
    <n v="42.35"/>
    <n v="0"/>
    <n v="0"/>
    <n v="4"/>
    <n v="42.35"/>
    <n v="547.5"/>
    <n v="0"/>
    <n v="0"/>
    <n v="0"/>
    <n v="169.4"/>
    <s v="Order specific"/>
    <s v="Order specific"/>
    <s v="C"/>
    <s v=""/>
    <n v="0"/>
  </r>
  <r>
    <s v="CHD8030028P0106"/>
    <s v="脱扣半轴40.5（Y10）"/>
    <s v="VE2"/>
    <n v="212"/>
    <x v="0"/>
    <s v="VEP"/>
    <x v="0"/>
    <s v="Order specific"/>
    <n v="2100"/>
    <n v="11"/>
    <n v="0"/>
    <n v="29.85"/>
    <n v="0"/>
    <n v="0"/>
    <n v="53"/>
    <n v="328.35"/>
    <n v="6.8867924528301883"/>
    <n v="0"/>
    <n v="0"/>
    <n v="0"/>
    <n v="1582.0500000000002"/>
    <s v="Order specific"/>
    <s v="Order specific"/>
    <s v="C"/>
    <s v=""/>
    <n v="0"/>
  </r>
  <r>
    <s v="CHD8030029P0101"/>
    <s v="紧急脱扣连杆"/>
    <s v="VMI"/>
    <n v="212"/>
    <x v="0"/>
    <s v="VEP"/>
    <x v="2"/>
    <s v="MRP"/>
    <s v="VMI"/>
    <n v="3"/>
    <n v="0"/>
    <n v="4.1900000000000004"/>
    <n v="0"/>
    <n v="0"/>
    <n v="387"/>
    <n v="12.57"/>
    <n v="10.374677002583979"/>
    <n v="0"/>
    <n v="0"/>
    <n v="0"/>
    <n v="1621.5300000000002"/>
    <s v="&lt;15 days"/>
    <n v="3"/>
    <s v="C"/>
    <n v="21"/>
    <n v="0"/>
  </r>
  <r>
    <s v="CHD8030029P0102"/>
    <s v="吊钩连杆"/>
    <s v="VMI"/>
    <n v="212"/>
    <x v="0"/>
    <s v="VEP"/>
    <x v="2"/>
    <s v="MRP"/>
    <s v="VMI"/>
    <n v="20"/>
    <n v="0"/>
    <n v="27.73"/>
    <n v="0"/>
    <n v="0"/>
    <n v="476"/>
    <n v="554.6"/>
    <n v="2.3004201680672272"/>
    <n v="0"/>
    <n v="0"/>
    <n v="0"/>
    <n v="13199.48"/>
    <s v="&lt;15 days"/>
    <n v="2"/>
    <s v="C"/>
    <n v="14"/>
    <n v="0"/>
  </r>
  <r>
    <s v="CHD8030029P0104"/>
    <s v="长吊钩连杆"/>
    <s v="VMI"/>
    <n v="212"/>
    <x v="0"/>
    <s v="VEP"/>
    <x v="2"/>
    <s v="MRP"/>
    <s v="VMI"/>
    <n v="3"/>
    <n v="0"/>
    <n v="28.77"/>
    <n v="0"/>
    <n v="0"/>
    <n v="595"/>
    <n v="86.31"/>
    <n v="12.268907563025209"/>
    <n v="0"/>
    <n v="0"/>
    <n v="0"/>
    <n v="17118.150000000001"/>
    <s v="&lt;15 days"/>
    <n v="2"/>
    <s v="C"/>
    <n v="14"/>
    <n v="0"/>
  </r>
  <r>
    <s v="CHD8030029R0104"/>
    <s v="链轮焊接(415B)"/>
    <s v="VMI"/>
    <n v="212"/>
    <x v="0"/>
    <s v="VEP"/>
    <x v="2"/>
    <s v="MRP"/>
    <s v="VMI"/>
    <n v="18"/>
    <n v="0"/>
    <n v="45"/>
    <n v="0"/>
    <n v="0"/>
    <n v="1007"/>
    <n v="810"/>
    <n v="1.0873882820258194"/>
    <n v="0"/>
    <n v="0"/>
    <n v="0"/>
    <n v="45315"/>
    <s v="&lt;15 days"/>
    <n v="2"/>
    <s v="C"/>
    <n v="14"/>
    <n v="0"/>
  </r>
  <r>
    <s v="CHD8030030P0101"/>
    <s v="连杆接头"/>
    <s v="VMI"/>
    <n v="212"/>
    <x v="0"/>
    <s v="VEP"/>
    <x v="2"/>
    <s v="MRP"/>
    <s v="VMI"/>
    <n v="3"/>
    <n v="0"/>
    <n v="4.95"/>
    <n v="0"/>
    <n v="0"/>
    <n v="387"/>
    <n v="14.850000000000001"/>
    <n v="16.97674418604651"/>
    <n v="0"/>
    <n v="0"/>
    <n v="0"/>
    <n v="1915.65"/>
    <s v="&lt;30 days"/>
    <n v="3"/>
    <s v="C"/>
    <n v="21"/>
    <n v="0"/>
  </r>
  <r>
    <s v="CHD8030031P0102"/>
    <s v="拐臂"/>
    <s v="VMI"/>
    <n v="212"/>
    <x v="0"/>
    <s v="VEP"/>
    <x v="2"/>
    <s v="MRP"/>
    <s v="VMI"/>
    <n v="54"/>
    <n v="0"/>
    <n v="35"/>
    <n v="0"/>
    <n v="0"/>
    <n v="3015"/>
    <n v="1890"/>
    <n v="0.36318407960199001"/>
    <n v="0"/>
    <n v="0"/>
    <n v="0"/>
    <n v="105525"/>
    <s v="&lt;15 days"/>
    <n v="2"/>
    <s v="B"/>
    <n v="14"/>
    <n v="0"/>
  </r>
  <r>
    <s v="CHD8030032P0102"/>
    <s v="整体拐臂"/>
    <s v="VMI"/>
    <n v="212"/>
    <x v="0"/>
    <s v="VEP"/>
    <x v="2"/>
    <s v="MRP"/>
    <s v="VMI"/>
    <n v="54"/>
    <n v="0"/>
    <n v="159"/>
    <n v="0"/>
    <n v="0"/>
    <n v="3022"/>
    <n v="8586"/>
    <n v="6.5221707478491062"/>
    <n v="0"/>
    <n v="0"/>
    <n v="0"/>
    <n v="480498"/>
    <s v="&lt;15 days"/>
    <n v="1"/>
    <s v="A"/>
    <n v="7"/>
    <n v="0"/>
  </r>
  <r>
    <s v="CHD8030033P0101"/>
    <s v="紧急脱扣拐臂"/>
    <s v="VMI"/>
    <n v="212"/>
    <x v="0"/>
    <s v="VEP"/>
    <x v="2"/>
    <s v="MRP"/>
    <s v="VMI"/>
    <n v="7"/>
    <n v="0"/>
    <n v="5.27"/>
    <n v="0"/>
    <n v="0"/>
    <n v="950"/>
    <n v="36.89"/>
    <n v="20.747368421052631"/>
    <n v="0"/>
    <n v="0"/>
    <n v="0"/>
    <n v="5006.5"/>
    <s v="&lt;30 days"/>
    <n v="3"/>
    <s v="C"/>
    <n v="21"/>
    <n v="0"/>
  </r>
  <r>
    <s v="CHD8030033P0106"/>
    <s v="紧急脱扣拐臂(Y4、Y10)"/>
    <s v="VE2"/>
    <n v="212"/>
    <x v="0"/>
    <s v="VEP"/>
    <x v="0"/>
    <s v="Order specific"/>
    <n v="2100"/>
    <n v="11"/>
    <n v="0"/>
    <n v="12.59"/>
    <n v="0"/>
    <n v="0"/>
    <n v="57"/>
    <n v="138.49"/>
    <n v="44.824561403508767"/>
    <n v="0"/>
    <n v="0"/>
    <n v="0"/>
    <n v="717.63"/>
    <s v="Order specific"/>
    <s v="Order specific"/>
    <s v="C"/>
    <s v=""/>
    <n v="0"/>
  </r>
  <r>
    <s v="CHD8030035P0102"/>
    <s v="主轴限位套Φ32.5×9"/>
    <s v="SM"/>
    <n v="212"/>
    <x v="0"/>
    <s v="VEP"/>
    <x v="1"/>
    <s v="kanban"/>
    <n v="2600"/>
    <n v="237"/>
    <n v="500"/>
    <n v="1.51"/>
    <n v="0"/>
    <n v="100"/>
    <n v="1879"/>
    <n v="357.87"/>
    <n v="2.1367748802554547"/>
    <n v="0"/>
    <n v="75.5"/>
    <n v="755"/>
    <n v="2837.29"/>
    <s v="&lt;15 days"/>
    <n v="3"/>
    <s v="C"/>
    <n v="21"/>
    <n v="0"/>
  </r>
  <r>
    <s v="CHD8030035P0107"/>
    <s v="主轴限位套Φ32.5×156"/>
    <s v="SM"/>
    <n v="212"/>
    <x v="0"/>
    <s v="VEP"/>
    <x v="1"/>
    <s v="kanban"/>
    <n v="2600"/>
    <n v="62"/>
    <n v="120"/>
    <n v="6.57"/>
    <n v="0"/>
    <n v="40"/>
    <n v="571"/>
    <n v="407.34000000000003"/>
    <n v="151.49737302977232"/>
    <n v="0"/>
    <n v="131.4"/>
    <n v="788.40000000000009"/>
    <n v="3751.4700000000003"/>
    <s v="&gt;90 days"/>
    <n v="3"/>
    <s v="C"/>
    <n v="21"/>
    <n v="231.57819341772154"/>
  </r>
  <r>
    <s v="CHD8030035P0110"/>
    <s v="主轴限位套Φ32.5×111"/>
    <s v="SM"/>
    <n v="212"/>
    <x v="0"/>
    <s v="VEP"/>
    <x v="1"/>
    <s v="kanban"/>
    <n v="2600"/>
    <n v="112"/>
    <n v="120"/>
    <n v="5.12"/>
    <n v="0"/>
    <n v="40"/>
    <n v="571"/>
    <n v="573.44000000000005"/>
    <n v="39.632224168126093"/>
    <n v="0"/>
    <n v="102.4"/>
    <n v="614.4"/>
    <n v="2923.52"/>
    <s v="&lt;90 days"/>
    <n v="3"/>
    <s v="C"/>
    <n v="21"/>
    <n v="177.92958840477246"/>
  </r>
  <r>
    <s v="CHD8030035P0116"/>
    <s v="主轴限位套φ32.5X17"/>
    <s v="SM"/>
    <n v="212"/>
    <x v="0"/>
    <s v="VEP"/>
    <x v="1"/>
    <s v="kanban"/>
    <n v="2600"/>
    <n v="106"/>
    <n v="120"/>
    <n v="1.64"/>
    <n v="0"/>
    <n v="40"/>
    <n v="1007"/>
    <n v="173.84"/>
    <n v="40.595829195630586"/>
    <n v="0"/>
    <n v="32.799999999999997"/>
    <n v="196.79999999999998"/>
    <n v="1651.4799999999998"/>
    <s v="&lt;90 days"/>
    <n v="3"/>
    <s v="C"/>
    <n v="21"/>
    <n v="55.382923561643842"/>
  </r>
  <r>
    <s v="CHD8030036P0101"/>
    <s v="分闸弹簧40.5"/>
    <s v="VMI"/>
    <n v="219"/>
    <x v="0"/>
    <s v="VEP"/>
    <x v="2"/>
    <s v="MRP"/>
    <s v="VMI"/>
    <n v="18"/>
    <n v="0"/>
    <n v="10.119999999999999"/>
    <n v="0"/>
    <n v="0"/>
    <n v="2917"/>
    <n v="182.16"/>
    <n v="13.263627014055537"/>
    <n v="0"/>
    <n v="0"/>
    <n v="0"/>
    <n v="29520.039999999997"/>
    <s v="&lt;15 days"/>
    <n v="2"/>
    <s v="C"/>
    <n v="14"/>
    <n v="0"/>
  </r>
  <r>
    <s v="CHD8030036P0103"/>
    <s v="分闸弹簧40.5"/>
    <s v="VE2"/>
    <n v="212"/>
    <x v="0"/>
    <s v="VEP"/>
    <x v="0"/>
    <s v="Order specific"/>
    <n v="2100"/>
    <n v="105"/>
    <n v="0"/>
    <n v="10.47"/>
    <n v="0"/>
    <n v="0"/>
    <n v="18"/>
    <n v="1099.3500000000001"/>
    <n v="365"/>
    <n v="0"/>
    <n v="0"/>
    <n v="0"/>
    <n v="188.46"/>
    <s v="Order specific"/>
    <s v="Order specific"/>
    <s v="B"/>
    <s v=""/>
    <n v="0"/>
  </r>
  <r>
    <s v="CHD8030036P0104"/>
    <s v="分闸弹簧40.5-31.5（短）"/>
    <s v="VE1"/>
    <n v="217"/>
    <x v="0"/>
    <s v="VEP"/>
    <x v="0"/>
    <s v="Order specific"/>
    <n v="2100"/>
    <n v="161"/>
    <n v="0"/>
    <n v="10.119999999999999"/>
    <n v="0"/>
    <n v="0"/>
    <n v="132"/>
    <n v="1629.32"/>
    <n v="290.34090909090907"/>
    <n v="0"/>
    <n v="0"/>
    <n v="0"/>
    <n v="1335.84"/>
    <s v="Order specific"/>
    <s v="Order specific"/>
    <s v="B"/>
    <s v=""/>
    <n v="0"/>
  </r>
  <r>
    <s v="CHD8030038R0101"/>
    <s v="分、合闸脱扣器DC220V VEP-40.5"/>
    <s v="VMI"/>
    <n v="219"/>
    <x v="0"/>
    <s v="VEP"/>
    <x v="2"/>
    <s v="MRP"/>
    <s v="VMI"/>
    <n v="12"/>
    <n v="0"/>
    <n v="47.86"/>
    <n v="0"/>
    <n v="0"/>
    <n v="2441"/>
    <n v="574.31999999999994"/>
    <n v="24.074149938549773"/>
    <n v="0"/>
    <n v="0"/>
    <n v="0"/>
    <n v="116826.26"/>
    <s v="&lt;30 days"/>
    <n v="2"/>
    <s v="C"/>
    <n v="14"/>
    <n v="158.61904295413936"/>
  </r>
  <r>
    <s v="CHD8030038R0103"/>
    <s v="分合闸脱扣器48V"/>
    <s v="VE1"/>
    <n v="217"/>
    <x v="0"/>
    <s v="VEP"/>
    <x v="0"/>
    <s v="Order specific"/>
    <n v="2100"/>
    <n v="4"/>
    <n v="0"/>
    <n v="47.42"/>
    <n v="0"/>
    <n v="0"/>
    <n v="8"/>
    <n v="189.68"/>
    <n v="547.5"/>
    <n v="0"/>
    <n v="0"/>
    <n v="0"/>
    <n v="379.36"/>
    <s v="Order specific"/>
    <s v="Order specific"/>
    <s v="C"/>
    <s v=""/>
    <n v="0"/>
  </r>
  <r>
    <s v="CHD8030038R0104"/>
    <s v="分合闸脱扣器30V"/>
    <s v="VE1"/>
    <n v="219"/>
    <x v="0"/>
    <s v="VEP"/>
    <x v="0"/>
    <s v="Order specific"/>
    <n v="2100"/>
    <n v="8"/>
    <n v="0"/>
    <n v="47.86"/>
    <n v="0"/>
    <n v="0"/>
    <n v="40"/>
    <n v="382.88"/>
    <n v="36.5"/>
    <n v="0"/>
    <n v="0"/>
    <n v="0"/>
    <n v="1914.4"/>
    <s v="Order specific"/>
    <s v="Order specific"/>
    <s v="C"/>
    <s v=""/>
    <n v="0"/>
  </r>
  <r>
    <s v="CHD8030038R0105"/>
    <s v="合分闸线圈125V-40.5KV"/>
    <s v="VE2"/>
    <n v="219"/>
    <x v="0"/>
    <s v="VEP"/>
    <x v="0"/>
    <s v="Order specific"/>
    <n v="2100"/>
    <n v="43"/>
    <n v="3"/>
    <n v="47.86"/>
    <n v="0"/>
    <n v="0"/>
    <n v="61"/>
    <n v="2057.98"/>
    <n v="47.868852459016395"/>
    <n v="0"/>
    <n v="0"/>
    <n v="143.57999999999998"/>
    <n v="2919.46"/>
    <s v="Order specific"/>
    <s v="Order specific"/>
    <s v="B"/>
    <s v=""/>
    <n v="0"/>
  </r>
  <r>
    <s v="CHD8030038R0108"/>
    <s v="40.5自保持欠压脱扣器DC/AC110V"/>
    <s v="VE1"/>
    <n v="202"/>
    <x v="0"/>
    <s v="VEP"/>
    <x v="0"/>
    <s v="Order specific"/>
    <n v="2100"/>
    <n v="30"/>
    <n v="36"/>
    <n v="296"/>
    <n v="0"/>
    <n v="0"/>
    <n v="20"/>
    <n v="8880"/>
    <n v="784.75"/>
    <n v="0"/>
    <n v="0"/>
    <n v="10656"/>
    <n v="5920"/>
    <s v="Order specific"/>
    <s v="Order specific"/>
    <s v="A"/>
    <s v=""/>
    <n v="0"/>
  </r>
  <r>
    <s v="CHD8030038R0109"/>
    <s v="40.5自保持欠压脱扣器220V"/>
    <s v="VE1"/>
    <n v="202"/>
    <x v="0"/>
    <s v="VEP"/>
    <x v="0"/>
    <s v="Order specific"/>
    <n v="2100"/>
    <n v="40"/>
    <n v="0"/>
    <n v="296"/>
    <n v="0"/>
    <n v="0"/>
    <n v="24"/>
    <n v="11840"/>
    <n v="456.25"/>
    <n v="0"/>
    <n v="0"/>
    <n v="0"/>
    <n v="7104"/>
    <s v="Order specific"/>
    <s v="Order specific"/>
    <s v="A"/>
    <s v=""/>
    <n v="0"/>
  </r>
  <r>
    <s v="CHD8030038R0110"/>
    <s v="40.5自保持欠压脱扣器48V"/>
    <s v="VE1"/>
    <n v="202"/>
    <x v="0"/>
    <s v="VEP"/>
    <x v="0"/>
    <s v="Order specific"/>
    <n v="2100"/>
    <n v="4"/>
    <n v="5"/>
    <n v="296"/>
    <n v="0"/>
    <n v="0"/>
    <n v="44"/>
    <n v="1184"/>
    <n v="331.81818181818181"/>
    <n v="0"/>
    <n v="0"/>
    <n v="1480"/>
    <n v="13024"/>
    <s v="Order specific"/>
    <s v="Order specific"/>
    <s v="B"/>
    <s v=""/>
    <n v="0"/>
  </r>
  <r>
    <s v="CHD8030038R0112"/>
    <s v="40.5合分闸电磁铁 DC230V"/>
    <s v="VE1"/>
    <n v="217"/>
    <x v="0"/>
    <s v="VEP"/>
    <x v="0"/>
    <s v="Order specific"/>
    <n v="2100"/>
    <n v="3"/>
    <n v="0"/>
    <n v="47.86"/>
    <n v="0"/>
    <n v="0"/>
    <n v="0"/>
    <n v="143.57999999999998"/>
    <s v=""/>
    <n v="0"/>
    <n v="0"/>
    <n v="0"/>
    <n v="0"/>
    <s v="Order specific"/>
    <s v="Order specific"/>
    <s v="C"/>
    <s v=""/>
    <n v="0"/>
  </r>
  <r>
    <s v="CHD8030040P0101"/>
    <s v="蝶簧锁盖40.5-31.5"/>
    <s v="VMI"/>
    <n v="212"/>
    <x v="0"/>
    <s v="VEP"/>
    <x v="2"/>
    <s v="MRP"/>
    <s v="VMI"/>
    <n v="54"/>
    <n v="0"/>
    <n v="6.21"/>
    <n v="0"/>
    <n v="0"/>
    <n v="3014"/>
    <n v="335.34"/>
    <n v="0.36330457863304583"/>
    <n v="0"/>
    <n v="0"/>
    <n v="0"/>
    <n v="18716.939999999999"/>
    <s v="&lt;15 days"/>
    <n v="2"/>
    <s v="C"/>
    <n v="14"/>
    <n v="0"/>
  </r>
  <r>
    <s v="CHD8030047P0101"/>
    <s v="主拐臂销轴φ16×66"/>
    <s v="VMI"/>
    <n v="212"/>
    <x v="0"/>
    <s v="VEP"/>
    <x v="2"/>
    <s v="MRP"/>
    <s v="VMI"/>
    <n v="54"/>
    <n v="0"/>
    <n v="4.41"/>
    <n v="0"/>
    <n v="0"/>
    <n v="3021"/>
    <n v="238.14000000000001"/>
    <n v="6.5243296921549163"/>
    <n v="0"/>
    <n v="0"/>
    <n v="0"/>
    <n v="13322.61"/>
    <s v="&lt;15 days"/>
    <n v="2"/>
    <s v="C"/>
    <n v="14"/>
    <n v="0"/>
  </r>
  <r>
    <s v="CHD8030048P0102"/>
    <s v="主拐臂销轴"/>
    <s v="VMI"/>
    <n v="212"/>
    <x v="0"/>
    <s v="VEP"/>
    <x v="2"/>
    <s v="MRP"/>
    <s v="VMI"/>
    <n v="108"/>
    <n v="0"/>
    <n v="4.72"/>
    <n v="0"/>
    <n v="0"/>
    <n v="6042"/>
    <n v="509.76"/>
    <n v="3.2621648460774582"/>
    <n v="0"/>
    <n v="0"/>
    <n v="0"/>
    <n v="28518.239999999998"/>
    <s v="&lt;15 days"/>
    <n v="2"/>
    <s v="C"/>
    <n v="14"/>
    <n v="0"/>
  </r>
  <r>
    <s v="CHD8030049P0101"/>
    <s v="主拐臂销轴φ12×97"/>
    <s v="SM"/>
    <n v="212"/>
    <x v="0"/>
    <s v="VEP"/>
    <x v="1"/>
    <s v="kanban"/>
    <n v="2600"/>
    <n v="179"/>
    <n v="360"/>
    <n v="4.7699999999999996"/>
    <n v="0"/>
    <n v="120"/>
    <n v="3021"/>
    <n v="853.82999999999993"/>
    <n v="13.048659384309833"/>
    <n v="0"/>
    <n v="286.2"/>
    <n v="1717.1999999999998"/>
    <n v="14410.169999999998"/>
    <s v="&lt;15 days"/>
    <n v="2"/>
    <s v="C"/>
    <n v="14"/>
    <n v="0"/>
  </r>
  <r>
    <s v="CHD8030050P0101"/>
    <s v="紧急脱扣拐臂销"/>
    <s v="VMI"/>
    <n v="212"/>
    <x v="0"/>
    <s v="VEP"/>
    <x v="2"/>
    <s v="MRP"/>
    <s v="VMI"/>
    <n v="7"/>
    <n v="0"/>
    <n v="1.3"/>
    <n v="0"/>
    <n v="0"/>
    <n v="950"/>
    <n v="9.1"/>
    <n v="68.773684210526312"/>
    <n v="0"/>
    <n v="0"/>
    <n v="0"/>
    <n v="1235"/>
    <s v="&lt;90 days"/>
    <n v="3"/>
    <s v="C"/>
    <n v="21"/>
    <n v="4.1720717838830641"/>
  </r>
  <r>
    <s v="CHD8030050P0102"/>
    <s v="紧急脱扣拐臂销(Y4、Y10)"/>
    <s v="VE2"/>
    <n v="212"/>
    <x v="0"/>
    <s v="VEP"/>
    <x v="0"/>
    <s v="Order specific"/>
    <n v="2100"/>
    <n v="11"/>
    <n v="0"/>
    <n v="2.79"/>
    <n v="0"/>
    <n v="0"/>
    <n v="56"/>
    <n v="30.69"/>
    <n v="45.625"/>
    <n v="0"/>
    <n v="0"/>
    <n v="0"/>
    <n v="156.24"/>
    <s v="Order specific"/>
    <s v="Order specific"/>
    <s v="C"/>
    <s v=""/>
    <n v="0"/>
  </r>
  <r>
    <s v="CHD8030061R0107"/>
    <s v="软连接40.5(VG5-A)"/>
    <s v="VMI"/>
    <n v="202"/>
    <x v="0"/>
    <s v="VEP"/>
    <x v="2"/>
    <s v="MRP"/>
    <s v="VMI"/>
    <n v="48"/>
    <n v="0"/>
    <n v="58.5"/>
    <n v="0"/>
    <n v="0"/>
    <n v="1594"/>
    <n v="2808"/>
    <n v="2.5188205771643664"/>
    <n v="0"/>
    <n v="0"/>
    <n v="0"/>
    <n v="93249"/>
    <s v="&lt;15 days"/>
    <n v="2"/>
    <s v="B"/>
    <n v="14"/>
    <n v="0"/>
  </r>
  <r>
    <s v="CHD8030064R0101"/>
    <s v="推进手车摇把"/>
    <s v="VMI"/>
    <n v="212"/>
    <x v="0"/>
    <s v="VEP"/>
    <x v="2"/>
    <s v="MRP"/>
    <s v="VMI"/>
    <n v="9"/>
    <n v="0"/>
    <n v="75.52"/>
    <n v="0"/>
    <n v="0"/>
    <n v="215"/>
    <n v="679.68"/>
    <n v="81.488372093023258"/>
    <n v="0"/>
    <n v="0"/>
    <n v="0"/>
    <n v="16236.8"/>
    <s v="&lt;90 days"/>
    <n v="2"/>
    <s v="C"/>
    <n v="14"/>
    <n v="371.51960547945203"/>
  </r>
  <r>
    <s v="CHD8030065R0102"/>
    <s v="推进机构组装"/>
    <s v="VE1"/>
    <n v="212"/>
    <x v="0"/>
    <s v="VEP"/>
    <x v="0"/>
    <s v="Order specific"/>
    <n v="2100"/>
    <n v="5"/>
    <n v="2"/>
    <n v="3581.49"/>
    <n v="0"/>
    <n v="0"/>
    <n v="62"/>
    <n v="17907.449999999997"/>
    <n v="52.983870967741936"/>
    <n v="0"/>
    <n v="0"/>
    <n v="7162.98"/>
    <n v="222052.37999999998"/>
    <s v="Order specific"/>
    <s v="Order specific"/>
    <s v="A"/>
    <s v=""/>
    <n v="0"/>
  </r>
  <r>
    <s v="CHD8030065R0155"/>
    <s v="推进机构组装1400(610/314/φ22/590)"/>
    <s v="VE1"/>
    <n v="217"/>
    <x v="0"/>
    <s v="VEP"/>
    <x v="0"/>
    <s v="Order specific"/>
    <n v="2100"/>
    <n v="6"/>
    <n v="0"/>
    <n v="4524.3900000000003"/>
    <n v="0"/>
    <n v="0"/>
    <n v="6"/>
    <n v="27146.340000000004"/>
    <n v="304.16666666666669"/>
    <n v="0"/>
    <n v="0"/>
    <n v="0"/>
    <n v="27146.340000000004"/>
    <s v="Order specific"/>
    <s v="Order specific"/>
    <s v="A"/>
    <s v=""/>
    <n v="0"/>
  </r>
  <r>
    <s v="CHD8030085P0101"/>
    <s v="小链轮(415B)"/>
    <s v="VMI"/>
    <n v="212"/>
    <x v="0"/>
    <s v="VEP"/>
    <x v="2"/>
    <s v="MRP"/>
    <s v="VMI"/>
    <n v="18"/>
    <n v="0"/>
    <n v="27.35"/>
    <n v="0"/>
    <n v="0"/>
    <n v="1007"/>
    <n v="492.3"/>
    <n v="2.1747765640516388"/>
    <n v="0"/>
    <n v="0"/>
    <n v="0"/>
    <n v="27541.45"/>
    <s v="&lt;15 days"/>
    <n v="2"/>
    <s v="C"/>
    <n v="14"/>
    <n v="0"/>
  </r>
  <r>
    <s v="CHD8030087P0101"/>
    <s v="紧急脱扣拐臂销"/>
    <s v="VMI"/>
    <n v="212"/>
    <x v="0"/>
    <s v="VEP"/>
    <x v="2"/>
    <s v="MRP"/>
    <s v="VMI"/>
    <n v="1"/>
    <n v="0"/>
    <n v="1.57"/>
    <n v="0"/>
    <n v="0"/>
    <n v="385"/>
    <n v="1.57"/>
    <n v="17.064935064935067"/>
    <n v="0"/>
    <n v="0"/>
    <n v="0"/>
    <n v="604.45000000000005"/>
    <s v="&lt;30 days"/>
    <n v="3"/>
    <s v="C"/>
    <n v="21"/>
    <n v="0"/>
  </r>
  <r>
    <s v="CHD8030088P0101"/>
    <s v="调节螺母M12×8"/>
    <s v="VMI"/>
    <n v="212"/>
    <x v="0"/>
    <s v="VEP"/>
    <x v="2"/>
    <s v="MRP"/>
    <s v="VMI"/>
    <n v="54"/>
    <n v="0"/>
    <n v="2.92"/>
    <n v="0"/>
    <n v="0"/>
    <n v="3023"/>
    <n v="157.68"/>
    <n v="0.1207409857757195"/>
    <n v="0"/>
    <n v="0"/>
    <n v="0"/>
    <n v="8827.16"/>
    <s v="&lt;15 days"/>
    <n v="3"/>
    <s v="C"/>
    <n v="21"/>
    <n v="0"/>
  </r>
  <r>
    <s v="CHD8030089P0101"/>
    <s v="吊钩板"/>
    <s v="VMI"/>
    <n v="212"/>
    <x v="0"/>
    <s v="VEP"/>
    <x v="2"/>
    <s v="MRP"/>
    <s v="VMI"/>
    <n v="42"/>
    <n v="0"/>
    <n v="60.21"/>
    <n v="0"/>
    <n v="0"/>
    <n v="1425"/>
    <n v="2528.8200000000002"/>
    <n v="13.831578947368422"/>
    <n v="0"/>
    <n v="0"/>
    <n v="0"/>
    <n v="85799.25"/>
    <s v="&lt;15 days"/>
    <n v="2"/>
    <s v="B"/>
    <n v="14"/>
    <n v="0"/>
  </r>
  <r>
    <s v="CHD8030089P0106"/>
    <s v="吊钩板"/>
    <s v="VE1"/>
    <n v="212"/>
    <x v="0"/>
    <s v="VEP"/>
    <x v="0"/>
    <s v="Order specific"/>
    <n v="2100"/>
    <n v="18"/>
    <n v="28"/>
    <n v="64.739999999999995"/>
    <n v="0"/>
    <n v="0"/>
    <n v="722"/>
    <n v="1165.32"/>
    <n v="21.232686980609419"/>
    <n v="0"/>
    <n v="0"/>
    <n v="1812.7199999999998"/>
    <n v="46742.28"/>
    <s v="Order specific"/>
    <s v="Order specific"/>
    <s v="B"/>
    <s v=""/>
    <n v="0"/>
  </r>
  <r>
    <s v="CHD8030092P0104"/>
    <s v="分闸簧挂销φ8×48"/>
    <s v="SM"/>
    <n v="212"/>
    <x v="0"/>
    <s v="VEP"/>
    <x v="1"/>
    <s v="kanban"/>
    <n v="2600"/>
    <n v="280"/>
    <n v="240"/>
    <n v="1.99"/>
    <n v="0"/>
    <n v="120"/>
    <n v="3021"/>
    <n v="557.20000000000005"/>
    <n v="2.1747765640516388"/>
    <n v="0"/>
    <n v="119.4"/>
    <n v="477.6"/>
    <n v="6011.79"/>
    <s v="&lt;15 days"/>
    <n v="3"/>
    <s v="C"/>
    <n v="21"/>
    <n v="0"/>
  </r>
  <r>
    <s v="CHD8030100P0103"/>
    <s v="固定式绝缘罩I"/>
    <s v="VMI"/>
    <n v="202"/>
    <x v="0"/>
    <s v="VEP"/>
    <x v="2"/>
    <s v="MRP"/>
    <s v="VMI"/>
    <n v="1"/>
    <n v="0"/>
    <n v="24.86"/>
    <n v="0"/>
    <n v="0"/>
    <n v="1082"/>
    <n v="24.86"/>
    <n v="94.454713493530505"/>
    <n v="0"/>
    <n v="0"/>
    <n v="0"/>
    <n v="26898.52"/>
    <s v="&gt;90 days"/>
    <n v="2"/>
    <s v="C"/>
    <n v="14"/>
    <n v="13.975679013698629"/>
  </r>
  <r>
    <s v="CHD8030100P0104"/>
    <s v="固定式绝缘罩II"/>
    <s v="VMI"/>
    <n v="202"/>
    <x v="0"/>
    <s v="VEP"/>
    <x v="2"/>
    <s v="MRP"/>
    <s v="VMI"/>
    <n v="11"/>
    <n v="0"/>
    <n v="24.61"/>
    <n v="0"/>
    <n v="0"/>
    <n v="215"/>
    <n v="270.70999999999998"/>
    <n v="1.6976744186046511"/>
    <n v="0"/>
    <n v="0"/>
    <n v="0"/>
    <n v="5291.15"/>
    <s v="&lt;15 days"/>
    <n v="3"/>
    <s v="C"/>
    <n v="21"/>
    <n v="0"/>
  </r>
  <r>
    <s v="CHD8030100P0105"/>
    <s v="极柱绝缘垫40.5"/>
    <s v="VE1"/>
    <n v="202"/>
    <x v="0"/>
    <s v="VEP"/>
    <x v="0"/>
    <s v="Order specific"/>
    <n v="2100"/>
    <n v="197"/>
    <n v="42"/>
    <n v="14.46"/>
    <n v="0"/>
    <n v="0"/>
    <n v="811"/>
    <n v="2848.6200000000003"/>
    <n v="4.9506781750924782"/>
    <n v="0"/>
    <n v="0"/>
    <n v="607.32000000000005"/>
    <n v="11727.060000000001"/>
    <s v="Order specific"/>
    <s v="Order specific"/>
    <s v="B"/>
    <s v=""/>
    <n v="0"/>
  </r>
  <r>
    <s v="CHD8030115P0101"/>
    <s v="安装板左（固定式40.5-2000)"/>
    <s v="VE1"/>
    <n v="212"/>
    <x v="0"/>
    <s v="VEP"/>
    <x v="0"/>
    <s v="Order specific"/>
    <n v="2100"/>
    <n v="4"/>
    <n v="0"/>
    <n v="5.61"/>
    <n v="0"/>
    <n v="0"/>
    <n v="302"/>
    <n v="22.44"/>
    <n v="238.09602649006624"/>
    <n v="0"/>
    <n v="0"/>
    <n v="0"/>
    <n v="1694.22"/>
    <s v="Order specific"/>
    <s v="Order specific"/>
    <s v="C"/>
    <s v=""/>
    <n v="0"/>
  </r>
  <r>
    <s v="CHD8030115P0102"/>
    <s v="安装板右（固定式40.5-2000)"/>
    <s v="VE1"/>
    <n v="212"/>
    <x v="0"/>
    <s v="VEP"/>
    <x v="0"/>
    <s v="Order specific"/>
    <n v="2100"/>
    <n v="4"/>
    <n v="0"/>
    <n v="5.61"/>
    <n v="0"/>
    <n v="0"/>
    <n v="302"/>
    <n v="22.44"/>
    <n v="4.8344370860927155"/>
    <n v="0"/>
    <n v="0"/>
    <n v="0"/>
    <n v="1694.22"/>
    <s v="Order specific"/>
    <s v="Order specific"/>
    <s v="C"/>
    <s v=""/>
    <n v="0"/>
  </r>
  <r>
    <s v="CHD8030115P0105"/>
    <s v="安装板（P300）"/>
    <s v="VE1"/>
    <n v="212"/>
    <x v="0"/>
    <s v="VEP"/>
    <x v="0"/>
    <s v="Order specific"/>
    <n v="2100"/>
    <n v="24"/>
    <n v="0"/>
    <n v="5"/>
    <n v="0"/>
    <n v="0"/>
    <n v="556"/>
    <n v="120"/>
    <n v="2.6258992805755397"/>
    <n v="0"/>
    <n v="0"/>
    <n v="0"/>
    <n v="2780"/>
    <s v="Order specific"/>
    <s v="Order specific"/>
    <s v="C"/>
    <s v=""/>
    <n v="0"/>
  </r>
  <r>
    <s v="CHD8030115P0106"/>
    <s v="相间隔板（极间距400）"/>
    <s v="VE2"/>
    <n v="212"/>
    <x v="0"/>
    <s v="VEP"/>
    <x v="0"/>
    <s v="Order specific"/>
    <n v="2100"/>
    <n v="4"/>
    <n v="6"/>
    <n v="150.24"/>
    <n v="0"/>
    <n v="0"/>
    <n v="214"/>
    <n v="600.96"/>
    <n v="40.934579439252339"/>
    <n v="0"/>
    <n v="0"/>
    <n v="901.44"/>
    <n v="32151.360000000001"/>
    <s v="Order specific"/>
    <s v="Order specific"/>
    <s v="C"/>
    <s v=""/>
    <n v="0"/>
  </r>
  <r>
    <s v="CHD8030116P0102"/>
    <s v="联接杆（P300)"/>
    <s v="VE2"/>
    <n v="212"/>
    <x v="0"/>
    <s v="VEP"/>
    <x v="0"/>
    <s v="Order specific"/>
    <n v="2100"/>
    <n v="4"/>
    <n v="0"/>
    <n v="20.77"/>
    <n v="0"/>
    <n v="0"/>
    <n v="279"/>
    <n v="83.08"/>
    <n v="5.2329749103942653"/>
    <n v="0"/>
    <n v="0"/>
    <n v="0"/>
    <n v="5794.83"/>
    <s v="Order specific"/>
    <s v="Order specific"/>
    <s v="C"/>
    <s v=""/>
    <n v="0"/>
  </r>
  <r>
    <s v="CHD8030125P0243"/>
    <s v="螺套"/>
    <s v="VMI"/>
    <n v="212"/>
    <x v="0"/>
    <s v="VEP"/>
    <x v="2"/>
    <s v="MRP"/>
    <s v="VMI"/>
    <n v="5"/>
    <n v="0"/>
    <n v="5.3"/>
    <n v="0"/>
    <n v="0"/>
    <n v="406"/>
    <n v="26.5"/>
    <n v="3.5960591133004924"/>
    <n v="0"/>
    <n v="0"/>
    <n v="0"/>
    <n v="2151.7999999999997"/>
    <s v="&lt;15 days"/>
    <n v="3"/>
    <s v="C"/>
    <n v="21"/>
    <n v="0"/>
  </r>
  <r>
    <s v="CHD8030126P0101"/>
    <s v="主轴300"/>
    <s v="VMI"/>
    <n v="212"/>
    <x v="0"/>
    <s v="VEP"/>
    <x v="2"/>
    <s v="MRP"/>
    <s v="VMI"/>
    <n v="2"/>
    <n v="0"/>
    <n v="239.91"/>
    <n v="0"/>
    <n v="0"/>
    <n v="571"/>
    <n v="479.82"/>
    <n v="3.1961471103327495"/>
    <n v="0"/>
    <n v="0"/>
    <n v="0"/>
    <n v="136988.60999999999"/>
    <s v="&lt;15 days"/>
    <n v="2"/>
    <s v="C"/>
    <n v="14"/>
    <n v="0"/>
  </r>
  <r>
    <s v="CHD8030134P0103"/>
    <s v="双头螺杆M12(VG5-A)"/>
    <s v="VMI"/>
    <n v="212"/>
    <x v="0"/>
    <s v="VEP"/>
    <x v="2"/>
    <s v="MRP"/>
    <s v="VMI"/>
    <n v="48"/>
    <n v="0"/>
    <n v="7.67"/>
    <n v="0"/>
    <n v="0"/>
    <n v="1569"/>
    <n v="368.15999999999997"/>
    <n v="0.46526449968132566"/>
    <n v="0"/>
    <n v="0"/>
    <n v="0"/>
    <n v="12034.23"/>
    <s v="&lt;15 days"/>
    <n v="2"/>
    <s v="C"/>
    <n v="14"/>
    <n v="0"/>
  </r>
  <r>
    <s v="CHD8030202P0101"/>
    <s v="脱扣安装板（Y4、Y10）"/>
    <s v="VE1"/>
    <n v="202"/>
    <x v="0"/>
    <s v="VEP"/>
    <x v="0"/>
    <s v="Order specific"/>
    <n v="2100"/>
    <n v="5"/>
    <n v="0"/>
    <n v="18.14"/>
    <n v="0"/>
    <n v="0"/>
    <n v="20"/>
    <n v="90.7"/>
    <n v="876"/>
    <n v="0"/>
    <n v="0"/>
    <n v="0"/>
    <n v="362.8"/>
    <s v="Order specific"/>
    <s v="Order specific"/>
    <s v="C"/>
    <s v=""/>
    <n v="0"/>
  </r>
  <r>
    <s v="CHD8030202P0104"/>
    <s v="脱扣安装板(双过流)"/>
    <s v="VE1"/>
    <n v="105"/>
    <x v="0"/>
    <s v="VEP"/>
    <x v="0"/>
    <s v="Order specific"/>
    <n v="2100"/>
    <n v="2"/>
    <n v="0"/>
    <n v="15.88"/>
    <n v="0"/>
    <n v="0"/>
    <n v="0"/>
    <n v="31.76"/>
    <s v=""/>
    <n v="0"/>
    <n v="0"/>
    <n v="0"/>
    <n v="0"/>
    <s v="Order specific"/>
    <s v="Order specific"/>
    <s v="C"/>
    <s v=""/>
    <n v="0"/>
  </r>
  <r>
    <s v="CHD8100012R0110"/>
    <s v="航空插头装配"/>
    <s v="VMI"/>
    <n v="212"/>
    <x v="0"/>
    <s v="VEP"/>
    <x v="2"/>
    <s v="MRP"/>
    <s v="VMI"/>
    <n v="71"/>
    <n v="0"/>
    <n v="50.29"/>
    <n v="0"/>
    <n v="0"/>
    <n v="15447"/>
    <n v="3570.59"/>
    <n v="4.7258367320515311E-2"/>
    <n v="0"/>
    <n v="0"/>
    <n v="0"/>
    <n v="776829.63"/>
    <s v="&lt;15 days"/>
    <n v="1"/>
    <s v="B"/>
    <n v="7"/>
    <n v="0"/>
  </r>
  <r>
    <s v="CHD8100012R0111"/>
    <s v="航空插座装配"/>
    <s v="VMI"/>
    <n v="212"/>
    <x v="0"/>
    <s v="VEP"/>
    <x v="2"/>
    <s v="MRP"/>
    <s v="VMI"/>
    <n v="353"/>
    <n v="0"/>
    <n v="50.29"/>
    <n v="0"/>
    <n v="0"/>
    <n v="12352"/>
    <n v="17752.37"/>
    <n v="2.098040803108808"/>
    <n v="0"/>
    <n v="0"/>
    <n v="0"/>
    <n v="621182.07999999996"/>
    <s v="&lt;15 days"/>
    <n v="1"/>
    <s v="A"/>
    <n v="7"/>
    <n v="0"/>
  </r>
  <r>
    <s v="CHD8100086R0101"/>
    <s v="插孔"/>
    <s v="VMI"/>
    <n v="212"/>
    <x v="0"/>
    <s v="VEP"/>
    <x v="2"/>
    <s v="MRP"/>
    <s v="VMI"/>
    <n v="23402"/>
    <n v="0"/>
    <n v="0.85"/>
    <n v="0"/>
    <n v="0"/>
    <n v="683494.9"/>
    <n v="19891.7"/>
    <n v="0.18850908763181701"/>
    <n v="0"/>
    <n v="0"/>
    <n v="0"/>
    <n v="580970.66500000004"/>
    <s v="&lt;15 days"/>
    <n v="1"/>
    <s v="A"/>
    <n v="7"/>
    <n v="0"/>
  </r>
  <r>
    <s v="CHD8100086R0102"/>
    <s v="2.5插孔"/>
    <s v="VMI"/>
    <n v="212"/>
    <x v="0"/>
    <s v="VEP"/>
    <x v="2"/>
    <s v="MRP"/>
    <s v="VMI"/>
    <n v="7778"/>
    <n v="0"/>
    <n v="0.85"/>
    <n v="0"/>
    <n v="0"/>
    <n v="34776"/>
    <n v="6611.3"/>
    <n v="245.62140556705774"/>
    <n v="0"/>
    <n v="0"/>
    <n v="0"/>
    <n v="29559.599999999999"/>
    <s v="&gt;90 days"/>
    <n v="2"/>
    <s v="B"/>
    <n v="14"/>
    <n v="4114.7483573735071"/>
  </r>
  <r>
    <s v="CHD8100240P0104"/>
    <s v="二次插头编码销"/>
    <s v="VE2"/>
    <n v="212"/>
    <x v="0"/>
    <s v="VEP"/>
    <x v="0"/>
    <s v="Order specific"/>
    <n v="2100"/>
    <n v="200"/>
    <n v="0"/>
    <n v="3.74"/>
    <n v="0"/>
    <n v="0"/>
    <n v="200"/>
    <n v="748"/>
    <n v="14194.85"/>
    <n v="0"/>
    <n v="0"/>
    <n v="0"/>
    <n v="748"/>
    <s v="Order specific"/>
    <s v="Order specific"/>
    <s v="C"/>
    <s v=""/>
    <n v="0"/>
  </r>
  <r>
    <s v="CHD8320003F0103"/>
    <s v="机箱3150(加固定块)"/>
    <s v="DIT"/>
    <n v="212"/>
    <x v="0"/>
    <s v="VEP"/>
    <x v="0"/>
    <s v="Order specific"/>
    <n v="2100"/>
    <n v="5"/>
    <n v="10"/>
    <n v="673.43"/>
    <n v="0"/>
    <n v="0"/>
    <n v="59"/>
    <n v="3367.1499999999996"/>
    <n v="1237.2881355932202"/>
    <n v="0"/>
    <n v="0"/>
    <n v="6734.2999999999993"/>
    <n v="39732.369999999995"/>
    <s v="Order specific"/>
    <s v="Order specific"/>
    <s v="B"/>
    <s v=""/>
    <n v="0"/>
  </r>
  <r>
    <s v="CHD8320003R0103"/>
    <s v="机箱3150"/>
    <s v="DIT"/>
    <n v="212"/>
    <x v="0"/>
    <s v="VEP"/>
    <x v="0"/>
    <s v="Order specific"/>
    <n v="2100"/>
    <n v="1"/>
    <n v="0"/>
    <n v="542.84"/>
    <n v="0"/>
    <n v="0"/>
    <n v="1"/>
    <n v="542.84"/>
    <n v="1825"/>
    <n v="0"/>
    <n v="0"/>
    <n v="0"/>
    <n v="542.84"/>
    <s v="Order specific"/>
    <s v="Order specific"/>
    <s v="C"/>
    <s v=""/>
    <n v="0"/>
  </r>
  <r>
    <s v="CHD8320003R0107"/>
    <s v="箱体(隔离手车40.5)"/>
    <s v="DIT"/>
    <n v="212"/>
    <x v="0"/>
    <s v="VEP"/>
    <x v="0"/>
    <s v="Order specific"/>
    <n v="2100"/>
    <n v="2"/>
    <n v="0"/>
    <n v="886"/>
    <n v="0"/>
    <n v="0"/>
    <n v="29"/>
    <n v="1772"/>
    <n v="12.586206896551724"/>
    <n v="0"/>
    <n v="0"/>
    <n v="0"/>
    <n v="25694"/>
    <s v="Order specific"/>
    <s v="Order specific"/>
    <s v="B"/>
    <s v=""/>
    <n v="0"/>
  </r>
  <r>
    <s v="CHD8320003R0133"/>
    <s v="箱体(隔离手车40.5)(GE专用)"/>
    <s v="DIT"/>
    <n v="212"/>
    <x v="0"/>
    <s v="VEP"/>
    <x v="0"/>
    <s v="Order specific"/>
    <n v="2100"/>
    <n v="2"/>
    <n v="0"/>
    <n v="950"/>
    <n v="0"/>
    <n v="0"/>
    <n v="2"/>
    <n v="1900"/>
    <n v="365"/>
    <n v="0"/>
    <n v="0"/>
    <n v="0"/>
    <n v="1900"/>
    <s v="Order specific"/>
    <s v="Order specific"/>
    <s v="B"/>
    <s v=""/>
    <n v="0"/>
  </r>
  <r>
    <s v="CHD8320004P0107"/>
    <s v="涨芯"/>
    <s v="SM"/>
    <n v="212"/>
    <x v="0"/>
    <s v="VEP"/>
    <x v="1"/>
    <s v="kanban"/>
    <n v="2600"/>
    <n v="168"/>
    <n v="60"/>
    <n v="13.88"/>
    <n v="0"/>
    <n v="30"/>
    <n v="252"/>
    <n v="2331.84"/>
    <n v="2.8968253968253967"/>
    <n v="0"/>
    <n v="208.20000000000002"/>
    <n v="832.80000000000007"/>
    <n v="3497.76"/>
    <s v="&lt;15 days"/>
    <n v="3"/>
    <s v="B"/>
    <n v="21"/>
    <n v="0"/>
  </r>
  <r>
    <s v="CHD8320007P0102"/>
    <s v="隔离车面板3150"/>
    <s v="DIT"/>
    <n v="212"/>
    <x v="0"/>
    <s v="VEP"/>
    <x v="0"/>
    <s v="Order specific"/>
    <n v="2100"/>
    <n v="6"/>
    <n v="19"/>
    <n v="52.74"/>
    <n v="0"/>
    <n v="0"/>
    <n v="72"/>
    <n v="316.44"/>
    <n v="851.66666666666674"/>
    <n v="0"/>
    <n v="0"/>
    <n v="1002.0600000000001"/>
    <n v="3797.28"/>
    <s v="Order specific"/>
    <s v="Order specific"/>
    <s v="C"/>
    <s v=""/>
    <n v="0"/>
  </r>
  <r>
    <s v="CHD8320007P0103"/>
    <s v="面板40.5-275"/>
    <s v="DIT"/>
    <n v="212"/>
    <x v="0"/>
    <s v="VEP"/>
    <x v="0"/>
    <s v="Order specific"/>
    <n v="2100"/>
    <n v="2"/>
    <n v="0"/>
    <n v="77.53"/>
    <n v="0"/>
    <n v="0"/>
    <n v="36"/>
    <n v="155.06"/>
    <n v="60.833333333333329"/>
    <n v="0"/>
    <n v="0"/>
    <n v="0"/>
    <n v="2791.08"/>
    <s v="Order specific"/>
    <s v="Order specific"/>
    <s v="C"/>
    <s v=""/>
    <n v="0"/>
  </r>
  <r>
    <s v="CHD8320007P0123"/>
    <s v="面板(隔离车40.5)(GE专用)"/>
    <s v="DIT"/>
    <n v="212"/>
    <x v="0"/>
    <s v="VEP"/>
    <x v="0"/>
    <s v="Order specific"/>
    <n v="2100"/>
    <n v="2"/>
    <n v="0"/>
    <n v="79.81"/>
    <n v="0"/>
    <n v="0"/>
    <n v="2"/>
    <n v="159.62"/>
    <n v="365"/>
    <n v="0"/>
    <n v="0"/>
    <n v="0"/>
    <n v="159.62"/>
    <s v="Order specific"/>
    <s v="Order specific"/>
    <s v="C"/>
    <s v=""/>
    <n v="0"/>
  </r>
  <r>
    <s v="CHD8320009R0101"/>
    <s v="联锁板焊接"/>
    <s v="VMI"/>
    <n v="212"/>
    <x v="0"/>
    <s v="VEP"/>
    <x v="2"/>
    <s v="MRP"/>
    <s v="VMI"/>
    <n v="9"/>
    <n v="0"/>
    <n v="11.1"/>
    <n v="0"/>
    <n v="0"/>
    <n v="199"/>
    <n v="99.899999999999991"/>
    <n v="3.6683417085427137"/>
    <n v="0"/>
    <n v="0"/>
    <n v="0"/>
    <n v="2208.9"/>
    <s v="&lt;15 days"/>
    <n v="3"/>
    <s v="C"/>
    <n v="21"/>
    <n v="0"/>
  </r>
  <r>
    <s v="CHD8320010P0101"/>
    <s v="导向板"/>
    <s v="VMI"/>
    <n v="212"/>
    <x v="0"/>
    <s v="VEP"/>
    <x v="2"/>
    <s v="MRP"/>
    <s v="VMI"/>
    <n v="12"/>
    <n v="0"/>
    <n v="6.99"/>
    <n v="0"/>
    <n v="0"/>
    <n v="197"/>
    <n v="83.88"/>
    <n v="16.675126903553299"/>
    <n v="0"/>
    <n v="0"/>
    <n v="0"/>
    <n v="1377.03"/>
    <s v="&lt;30 days"/>
    <n v="3"/>
    <s v="C"/>
    <n v="21"/>
    <n v="0"/>
  </r>
  <r>
    <s v="CHD8320025P0107"/>
    <s v="PT车面板T650(手车室，无空开)"/>
    <s v="VE1"/>
    <n v="212"/>
    <x v="0"/>
    <s v="VEP"/>
    <x v="0"/>
    <s v="Order specific"/>
    <n v="2100"/>
    <n v="2"/>
    <n v="0"/>
    <n v="39.64"/>
    <n v="0"/>
    <n v="0"/>
    <n v="0"/>
    <n v="79.28"/>
    <s v=""/>
    <n v="0"/>
    <n v="0"/>
    <n v="0"/>
    <n v="0"/>
    <s v="Order specific"/>
    <s v="Order specific"/>
    <s v="C"/>
    <s v=""/>
    <n v="0"/>
  </r>
  <r>
    <s v="CHD8320039P0101"/>
    <s v="配重块"/>
    <s v="VMI"/>
    <n v="212"/>
    <x v="0"/>
    <s v="VEP"/>
    <x v="2"/>
    <s v="MRP"/>
    <s v="VMI"/>
    <n v="10"/>
    <n v="0"/>
    <n v="89.74"/>
    <n v="0"/>
    <n v="0"/>
    <n v="450"/>
    <n v="897.4"/>
    <n v="1.6222222222222222"/>
    <n v="0"/>
    <n v="0"/>
    <n v="0"/>
    <n v="40383"/>
    <s v="&lt;15 days"/>
    <n v="2"/>
    <s v="C"/>
    <n v="14"/>
    <n v="0"/>
  </r>
  <r>
    <s v="CHD8320059P0101"/>
    <s v="连板"/>
    <s v="SM"/>
    <n v="212"/>
    <x v="0"/>
    <s v="VEP"/>
    <x v="1"/>
    <s v="kanban"/>
    <n v="2600"/>
    <n v="111"/>
    <n v="0"/>
    <n v="4.8"/>
    <n v="0"/>
    <n v="25"/>
    <n v="58"/>
    <n v="532.79999999999995"/>
    <n v="62.931034482758626"/>
    <n v="0"/>
    <n v="60"/>
    <n v="0"/>
    <n v="278.39999999999998"/>
    <s v="&lt;90 days"/>
    <n v="3"/>
    <s v="C"/>
    <n v="21"/>
    <n v="234.30354410958904"/>
  </r>
  <r>
    <s v="CHD8330052P0114"/>
    <s v="VEC面膜(机械)(GELPAG)"/>
    <s v="VEC"/>
    <n v="202"/>
    <x v="0"/>
    <s v="VEP"/>
    <x v="0"/>
    <s v="Order specific"/>
    <n v="2100"/>
    <n v="9"/>
    <n v="0"/>
    <n v="82"/>
    <n v="0"/>
    <n v="0"/>
    <n v="0"/>
    <n v="738"/>
    <s v=""/>
    <n v="0"/>
    <n v="0"/>
    <n v="0"/>
    <n v="0"/>
    <s v="Order specific"/>
    <s v="Order specific"/>
    <s v="C"/>
    <s v=""/>
    <n v="0"/>
  </r>
  <r>
    <s v="CHD8330052P0115"/>
    <s v="VEC面膜(电气)(GELPAG)"/>
    <s v="VEC"/>
    <n v="213"/>
    <x v="0"/>
    <s v="VEP"/>
    <x v="0"/>
    <s v="Order specific"/>
    <n v="2100"/>
    <n v="12"/>
    <n v="9"/>
    <n v="49"/>
    <n v="0"/>
    <n v="0"/>
    <n v="12"/>
    <n v="588"/>
    <n v="273.75"/>
    <n v="0"/>
    <n v="0"/>
    <n v="441"/>
    <n v="588"/>
    <s v="Order specific"/>
    <s v="Order specific"/>
    <s v="C"/>
    <s v=""/>
    <n v="0"/>
  </r>
  <r>
    <s v="CHD8330052P0116"/>
    <s v="VEC面膜(机械)(GELPAG)(澳用)"/>
    <s v="VEC"/>
    <n v="202"/>
    <x v="0"/>
    <s v="VEP"/>
    <x v="0"/>
    <s v="Order specific"/>
    <n v="2100"/>
    <n v="33"/>
    <n v="0"/>
    <n v="57.85"/>
    <n v="0"/>
    <n v="0"/>
    <n v="0"/>
    <n v="1909.05"/>
    <s v=""/>
    <n v="0"/>
    <n v="0"/>
    <n v="0"/>
    <n v="0"/>
    <s v="Order specific"/>
    <s v="Order specific"/>
    <s v="B"/>
    <s v=""/>
    <n v="0"/>
  </r>
  <r>
    <s v="CHD8330052P0117"/>
    <s v="VEC面膜(电气)(GELPAG)(澳用)"/>
    <s v="VEC"/>
    <n v="202"/>
    <x v="0"/>
    <s v="VEP"/>
    <x v="0"/>
    <s v="Order specific"/>
    <n v="2100"/>
    <n v="10"/>
    <n v="0"/>
    <n v="54.44"/>
    <n v="0"/>
    <n v="0"/>
    <n v="19"/>
    <n v="544.4"/>
    <n v="633.9473684210526"/>
    <n v="0"/>
    <n v="0"/>
    <n v="0"/>
    <n v="1034.3599999999999"/>
    <s v="Order specific"/>
    <s v="Order specific"/>
    <s v="C"/>
    <s v=""/>
    <n v="0"/>
  </r>
  <r>
    <s v="CHD8330054P0141"/>
    <s v="二次盖板"/>
    <s v="VEC"/>
    <n v="202"/>
    <x v="0"/>
    <s v="VEP"/>
    <x v="0"/>
    <s v="Order specific"/>
    <n v="2100"/>
    <n v="1"/>
    <n v="0"/>
    <n v="47.86"/>
    <n v="0"/>
    <n v="0"/>
    <n v="0"/>
    <n v="47.86"/>
    <s v=""/>
    <n v="0"/>
    <n v="0"/>
    <n v="0"/>
    <n v="0"/>
    <s v="Order specific"/>
    <s v="Order specific"/>
    <s v="C"/>
    <s v=""/>
    <n v="0"/>
  </r>
  <r>
    <s v="CHD8350009P0101"/>
    <s v="上触臂盖"/>
    <s v="VE1"/>
    <n v="202"/>
    <x v="0"/>
    <s v="VEP"/>
    <x v="0"/>
    <s v="Order specific"/>
    <n v="2100"/>
    <n v="9"/>
    <n v="0"/>
    <n v="34.96"/>
    <n v="0"/>
    <n v="0"/>
    <n v="0"/>
    <n v="314.64"/>
    <s v=""/>
    <n v="0"/>
    <n v="0"/>
    <n v="0"/>
    <n v="0"/>
    <s v="Order specific"/>
    <s v="Order specific"/>
    <s v="C"/>
    <s v=""/>
    <n v="0"/>
  </r>
  <r>
    <s v="CHD8350011F0102"/>
    <s v="下触臂"/>
    <s v="VE1"/>
    <n v="212"/>
    <x v="0"/>
    <s v="VEP"/>
    <x v="0"/>
    <s v="Order specific"/>
    <n v="2100"/>
    <n v="3"/>
    <n v="0"/>
    <n v="96.15"/>
    <n v="0"/>
    <n v="0"/>
    <n v="0"/>
    <n v="288.45000000000005"/>
    <s v=""/>
    <n v="0"/>
    <n v="0"/>
    <n v="0"/>
    <n v="0"/>
    <s v="Order specific"/>
    <s v="Order specific"/>
    <s v="C"/>
    <s v=""/>
    <n v="0"/>
  </r>
  <r>
    <s v="CHD8350013R0101"/>
    <s v="上触臂"/>
    <s v="VE1"/>
    <n v="212"/>
    <x v="0"/>
    <s v="VEP"/>
    <x v="0"/>
    <s v="Order specific"/>
    <n v="2100"/>
    <n v="1"/>
    <n v="0"/>
    <n v="290.87"/>
    <n v="0"/>
    <n v="0"/>
    <n v="0"/>
    <n v="290.87"/>
    <s v=""/>
    <n v="0"/>
    <n v="0"/>
    <n v="0"/>
    <n v="0"/>
    <s v="Order specific"/>
    <s v="Order specific"/>
    <s v="C"/>
    <s v=""/>
    <n v="0"/>
  </r>
  <r>
    <s v="CHD9000001P0049"/>
    <s v="内六角圆柱头螺钉M16×80 GB/T70.1-2000"/>
    <s v="VE1"/>
    <n v="219"/>
    <x v="0"/>
    <s v="VEP"/>
    <x v="0"/>
    <s v="Order specific"/>
    <n v="2100"/>
    <n v="111"/>
    <n v="0"/>
    <n v="1.62"/>
    <n v="0"/>
    <n v="0"/>
    <n v="18"/>
    <n v="179.82000000000002"/>
    <n v="20.277777777777775"/>
    <n v="0"/>
    <n v="0"/>
    <n v="0"/>
    <n v="29.160000000000004"/>
    <s v="Order specific"/>
    <s v="Order specific"/>
    <s v="C"/>
    <s v=""/>
    <n v="0"/>
  </r>
  <r>
    <s v="CHD9000044P0004"/>
    <s v="滚针轴承8×12×8 GB2764-91"/>
    <s v="VE2"/>
    <n v="212"/>
    <x v="0"/>
    <s v="VEP"/>
    <x v="0"/>
    <s v="Order specific"/>
    <n v="2100"/>
    <n v="79"/>
    <n v="0"/>
    <n v="1.1599999999999999"/>
    <n v="0"/>
    <n v="0"/>
    <n v="83"/>
    <n v="91.64"/>
    <n v="488.13253012048193"/>
    <n v="0"/>
    <n v="0"/>
    <n v="0"/>
    <n v="96.279999999999987"/>
    <s v="Order specific"/>
    <s v="Order specific"/>
    <s v="C"/>
    <s v=""/>
    <n v="0"/>
  </r>
  <r>
    <s v="CHD9000044P0005"/>
    <s v="滚轮滚针轴承14×18×10 GB2764-91"/>
    <s v="VMI"/>
    <n v="219"/>
    <x v="0"/>
    <s v="VEP"/>
    <x v="2"/>
    <s v="MRP"/>
    <s v="VMI"/>
    <n v="410"/>
    <n v="0"/>
    <n v="1.18"/>
    <n v="0"/>
    <n v="0"/>
    <n v="97577"/>
    <n v="483.79999999999995"/>
    <n v="0.29551021244760545"/>
    <n v="0"/>
    <n v="0"/>
    <n v="0"/>
    <n v="115140.86"/>
    <s v="&lt;15 days"/>
    <n v="2"/>
    <s v="C"/>
    <n v="14"/>
    <n v="0"/>
  </r>
  <r>
    <s v="CHD9000044P0006"/>
    <s v="滚针轴承16×22×20 GB2764-91"/>
    <s v="VMI"/>
    <n v="219"/>
    <x v="0"/>
    <s v="VEP"/>
    <x v="2"/>
    <s v="MRP"/>
    <s v="VMI"/>
    <n v="320"/>
    <n v="0"/>
    <n v="1.69"/>
    <n v="0"/>
    <n v="0"/>
    <n v="16015"/>
    <n v="540.79999999999995"/>
    <n v="9.3443646581330011"/>
    <n v="0"/>
    <n v="0"/>
    <n v="0"/>
    <n v="27065.35"/>
    <s v="&lt;15 days"/>
    <n v="2"/>
    <s v="C"/>
    <n v="14"/>
    <n v="0"/>
  </r>
  <r>
    <s v="CHD9000046P0001"/>
    <s v="链条081-1×40 GB1243-97-081-1×40"/>
    <s v="VMI"/>
    <n v="219"/>
    <x v="0"/>
    <s v="VEP"/>
    <x v="2"/>
    <s v="MRP"/>
    <s v="VMI"/>
    <n v="88"/>
    <n v="0"/>
    <n v="4.7"/>
    <n v="0"/>
    <n v="0"/>
    <n v="15009"/>
    <n v="413.6"/>
    <n v="7.7819974681857556"/>
    <n v="0"/>
    <n v="0"/>
    <n v="0"/>
    <n v="70542.3"/>
    <s v="&lt;15 days"/>
    <n v="2"/>
    <s v="C"/>
    <n v="14"/>
    <n v="0"/>
  </r>
  <r>
    <s v="CHD9000046P0003"/>
    <s v="链条415B-1×40 GB1243-97-415B-1×40"/>
    <s v="VMI"/>
    <n v="219"/>
    <x v="0"/>
    <s v="VEP"/>
    <x v="2"/>
    <s v="MRP"/>
    <s v="VMI"/>
    <n v="19"/>
    <n v="0"/>
    <n v="6"/>
    <n v="0"/>
    <n v="0"/>
    <n v="1006"/>
    <n v="114"/>
    <n v="31.928429423459246"/>
    <n v="0"/>
    <n v="0"/>
    <n v="0"/>
    <n v="6036"/>
    <s v="&lt;90 days"/>
    <n v="3"/>
    <s v="C"/>
    <n v="21"/>
    <n v="25.753068493150693"/>
  </r>
  <r>
    <s v="CHD9000047P0001"/>
    <s v="300/500V，RV-105 1平，105℃，多股黑色软导线"/>
    <s v="VMI"/>
    <n v="219"/>
    <x v="0"/>
    <s v="VEP"/>
    <x v="2"/>
    <s v="MRP"/>
    <s v="VMI"/>
    <n v="50458.25"/>
    <n v="0"/>
    <n v="0.95"/>
    <n v="0"/>
    <n v="0"/>
    <n v="1370084.85"/>
    <n v="47935.337499999994"/>
    <n v="5.0617303008642124E-3"/>
    <n v="0"/>
    <n v="0"/>
    <n v="0"/>
    <n v="1301580.6074999999"/>
    <s v="&lt;15 days"/>
    <n v="1"/>
    <s v="A"/>
    <n v="7"/>
    <n v="0"/>
  </r>
  <r>
    <s v="CHD9000052P0001"/>
    <s v="轴承61905 GB276-94"/>
    <s v="VMI"/>
    <n v="212"/>
    <x v="0"/>
    <s v="VEP"/>
    <x v="2"/>
    <s v="MRP"/>
    <s v="VMI"/>
    <n v="1063"/>
    <n v="0"/>
    <n v="14.19"/>
    <n v="0"/>
    <n v="0"/>
    <n v="32066"/>
    <n v="15083.97"/>
    <n v="574.35480727250047"/>
    <n v="0"/>
    <n v="0"/>
    <n v="0"/>
    <n v="455016.54"/>
    <s v="&gt;90 days"/>
    <n v="1"/>
    <s v="A"/>
    <n v="7"/>
    <n v="9834.0876360210641"/>
  </r>
  <r>
    <s v="CHD9000052P0007"/>
    <s v="轴承6005 GB2764-94"/>
    <s v="VMI"/>
    <n v="212"/>
    <x v="0"/>
    <s v="VEP"/>
    <x v="2"/>
    <s v="MRP"/>
    <s v="VMI"/>
    <n v="595"/>
    <n v="0"/>
    <n v="12.94"/>
    <n v="0"/>
    <n v="0"/>
    <n v="16087"/>
    <n v="7699.2999999999993"/>
    <n v="24.118542922856964"/>
    <n v="0"/>
    <n v="0"/>
    <n v="0"/>
    <n v="208165.78"/>
    <s v="&lt;30 days"/>
    <n v="1"/>
    <s v="A"/>
    <n v="7"/>
    <n v="3606.7073639299474"/>
  </r>
  <r>
    <s v="CHD9000053P0015"/>
    <s v="弹性圆柱销5×20 GB/T879.1-2000"/>
    <s v="VE1"/>
    <n v="217"/>
    <x v="0"/>
    <s v="VEP"/>
    <x v="0"/>
    <s v="Order specific"/>
    <n v="2100"/>
    <n v="100"/>
    <n v="0"/>
    <n v="0.16"/>
    <n v="0"/>
    <n v="0"/>
    <n v="0"/>
    <n v="16"/>
    <s v=""/>
    <n v="0"/>
    <n v="0"/>
    <n v="0"/>
    <n v="0"/>
    <s v="Order specific"/>
    <s v="Order specific"/>
    <s v="C"/>
    <s v=""/>
    <n v="0"/>
  </r>
  <r>
    <s v="CHD9000056P0001"/>
    <s v="滚针轴承25×12×14 KVZ"/>
    <s v="VMI"/>
    <n v="219"/>
    <x v="0"/>
    <s v="VEP"/>
    <x v="2"/>
    <s v="MRP"/>
    <s v="VMI"/>
    <n v="144"/>
    <n v="0"/>
    <n v="9.1199999999999992"/>
    <n v="0"/>
    <n v="0"/>
    <n v="16029"/>
    <n v="1313.28"/>
    <n v="2.2771227150789195"/>
    <n v="0"/>
    <n v="0"/>
    <n v="0"/>
    <n v="146184.47999999998"/>
    <s v="&lt;15 days"/>
    <n v="2"/>
    <s v="B"/>
    <n v="14"/>
    <n v="0"/>
  </r>
  <r>
    <s v="CHD9000057P0001"/>
    <s v="单向轴承 FZ16"/>
    <s v="VMI"/>
    <n v="212"/>
    <x v="0"/>
    <s v="VEP"/>
    <x v="2"/>
    <s v="MRP"/>
    <s v="VMI"/>
    <n v="1073"/>
    <n v="0"/>
    <n v="16.850000000000001"/>
    <n v="0"/>
    <n v="0"/>
    <n v="31869"/>
    <n v="18080.050000000003"/>
    <n v="1.649251623835075"/>
    <n v="0"/>
    <n v="0"/>
    <n v="0"/>
    <n v="536992.65"/>
    <s v="&lt;15 days"/>
    <n v="1"/>
    <s v="A"/>
    <n v="7"/>
    <n v="0"/>
  </r>
  <r>
    <s v="CHD9000057P0002"/>
    <s v="单向轴承 FZ20"/>
    <s v="VMI"/>
    <n v="212"/>
    <x v="0"/>
    <s v="VEP"/>
    <x v="2"/>
    <s v="MRP"/>
    <s v="VMI"/>
    <n v="2016"/>
    <n v="0"/>
    <n v="17.96"/>
    <n v="0"/>
    <n v="0"/>
    <n v="31067"/>
    <n v="36207.360000000001"/>
    <n v="12.606463449962982"/>
    <n v="0"/>
    <n v="0"/>
    <n v="0"/>
    <n v="557963.32000000007"/>
    <s v="&lt;15 days"/>
    <n v="1"/>
    <s v="A"/>
    <n v="7"/>
    <n v="10627.632343927791"/>
  </r>
  <r>
    <s v="CHD9000128P0002"/>
    <s v="GB/T 879.3-2000弹性圆柱销 卷制 5×26"/>
    <s v="VE1"/>
    <n v="219"/>
    <x v="0"/>
    <s v="VEP"/>
    <x v="0"/>
    <s v="Order specific"/>
    <n v="2100"/>
    <n v="1723"/>
    <n v="0"/>
    <n v="0.65"/>
    <n v="0"/>
    <n v="0"/>
    <n v="14"/>
    <n v="1119.95"/>
    <n v="52560"/>
    <n v="0"/>
    <n v="0"/>
    <n v="0"/>
    <n v="9.1"/>
    <s v="Order specific"/>
    <s v="Order specific"/>
    <s v="B"/>
    <s v=""/>
    <n v="0"/>
  </r>
  <r>
    <s v="CPX2-03-N11AZZ"/>
    <s v="接触器"/>
    <s v="TRA"/>
    <n v="213"/>
    <x v="1"/>
    <s v="HVX"/>
    <x v="0"/>
    <s v="Order specific"/>
    <n v="2100"/>
    <n v="71"/>
    <n v="291"/>
    <n v="10174.76"/>
    <n v="0"/>
    <n v="0"/>
    <n v="537"/>
    <n v="722407.96"/>
    <n v="1171.1266294227187"/>
    <n v="0"/>
    <n v="0"/>
    <n v="2960855.16"/>
    <n v="5463846.1200000001"/>
    <s v="Order specific"/>
    <s v="Order specific"/>
    <s v="A"/>
    <s v=""/>
    <n v="0"/>
  </r>
  <r>
    <s v="DRC000450-01"/>
    <s v="SPACER"/>
    <s v="SM"/>
    <n v="212"/>
    <x v="1"/>
    <s v="HVX"/>
    <x v="1"/>
    <s v="kanban"/>
    <n v="2600"/>
    <n v="139"/>
    <n v="90"/>
    <n v="1.6"/>
    <n v="0"/>
    <n v="30"/>
    <n v="866"/>
    <n v="222.4"/>
    <n v="29.924942263279444"/>
    <n v="0"/>
    <n v="24"/>
    <n v="144"/>
    <n v="1385.6000000000001"/>
    <s v="&lt;30 days"/>
    <n v="3"/>
    <s v="C"/>
    <n v="21"/>
    <n v="43.777485471734508"/>
  </r>
  <r>
    <s v="DRC001061-02"/>
    <s v="DAMPER"/>
    <s v="SM"/>
    <n v="202"/>
    <x v="1"/>
    <s v="HVX"/>
    <x v="1"/>
    <s v="kanban"/>
    <n v="2600"/>
    <n v="546"/>
    <n v="704"/>
    <n v="1"/>
    <n v="0"/>
    <n v="176"/>
    <n v="2116"/>
    <n v="546"/>
    <n v="23.976843100189036"/>
    <n v="0"/>
    <n v="88"/>
    <n v="704"/>
    <n v="2116"/>
    <s v="&lt;30 days"/>
    <n v="3"/>
    <s v="C"/>
    <n v="21"/>
    <n v="44.740467921553211"/>
  </r>
  <r>
    <s v="DRC001528-02"/>
    <s v="CALIBRE"/>
    <s v="SM"/>
    <n v="202"/>
    <x v="1"/>
    <s v="HVX"/>
    <x v="1"/>
    <s v="kanban"/>
    <n v="2600"/>
    <n v="261"/>
    <n v="96"/>
    <n v="4"/>
    <n v="0"/>
    <n v="24"/>
    <n v="7"/>
    <n v="1044"/>
    <n v="28470"/>
    <n v="0"/>
    <n v="48"/>
    <n v="384"/>
    <n v="28"/>
    <s v="&gt;90 days"/>
    <n v="3"/>
    <s v="B"/>
    <n v="21"/>
    <n v="688.53175131717603"/>
  </r>
  <r>
    <s v="DRC001560-01"/>
    <s v="BEARING"/>
    <s v="SM"/>
    <n v="202"/>
    <x v="1"/>
    <s v="HVX"/>
    <x v="1"/>
    <s v="kanban"/>
    <n v="2600"/>
    <n v="291"/>
    <n v="352"/>
    <n v="2.8"/>
    <n v="0"/>
    <n v="88"/>
    <n v="1058"/>
    <n v="814.8"/>
    <n v="90.042533081285441"/>
    <n v="0"/>
    <n v="123.19999999999999"/>
    <n v="985.59999999999991"/>
    <n v="2962.3999999999996"/>
    <s v="&gt;90 days"/>
    <n v="3"/>
    <s v="C"/>
    <n v="21"/>
    <n v="412.34807217760982"/>
  </r>
  <r>
    <s v="DRC001561-01"/>
    <s v="RING"/>
    <s v="SM"/>
    <n v="202"/>
    <x v="1"/>
    <s v="HVX"/>
    <x v="1"/>
    <s v="kanban"/>
    <n v="2600"/>
    <n v="252"/>
    <n v="360"/>
    <n v="0.85"/>
    <n v="0"/>
    <n v="90"/>
    <n v="1584"/>
    <n v="214.2"/>
    <n v="67.054924242424249"/>
    <n v="0"/>
    <n v="38.25"/>
    <n v="306"/>
    <n v="1346.3999999999999"/>
    <s v="&lt;90 days"/>
    <n v="3"/>
    <s v="C"/>
    <n v="21"/>
    <n v="97.097667674057334"/>
  </r>
  <r>
    <s v="DRC001567-01"/>
    <s v="WASHER"/>
    <s v="SM"/>
    <n v="202"/>
    <x v="1"/>
    <s v="HVX"/>
    <x v="1"/>
    <s v="kanban"/>
    <n v="2600"/>
    <n v="294"/>
    <n v="360"/>
    <n v="0.53"/>
    <n v="0"/>
    <n v="90"/>
    <n v="1584"/>
    <n v="155.82000000000002"/>
    <n v="58.06818181818182"/>
    <n v="0"/>
    <n v="23.85"/>
    <n v="190.8"/>
    <n v="839.5200000000001"/>
    <s v="&lt;90 days"/>
    <n v="3"/>
    <s v="C"/>
    <n v="21"/>
    <n v="65.649313972602755"/>
  </r>
  <r>
    <s v="DRC001580-01"/>
    <s v="GASKET"/>
    <s v="SM"/>
    <n v="202"/>
    <x v="1"/>
    <s v="HVX"/>
    <x v="1"/>
    <s v="kanban"/>
    <n v="2600"/>
    <n v="268"/>
    <n v="352"/>
    <n v="0.2"/>
    <n v="0"/>
    <n v="88"/>
    <n v="1058"/>
    <n v="53.6"/>
    <n v="101.42722117202268"/>
    <n v="0"/>
    <n v="8.8000000000000007"/>
    <n v="70.400000000000006"/>
    <n v="211.60000000000002"/>
    <s v="&gt;90 days"/>
    <n v="3"/>
    <s v="C"/>
    <n v="21"/>
    <n v="28.051575733855184"/>
  </r>
  <r>
    <s v="DRC001663-01"/>
    <s v="WASHER"/>
    <s v="CVX"/>
    <n v="213"/>
    <x v="1"/>
    <s v="HVX"/>
    <x v="0"/>
    <s v="Order specific"/>
    <n v="2100"/>
    <n v="683"/>
    <n v="510"/>
    <n v="2.73"/>
    <n v="200"/>
    <n v="0"/>
    <n v="237"/>
    <n v="1864.59"/>
    <n v="412.74261603375527"/>
    <n v="546"/>
    <n v="0"/>
    <n v="1392.3"/>
    <n v="647.01"/>
    <s v="Order specific"/>
    <s v="Order specific"/>
    <s v="B"/>
    <s v=""/>
    <n v="0"/>
  </r>
  <r>
    <s v="DRC001670-01"/>
    <s v="POINTER"/>
    <s v="SM"/>
    <n v="212"/>
    <x v="1"/>
    <s v="HVX"/>
    <x v="1"/>
    <s v="kanban"/>
    <n v="2600"/>
    <n v="263"/>
    <n v="264"/>
    <n v="3.71"/>
    <n v="0"/>
    <n v="88"/>
    <n v="1058"/>
    <n v="975.73"/>
    <n v="235.62854442344045"/>
    <n v="0"/>
    <n v="163.24"/>
    <n v="979.43999999999994"/>
    <n v="3925.18"/>
    <s v="&gt;90 days"/>
    <n v="3"/>
    <s v="B"/>
    <n v="21"/>
    <n v="586.58799895144307"/>
  </r>
  <r>
    <s v="DRC001671-01"/>
    <s v="STOP"/>
    <s v="SM"/>
    <n v="202"/>
    <x v="1"/>
    <s v="HVX"/>
    <x v="1"/>
    <s v="kanban"/>
    <n v="2600"/>
    <n v="155"/>
    <n v="176"/>
    <n v="3.46"/>
    <n v="0"/>
    <n v="44"/>
    <n v="529"/>
    <n v="536.29999999999995"/>
    <n v="181.46502835538752"/>
    <n v="0"/>
    <n v="76.12"/>
    <n v="608.96"/>
    <n v="1830.34"/>
    <s v="&gt;90 days"/>
    <n v="3"/>
    <s v="C"/>
    <n v="21"/>
    <n v="312.99628926506585"/>
  </r>
  <r>
    <s v="DRC001675-01"/>
    <s v="SUPPORT"/>
    <s v="SM"/>
    <n v="202"/>
    <x v="1"/>
    <s v="HVX"/>
    <x v="1"/>
    <s v="kanban"/>
    <n v="2600"/>
    <n v="261"/>
    <n v="440"/>
    <n v="8.4499999999999993"/>
    <n v="0"/>
    <n v="88"/>
    <n v="1058"/>
    <n v="2205.4499999999998"/>
    <n v="53.473534971644618"/>
    <n v="0"/>
    <n v="371.79999999999995"/>
    <n v="3717.9999999999995"/>
    <n v="8940.0999999999985"/>
    <s v="&lt;90 days"/>
    <n v="3"/>
    <s v="B"/>
    <n v="21"/>
    <n v="883.9583937958464"/>
  </r>
  <r>
    <s v="DRC001677-01"/>
    <s v="SUPPORT"/>
    <s v="SM"/>
    <n v="202"/>
    <x v="1"/>
    <s v="HVX"/>
    <x v="1"/>
    <s v="kanban"/>
    <n v="2600"/>
    <n v="80"/>
    <n v="120"/>
    <n v="14.1"/>
    <n v="0"/>
    <n v="30"/>
    <n v="237"/>
    <n v="1128"/>
    <n v="401.96202531645571"/>
    <n v="0"/>
    <n v="211.5"/>
    <n v="1692"/>
    <n v="3341.7"/>
    <s v="&gt;90 days"/>
    <n v="3"/>
    <s v="B"/>
    <n v="21"/>
    <n v="705.58557959376481"/>
  </r>
  <r>
    <s v="DRC001679-01"/>
    <s v="CBX框架壳上"/>
    <s v="VMI"/>
    <n v="202"/>
    <x v="1"/>
    <s v="HVX"/>
    <x v="2"/>
    <s v="MRP"/>
    <s v="VMI"/>
    <n v="27"/>
    <n v="0"/>
    <n v="76.92"/>
    <n v="0"/>
    <n v="0"/>
    <n v="1226"/>
    <n v="2076.84"/>
    <n v="23.817292006525282"/>
    <n v="0"/>
    <n v="0"/>
    <n v="0"/>
    <n v="94303.92"/>
    <s v="&lt;30 days"/>
    <n v="2"/>
    <s v="B"/>
    <n v="14"/>
    <n v="564.99720953424651"/>
  </r>
  <r>
    <s v="DRC001682-01"/>
    <s v="SUPPORT"/>
    <s v="SM"/>
    <n v="202"/>
    <x v="1"/>
    <s v="HVX"/>
    <x v="1"/>
    <s v="kanban"/>
    <n v="2600"/>
    <n v="139"/>
    <n v="90"/>
    <n v="16.2"/>
    <n v="0"/>
    <n v="30"/>
    <n v="237"/>
    <n v="2251.7999999999997"/>
    <n v="41.582278481012658"/>
    <n v="0"/>
    <n v="243"/>
    <n v="1458"/>
    <n v="3839.3999999999996"/>
    <s v="&lt;90 days"/>
    <n v="3"/>
    <s v="B"/>
    <n v="21"/>
    <n v="735.62912876712323"/>
  </r>
  <r>
    <s v="DRC001686-01"/>
    <s v="机械闭锁安装件（黑色）"/>
    <s v="VMI"/>
    <n v="202"/>
    <x v="1"/>
    <s v="HVX"/>
    <x v="2"/>
    <s v="MRP"/>
    <s v="VMI"/>
    <n v="5"/>
    <n v="0"/>
    <n v="39.119999999999997"/>
    <n v="0"/>
    <n v="0"/>
    <n v="237"/>
    <n v="195.6"/>
    <n v="214.07172995780593"/>
    <n v="0"/>
    <n v="0"/>
    <n v="0"/>
    <n v="9271.4399999999987"/>
    <s v="&gt;90 days"/>
    <n v="3"/>
    <s v="C"/>
    <n v="21"/>
    <n v="116.43194575736671"/>
  </r>
  <r>
    <s v="DRC001688-01"/>
    <s v="接触器分闸弹簧安装板"/>
    <s v="VMI"/>
    <n v="202"/>
    <x v="1"/>
    <s v="HVX"/>
    <x v="2"/>
    <s v="MRP"/>
    <s v="VMI"/>
    <n v="27"/>
    <n v="0"/>
    <n v="51.21"/>
    <n v="0"/>
    <n v="0"/>
    <n v="529"/>
    <n v="1382.67"/>
    <n v="3.4499054820415878"/>
    <n v="0"/>
    <n v="0"/>
    <n v="0"/>
    <n v="27090.09"/>
    <s v="&lt;15 days"/>
    <n v="2"/>
    <s v="B"/>
    <n v="14"/>
    <n v="0"/>
  </r>
  <r>
    <s v="DRC001689-01"/>
    <s v="灭弧室 连接铜片"/>
    <s v="CVX"/>
    <n v="212"/>
    <x v="1"/>
    <s v="HVX"/>
    <x v="0"/>
    <s v="Order specific"/>
    <n v="2100"/>
    <n v="36"/>
    <n v="0"/>
    <n v="49.39"/>
    <n v="0"/>
    <n v="0"/>
    <n v="144"/>
    <n v="1778.04"/>
    <n v="68.4375"/>
    <n v="0"/>
    <n v="0"/>
    <n v="0"/>
    <n v="7112.16"/>
    <s v="Order specific"/>
    <s v="Order specific"/>
    <s v="B"/>
    <s v=""/>
    <n v="0"/>
  </r>
  <r>
    <s v="DRC001690-01"/>
    <s v="接触器合闸电磁铁安装板"/>
    <s v="VMI"/>
    <n v="202"/>
    <x v="1"/>
    <s v="HVX"/>
    <x v="2"/>
    <s v="MRP"/>
    <s v="VMI"/>
    <n v="27"/>
    <n v="0"/>
    <n v="52.14"/>
    <n v="0"/>
    <n v="0"/>
    <n v="529"/>
    <n v="1407.78"/>
    <n v="24.839319470699433"/>
    <n v="0"/>
    <n v="0"/>
    <n v="0"/>
    <n v="27582.06"/>
    <s v="&lt;30 days"/>
    <n v="2"/>
    <s v="B"/>
    <n v="14"/>
    <n v="405.45349643835618"/>
  </r>
  <r>
    <s v="DRC001691-01"/>
    <s v="FORK"/>
    <s v="SM"/>
    <n v="202"/>
    <x v="1"/>
    <s v="HVX"/>
    <x v="1"/>
    <s v="kanban"/>
    <n v="2600"/>
    <n v="101"/>
    <n v="90"/>
    <n v="23"/>
    <n v="0"/>
    <n v="30"/>
    <n v="554"/>
    <n v="2323"/>
    <n v="17.788808664259928"/>
    <n v="0"/>
    <n v="345"/>
    <n v="2070"/>
    <n v="12742"/>
    <s v="&lt;30 days"/>
    <n v="2"/>
    <s v="B"/>
    <n v="14"/>
    <n v="326.54944901065443"/>
  </r>
  <r>
    <s v="DRC001692-01"/>
    <s v="RING"/>
    <s v="SM"/>
    <n v="212"/>
    <x v="1"/>
    <s v="HVX"/>
    <x v="1"/>
    <s v="kanban"/>
    <n v="2600"/>
    <n v="292"/>
    <n v="240"/>
    <n v="1.32"/>
    <n v="0"/>
    <n v="60"/>
    <n v="237"/>
    <n v="385.44"/>
    <n v="155.54852320675107"/>
    <n v="0"/>
    <n v="39.6"/>
    <n v="316.8"/>
    <n v="312.84000000000003"/>
    <s v="&gt;90 days"/>
    <n v="3"/>
    <s v="C"/>
    <n v="21"/>
    <n v="220.04614336633665"/>
  </r>
  <r>
    <s v="DRC001693-01"/>
    <s v="PLATE"/>
    <s v="SM"/>
    <n v="202"/>
    <x v="1"/>
    <s v="HVX"/>
    <x v="1"/>
    <s v="kanban"/>
    <n v="2600"/>
    <n v="261"/>
    <n v="360"/>
    <n v="9.5"/>
    <n v="0"/>
    <n v="90"/>
    <n v="1214"/>
    <n v="2479.5"/>
    <n v="87.792421746293243"/>
    <n v="0"/>
    <n v="427.5"/>
    <n v="3420"/>
    <n v="11533"/>
    <s v="&lt;90 days"/>
    <n v="2"/>
    <s v="B"/>
    <n v="14"/>
    <n v="1375.5069288797147"/>
  </r>
  <r>
    <s v="DRC001694-01"/>
    <s v="PIN"/>
    <s v="SM"/>
    <n v="202"/>
    <x v="1"/>
    <s v="HVX"/>
    <x v="1"/>
    <s v="kanban"/>
    <n v="2600"/>
    <n v="161"/>
    <n v="60"/>
    <n v="16.510000000000002"/>
    <n v="0"/>
    <n v="30"/>
    <n v="237"/>
    <n v="2658.11"/>
    <n v="401.96202531645571"/>
    <n v="0"/>
    <n v="247.65000000000003"/>
    <n v="990.60000000000014"/>
    <n v="3912.8700000000003"/>
    <s v="&gt;90 days"/>
    <n v="3"/>
    <s v="B"/>
    <n v="21"/>
    <n v="1662.6986568918283"/>
  </r>
  <r>
    <s v="DRC001698-01"/>
    <s v="接触器合闸电磁铁铁芯"/>
    <s v="VMI"/>
    <n v="202"/>
    <x v="1"/>
    <s v="HVX"/>
    <x v="2"/>
    <s v="MRP"/>
    <s v="VMI"/>
    <n v="54"/>
    <n v="0"/>
    <n v="27.2"/>
    <n v="0"/>
    <n v="0"/>
    <n v="1058"/>
    <n v="1468.8"/>
    <n v="55.54347826086957"/>
    <n v="0"/>
    <n v="0"/>
    <n v="0"/>
    <n v="28777.599999999999"/>
    <s v="&lt;90 days"/>
    <n v="2"/>
    <s v="B"/>
    <n v="14"/>
    <n v="725.06406575342476"/>
  </r>
  <r>
    <s v="DRC001699-01"/>
    <s v="LEVER"/>
    <s v="SM"/>
    <n v="202"/>
    <x v="1"/>
    <s v="HVX"/>
    <x v="1"/>
    <s v="kanban"/>
    <n v="2600"/>
    <n v="89"/>
    <n v="120"/>
    <n v="1.02"/>
    <n v="0"/>
    <n v="30"/>
    <n v="237"/>
    <n v="90.78"/>
    <n v="83.164556962025316"/>
    <n v="0"/>
    <n v="15.3"/>
    <n v="122.4"/>
    <n v="241.74"/>
    <s v="&lt;90 days"/>
    <n v="3"/>
    <s v="C"/>
    <n v="21"/>
    <n v="44.785629041095895"/>
  </r>
  <r>
    <s v="DRC001700-01"/>
    <s v="SUPPORT"/>
    <s v="SM"/>
    <n v="202"/>
    <x v="1"/>
    <s v="HVX"/>
    <x v="1"/>
    <s v="kanban"/>
    <n v="2600"/>
    <n v="101"/>
    <n v="90"/>
    <n v="0.91"/>
    <n v="0"/>
    <n v="30"/>
    <n v="237"/>
    <n v="91.91"/>
    <n v="137.06751054852322"/>
    <n v="0"/>
    <n v="13.65"/>
    <n v="81.900000000000006"/>
    <n v="215.67000000000002"/>
    <s v="&gt;90 days"/>
    <n v="3"/>
    <s v="C"/>
    <n v="21"/>
    <n v="51.366839612128672"/>
  </r>
  <r>
    <s v="DRC001702-01"/>
    <s v="PLATE"/>
    <s v="SM"/>
    <n v="202"/>
    <x v="1"/>
    <s v="HVX"/>
    <x v="1"/>
    <s v="kanban"/>
    <n v="2600"/>
    <n v="112"/>
    <n v="90"/>
    <n v="0.91"/>
    <n v="0"/>
    <n v="30"/>
    <n v="237"/>
    <n v="101.92"/>
    <n v="155.54852320675107"/>
    <n v="0"/>
    <n v="13.65"/>
    <n v="81.900000000000006"/>
    <n v="215.67000000000002"/>
    <s v="&gt;90 days"/>
    <n v="3"/>
    <s v="C"/>
    <n v="21"/>
    <n v="58.185717444730784"/>
  </r>
  <r>
    <s v="DRC001705-01"/>
    <s v="SUPPORT"/>
    <s v="SM"/>
    <n v="202"/>
    <x v="1"/>
    <s v="HVX"/>
    <x v="1"/>
    <s v="kanban"/>
    <n v="2600"/>
    <n v="109"/>
    <n v="90"/>
    <n v="1.43"/>
    <n v="0"/>
    <n v="30"/>
    <n v="237"/>
    <n v="155.87"/>
    <n v="172.48945147679325"/>
    <n v="0"/>
    <n v="21.45"/>
    <n v="128.69999999999999"/>
    <n v="338.90999999999997"/>
    <s v="&gt;90 days"/>
    <n v="3"/>
    <s v="C"/>
    <n v="21"/>
    <n v="90.349618458904118"/>
  </r>
  <r>
    <s v="DRC001706-01"/>
    <s v="LEVER"/>
    <s v="SM"/>
    <n v="202"/>
    <x v="1"/>
    <s v="HVX"/>
    <x v="1"/>
    <s v="kanban"/>
    <n v="2600"/>
    <n v="87"/>
    <n v="150"/>
    <n v="1.34"/>
    <n v="0"/>
    <n v="30"/>
    <n v="237"/>
    <n v="116.58000000000001"/>
    <n v="167.86919831223628"/>
    <n v="0"/>
    <n v="20.100000000000001"/>
    <n v="201"/>
    <n v="317.58000000000004"/>
    <s v="&gt;90 days"/>
    <n v="3"/>
    <s v="C"/>
    <n v="21"/>
    <n v="67.31745588538395"/>
  </r>
  <r>
    <s v="DRC001707-01"/>
    <s v="LEVER"/>
    <s v="SM"/>
    <n v="202"/>
    <x v="1"/>
    <s v="HVX"/>
    <x v="1"/>
    <s v="kanban"/>
    <n v="2600"/>
    <n v="126"/>
    <n v="90"/>
    <n v="14.33"/>
    <n v="0"/>
    <n v="30"/>
    <n v="237"/>
    <n v="1805.58"/>
    <n v="133.98734177215189"/>
    <n v="0"/>
    <n v="214.95"/>
    <n v="1289.7"/>
    <n v="3396.21"/>
    <s v="&gt;90 days"/>
    <n v="3"/>
    <s v="B"/>
    <n v="21"/>
    <n v="1004.9088968162495"/>
  </r>
  <r>
    <s v="DRC001710-01"/>
    <s v="SPACER"/>
    <s v="SM"/>
    <n v="202"/>
    <x v="1"/>
    <s v="HVX"/>
    <x v="1"/>
    <s v="kanban"/>
    <n v="2600"/>
    <n v="352"/>
    <n v="352"/>
    <n v="2.2000000000000002"/>
    <n v="0"/>
    <n v="88"/>
    <n v="1058"/>
    <n v="774.40000000000009"/>
    <n v="43.46880907372401"/>
    <n v="0"/>
    <n v="96.800000000000011"/>
    <n v="774.40000000000009"/>
    <n v="2327.6000000000004"/>
    <s v="&lt;90 days"/>
    <n v="3"/>
    <s v="C"/>
    <n v="21"/>
    <n v="264.18709041095894"/>
  </r>
  <r>
    <s v="DRC001713-01"/>
    <s v="SPACER"/>
    <s v="SM"/>
    <n v="202"/>
    <x v="1"/>
    <s v="HVX"/>
    <x v="1"/>
    <s v="kanban"/>
    <n v="2600"/>
    <n v="289"/>
    <n v="180"/>
    <n v="13.65"/>
    <n v="0"/>
    <n v="90"/>
    <n v="1585"/>
    <n v="3944.85"/>
    <n v="81.059936908517358"/>
    <n v="0"/>
    <n v="614.25"/>
    <n v="2457"/>
    <n v="21635.25"/>
    <s v="&lt;90 days"/>
    <n v="2"/>
    <s v="B"/>
    <n v="14"/>
    <n v="2153.928629280822"/>
  </r>
  <r>
    <s v="DRC001716-01"/>
    <s v="ROLLER"/>
    <s v="SM"/>
    <n v="202"/>
    <x v="1"/>
    <s v="HVX"/>
    <x v="1"/>
    <s v="kanban"/>
    <n v="2600"/>
    <n v="155"/>
    <n v="150"/>
    <n v="4.2"/>
    <n v="0"/>
    <n v="30"/>
    <n v="237"/>
    <n v="651"/>
    <n v="445.08438818565401"/>
    <n v="0"/>
    <n v="63"/>
    <n v="630"/>
    <n v="995.40000000000009"/>
    <s v="&gt;90 days"/>
    <n v="3"/>
    <s v="C"/>
    <n v="21"/>
    <n v="409.38775446745984"/>
  </r>
  <r>
    <s v="DRC001718-01"/>
    <s v="AXLE"/>
    <s v="SM"/>
    <n v="202"/>
    <x v="1"/>
    <s v="HVX"/>
    <x v="1"/>
    <s v="kanban"/>
    <n v="2600"/>
    <n v="151"/>
    <n v="120"/>
    <n v="21.23"/>
    <n v="0"/>
    <n v="30"/>
    <n v="237"/>
    <n v="3205.73"/>
    <n v="238.71308016877637"/>
    <n v="0"/>
    <n v="318.45"/>
    <n v="2547.6"/>
    <n v="5031.51"/>
    <s v="&gt;90 days"/>
    <n v="3"/>
    <s v="B"/>
    <n v="21"/>
    <n v="1929.6528381157755"/>
  </r>
  <r>
    <s v="DRC001720-01"/>
    <s v="PIN"/>
    <s v="SM"/>
    <n v="202"/>
    <x v="1"/>
    <s v="HVX"/>
    <x v="1"/>
    <s v="kanban"/>
    <n v="2600"/>
    <n v="210"/>
    <n v="180"/>
    <n v="8.75"/>
    <n v="0"/>
    <n v="90"/>
    <n v="1584"/>
    <n v="1837.5"/>
    <n v="34.794823232323232"/>
    <n v="0"/>
    <n v="393.75"/>
    <n v="1575"/>
    <n v="13860"/>
    <s v="&lt;90 days"/>
    <n v="2"/>
    <s v="B"/>
    <n v="14"/>
    <n v="724.78948108500413"/>
  </r>
  <r>
    <s v="DRC001722-01"/>
    <s v="WASHER"/>
    <s v="SM"/>
    <n v="212"/>
    <x v="1"/>
    <s v="HVX"/>
    <x v="1"/>
    <s v="kanban"/>
    <n v="2600"/>
    <n v="330"/>
    <n v="479"/>
    <n v="0.7"/>
    <n v="0"/>
    <n v="88"/>
    <n v="1058"/>
    <n v="230.99999999999997"/>
    <n v="72.448015122873343"/>
    <n v="0"/>
    <n v="30.799999999999997"/>
    <n v="335.29999999999995"/>
    <n v="740.59999999999991"/>
    <s v="&lt;90 days"/>
    <n v="3"/>
    <s v="C"/>
    <n v="21"/>
    <n v="108.26748493150684"/>
  </r>
  <r>
    <s v="DRC001723-01"/>
    <s v="COMPRESSION SPRING"/>
    <s v="SM"/>
    <n v="219"/>
    <x v="1"/>
    <s v="HVX"/>
    <x v="1"/>
    <s v="kanban"/>
    <n v="2600"/>
    <n v="27"/>
    <n v="660"/>
    <n v="2.96"/>
    <n v="0"/>
    <n v="132"/>
    <n v="1058"/>
    <n v="79.92"/>
    <n v="113.84688090737239"/>
    <n v="0"/>
    <n v="195.35999999999999"/>
    <n v="1953.6"/>
    <n v="3131.68"/>
    <s v="&gt;90 days"/>
    <n v="3"/>
    <s v="C"/>
    <n v="21"/>
    <n v="43.0175421369863"/>
  </r>
  <r>
    <s v="DRC001727-01"/>
    <s v="SPECIAL SCREW"/>
    <s v="SM"/>
    <n v="202"/>
    <x v="1"/>
    <s v="HVX"/>
    <x v="1"/>
    <s v="kanban"/>
    <n v="2600"/>
    <n v="136"/>
    <n v="88"/>
    <n v="13.29"/>
    <n v="0"/>
    <n v="44"/>
    <n v="529"/>
    <n v="1807.4399999999998"/>
    <n v="18.629489603024574"/>
    <n v="0"/>
    <n v="292.38"/>
    <n v="1169.52"/>
    <n v="7030.41"/>
    <s v="&lt;30 days"/>
    <n v="3"/>
    <s v="B"/>
    <n v="21"/>
    <n v="0"/>
  </r>
  <r>
    <s v="DRC001729-01"/>
    <s v="NUT"/>
    <s v="SM"/>
    <n v="212"/>
    <x v="1"/>
    <s v="HVX"/>
    <x v="1"/>
    <s v="kanban"/>
    <n v="2600"/>
    <n v="198"/>
    <n v="352"/>
    <n v="5.8"/>
    <n v="0"/>
    <n v="88"/>
    <n v="1058"/>
    <n v="1148.3999999999999"/>
    <n v="46.918714555765597"/>
    <n v="0"/>
    <n v="255.2"/>
    <n v="2041.6"/>
    <n v="6136.4"/>
    <s v="&lt;90 days"/>
    <n v="3"/>
    <s v="B"/>
    <n v="21"/>
    <n v="418.70145785656729"/>
  </r>
  <r>
    <s v="DRC001730-01"/>
    <s v="NUT"/>
    <s v="SM"/>
    <n v="212"/>
    <x v="1"/>
    <s v="HVX"/>
    <x v="1"/>
    <s v="kanban"/>
    <n v="2600"/>
    <n v="315"/>
    <n v="440"/>
    <n v="3.1"/>
    <n v="0"/>
    <n v="88"/>
    <n v="1058"/>
    <n v="976.5"/>
    <n v="68.30812854442344"/>
    <n v="0"/>
    <n v="136.4"/>
    <n v="1364"/>
    <n v="3279.8"/>
    <s v="&lt;90 days"/>
    <n v="3"/>
    <s v="B"/>
    <n v="21"/>
    <n v="446.3541369863014"/>
  </r>
  <r>
    <s v="DRC001732-01"/>
    <s v="SUPPORT"/>
    <s v="SM"/>
    <n v="202"/>
    <x v="1"/>
    <s v="HVX"/>
    <x v="1"/>
    <s v="kanban"/>
    <n v="2600"/>
    <n v="93"/>
    <n v="90"/>
    <n v="16.45"/>
    <n v="0"/>
    <n v="30"/>
    <n v="237"/>
    <n v="1529.85"/>
    <n v="485.12658227848101"/>
    <n v="0"/>
    <n v="246.75"/>
    <n v="1480.5"/>
    <n v="3898.6499999999996"/>
    <s v="&gt;90 days"/>
    <n v="3"/>
    <s v="B"/>
    <n v="21"/>
    <n v="965.9933950684931"/>
  </r>
  <r>
    <s v="DRC001733-01"/>
    <s v="SUPPORT"/>
    <s v="SM"/>
    <n v="202"/>
    <x v="1"/>
    <s v="HVX"/>
    <x v="1"/>
    <s v="kanban"/>
    <n v="2600"/>
    <n v="130"/>
    <n v="90"/>
    <n v="0.91"/>
    <n v="0"/>
    <n v="30"/>
    <n v="237"/>
    <n v="118.3"/>
    <n v="143.22784810126581"/>
    <n v="0"/>
    <n v="13.65"/>
    <n v="81.900000000000006"/>
    <n v="215.67000000000002"/>
    <s v="&gt;90 days"/>
    <n v="3"/>
    <s v="C"/>
    <n v="21"/>
    <n v="66.630240212107822"/>
  </r>
  <r>
    <s v="DRC001745-01"/>
    <s v="CBX框架壳下"/>
    <s v="VMI"/>
    <n v="202"/>
    <x v="1"/>
    <s v="HVX"/>
    <x v="2"/>
    <s v="MRP"/>
    <s v="VMI"/>
    <n v="27"/>
    <n v="0"/>
    <n v="186.18"/>
    <n v="0"/>
    <n v="0"/>
    <n v="1227"/>
    <n v="5026.8600000000006"/>
    <n v="38.671556642216792"/>
    <n v="0"/>
    <n v="0"/>
    <n v="0"/>
    <n v="228442.86000000002"/>
    <s v="&lt;90 days"/>
    <n v="1"/>
    <s v="B"/>
    <n v="7"/>
    <n v="2717.1804481264494"/>
  </r>
  <r>
    <s v="DRC001746-01"/>
    <s v="CBX框架软连接支撑横杆"/>
    <s v="VMI"/>
    <n v="202"/>
    <x v="1"/>
    <s v="HVX"/>
    <x v="2"/>
    <s v="MRP"/>
    <s v="VMI"/>
    <n v="27"/>
    <n v="0"/>
    <n v="14.36"/>
    <n v="0"/>
    <n v="0"/>
    <n v="1226"/>
    <n v="387.71999999999997"/>
    <n v="8.0383360522022844"/>
    <n v="0"/>
    <n v="0"/>
    <n v="0"/>
    <n v="17605.36"/>
    <s v="&lt;15 days"/>
    <n v="2"/>
    <s v="C"/>
    <n v="14"/>
    <n v="0"/>
  </r>
  <r>
    <s v="DRC001749-01"/>
    <s v="分闸电磁铁 110~250VDC"/>
    <s v="VMI"/>
    <n v="202"/>
    <x v="1"/>
    <s v="HVX"/>
    <x v="2"/>
    <s v="MRP"/>
    <s v="VMI"/>
    <n v="28"/>
    <n v="0"/>
    <n v="75"/>
    <n v="0"/>
    <n v="0"/>
    <n v="409"/>
    <n v="2100"/>
    <n v="24.095354523227382"/>
    <n v="0"/>
    <n v="0"/>
    <n v="0"/>
    <n v="30675"/>
    <s v="&lt;30 days"/>
    <n v="2"/>
    <s v="B"/>
    <n v="14"/>
    <n v="580.69954337899537"/>
  </r>
  <r>
    <s v="DRC001749-02"/>
    <s v="接触器用分闸电磁铁"/>
    <s v="CVX"/>
    <n v="202"/>
    <x v="1"/>
    <s v="HVX"/>
    <x v="0"/>
    <s v="Order specific"/>
    <n v="2100"/>
    <n v="5"/>
    <n v="0"/>
    <n v="260.99"/>
    <n v="0"/>
    <n v="0"/>
    <n v="0"/>
    <n v="1304.95"/>
    <s v=""/>
    <n v="0"/>
    <n v="0"/>
    <n v="0"/>
    <n v="0"/>
    <s v="Order specific"/>
    <s v="Order specific"/>
    <s v="B"/>
    <s v=""/>
    <n v="0"/>
  </r>
  <r>
    <s v="DRC001749-03"/>
    <s v="接触器用分闸电磁铁"/>
    <s v="CVX"/>
    <n v="202"/>
    <x v="1"/>
    <s v="HVX"/>
    <x v="0"/>
    <s v="Order specific"/>
    <n v="2100"/>
    <n v="11"/>
    <n v="0"/>
    <n v="260.99"/>
    <n v="0"/>
    <n v="0"/>
    <n v="0"/>
    <n v="2870.8900000000003"/>
    <s v=""/>
    <n v="0"/>
    <n v="0"/>
    <n v="0"/>
    <n v="0"/>
    <s v="Order specific"/>
    <s v="Order specific"/>
    <s v="B"/>
    <s v=""/>
    <n v="0"/>
  </r>
  <r>
    <s v="DRC001831-01"/>
    <s v="灭弧室动端连接头"/>
    <s v="O12"/>
    <n v="202"/>
    <x v="1"/>
    <s v="HVX"/>
    <x v="0"/>
    <s v="Order specific"/>
    <n v="2100"/>
    <n v="207"/>
    <n v="0"/>
    <n v="14.24"/>
    <n v="0"/>
    <n v="0"/>
    <n v="760"/>
    <n v="2947.68"/>
    <n v="5.2828947368421053"/>
    <n v="0"/>
    <n v="0"/>
    <n v="0"/>
    <n v="10822.4"/>
    <s v="Order specific"/>
    <s v="Order specific"/>
    <s v="B"/>
    <s v=""/>
    <n v="0"/>
  </r>
  <r>
    <s v="DRC001831-02"/>
    <s v="灭弧室动端连接头"/>
    <s v="O12"/>
    <n v="202"/>
    <x v="1"/>
    <s v="HVX"/>
    <x v="0"/>
    <s v="Order specific"/>
    <n v="2100"/>
    <n v="20"/>
    <n v="0"/>
    <n v="14.24"/>
    <n v="0"/>
    <n v="0"/>
    <n v="36"/>
    <n v="284.8"/>
    <n v="2098.75"/>
    <n v="0"/>
    <n v="0"/>
    <n v="0"/>
    <n v="512.64"/>
    <s v="Order specific"/>
    <s v="Order specific"/>
    <s v="C"/>
    <s v=""/>
    <n v="0"/>
  </r>
  <r>
    <s v="DRC001836-01"/>
    <s v="灭弧室动端连接头插销"/>
    <s v="O12"/>
    <n v="202"/>
    <x v="1"/>
    <s v="HVX"/>
    <x v="0"/>
    <s v="Order specific"/>
    <n v="2100"/>
    <n v="207"/>
    <n v="0"/>
    <n v="2.64"/>
    <n v="0"/>
    <n v="0"/>
    <n v="796"/>
    <n v="546.48"/>
    <n v="9.1708542713567844"/>
    <n v="0"/>
    <n v="0"/>
    <n v="0"/>
    <n v="2101.44"/>
    <s v="Order specific"/>
    <s v="Order specific"/>
    <s v="C"/>
    <s v=""/>
    <n v="0"/>
  </r>
  <r>
    <s v="DRC001966-01"/>
    <s v="合闸电磁铁"/>
    <s v="CVX"/>
    <n v="202"/>
    <x v="1"/>
    <s v="HVX"/>
    <x v="0"/>
    <s v="Order specific"/>
    <n v="2100"/>
    <n v="6"/>
    <n v="64"/>
    <n v="117.82"/>
    <n v="0"/>
    <n v="0"/>
    <n v="12"/>
    <n v="706.92"/>
    <n v="6296.25"/>
    <n v="0"/>
    <n v="0"/>
    <n v="7540.48"/>
    <n v="1413.84"/>
    <s v="Order specific"/>
    <s v="Order specific"/>
    <s v="C"/>
    <s v=""/>
    <n v="0"/>
  </r>
  <r>
    <s v="DRC001966-04"/>
    <s v="合闸电磁铁 110~250VDC"/>
    <s v="VMI"/>
    <n v="202"/>
    <x v="1"/>
    <s v="HVX"/>
    <x v="2"/>
    <s v="MRP"/>
    <s v="VMI"/>
    <n v="48"/>
    <n v="0"/>
    <n v="110"/>
    <n v="0"/>
    <n v="0"/>
    <n v="1046"/>
    <n v="5280"/>
    <n v="2.0936902485659656"/>
    <n v="0"/>
    <n v="0"/>
    <n v="0"/>
    <n v="115060"/>
    <s v="&lt;15 days"/>
    <n v="2"/>
    <s v="B"/>
    <n v="14"/>
    <n v="0"/>
  </r>
  <r>
    <s v="DRC002124-01"/>
    <s v="THREADED ROD"/>
    <s v="SM"/>
    <n v="202"/>
    <x v="1"/>
    <s v="HVX"/>
    <x v="1"/>
    <s v="kanban"/>
    <n v="2600"/>
    <n v="88"/>
    <n v="90"/>
    <n v="1.8"/>
    <n v="0"/>
    <n v="30"/>
    <n v="237"/>
    <n v="158.4"/>
    <n v="73.924050632911388"/>
    <n v="0"/>
    <n v="27"/>
    <n v="162"/>
    <n v="426.6"/>
    <s v="&lt;90 days"/>
    <n v="3"/>
    <s v="C"/>
    <n v="21"/>
    <n v="74.845627397260273"/>
  </r>
  <r>
    <s v="DRC002617-01"/>
    <s v="接触器用计数器"/>
    <s v="CVX"/>
    <n v="213"/>
    <x v="1"/>
    <s v="HVX"/>
    <x v="0"/>
    <s v="Order specific"/>
    <n v="2100"/>
    <n v="18"/>
    <n v="300"/>
    <n v="183.29"/>
    <n v="60"/>
    <n v="0"/>
    <n v="827"/>
    <n v="3299.22"/>
    <n v="38.839177750906892"/>
    <n v="10997.4"/>
    <n v="0"/>
    <n v="54987"/>
    <n v="151580.82999999999"/>
    <s v="Order specific"/>
    <s v="Order specific"/>
    <s v="B"/>
    <s v=""/>
    <n v="0"/>
  </r>
  <r>
    <s v="DRC002714-01"/>
    <s v="SUPPORT"/>
    <s v="SM"/>
    <n v="202"/>
    <x v="1"/>
    <s v="HVX"/>
    <x v="1"/>
    <s v="kanban"/>
    <n v="2600"/>
    <n v="95"/>
    <n v="124"/>
    <n v="2.5499999999999998"/>
    <n v="0"/>
    <n v="42"/>
    <n v="529"/>
    <n v="242.24999999999997"/>
    <n v="12.419659735349716"/>
    <n v="0"/>
    <n v="53.55"/>
    <n v="316.2"/>
    <n v="1348.9499999999998"/>
    <s v="&lt;15 days"/>
    <n v="3"/>
    <s v="C"/>
    <n v="21"/>
    <n v="0"/>
  </r>
  <r>
    <s v="DRC002715-01"/>
    <s v="PLATE"/>
    <s v="SM"/>
    <n v="202"/>
    <x v="1"/>
    <s v="HVX"/>
    <x v="1"/>
    <s v="kanban"/>
    <n v="2600"/>
    <n v="122"/>
    <n v="210"/>
    <n v="1.31"/>
    <n v="0"/>
    <n v="42"/>
    <n v="529"/>
    <n v="159.82"/>
    <n v="65.54820415879017"/>
    <n v="0"/>
    <n v="27.51"/>
    <n v="275.10000000000002"/>
    <n v="692.99"/>
    <s v="&lt;90 days"/>
    <n v="3"/>
    <s v="C"/>
    <n v="21"/>
    <n v="71.687670056236485"/>
  </r>
  <r>
    <s v="DRC002716-01"/>
    <s v="接触器辅开安装支架"/>
    <s v="VMI"/>
    <n v="202"/>
    <x v="1"/>
    <s v="HVX"/>
    <x v="2"/>
    <s v="MRP"/>
    <s v="VMI"/>
    <n v="46"/>
    <n v="0"/>
    <n v="4.7699999999999996"/>
    <n v="0"/>
    <n v="0"/>
    <n v="22"/>
    <n v="219.42"/>
    <n v="2024.0909090909092"/>
    <n v="0"/>
    <n v="0"/>
    <n v="0"/>
    <n v="104.94"/>
    <s v="&gt;90 days"/>
    <n v="3"/>
    <s v="C"/>
    <n v="21"/>
    <n v="143.31471748484168"/>
  </r>
  <r>
    <s v="DRC002717-01"/>
    <s v="THREADED ROD"/>
    <s v="SM"/>
    <n v="202"/>
    <x v="1"/>
    <s v="HVX"/>
    <x v="1"/>
    <s v="kanban"/>
    <n v="2600"/>
    <n v="491"/>
    <n v="840"/>
    <n v="0.67"/>
    <n v="0"/>
    <n v="168"/>
    <n v="2116"/>
    <n v="328.97"/>
    <n v="7.9347826086956523"/>
    <n v="0"/>
    <n v="56.28"/>
    <n v="562.80000000000007"/>
    <n v="1417.72"/>
    <s v="&lt;15 days"/>
    <n v="3"/>
    <s v="C"/>
    <n v="21"/>
    <n v="0"/>
  </r>
  <r>
    <s v="DRC002744-01"/>
    <s v="兀型板顶板"/>
    <s v="GHA"/>
    <n v="202"/>
    <x v="1"/>
    <s v="HVX"/>
    <x v="0"/>
    <s v="Order specific"/>
    <n v="2100"/>
    <n v="1"/>
    <n v="0"/>
    <n v="42.97"/>
    <n v="0"/>
    <n v="0"/>
    <n v="0"/>
    <n v="42.97"/>
    <s v=""/>
    <n v="0"/>
    <n v="0"/>
    <n v="0"/>
    <n v="0"/>
    <s v="Order specific"/>
    <s v="Order specific"/>
    <s v="C"/>
    <s v=""/>
    <n v="0"/>
  </r>
  <r>
    <s v="DRC002745-01"/>
    <s v="兀型板侧板"/>
    <s v="GHA"/>
    <n v="202"/>
    <x v="1"/>
    <s v="HVX"/>
    <x v="0"/>
    <s v="Order specific"/>
    <n v="2100"/>
    <n v="1"/>
    <n v="0"/>
    <n v="63.66"/>
    <n v="0"/>
    <n v="0"/>
    <n v="0"/>
    <n v="63.66"/>
    <s v=""/>
    <n v="0"/>
    <n v="0"/>
    <n v="0"/>
    <n v="0"/>
    <s v="Order specific"/>
    <s v="Order specific"/>
    <s v="C"/>
    <s v=""/>
    <n v="0"/>
  </r>
  <r>
    <s v="DRC002745-02"/>
    <s v="机构左侧板"/>
    <s v="VMI"/>
    <n v="202"/>
    <x v="1"/>
    <s v="HVX"/>
    <x v="2"/>
    <s v="MRP"/>
    <s v="VMI"/>
    <n v="1"/>
    <n v="0"/>
    <n v="63.66"/>
    <n v="0"/>
    <n v="0"/>
    <n v="866"/>
    <n v="63.66"/>
    <n v="0.42147806004618937"/>
    <n v="0"/>
    <n v="0"/>
    <n v="0"/>
    <n v="55129.56"/>
    <s v="&lt;15 days"/>
    <n v="2"/>
    <s v="C"/>
    <n v="14"/>
    <n v="0"/>
  </r>
  <r>
    <s v="DRC002746-01"/>
    <s v="兀型板侧板"/>
    <s v="GHA"/>
    <n v="202"/>
    <x v="1"/>
    <s v="HVX"/>
    <x v="0"/>
    <s v="Order specific"/>
    <n v="2100"/>
    <n v="1"/>
    <n v="0"/>
    <n v="63.66"/>
    <n v="0"/>
    <n v="0"/>
    <n v="0"/>
    <n v="63.66"/>
    <s v=""/>
    <n v="0"/>
    <n v="0"/>
    <n v="0"/>
    <n v="0"/>
    <s v="Order specific"/>
    <s v="Order specific"/>
    <s v="C"/>
    <s v=""/>
    <n v="0"/>
  </r>
  <r>
    <s v="DRC002746-02"/>
    <s v="M5SR机构右侧板"/>
    <s v="VMI"/>
    <n v="202"/>
    <x v="1"/>
    <s v="HVX"/>
    <x v="2"/>
    <s v="MRP"/>
    <s v="VMI"/>
    <n v="1"/>
    <n v="0"/>
    <n v="63.66"/>
    <n v="0"/>
    <n v="0"/>
    <n v="866"/>
    <n v="63.66"/>
    <n v="0.42147806004618937"/>
    <n v="0"/>
    <n v="0"/>
    <n v="0"/>
    <n v="55129.56"/>
    <s v="&lt;15 days"/>
    <n v="2"/>
    <s v="C"/>
    <n v="14"/>
    <n v="0"/>
  </r>
  <r>
    <s v="DRC002750-01"/>
    <s v="铭牌支架"/>
    <s v="GHA"/>
    <n v="202"/>
    <x v="1"/>
    <s v="HVX"/>
    <x v="0"/>
    <s v="Order specific"/>
    <n v="2100"/>
    <n v="1"/>
    <n v="0"/>
    <n v="3.45"/>
    <n v="0"/>
    <n v="0"/>
    <n v="0"/>
    <n v="3.45"/>
    <s v=""/>
    <n v="0"/>
    <n v="0"/>
    <n v="0"/>
    <n v="0"/>
    <s v="Order specific"/>
    <s v="Order specific"/>
    <s v="C"/>
    <s v=""/>
    <n v="0"/>
  </r>
  <r>
    <s v="DRC002753-01"/>
    <s v="主轴辅开传动凸轮"/>
    <s v="VMI"/>
    <n v="202"/>
    <x v="1"/>
    <s v="HVX"/>
    <x v="2"/>
    <s v="MRP"/>
    <s v="VMI"/>
    <n v="1"/>
    <n v="0"/>
    <n v="80.430000000000007"/>
    <n v="0"/>
    <n v="0"/>
    <n v="906"/>
    <n v="80.430000000000007"/>
    <n v="0.40286975717439294"/>
    <n v="0"/>
    <n v="0"/>
    <n v="0"/>
    <n v="72869.58"/>
    <s v="&lt;15 days"/>
    <n v="2"/>
    <s v="C"/>
    <n v="14"/>
    <n v="0"/>
  </r>
  <r>
    <s v="DRC002754-01"/>
    <s v="机构底板"/>
    <s v="VMI"/>
    <n v="202"/>
    <x v="1"/>
    <s v="HVX"/>
    <x v="2"/>
    <s v="MRP"/>
    <s v="VMI"/>
    <n v="1"/>
    <n v="0"/>
    <n v="32.72"/>
    <n v="0"/>
    <n v="0"/>
    <n v="866"/>
    <n v="32.72"/>
    <n v="0.42147806004618937"/>
    <n v="0"/>
    <n v="0"/>
    <n v="0"/>
    <n v="28335.52"/>
    <s v="&lt;15 days"/>
    <n v="2"/>
    <s v="C"/>
    <n v="14"/>
    <n v="0"/>
  </r>
  <r>
    <s v="DRC002758-01"/>
    <s v="主轴支撑架"/>
    <s v="VMI"/>
    <n v="212"/>
    <x v="1"/>
    <s v="HVX"/>
    <x v="2"/>
    <s v="MRP"/>
    <s v="VMI"/>
    <n v="1"/>
    <n v="0"/>
    <n v="79.400000000000006"/>
    <n v="0"/>
    <n v="0"/>
    <n v="866"/>
    <n v="79.400000000000006"/>
    <n v="0.42147806004618937"/>
    <n v="0"/>
    <n v="0"/>
    <n v="0"/>
    <n v="68760.400000000009"/>
    <s v="&lt;15 days"/>
    <n v="2"/>
    <s v="C"/>
    <n v="14"/>
    <n v="0"/>
  </r>
  <r>
    <s v="DRC002759-01"/>
    <s v="机构插销定位块"/>
    <s v="VMI"/>
    <n v="202"/>
    <x v="1"/>
    <s v="HVX"/>
    <x v="2"/>
    <s v="MRP"/>
    <s v="VMI"/>
    <n v="2"/>
    <n v="0"/>
    <n v="46.61"/>
    <n v="0"/>
    <n v="0"/>
    <n v="1732"/>
    <n v="93.22"/>
    <n v="0.21073903002309469"/>
    <n v="0"/>
    <n v="0"/>
    <n v="0"/>
    <n v="80728.52"/>
    <s v="&lt;15 days"/>
    <n v="2"/>
    <s v="C"/>
    <n v="14"/>
    <n v="0"/>
  </r>
  <r>
    <s v="DRC002760-01"/>
    <s v="连接拐臂"/>
    <s v="GHA"/>
    <n v="202"/>
    <x v="1"/>
    <s v="HVX"/>
    <x v="0"/>
    <s v="Order specific"/>
    <n v="2100"/>
    <n v="1"/>
    <n v="0"/>
    <n v="181.58"/>
    <n v="0"/>
    <n v="0"/>
    <n v="57"/>
    <n v="181.58"/>
    <n v="12.807017543859649"/>
    <n v="0"/>
    <n v="0"/>
    <n v="0"/>
    <n v="10350.060000000001"/>
    <s v="Order specific"/>
    <s v="Order specific"/>
    <s v="C"/>
    <s v=""/>
    <n v="0"/>
  </r>
  <r>
    <s v="DRC002760-03"/>
    <s v="主轴连接拐臂"/>
    <s v="VMI"/>
    <n v="202"/>
    <x v="1"/>
    <s v="HVX"/>
    <x v="2"/>
    <s v="MRP"/>
    <s v="VMI"/>
    <n v="1"/>
    <n v="0"/>
    <n v="181.63"/>
    <n v="0"/>
    <n v="0"/>
    <n v="809"/>
    <n v="181.63"/>
    <n v="0.45117428924598263"/>
    <n v="0"/>
    <n v="0"/>
    <n v="0"/>
    <n v="146938.66999999998"/>
    <s v="&lt;15 days"/>
    <n v="2"/>
    <s v="C"/>
    <n v="14"/>
    <n v="0"/>
  </r>
  <r>
    <s v="DRC002761-01"/>
    <s v="SHOULDER PIN"/>
    <s v="SM"/>
    <n v="202"/>
    <x v="1"/>
    <s v="HVX"/>
    <x v="1"/>
    <s v="kanban"/>
    <n v="2600"/>
    <n v="109"/>
    <n v="60"/>
    <n v="2.89"/>
    <n v="0"/>
    <n v="30"/>
    <n v="866"/>
    <n v="315.01"/>
    <n v="0.42147806004618937"/>
    <n v="0"/>
    <n v="43.35"/>
    <n v="173.4"/>
    <n v="2502.7400000000002"/>
    <s v="&lt;15 days"/>
    <n v="3"/>
    <s v="C"/>
    <n v="21"/>
    <n v="0"/>
  </r>
  <r>
    <s v="DRC002764-01"/>
    <s v="SHOULDER PIN"/>
    <s v="SM"/>
    <n v="202"/>
    <x v="1"/>
    <s v="HVX"/>
    <x v="1"/>
    <s v="kanban"/>
    <n v="2600"/>
    <n v="246"/>
    <n v="120"/>
    <n v="0.56000000000000005"/>
    <n v="0"/>
    <n v="30"/>
    <n v="866"/>
    <n v="137.76000000000002"/>
    <n v="45.941108545034645"/>
    <n v="0"/>
    <n v="8.4"/>
    <n v="67.2"/>
    <n v="484.96000000000004"/>
    <s v="&lt;90 days"/>
    <n v="3"/>
    <s v="C"/>
    <n v="21"/>
    <n v="49.360704748020623"/>
  </r>
  <r>
    <s v="DRC002766-02"/>
    <s v="PIN"/>
    <s v="SM"/>
    <n v="212"/>
    <x v="1"/>
    <s v="HVX"/>
    <x v="1"/>
    <s v="kanban"/>
    <n v="2600"/>
    <n v="135"/>
    <n v="60"/>
    <n v="5.34"/>
    <n v="0"/>
    <n v="30"/>
    <n v="1381"/>
    <n v="720.9"/>
    <n v="65.018102824040554"/>
    <n v="0"/>
    <n v="80.099999999999994"/>
    <n v="320.39999999999998"/>
    <n v="7374.54"/>
    <s v="&lt;90 days"/>
    <n v="3"/>
    <s v="C"/>
    <n v="21"/>
    <n v="322.11873778817244"/>
  </r>
  <r>
    <s v="DRC002768-01"/>
    <s v="SHOULDER PIN"/>
    <s v="SM"/>
    <n v="202"/>
    <x v="1"/>
    <s v="HVX"/>
    <x v="1"/>
    <s v="kanban"/>
    <n v="2600"/>
    <n v="1196"/>
    <n v="600"/>
    <n v="7.95"/>
    <n v="0"/>
    <n v="300"/>
    <n v="16760"/>
    <n v="9508.2000000000007"/>
    <n v="2.9400357995226734"/>
    <n v="0"/>
    <n v="1192.5"/>
    <n v="4770"/>
    <n v="133242"/>
    <s v="&lt;15 days"/>
    <n v="2"/>
    <s v="A"/>
    <n v="14"/>
    <n v="0"/>
  </r>
  <r>
    <s v="DRC002769-01"/>
    <s v="SHOULDER PIN"/>
    <s v="SM"/>
    <n v="202"/>
    <x v="1"/>
    <s v="HVX"/>
    <x v="1"/>
    <s v="kanban"/>
    <n v="2600"/>
    <n v="318"/>
    <n v="200"/>
    <n v="0.92"/>
    <n v="0"/>
    <n v="50"/>
    <n v="1257"/>
    <n v="292.56"/>
    <n v="347.28719172633254"/>
    <n v="0"/>
    <n v="23"/>
    <n v="184"/>
    <n v="1156.44"/>
    <s v="&gt;90 days"/>
    <n v="3"/>
    <s v="C"/>
    <n v="21"/>
    <n v="181.41372569020024"/>
  </r>
  <r>
    <s v="DRC002770-01"/>
    <s v="LEVER"/>
    <s v="SM"/>
    <n v="202"/>
    <x v="1"/>
    <s v="HVX"/>
    <x v="1"/>
    <s v="kanban"/>
    <n v="2600"/>
    <n v="154"/>
    <n v="120"/>
    <n v="1.61"/>
    <n v="0"/>
    <n v="30"/>
    <n v="866"/>
    <n v="247.94000000000003"/>
    <n v="134.0300230946882"/>
    <n v="0"/>
    <n v="24.150000000000002"/>
    <n v="193.20000000000002"/>
    <n v="1394.26"/>
    <s v="&gt;90 days"/>
    <n v="3"/>
    <s v="C"/>
    <n v="21"/>
    <n v="138.00100726802793"/>
  </r>
  <r>
    <s v="DRC002775-01"/>
    <s v="FLANGED BEARING"/>
    <s v="SM"/>
    <n v="202"/>
    <x v="1"/>
    <s v="HVX"/>
    <x v="1"/>
    <s v="kanban"/>
    <n v="2600"/>
    <n v="155"/>
    <n v="120"/>
    <n v="5.54"/>
    <n v="0"/>
    <n v="30"/>
    <n v="1049"/>
    <n v="858.7"/>
    <n v="53.584366062917063"/>
    <n v="0"/>
    <n v="83.1"/>
    <n v="664.8"/>
    <n v="5811.46"/>
    <s v="&lt;90 days"/>
    <n v="3"/>
    <s v="C"/>
    <n v="21"/>
    <n v="344.63277534246583"/>
  </r>
  <r>
    <s v="DRC002776-01"/>
    <s v="电机支架"/>
    <s v="VMI"/>
    <n v="202"/>
    <x v="1"/>
    <s v="HVX"/>
    <x v="2"/>
    <s v="MRP"/>
    <s v="VMI"/>
    <n v="1"/>
    <n v="0"/>
    <n v="8.57"/>
    <n v="0"/>
    <n v="0"/>
    <n v="887"/>
    <n v="8.57"/>
    <n v="63.78241262683202"/>
    <n v="0"/>
    <n v="0"/>
    <n v="0"/>
    <n v="7601.59"/>
    <s v="&lt;90 days"/>
    <n v="3"/>
    <s v="C"/>
    <n v="21"/>
    <n v="3.7939280176756518"/>
  </r>
  <r>
    <s v="DRC002783-01"/>
    <s v="SHOULDER PIN"/>
    <s v="SM"/>
    <n v="202"/>
    <x v="1"/>
    <s v="HVX"/>
    <x v="1"/>
    <s v="kanban"/>
    <n v="2600"/>
    <n v="186"/>
    <n v="120"/>
    <n v="0.84"/>
    <n v="0"/>
    <n v="30"/>
    <n v="876"/>
    <n v="156.23999999999998"/>
    <n v="0.41666666666666663"/>
    <n v="0"/>
    <n v="12.6"/>
    <n v="100.8"/>
    <n v="735.83999999999992"/>
    <s v="&lt;15 days"/>
    <n v="3"/>
    <s v="C"/>
    <n v="21"/>
    <n v="0"/>
  </r>
  <r>
    <s v="DRC002784-01"/>
    <s v="SHOULDER PIN"/>
    <s v="SM"/>
    <n v="202"/>
    <x v="1"/>
    <s v="HVX"/>
    <x v="1"/>
    <s v="kanban"/>
    <n v="2600"/>
    <n v="149"/>
    <n v="120"/>
    <n v="1.1599999999999999"/>
    <n v="0"/>
    <n v="30"/>
    <n v="876"/>
    <n v="172.83999999999997"/>
    <n v="77.5"/>
    <n v="0"/>
    <n v="17.399999999999999"/>
    <n v="139.19999999999999"/>
    <n v="1016.16"/>
    <s v="&lt;90 days"/>
    <n v="3"/>
    <s v="C"/>
    <n v="21"/>
    <n v="83.163917419354831"/>
  </r>
  <r>
    <s v="DRC002785-01"/>
    <s v="SPACER"/>
    <s v="SM"/>
    <n v="202"/>
    <x v="1"/>
    <s v="HVX"/>
    <x v="1"/>
    <s v="kanban"/>
    <n v="2600"/>
    <n v="210"/>
    <n v="60"/>
    <n v="0.4"/>
    <n v="0"/>
    <n v="30"/>
    <n v="876"/>
    <n v="84"/>
    <n v="62.083333333333336"/>
    <n v="0"/>
    <n v="6"/>
    <n v="24"/>
    <n v="350.40000000000003"/>
    <s v="&lt;90 days"/>
    <n v="3"/>
    <s v="C"/>
    <n v="21"/>
    <n v="36.68714093959732"/>
  </r>
  <r>
    <s v="DRC002786-01"/>
    <s v="AXLE"/>
    <s v="SM"/>
    <n v="202"/>
    <x v="1"/>
    <s v="HVX"/>
    <x v="1"/>
    <s v="kanban"/>
    <n v="2600"/>
    <n v="104"/>
    <n v="120"/>
    <n v="0.28000000000000003"/>
    <n v="0"/>
    <n v="30"/>
    <n v="866"/>
    <n v="29.120000000000005"/>
    <n v="88.510392609699764"/>
    <n v="0"/>
    <n v="4.2"/>
    <n v="33.6"/>
    <n v="242.48000000000002"/>
    <s v="&lt;90 days"/>
    <n v="3"/>
    <s v="C"/>
    <n v="21"/>
    <n v="14.659247342465756"/>
  </r>
  <r>
    <s v="DRC002787-01"/>
    <s v="FLANGED BEARING"/>
    <s v="SM"/>
    <n v="202"/>
    <x v="1"/>
    <s v="HVX"/>
    <x v="1"/>
    <s v="kanban"/>
    <n v="2600"/>
    <n v="110"/>
    <n v="150"/>
    <n v="2.88"/>
    <n v="0"/>
    <n v="30"/>
    <n v="866"/>
    <n v="316.8"/>
    <n v="43.833718244803698"/>
    <n v="0"/>
    <n v="43.199999999999996"/>
    <n v="432"/>
    <n v="2494.08"/>
    <s v="&lt;90 days"/>
    <n v="3"/>
    <s v="C"/>
    <n v="21"/>
    <n v="108.91744236037937"/>
  </r>
  <r>
    <s v="DRC002788-01"/>
    <s v="CONNECTING ROD"/>
    <s v="SM"/>
    <n v="212"/>
    <x v="1"/>
    <s v="HVX"/>
    <x v="1"/>
    <s v="kanban"/>
    <n v="2600"/>
    <n v="127"/>
    <n v="120"/>
    <n v="4"/>
    <n v="0"/>
    <n v="30"/>
    <n v="871"/>
    <n v="508"/>
    <n v="46.096440872560272"/>
    <n v="0"/>
    <n v="60"/>
    <n v="480"/>
    <n v="3484"/>
    <s v="&lt;90 days"/>
    <n v="3"/>
    <s v="C"/>
    <n v="21"/>
    <n v="182.5376219178082"/>
  </r>
  <r>
    <s v="DRC002806-02"/>
    <s v="机构联接片"/>
    <s v="VMI"/>
    <n v="212"/>
    <x v="1"/>
    <s v="HVX"/>
    <x v="2"/>
    <s v="MRP"/>
    <s v="VMI"/>
    <n v="1"/>
    <n v="0"/>
    <n v="7.2"/>
    <n v="0"/>
    <n v="0"/>
    <n v="866"/>
    <n v="7.2"/>
    <n v="53.527713625866049"/>
    <n v="0"/>
    <n v="0"/>
    <n v="0"/>
    <n v="6235.2"/>
    <s v="&lt;90 days"/>
    <n v="3"/>
    <s v="C"/>
    <n v="21"/>
    <n v="2.8876947039154355"/>
  </r>
  <r>
    <s v="DRC002853-01"/>
    <s v="BOLDED PLATE"/>
    <s v="SM"/>
    <n v="202"/>
    <x v="1"/>
    <s v="HVX"/>
    <x v="1"/>
    <s v="kanban"/>
    <n v="2600"/>
    <n v="1209"/>
    <n v="2400"/>
    <n v="5"/>
    <n v="0"/>
    <n v="600"/>
    <n v="32730"/>
    <n v="6045"/>
    <n v="1.1151848457073022E-2"/>
    <n v="0"/>
    <n v="1500"/>
    <n v="12000"/>
    <n v="163650"/>
    <s v="&lt;15 days"/>
    <n v="2"/>
    <s v="B"/>
    <n v="14"/>
    <n v="0"/>
  </r>
  <r>
    <s v="DRC002871-01"/>
    <s v="半轴固定片"/>
    <s v="VMI"/>
    <n v="212"/>
    <x v="1"/>
    <s v="HVX"/>
    <x v="2"/>
    <s v="MRP"/>
    <s v="VMI"/>
    <n v="15"/>
    <n v="0"/>
    <n v="9.0299999999999994"/>
    <n v="0"/>
    <n v="0"/>
    <n v="1731"/>
    <n v="135.44999999999999"/>
    <n v="254.93067590987869"/>
    <n v="0"/>
    <n v="0"/>
    <n v="0"/>
    <n v="15630.929999999998"/>
    <s v="&gt;90 days"/>
    <n v="2"/>
    <s v="C"/>
    <n v="14"/>
    <n v="84.48759474489276"/>
  </r>
  <r>
    <s v="DRC002872-02"/>
    <s v="PIN"/>
    <s v="SM"/>
    <n v="212"/>
    <x v="1"/>
    <s v="HVX"/>
    <x v="1"/>
    <s v="kanban"/>
    <n v="2600"/>
    <n v="228"/>
    <n v="60"/>
    <n v="0.94"/>
    <n v="0"/>
    <n v="30"/>
    <n v="866"/>
    <n v="214.32"/>
    <n v="6.3221709006928402"/>
    <n v="0"/>
    <n v="14.1"/>
    <n v="56.4"/>
    <n v="814.04"/>
    <s v="&lt;15 days"/>
    <n v="3"/>
    <s v="C"/>
    <n v="21"/>
    <n v="0"/>
  </r>
  <r>
    <s v="DRC002873-01"/>
    <s v="ROD"/>
    <s v="SM"/>
    <n v="202"/>
    <x v="1"/>
    <s v="HVX"/>
    <x v="1"/>
    <s v="kanban"/>
    <n v="2600"/>
    <n v="101"/>
    <n v="60"/>
    <n v="4.8499999999999996"/>
    <n v="0"/>
    <n v="30"/>
    <n v="866"/>
    <n v="489.84999999999997"/>
    <n v="96.096997690531182"/>
    <n v="0"/>
    <n v="72.75"/>
    <n v="291"/>
    <n v="4200.0999999999995"/>
    <s v="&gt;90 days"/>
    <n v="3"/>
    <s v="C"/>
    <n v="21"/>
    <n v="252.65029120403747"/>
  </r>
  <r>
    <s v="DRC002874-01"/>
    <s v="主轴"/>
    <s v="VMI"/>
    <n v="202"/>
    <x v="1"/>
    <s v="HVX"/>
    <x v="2"/>
    <s v="MRP"/>
    <s v="VMI"/>
    <n v="1"/>
    <n v="0"/>
    <n v="37.33"/>
    <n v="0"/>
    <n v="0"/>
    <n v="874"/>
    <n v="37.33"/>
    <n v="42.179633867276891"/>
    <n v="0"/>
    <n v="0"/>
    <n v="0"/>
    <n v="32626.42"/>
    <s v="&lt;90 days"/>
    <n v="2"/>
    <s v="C"/>
    <n v="14"/>
    <n v="16.460175673402958"/>
  </r>
  <r>
    <s v="DRC002877-01"/>
    <s v="PIN"/>
    <s v="SM"/>
    <n v="202"/>
    <x v="1"/>
    <s v="HVX"/>
    <x v="1"/>
    <s v="kanban"/>
    <n v="2600"/>
    <n v="1212"/>
    <n v="1000"/>
    <n v="3"/>
    <n v="0"/>
    <n v="500"/>
    <n v="16358"/>
    <n v="3636"/>
    <n v="2.2313241227533927E-2"/>
    <n v="0"/>
    <n v="750"/>
    <n v="3000"/>
    <n v="49074"/>
    <s v="&lt;15 days"/>
    <n v="2"/>
    <s v="B"/>
    <n v="14"/>
    <n v="0"/>
  </r>
  <r>
    <s v="DRC002879-01"/>
    <s v="电机齿轮传动杆"/>
    <s v="VMI"/>
    <n v="212"/>
    <x v="1"/>
    <s v="HVX"/>
    <x v="2"/>
    <s v="MRP"/>
    <s v="VMI"/>
    <n v="1"/>
    <n v="0"/>
    <n v="6.31"/>
    <n v="0"/>
    <n v="0"/>
    <n v="866"/>
    <n v="6.31"/>
    <n v="510.83140877598152"/>
    <n v="0"/>
    <n v="0"/>
    <n v="0"/>
    <n v="5464.46"/>
    <s v="&gt;90 days"/>
    <n v="3"/>
    <s v="C"/>
    <n v="21"/>
    <n v="3.9933955703241555"/>
  </r>
  <r>
    <s v="DRC002884-01"/>
    <s v="PIN"/>
    <s v="SM"/>
    <n v="202"/>
    <x v="1"/>
    <s v="HVX"/>
    <x v="1"/>
    <s v="kanban"/>
    <n v="2600"/>
    <n v="858"/>
    <n v="600"/>
    <n v="8.36"/>
    <n v="0"/>
    <n v="300"/>
    <n v="16760"/>
    <n v="7172.8799999999992"/>
    <n v="2.1778042959427209E-2"/>
    <n v="0"/>
    <n v="1254"/>
    <n v="5016"/>
    <n v="140113.59999999998"/>
    <s v="&lt;15 days"/>
    <n v="2"/>
    <s v="B"/>
    <n v="14"/>
    <n v="0"/>
  </r>
  <r>
    <s v="DRC002885-01"/>
    <s v="TORSION SPRING"/>
    <s v="SM"/>
    <n v="219"/>
    <x v="1"/>
    <s v="HVX"/>
    <x v="1"/>
    <s v="kanban"/>
    <n v="2600"/>
    <n v="687"/>
    <n v="1200"/>
    <n v="0.93"/>
    <n v="0"/>
    <n v="400"/>
    <n v="16703"/>
    <n v="638.91000000000008"/>
    <n v="18.74932646829911"/>
    <n v="0"/>
    <n v="186"/>
    <n v="1116"/>
    <n v="15533.79"/>
    <s v="&lt;30 days"/>
    <n v="2"/>
    <s v="C"/>
    <n v="14"/>
    <n v="106.81444147523713"/>
  </r>
  <r>
    <s v="DRC003026-01"/>
    <s v="FISHPLATE"/>
    <s v="SM"/>
    <n v="202"/>
    <x v="1"/>
    <s v="HVX"/>
    <x v="1"/>
    <s v="kanban"/>
    <n v="2600"/>
    <n v="205"/>
    <n v="90"/>
    <n v="2.2999999999999998"/>
    <n v="0"/>
    <n v="30"/>
    <n v="819"/>
    <n v="471.49999999999994"/>
    <n v="306.17216117216117"/>
    <n v="0"/>
    <n v="34.5"/>
    <n v="206.99999999999997"/>
    <n v="1883.6999999999998"/>
    <s v="&gt;90 days"/>
    <n v="3"/>
    <s v="C"/>
    <n v="21"/>
    <n v="289.84583214691634"/>
  </r>
  <r>
    <s v="DRC003679-01"/>
    <s v="软连接"/>
    <s v="VMI"/>
    <n v="202"/>
    <x v="1"/>
    <s v="HVX"/>
    <x v="2"/>
    <s v="MRP"/>
    <s v="VMI"/>
    <n v="84"/>
    <n v="0"/>
    <n v="40.21"/>
    <n v="0"/>
    <n v="0"/>
    <n v="1518"/>
    <n v="3377.64"/>
    <n v="49.29183135704875"/>
    <n v="0"/>
    <n v="0"/>
    <n v="0"/>
    <n v="61038.78"/>
    <s v="&lt;90 days"/>
    <n v="2"/>
    <s v="B"/>
    <n v="14"/>
    <n v="1596.0869107276978"/>
  </r>
  <r>
    <s v="DRC003703-01"/>
    <s v="电路板支架定位件"/>
    <s v="VMI"/>
    <n v="202"/>
    <x v="1"/>
    <s v="HVX"/>
    <x v="2"/>
    <s v="MRP"/>
    <s v="VMI"/>
    <n v="4"/>
    <n v="0"/>
    <n v="3.05"/>
    <n v="0"/>
    <n v="0"/>
    <n v="75"/>
    <n v="12.2"/>
    <n v="408.8"/>
    <n v="0"/>
    <n v="0"/>
    <n v="0"/>
    <n v="228.75"/>
    <s v="&gt;90 days"/>
    <n v="3"/>
    <s v="C"/>
    <n v="21"/>
    <n v="7.6383698630136987"/>
  </r>
  <r>
    <s v="DRC003817-01"/>
    <s v="24~60V电路板"/>
    <s v="CVX"/>
    <n v="202"/>
    <x v="1"/>
    <s v="HVX"/>
    <x v="0"/>
    <s v="Order specific"/>
    <n v="2100"/>
    <n v="5"/>
    <n v="80"/>
    <n v="798.93"/>
    <n v="0"/>
    <n v="0"/>
    <n v="6"/>
    <n v="3994.6499999999996"/>
    <n v="243.33333333333331"/>
    <n v="0"/>
    <n v="0"/>
    <n v="63914.399999999994"/>
    <n v="4793.58"/>
    <s v="Order specific"/>
    <s v="Order specific"/>
    <s v="B"/>
    <s v=""/>
    <n v="0"/>
  </r>
  <r>
    <s v="DRC003817-02"/>
    <s v="接触器电路板100~240V"/>
    <s v="VMI"/>
    <n v="202"/>
    <x v="1"/>
    <s v="HVX"/>
    <x v="2"/>
    <s v="MRP"/>
    <s v="VMI"/>
    <n v="56"/>
    <n v="60"/>
    <n v="525"/>
    <n v="0"/>
    <n v="0"/>
    <n v="535"/>
    <n v="29400"/>
    <n v="3.4112149532710276"/>
    <n v="0"/>
    <n v="0"/>
    <n v="31500"/>
    <n v="280875"/>
    <s v="&lt;15 days"/>
    <n v="1"/>
    <s v="A"/>
    <n v="7"/>
    <n v="0"/>
  </r>
  <r>
    <s v="DRC003860-01"/>
    <s v="CABLE"/>
    <s v="SM"/>
    <n v="202"/>
    <x v="1"/>
    <s v="HVX"/>
    <x v="1"/>
    <s v="kanban"/>
    <n v="2600"/>
    <n v="134"/>
    <n v="176"/>
    <n v="1.54"/>
    <n v="0"/>
    <n v="44"/>
    <n v="483"/>
    <n v="206.36"/>
    <n v="42.318840579710148"/>
    <n v="0"/>
    <n v="33.880000000000003"/>
    <n v="271.04000000000002"/>
    <n v="743.82"/>
    <s v="&lt;90 days"/>
    <n v="3"/>
    <s v="C"/>
    <n v="21"/>
    <n v="68.611873150684943"/>
  </r>
  <r>
    <s v="DRC004034-01"/>
    <s v="兀型板顶板"/>
    <s v="VMI"/>
    <n v="202"/>
    <x v="1"/>
    <s v="HVX"/>
    <x v="2"/>
    <s v="MRP"/>
    <s v="VMI"/>
    <n v="1"/>
    <n v="0"/>
    <n v="30.24"/>
    <n v="0"/>
    <n v="0"/>
    <n v="866"/>
    <n v="30.24"/>
    <n v="56.478060046189377"/>
    <n v="0"/>
    <n v="0"/>
    <n v="0"/>
    <n v="26187.84"/>
    <s v="&lt;90 days"/>
    <n v="2"/>
    <s v="C"/>
    <n v="14"/>
    <n v="15.011034602330813"/>
  </r>
  <r>
    <s v="DRC004320-01"/>
    <s v="INSULATNG GASKET"/>
    <s v="SM"/>
    <n v="202"/>
    <x v="1"/>
    <s v="HVX"/>
    <x v="1"/>
    <s v="kanban"/>
    <n v="2600"/>
    <n v="263"/>
    <n v="360"/>
    <n v="8.6"/>
    <n v="0"/>
    <n v="90"/>
    <n v="927"/>
    <n v="2261.7999999999997"/>
    <n v="0.39374325782092767"/>
    <n v="0"/>
    <n v="387"/>
    <n v="3096"/>
    <n v="7972.2"/>
    <s v="&lt;15 days"/>
    <n v="3"/>
    <s v="B"/>
    <n v="21"/>
    <n v="0"/>
  </r>
  <r>
    <s v="DRC004339-01"/>
    <s v="凸轮片"/>
    <s v="VMI"/>
    <n v="202"/>
    <x v="1"/>
    <s v="HVX"/>
    <x v="2"/>
    <s v="MRP"/>
    <s v="VMI"/>
    <n v="1"/>
    <n v="0"/>
    <n v="182.4"/>
    <n v="0"/>
    <n v="0"/>
    <n v="821"/>
    <n v="182.4"/>
    <n v="116.92448233861144"/>
    <n v="0"/>
    <n v="0"/>
    <n v="0"/>
    <n v="149750.39999999999"/>
    <s v="&gt;90 days"/>
    <n v="2"/>
    <s v="C"/>
    <n v="14"/>
    <n v="105.96977325902392"/>
  </r>
  <r>
    <s v="DRC004340-01"/>
    <s v="主轴摆臂轴承"/>
    <s v="VMI"/>
    <n v="202"/>
    <x v="1"/>
    <s v="HVX"/>
    <x v="2"/>
    <s v="MRP"/>
    <s v="VMI"/>
    <n v="1"/>
    <n v="0"/>
    <n v="3.9"/>
    <n v="0"/>
    <n v="0"/>
    <n v="820"/>
    <n v="3.9"/>
    <n v="0.4451219512195122"/>
    <n v="0"/>
    <n v="0"/>
    <n v="0"/>
    <n v="3198"/>
    <s v="&lt;15 days"/>
    <n v="3"/>
    <s v="C"/>
    <n v="21"/>
    <n v="0"/>
  </r>
  <r>
    <s v="DRC004473-01"/>
    <s v="密封圈"/>
    <s v="O12"/>
    <n v="202"/>
    <x v="1"/>
    <s v="HVX"/>
    <x v="0"/>
    <s v="Order specific"/>
    <n v="2100"/>
    <n v="177"/>
    <n v="0"/>
    <n v="2"/>
    <n v="0"/>
    <n v="0"/>
    <n v="793"/>
    <n v="354"/>
    <n v="0.46027742749054223"/>
    <n v="0"/>
    <n v="0"/>
    <n v="0"/>
    <n v="1586"/>
    <s v="Order specific"/>
    <s v="Order specific"/>
    <s v="C"/>
    <s v=""/>
    <n v="0"/>
  </r>
  <r>
    <s v="DRC004477-01"/>
    <s v="导电弹簧圈CONTACT SPRING X225699"/>
    <s v="O12"/>
    <n v="213"/>
    <x v="1"/>
    <s v="HVX"/>
    <x v="0"/>
    <s v="Order specific"/>
    <n v="2100"/>
    <n v="545"/>
    <n v="0"/>
    <n v="122.77"/>
    <n v="0"/>
    <n v="0"/>
    <n v="1608"/>
    <n v="66909.649999999994"/>
    <n v="40.177238805970148"/>
    <n v="0"/>
    <n v="0"/>
    <n v="0"/>
    <n v="197414.16"/>
    <s v="Order specific"/>
    <s v="Order specific"/>
    <s v="A"/>
    <s v=""/>
    <n v="0"/>
  </r>
  <r>
    <s v="DRC004477-02"/>
    <s v="导电弹簧圈CONTACT SPRING X546993"/>
    <s v="X40"/>
    <n v="213"/>
    <x v="1"/>
    <s v="HVX"/>
    <x v="0"/>
    <s v="Order specific"/>
    <n v="2100"/>
    <n v="1139"/>
    <n v="0"/>
    <n v="104.65"/>
    <n v="0"/>
    <n v="0"/>
    <n v="2584"/>
    <n v="119196.35"/>
    <n v="76.983359133126939"/>
    <n v="0"/>
    <n v="0"/>
    <n v="0"/>
    <n v="270415.60000000003"/>
    <s v="Order specific"/>
    <s v="Order specific"/>
    <s v="A"/>
    <s v=""/>
    <n v="0"/>
  </r>
  <r>
    <s v="DRC004478-08"/>
    <s v="CONTACT SLEEVE"/>
    <s v="O12"/>
    <n v="202"/>
    <x v="1"/>
    <s v="HVX"/>
    <x v="0"/>
    <s v="Order specific"/>
    <n v="2100"/>
    <n v="207"/>
    <n v="0"/>
    <n v="183.48"/>
    <n v="0"/>
    <n v="0"/>
    <n v="783.28599999999994"/>
    <n v="37980.36"/>
    <n v="530.75760322538645"/>
    <n v="0"/>
    <n v="0"/>
    <n v="0"/>
    <n v="143717.31527999998"/>
    <s v="Order specific"/>
    <s v="Order specific"/>
    <s v="A"/>
    <s v=""/>
    <n v="0"/>
  </r>
  <r>
    <s v="DRC004479-01"/>
    <s v="拉杆连动螺杆销"/>
    <s v="O12"/>
    <n v="202"/>
    <x v="1"/>
    <s v="HVX"/>
    <x v="0"/>
    <s v="Order specific"/>
    <n v="2100"/>
    <n v="207"/>
    <n v="0"/>
    <n v="4.8600000000000003"/>
    <n v="0"/>
    <n v="0"/>
    <n v="796"/>
    <n v="1006.0200000000001"/>
    <n v="94.918341708542712"/>
    <n v="0"/>
    <n v="0"/>
    <n v="0"/>
    <n v="3868.5600000000004"/>
    <s v="Order specific"/>
    <s v="Order specific"/>
    <s v="B"/>
    <s v=""/>
    <n v="0"/>
  </r>
  <r>
    <s v="DRC004598-01"/>
    <s v="航插与手车联锁拨杆"/>
    <s v="VMI"/>
    <n v="202"/>
    <x v="1"/>
    <s v="HVX"/>
    <x v="2"/>
    <s v="MRP"/>
    <s v="VMI"/>
    <n v="2"/>
    <n v="0"/>
    <n v="6.27"/>
    <n v="0"/>
    <n v="0"/>
    <n v="22"/>
    <n v="12.54"/>
    <n v="3434.3181818181815"/>
    <n v="0"/>
    <n v="0"/>
    <n v="0"/>
    <n v="137.94"/>
    <s v="&gt;90 days"/>
    <n v="3"/>
    <s v="C"/>
    <n v="21"/>
    <n v="8.2257918761167357"/>
  </r>
  <r>
    <s v="DRC004603-01Z"/>
    <s v="面板"/>
    <s v="VMI"/>
    <n v="202"/>
    <x v="1"/>
    <s v="HVX"/>
    <x v="2"/>
    <s v="MRP"/>
    <s v="VMI"/>
    <n v="2"/>
    <n v="0"/>
    <n v="60"/>
    <n v="0"/>
    <n v="0"/>
    <n v="0"/>
    <n v="120"/>
    <s v=""/>
    <n v="0"/>
    <n v="0"/>
    <n v="0"/>
    <n v="0"/>
    <s v="&gt;90 days"/>
    <n v="4"/>
    <s v="C"/>
    <n v="0"/>
    <n v="79.2"/>
  </r>
  <r>
    <s v="DRC004622-01"/>
    <s v="GUIDE"/>
    <s v="SM"/>
    <n v="202"/>
    <x v="1"/>
    <s v="HVX"/>
    <x v="1"/>
    <s v="kanban"/>
    <n v="2600"/>
    <n v="547"/>
    <n v="576"/>
    <n v="1.8"/>
    <n v="0"/>
    <n v="144"/>
    <n v="264"/>
    <n v="984.6"/>
    <n v="2.7651515151515151"/>
    <n v="0"/>
    <n v="129.6"/>
    <n v="1036.8"/>
    <n v="475.2"/>
    <s v="&lt;15 days"/>
    <n v="3"/>
    <s v="B"/>
    <n v="21"/>
    <n v="0"/>
  </r>
  <r>
    <s v="DRC004658-01"/>
    <s v="THREADED ROD"/>
    <s v="SM"/>
    <n v="202"/>
    <x v="1"/>
    <s v="HVX"/>
    <x v="1"/>
    <s v="kanban"/>
    <n v="2600"/>
    <n v="41"/>
    <n v="0"/>
    <n v="1.83"/>
    <n v="0"/>
    <n v="12"/>
    <n v="22"/>
    <n v="75.03"/>
    <n v="9075.2272727272721"/>
    <n v="0"/>
    <n v="10.98"/>
    <n v="0"/>
    <n v="40.260000000000005"/>
    <s v="&gt;90 days"/>
    <n v="3"/>
    <s v="C"/>
    <n v="21"/>
    <n v="49.405211597004836"/>
  </r>
  <r>
    <s v="DRC004659-01"/>
    <s v="CAM"/>
    <s v="SM"/>
    <n v="212"/>
    <x v="1"/>
    <s v="HVX"/>
    <x v="1"/>
    <s v="kanban"/>
    <n v="2600"/>
    <n v="175"/>
    <n v="160"/>
    <n v="1.25"/>
    <n v="0"/>
    <n v="80"/>
    <n v="384"/>
    <n v="218.75"/>
    <n v="38.971354166666664"/>
    <n v="0"/>
    <n v="50"/>
    <n v="200"/>
    <n v="480"/>
    <s v="&lt;90 days"/>
    <n v="3"/>
    <s v="C"/>
    <n v="21"/>
    <n v="66.577472435683262"/>
  </r>
  <r>
    <s v="DRC004672-01"/>
    <s v="主轴承重块"/>
    <s v="VMI"/>
    <n v="202"/>
    <x v="1"/>
    <s v="HVX"/>
    <x v="2"/>
    <s v="MRP"/>
    <s v="VMI"/>
    <n v="1"/>
    <n v="0"/>
    <n v="119.4"/>
    <n v="0"/>
    <n v="0"/>
    <n v="693"/>
    <n v="119.4"/>
    <n v="92.171717171717177"/>
    <n v="0"/>
    <n v="0"/>
    <n v="0"/>
    <n v="82744.2"/>
    <s v="&gt;90 days"/>
    <n v="2"/>
    <s v="C"/>
    <n v="14"/>
    <n v="66.834428054794529"/>
  </r>
  <r>
    <s v="DRC004672-02"/>
    <s v="主轴承重块"/>
    <s v="VMI"/>
    <n v="202"/>
    <x v="1"/>
    <s v="HVX"/>
    <x v="2"/>
    <s v="MRP"/>
    <s v="VMI"/>
    <n v="1"/>
    <n v="0"/>
    <n v="113.3"/>
    <n v="0"/>
    <n v="0"/>
    <n v="695"/>
    <n v="113.3"/>
    <n v="0.52517985611510798"/>
    <n v="0"/>
    <n v="0"/>
    <n v="0"/>
    <n v="78743.5"/>
    <s v="&lt;15 days"/>
    <n v="2"/>
    <s v="C"/>
    <n v="14"/>
    <n v="0"/>
  </r>
  <r>
    <s v="DRC004674-01"/>
    <s v="WEDGE"/>
    <s v="SM"/>
    <n v="212"/>
    <x v="1"/>
    <s v="HVX"/>
    <x v="1"/>
    <s v="kanban"/>
    <n v="2600"/>
    <n v="328"/>
    <n v="180"/>
    <n v="0.75"/>
    <n v="0"/>
    <n v="90"/>
    <n v="1440"/>
    <n v="246"/>
    <n v="0.25347222222222221"/>
    <n v="0"/>
    <n v="33.75"/>
    <n v="135"/>
    <n v="1080"/>
    <s v="&lt;15 days"/>
    <n v="3"/>
    <s v="C"/>
    <n v="21"/>
    <n v="0"/>
  </r>
  <r>
    <s v="DRC004682-01"/>
    <s v="合分指示安装件"/>
    <s v="VMI"/>
    <n v="202"/>
    <x v="1"/>
    <s v="HVX"/>
    <x v="2"/>
    <s v="MRP"/>
    <s v="VMI"/>
    <n v="7"/>
    <n v="0"/>
    <n v="24.6"/>
    <n v="0"/>
    <n v="0"/>
    <n v="28"/>
    <n v="172.20000000000002"/>
    <n v="4275.7142857142853"/>
    <n v="0"/>
    <n v="0"/>
    <n v="0"/>
    <n v="688.80000000000007"/>
    <s v="&gt;90 days"/>
    <n v="3"/>
    <s v="C"/>
    <n v="21"/>
    <n v="113.09380273972603"/>
  </r>
  <r>
    <s v="DRC004683-01"/>
    <s v="合分指示安装件"/>
    <s v="VMI"/>
    <n v="202"/>
    <x v="1"/>
    <s v="HVX"/>
    <x v="2"/>
    <s v="MRP"/>
    <s v="VMI"/>
    <n v="23"/>
    <n v="0"/>
    <n v="3.2"/>
    <n v="0"/>
    <n v="0"/>
    <n v="482"/>
    <n v="73.600000000000009"/>
    <n v="5.300829875518672"/>
    <n v="0"/>
    <n v="0"/>
    <n v="0"/>
    <n v="1542.4"/>
    <s v="&lt;15 days"/>
    <n v="3"/>
    <s v="C"/>
    <n v="21"/>
    <n v="0"/>
  </r>
  <r>
    <s v="DRC004684-02"/>
    <s v="CVX合分指示连接件"/>
    <s v="VMI"/>
    <n v="202"/>
    <x v="1"/>
    <s v="HVX"/>
    <x v="2"/>
    <s v="MRP"/>
    <s v="VMI"/>
    <n v="80"/>
    <n v="0"/>
    <n v="8.8000000000000007"/>
    <n v="0"/>
    <n v="0"/>
    <n v="18"/>
    <n v="704"/>
    <n v="466.38888888888886"/>
    <n v="0"/>
    <n v="0"/>
    <n v="0"/>
    <n v="158.4"/>
    <s v="&gt;90 days"/>
    <n v="3"/>
    <s v="C"/>
    <n v="21"/>
    <n v="443.7187468731388"/>
  </r>
  <r>
    <s v="DRC004687-01"/>
    <s v="合分指示安装件"/>
    <s v="VMI"/>
    <n v="202"/>
    <x v="1"/>
    <s v="HVX"/>
    <x v="2"/>
    <s v="MRP"/>
    <s v="VMI"/>
    <n v="46"/>
    <n v="0"/>
    <n v="7.2"/>
    <n v="0"/>
    <n v="0"/>
    <n v="964"/>
    <n v="331.2"/>
    <n v="30.290456431535269"/>
    <n v="0"/>
    <n v="0"/>
    <n v="0"/>
    <n v="6940.8"/>
    <s v="&lt;90 days"/>
    <n v="3"/>
    <s v="C"/>
    <n v="21"/>
    <n v="67.044861369863"/>
  </r>
  <r>
    <s v="DRC004688-01"/>
    <s v="合分指示安装件"/>
    <s v="VMI"/>
    <n v="202"/>
    <x v="1"/>
    <s v="HVX"/>
    <x v="2"/>
    <s v="MRP"/>
    <s v="VMI"/>
    <n v="23"/>
    <n v="0"/>
    <n v="5.8"/>
    <n v="0"/>
    <n v="0"/>
    <n v="482"/>
    <n v="133.4"/>
    <n v="34.834024896265561"/>
    <n v="0"/>
    <n v="0"/>
    <n v="0"/>
    <n v="2795.6"/>
    <s v="&lt;90 days"/>
    <n v="3"/>
    <s v="C"/>
    <n v="21"/>
    <n v="34.965895890410955"/>
  </r>
  <r>
    <s v="DRC004689-01"/>
    <s v="合分指示安装件"/>
    <s v="VMI"/>
    <n v="202"/>
    <x v="1"/>
    <s v="HVX"/>
    <x v="2"/>
    <s v="MRP"/>
    <s v="VMI"/>
    <n v="23"/>
    <n v="0"/>
    <n v="8.5"/>
    <n v="0"/>
    <n v="0"/>
    <n v="482"/>
    <n v="195.5"/>
    <n v="17.41701244813278"/>
    <n v="0"/>
    <n v="0"/>
    <n v="0"/>
    <n v="4097"/>
    <s v="&lt;30 days"/>
    <n v="3"/>
    <s v="C"/>
    <n v="21"/>
    <n v="0"/>
  </r>
  <r>
    <s v="DRC004690-01"/>
    <s v="SPACER"/>
    <s v="SM"/>
    <n v="202"/>
    <x v="1"/>
    <s v="HVX"/>
    <x v="1"/>
    <s v="kanban"/>
    <n v="2600"/>
    <n v="966"/>
    <n v="1560"/>
    <n v="2.12"/>
    <n v="0"/>
    <n v="312"/>
    <n v="2956"/>
    <n v="2047.92"/>
    <n v="2.8399864682002707"/>
    <n v="0"/>
    <n v="330.72"/>
    <n v="3307.2000000000003"/>
    <n v="6266.72"/>
    <s v="&lt;15 days"/>
    <n v="3"/>
    <s v="B"/>
    <n v="21"/>
    <n v="0"/>
  </r>
  <r>
    <s v="DRC004691-01"/>
    <s v="SPACER"/>
    <s v="SM"/>
    <n v="202"/>
    <x v="1"/>
    <s v="HVX"/>
    <x v="1"/>
    <s v="kanban"/>
    <n v="2600"/>
    <n v="177"/>
    <n v="352"/>
    <n v="1.4"/>
    <n v="0"/>
    <n v="88"/>
    <n v="964"/>
    <n v="247.79999999999998"/>
    <n v="365.75726141078837"/>
    <n v="0"/>
    <n v="61.599999999999994"/>
    <n v="492.79999999999995"/>
    <n v="1349.6"/>
    <s v="&gt;90 days"/>
    <n v="3"/>
    <s v="C"/>
    <n v="21"/>
    <n v="154.15787063728408"/>
  </r>
  <r>
    <s v="DRC004691-02"/>
    <s v="SPACER"/>
    <s v="SM"/>
    <n v="202"/>
    <x v="1"/>
    <s v="HVX"/>
    <x v="1"/>
    <s v="kanban"/>
    <n v="2600"/>
    <n v="148"/>
    <n v="572"/>
    <n v="1.5"/>
    <n v="0"/>
    <n v="44"/>
    <n v="482"/>
    <n v="222"/>
    <n v="134.03526970954357"/>
    <n v="0"/>
    <n v="33"/>
    <n v="858"/>
    <n v="723"/>
    <s v="&gt;90 days"/>
    <n v="3"/>
    <s v="C"/>
    <n v="21"/>
    <n v="123.56395263524495"/>
  </r>
  <r>
    <s v="DRC004691-03"/>
    <s v="合分指示间隔套"/>
    <s v="VMI"/>
    <n v="202"/>
    <x v="1"/>
    <s v="HVX"/>
    <x v="2"/>
    <s v="MRP"/>
    <s v="VMI"/>
    <n v="50"/>
    <n v="0"/>
    <n v="2.5"/>
    <n v="0"/>
    <n v="0"/>
    <n v="995"/>
    <n v="125"/>
    <n v="54.291457286432156"/>
    <n v="0"/>
    <n v="0"/>
    <n v="0"/>
    <n v="2487.5"/>
    <s v="&lt;90 days"/>
    <n v="3"/>
    <s v="C"/>
    <n v="21"/>
    <n v="50.588902258422806"/>
  </r>
  <r>
    <s v="DRC004722-01"/>
    <s v="AXLE"/>
    <s v="SM"/>
    <n v="212"/>
    <x v="1"/>
    <s v="HVX"/>
    <x v="1"/>
    <s v="kanban"/>
    <n v="2600"/>
    <n v="62"/>
    <n v="0"/>
    <n v="1.7"/>
    <n v="0"/>
    <n v="24"/>
    <n v="42"/>
    <n v="105.39999999999999"/>
    <n v="434.52380952380952"/>
    <n v="0"/>
    <n v="20.399999999999999"/>
    <n v="0"/>
    <n v="71.399999999999991"/>
    <s v="&gt;90 days"/>
    <n v="3"/>
    <s v="C"/>
    <n v="21"/>
    <n v="66.202057643835616"/>
  </r>
  <r>
    <s v="DRC004723-01"/>
    <s v="微动开关安装架"/>
    <s v="CVX"/>
    <n v="202"/>
    <x v="1"/>
    <s v="HVX"/>
    <x v="0"/>
    <s v="Order specific"/>
    <n v="2100"/>
    <n v="4"/>
    <n v="0"/>
    <n v="1.6"/>
    <n v="0"/>
    <n v="0"/>
    <n v="0"/>
    <n v="6.4"/>
    <s v=""/>
    <n v="0"/>
    <n v="0"/>
    <n v="0"/>
    <n v="0"/>
    <s v="Order specific"/>
    <s v="Order specific"/>
    <s v="C"/>
    <s v=""/>
    <n v="0"/>
  </r>
  <r>
    <s v="DRC004724-01"/>
    <s v="间隔圏"/>
    <s v="CVX"/>
    <n v="212"/>
    <x v="1"/>
    <s v="HVX"/>
    <x v="0"/>
    <s v="Order specific"/>
    <n v="2100"/>
    <n v="6"/>
    <n v="0"/>
    <n v="0.91"/>
    <n v="0"/>
    <n v="0"/>
    <n v="18"/>
    <n v="5.46"/>
    <n v="81.1111111111111"/>
    <n v="0"/>
    <n v="0"/>
    <n v="0"/>
    <n v="16.38"/>
    <s v="Order specific"/>
    <s v="Order specific"/>
    <s v="C"/>
    <s v=""/>
    <n v="0"/>
  </r>
  <r>
    <s v="DRC004733-01"/>
    <s v="SUPPORTING BRACKET"/>
    <s v="SM"/>
    <n v="202"/>
    <x v="1"/>
    <s v="HVX"/>
    <x v="1"/>
    <s v="kanban"/>
    <n v="2600"/>
    <n v="58"/>
    <n v="96"/>
    <n v="3.44"/>
    <n v="0"/>
    <n v="24"/>
    <n v="22"/>
    <n v="199.52"/>
    <n v="99.545454545454533"/>
    <n v="0"/>
    <n v="41.28"/>
    <n v="330.24"/>
    <n v="75.679999999999993"/>
    <s v="&gt;90 days"/>
    <n v="3"/>
    <s v="C"/>
    <n v="21"/>
    <n v="103.90345643835617"/>
  </r>
  <r>
    <s v="DRC004734-01"/>
    <s v="SUPPORTING BRACKET"/>
    <s v="SM"/>
    <n v="202"/>
    <x v="1"/>
    <s v="HVX"/>
    <x v="1"/>
    <s v="kanban"/>
    <n v="2600"/>
    <n v="52"/>
    <n v="96"/>
    <n v="1.21"/>
    <n v="0"/>
    <n v="24"/>
    <n v="42"/>
    <n v="62.92"/>
    <n v="504.04761904761904"/>
    <n v="0"/>
    <n v="14.52"/>
    <n v="116.16"/>
    <n v="50.82"/>
    <s v="&gt;90 days"/>
    <n v="3"/>
    <s v="C"/>
    <n v="21"/>
    <n v="39.797063467170524"/>
  </r>
  <r>
    <s v="DRC004738-01"/>
    <s v="COMPRESSION SPRING"/>
    <s v="SM"/>
    <n v="219"/>
    <x v="1"/>
    <s v="HVX"/>
    <x v="1"/>
    <s v="kanban"/>
    <n v="2600"/>
    <n v="427"/>
    <n v="576"/>
    <n v="0.5"/>
    <n v="0"/>
    <n v="144"/>
    <n v="264"/>
    <n v="213.5"/>
    <n v="71.893939393939391"/>
    <n v="0"/>
    <n v="36"/>
    <n v="288"/>
    <n v="132"/>
    <s v="&lt;90 days"/>
    <n v="3"/>
    <s v="C"/>
    <n v="21"/>
    <n v="99.750619599578499"/>
  </r>
  <r>
    <s v="DRC004767-01"/>
    <s v="面板"/>
    <s v="CVX"/>
    <n v="202"/>
    <x v="1"/>
    <s v="HVX"/>
    <x v="0"/>
    <s v="Order specific"/>
    <n v="2100"/>
    <n v="4"/>
    <n v="0"/>
    <n v="60.63"/>
    <n v="0"/>
    <n v="0"/>
    <n v="0"/>
    <n v="242.52"/>
    <s v=""/>
    <n v="0"/>
    <n v="0"/>
    <n v="0"/>
    <n v="0"/>
    <s v="Order specific"/>
    <s v="Order specific"/>
    <s v="C"/>
    <s v=""/>
    <n v="0"/>
  </r>
  <r>
    <s v="DRC004769-01"/>
    <s v="熔丝撞击调节螺杆"/>
    <s v="VMI"/>
    <n v="212"/>
    <x v="1"/>
    <s v="HVX"/>
    <x v="2"/>
    <s v="MRP"/>
    <s v="VMI"/>
    <n v="15"/>
    <n v="0"/>
    <n v="13.2"/>
    <n v="0"/>
    <n v="0"/>
    <n v="8"/>
    <n v="198"/>
    <n v="182.5"/>
    <n v="0"/>
    <n v="0"/>
    <n v="0"/>
    <n v="105.6"/>
    <s v="&gt;90 days"/>
    <n v="3"/>
    <s v="C"/>
    <n v="21"/>
    <n v="115.6428493150685"/>
  </r>
  <r>
    <s v="DRC004771-01"/>
    <s v="熔丝撞击止挡圈"/>
    <s v="VMI"/>
    <n v="212"/>
    <x v="1"/>
    <s v="HVX"/>
    <x v="2"/>
    <s v="MRP"/>
    <s v="VMI"/>
    <n v="23"/>
    <n v="0"/>
    <n v="2.7"/>
    <n v="0"/>
    <n v="0"/>
    <n v="384"/>
    <n v="62.1"/>
    <n v="14.2578125"/>
    <n v="0"/>
    <n v="0"/>
    <n v="0"/>
    <n v="1036.8000000000002"/>
    <s v="&lt;15 days"/>
    <n v="3"/>
    <s v="C"/>
    <n v="21"/>
    <n v="0"/>
  </r>
  <r>
    <s v="DRC004782-01"/>
    <s v="航空插支架"/>
    <s v="VMI"/>
    <n v="202"/>
    <x v="1"/>
    <s v="HVX"/>
    <x v="2"/>
    <s v="MRP"/>
    <s v="VMI"/>
    <n v="21"/>
    <n v="0"/>
    <n v="15.61"/>
    <n v="0"/>
    <n v="0"/>
    <n v="23"/>
    <n v="327.81"/>
    <n v="365"/>
    <n v="0"/>
    <n v="0"/>
    <n v="0"/>
    <n v="359.03"/>
    <s v="&gt;90 days"/>
    <n v="3"/>
    <s v="C"/>
    <n v="21"/>
    <n v="203.90680109589042"/>
  </r>
  <r>
    <s v="DRC004784-01"/>
    <s v="撞击指示挂弹簧轴"/>
    <s v="VMI"/>
    <n v="212"/>
    <x v="1"/>
    <s v="HVX"/>
    <x v="2"/>
    <s v="MRP"/>
    <s v="VMI"/>
    <n v="4"/>
    <n v="0"/>
    <n v="5.95"/>
    <n v="0"/>
    <n v="0"/>
    <n v="190"/>
    <n v="23.8"/>
    <n v="40.34210526315789"/>
    <n v="0"/>
    <n v="0"/>
    <n v="0"/>
    <n v="1130.5"/>
    <s v="&lt;90 days"/>
    <n v="3"/>
    <s v="C"/>
    <n v="21"/>
    <n v="7.5312328767123287"/>
  </r>
  <r>
    <s v="DRC004785-01"/>
    <s v="SUPPORTING BRACKET"/>
    <s v="SM"/>
    <n v="202"/>
    <x v="1"/>
    <s v="HVX"/>
    <x v="1"/>
    <s v="kanban"/>
    <n v="2600"/>
    <n v="80"/>
    <n v="96"/>
    <n v="1.6"/>
    <n v="0"/>
    <n v="24"/>
    <n v="31"/>
    <n v="128"/>
    <n v="47.096774193548384"/>
    <n v="0"/>
    <n v="19.200000000000003"/>
    <n v="153.60000000000002"/>
    <n v="49.6"/>
    <s v="&lt;90 days"/>
    <n v="3"/>
    <s v="C"/>
    <n v="21"/>
    <n v="46.81117808219178"/>
  </r>
  <r>
    <s v="DRC004787-01"/>
    <s v="熔丝撞击杆（竖）"/>
    <s v="VMI"/>
    <n v="202"/>
    <x v="1"/>
    <s v="HVX"/>
    <x v="2"/>
    <s v="MRP"/>
    <s v="VMI"/>
    <n v="1"/>
    <n v="0"/>
    <n v="32.56"/>
    <n v="0"/>
    <n v="0"/>
    <n v="22"/>
    <n v="32.56"/>
    <n v="1327.2727272727273"/>
    <n v="0"/>
    <n v="0"/>
    <n v="0"/>
    <n v="716.32"/>
    <s v="&gt;90 days"/>
    <n v="3"/>
    <s v="C"/>
    <n v="21"/>
    <n v="21.149593315068493"/>
  </r>
  <r>
    <s v="DRC004799-01"/>
    <s v="合闸手车联锁护盖"/>
    <s v="VMI"/>
    <n v="202"/>
    <x v="1"/>
    <s v="HVX"/>
    <x v="2"/>
    <s v="MRP"/>
    <s v="VMI"/>
    <n v="3"/>
    <n v="0"/>
    <n v="4.33"/>
    <n v="0"/>
    <n v="0"/>
    <n v="8"/>
    <n v="12.99"/>
    <n v="45.625"/>
    <n v="0"/>
    <n v="0"/>
    <n v="0"/>
    <n v="34.64"/>
    <s v="&lt;90 days"/>
    <n v="3"/>
    <s v="C"/>
    <n v="21"/>
    <n v="4.6272871232876716"/>
  </r>
  <r>
    <s v="DRC004802-01"/>
    <s v="SPACER"/>
    <s v="SM"/>
    <n v="202"/>
    <x v="1"/>
    <s v="HVX"/>
    <x v="1"/>
    <s v="kanban"/>
    <n v="2600"/>
    <n v="68"/>
    <n v="96"/>
    <n v="1.71"/>
    <n v="0"/>
    <n v="24"/>
    <n v="16"/>
    <n v="116.28"/>
    <n v="68.4375"/>
    <n v="0"/>
    <n v="20.52"/>
    <n v="164.16"/>
    <n v="27.36"/>
    <s v="&lt;90 days"/>
    <n v="3"/>
    <s v="C"/>
    <n v="21"/>
    <n v="53.195710684931505"/>
  </r>
  <r>
    <s v="DRC004802-02"/>
    <s v="SPACER"/>
    <s v="SM"/>
    <n v="202"/>
    <x v="1"/>
    <s v="HVX"/>
    <x v="1"/>
    <s v="kanban"/>
    <n v="2600"/>
    <n v="63"/>
    <n v="72"/>
    <n v="1.55"/>
    <n v="0"/>
    <n v="18"/>
    <n v="8"/>
    <n v="97.65"/>
    <n v="3102.5"/>
    <n v="0"/>
    <n v="13.950000000000001"/>
    <n v="111.60000000000001"/>
    <n v="12.4"/>
    <s v="&gt;90 days"/>
    <n v="3"/>
    <s v="C"/>
    <n v="21"/>
    <n v="64.012761804995975"/>
  </r>
  <r>
    <s v="DRC004841-01"/>
    <s v="PIN"/>
    <s v="SM"/>
    <n v="202"/>
    <x v="1"/>
    <s v="HVX"/>
    <x v="1"/>
    <s v="kanban"/>
    <n v="2600"/>
    <n v="1591"/>
    <n v="1400"/>
    <n v="0.89"/>
    <n v="0"/>
    <n v="750"/>
    <n v="13533"/>
    <n v="1415.99"/>
    <n v="1.6991797827532698"/>
    <n v="0"/>
    <n v="333.75"/>
    <n v="1246"/>
    <n v="12044.37"/>
    <s v="&lt;15 days"/>
    <n v="2"/>
    <s v="B"/>
    <n v="14"/>
    <n v="0"/>
  </r>
  <r>
    <s v="DRC004853-01"/>
    <s v="GASKET"/>
    <s v="O12"/>
    <n v="202"/>
    <x v="1"/>
    <s v="HVX"/>
    <x v="0"/>
    <s v="Order specific"/>
    <n v="2100"/>
    <n v="210"/>
    <n v="0"/>
    <n v="7.79"/>
    <n v="0"/>
    <n v="0"/>
    <n v="4312"/>
    <n v="1635.9"/>
    <n v="134.67416512059367"/>
    <n v="0"/>
    <n v="0"/>
    <n v="0"/>
    <n v="33590.480000000003"/>
    <s v="Order specific"/>
    <s v="Order specific"/>
    <s v="B"/>
    <s v=""/>
    <n v="0"/>
  </r>
  <r>
    <s v="DRC004855-01"/>
    <s v="GASKET"/>
    <s v="O12"/>
    <n v="202"/>
    <x v="1"/>
    <s v="HVX"/>
    <x v="0"/>
    <s v="Order specific"/>
    <n v="2100"/>
    <n v="188"/>
    <n v="0"/>
    <n v="49.96"/>
    <n v="0"/>
    <n v="0"/>
    <n v="2370"/>
    <n v="9392.48"/>
    <n v="32.341772151898738"/>
    <n v="0"/>
    <n v="0"/>
    <n v="0"/>
    <n v="118405.2"/>
    <s v="Order specific"/>
    <s v="Order specific"/>
    <s v="A"/>
    <s v=""/>
    <n v="0"/>
  </r>
  <r>
    <s v="DRC004855-06"/>
    <s v="灭弧室定位圈"/>
    <s v="O12"/>
    <n v="202"/>
    <x v="1"/>
    <s v="HVX"/>
    <x v="0"/>
    <s v="Order specific"/>
    <n v="2100"/>
    <n v="11"/>
    <n v="0"/>
    <n v="58.61"/>
    <n v="0"/>
    <n v="0"/>
    <n v="36"/>
    <n v="644.71"/>
    <n v="1906.1111111111111"/>
    <n v="0"/>
    <n v="0"/>
    <n v="0"/>
    <n v="2109.96"/>
    <s v="Order specific"/>
    <s v="Order specific"/>
    <s v="C"/>
    <s v=""/>
    <n v="0"/>
  </r>
  <r>
    <s v="DRC004873-01"/>
    <s v="SPACER"/>
    <s v="SM"/>
    <n v="212"/>
    <x v="1"/>
    <s v="HVX"/>
    <x v="1"/>
    <s v="kanban"/>
    <n v="2600"/>
    <n v="381"/>
    <n v="384"/>
    <n v="1.8"/>
    <n v="0"/>
    <n v="96"/>
    <n v="120"/>
    <n v="685.80000000000007"/>
    <n v="33.458333333333329"/>
    <n v="0"/>
    <n v="86.4"/>
    <n v="691.2"/>
    <n v="216"/>
    <s v="&lt;90 days"/>
    <n v="3"/>
    <s v="C"/>
    <n v="21"/>
    <n v="168.53769863013696"/>
  </r>
  <r>
    <s v="DRC004874-01Z"/>
    <s v="手车附件安装板"/>
    <s v="VMI"/>
    <n v="202"/>
    <x v="1"/>
    <s v="HVX"/>
    <x v="2"/>
    <s v="MRP"/>
    <s v="VMI"/>
    <n v="106"/>
    <n v="0"/>
    <n v="44.84"/>
    <n v="0"/>
    <n v="0"/>
    <n v="61"/>
    <n v="4753.04"/>
    <n v="2279.7540983606555"/>
    <n v="0"/>
    <n v="0"/>
    <n v="0"/>
    <n v="2735.2400000000002"/>
    <s v="&gt;90 days"/>
    <n v="3"/>
    <s v="B"/>
    <n v="21"/>
    <n v="3108.1098034559377"/>
  </r>
  <r>
    <s v="DRC004901-01"/>
    <s v="SPACER"/>
    <s v="SM"/>
    <n v="212"/>
    <x v="1"/>
    <s v="HVX"/>
    <x v="1"/>
    <s v="kanban"/>
    <n v="2600"/>
    <n v="53"/>
    <n v="48"/>
    <n v="1.3"/>
    <n v="0"/>
    <n v="12"/>
    <n v="13"/>
    <n v="68.900000000000006"/>
    <n v="2976.1538461538457"/>
    <n v="0"/>
    <n v="7.8000000000000007"/>
    <n v="62.400000000000006"/>
    <n v="16.900000000000002"/>
    <s v="&gt;90 days"/>
    <n v="3"/>
    <s v="C"/>
    <n v="21"/>
    <n v="45.15313150684932"/>
  </r>
  <r>
    <s v="DRC004935-01"/>
    <s v="SPACER"/>
    <s v="SM"/>
    <n v="202"/>
    <x v="1"/>
    <s v="HVX"/>
    <x v="1"/>
    <s v="kanban"/>
    <n v="2600"/>
    <n v="134"/>
    <n v="144"/>
    <n v="0.62"/>
    <n v="0"/>
    <n v="24"/>
    <n v="30"/>
    <n v="83.08"/>
    <n v="644.83333333333326"/>
    <n v="0"/>
    <n v="7.4399999999999995"/>
    <n v="89.28"/>
    <n v="18.600000000000001"/>
    <s v="&gt;90 days"/>
    <n v="3"/>
    <s v="C"/>
    <n v="21"/>
    <n v="53.047084621349185"/>
  </r>
  <r>
    <s v="DRC004940-01"/>
    <s v="熔丝拆卸工具配件（配客户）"/>
    <s v="VMI"/>
    <n v="202"/>
    <x v="1"/>
    <s v="HVX"/>
    <x v="2"/>
    <s v="MRP"/>
    <s v="VMI"/>
    <n v="2"/>
    <n v="0"/>
    <n v="2.66"/>
    <n v="0"/>
    <n v="0"/>
    <n v="6"/>
    <n v="5.32"/>
    <n v="8151.6666666666661"/>
    <n v="0"/>
    <n v="0"/>
    <n v="0"/>
    <n v="15.96"/>
    <s v="&gt;90 days"/>
    <n v="3"/>
    <s v="C"/>
    <n v="21"/>
    <n v="3.5021545859742389"/>
  </r>
  <r>
    <s v="DRC004941-01"/>
    <s v="TENSION SPRING"/>
    <s v="SM"/>
    <n v="219"/>
    <x v="1"/>
    <s v="HVX"/>
    <x v="1"/>
    <s v="kanban"/>
    <n v="2600"/>
    <n v="520"/>
    <n v="288"/>
    <n v="0.2"/>
    <n v="0"/>
    <n v="72"/>
    <n v="60"/>
    <n v="104"/>
    <n v="12.166666666666666"/>
    <n v="0"/>
    <n v="7.2"/>
    <n v="57.6"/>
    <n v="12"/>
    <s v="&lt;15 days"/>
    <n v="3"/>
    <s v="C"/>
    <n v="21"/>
    <n v="0"/>
  </r>
  <r>
    <s v="DRC004950-01"/>
    <s v="灭弧室定位圏"/>
    <s v="O12"/>
    <n v="202"/>
    <x v="1"/>
    <s v="HVX"/>
    <x v="0"/>
    <s v="Order specific"/>
    <n v="2100"/>
    <n v="213"/>
    <n v="0"/>
    <n v="40.79"/>
    <n v="0"/>
    <n v="0"/>
    <n v="766"/>
    <n v="8688.27"/>
    <n v="247.78067885117491"/>
    <n v="0"/>
    <n v="0"/>
    <n v="0"/>
    <n v="31245.14"/>
    <s v="Order specific"/>
    <s v="Order specific"/>
    <s v="A"/>
    <s v=""/>
    <n v="0"/>
  </r>
  <r>
    <s v="DRC004950-02"/>
    <s v="GASKET"/>
    <s v="O12"/>
    <n v="202"/>
    <x v="1"/>
    <s v="HVX"/>
    <x v="0"/>
    <s v="Order specific"/>
    <n v="2100"/>
    <n v="250"/>
    <n v="0"/>
    <n v="32.229999999999997"/>
    <n v="0"/>
    <n v="0"/>
    <n v="807"/>
    <n v="8057.4999999999991"/>
    <n v="96.338289962825286"/>
    <n v="0"/>
    <n v="0"/>
    <n v="0"/>
    <n v="26009.609999999997"/>
    <s v="Order specific"/>
    <s v="Order specific"/>
    <s v="A"/>
    <s v=""/>
    <n v="0"/>
  </r>
  <r>
    <s v="DRC004989-01"/>
    <s v="CONNECTION"/>
    <s v="O12"/>
    <n v="202"/>
    <x v="1"/>
    <s v="HVX"/>
    <x v="0"/>
    <s v="Order specific"/>
    <n v="2100"/>
    <n v="207"/>
    <n v="0"/>
    <n v="997.93"/>
    <n v="0"/>
    <n v="0"/>
    <n v="732"/>
    <n v="206571.50999999998"/>
    <n v="124.65846994535519"/>
    <n v="0"/>
    <n v="0"/>
    <n v="0"/>
    <n v="730484.76"/>
    <s v="Order specific"/>
    <s v="Order specific"/>
    <s v="A"/>
    <s v=""/>
    <n v="0"/>
  </r>
  <r>
    <s v="DRC004991-02"/>
    <s v="熔丝头夹"/>
    <s v="VMI"/>
    <n v="202"/>
    <x v="1"/>
    <s v="HVX"/>
    <x v="2"/>
    <s v="MRP"/>
    <s v="VMI"/>
    <n v="69"/>
    <n v="0"/>
    <n v="37.869999999999997"/>
    <n v="0"/>
    <n v="0"/>
    <n v="1479"/>
    <n v="2613.0299999999997"/>
    <n v="51.085192697768768"/>
    <n v="0"/>
    <n v="0"/>
    <n v="0"/>
    <n v="56009.729999999996"/>
    <s v="&lt;90 days"/>
    <n v="2"/>
    <s v="B"/>
    <n v="14"/>
    <n v="1251.9697495890412"/>
  </r>
  <r>
    <s v="DRC004994-01"/>
    <s v="手动分闸按钮架"/>
    <s v="VMI"/>
    <n v="202"/>
    <x v="1"/>
    <s v="HVX"/>
    <x v="2"/>
    <s v="MRP"/>
    <s v="VMI"/>
    <n v="9"/>
    <n v="0"/>
    <n v="11.28"/>
    <n v="0"/>
    <n v="0"/>
    <n v="8"/>
    <n v="101.52"/>
    <n v="3148.125"/>
    <n v="0"/>
    <n v="0"/>
    <n v="0"/>
    <n v="90.24"/>
    <s v="&gt;90 days"/>
    <n v="3"/>
    <s v="C"/>
    <n v="21"/>
    <n v="66.556245955926144"/>
  </r>
  <r>
    <s v="DRC005013-01"/>
    <s v="PIN"/>
    <s v="SM"/>
    <n v="202"/>
    <x v="1"/>
    <s v="HVX"/>
    <x v="1"/>
    <s v="kanban"/>
    <n v="2600"/>
    <n v="442"/>
    <n v="400"/>
    <n v="1.2"/>
    <n v="0"/>
    <n v="100"/>
    <n v="2730"/>
    <n v="530.4"/>
    <n v="1.2032967032967032"/>
    <n v="0"/>
    <n v="60"/>
    <n v="480"/>
    <n v="3276"/>
    <s v="&lt;15 days"/>
    <n v="3"/>
    <s v="C"/>
    <n v="21"/>
    <n v="0"/>
  </r>
  <r>
    <s v="DRC005016-04"/>
    <s v="柱塞固定销"/>
    <s v="O12"/>
    <n v="202"/>
    <x v="1"/>
    <s v="HVX"/>
    <x v="0"/>
    <s v="Order specific"/>
    <n v="2100"/>
    <n v="3"/>
    <n v="0"/>
    <n v="0.66"/>
    <n v="0"/>
    <n v="0"/>
    <n v="339"/>
    <n v="1.98"/>
    <n v="475.89970501474926"/>
    <n v="0"/>
    <n v="0"/>
    <n v="0"/>
    <n v="223.74"/>
    <s v="Order specific"/>
    <s v="Order specific"/>
    <s v="C"/>
    <s v=""/>
    <n v="0"/>
  </r>
  <r>
    <s v="DRC005022-03"/>
    <s v="大电流超程调节螺杆"/>
    <s v="VMI"/>
    <n v="202"/>
    <x v="1"/>
    <s v="HVX"/>
    <x v="2"/>
    <s v="MRP"/>
    <s v="VMI"/>
    <n v="6"/>
    <n v="0"/>
    <n v="36.409999999999997"/>
    <n v="0"/>
    <n v="0"/>
    <n v="960"/>
    <n v="218.45999999999998"/>
    <n v="1.140625"/>
    <n v="0"/>
    <n v="0"/>
    <n v="0"/>
    <n v="34953.599999999999"/>
    <s v="&lt;15 days"/>
    <n v="2"/>
    <s v="C"/>
    <n v="14"/>
    <n v="0"/>
  </r>
  <r>
    <s v="DRC005023-01"/>
    <s v="超程调节杆"/>
    <s v="O12"/>
    <n v="202"/>
    <x v="1"/>
    <s v="HVX"/>
    <x v="0"/>
    <s v="Order specific"/>
    <n v="2100"/>
    <n v="210"/>
    <n v="0"/>
    <n v="17.55"/>
    <n v="0"/>
    <n v="0"/>
    <n v="1388"/>
    <n v="3685.5"/>
    <n v="1.5778097982708934"/>
    <n v="0"/>
    <n v="0"/>
    <n v="0"/>
    <n v="24359.4"/>
    <s v="Order specific"/>
    <s v="Order specific"/>
    <s v="B"/>
    <s v=""/>
    <n v="0"/>
  </r>
  <r>
    <s v="DRC005024-01"/>
    <s v="机构支撑耳朵（左）"/>
    <s v="SM"/>
    <n v="202"/>
    <x v="1"/>
    <s v="HVX"/>
    <x v="1"/>
    <s v="kanban"/>
    <n v="2600"/>
    <n v="131"/>
    <n v="150"/>
    <n v="12.96"/>
    <n v="0"/>
    <n v="50"/>
    <n v="3992"/>
    <n v="1697.7600000000002"/>
    <n v="19.200901803607213"/>
    <n v="0"/>
    <n v="324"/>
    <n v="1944.0000000000002"/>
    <n v="51736.320000000007"/>
    <s v="&lt;30 days"/>
    <n v="2"/>
    <s v="B"/>
    <n v="14"/>
    <n v="303.51297402739726"/>
  </r>
  <r>
    <s v="DRC005024-12"/>
    <s v="左右耳朵支撑"/>
    <s v="GHA"/>
    <n v="202"/>
    <x v="1"/>
    <s v="HVX"/>
    <x v="0"/>
    <s v="Order specific"/>
    <n v="2100"/>
    <n v="14"/>
    <n v="0"/>
    <n v="27.04"/>
    <n v="0"/>
    <n v="0"/>
    <n v="2"/>
    <n v="378.56"/>
    <n v="23907.5"/>
    <n v="0"/>
    <n v="0"/>
    <n v="0"/>
    <n v="54.08"/>
    <s v="Order specific"/>
    <s v="Order specific"/>
    <s v="C"/>
    <s v=""/>
    <n v="0"/>
  </r>
  <r>
    <s v="DRC005025-01"/>
    <s v="机构支撑耳朵（右）"/>
    <s v="SM"/>
    <n v="202"/>
    <x v="1"/>
    <s v="HVX"/>
    <x v="1"/>
    <s v="kanban"/>
    <n v="2600"/>
    <n v="101"/>
    <n v="150"/>
    <n v="12.96"/>
    <n v="0"/>
    <n v="50"/>
    <n v="3990"/>
    <n v="1308.96"/>
    <n v="1.2807017543859649"/>
    <n v="0"/>
    <n v="324"/>
    <n v="1944.0000000000002"/>
    <n v="51710.400000000001"/>
    <s v="&lt;15 days"/>
    <n v="2"/>
    <s v="B"/>
    <n v="14"/>
    <n v="0"/>
  </r>
  <r>
    <s v="DRC005025-12"/>
    <s v="左右耳朵支撑"/>
    <s v="GHA"/>
    <n v="202"/>
    <x v="1"/>
    <s v="HVX"/>
    <x v="0"/>
    <s v="Order specific"/>
    <n v="2100"/>
    <n v="13"/>
    <n v="0"/>
    <n v="27.04"/>
    <n v="0"/>
    <n v="0"/>
    <n v="2"/>
    <n v="351.52"/>
    <n v="18432.5"/>
    <n v="0"/>
    <n v="0"/>
    <n v="0"/>
    <n v="54.08"/>
    <s v="Order specific"/>
    <s v="Order specific"/>
    <s v="C"/>
    <s v=""/>
    <n v="0"/>
  </r>
  <r>
    <s v="DRC005027-01"/>
    <s v="24KV挂板"/>
    <s v="VMI"/>
    <n v="202"/>
    <x v="1"/>
    <s v="HVX"/>
    <x v="2"/>
    <s v="MRP"/>
    <s v="VMI"/>
    <n v="140"/>
    <n v="0"/>
    <n v="27.73"/>
    <n v="0"/>
    <n v="0"/>
    <n v="6132"/>
    <n v="3882.2000000000003"/>
    <n v="0.77380952380952372"/>
    <n v="0"/>
    <n v="0"/>
    <n v="0"/>
    <n v="170040.36000000002"/>
    <s v="&lt;15 days"/>
    <n v="2"/>
    <s v="B"/>
    <n v="14"/>
    <n v="0"/>
  </r>
  <r>
    <s v="DRC005027-02"/>
    <s v="12KV大电流挂板"/>
    <s v="VMI"/>
    <n v="202"/>
    <x v="1"/>
    <s v="HVX"/>
    <x v="2"/>
    <s v="MRP"/>
    <s v="VMI"/>
    <n v="4"/>
    <n v="0"/>
    <n v="55.03"/>
    <n v="0"/>
    <n v="0"/>
    <n v="1242"/>
    <n v="220.12"/>
    <n v="41.143317230273752"/>
    <n v="0"/>
    <n v="0"/>
    <n v="0"/>
    <n v="68347.259999999995"/>
    <s v="&lt;90 days"/>
    <n v="2"/>
    <s v="C"/>
    <n v="14"/>
    <n v="95.844469479452073"/>
  </r>
  <r>
    <s v="DRC005028-01"/>
    <s v="螺纹盘POLE B"/>
    <s v="O12"/>
    <n v="202"/>
    <x v="1"/>
    <s v="HVX"/>
    <x v="0"/>
    <s v="Order specific"/>
    <n v="2100"/>
    <n v="414"/>
    <n v="0"/>
    <n v="18.93"/>
    <n v="0"/>
    <n v="0"/>
    <n v="1583"/>
    <n v="7837.0199999999995"/>
    <n v="0.92229943145925453"/>
    <n v="0"/>
    <n v="0"/>
    <n v="0"/>
    <n v="29966.19"/>
    <s v="Order specific"/>
    <s v="Order specific"/>
    <s v="A"/>
    <s v=""/>
    <n v="0"/>
  </r>
  <r>
    <s v="DRC005092-06"/>
    <s v="PIN"/>
    <s v="O12"/>
    <n v="202"/>
    <x v="1"/>
    <s v="HVX"/>
    <x v="0"/>
    <s v="Order specific"/>
    <n v="2100"/>
    <n v="107"/>
    <n v="0"/>
    <n v="9.7799999999999994"/>
    <n v="0"/>
    <n v="0"/>
    <n v="339"/>
    <n v="1046.46"/>
    <n v="445.75221238938047"/>
    <n v="0"/>
    <n v="0"/>
    <n v="0"/>
    <n v="3315.4199999999996"/>
    <s v="Order specific"/>
    <s v="Order specific"/>
    <s v="B"/>
    <s v=""/>
    <n v="0"/>
  </r>
  <r>
    <s v="DRC005105-01"/>
    <s v="中间相拨叉销"/>
    <s v="VMI"/>
    <n v="202"/>
    <x v="1"/>
    <s v="HVX"/>
    <x v="2"/>
    <s v="MRP"/>
    <s v="VMI"/>
    <n v="73"/>
    <n v="0"/>
    <n v="13.31"/>
    <n v="0"/>
    <n v="0"/>
    <n v="3838"/>
    <n v="971.63"/>
    <n v="10.175872850442939"/>
    <n v="0"/>
    <n v="0"/>
    <n v="0"/>
    <n v="51083.78"/>
    <s v="&lt;15 days"/>
    <n v="2"/>
    <s v="B"/>
    <n v="14"/>
    <n v="0"/>
  </r>
  <r>
    <s v="DRC005106-03"/>
    <s v="AXLE"/>
    <s v="O12"/>
    <n v="202"/>
    <x v="1"/>
    <s v="HVX"/>
    <x v="0"/>
    <s v="Order specific"/>
    <n v="2100"/>
    <n v="124"/>
    <n v="2"/>
    <n v="20.49"/>
    <n v="0"/>
    <n v="0"/>
    <n v="2580"/>
    <n v="2540.7599999999998"/>
    <n v="10.327519379844961"/>
    <n v="0"/>
    <n v="0"/>
    <n v="40.98"/>
    <n v="52864.2"/>
    <s v="Order specific"/>
    <s v="Order specific"/>
    <s v="B"/>
    <s v=""/>
    <n v="0"/>
  </r>
  <r>
    <s v="DRC005106-04"/>
    <s v="AXLE"/>
    <s v="O12"/>
    <n v="202"/>
    <x v="1"/>
    <s v="HVX"/>
    <x v="0"/>
    <s v="Order specific"/>
    <n v="2100"/>
    <n v="16"/>
    <n v="4"/>
    <n v="26.13"/>
    <n v="0"/>
    <n v="0"/>
    <n v="488"/>
    <n v="418.08"/>
    <n v="92.745901639344268"/>
    <n v="0"/>
    <n v="0"/>
    <n v="104.52"/>
    <n v="12751.439999999999"/>
    <s v="Order specific"/>
    <s v="Order specific"/>
    <s v="C"/>
    <s v=""/>
    <n v="0"/>
  </r>
  <r>
    <s v="DRC005128-01"/>
    <s v="INSULATING GASKET"/>
    <s v="O12"/>
    <n v="202"/>
    <x v="1"/>
    <s v="HVX"/>
    <x v="0"/>
    <s v="Order specific"/>
    <n v="2100"/>
    <n v="771"/>
    <n v="0"/>
    <n v="67.569999999999993"/>
    <n v="0"/>
    <n v="0"/>
    <n v="339"/>
    <n v="52096.469999999994"/>
    <n v="17.227138643067846"/>
    <n v="0"/>
    <n v="0"/>
    <n v="0"/>
    <n v="22906.229999999996"/>
    <s v="Order specific"/>
    <s v="Order specific"/>
    <s v="A"/>
    <s v=""/>
    <n v="0"/>
  </r>
  <r>
    <s v="DRC005129-01"/>
    <s v="灭弧室固定圈"/>
    <s v="X40"/>
    <n v="202"/>
    <x v="1"/>
    <s v="HVX"/>
    <x v="0"/>
    <s v="Order specific"/>
    <n v="2100"/>
    <n v="1"/>
    <n v="0"/>
    <n v="75.81"/>
    <n v="0"/>
    <n v="0"/>
    <n v="260"/>
    <n v="75.81"/>
    <n v="1082.3653846153848"/>
    <n v="0"/>
    <n v="0"/>
    <n v="0"/>
    <n v="19710.600000000002"/>
    <s v="Order specific"/>
    <s v="Order specific"/>
    <s v="C"/>
    <s v=""/>
    <n v="0"/>
  </r>
  <r>
    <s v="DRC005163-01"/>
    <s v="IP板上装配航空插联锁件"/>
    <s v="SM"/>
    <n v="202"/>
    <x v="1"/>
    <s v="HVX"/>
    <x v="1"/>
    <s v="kanban"/>
    <n v="2600"/>
    <n v="243"/>
    <n v="420"/>
    <n v="6.3"/>
    <n v="0"/>
    <n v="150"/>
    <n v="3599"/>
    <n v="1530.8999999999999"/>
    <n v="0.10141706029452625"/>
    <n v="0"/>
    <n v="472.5"/>
    <n v="2646"/>
    <n v="22673.7"/>
    <s v="&lt;15 days"/>
    <n v="2"/>
    <s v="B"/>
    <n v="14"/>
    <n v="0"/>
  </r>
  <r>
    <s v="DRC005166-01"/>
    <s v="SEALING END CENTRE"/>
    <s v="HVX"/>
    <n v="202"/>
    <x v="1"/>
    <s v="HVX"/>
    <x v="0"/>
    <s v="Order specific"/>
    <n v="2100"/>
    <n v="1"/>
    <n v="0"/>
    <n v="30.04"/>
    <n v="0"/>
    <n v="0"/>
    <n v="1"/>
    <n v="30.04"/>
    <n v="88695"/>
    <n v="0"/>
    <n v="0"/>
    <n v="0"/>
    <n v="30.04"/>
    <s v="Order specific"/>
    <s v="Order specific"/>
    <s v="C"/>
    <s v=""/>
    <n v="0"/>
  </r>
  <r>
    <s v="DRC005167-01"/>
    <s v="SEALING END"/>
    <s v="VMI"/>
    <n v="202"/>
    <x v="1"/>
    <s v="HVX"/>
    <x v="2"/>
    <s v="MRP"/>
    <s v="VMI"/>
    <n v="49"/>
    <n v="0"/>
    <n v="20.59"/>
    <n v="0"/>
    <n v="0"/>
    <n v="2355"/>
    <n v="1008.91"/>
    <n v="0.15498938428874734"/>
    <n v="0"/>
    <n v="0"/>
    <n v="0"/>
    <n v="48489.45"/>
    <s v="&lt;15 days"/>
    <n v="2"/>
    <s v="B"/>
    <n v="14"/>
    <n v="0"/>
  </r>
  <r>
    <s v="DRC005168-01"/>
    <s v="SEALING END"/>
    <s v="VMI"/>
    <n v="202"/>
    <x v="1"/>
    <s v="HVX"/>
    <x v="2"/>
    <s v="MRP"/>
    <s v="VMI"/>
    <n v="49"/>
    <n v="0"/>
    <n v="20.59"/>
    <n v="0"/>
    <n v="0"/>
    <n v="2355"/>
    <n v="1008.91"/>
    <n v="7.5944798301486198"/>
    <n v="0"/>
    <n v="0"/>
    <n v="0"/>
    <n v="48489.45"/>
    <s v="&lt;15 days"/>
    <n v="2"/>
    <s v="B"/>
    <n v="14"/>
    <n v="0"/>
  </r>
  <r>
    <s v="DRC005170-01"/>
    <s v="IP板左"/>
    <s v="VMI"/>
    <n v="202"/>
    <x v="1"/>
    <s v="HVX"/>
    <x v="2"/>
    <s v="MRP"/>
    <s v="VMI"/>
    <n v="20"/>
    <n v="0"/>
    <n v="21.73"/>
    <n v="0"/>
    <n v="0"/>
    <n v="303"/>
    <n v="434.6"/>
    <n v="59.026402640264024"/>
    <n v="0"/>
    <n v="0"/>
    <n v="0"/>
    <n v="6584.1900000000005"/>
    <s v="&lt;90 days"/>
    <n v="3"/>
    <s v="C"/>
    <n v="21"/>
    <n v="184.78749745596869"/>
  </r>
  <r>
    <s v="DRC005171-01"/>
    <s v="IP板右"/>
    <s v="VMI"/>
    <n v="202"/>
    <x v="1"/>
    <s v="HVX"/>
    <x v="2"/>
    <s v="MRP"/>
    <s v="VMI"/>
    <n v="20"/>
    <n v="0"/>
    <n v="21.73"/>
    <n v="0"/>
    <n v="0"/>
    <n v="303"/>
    <n v="434.6"/>
    <n v="24.092409240924091"/>
    <n v="0"/>
    <n v="0"/>
    <n v="0"/>
    <n v="6584.1900000000005"/>
    <s v="&lt;30 days"/>
    <n v="3"/>
    <s v="C"/>
    <n v="21"/>
    <n v="36.81716876712327"/>
  </r>
  <r>
    <s v="DRC005172-01"/>
    <s v="IP板左"/>
    <s v="VMI"/>
    <n v="202"/>
    <x v="1"/>
    <s v="HVX"/>
    <x v="2"/>
    <s v="MRP"/>
    <s v="VMI"/>
    <n v="20"/>
    <n v="0"/>
    <n v="41.88"/>
    <n v="0"/>
    <n v="0"/>
    <n v="303"/>
    <n v="837.6"/>
    <n v="24.092409240924091"/>
    <n v="0"/>
    <n v="0"/>
    <n v="0"/>
    <n v="12689.640000000001"/>
    <s v="&lt;30 days"/>
    <n v="2"/>
    <s v="C"/>
    <n v="14"/>
    <n v="231.57689424657539"/>
  </r>
  <r>
    <s v="DRC005173-01"/>
    <s v="大电流活门"/>
    <s v="O12"/>
    <n v="212"/>
    <x v="1"/>
    <s v="HVX"/>
    <x v="0"/>
    <s v="Order specific"/>
    <n v="2100"/>
    <n v="162"/>
    <n v="0"/>
    <n v="18"/>
    <n v="0"/>
    <n v="0"/>
    <n v="1256"/>
    <n v="2916"/>
    <n v="5.8121019108280256"/>
    <n v="0"/>
    <n v="0"/>
    <n v="0"/>
    <n v="22608"/>
    <s v="Order specific"/>
    <s v="Order specific"/>
    <s v="B"/>
    <s v=""/>
    <n v="0"/>
  </r>
  <r>
    <s v="DRC005174-01"/>
    <s v="IP板右"/>
    <s v="VMI"/>
    <n v="202"/>
    <x v="1"/>
    <s v="HVX"/>
    <x v="2"/>
    <s v="MRP"/>
    <s v="VMI"/>
    <n v="4"/>
    <n v="0"/>
    <n v="30.85"/>
    <n v="0"/>
    <n v="0"/>
    <n v="383"/>
    <n v="123.4"/>
    <n v="154.38642297650131"/>
    <n v="0"/>
    <n v="0"/>
    <n v="0"/>
    <n v="11815.550000000001"/>
    <s v="&gt;90 days"/>
    <n v="2"/>
    <s v="C"/>
    <n v="14"/>
    <n v="74.058531912734651"/>
  </r>
  <r>
    <s v="DRC005175-01"/>
    <s v="IP板左"/>
    <s v="VMI"/>
    <n v="202"/>
    <x v="1"/>
    <s v="HVX"/>
    <x v="2"/>
    <s v="MRP"/>
    <s v="VMI"/>
    <n v="4"/>
    <n v="0"/>
    <n v="31.85"/>
    <n v="0"/>
    <n v="0"/>
    <n v="383"/>
    <n v="127.4"/>
    <n v="3.8120104438642297"/>
    <n v="0"/>
    <n v="0"/>
    <n v="0"/>
    <n v="12198.550000000001"/>
    <s v="&lt;15 days"/>
    <n v="2"/>
    <s v="C"/>
    <n v="14"/>
    <n v="0"/>
  </r>
  <r>
    <s v="DRC005176-01"/>
    <s v="IP板右"/>
    <s v="VMI"/>
    <n v="202"/>
    <x v="1"/>
    <s v="HVX"/>
    <x v="2"/>
    <s v="MRP"/>
    <s v="VMI"/>
    <n v="4"/>
    <n v="0"/>
    <n v="56.4"/>
    <n v="0"/>
    <n v="0"/>
    <n v="383"/>
    <n v="225.6"/>
    <n v="3.8120104438642297"/>
    <n v="0"/>
    <n v="0"/>
    <n v="0"/>
    <n v="21601.200000000001"/>
    <s v="&lt;15 days"/>
    <n v="2"/>
    <s v="C"/>
    <n v="14"/>
    <n v="0"/>
  </r>
  <r>
    <s v="DRC005177-01"/>
    <s v="SPACER"/>
    <s v="SM"/>
    <n v="212"/>
    <x v="1"/>
    <s v="HVX"/>
    <x v="1"/>
    <s v="kanban"/>
    <n v="2600"/>
    <n v="336"/>
    <n v="415"/>
    <n v="1.5"/>
    <n v="0"/>
    <n v="112"/>
    <n v="734"/>
    <n v="504"/>
    <n v="1.9891008174386919"/>
    <n v="0"/>
    <n v="84"/>
    <n v="622.5"/>
    <n v="1101"/>
    <s v="&lt;15 days"/>
    <n v="3"/>
    <s v="C"/>
    <n v="21"/>
    <n v="0"/>
  </r>
  <r>
    <s v="DRC005185-01"/>
    <s v="GUIDE ROD"/>
    <s v="SM"/>
    <n v="202"/>
    <x v="1"/>
    <s v="HVX"/>
    <x v="1"/>
    <s v="kanban"/>
    <n v="2600"/>
    <n v="546"/>
    <n v="1000"/>
    <n v="1.95"/>
    <n v="0"/>
    <n v="200"/>
    <n v="4990"/>
    <n v="1064.7"/>
    <n v="24.577154308617231"/>
    <n v="0"/>
    <n v="195"/>
    <n v="1950"/>
    <n v="9730.5"/>
    <s v="&lt;30 days"/>
    <n v="3"/>
    <s v="B"/>
    <n v="21"/>
    <n v="102.27683219178071"/>
  </r>
  <r>
    <s v="DRC005186-01"/>
    <s v="AXLE"/>
    <s v="SM"/>
    <n v="202"/>
    <x v="1"/>
    <s v="HVX"/>
    <x v="1"/>
    <s v="kanban"/>
    <n v="2600"/>
    <n v="175"/>
    <n v="2000"/>
    <n v="0.93"/>
    <n v="0"/>
    <n v="400"/>
    <n v="8634"/>
    <n v="162.75"/>
    <n v="23.082001389854067"/>
    <n v="0"/>
    <n v="186"/>
    <n v="1860"/>
    <n v="8029.6200000000008"/>
    <s v="&lt;30 days"/>
    <n v="3"/>
    <s v="C"/>
    <n v="21"/>
    <n v="9.6888556375131873"/>
  </r>
  <r>
    <s v="DRC005188-01"/>
    <s v="拨叉销"/>
    <s v="O12"/>
    <n v="202"/>
    <x v="1"/>
    <s v="HVX"/>
    <x v="0"/>
    <s v="Order specific"/>
    <n v="2100"/>
    <n v="33"/>
    <n v="18"/>
    <n v="13.15"/>
    <n v="0"/>
    <n v="0"/>
    <n v="213"/>
    <n v="433.95"/>
    <n v="299.88262910798119"/>
    <n v="0"/>
    <n v="0"/>
    <n v="236.70000000000002"/>
    <n v="2800.9500000000003"/>
    <s v="Order specific"/>
    <s v="Order specific"/>
    <s v="C"/>
    <s v=""/>
    <n v="0"/>
  </r>
  <r>
    <s v="DRC005204-01"/>
    <s v="PIN"/>
    <s v="SM"/>
    <n v="202"/>
    <x v="1"/>
    <s v="HVX"/>
    <x v="1"/>
    <s v="kanban"/>
    <n v="2600"/>
    <n v="718"/>
    <n v="600"/>
    <n v="0.61"/>
    <n v="0"/>
    <n v="200"/>
    <n v="3561"/>
    <n v="437.98"/>
    <n v="3.3824768323504633"/>
    <n v="0"/>
    <n v="61"/>
    <n v="366"/>
    <n v="2172.21"/>
    <s v="&lt;15 days"/>
    <n v="3"/>
    <s v="C"/>
    <n v="21"/>
    <n v="0"/>
  </r>
  <r>
    <s v="DRC005281-01"/>
    <s v="SPACER"/>
    <s v="SM"/>
    <n v="212"/>
    <x v="1"/>
    <s v="HVX"/>
    <x v="1"/>
    <s v="kanban"/>
    <n v="2600"/>
    <n v="309"/>
    <n v="500"/>
    <n v="2"/>
    <n v="0"/>
    <n v="100"/>
    <n v="1464"/>
    <n v="618"/>
    <n v="179.00956284153006"/>
    <n v="0"/>
    <n v="100"/>
    <n v="1000"/>
    <n v="2928"/>
    <s v="&gt;90 days"/>
    <n v="3"/>
    <s v="C"/>
    <n v="21"/>
    <n v="360.03071271034457"/>
  </r>
  <r>
    <s v="DRC005281-02"/>
    <s v="SPACER"/>
    <s v="VMI"/>
    <n v="212"/>
    <x v="1"/>
    <s v="HVX"/>
    <x v="2"/>
    <s v="MRP"/>
    <s v="VMI"/>
    <n v="196"/>
    <n v="0"/>
    <n v="2.57"/>
    <n v="0"/>
    <n v="0"/>
    <n v="9355"/>
    <n v="503.71999999999997"/>
    <n v="12.056119722073756"/>
    <n v="0"/>
    <n v="0"/>
    <n v="0"/>
    <n v="24042.35"/>
    <s v="&lt;15 days"/>
    <n v="2"/>
    <s v="C"/>
    <n v="14"/>
    <n v="0"/>
  </r>
  <r>
    <s v="DRC005281-03"/>
    <s v="SPACER"/>
    <s v="SM"/>
    <n v="212"/>
    <x v="1"/>
    <s v="HVX"/>
    <x v="1"/>
    <s v="kanban"/>
    <n v="2600"/>
    <n v="893"/>
    <n v="400"/>
    <n v="1.5"/>
    <n v="0"/>
    <n v="100"/>
    <n v="1361"/>
    <n v="1339.5"/>
    <n v="52.564290962527551"/>
    <n v="0"/>
    <n v="75"/>
    <n v="600"/>
    <n v="2041.5"/>
    <s v="&lt;90 days"/>
    <n v="3"/>
    <s v="B"/>
    <n v="21"/>
    <n v="530.87451956947166"/>
  </r>
  <r>
    <s v="DRC005304-04"/>
    <s v="CONTACT SLEEVE"/>
    <s v="O12"/>
    <n v="202"/>
    <x v="1"/>
    <s v="HVX"/>
    <x v="0"/>
    <s v="Order specific"/>
    <n v="2100"/>
    <n v="3"/>
    <n v="6"/>
    <n v="293"/>
    <n v="0"/>
    <n v="0"/>
    <n v="667"/>
    <n v="879"/>
    <n v="488.67316341829087"/>
    <n v="0"/>
    <n v="0"/>
    <n v="1758"/>
    <n v="195431"/>
    <s v="Order specific"/>
    <s v="Order specific"/>
    <s v="C"/>
    <s v=""/>
    <n v="0"/>
  </r>
  <r>
    <s v="DRC005305-01"/>
    <s v="GASKET"/>
    <s v="O12"/>
    <n v="202"/>
    <x v="1"/>
    <s v="HVX"/>
    <x v="0"/>
    <s v="Order specific"/>
    <n v="2100"/>
    <n v="41"/>
    <n v="0"/>
    <n v="2"/>
    <n v="0"/>
    <n v="0"/>
    <n v="666"/>
    <n v="82"/>
    <n v="1.6441441441441442"/>
    <n v="0"/>
    <n v="0"/>
    <n v="0"/>
    <n v="1332"/>
    <s v="Order specific"/>
    <s v="Order specific"/>
    <s v="C"/>
    <s v=""/>
    <n v="0"/>
  </r>
  <r>
    <s v="DRC005312-01"/>
    <s v="GUIDE ROD"/>
    <s v="SM"/>
    <n v="212"/>
    <x v="1"/>
    <s v="HVX"/>
    <x v="1"/>
    <s v="kanban"/>
    <n v="2600"/>
    <n v="228"/>
    <n v="200"/>
    <n v="3.7"/>
    <n v="0"/>
    <n v="100"/>
    <n v="854"/>
    <n v="843.6"/>
    <n v="17.523419203747071"/>
    <n v="0"/>
    <n v="185"/>
    <n v="740"/>
    <n v="3159.8"/>
    <s v="&lt;30 days"/>
    <n v="3"/>
    <s v="C"/>
    <n v="21"/>
    <n v="0"/>
  </r>
  <r>
    <s v="DRC005312-12"/>
    <s v="合分指示安装片"/>
    <s v="GHA"/>
    <n v="212"/>
    <x v="1"/>
    <s v="HVX"/>
    <x v="0"/>
    <s v="Order specific"/>
    <n v="2100"/>
    <n v="35"/>
    <n v="0"/>
    <n v="15.12"/>
    <n v="0"/>
    <n v="0"/>
    <n v="8"/>
    <n v="529.19999999999993"/>
    <n v="10402.5"/>
    <n v="0"/>
    <n v="0"/>
    <n v="0"/>
    <n v="120.96"/>
    <s v="Order specific"/>
    <s v="Order specific"/>
    <s v="C"/>
    <s v=""/>
    <n v="0"/>
  </r>
  <r>
    <s v="DRC005314-02"/>
    <s v="大电流合分闸指示牌"/>
    <s v="VMI"/>
    <n v="202"/>
    <x v="1"/>
    <s v="HVX"/>
    <x v="2"/>
    <s v="MRP"/>
    <s v="VMI"/>
    <n v="2"/>
    <n v="0"/>
    <n v="6.65"/>
    <n v="0"/>
    <n v="0"/>
    <n v="320"/>
    <n v="13.3"/>
    <n v="39.921875"/>
    <n v="0"/>
    <n v="0"/>
    <n v="0"/>
    <n v="2128"/>
    <s v="&lt;90 days"/>
    <n v="3"/>
    <s v="C"/>
    <n v="21"/>
    <n v="4.1605315068493152"/>
  </r>
  <r>
    <s v="DRC005315-01"/>
    <s v="GUIDE ROD"/>
    <s v="SM"/>
    <n v="212"/>
    <x v="1"/>
    <s v="HVX"/>
    <x v="1"/>
    <s v="kanban"/>
    <n v="2600"/>
    <n v="304"/>
    <n v="400"/>
    <n v="4.53"/>
    <n v="0"/>
    <n v="100"/>
    <n v="1166"/>
    <n v="1377.1200000000001"/>
    <n v="0.62607204116638082"/>
    <n v="0"/>
    <n v="226.5"/>
    <n v="1812"/>
    <n v="5281.9800000000005"/>
    <s v="&lt;15 days"/>
    <n v="3"/>
    <s v="B"/>
    <n v="21"/>
    <n v="0"/>
  </r>
  <r>
    <s v="DRC005332-01"/>
    <s v="CONTACT SPRING"/>
    <s v="SM"/>
    <n v="219"/>
    <x v="1"/>
    <s v="HVX"/>
    <x v="1"/>
    <s v="kanban"/>
    <n v="2600"/>
    <n v="281"/>
    <n v="180"/>
    <n v="3.9"/>
    <n v="0"/>
    <n v="90"/>
    <n v="1479"/>
    <n v="1095.8999999999999"/>
    <n v="75.023664638269096"/>
    <n v="0"/>
    <n v="175.5"/>
    <n v="702"/>
    <n v="5768.0999999999995"/>
    <s v="&lt;90 days"/>
    <n v="3"/>
    <s v="B"/>
    <n v="21"/>
    <n v="520.83556140951691"/>
  </r>
  <r>
    <s v="DRC005333-01"/>
    <s v="大电流分闸弹簧"/>
    <s v="VMI"/>
    <n v="219"/>
    <x v="1"/>
    <s v="HVX"/>
    <x v="2"/>
    <s v="MRP"/>
    <s v="VMI"/>
    <n v="6"/>
    <n v="0"/>
    <n v="11.16"/>
    <n v="0"/>
    <n v="0"/>
    <n v="960"/>
    <n v="66.960000000000008"/>
    <n v="106.83854166666667"/>
    <n v="0"/>
    <n v="0"/>
    <n v="0"/>
    <n v="10713.6"/>
    <s v="&gt;90 days"/>
    <n v="2"/>
    <s v="C"/>
    <n v="14"/>
    <n v="38.402521327938388"/>
  </r>
  <r>
    <s v="DRC005367-01"/>
    <s v="灭弧室定位圈"/>
    <s v="O12"/>
    <n v="202"/>
    <x v="1"/>
    <s v="HVX"/>
    <x v="0"/>
    <s v="Order specific"/>
    <n v="2100"/>
    <n v="44"/>
    <n v="0"/>
    <n v="53.87"/>
    <n v="0"/>
    <n v="0"/>
    <n v="327"/>
    <n v="2370.2799999999997"/>
    <n v="6.6972477064220186"/>
    <n v="0"/>
    <n v="0"/>
    <n v="0"/>
    <n v="17615.489999999998"/>
    <s v="Order specific"/>
    <s v="Order specific"/>
    <s v="B"/>
    <s v=""/>
    <n v="0"/>
  </r>
  <r>
    <s v="DRC005394-01"/>
    <s v="LEVER"/>
    <s v="SM"/>
    <n v="202"/>
    <x v="1"/>
    <s v="HVX"/>
    <x v="1"/>
    <s v="kanban"/>
    <n v="2600"/>
    <n v="281"/>
    <n v="200"/>
    <n v="3"/>
    <n v="0"/>
    <n v="200"/>
    <n v="3700"/>
    <n v="843"/>
    <n v="4.3405405405405402"/>
    <n v="0"/>
    <n v="300"/>
    <n v="600"/>
    <n v="11100"/>
    <s v="&lt;15 days"/>
    <n v="2"/>
    <s v="C"/>
    <n v="14"/>
    <n v="0"/>
  </r>
  <r>
    <s v="DRC005395-01"/>
    <s v="PIN"/>
    <s v="SM"/>
    <n v="202"/>
    <x v="1"/>
    <s v="HVX"/>
    <x v="1"/>
    <s v="kanban"/>
    <n v="2600"/>
    <n v="1123"/>
    <n v="1400"/>
    <n v="1"/>
    <n v="0"/>
    <n v="350"/>
    <n v="6598"/>
    <n v="1123"/>
    <n v="15.544862079418007"/>
    <n v="0"/>
    <n v="175"/>
    <n v="1400"/>
    <n v="6598"/>
    <s v="&lt;30 days"/>
    <n v="3"/>
    <s v="B"/>
    <n v="21"/>
    <n v="0"/>
  </r>
  <r>
    <s v="DRC005439-01"/>
    <s v="LEVER"/>
    <s v="SM"/>
    <n v="202"/>
    <x v="1"/>
    <s v="HVX"/>
    <x v="1"/>
    <s v="kanban"/>
    <n v="2600"/>
    <n v="735"/>
    <n v="900"/>
    <n v="3.68"/>
    <n v="0"/>
    <n v="300"/>
    <n v="6332"/>
    <n v="2704.8"/>
    <n v="64.733891345546425"/>
    <n v="0"/>
    <n v="552"/>
    <n v="3312"/>
    <n v="23301.760000000002"/>
    <s v="&lt;90 days"/>
    <n v="2"/>
    <s v="B"/>
    <n v="14"/>
    <n v="1399.0896802742168"/>
  </r>
  <r>
    <s v="DRC005452-01"/>
    <s v="间隙铜圈"/>
    <s v="O12"/>
    <n v="212"/>
    <x v="1"/>
    <s v="HVX"/>
    <x v="0"/>
    <s v="Order specific"/>
    <n v="2100"/>
    <n v="3"/>
    <n v="0"/>
    <n v="5.59"/>
    <n v="0"/>
    <n v="0"/>
    <n v="339"/>
    <n v="16.77"/>
    <n v="791.37168141592917"/>
    <n v="0"/>
    <n v="0"/>
    <n v="0"/>
    <n v="1895.01"/>
    <s v="Order specific"/>
    <s v="Order specific"/>
    <s v="C"/>
    <s v=""/>
    <n v="0"/>
  </r>
  <r>
    <s v="DRC005457-01"/>
    <s v="密封圈"/>
    <s v="O12"/>
    <n v="202"/>
    <x v="1"/>
    <s v="HVX"/>
    <x v="0"/>
    <s v="Order specific"/>
    <n v="2100"/>
    <n v="210"/>
    <n v="12"/>
    <n v="0.5"/>
    <n v="0"/>
    <n v="0"/>
    <n v="1423"/>
    <n v="105"/>
    <n v="0.76950105411103298"/>
    <n v="0"/>
    <n v="0"/>
    <n v="6"/>
    <n v="711.5"/>
    <s v="Order specific"/>
    <s v="Order specific"/>
    <s v="C"/>
    <s v=""/>
    <n v="0"/>
  </r>
  <r>
    <s v="DRC005462-01"/>
    <s v="拉杆连接头"/>
    <s v="O12"/>
    <n v="202"/>
    <x v="1"/>
    <s v="HVX"/>
    <x v="0"/>
    <s v="Order specific"/>
    <n v="2100"/>
    <n v="3"/>
    <n v="0"/>
    <n v="12.25"/>
    <n v="0"/>
    <n v="0"/>
    <n v="339"/>
    <n v="36.75"/>
    <n v="226.10619469026548"/>
    <n v="0"/>
    <n v="0"/>
    <n v="0"/>
    <n v="4152.75"/>
    <s v="Order specific"/>
    <s v="Order specific"/>
    <s v="C"/>
    <s v=""/>
    <n v="0"/>
  </r>
  <r>
    <s v="DRC005532-01"/>
    <s v="间隙铜圈"/>
    <s v="O12"/>
    <n v="212"/>
    <x v="1"/>
    <s v="HVX"/>
    <x v="0"/>
    <s v="Order specific"/>
    <n v="2100"/>
    <n v="524"/>
    <n v="0"/>
    <n v="25"/>
    <n v="0"/>
    <n v="0"/>
    <n v="36"/>
    <n v="13100"/>
    <n v="30.416666666666664"/>
    <n v="0"/>
    <n v="0"/>
    <n v="0"/>
    <n v="900"/>
    <s v="Order specific"/>
    <s v="Order specific"/>
    <s v="A"/>
    <s v=""/>
    <n v="0"/>
  </r>
  <r>
    <s v="DRC005556-01"/>
    <s v="大电流分闸弹簧垫圈"/>
    <s v="VMI"/>
    <n v="202"/>
    <x v="1"/>
    <s v="HVX"/>
    <x v="2"/>
    <s v="MRP"/>
    <s v="VMI"/>
    <n v="6"/>
    <n v="0"/>
    <n v="6.02"/>
    <n v="0"/>
    <n v="0"/>
    <n v="961"/>
    <n v="36.119999999999997"/>
    <n v="199.02185223725289"/>
    <n v="0"/>
    <n v="0"/>
    <n v="0"/>
    <n v="5785.2199999999993"/>
    <s v="&gt;90 days"/>
    <n v="3"/>
    <s v="C"/>
    <n v="21"/>
    <n v="21.323781746313919"/>
  </r>
  <r>
    <s v="DRC005577-01"/>
    <s v="GASKET"/>
    <s v="O12"/>
    <n v="202"/>
    <x v="1"/>
    <s v="HVX"/>
    <x v="0"/>
    <s v="Order specific"/>
    <n v="2100"/>
    <n v="420"/>
    <n v="24"/>
    <n v="5.85"/>
    <n v="0"/>
    <n v="0"/>
    <n v="2490"/>
    <n v="2457"/>
    <n v="0.87951807228915668"/>
    <n v="0"/>
    <n v="0"/>
    <n v="140.39999999999998"/>
    <n v="14566.5"/>
    <s v="Order specific"/>
    <s v="Order specific"/>
    <s v="B"/>
    <s v=""/>
    <n v="0"/>
  </r>
  <r>
    <s v="DRC005611-01"/>
    <s v="INDICATOR"/>
    <s v="SM"/>
    <n v="202"/>
    <x v="1"/>
    <s v="HVX"/>
    <x v="1"/>
    <s v="kanban"/>
    <n v="2600"/>
    <n v="277"/>
    <n v="300"/>
    <n v="6.1"/>
    <n v="0"/>
    <n v="100"/>
    <n v="3611"/>
    <n v="1689.6999999999998"/>
    <n v="42.453613957352538"/>
    <n v="0"/>
    <n v="305"/>
    <n v="1830"/>
    <n v="22027.1"/>
    <s v="&lt;90 days"/>
    <n v="2"/>
    <s v="B"/>
    <n v="14"/>
    <n v="747.43995232876728"/>
  </r>
  <r>
    <s v="DRC005676-01"/>
    <s v="PIN"/>
    <s v="SM"/>
    <n v="202"/>
    <x v="1"/>
    <s v="HVX"/>
    <x v="1"/>
    <s v="kanban"/>
    <n v="2600"/>
    <n v="3440"/>
    <n v="1800"/>
    <n v="1.74"/>
    <n v="0"/>
    <n v="450"/>
    <n v="3959"/>
    <n v="5985.6"/>
    <n v="25.538014650164182"/>
    <n v="0"/>
    <n v="391.5"/>
    <n v="3132"/>
    <n v="6888.66"/>
    <s v="&lt;30 days"/>
    <n v="3"/>
    <s v="B"/>
    <n v="21"/>
    <n v="701.98913145739573"/>
  </r>
  <r>
    <s v="DRC005803-01"/>
    <s v="SIDE"/>
    <s v="CVX"/>
    <n v="202"/>
    <x v="1"/>
    <s v="HVX"/>
    <x v="0"/>
    <s v="Order specific"/>
    <n v="2100"/>
    <n v="1"/>
    <n v="0"/>
    <n v="77.53"/>
    <n v="0"/>
    <n v="0"/>
    <n v="1"/>
    <n v="77.53"/>
    <n v="1255600"/>
    <n v="0"/>
    <n v="0"/>
    <n v="0"/>
    <n v="77.53"/>
    <s v="Order specific"/>
    <s v="Order specific"/>
    <s v="C"/>
    <s v=""/>
    <n v="0"/>
  </r>
  <r>
    <s v="DRC005804-01"/>
    <s v="SIDE"/>
    <s v="CVX"/>
    <n v="202"/>
    <x v="1"/>
    <s v="HVX"/>
    <x v="0"/>
    <s v="Order specific"/>
    <n v="2100"/>
    <n v="1"/>
    <n v="0"/>
    <n v="77.62"/>
    <n v="0"/>
    <n v="0"/>
    <n v="1"/>
    <n v="77.62"/>
    <n v="365"/>
    <n v="0"/>
    <n v="0"/>
    <n v="0"/>
    <n v="77.62"/>
    <s v="Order specific"/>
    <s v="Order specific"/>
    <s v="C"/>
    <s v=""/>
    <n v="0"/>
  </r>
  <r>
    <s v="DRC005891-01"/>
    <s v="绝缘盖Pole B"/>
    <s v="O12"/>
    <n v="202"/>
    <x v="1"/>
    <s v="HVX"/>
    <x v="0"/>
    <s v="Order specific"/>
    <n v="2100"/>
    <n v="207"/>
    <n v="0"/>
    <n v="15.38"/>
    <n v="0"/>
    <n v="0"/>
    <n v="730"/>
    <n v="3183.6600000000003"/>
    <n v="0.5"/>
    <n v="0"/>
    <n v="0"/>
    <n v="0"/>
    <n v="11227.400000000001"/>
    <s v="Order specific"/>
    <s v="Order specific"/>
    <s v="B"/>
    <s v=""/>
    <n v="0"/>
  </r>
  <r>
    <s v="DRC005975-01"/>
    <s v="扭簧"/>
    <s v="SM"/>
    <n v="219"/>
    <x v="1"/>
    <s v="HVX"/>
    <x v="1"/>
    <s v="kanban"/>
    <n v="2600"/>
    <n v="382"/>
    <n v="400"/>
    <n v="1"/>
    <n v="0"/>
    <n v="100"/>
    <n v="511"/>
    <n v="382"/>
    <n v="147.85714285714286"/>
    <n v="0"/>
    <n v="50"/>
    <n v="400"/>
    <n v="511"/>
    <s v="&gt;90 days"/>
    <n v="3"/>
    <s v="C"/>
    <n v="21"/>
    <n v="216.31165217391307"/>
  </r>
  <r>
    <s v="DRC006165-01"/>
    <s v="摇把复位轴"/>
    <s v="VMI"/>
    <n v="202"/>
    <x v="1"/>
    <s v="HVX"/>
    <x v="2"/>
    <s v="MRP"/>
    <s v="VMI"/>
    <n v="1"/>
    <n v="0"/>
    <n v="15.2"/>
    <n v="0"/>
    <n v="0"/>
    <n v="2849"/>
    <n v="15.2"/>
    <n v="48.939978939978936"/>
    <n v="0"/>
    <n v="0"/>
    <n v="0"/>
    <n v="43304.799999999996"/>
    <s v="&lt;90 days"/>
    <n v="2"/>
    <s v="C"/>
    <n v="14"/>
    <n v="7.1621990102560424"/>
  </r>
  <r>
    <s v="DRC006585-01"/>
    <s v="手动分闸手动按钮件"/>
    <s v="VMI"/>
    <n v="202"/>
    <x v="1"/>
    <s v="HVX"/>
    <x v="2"/>
    <s v="MRP"/>
    <s v="VMI"/>
    <n v="48"/>
    <n v="0"/>
    <n v="13.25"/>
    <n v="0"/>
    <n v="0"/>
    <n v="30"/>
    <n v="636"/>
    <n v="12.166666666666666"/>
    <n v="0"/>
    <n v="0"/>
    <n v="0"/>
    <n v="397.5"/>
    <s v="&lt;15 days"/>
    <n v="3"/>
    <s v="C"/>
    <n v="21"/>
    <n v="0"/>
  </r>
  <r>
    <s v="DRC007354-02"/>
    <s v="FIXING PLATE"/>
    <s v="HVX"/>
    <n v="105"/>
    <x v="1"/>
    <s v="HVX"/>
    <x v="0"/>
    <s v="Order specific"/>
    <n v="2100"/>
    <n v="6"/>
    <n v="0"/>
    <n v="14.91"/>
    <n v="0"/>
    <n v="0"/>
    <n v="6"/>
    <n v="89.460000000000008"/>
    <n v="2920"/>
    <n v="0"/>
    <n v="0"/>
    <n v="0"/>
    <n v="89.460000000000008"/>
    <s v="Order specific"/>
    <s v="Order specific"/>
    <s v="C"/>
    <s v=""/>
    <n v="0"/>
  </r>
  <r>
    <s v="DRC311549-01"/>
    <s v="WASHER"/>
    <s v="SM"/>
    <n v="202"/>
    <x v="1"/>
    <s v="HVX"/>
    <x v="1"/>
    <s v="kanban"/>
    <n v="2600"/>
    <n v="1907"/>
    <n v="5000"/>
    <n v="1.5"/>
    <n v="0"/>
    <n v="1000"/>
    <n v="13204"/>
    <n v="2860.5"/>
    <n v="0.16585883065737655"/>
    <n v="0"/>
    <n v="750"/>
    <n v="7500"/>
    <n v="19806"/>
    <s v="&lt;15 days"/>
    <n v="2"/>
    <s v="B"/>
    <n v="14"/>
    <n v="0"/>
  </r>
  <r>
    <s v="DRC341030-01"/>
    <s v="绝缘侧板（GHA极柱，不生产了 ?)"/>
    <s v="GHA"/>
    <n v="202"/>
    <x v="1"/>
    <s v="HVX"/>
    <x v="0"/>
    <s v="Order specific"/>
    <n v="2100"/>
    <n v="200"/>
    <n v="0"/>
    <n v="51.3"/>
    <n v="0"/>
    <n v="0"/>
    <n v="1600"/>
    <n v="10260"/>
    <n v="435.03437500000001"/>
    <n v="0"/>
    <n v="0"/>
    <n v="0"/>
    <n v="82080"/>
    <s v="Order specific"/>
    <s v="Order specific"/>
    <s v="A"/>
    <s v=""/>
    <n v="0"/>
  </r>
  <r>
    <s v="DRCC26586-01"/>
    <s v="DOWEL"/>
    <s v="SM"/>
    <n v="202"/>
    <x v="1"/>
    <s v="HVX"/>
    <x v="1"/>
    <s v="kanban"/>
    <n v="2600"/>
    <n v="118"/>
    <n v="0"/>
    <n v="0.65"/>
    <n v="0"/>
    <n v="72"/>
    <n v="72"/>
    <n v="76.7"/>
    <n v="1013.8888888888888"/>
    <n v="0"/>
    <n v="23.400000000000002"/>
    <n v="0"/>
    <n v="46.800000000000004"/>
    <s v="&gt;90 days"/>
    <n v="3"/>
    <s v="C"/>
    <n v="21"/>
    <n v="49.573500493150689"/>
  </r>
  <r>
    <s v="DRCD69147-01"/>
    <s v="ROLLER"/>
    <s v="SM"/>
    <n v="212"/>
    <x v="1"/>
    <s v="HVX"/>
    <x v="1"/>
    <s v="kanban"/>
    <n v="2600"/>
    <n v="542"/>
    <n v="240"/>
    <n v="2.75"/>
    <n v="0"/>
    <n v="240"/>
    <n v="1152"/>
    <n v="1490.5"/>
    <n v="37.387152777777779"/>
    <n v="0"/>
    <n v="330"/>
    <n v="660"/>
    <n v="3168"/>
    <s v="&lt;90 days"/>
    <n v="3"/>
    <s v="B"/>
    <n v="21"/>
    <n v="431.1784290689576"/>
  </r>
  <r>
    <s v="DRCN01433-01"/>
    <s v="固定板"/>
    <s v="VMI"/>
    <n v="202"/>
    <x v="1"/>
    <s v="HVX"/>
    <x v="2"/>
    <s v="MRP"/>
    <s v="VMI"/>
    <n v="4"/>
    <n v="0"/>
    <n v="27.39"/>
    <n v="0"/>
    <n v="0"/>
    <n v="514"/>
    <n v="109.56"/>
    <n v="384.88326848249028"/>
    <n v="0"/>
    <n v="0"/>
    <n v="0"/>
    <n v="14078.460000000001"/>
    <s v="&gt;90 days"/>
    <n v="2"/>
    <s v="C"/>
    <n v="14"/>
    <n v="69.679362515290919"/>
  </r>
  <r>
    <s v="DRCN01765-01"/>
    <s v="凸轮辅开连接片"/>
    <s v="VMI"/>
    <n v="212"/>
    <x v="1"/>
    <s v="HVX"/>
    <x v="2"/>
    <s v="MRP"/>
    <s v="VMI"/>
    <n v="2"/>
    <n v="0"/>
    <n v="7.65"/>
    <n v="0"/>
    <n v="0"/>
    <n v="1752"/>
    <n v="15.3"/>
    <n v="0.83333333333333326"/>
    <n v="0"/>
    <n v="0"/>
    <n v="0"/>
    <n v="13402.800000000001"/>
    <s v="&lt;15 days"/>
    <n v="2"/>
    <s v="C"/>
    <n v="14"/>
    <n v="0"/>
  </r>
  <r>
    <s v="DRCN01766-02"/>
    <s v="机构后封板"/>
    <s v="VMI"/>
    <n v="202"/>
    <x v="1"/>
    <s v="HVX"/>
    <x v="2"/>
    <s v="MRP"/>
    <s v="VMI"/>
    <n v="1"/>
    <n v="0"/>
    <n v="230.13"/>
    <n v="0"/>
    <n v="0"/>
    <n v="867"/>
    <n v="230.13"/>
    <n v="0.84198385236447526"/>
    <n v="0"/>
    <n v="0"/>
    <n v="0"/>
    <n v="199522.71"/>
    <s v="&lt;15 days"/>
    <n v="1"/>
    <s v="C"/>
    <n v="7"/>
    <n v="0"/>
  </r>
  <r>
    <s v="DRCN01767-01"/>
    <s v="烟斗"/>
    <s v="VMI"/>
    <n v="202"/>
    <x v="1"/>
    <s v="HVX"/>
    <x v="2"/>
    <s v="MRP"/>
    <s v="VMI"/>
    <n v="1"/>
    <n v="0"/>
    <n v="38.700000000000003"/>
    <n v="0"/>
    <n v="0"/>
    <n v="866"/>
    <n v="38.700000000000003"/>
    <n v="0.42147806004618937"/>
    <n v="0"/>
    <n v="0"/>
    <n v="0"/>
    <n v="33514.200000000004"/>
    <s v="&lt;15 days"/>
    <n v="2"/>
    <s v="C"/>
    <n v="14"/>
    <n v="0"/>
  </r>
  <r>
    <s v="DRCN01773-02"/>
    <s v="凸轮连接片"/>
    <s v="VMI"/>
    <n v="212"/>
    <x v="1"/>
    <s v="HVX"/>
    <x v="2"/>
    <s v="MRP"/>
    <s v="VMI"/>
    <n v="1"/>
    <n v="0"/>
    <n v="9.6"/>
    <n v="0"/>
    <n v="0"/>
    <n v="866"/>
    <n v="9.6"/>
    <n v="0.42147806004618937"/>
    <n v="0"/>
    <n v="0"/>
    <n v="0"/>
    <n v="8313.6"/>
    <s v="&lt;15 days"/>
    <n v="3"/>
    <s v="C"/>
    <n v="21"/>
    <n v="0"/>
  </r>
  <r>
    <s v="DRCN01774-01"/>
    <s v="凸轮连接片"/>
    <s v="VMI"/>
    <n v="212"/>
    <x v="1"/>
    <s v="HVX"/>
    <x v="2"/>
    <s v="MRP"/>
    <s v="VMI"/>
    <n v="1"/>
    <n v="0"/>
    <n v="6.3"/>
    <n v="0"/>
    <n v="0"/>
    <n v="864"/>
    <n v="6.3"/>
    <n v="0.42245370370370366"/>
    <n v="0"/>
    <n v="0"/>
    <n v="0"/>
    <n v="5443.2"/>
    <s v="&lt;15 days"/>
    <n v="3"/>
    <s v="C"/>
    <n v="21"/>
    <n v="0"/>
  </r>
  <r>
    <s v="DRCN01775-01"/>
    <s v="间隔套"/>
    <s v="O12"/>
    <n v="202"/>
    <x v="1"/>
    <s v="HVX"/>
    <x v="0"/>
    <s v="Order specific"/>
    <n v="2100"/>
    <n v="1"/>
    <n v="0"/>
    <n v="8.5"/>
    <n v="0"/>
    <n v="0"/>
    <n v="17"/>
    <n v="8.5"/>
    <n v="21.470588235294116"/>
    <n v="0"/>
    <n v="0"/>
    <n v="0"/>
    <n v="144.5"/>
    <s v="Order specific"/>
    <s v="Order specific"/>
    <s v="C"/>
    <s v=""/>
    <n v="0"/>
  </r>
  <r>
    <s v="DRCN01787-01"/>
    <s v="分闸半轴"/>
    <s v="VMI"/>
    <n v="202"/>
    <x v="1"/>
    <s v="HVX"/>
    <x v="2"/>
    <s v="MRP"/>
    <s v="VMI"/>
    <n v="1"/>
    <n v="0"/>
    <n v="29"/>
    <n v="0"/>
    <n v="0"/>
    <n v="865"/>
    <n v="29"/>
    <n v="0.42196531791907516"/>
    <n v="0"/>
    <n v="0"/>
    <n v="0"/>
    <n v="25085"/>
    <s v="&lt;15 days"/>
    <n v="2"/>
    <s v="C"/>
    <n v="14"/>
    <n v="0"/>
  </r>
  <r>
    <s v="DRCN01787-02"/>
    <s v="合闸半轴"/>
    <s v="VMI"/>
    <n v="202"/>
    <x v="1"/>
    <s v="HVX"/>
    <x v="2"/>
    <s v="MRP"/>
    <s v="VMI"/>
    <n v="1"/>
    <n v="0"/>
    <n v="29"/>
    <n v="0"/>
    <n v="0"/>
    <n v="866"/>
    <n v="29"/>
    <n v="0.42147806004618937"/>
    <n v="0"/>
    <n v="0"/>
    <n v="0"/>
    <n v="25114"/>
    <s v="&lt;15 days"/>
    <n v="2"/>
    <s v="C"/>
    <n v="14"/>
    <n v="0"/>
  </r>
  <r>
    <s v="DRCN01789-01"/>
    <s v="合分止动块"/>
    <s v="O12"/>
    <n v="202"/>
    <x v="1"/>
    <s v="HVX"/>
    <x v="0"/>
    <s v="Order specific"/>
    <n v="2100"/>
    <n v="2078"/>
    <n v="5728"/>
    <n v="167.1"/>
    <n v="900"/>
    <n v="0"/>
    <n v="16366"/>
    <n v="347233.8"/>
    <n v="2.2302334107295613E-2"/>
    <n v="150390"/>
    <n v="0"/>
    <n v="957148.79999999993"/>
    <n v="2734758.6"/>
    <s v="Order specific"/>
    <s v="Order specific"/>
    <s v="A"/>
    <s v=""/>
    <n v="0"/>
  </r>
  <r>
    <s v="DRCN01790-01"/>
    <s v="卷簧传动大齿轮"/>
    <s v="O12"/>
    <n v="202"/>
    <x v="1"/>
    <s v="HVX"/>
    <x v="0"/>
    <s v="Order specific"/>
    <n v="2100"/>
    <n v="1"/>
    <n v="0"/>
    <n v="65"/>
    <n v="0"/>
    <n v="0"/>
    <n v="0"/>
    <n v="65"/>
    <s v=""/>
    <n v="0"/>
    <n v="0"/>
    <n v="0"/>
    <n v="0"/>
    <s v="Order specific"/>
    <s v="Order specific"/>
    <s v="C"/>
    <s v=""/>
    <n v="0"/>
  </r>
  <r>
    <s v="DRCN01790-02"/>
    <s v="圈簧盒传动大齿轮"/>
    <s v="VMI"/>
    <n v="202"/>
    <x v="1"/>
    <s v="HVX"/>
    <x v="2"/>
    <s v="MRP"/>
    <s v="VMI"/>
    <n v="1"/>
    <n v="0"/>
    <n v="70"/>
    <n v="0"/>
    <n v="0"/>
    <n v="866"/>
    <n v="70"/>
    <n v="0.42147806004618937"/>
    <n v="0"/>
    <n v="0"/>
    <n v="0"/>
    <n v="60620"/>
    <s v="&lt;15 days"/>
    <n v="2"/>
    <s v="C"/>
    <n v="14"/>
    <n v="0"/>
  </r>
  <r>
    <s v="DRCN01796-01"/>
    <s v="圈簧盒传动小齿轮"/>
    <s v="VMI"/>
    <n v="202"/>
    <x v="1"/>
    <s v="HVX"/>
    <x v="2"/>
    <s v="MRP"/>
    <s v="VMI"/>
    <n v="1"/>
    <n v="0"/>
    <n v="48.34"/>
    <n v="0"/>
    <n v="0"/>
    <n v="928"/>
    <n v="48.34"/>
    <n v="0.39331896551724138"/>
    <n v="0"/>
    <n v="0"/>
    <n v="0"/>
    <n v="44859.520000000004"/>
    <s v="&lt;15 days"/>
    <n v="2"/>
    <s v="C"/>
    <n v="14"/>
    <n v="0"/>
  </r>
  <r>
    <s v="DRCN01797-01"/>
    <s v="小鸟件"/>
    <s v="VMI"/>
    <n v="202"/>
    <x v="1"/>
    <s v="HVX"/>
    <x v="2"/>
    <s v="MRP"/>
    <s v="VMI"/>
    <n v="472"/>
    <n v="0"/>
    <n v="35.81"/>
    <n v="0"/>
    <n v="0"/>
    <n v="16831"/>
    <n v="16902.32"/>
    <n v="2.1686174321193036E-2"/>
    <n v="0"/>
    <n v="0"/>
    <n v="0"/>
    <n v="602718.11"/>
    <s v="&lt;15 days"/>
    <n v="1"/>
    <s v="A"/>
    <n v="7"/>
    <n v="0"/>
  </r>
  <r>
    <s v="DRCN02165-01"/>
    <s v="电路板安装盖"/>
    <s v="CVX"/>
    <n v="202"/>
    <x v="1"/>
    <s v="HVX"/>
    <x v="0"/>
    <s v="Order specific"/>
    <n v="2100"/>
    <n v="16"/>
    <n v="0"/>
    <n v="30.94"/>
    <n v="0"/>
    <n v="0"/>
    <n v="48"/>
    <n v="495.04"/>
    <n v="3589.166666666667"/>
    <n v="0"/>
    <n v="0"/>
    <n v="0"/>
    <n v="1485.1200000000001"/>
    <s v="Order specific"/>
    <s v="Order specific"/>
    <s v="C"/>
    <s v=""/>
    <n v="0"/>
  </r>
  <r>
    <s v="DRCN02165-02"/>
    <s v="电路板盖子"/>
    <s v="VMI"/>
    <n v="202"/>
    <x v="1"/>
    <s v="HVX"/>
    <x v="2"/>
    <s v="MRP"/>
    <s v="VMI"/>
    <n v="23"/>
    <n v="0"/>
    <n v="30.94"/>
    <n v="0"/>
    <n v="0"/>
    <n v="480"/>
    <n v="711.62"/>
    <n v="12.166666666666666"/>
    <n v="0"/>
    <n v="0"/>
    <n v="0"/>
    <n v="14851.2"/>
    <s v="&lt;15 days"/>
    <n v="2"/>
    <s v="C"/>
    <n v="14"/>
    <n v="0"/>
  </r>
  <r>
    <s v="DRCN02166-01"/>
    <s v="电路板安装架"/>
    <s v="VMI"/>
    <n v="202"/>
    <x v="1"/>
    <s v="HVX"/>
    <x v="2"/>
    <s v="MRP"/>
    <s v="VMI"/>
    <n v="8"/>
    <n v="0"/>
    <n v="12.5"/>
    <n v="0"/>
    <n v="0"/>
    <n v="77"/>
    <n v="100"/>
    <n v="109.02597402597402"/>
    <n v="0"/>
    <n v="0"/>
    <n v="0"/>
    <n v="962.5"/>
    <s v="&gt;90 days"/>
    <n v="3"/>
    <s v="C"/>
    <n v="21"/>
    <n v="53.287432995830848"/>
  </r>
  <r>
    <s v="DRCN02375-01"/>
    <s v="白色凸轮盘"/>
    <s v="VMI"/>
    <n v="202"/>
    <x v="1"/>
    <s v="HVX"/>
    <x v="2"/>
    <s v="MRP"/>
    <s v="VMI"/>
    <n v="1"/>
    <n v="0"/>
    <n v="200"/>
    <n v="0"/>
    <n v="0"/>
    <n v="848"/>
    <n v="200"/>
    <n v="3.4433962264150941"/>
    <n v="0"/>
    <n v="0"/>
    <n v="0"/>
    <n v="169600"/>
    <s v="&lt;15 days"/>
    <n v="2"/>
    <s v="C"/>
    <n v="14"/>
    <n v="0"/>
  </r>
  <r>
    <s v="DRCN02414-02"/>
    <s v="POLE"/>
    <s v="O12"/>
    <n v="202"/>
    <x v="1"/>
    <s v="HVX"/>
    <x v="0"/>
    <s v="Order specific"/>
    <n v="2100"/>
    <n v="207"/>
    <n v="0"/>
    <n v="1602"/>
    <n v="0"/>
    <n v="0"/>
    <n v="796"/>
    <n v="331614"/>
    <n v="0.45854271356783921"/>
    <n v="0"/>
    <n v="0"/>
    <n v="0"/>
    <n v="1275192"/>
    <s v="Order specific"/>
    <s v="Order specific"/>
    <s v="A"/>
    <s v=""/>
    <n v="0"/>
  </r>
  <r>
    <s v="DRCN02416-01"/>
    <s v="INSULATING ROD"/>
    <s v="O12"/>
    <n v="212"/>
    <x v="1"/>
    <s v="HVX"/>
    <x v="0"/>
    <s v="Order specific"/>
    <n v="2100"/>
    <n v="1"/>
    <n v="2"/>
    <n v="41"/>
    <n v="0"/>
    <n v="0"/>
    <n v="3399"/>
    <n v="41"/>
    <n v="22.228596646072372"/>
    <n v="0"/>
    <n v="0"/>
    <n v="82"/>
    <n v="139359"/>
    <s v="Order specific"/>
    <s v="Order specific"/>
    <s v="C"/>
    <s v=""/>
    <n v="0"/>
  </r>
  <r>
    <s v="DRCN02425-01"/>
    <s v="TRANSMISSION"/>
    <s v="O12"/>
    <n v="202"/>
    <x v="1"/>
    <s v="HVX"/>
    <x v="0"/>
    <s v="Order specific"/>
    <n v="2100"/>
    <n v="70"/>
    <n v="1"/>
    <n v="59.99"/>
    <n v="0"/>
    <n v="0"/>
    <n v="1436"/>
    <n v="4199.3"/>
    <n v="0.25417827298050139"/>
    <n v="0"/>
    <n v="0"/>
    <n v="59.99"/>
    <n v="86145.64"/>
    <s v="Order specific"/>
    <s v="Order specific"/>
    <s v="B"/>
    <s v=""/>
    <n v="0"/>
  </r>
  <r>
    <s v="DRCN02425-03"/>
    <s v="TRANSMISSION"/>
    <s v="O12"/>
    <n v="202"/>
    <x v="1"/>
    <s v="HVX"/>
    <x v="0"/>
    <s v="Order specific"/>
    <n v="2100"/>
    <n v="124"/>
    <n v="2"/>
    <n v="52.66"/>
    <n v="0"/>
    <n v="0"/>
    <n v="2444"/>
    <n v="6529.8399999999992"/>
    <n v="10.454173486088379"/>
    <n v="0"/>
    <n v="0"/>
    <n v="105.32"/>
    <n v="128701.04"/>
    <s v="Order specific"/>
    <s v="Order specific"/>
    <s v="B"/>
    <s v=""/>
    <n v="0"/>
  </r>
  <r>
    <s v="DRCN02425-04"/>
    <s v="TRANSMISSION"/>
    <s v="O12"/>
    <n v="202"/>
    <x v="1"/>
    <s v="HVX"/>
    <x v="0"/>
    <s v="Order specific"/>
    <n v="2100"/>
    <n v="16"/>
    <n v="0"/>
    <n v="51.41"/>
    <n v="0"/>
    <n v="0"/>
    <n v="408"/>
    <n v="822.56"/>
    <n v="110.9313725490196"/>
    <n v="0"/>
    <n v="0"/>
    <n v="0"/>
    <n v="20975.279999999999"/>
    <s v="Order specific"/>
    <s v="Order specific"/>
    <s v="C"/>
    <s v=""/>
    <n v="0"/>
  </r>
  <r>
    <s v="DRCN02460-01"/>
    <s v="SLEEVE"/>
    <s v="SM"/>
    <n v="202"/>
    <x v="1"/>
    <s v="HVX"/>
    <x v="1"/>
    <s v="kanban"/>
    <n v="2600"/>
    <n v="67"/>
    <n v="60"/>
    <n v="4.4000000000000004"/>
    <n v="0"/>
    <n v="30"/>
    <n v="809"/>
    <n v="294.8"/>
    <n v="7.2187886279357221"/>
    <n v="0"/>
    <n v="66"/>
    <n v="264"/>
    <n v="3559.6000000000004"/>
    <s v="&lt;15 days"/>
    <n v="3"/>
    <s v="C"/>
    <n v="21"/>
    <n v="0"/>
  </r>
  <r>
    <s v="DRCN02519-01"/>
    <s v="接触器B相上连接触臂"/>
    <s v="VMI"/>
    <n v="212"/>
    <x v="1"/>
    <s v="HVX"/>
    <x v="2"/>
    <s v="MRP"/>
    <s v="VMI"/>
    <n v="13"/>
    <n v="0"/>
    <n v="122.41"/>
    <n v="0"/>
    <n v="0"/>
    <n v="9"/>
    <n v="1591.33"/>
    <n v="2717.2222222222222"/>
    <n v="0"/>
    <n v="0"/>
    <n v="0"/>
    <n v="1101.69"/>
    <s v="&gt;90 days"/>
    <n v="3"/>
    <s v="B"/>
    <n v="21"/>
    <n v="1042.1607481005929"/>
  </r>
  <r>
    <s v="DRCN02550-02"/>
    <s v="CONNECTION"/>
    <s v="O12"/>
    <n v="202"/>
    <x v="1"/>
    <s v="HVX"/>
    <x v="0"/>
    <s v="Order specific"/>
    <n v="2100"/>
    <n v="42"/>
    <n v="0"/>
    <n v="745.22"/>
    <n v="0"/>
    <n v="0"/>
    <n v="1150"/>
    <n v="31299.24"/>
    <n v="4.1260869565217391"/>
    <n v="0"/>
    <n v="0"/>
    <n v="0"/>
    <n v="857003"/>
    <s v="Order specific"/>
    <s v="Order specific"/>
    <s v="A"/>
    <s v=""/>
    <n v="0"/>
  </r>
  <r>
    <s v="DRCN02550-12"/>
    <s v="POLE B触臂1250A/1600A"/>
    <s v="O12"/>
    <n v="212"/>
    <x v="1"/>
    <s v="HVX"/>
    <x v="0"/>
    <s v="Order specific"/>
    <n v="2100"/>
    <n v="372"/>
    <n v="0"/>
    <n v="167.27"/>
    <n v="0"/>
    <n v="0"/>
    <n v="438"/>
    <n v="62224.44"/>
    <n v="35"/>
    <n v="0"/>
    <n v="0"/>
    <n v="0"/>
    <n v="73264.260000000009"/>
    <s v="Order specific"/>
    <s v="Order specific"/>
    <s v="A"/>
    <s v=""/>
    <n v="0"/>
  </r>
  <r>
    <s v="DRCN02551-03"/>
    <s v="CONNECTION"/>
    <s v="O12"/>
    <n v="202"/>
    <x v="1"/>
    <s v="HVX"/>
    <x v="0"/>
    <s v="Order specific"/>
    <n v="2100"/>
    <n v="6"/>
    <n v="12"/>
    <n v="1437.68"/>
    <n v="0"/>
    <n v="0"/>
    <n v="954"/>
    <n v="8626.08"/>
    <n v="142.32704402515725"/>
    <n v="0"/>
    <n v="0"/>
    <n v="17252.16"/>
    <n v="1371546.72"/>
    <s v="Order specific"/>
    <s v="Order specific"/>
    <s v="A"/>
    <s v=""/>
    <n v="0"/>
  </r>
  <r>
    <s v="DRCN02583-01"/>
    <s v="航空插下联锁件"/>
    <s v="VMI"/>
    <n v="202"/>
    <x v="1"/>
    <s v="HVX"/>
    <x v="2"/>
    <s v="MRP"/>
    <s v="VMI"/>
    <n v="44"/>
    <n v="0"/>
    <n v="3.4"/>
    <n v="0"/>
    <n v="0"/>
    <n v="8"/>
    <n v="149.6"/>
    <n v="273.75"/>
    <n v="0"/>
    <n v="0"/>
    <n v="0"/>
    <n v="27.2"/>
    <s v="&gt;90 days"/>
    <n v="3"/>
    <s v="C"/>
    <n v="21"/>
    <n v="91.161731506849321"/>
  </r>
  <r>
    <s v="DRCN02692-03"/>
    <s v="SUPPORT"/>
    <s v="O12"/>
    <n v="202"/>
    <x v="1"/>
    <s v="HVX"/>
    <x v="0"/>
    <s v="Order specific"/>
    <n v="2100"/>
    <n v="2"/>
    <n v="0"/>
    <n v="546.4"/>
    <n v="0"/>
    <n v="0"/>
    <n v="135"/>
    <n v="1092.8"/>
    <n v="118.96296296296298"/>
    <n v="0"/>
    <n v="0"/>
    <n v="0"/>
    <n v="73764"/>
    <s v="Order specific"/>
    <s v="Order specific"/>
    <s v="B"/>
    <s v=""/>
    <n v="0"/>
  </r>
  <r>
    <s v="DRCN02726-01"/>
    <s v="HEAT SINK"/>
    <s v="O12"/>
    <n v="202"/>
    <x v="1"/>
    <s v="HVX"/>
    <x v="0"/>
    <s v="Order specific"/>
    <n v="2100"/>
    <n v="3"/>
    <n v="6"/>
    <n v="451.76"/>
    <n v="0"/>
    <n v="0"/>
    <n v="477"/>
    <n v="1355.28"/>
    <n v="1.5303983228511531"/>
    <n v="0"/>
    <n v="0"/>
    <n v="2710.56"/>
    <n v="215489.52"/>
    <s v="Order specific"/>
    <s v="Order specific"/>
    <s v="B"/>
    <s v=""/>
    <n v="0"/>
  </r>
  <r>
    <s v="DRCN02745-01"/>
    <s v="主轴摆臂"/>
    <s v="VMI"/>
    <n v="202"/>
    <x v="1"/>
    <s v="HVX"/>
    <x v="2"/>
    <s v="MRP"/>
    <s v="VMI"/>
    <n v="237"/>
    <n v="0"/>
    <n v="27.73"/>
    <n v="0"/>
    <n v="0"/>
    <n v="10823"/>
    <n v="6572.01"/>
    <n v="0.10117342696110136"/>
    <n v="0"/>
    <n v="0"/>
    <n v="0"/>
    <n v="300121.78999999998"/>
    <s v="&lt;15 days"/>
    <n v="1"/>
    <s v="B"/>
    <n v="7"/>
    <n v="0"/>
  </r>
  <r>
    <s v="DRCN02755-01"/>
    <s v="POLE"/>
    <s v="O12"/>
    <n v="202"/>
    <x v="1"/>
    <s v="HVX"/>
    <x v="0"/>
    <s v="Order specific"/>
    <n v="2100"/>
    <n v="3"/>
    <n v="6"/>
    <n v="1661.41"/>
    <n v="0"/>
    <n v="0"/>
    <n v="666"/>
    <n v="4984.2300000000005"/>
    <n v="129.88738738738738"/>
    <n v="0"/>
    <n v="0"/>
    <n v="9968.4600000000009"/>
    <n v="1106499.06"/>
    <s v="Order specific"/>
    <s v="Order specific"/>
    <s v="B"/>
    <s v=""/>
    <n v="0"/>
  </r>
  <r>
    <s v="DRCN02768-07"/>
    <s v="COVER"/>
    <s v="O12"/>
    <n v="202"/>
    <x v="1"/>
    <s v="HVX"/>
    <x v="0"/>
    <s v="Order specific"/>
    <n v="2100"/>
    <n v="3"/>
    <n v="0"/>
    <n v="1047.0999999999999"/>
    <n v="0"/>
    <n v="0"/>
    <n v="570"/>
    <n v="3141.2999999999997"/>
    <n v="1.9210526315789473"/>
    <n v="0"/>
    <n v="0"/>
    <n v="0"/>
    <n v="596847"/>
    <s v="Order specific"/>
    <s v="Order specific"/>
    <s v="B"/>
    <s v=""/>
    <n v="0"/>
  </r>
  <r>
    <s v="DRCN02796-01"/>
    <s v="大电流主轴摆臂"/>
    <s v="VMI"/>
    <n v="202"/>
    <x v="1"/>
    <s v="HVX"/>
    <x v="2"/>
    <s v="MRP"/>
    <s v="VMI"/>
    <n v="6"/>
    <n v="0"/>
    <n v="52.98"/>
    <n v="0"/>
    <n v="0"/>
    <n v="954"/>
    <n v="317.88"/>
    <n v="1.1477987421383649"/>
    <n v="0"/>
    <n v="0"/>
    <n v="0"/>
    <n v="50542.92"/>
    <s v="&lt;15 days"/>
    <n v="2"/>
    <s v="C"/>
    <n v="14"/>
    <n v="0"/>
  </r>
  <r>
    <s v="DRCN02864-01"/>
    <s v="拨叉50KA"/>
    <s v="O12"/>
    <n v="202"/>
    <x v="1"/>
    <s v="HVX"/>
    <x v="0"/>
    <s v="Order specific"/>
    <n v="2100"/>
    <n v="7"/>
    <n v="0"/>
    <n v="257"/>
    <n v="0"/>
    <n v="0"/>
    <n v="111"/>
    <n v="1799"/>
    <n v="19.72972972972973"/>
    <n v="0"/>
    <n v="0"/>
    <n v="0"/>
    <n v="28527"/>
    <s v="Order specific"/>
    <s v="Order specific"/>
    <s v="B"/>
    <s v=""/>
    <n v="0"/>
  </r>
  <r>
    <s v="DRCN02866-01"/>
    <s v="拨叉50KA"/>
    <s v="O12"/>
    <n v="202"/>
    <x v="1"/>
    <s v="HVX"/>
    <x v="0"/>
    <s v="Order specific"/>
    <n v="2100"/>
    <n v="14"/>
    <n v="0"/>
    <n v="256"/>
    <n v="0"/>
    <n v="0"/>
    <n v="80"/>
    <n v="3584"/>
    <n v="31.937499999999996"/>
    <n v="0"/>
    <n v="0"/>
    <n v="0"/>
    <n v="20480"/>
    <s v="Order specific"/>
    <s v="Order specific"/>
    <s v="B"/>
    <s v=""/>
    <n v="0"/>
  </r>
  <r>
    <s v="DRCN02973-01"/>
    <s v="手车翻板联锁件"/>
    <s v="SM"/>
    <n v="202"/>
    <x v="1"/>
    <s v="HVX"/>
    <x v="1"/>
    <s v="kanban"/>
    <n v="2600"/>
    <n v="191"/>
    <n v="300"/>
    <n v="8.2200000000000006"/>
    <n v="0"/>
    <n v="100"/>
    <n v="3760"/>
    <n v="1570.0200000000002"/>
    <n v="1.3590425531914894"/>
    <n v="0"/>
    <n v="411.00000000000006"/>
    <n v="2466"/>
    <n v="30907.200000000001"/>
    <s v="&lt;15 days"/>
    <n v="2"/>
    <s v="B"/>
    <n v="14"/>
    <n v="0"/>
  </r>
  <r>
    <s v="DRCN02974-01"/>
    <s v="PIVOT BRACKET"/>
    <s v="SM"/>
    <n v="202"/>
    <x v="1"/>
    <s v="HVX"/>
    <x v="1"/>
    <s v="kanban"/>
    <n v="2600"/>
    <n v="420"/>
    <n v="300"/>
    <n v="4.09"/>
    <n v="0"/>
    <n v="150"/>
    <n v="3387"/>
    <n v="1717.8"/>
    <n v="20.583111898435195"/>
    <n v="0"/>
    <n v="306.75"/>
    <n v="1227"/>
    <n v="13852.83"/>
    <s v="&lt;30 days"/>
    <n v="2"/>
    <s v="B"/>
    <n v="14"/>
    <n v="362.60746117765183"/>
  </r>
  <r>
    <s v="DRCVS3C01-01"/>
    <s v="接触器灭弧室"/>
    <s v="CVX"/>
    <n v="213"/>
    <x v="1"/>
    <s v="HVX"/>
    <x v="0"/>
    <s v="Order specific"/>
    <n v="2100"/>
    <n v="103"/>
    <n v="660"/>
    <n v="835.95"/>
    <n v="90"/>
    <n v="0"/>
    <n v="1624"/>
    <n v="86102.85"/>
    <n v="94.396551724137936"/>
    <n v="75235.5"/>
    <n v="0"/>
    <n v="551727"/>
    <n v="1357582.8"/>
    <s v="Order specific"/>
    <s v="Order specific"/>
    <s v="A"/>
    <s v=""/>
    <n v="0"/>
  </r>
  <r>
    <s v="FEP401225P0039911S"/>
    <s v="FEP本体（P-000399）"/>
    <s v="VE1"/>
    <n v="105"/>
    <x v="0"/>
    <s v="VEP"/>
    <x v="0"/>
    <s v="Order specific"/>
    <n v="2100"/>
    <n v="5"/>
    <n v="0"/>
    <n v="49835.9"/>
    <n v="0"/>
    <n v="0"/>
    <n v="5"/>
    <n v="249179.5"/>
    <n v="7519.0000000000009"/>
    <n v="0"/>
    <n v="0"/>
    <n v="0"/>
    <n v="249179.5"/>
    <s v="Order specific"/>
    <s v="Order specific"/>
    <s v="A"/>
    <s v=""/>
    <n v="0"/>
  </r>
  <r>
    <s v="FPX12-31-12"/>
    <s v="SF6 CIRCUIT BREAKER"/>
    <s v="FPX"/>
    <n v="213"/>
    <x v="1"/>
    <s v="HVX"/>
    <x v="0"/>
    <s v="Order specific"/>
    <n v="2100"/>
    <n v="15"/>
    <n v="0"/>
    <n v="48438.17"/>
    <n v="0"/>
    <n v="0"/>
    <n v="0"/>
    <n v="726572.54999999993"/>
    <s v=""/>
    <n v="0"/>
    <n v="0"/>
    <n v="0"/>
    <n v="0"/>
    <s v="Order specific"/>
    <s v="Order specific"/>
    <s v="A"/>
    <s v=""/>
    <n v="0"/>
  </r>
  <r>
    <s v="KSGA5.253.042"/>
    <s v="FEP手动储能杆"/>
    <s v="FEP"/>
    <n v="105"/>
    <x v="1"/>
    <s v="HVX"/>
    <x v="0"/>
    <s v="Order specific"/>
    <n v="2100"/>
    <n v="11"/>
    <n v="0"/>
    <n v="0"/>
    <n v="0"/>
    <n v="0"/>
    <n v="11"/>
    <n v="0"/>
    <n v="497.72727272727269"/>
    <n v="0"/>
    <n v="0"/>
    <n v="0"/>
    <n v="0"/>
    <s v="Order specific"/>
    <s v="Order specific"/>
    <s v="D"/>
    <s v=""/>
    <n v="0"/>
  </r>
  <r>
    <s v="M10214/302"/>
    <s v="spring charging handle"/>
    <s v="HVX"/>
    <n v="213"/>
    <x v="1"/>
    <s v="HVX"/>
    <x v="0"/>
    <s v="Order specific"/>
    <n v="2100"/>
    <n v="3"/>
    <n v="0"/>
    <n v="257.76"/>
    <n v="0"/>
    <n v="0"/>
    <n v="0"/>
    <n v="773.28"/>
    <s v=""/>
    <n v="0"/>
    <n v="0"/>
    <n v="0"/>
    <n v="0"/>
    <s v="Order specific"/>
    <s v="Order specific"/>
    <s v="C"/>
    <s v=""/>
    <n v="0"/>
  </r>
  <r>
    <s v="MVIA00008-01"/>
    <s v="拨叉间隔套"/>
    <s v="X40"/>
    <n v="202"/>
    <x v="1"/>
    <s v="HVX"/>
    <x v="0"/>
    <s v="Order specific"/>
    <n v="2100"/>
    <n v="11"/>
    <n v="0"/>
    <n v="2.52"/>
    <n v="0"/>
    <n v="0"/>
    <n v="258"/>
    <n v="27.72"/>
    <n v="4.2441860465116275"/>
    <n v="0"/>
    <n v="0"/>
    <n v="0"/>
    <n v="650.16"/>
    <s v="Order specific"/>
    <s v="Order specific"/>
    <s v="C"/>
    <s v=""/>
    <n v="0"/>
  </r>
  <r>
    <s v="RL-TRC-10-A1"/>
    <s v="电动手车电机控制器 220VDC 2A(配客户）"/>
    <s v="VE2"/>
    <n v="212"/>
    <x v="0"/>
    <s v="VEP"/>
    <x v="0"/>
    <s v="Order specific"/>
    <n v="2100"/>
    <n v="29"/>
    <n v="0"/>
    <n v="505"/>
    <n v="0"/>
    <n v="0"/>
    <n v="162"/>
    <n v="14645"/>
    <n v="24.783950617283949"/>
    <n v="0"/>
    <n v="0"/>
    <n v="0"/>
    <n v="81810"/>
    <s v="Order specific"/>
    <s v="Order specific"/>
    <s v="A"/>
    <s v=""/>
    <n v="0"/>
  </r>
  <r>
    <s v="RL-TRC-10-A1-E"/>
    <s v="TRC-10-A1-E,220VDC,适用650,800,1000mm,2.5A"/>
    <s v="VE2"/>
    <n v="212"/>
    <x v="0"/>
    <s v="VEP"/>
    <x v="0"/>
    <s v="Order specific"/>
    <n v="2100"/>
    <n v="1"/>
    <n v="0"/>
    <n v="515"/>
    <n v="0"/>
    <n v="0"/>
    <n v="1"/>
    <n v="515"/>
    <n v="10585"/>
    <n v="0"/>
    <n v="0"/>
    <n v="0"/>
    <n v="515"/>
    <s v="Order specific"/>
    <s v="Order specific"/>
    <s v="C"/>
    <s v=""/>
    <n v="0"/>
  </r>
  <r>
    <s v="RL-TRC-10-B1-E"/>
    <s v="TRC-10-B1-E,110VDC,适用于650,800mm柜子,2.5A"/>
    <s v="VE2"/>
    <n v="212"/>
    <x v="0"/>
    <s v="VEP"/>
    <x v="0"/>
    <s v="Order specific"/>
    <n v="2100"/>
    <n v="2"/>
    <n v="0"/>
    <n v="515"/>
    <n v="0"/>
    <n v="0"/>
    <n v="10"/>
    <n v="1030"/>
    <n v="36.5"/>
    <n v="0"/>
    <n v="0"/>
    <n v="0"/>
    <n v="5150"/>
    <s v="Order specific"/>
    <s v="Order specific"/>
    <s v="B"/>
    <s v=""/>
    <n v="0"/>
  </r>
  <r>
    <s v="RL-TRC-10-C1"/>
    <s v="TRC-10-C1,48VDC,适用于650,800mm柜子,保护整定值3.9A"/>
    <s v="VE2"/>
    <n v="212"/>
    <x v="0"/>
    <s v="VEP"/>
    <x v="0"/>
    <s v="Order specific"/>
    <n v="2100"/>
    <n v="2"/>
    <n v="0"/>
    <n v="580.75"/>
    <n v="0"/>
    <n v="0"/>
    <n v="0"/>
    <n v="1161.5"/>
    <s v=""/>
    <n v="0"/>
    <n v="0"/>
    <n v="0"/>
    <n v="0"/>
    <s v="Order specific"/>
    <s v="Order specific"/>
    <s v="B"/>
    <s v=""/>
    <n v="0"/>
  </r>
  <r>
    <s v="RL-TRC-10-C1-E"/>
    <s v="TRC-10-C1-E,48VDC,适用于650mm,800mm柜子,4.2A"/>
    <s v="VE2"/>
    <n v="212"/>
    <x v="0"/>
    <s v="VEP"/>
    <x v="0"/>
    <s v="Order specific"/>
    <n v="2100"/>
    <n v="1"/>
    <n v="35"/>
    <n v="590.75"/>
    <n v="0"/>
    <n v="0"/>
    <n v="84"/>
    <n v="590.75"/>
    <n v="8.6904761904761898"/>
    <n v="0"/>
    <n v="0"/>
    <n v="20676.25"/>
    <n v="49623"/>
    <s v="Order specific"/>
    <s v="Order specific"/>
    <s v="C"/>
    <s v=""/>
    <n v="0"/>
  </r>
  <r>
    <s v="SASP00001-01"/>
    <s v="分闸线圈(DC220V)开断31.5KA"/>
    <s v="FEP"/>
    <n v="217"/>
    <x v="0"/>
    <s v="VEP"/>
    <x v="0"/>
    <s v="Order specific"/>
    <n v="2100"/>
    <n v="13"/>
    <n v="0"/>
    <n v="9.8800000000000008"/>
    <n v="0"/>
    <n v="0"/>
    <n v="9"/>
    <n v="128.44"/>
    <n v="40.55555555555555"/>
    <n v="0"/>
    <n v="0"/>
    <n v="0"/>
    <n v="88.92"/>
    <s v="Order specific"/>
    <s v="Order specific"/>
    <s v="C"/>
    <s v=""/>
    <n v="0"/>
  </r>
  <r>
    <s v="SASP50026-02"/>
    <s v="面板(275MM)"/>
    <s v="FEP"/>
    <n v="212"/>
    <x v="0"/>
    <s v="VEP"/>
    <x v="0"/>
    <s v="Order specific"/>
    <n v="2100"/>
    <n v="5"/>
    <n v="3"/>
    <n v="92.48"/>
    <n v="0"/>
    <n v="0"/>
    <n v="33"/>
    <n v="462.40000000000003"/>
    <n v="143.78787878787878"/>
    <n v="0"/>
    <n v="0"/>
    <n v="277.44"/>
    <n v="3051.84"/>
    <s v="Order specific"/>
    <s v="Order specific"/>
    <s v="C"/>
    <s v=""/>
    <n v="0"/>
  </r>
  <r>
    <s v="SASP50027-02"/>
    <s v="面板贴纸"/>
    <s v="FEP"/>
    <n v="202"/>
    <x v="0"/>
    <s v="VEP"/>
    <x v="0"/>
    <s v="Order specific"/>
    <n v="2100"/>
    <n v="8"/>
    <n v="6"/>
    <n v="38"/>
    <n v="0"/>
    <n v="0"/>
    <n v="88"/>
    <n v="304"/>
    <n v="20.738636363636363"/>
    <n v="0"/>
    <n v="0"/>
    <n v="228"/>
    <n v="3344"/>
    <s v="Order specific"/>
    <s v="Order specific"/>
    <s v="C"/>
    <s v=""/>
    <n v="0"/>
  </r>
  <r>
    <s v="SEM101146-01"/>
    <s v="插销杆"/>
    <s v="PMX"/>
    <n v="202"/>
    <x v="1"/>
    <s v="HVX"/>
    <x v="0"/>
    <s v="Order specific"/>
    <n v="2100"/>
    <n v="1"/>
    <n v="0"/>
    <n v="2.44"/>
    <n v="0"/>
    <n v="0"/>
    <n v="0"/>
    <n v="2.44"/>
    <s v=""/>
    <n v="0"/>
    <n v="0"/>
    <n v="0"/>
    <n v="0"/>
    <s v="Order specific"/>
    <s v="Order specific"/>
    <s v="C"/>
    <s v=""/>
    <n v="0"/>
  </r>
  <r>
    <s v="SEM101147-01"/>
    <s v="压簧"/>
    <s v="PMX"/>
    <n v="219"/>
    <x v="1"/>
    <s v="HVX"/>
    <x v="0"/>
    <s v="Order specific"/>
    <n v="2100"/>
    <n v="1"/>
    <n v="0"/>
    <n v="2.04"/>
    <n v="0"/>
    <n v="0"/>
    <n v="1900"/>
    <n v="2.04"/>
    <n v="0.19210526315789472"/>
    <n v="0"/>
    <n v="0"/>
    <n v="0"/>
    <n v="3876"/>
    <s v="Order specific"/>
    <s v="Order specific"/>
    <s v="C"/>
    <s v=""/>
    <n v="0"/>
  </r>
  <r>
    <s v="SEM101148-01"/>
    <s v="微动开关安装盖"/>
    <s v="PMX"/>
    <n v="202"/>
    <x v="1"/>
    <s v="HVX"/>
    <x v="0"/>
    <s v="Order specific"/>
    <n v="2100"/>
    <n v="1"/>
    <n v="0"/>
    <n v="14.82"/>
    <n v="0"/>
    <n v="0"/>
    <n v="0"/>
    <n v="14.82"/>
    <s v=""/>
    <n v="0"/>
    <n v="0"/>
    <n v="0"/>
    <n v="0"/>
    <s v="Order specific"/>
    <s v="Order specific"/>
    <s v="C"/>
    <s v=""/>
    <n v="0"/>
  </r>
  <r>
    <s v="SEM101149-01"/>
    <s v="微动开关安装盒"/>
    <s v="PMX"/>
    <n v="202"/>
    <x v="1"/>
    <s v="HVX"/>
    <x v="0"/>
    <s v="Order specific"/>
    <n v="2100"/>
    <n v="1"/>
    <n v="0"/>
    <n v="21.29"/>
    <n v="0"/>
    <n v="0"/>
    <n v="0"/>
    <n v="21.29"/>
    <s v=""/>
    <n v="0"/>
    <n v="0"/>
    <n v="0"/>
    <n v="0"/>
    <s v="Order specific"/>
    <s v="Order specific"/>
    <s v="C"/>
    <s v=""/>
    <n v="0"/>
  </r>
  <r>
    <s v="SEM101150-01"/>
    <s v="微动开关安装盒贴纸"/>
    <s v="PMX"/>
    <n v="202"/>
    <x v="1"/>
    <s v="HVX"/>
    <x v="0"/>
    <s v="Order specific"/>
    <n v="2100"/>
    <n v="200"/>
    <n v="0"/>
    <n v="0.56000000000000005"/>
    <n v="0"/>
    <n v="0"/>
    <n v="0"/>
    <n v="112.00000000000001"/>
    <s v=""/>
    <n v="0"/>
    <n v="0"/>
    <n v="0"/>
    <n v="0"/>
    <s v="Order specific"/>
    <s v="Order specific"/>
    <s v="C"/>
    <s v=""/>
    <n v="0"/>
  </r>
  <r>
    <s v="ST267-308-261"/>
    <s v="INSULATED WIRE HO5V-K 1.0 BLAC"/>
    <s v="SM"/>
    <n v="202"/>
    <x v="1"/>
    <s v="HVX"/>
    <x v="1"/>
    <s v="kanban"/>
    <n v="2600"/>
    <n v="1500"/>
    <n v="2000"/>
    <n v="1.28"/>
    <n v="0"/>
    <n v="500"/>
    <n v="1172.8"/>
    <n v="1920"/>
    <n v="62.244201909959074"/>
    <n v="0"/>
    <n v="320"/>
    <n v="2560"/>
    <n v="1501.184"/>
    <s v="&lt;90 days"/>
    <n v="3"/>
    <s v="B"/>
    <n v="21"/>
    <n v="839.67102246575337"/>
  </r>
  <r>
    <s v="ST412-112-322"/>
    <s v="screw"/>
    <s v="VXA"/>
    <n v="219"/>
    <x v="1"/>
    <s v="HVX"/>
    <x v="0"/>
    <s v="Order specific"/>
    <n v="2100"/>
    <n v="48"/>
    <n v="0"/>
    <n v="1.1499999999999999"/>
    <n v="0"/>
    <n v="0"/>
    <n v="11"/>
    <n v="55.199999999999996"/>
    <n v="49772.727272727279"/>
    <n v="0"/>
    <n v="0"/>
    <n v="0"/>
    <n v="12.649999999999999"/>
    <s v="Order specific"/>
    <s v="Order specific"/>
    <s v="C"/>
    <s v=""/>
    <n v="0"/>
  </r>
  <r>
    <s v="ST417-111-108"/>
    <s v="鸭嘴触子垫片"/>
    <s v="XA"/>
    <n v="213"/>
    <x v="1"/>
    <s v="HVX"/>
    <x v="0"/>
    <s v="Order specific"/>
    <n v="2100"/>
    <n v="84198"/>
    <n v="50000"/>
    <n v="0.14000000000000001"/>
    <n v="32000"/>
    <n v="0"/>
    <n v="249189"/>
    <n v="11787.720000000001"/>
    <n v="7.0308079409604762E-2"/>
    <n v="4480"/>
    <n v="0"/>
    <n v="7000.0000000000009"/>
    <n v="34886.460000000006"/>
    <s v="Order specific"/>
    <s v="Order specific"/>
    <s v="A"/>
    <s v=""/>
    <n v="0"/>
  </r>
  <r>
    <s v="ST417-111-208"/>
    <s v="鸭嘴触子垫片"/>
    <s v="XA"/>
    <n v="213"/>
    <x v="1"/>
    <s v="HVX"/>
    <x v="0"/>
    <s v="Order specific"/>
    <n v="2100"/>
    <n v="7230"/>
    <n v="0"/>
    <n v="0.46"/>
    <n v="2000"/>
    <n v="0"/>
    <n v="2900"/>
    <n v="3325.8"/>
    <n v="10597.334482758621"/>
    <n v="920"/>
    <n v="0"/>
    <n v="0"/>
    <n v="1334"/>
    <s v="Order specific"/>
    <s v="Order specific"/>
    <s v="B"/>
    <s v=""/>
    <n v="0"/>
  </r>
  <r>
    <s v="ST419-050-164"/>
    <s v="CBHC SCREW M4X16  10.9"/>
    <s v="FEP"/>
    <n v="105"/>
    <x v="0"/>
    <s v="VEP"/>
    <x v="0"/>
    <s v="Order specific"/>
    <n v="2100"/>
    <n v="91"/>
    <n v="6"/>
    <n v="0.21"/>
    <n v="0"/>
    <n v="0"/>
    <n v="144"/>
    <n v="19.11"/>
    <n v="18326.041666666668"/>
    <n v="0"/>
    <n v="0"/>
    <n v="1.26"/>
    <n v="30.24"/>
    <s v="Order specific"/>
    <s v="Order specific"/>
    <s v="C"/>
    <s v=""/>
    <n v="0"/>
  </r>
  <r>
    <s v="ST419-050-256"/>
    <s v="CBHC SCREW M6X20  10.9"/>
    <s v="FEP"/>
    <n v="219"/>
    <x v="0"/>
    <s v="VEP"/>
    <x v="0"/>
    <s v="Order specific"/>
    <n v="2100"/>
    <n v="20"/>
    <n v="12"/>
    <n v="0.23"/>
    <n v="0"/>
    <n v="0"/>
    <n v="192"/>
    <n v="4.6000000000000005"/>
    <n v="172.99479166666666"/>
    <n v="0"/>
    <n v="0"/>
    <n v="2.7600000000000002"/>
    <n v="44.160000000000004"/>
    <s v="Order specific"/>
    <s v="Order specific"/>
    <s v="C"/>
    <s v=""/>
    <n v="0"/>
  </r>
  <r>
    <s v="ST421-080-047"/>
    <s v="铆钉6.5X10.8"/>
    <s v="XA"/>
    <n v="219"/>
    <x v="1"/>
    <s v="HVX"/>
    <x v="0"/>
    <s v="Order specific"/>
    <n v="2100"/>
    <n v="1000"/>
    <n v="0"/>
    <n v="2.2599999999999998"/>
    <n v="0"/>
    <n v="0"/>
    <n v="0"/>
    <n v="2260"/>
    <s v=""/>
    <n v="0"/>
    <n v="0"/>
    <n v="0"/>
    <n v="0"/>
    <s v="Order specific"/>
    <s v="Order specific"/>
    <s v="B"/>
    <s v=""/>
    <n v="0"/>
  </r>
  <r>
    <s v="ST421-248-103"/>
    <s v="STRAIGHT PIN 2X8 STEEL"/>
    <s v="XB"/>
    <n v="202"/>
    <x v="1"/>
    <s v="HVX"/>
    <x v="0"/>
    <s v="Order specific"/>
    <n v="2100"/>
    <n v="4"/>
    <n v="0"/>
    <n v="0.1"/>
    <n v="0"/>
    <n v="0"/>
    <n v="52"/>
    <n v="0.4"/>
    <n v="7019.2307692307686"/>
    <n v="0"/>
    <n v="0"/>
    <n v="0"/>
    <n v="5.2"/>
    <s v="Order specific"/>
    <s v="Order specific"/>
    <s v="C"/>
    <s v=""/>
    <n v="0"/>
  </r>
  <r>
    <s v="ST423-001-325"/>
    <s v="BALL BEARING 6005-2ZNR"/>
    <s v="SM"/>
    <n v="212"/>
    <x v="1"/>
    <s v="HVX"/>
    <x v="1"/>
    <s v="kanban"/>
    <n v="2600"/>
    <n v="813"/>
    <n v="250"/>
    <n v="16.07"/>
    <n v="0"/>
    <n v="250"/>
    <n v="6838"/>
    <n v="13064.91"/>
    <n v="0.21351272301842644"/>
    <n v="0"/>
    <n v="2008.75"/>
    <n v="4017.5"/>
    <n v="109886.66"/>
    <s v="&lt;15 days"/>
    <n v="2"/>
    <s v="A"/>
    <n v="14"/>
    <n v="0"/>
  </r>
  <r>
    <s v="ST423-001-720"/>
    <s v="BALL BEARING 6000-2Z"/>
    <s v="SM"/>
    <n v="219"/>
    <x v="1"/>
    <s v="HVX"/>
    <x v="1"/>
    <s v="kanban"/>
    <n v="2600"/>
    <n v="1056"/>
    <n v="2000"/>
    <n v="4.12"/>
    <n v="0"/>
    <n v="500"/>
    <n v="1098"/>
    <n v="4350.72"/>
    <n v="270.25956284153006"/>
    <n v="0"/>
    <n v="1030"/>
    <n v="8240"/>
    <n v="4523.76"/>
    <s v="&gt;90 days"/>
    <n v="3"/>
    <s v="B"/>
    <n v="21"/>
    <n v="2648.3527374088867"/>
  </r>
  <r>
    <s v="ST423-001-792"/>
    <s v="电动手车轴承"/>
    <s v="VMI"/>
    <n v="219"/>
    <x v="1"/>
    <s v="HVX"/>
    <x v="2"/>
    <s v="MRP"/>
    <s v="VMI"/>
    <n v="2217"/>
    <n v="0"/>
    <n v="5.33"/>
    <n v="0"/>
    <n v="0"/>
    <n v="1464"/>
    <n v="11816.61"/>
    <n v="263.27868852459017"/>
    <n v="0"/>
    <n v="0"/>
    <n v="0"/>
    <n v="7803.12"/>
    <s v="&gt;90 days"/>
    <n v="3"/>
    <s v="A"/>
    <n v="21"/>
    <n v="7176.8909256164388"/>
  </r>
  <r>
    <s v="ST423-020-035"/>
    <s v="主轴拐臂轴承"/>
    <s v="VMI"/>
    <n v="219"/>
    <x v="1"/>
    <s v="HVX"/>
    <x v="2"/>
    <s v="MRP"/>
    <s v="VMI"/>
    <n v="1"/>
    <n v="0"/>
    <n v="20.68"/>
    <n v="0"/>
    <n v="0"/>
    <n v="866"/>
    <n v="20.68"/>
    <n v="934.41685912240177"/>
    <n v="0"/>
    <n v="0"/>
    <n v="0"/>
    <n v="17908.88"/>
    <s v="&gt;90 days"/>
    <n v="2"/>
    <s v="C"/>
    <n v="14"/>
    <n v="13.444305401968599"/>
  </r>
  <r>
    <s v="ST423-074-042"/>
    <s v="CYLINDRICAL ROLL 16X24"/>
    <s v="SM"/>
    <n v="202"/>
    <x v="1"/>
    <s v="HVX"/>
    <x v="1"/>
    <s v="kanban"/>
    <n v="2600"/>
    <n v="946"/>
    <n v="600"/>
    <n v="2.89"/>
    <n v="0"/>
    <n v="300"/>
    <n v="22593"/>
    <n v="2733.94"/>
    <n v="1.6155446377196476E-2"/>
    <n v="0"/>
    <n v="433.5"/>
    <n v="1734"/>
    <n v="65293.770000000004"/>
    <s v="&lt;15 days"/>
    <n v="2"/>
    <s v="B"/>
    <n v="14"/>
    <n v="0"/>
  </r>
  <r>
    <s v="ST423-130-003"/>
    <s v="活门轴承"/>
    <s v="XB"/>
    <n v="213"/>
    <x v="1"/>
    <s v="HVX"/>
    <x v="0"/>
    <s v="Order specific"/>
    <n v="2100"/>
    <n v="258"/>
    <n v="0"/>
    <n v="35.67"/>
    <n v="0"/>
    <n v="0"/>
    <n v="1152"/>
    <n v="9202.86"/>
    <n v="299.73090277777777"/>
    <n v="0"/>
    <n v="0"/>
    <n v="0"/>
    <n v="41091.840000000004"/>
    <s v="Order specific"/>
    <s v="Order specific"/>
    <s v="A"/>
    <s v=""/>
    <n v="0"/>
  </r>
  <r>
    <s v="ST423-130-104"/>
    <s v="止子轴承"/>
    <s v="VMI"/>
    <n v="202"/>
    <x v="1"/>
    <s v="HVX"/>
    <x v="2"/>
    <s v="MRP"/>
    <s v="VMI"/>
    <n v="4366"/>
    <n v="9415"/>
    <n v="65.67"/>
    <n v="0"/>
    <n v="0"/>
    <n v="16360"/>
    <n v="286715.22000000003"/>
    <n v="5.7561124694376531"/>
    <n v="0"/>
    <n v="0"/>
    <n v="618283.05000000005"/>
    <n v="1074361.2"/>
    <s v="&lt;15 days"/>
    <n v="1"/>
    <s v="A"/>
    <n v="7"/>
    <n v="0"/>
  </r>
  <r>
    <s v="ST423-140-005"/>
    <s v="轴承 8"/>
    <s v="XA"/>
    <n v="219"/>
    <x v="1"/>
    <s v="HVX"/>
    <x v="0"/>
    <s v="Order specific"/>
    <n v="2100"/>
    <n v="137"/>
    <n v="0"/>
    <n v="16.239999999999998"/>
    <n v="0"/>
    <n v="0"/>
    <n v="96"/>
    <n v="2224.8799999999997"/>
    <n v="16599.895833333332"/>
    <n v="0"/>
    <n v="0"/>
    <n v="0"/>
    <n v="1559.04"/>
    <s v="Order specific"/>
    <s v="Order specific"/>
    <s v="B"/>
    <s v=""/>
    <n v="0"/>
  </r>
  <r>
    <s v="ST423-150-004"/>
    <s v="CAM ROLLER KR 19PP SK"/>
    <s v="SM"/>
    <n v="219"/>
    <x v="1"/>
    <s v="HVX"/>
    <x v="1"/>
    <s v="kanban"/>
    <n v="2600"/>
    <n v="513"/>
    <n v="0"/>
    <n v="27.52"/>
    <n v="0"/>
    <n v="300"/>
    <n v="728"/>
    <n v="14117.76"/>
    <n v="68.688186813186817"/>
    <n v="0"/>
    <n v="4128"/>
    <n v="0"/>
    <n v="20034.560000000001"/>
    <s v="&lt;90 days"/>
    <n v="2"/>
    <s v="A"/>
    <n v="14"/>
    <n v="7418.5871425017503"/>
  </r>
  <r>
    <s v="ST423-240-050"/>
    <s v="轴承K16X20X17"/>
    <s v="XA"/>
    <n v="219"/>
    <x v="1"/>
    <s v="HVX"/>
    <x v="0"/>
    <s v="Order specific"/>
    <n v="2100"/>
    <n v="224"/>
    <n v="0"/>
    <n v="3.02"/>
    <n v="0"/>
    <n v="0"/>
    <n v="392"/>
    <n v="676.48"/>
    <n v="477.6658163265306"/>
    <n v="0"/>
    <n v="0"/>
    <n v="0"/>
    <n v="1183.8399999999999"/>
    <s v="Order specific"/>
    <s v="Order specific"/>
    <s v="C"/>
    <s v=""/>
    <n v="0"/>
  </r>
  <r>
    <s v="ST423-250-005"/>
    <s v="轴承HK 0609"/>
    <s v="XA"/>
    <n v="219"/>
    <x v="1"/>
    <s v="HVX"/>
    <x v="0"/>
    <s v="Order specific"/>
    <n v="2100"/>
    <n v="140"/>
    <n v="0"/>
    <n v="2.74"/>
    <n v="0"/>
    <n v="0"/>
    <n v="96"/>
    <n v="383.6"/>
    <n v="851.66666666666674"/>
    <n v="0"/>
    <n v="0"/>
    <n v="0"/>
    <n v="263.04000000000002"/>
    <s v="Order specific"/>
    <s v="Order specific"/>
    <s v="C"/>
    <s v=""/>
    <n v="0"/>
  </r>
  <r>
    <s v="ST423-250-011"/>
    <s v="烟斗轴承（双向）"/>
    <s v="SM"/>
    <n v="219"/>
    <x v="1"/>
    <s v="HVX"/>
    <x v="1"/>
    <s v="kanban"/>
    <n v="2600"/>
    <n v="2645"/>
    <n v="1600"/>
    <n v="3.5"/>
    <n v="0"/>
    <n v="800"/>
    <n v="18842"/>
    <n v="9257.5"/>
    <n v="2.7120263241694089"/>
    <n v="0"/>
    <n v="1400"/>
    <n v="5600"/>
    <n v="65947"/>
    <s v="&lt;15 days"/>
    <n v="2"/>
    <s v="A"/>
    <n v="14"/>
    <n v="0"/>
  </r>
  <r>
    <s v="ST423-250-021"/>
    <s v="主轴摆臂轴承"/>
    <s v="XA"/>
    <n v="213"/>
    <x v="1"/>
    <s v="HVX"/>
    <x v="0"/>
    <s v="Order specific"/>
    <n v="2100"/>
    <n v="9370"/>
    <n v="0"/>
    <n v="6.36"/>
    <n v="1500"/>
    <n v="0"/>
    <n v="27952"/>
    <n v="59593.200000000004"/>
    <n v="34.538673440183167"/>
    <n v="9540"/>
    <n v="0"/>
    <n v="0"/>
    <n v="177774.72"/>
    <s v="Order specific"/>
    <s v="Order specific"/>
    <s v="A"/>
    <s v=""/>
    <n v="0"/>
  </r>
  <r>
    <s v="ST423-250-036"/>
    <s v="M5S&amp;M5SR连接拐臂轴承"/>
    <s v="GHA"/>
    <n v="219"/>
    <x v="1"/>
    <s v="HVX"/>
    <x v="0"/>
    <s v="Order specific"/>
    <n v="2100"/>
    <n v="90"/>
    <n v="0"/>
    <n v="16.07"/>
    <n v="0"/>
    <n v="0"/>
    <n v="257"/>
    <n v="1446.3"/>
    <n v="13307.587548638132"/>
    <n v="0"/>
    <n v="0"/>
    <n v="0"/>
    <n v="4129.99"/>
    <s v="Order specific"/>
    <s v="Order specific"/>
    <s v="B"/>
    <s v=""/>
    <n v="0"/>
  </r>
  <r>
    <s v="ST423-250-043"/>
    <s v="主轴卷簧轴承"/>
    <s v="GHA"/>
    <n v="219"/>
    <x v="1"/>
    <s v="HVX"/>
    <x v="0"/>
    <s v="Order specific"/>
    <n v="2100"/>
    <n v="168"/>
    <n v="0"/>
    <n v="8.44"/>
    <n v="0"/>
    <n v="0"/>
    <n v="265"/>
    <n v="1417.9199999999998"/>
    <n v="123.96226415094338"/>
    <n v="0"/>
    <n v="0"/>
    <n v="0"/>
    <n v="2236.6"/>
    <s v="Order specific"/>
    <s v="Order specific"/>
    <s v="B"/>
    <s v=""/>
    <n v="0"/>
  </r>
  <r>
    <s v="ST423-260-104"/>
    <s v="烟斗轴承（单向）"/>
    <s v="SM"/>
    <n v="219"/>
    <x v="1"/>
    <s v="HVX"/>
    <x v="1"/>
    <s v="kanban"/>
    <n v="2600"/>
    <n v="1667"/>
    <n v="2700"/>
    <n v="14.96"/>
    <n v="0"/>
    <n v="600"/>
    <n v="12714"/>
    <n v="24938.32"/>
    <n v="4.8230297310051906"/>
    <n v="0"/>
    <n v="4488"/>
    <n v="40392"/>
    <n v="190201.44"/>
    <s v="&lt;15 days"/>
    <n v="1"/>
    <s v="A"/>
    <n v="7"/>
    <n v="0"/>
  </r>
  <r>
    <s v="ST423-280-010"/>
    <s v="AXIAL BEARING WASHER AS 2542"/>
    <s v="SM"/>
    <n v="219"/>
    <x v="1"/>
    <s v="HVX"/>
    <x v="1"/>
    <s v="kanban"/>
    <n v="2600"/>
    <n v="1992"/>
    <n v="900"/>
    <n v="1.03"/>
    <n v="0"/>
    <n v="300"/>
    <n v="16756"/>
    <n v="2051.7600000000002"/>
    <n v="36.312664120315112"/>
    <n v="0"/>
    <n v="154.5"/>
    <n v="927"/>
    <n v="17258.68"/>
    <s v="&lt;90 days"/>
    <n v="2"/>
    <s v="B"/>
    <n v="14"/>
    <n v="832.07755964467401"/>
  </r>
  <r>
    <s v="ST423-285-015"/>
    <s v="主轴拐臂轴承"/>
    <s v="VMI"/>
    <n v="219"/>
    <x v="1"/>
    <s v="HVX"/>
    <x v="2"/>
    <s v="MRP"/>
    <s v="VMI"/>
    <n v="1"/>
    <n v="0"/>
    <n v="6.92"/>
    <n v="0"/>
    <n v="0"/>
    <n v="868"/>
    <n v="6.92"/>
    <n v="837.64976958525347"/>
    <n v="0"/>
    <n v="0"/>
    <n v="0"/>
    <n v="6006.5599999999995"/>
    <s v="&gt;90 days"/>
    <n v="3"/>
    <s v="C"/>
    <n v="21"/>
    <n v="4.4526996402046546"/>
  </r>
  <r>
    <s v="ST423-285-021"/>
    <s v="主轴卷簧内轴承"/>
    <s v="SM"/>
    <n v="219"/>
    <x v="1"/>
    <s v="HVX"/>
    <x v="1"/>
    <s v="kanban"/>
    <n v="2600"/>
    <n v="975"/>
    <n v="1000"/>
    <n v="7.23"/>
    <n v="0"/>
    <n v="500"/>
    <n v="7122"/>
    <n v="7049.25"/>
    <n v="5.1249648975007021E-2"/>
    <n v="0"/>
    <n v="1807.5"/>
    <n v="7230"/>
    <n v="51492.060000000005"/>
    <s v="&lt;15 days"/>
    <n v="2"/>
    <s v="B"/>
    <n v="14"/>
    <n v="0"/>
  </r>
  <r>
    <s v="ST423-290-005"/>
    <s v="SCREW"/>
    <s v="XB"/>
    <n v="202"/>
    <x v="1"/>
    <s v="HVX"/>
    <x v="0"/>
    <s v="Order specific"/>
    <n v="2100"/>
    <n v="5"/>
    <n v="0"/>
    <n v="15"/>
    <n v="0"/>
    <n v="0"/>
    <n v="52"/>
    <n v="75"/>
    <n v="6843.75"/>
    <n v="0"/>
    <n v="0"/>
    <n v="0"/>
    <n v="780"/>
    <s v="Order specific"/>
    <s v="Order specific"/>
    <s v="C"/>
    <s v=""/>
    <n v="0"/>
  </r>
  <r>
    <s v="ST423-301-136"/>
    <s v="小鸟件磨擦套"/>
    <s v="SM"/>
    <n v="219"/>
    <x v="1"/>
    <s v="HVX"/>
    <x v="1"/>
    <s v="kanban"/>
    <n v="2600"/>
    <n v="1573"/>
    <n v="1500"/>
    <n v="2.15"/>
    <n v="0"/>
    <n v="500"/>
    <n v="8926"/>
    <n v="3381.95"/>
    <n v="0.20445888415863767"/>
    <n v="0"/>
    <n v="537.5"/>
    <n v="3225"/>
    <n v="19190.899999999998"/>
    <s v="&lt;15 days"/>
    <n v="2"/>
    <s v="B"/>
    <n v="14"/>
    <n v="0"/>
  </r>
  <r>
    <s v="ST423-305-048"/>
    <s v="PLAST. SHOUL. BEARING 10X12X05"/>
    <s v="SM"/>
    <n v="202"/>
    <x v="1"/>
    <s v="HVX"/>
    <x v="1"/>
    <s v="kanban"/>
    <n v="2600"/>
    <n v="804"/>
    <n v="675"/>
    <n v="0.9"/>
    <n v="0"/>
    <n v="135"/>
    <n v="2598"/>
    <n v="723.6"/>
    <n v="220.9949961508853"/>
    <n v="0"/>
    <n v="60.75"/>
    <n v="607.5"/>
    <n v="2338.2000000000003"/>
    <s v="&gt;90 days"/>
    <n v="3"/>
    <s v="C"/>
    <n v="21"/>
    <n v="432.19444759076544"/>
  </r>
  <r>
    <s v="ST423-305-227"/>
    <s v="PLAST. SHOUL. BEARING 09X14X10"/>
    <s v="SM"/>
    <n v="202"/>
    <x v="1"/>
    <s v="HVX"/>
    <x v="1"/>
    <s v="kanban"/>
    <n v="2600"/>
    <n v="294"/>
    <n v="225"/>
    <n v="1"/>
    <n v="0"/>
    <n v="45"/>
    <n v="866"/>
    <n v="294"/>
    <n v="338.86836027713628"/>
    <n v="0"/>
    <n v="22.5"/>
    <n v="225"/>
    <n v="866"/>
    <s v="&gt;90 days"/>
    <n v="3"/>
    <s v="C"/>
    <n v="21"/>
    <n v="182.01515354733183"/>
  </r>
  <r>
    <s v="ST423-310-010"/>
    <s v="THERMOPLAST. CLIP BEARING 10X3"/>
    <s v="SM"/>
    <n v="202"/>
    <x v="1"/>
    <s v="HVX"/>
    <x v="1"/>
    <s v="kanban"/>
    <n v="2600"/>
    <n v="1223"/>
    <n v="2075"/>
    <n v="0.83"/>
    <n v="0"/>
    <n v="500"/>
    <n v="7323"/>
    <n v="1015.0899999999999"/>
    <n v="14.653830397378124"/>
    <n v="0"/>
    <n v="207.5"/>
    <n v="1722.25"/>
    <n v="6078.09"/>
    <s v="&lt;15 days"/>
    <n v="3"/>
    <s v="B"/>
    <n v="21"/>
    <n v="0"/>
  </r>
  <r>
    <s v="ST423-311-055"/>
    <s v="SHOULD. BUSH STEEL 8/10X5.5"/>
    <s v="SM"/>
    <n v="219"/>
    <x v="1"/>
    <s v="HVX"/>
    <x v="1"/>
    <s v="kanban"/>
    <n v="2600"/>
    <n v="168"/>
    <n v="660"/>
    <n v="1.61"/>
    <n v="0"/>
    <n v="176"/>
    <n v="3866"/>
    <n v="270.48"/>
    <n v="115.46689084324883"/>
    <n v="0"/>
    <n v="141.68"/>
    <n v="1062.6000000000001"/>
    <n v="6224.26"/>
    <s v="&gt;90 days"/>
    <n v="3"/>
    <s v="C"/>
    <n v="21"/>
    <n v="146.04989305704592"/>
  </r>
  <r>
    <s v="ST423-311-203"/>
    <s v="轴承25/28X11.5"/>
    <s v="X40"/>
    <n v="219"/>
    <x v="1"/>
    <s v="HVX"/>
    <x v="0"/>
    <s v="Order specific"/>
    <n v="2100"/>
    <n v="12"/>
    <n v="0"/>
    <n v="3.42"/>
    <n v="0"/>
    <n v="0"/>
    <n v="68"/>
    <n v="41.04"/>
    <n v="901.76470588235293"/>
    <n v="0"/>
    <n v="0"/>
    <n v="0"/>
    <n v="232.56"/>
    <s v="Order specific"/>
    <s v="Order specific"/>
    <s v="C"/>
    <s v=""/>
    <n v="0"/>
  </r>
  <r>
    <s v="ST423-311-236"/>
    <s v="轴承14/16X12"/>
    <s v="XA"/>
    <n v="219"/>
    <x v="1"/>
    <s v="HVX"/>
    <x v="0"/>
    <s v="Order specific"/>
    <n v="2100"/>
    <n v="58"/>
    <n v="0"/>
    <n v="1.54"/>
    <n v="0"/>
    <n v="0"/>
    <n v="88"/>
    <n v="89.320000000000007"/>
    <n v="49.772727272727266"/>
    <n v="0"/>
    <n v="0"/>
    <n v="0"/>
    <n v="135.52000000000001"/>
    <s v="Order specific"/>
    <s v="Order specific"/>
    <s v="C"/>
    <s v=""/>
    <n v="0"/>
  </r>
  <r>
    <s v="ST423-350-081"/>
    <s v="SELF LUBRICAT BEARING 06/10X06"/>
    <s v="SM"/>
    <n v="219"/>
    <x v="1"/>
    <s v="HVX"/>
    <x v="1"/>
    <s v="kanban"/>
    <n v="2600"/>
    <n v="69"/>
    <n v="45"/>
    <n v="1.4"/>
    <n v="0"/>
    <n v="15"/>
    <n v="237"/>
    <n v="96.6"/>
    <n v="89.324894514767934"/>
    <n v="0"/>
    <n v="10.5"/>
    <n v="62.999999999999993"/>
    <n v="331.79999999999995"/>
    <s v="&lt;90 days"/>
    <n v="3"/>
    <s v="C"/>
    <n v="21"/>
    <n v="48.767166178554554"/>
  </r>
  <r>
    <s v="ST423-501-001"/>
    <s v="ARTICULATED JOINT 6/R"/>
    <s v="SM"/>
    <n v="219"/>
    <x v="1"/>
    <s v="HVX"/>
    <x v="1"/>
    <s v="kanban"/>
    <n v="2600"/>
    <n v="44"/>
    <n v="30"/>
    <n v="21.54"/>
    <n v="0"/>
    <n v="15"/>
    <n v="237"/>
    <n v="947.76"/>
    <n v="106.26582278481013"/>
    <n v="0"/>
    <n v="161.54999999999998"/>
    <n v="646.19999999999993"/>
    <n v="5104.9799999999996"/>
    <s v="&gt;90 days"/>
    <n v="3"/>
    <s v="B"/>
    <n v="21"/>
    <n v="501.90750418106018"/>
  </r>
  <r>
    <s v="ST423-511-020"/>
    <s v="主轴拐臂轴承"/>
    <s v="XA"/>
    <n v="219"/>
    <x v="1"/>
    <s v="HVX"/>
    <x v="0"/>
    <s v="Order specific"/>
    <n v="2100"/>
    <n v="178"/>
    <n v="0"/>
    <n v="29.11"/>
    <n v="0"/>
    <n v="0"/>
    <n v="266"/>
    <n v="5181.58"/>
    <n v="60.375939849624054"/>
    <n v="0"/>
    <n v="0"/>
    <n v="0"/>
    <n v="7743.26"/>
    <s v="Order specific"/>
    <s v="Order specific"/>
    <s v="B"/>
    <s v=""/>
    <n v="0"/>
  </r>
  <r>
    <s v="ST424-501-343"/>
    <s v="CHAIN LINKS"/>
    <s v="XB"/>
    <n v="105"/>
    <x v="1"/>
    <s v="HVX"/>
    <x v="0"/>
    <s v="Order specific"/>
    <n v="2100"/>
    <n v="15"/>
    <n v="50"/>
    <n v="9.82"/>
    <n v="0"/>
    <n v="0"/>
    <n v="0"/>
    <n v="147.30000000000001"/>
    <s v=""/>
    <n v="0"/>
    <n v="0"/>
    <n v="491"/>
    <n v="0"/>
    <s v="Order specific"/>
    <s v="Order specific"/>
    <s v="C"/>
    <s v=""/>
    <n v="0"/>
  </r>
  <r>
    <s v="ST431-101-137"/>
    <s v="整流桥"/>
    <s v="XA"/>
    <n v="213"/>
    <x v="1"/>
    <s v="HVX"/>
    <x v="0"/>
    <s v="Order specific"/>
    <n v="2100"/>
    <n v="585"/>
    <n v="0"/>
    <n v="15.17"/>
    <n v="60"/>
    <n v="0"/>
    <n v="597"/>
    <n v="8874.4500000000007"/>
    <n v="9.1708542713567844"/>
    <n v="910.2"/>
    <n v="0"/>
    <n v="0"/>
    <n v="9056.49"/>
    <s v="Order specific"/>
    <s v="Order specific"/>
    <s v="A"/>
    <s v=""/>
    <n v="0"/>
  </r>
  <r>
    <s v="ST434-101-064"/>
    <s v="64针航空插（公）"/>
    <s v="VMI"/>
    <n v="219"/>
    <x v="1"/>
    <s v="HVX"/>
    <x v="2"/>
    <s v="MRP"/>
    <s v="VMI"/>
    <n v="7"/>
    <n v="0"/>
    <n v="45.3"/>
    <n v="0"/>
    <n v="0"/>
    <n v="3294"/>
    <n v="317.09999999999997"/>
    <n v="64.822404371584696"/>
    <n v="0"/>
    <n v="0"/>
    <n v="0"/>
    <n v="149218.19999999998"/>
    <s v="&lt;90 days"/>
    <n v="2"/>
    <s v="C"/>
    <n v="14"/>
    <n v="164.08551679662801"/>
  </r>
  <r>
    <s v="ST434-101-164"/>
    <s v="64针航空插（母）配客户"/>
    <s v="VMI"/>
    <n v="219"/>
    <x v="1"/>
    <s v="HVX"/>
    <x v="2"/>
    <s v="MRP"/>
    <s v="VMI"/>
    <n v="428"/>
    <n v="0"/>
    <n v="45.3"/>
    <n v="0"/>
    <n v="0"/>
    <n v="1112"/>
    <n v="19388.399999999998"/>
    <n v="2.2976618705035969"/>
    <n v="0"/>
    <n v="0"/>
    <n v="0"/>
    <n v="50373.599999999999"/>
    <s v="&lt;15 days"/>
    <n v="2"/>
    <s v="A"/>
    <n v="14"/>
    <n v="0"/>
  </r>
  <r>
    <s v="ST434-101-565"/>
    <s v="Socket pin"/>
    <s v="SM"/>
    <n v="219"/>
    <x v="1"/>
    <s v="HVX"/>
    <x v="1"/>
    <s v="kanban"/>
    <n v="2600"/>
    <n v="448"/>
    <n v="0"/>
    <n v="0.73"/>
    <n v="0"/>
    <n v="2000"/>
    <n v="1812"/>
    <n v="327.03999999999996"/>
    <n v="86.214128035320087"/>
    <n v="0"/>
    <n v="730"/>
    <n v="0"/>
    <n v="1322.76"/>
    <s v="&lt;90 days"/>
    <n v="3"/>
    <s v="C"/>
    <n v="21"/>
    <n v="163.27062728971961"/>
  </r>
  <r>
    <s v="ST434-101-566"/>
    <s v="Female contact crimping 10A"/>
    <s v="SM"/>
    <n v="219"/>
    <x v="1"/>
    <s v="HVX"/>
    <x v="1"/>
    <s v="kanban"/>
    <n v="2600"/>
    <n v="1750"/>
    <n v="8000"/>
    <n v="0.8"/>
    <n v="0"/>
    <n v="4000"/>
    <n v="74989"/>
    <n v="1400"/>
    <n v="2.1805864860179494"/>
    <n v="0"/>
    <n v="1600"/>
    <n v="6400"/>
    <n v="59991.200000000004"/>
    <s v="&lt;15 days"/>
    <n v="2"/>
    <s v="B"/>
    <n v="14"/>
    <n v="0"/>
  </r>
  <r>
    <s v="ST435-520-012"/>
    <s v="MICROSWITCH 16A 6.3X0.8"/>
    <s v="SM"/>
    <n v="202"/>
    <x v="1"/>
    <s v="HVX"/>
    <x v="1"/>
    <s v="kanban"/>
    <n v="2600"/>
    <n v="919"/>
    <n v="1256"/>
    <n v="18.149999999999999"/>
    <n v="0"/>
    <n v="314"/>
    <n v="6159"/>
    <n v="16679.849999999999"/>
    <n v="103.71001786004221"/>
    <n v="0"/>
    <n v="2849.5499999999997"/>
    <n v="22796.399999999998"/>
    <n v="111785.84999999999"/>
    <s v="&gt;90 days"/>
    <n v="2"/>
    <s v="A"/>
    <n v="14"/>
    <n v="9522.6168474739716"/>
  </r>
  <r>
    <s v="ST435-520-102"/>
    <s v="S6微动开关"/>
    <s v="VMI"/>
    <n v="202"/>
    <x v="1"/>
    <s v="HVX"/>
    <x v="2"/>
    <s v="MRP"/>
    <s v="VMI"/>
    <n v="545"/>
    <n v="0"/>
    <n v="3.2"/>
    <n v="0"/>
    <n v="0"/>
    <n v="5684"/>
    <n v="1744"/>
    <n v="59.013898662913441"/>
    <n v="0"/>
    <n v="0"/>
    <n v="0"/>
    <n v="18188.8"/>
    <s v="&lt;90 days"/>
    <n v="2"/>
    <s v="B"/>
    <n v="14"/>
    <n v="877.97619020078412"/>
  </r>
  <r>
    <s v="ST435-530-002"/>
    <s v="S41,43微动开关（常闭）"/>
    <s v="VMI"/>
    <n v="202"/>
    <x v="1"/>
    <s v="HVX"/>
    <x v="2"/>
    <s v="MRP"/>
    <s v="VMI"/>
    <n v="914"/>
    <n v="0"/>
    <n v="17"/>
    <n v="0"/>
    <n v="0"/>
    <n v="6236"/>
    <n v="15538"/>
    <n v="31.899454778704296"/>
    <n v="0"/>
    <n v="0"/>
    <n v="0"/>
    <n v="106012"/>
    <s v="&lt;90 days"/>
    <n v="2"/>
    <s v="A"/>
    <n v="14"/>
    <n v="5754.3410063089104"/>
  </r>
  <r>
    <s v="ST435-530-003"/>
    <s v="S41,43微动开关（常开）"/>
    <s v="VMI"/>
    <n v="202"/>
    <x v="1"/>
    <s v="HVX"/>
    <x v="2"/>
    <s v="MRP"/>
    <s v="VMI"/>
    <n v="117"/>
    <n v="0"/>
    <n v="16.78"/>
    <n v="0"/>
    <n v="0"/>
    <n v="199"/>
    <n v="1963.2600000000002"/>
    <n v="1676.4321608040202"/>
    <n v="0"/>
    <n v="0"/>
    <n v="0"/>
    <n v="3339.2200000000003"/>
    <s v="&gt;90 days"/>
    <n v="3"/>
    <s v="B"/>
    <n v="21"/>
    <n v="1279.520234224394"/>
  </r>
  <r>
    <s v="ST436-101-048"/>
    <s v="合闸闭锁电磁铁Y1(旧进口)110VACDC"/>
    <s v="VMI"/>
    <n v="202"/>
    <x v="1"/>
    <s v="HVX"/>
    <x v="2"/>
    <s v="MRP"/>
    <s v="VMI"/>
    <n v="16"/>
    <n v="0"/>
    <n v="128.21"/>
    <n v="0"/>
    <n v="0"/>
    <n v="29"/>
    <n v="2051.36"/>
    <n v="1472.5862068965516"/>
    <n v="0"/>
    <n v="0"/>
    <n v="0"/>
    <n v="3718.09"/>
    <s v="&gt;90 days"/>
    <n v="3"/>
    <s v="B"/>
    <n v="21"/>
    <n v="1334.5901737407801"/>
  </r>
  <r>
    <s v="ST436-101-230"/>
    <s v="24VDC Y1(进口）"/>
    <s v="XA"/>
    <n v="202"/>
    <x v="1"/>
    <s v="HVX"/>
    <x v="0"/>
    <s v="Order specific"/>
    <n v="2100"/>
    <n v="109"/>
    <n v="0"/>
    <n v="123.91"/>
    <n v="10"/>
    <n v="0"/>
    <n v="0"/>
    <n v="13506.19"/>
    <s v=""/>
    <n v="1239.0999999999999"/>
    <n v="0"/>
    <n v="0"/>
    <n v="0"/>
    <s v="Order specific"/>
    <s v="Order specific"/>
    <s v="A"/>
    <s v=""/>
    <n v="0"/>
  </r>
  <r>
    <s v="ST436-101-238"/>
    <s v="48VDC Y1(进口）"/>
    <s v="XA"/>
    <n v="202"/>
    <x v="1"/>
    <s v="HVX"/>
    <x v="0"/>
    <s v="Order specific"/>
    <n v="2100"/>
    <n v="114"/>
    <n v="0"/>
    <n v="78"/>
    <n v="10"/>
    <n v="0"/>
    <n v="0"/>
    <n v="8892"/>
    <s v=""/>
    <n v="780"/>
    <n v="0"/>
    <n v="0"/>
    <n v="0"/>
    <s v="Order specific"/>
    <s v="Order specific"/>
    <s v="A"/>
    <s v=""/>
    <n v="0"/>
  </r>
  <r>
    <s v="ST436-101-248"/>
    <s v="BLOCKING MAGNET 110V"/>
    <s v="VMI"/>
    <n v="202"/>
    <x v="1"/>
    <s v="HVX"/>
    <x v="2"/>
    <s v="MRP"/>
    <s v="VMI"/>
    <n v="63"/>
    <n v="0"/>
    <n v="78.31"/>
    <n v="0"/>
    <n v="0"/>
    <n v="230"/>
    <n v="4933.53"/>
    <n v="180.91304347826087"/>
    <n v="0"/>
    <n v="0"/>
    <n v="0"/>
    <n v="18011.3"/>
    <s v="&gt;90 days"/>
    <n v="2"/>
    <s v="B"/>
    <n v="14"/>
    <n v="3004.1534011535691"/>
  </r>
  <r>
    <s v="ST436-101-251"/>
    <s v="手车闭锁电磁铁 125VACDC(国内）"/>
    <s v="VMI"/>
    <n v="202"/>
    <x v="1"/>
    <s v="HVX"/>
    <x v="2"/>
    <s v="MRP"/>
    <s v="VMI"/>
    <n v="8"/>
    <n v="0"/>
    <n v="78"/>
    <n v="0"/>
    <n v="0"/>
    <n v="252"/>
    <n v="624"/>
    <n v="91.25"/>
    <n v="0"/>
    <n v="0"/>
    <n v="0"/>
    <n v="19656"/>
    <s v="&gt;90 days"/>
    <n v="2"/>
    <s v="C"/>
    <n v="14"/>
    <n v="348.65358904109593"/>
  </r>
  <r>
    <s v="ST436-101-359"/>
    <s v="合闸闭锁电磁铁Y1(旧国产)220VACDC"/>
    <s v="VMI"/>
    <n v="202"/>
    <x v="1"/>
    <s v="HVX"/>
    <x v="2"/>
    <s v="MRP"/>
    <s v="VMI"/>
    <n v="16"/>
    <n v="0"/>
    <n v="78"/>
    <n v="0"/>
    <n v="0"/>
    <n v="199"/>
    <n v="1248"/>
    <n v="14.673366834170855"/>
    <n v="0"/>
    <n v="0"/>
    <n v="0"/>
    <n v="15522"/>
    <s v="&lt;15 days"/>
    <n v="2"/>
    <s v="B"/>
    <n v="14"/>
    <n v="37.799013698630233"/>
  </r>
  <r>
    <s v="ST436-102-030"/>
    <s v="24VDC F4&amp;Y0(进口）"/>
    <s v="XA"/>
    <n v="202"/>
    <x v="1"/>
    <s v="HVX"/>
    <x v="0"/>
    <s v="Order specific"/>
    <n v="2100"/>
    <n v="10"/>
    <n v="6"/>
    <n v="79"/>
    <n v="10"/>
    <n v="0"/>
    <n v="7"/>
    <n v="790"/>
    <n v="834.28571428571422"/>
    <n v="790"/>
    <n v="0"/>
    <n v="474"/>
    <n v="553"/>
    <s v="Order specific"/>
    <s v="Order specific"/>
    <s v="C"/>
    <s v=""/>
    <n v="0"/>
  </r>
  <r>
    <s v="ST436-102-038"/>
    <s v="48VDC F4&amp;Y0(进口）"/>
    <s v="XA"/>
    <n v="202"/>
    <x v="1"/>
    <s v="HVX"/>
    <x v="0"/>
    <s v="Order specific"/>
    <n v="2100"/>
    <n v="34"/>
    <n v="0"/>
    <n v="388.18"/>
    <n v="20"/>
    <n v="0"/>
    <n v="7"/>
    <n v="13198.12"/>
    <n v="521.42857142857144"/>
    <n v="7763.6"/>
    <n v="0"/>
    <n v="0"/>
    <n v="2717.26"/>
    <s v="Order specific"/>
    <s v="Order specific"/>
    <s v="A"/>
    <s v=""/>
    <n v="0"/>
  </r>
  <r>
    <s v="ST436-102-048"/>
    <s v="110VDC F4&amp;Y0(进口）"/>
    <s v="XA"/>
    <n v="202"/>
    <x v="1"/>
    <s v="HVX"/>
    <x v="0"/>
    <s v="Order specific"/>
    <n v="2100"/>
    <n v="54"/>
    <n v="0"/>
    <n v="79.88"/>
    <n v="30"/>
    <n v="0"/>
    <n v="135"/>
    <n v="4313.5199999999995"/>
    <n v="91.925925925925924"/>
    <n v="2396.3999999999996"/>
    <n v="0"/>
    <n v="0"/>
    <n v="10783.8"/>
    <s v="Order specific"/>
    <s v="Order specific"/>
    <s v="B"/>
    <s v=""/>
    <n v="0"/>
  </r>
  <r>
    <s v="ST436-102-051"/>
    <s v="F4&amp;手车闭锁电磁铁 125VDC（进口）"/>
    <s v="VMI"/>
    <n v="202"/>
    <x v="1"/>
    <s v="HVX"/>
    <x v="2"/>
    <s v="MRP"/>
    <s v="VMI"/>
    <n v="30"/>
    <n v="0"/>
    <n v="102.04"/>
    <n v="0"/>
    <n v="0"/>
    <n v="26"/>
    <n v="3061.2000000000003"/>
    <n v="758.07692307692309"/>
    <n v="0"/>
    <n v="0"/>
    <n v="0"/>
    <n v="2653.04"/>
    <s v="&gt;90 days"/>
    <n v="3"/>
    <s v="B"/>
    <n v="21"/>
    <n v="1964.4237589041099"/>
  </r>
  <r>
    <s v="ST436-102-058"/>
    <s v="F4&amp;手车闭锁电磁铁 220VDC（进口）"/>
    <s v="VMI"/>
    <n v="202"/>
    <x v="1"/>
    <s v="HVX"/>
    <x v="2"/>
    <s v="MRP"/>
    <s v="VMI"/>
    <n v="3"/>
    <n v="0"/>
    <n v="79"/>
    <n v="0"/>
    <n v="0"/>
    <n v="132"/>
    <n v="237"/>
    <n v="82.954545454545453"/>
    <n v="0"/>
    <n v="0"/>
    <n v="0"/>
    <n v="10428"/>
    <s v="&lt;90 days"/>
    <n v="2"/>
    <s v="C"/>
    <n v="14"/>
    <n v="130.02144657534248"/>
  </r>
  <r>
    <s v="ST437-201-106"/>
    <s v="蛇皮管"/>
    <s v="XA"/>
    <n v="202"/>
    <x v="1"/>
    <s v="HVX"/>
    <x v="0"/>
    <s v="Order specific"/>
    <n v="2100"/>
    <n v="55"/>
    <n v="0"/>
    <n v="8.1999999999999993"/>
    <n v="0"/>
    <n v="0"/>
    <n v="75.599999999999994"/>
    <n v="450.99999999999994"/>
    <n v="14.484126984126986"/>
    <n v="0"/>
    <n v="0"/>
    <n v="0"/>
    <n v="619.91999999999985"/>
    <s v="Order specific"/>
    <s v="Order specific"/>
    <s v="C"/>
    <s v=""/>
    <n v="0"/>
  </r>
  <r>
    <s v="ST440-110-009"/>
    <s v="护线橡胶圈"/>
    <s v="MTX"/>
    <n v="202"/>
    <x v="1"/>
    <s v="HVX"/>
    <x v="0"/>
    <s v="Order specific"/>
    <n v="2100"/>
    <n v="288"/>
    <n v="0"/>
    <n v="0.4"/>
    <n v="0"/>
    <n v="0"/>
    <n v="21"/>
    <n v="115.2"/>
    <n v="955.95238095238096"/>
    <n v="0"/>
    <n v="0"/>
    <n v="0"/>
    <n v="8.4"/>
    <s v="Order specific"/>
    <s v="Order specific"/>
    <s v="C"/>
    <s v=""/>
    <n v="0"/>
  </r>
  <r>
    <s v="ST440-110-010"/>
    <s v="固定式端子排"/>
    <s v="VMI"/>
    <n v="202"/>
    <x v="1"/>
    <s v="HVX"/>
    <x v="2"/>
    <s v="MRP"/>
    <s v="VMI"/>
    <n v="911"/>
    <n v="0"/>
    <n v="1.22"/>
    <n v="0"/>
    <n v="0"/>
    <n v="264"/>
    <n v="1111.42"/>
    <n v="398.18181818181813"/>
    <n v="0"/>
    <n v="0"/>
    <n v="0"/>
    <n v="322.08"/>
    <s v="&gt;90 days"/>
    <n v="3"/>
    <s v="B"/>
    <n v="21"/>
    <n v="694.85064904109595"/>
  </r>
  <r>
    <s v="ST440-120-021"/>
    <s v="WIRE SLEEVE 6X10X3"/>
    <s v="SM"/>
    <n v="202"/>
    <x v="1"/>
    <s v="HVX"/>
    <x v="1"/>
    <s v="kanban"/>
    <n v="2600"/>
    <n v="160"/>
    <n v="640"/>
    <n v="0.13"/>
    <n v="0"/>
    <n v="160"/>
    <n v="759"/>
    <n v="20.8"/>
    <n v="438.09617918313575"/>
    <n v="0"/>
    <n v="10.4"/>
    <n v="83.2"/>
    <n v="98.67"/>
    <s v="&gt;90 days"/>
    <n v="3"/>
    <s v="C"/>
    <n v="21"/>
    <n v="13.069952717922501"/>
  </r>
  <r>
    <s v="ST440-201-722"/>
    <s v="END STOP E/U"/>
    <s v="SM"/>
    <n v="219"/>
    <x v="1"/>
    <s v="HVX"/>
    <x v="1"/>
    <s v="kanban"/>
    <n v="2600"/>
    <n v="500"/>
    <n v="1440"/>
    <n v="1.1299999999999999"/>
    <n v="0"/>
    <n v="360"/>
    <n v="7040"/>
    <n v="565"/>
    <n v="8.295454545454545"/>
    <n v="0"/>
    <n v="203.39999999999998"/>
    <n v="1627.1999999999998"/>
    <n v="7955.1999999999989"/>
    <s v="&lt;15 days"/>
    <n v="3"/>
    <s v="C"/>
    <n v="21"/>
    <n v="0"/>
  </r>
  <r>
    <s v="ST443-002-101"/>
    <s v="AUX SWITCH"/>
    <s v="O12"/>
    <n v="219"/>
    <x v="1"/>
    <s v="HVX"/>
    <x v="0"/>
    <s v="Order specific"/>
    <n v="2100"/>
    <n v="65"/>
    <n v="0"/>
    <n v="109.26"/>
    <n v="0"/>
    <n v="0"/>
    <n v="501"/>
    <n v="7101.9000000000005"/>
    <n v="364.27145708582833"/>
    <n v="0"/>
    <n v="0"/>
    <n v="0"/>
    <n v="54739.26"/>
    <s v="Order specific"/>
    <s v="Order specific"/>
    <s v="B"/>
    <s v=""/>
    <n v="0"/>
  </r>
  <r>
    <s v="ST443-002-104"/>
    <s v="02辅开"/>
    <s v="VMI"/>
    <n v="219"/>
    <x v="1"/>
    <s v="HVX"/>
    <x v="2"/>
    <s v="MRP"/>
    <s v="VMI"/>
    <n v="149"/>
    <n v="0"/>
    <n v="107.98"/>
    <n v="0"/>
    <n v="0"/>
    <n v="2305"/>
    <n v="16089.02"/>
    <n v="10.292841648590022"/>
    <n v="0"/>
    <n v="0"/>
    <n v="0"/>
    <n v="248893.90000000002"/>
    <s v="&lt;15 days"/>
    <n v="1"/>
    <s v="A"/>
    <n v="7"/>
    <n v="3397.1058709378299"/>
  </r>
  <r>
    <s v="ST443-002-109"/>
    <s v="01辅开"/>
    <s v="VMI"/>
    <n v="219"/>
    <x v="1"/>
    <s v="HVX"/>
    <x v="2"/>
    <s v="MRP"/>
    <s v="VMI"/>
    <n v="2"/>
    <n v="0"/>
    <n v="109.26"/>
    <n v="0"/>
    <n v="0"/>
    <n v="20251"/>
    <n v="218.52"/>
    <n v="2.6855463927707275"/>
    <n v="0"/>
    <n v="0"/>
    <n v="0"/>
    <n v="2212624.2600000002"/>
    <s v="&lt;15 days"/>
    <n v="1"/>
    <s v="C"/>
    <n v="7"/>
    <n v="0"/>
  </r>
  <r>
    <s v="ST443-002-111"/>
    <s v="Aux. switch CR90"/>
    <s v="XA"/>
    <n v="202"/>
    <x v="1"/>
    <s v="HVX"/>
    <x v="0"/>
    <s v="Order specific"/>
    <n v="2100"/>
    <n v="2"/>
    <n v="0"/>
    <n v="80"/>
    <n v="0"/>
    <n v="0"/>
    <n v="8"/>
    <n v="160"/>
    <n v="91.25"/>
    <n v="0"/>
    <n v="0"/>
    <n v="0"/>
    <n v="640"/>
    <s v="Order specific"/>
    <s v="Order specific"/>
    <s v="C"/>
    <s v=""/>
    <n v="0"/>
  </r>
  <r>
    <s v="VAH12-63-50"/>
    <s v="VAH CIRCUIT BREAKER"/>
    <s v="VAH"/>
    <n v="213"/>
    <x v="1"/>
    <s v="HVX"/>
    <x v="0"/>
    <s v="Order specific"/>
    <n v="2100"/>
    <n v="3"/>
    <n v="0"/>
    <n v="261211.7"/>
    <n v="0"/>
    <n v="0"/>
    <n v="0"/>
    <n v="783635.10000000009"/>
    <s v=""/>
    <n v="0"/>
    <n v="0"/>
    <n v="0"/>
    <n v="0"/>
    <s v="Order specific"/>
    <s v="Order specific"/>
    <s v="A"/>
    <s v=""/>
    <n v="0"/>
  </r>
  <r>
    <s v="WIRING-BHVX"/>
    <s v="WIRING"/>
    <s v="SM"/>
    <n v="202"/>
    <x v="1"/>
    <s v="HVX"/>
    <x v="2"/>
    <s v="MRP"/>
    <n v="2600"/>
    <n v="221"/>
    <n v="82"/>
    <n v="111.4"/>
    <n v="0"/>
    <n v="30"/>
    <n v="3165"/>
    <n v="24619.4"/>
    <n v="0.34597156398104267"/>
    <n v="0"/>
    <n v="1671"/>
    <n v="9134.8000000000011"/>
    <n v="352581"/>
    <s v="&lt;15 days"/>
    <n v="1"/>
    <s v="A"/>
    <n v="7"/>
    <n v="0"/>
  </r>
  <r>
    <m/>
    <m/>
    <m/>
    <m/>
    <x v="2"/>
    <m/>
    <x v="3"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Tableau croisé dynamique3" cacheId="34" dataOnRows="1" applyNumberFormats="0" applyBorderFormats="0" applyFontFormats="0" applyPatternFormats="0" applyAlignmentFormats="0" applyWidthHeightFormats="1" dataCaption="Données" updatedVersion="8" asteriskTotals="1" showMemberPropertyTips="0" useAutoFormatting="1" itemPrintTitles="1" createdVersion="1" indent="0" compact="0" compactData="0" gridDropZones="1">
  <location ref="A4:C24" firstHeaderRow="1" firstDataRow="1" firstDataCol="2" rowPageCount="1" colPageCount="1"/>
  <pivotFields count="26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12">
        <item x="2"/>
        <item m="1" x="8"/>
        <item m="1" x="10"/>
        <item m="1" x="5"/>
        <item m="1" x="3"/>
        <item m="1" x="9"/>
        <item m="1" x="6"/>
        <item m="1" x="4"/>
        <item m="1" x="7"/>
        <item x="0"/>
        <item x="1"/>
        <item t="default"/>
      </items>
    </pivotField>
    <pivotField compact="0" outline="0" subtotalTop="0" showAll="0" includeNewItemsInFilter="1"/>
    <pivotField axis="axisRow" compact="0" outline="0" subtotalTop="0" includeNewItemsInFilter="1">
      <items count="6">
        <item h="1" x="3"/>
        <item h="1" m="1" x="4"/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2">
    <field x="6"/>
    <field x="-2"/>
  </rowFields>
  <rowItems count="20">
    <i>
      <x v="2"/>
      <x/>
    </i>
    <i r="1" i="1">
      <x v="1"/>
    </i>
    <i r="1" i="2">
      <x v="2"/>
    </i>
    <i r="1" i="3">
      <x v="3"/>
    </i>
    <i r="1" i="4">
      <x v="4"/>
    </i>
    <i>
      <x v="3"/>
      <x/>
    </i>
    <i r="1" i="1">
      <x v="1"/>
    </i>
    <i r="1" i="2">
      <x v="2"/>
    </i>
    <i r="1" i="3">
      <x v="3"/>
    </i>
    <i r="1" i="4">
      <x v="4"/>
    </i>
    <i>
      <x v="4"/>
      <x/>
    </i>
    <i r="1" i="1">
      <x v="1"/>
    </i>
    <i r="1" i="2">
      <x v="2"/>
    </i>
    <i r="1" i="3">
      <x v="3"/>
    </i>
    <i r="1" i="4">
      <x v="4"/>
    </i>
    <i t="grand">
      <x/>
    </i>
    <i t="grand" i="1">
      <x/>
    </i>
    <i t="grand" i="2">
      <x/>
    </i>
    <i t="grand" i="3">
      <x/>
    </i>
    <i t="grand" i="4">
      <x/>
    </i>
  </rowItems>
  <colItems count="1">
    <i/>
  </colItems>
  <pageFields count="1">
    <pageField fld="4" hier="0"/>
  </pageFields>
  <dataFields count="5">
    <dataField name="Somme de Pending Order value" fld="19" baseField="0" baseItem="0"/>
    <dataField name="Somme de Stock value" fld="15" baseField="0" baseItem="0"/>
    <dataField name="Somme de Safety Stock impact" fld="17" baseField="0" baseItem="0"/>
    <dataField name="Somme de Batch size impact" fld="18" baseField="0" baseItem="0"/>
    <dataField name="Somme de Consumption value" fld="20" baseField="0" baseItem="0"/>
  </dataFields>
  <formats count="1">
    <format dxfId="44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Tableau croisé dynamique1" cacheId="12" dataOnRows="1" applyNumberFormats="0" applyBorderFormats="0" applyFontFormats="0" applyPatternFormats="0" applyAlignmentFormats="0" applyWidthHeightFormats="1" dataCaption="Données" updatedVersion="3" asteriskTotals="1" showMemberPropertyTips="0" useAutoFormatting="1" itemPrintTitles="1" createdVersion="1" indent="0" compact="0" compactData="0" gridDropZones="1">
  <location ref="A5:H36" firstHeaderRow="1" firstDataRow="2" firstDataCol="2" rowPageCount="2" colPageCount="1"/>
  <pivotFields count="26"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10">
        <item x="2"/>
        <item m="1" x="6"/>
        <item m="1" x="3"/>
        <item m="1" x="4"/>
        <item m="1" x="5"/>
        <item m="1" x="8"/>
        <item m="1" x="7"/>
        <item x="0"/>
        <item x="1"/>
        <item t="default"/>
      </items>
    </pivotField>
    <pivotField axis="axisPage" compact="0" outline="0" subtotalTop="0" showAll="0" includeNewItemsInFilter="1">
      <items count="41">
        <item m="1" x="25"/>
        <item m="1" x="39"/>
        <item m="1" x="12"/>
        <item m="1" x="18"/>
        <item m="1" x="31"/>
        <item m="1" x="10"/>
        <item m="1" x="14"/>
        <item m="1" x="16"/>
        <item m="1" x="21"/>
        <item m="1" x="23"/>
        <item m="1" x="26"/>
        <item m="1" x="27"/>
        <item m="1" x="30"/>
        <item m="1" x="32"/>
        <item m="1" x="34"/>
        <item m="1" x="36"/>
        <item m="1" x="20"/>
        <item m="1" x="35"/>
        <item m="1" x="37"/>
        <item m="1" x="17"/>
        <item m="1" x="19"/>
        <item m="1" x="22"/>
        <item m="1" x="4"/>
        <item m="1" x="6"/>
        <item m="1" x="8"/>
        <item m="1" x="28"/>
        <item m="1" x="15"/>
        <item m="1" x="9"/>
        <item m="1" x="38"/>
        <item m="1" x="11"/>
        <item m="1" x="5"/>
        <item m="1" x="24"/>
        <item m="1" x="13"/>
        <item m="1" x="7"/>
        <item m="1" x="29"/>
        <item m="1" x="33"/>
        <item x="2"/>
        <item m="1" x="3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axis="axisCol" compact="0" outline="0" subtotalTop="0" includeNewItemsInFilter="1" sortType="ascending" rankBy="5">
      <items count="7">
        <item x="3"/>
        <item x="1"/>
        <item x="2"/>
        <item x="5"/>
        <item x="0"/>
        <item h="1" x="4"/>
        <item t="default"/>
      </items>
    </pivotField>
    <pivotField axis="axisRow" compact="0" outline="0" subtotalTop="0" includeNewItemsInFilter="1" sortType="ascending" rankBy="5">
      <items count="7">
        <item x="3"/>
        <item x="2"/>
        <item x="0"/>
        <item x="1"/>
        <item h="1" m="1" x="5"/>
        <item h="1" x="4"/>
        <item t="default"/>
      </items>
    </pivotField>
    <pivotField compact="0" outline="0" subtotalTop="0" showAll="0" includeNewItemsInFilter="1"/>
    <pivotField dataField="1" compact="0" outline="0" subtotalTop="0" showAll="0" includeNewItemsInFilter="1"/>
  </pivotFields>
  <rowFields count="2">
    <field x="23"/>
    <field x="-2"/>
  </rowFields>
  <rowItems count="30">
    <i>
      <x/>
      <x/>
    </i>
    <i r="1" i="1">
      <x v="1"/>
    </i>
    <i r="1" i="2">
      <x v="2"/>
    </i>
    <i r="1" i="3">
      <x v="3"/>
    </i>
    <i r="1" i="4">
      <x v="4"/>
    </i>
    <i r="1" i="5">
      <x v="5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>
      <x v="2"/>
      <x/>
    </i>
    <i r="1" i="1">
      <x v="1"/>
    </i>
    <i r="1" i="2">
      <x v="2"/>
    </i>
    <i r="1" i="3">
      <x v="3"/>
    </i>
    <i r="1" i="4">
      <x v="4"/>
    </i>
    <i r="1" i="5">
      <x v="5"/>
    </i>
    <i>
      <x v="3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rowItems>
  <colFields count="1">
    <field x="2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4" hier="0"/>
    <pageField fld="5" hier="0"/>
  </pageFields>
  <dataFields count="6">
    <dataField name="Nombre de Part Number" fld="0" subtotal="count" baseField="0" baseItem="0"/>
    <dataField name="Somme de Stock value" fld="15" baseField="0" baseItem="0"/>
    <dataField name="Somme de Safety Stock impact" fld="17" baseField="0" baseItem="0"/>
    <dataField name="Somme de Batch size impact" fld="18" baseField="0" baseItem="0"/>
    <dataField name="Somme de Consumption value" fld="20" baseField="0" baseItem="0"/>
    <dataField name="Somme de Benefit" fld="25" baseField="0" baseItem="0" numFmtId="205"/>
  </dataFields>
  <formats count="11">
    <format dxfId="43">
      <pivotArea outline="0" fieldPosition="0">
        <references count="1">
          <reference field="4294967294" count="1">
            <x v="5"/>
          </reference>
        </references>
      </pivotArea>
    </format>
    <format dxfId="42">
      <pivotArea outline="0" fieldPosition="0">
        <references count="1">
          <reference field="4294967294" count="1">
            <x v="1"/>
          </reference>
        </references>
      </pivotArea>
    </format>
    <format dxfId="41">
      <pivotArea outline="0" fieldPosition="0"/>
    </format>
    <format dxfId="40">
      <pivotArea outline="0" fieldPosition="0">
        <references count="3">
          <reference field="4294967294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</references>
      </pivotArea>
    </format>
    <format dxfId="39">
      <pivotArea outline="0" fieldPosition="0">
        <references count="3">
          <reference field="4294967294" count="1" selected="0">
            <x v="5"/>
          </reference>
          <reference field="22" count="1" selected="0">
            <x v="1"/>
          </reference>
          <reference field="23" count="1" selected="0">
            <x v="0"/>
          </reference>
        </references>
      </pivotArea>
    </format>
    <format dxfId="38">
      <pivotArea outline="0" fieldPosition="0">
        <references count="3">
          <reference field="4294967294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</references>
      </pivotArea>
    </format>
    <format dxfId="37">
      <pivotArea outline="0" fieldPosition="0">
        <references count="2">
          <reference field="22" count="1" selected="0">
            <x v="1"/>
          </reference>
          <reference field="23" count="1" selected="0">
            <x v="0"/>
          </reference>
        </references>
      </pivotArea>
    </format>
    <format dxfId="36">
      <pivotArea outline="0" fieldPosition="0">
        <references count="2">
          <reference field="22" count="1" selected="0">
            <x v="0"/>
          </reference>
          <reference field="23" count="1" selected="0">
            <x v="0"/>
          </reference>
        </references>
      </pivotArea>
    </format>
    <format dxfId="35">
      <pivotArea outline="0" fieldPosition="0">
        <references count="2">
          <reference field="22" count="1" selected="0">
            <x v="1"/>
          </reference>
          <reference field="23" count="1" selected="0">
            <x v="1"/>
          </reference>
        </references>
      </pivotArea>
    </format>
    <format dxfId="34">
      <pivotArea outline="0" fieldPosition="0">
        <references count="2">
          <reference field="22" count="1" selected="0">
            <x v="0"/>
          </reference>
          <reference field="23" count="1" selected="0">
            <x v="1"/>
          </reference>
        </references>
      </pivotArea>
    </format>
    <format dxfId="33">
      <pivotArea outline="0" fieldPosition="0">
        <references count="2">
          <reference field="22" count="1" selected="0">
            <x v="1"/>
          </reference>
          <reference field="23" count="1" selected="0">
            <x v="1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Tableau croisé dynamique1" cacheId="12" dataOnRows="1" applyNumberFormats="0" applyBorderFormats="0" applyFontFormats="0" applyPatternFormats="0" applyAlignmentFormats="0" applyWidthHeightFormats="1" dataCaption="Données" updatedVersion="3" showMemberPropertyTips="0" useAutoFormatting="1" itemPrintTitles="1" createdVersion="1" indent="0" compact="0" compactData="0" gridDropZones="1">
  <location ref="A5:J36" firstHeaderRow="1" firstDataRow="2" firstDataCol="2" rowPageCount="2" colPageCount="1"/>
  <pivotFields count="26"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10">
        <item x="2"/>
        <item m="1" x="6"/>
        <item m="1" x="3"/>
        <item m="1" x="4"/>
        <item m="1" x="5"/>
        <item m="1" x="8"/>
        <item m="1" x="7"/>
        <item x="0"/>
        <item x="1"/>
        <item t="default"/>
      </items>
    </pivotField>
    <pivotField axis="axisPage" compact="0" outline="0" subtotalTop="0" showAll="0" includeNewItemsInFilter="1">
      <items count="41">
        <item m="1" x="25"/>
        <item m="1" x="39"/>
        <item m="1" x="12"/>
        <item m="1" x="18"/>
        <item m="1" x="31"/>
        <item m="1" x="10"/>
        <item m="1" x="14"/>
        <item m="1" x="16"/>
        <item m="1" x="21"/>
        <item m="1" x="23"/>
        <item m="1" x="26"/>
        <item m="1" x="27"/>
        <item m="1" x="30"/>
        <item m="1" x="32"/>
        <item m="1" x="34"/>
        <item m="1" x="36"/>
        <item m="1" x="20"/>
        <item m="1" x="35"/>
        <item m="1" x="37"/>
        <item m="1" x="17"/>
        <item m="1" x="19"/>
        <item m="1" x="22"/>
        <item m="1" x="4"/>
        <item m="1" x="6"/>
        <item m="1" x="8"/>
        <item m="1" x="28"/>
        <item m="1" x="15"/>
        <item m="1" x="9"/>
        <item m="1" x="38"/>
        <item m="1" x="11"/>
        <item m="1" x="5"/>
        <item m="1" x="24"/>
        <item m="1" x="13"/>
        <item m="1" x="7"/>
        <item m="1" x="29"/>
        <item m="1" x="33"/>
        <item x="2"/>
        <item m="1" x="3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axis="axisCol" compact="0" outline="0" subtotalTop="0" includeNewItemsInFilter="1">
      <items count="9">
        <item x="2"/>
        <item x="4"/>
        <item x="1"/>
        <item x="3"/>
        <item x="0"/>
        <item h="1" x="5"/>
        <item m="1" x="7"/>
        <item m="1" x="6"/>
        <item t="default"/>
      </items>
    </pivotField>
    <pivotField compact="0" outline="0" subtotalTop="0" showAll="0" includeNewItemsInFilter="1" sortType="ascending" rankBy="5"/>
    <pivotField axis="axisRow" compact="0" outline="0" subtotalTop="0" includeNewItemsInFilter="1" sortType="ascending" rankBy="5">
      <items count="7">
        <item x="3"/>
        <item x="2"/>
        <item x="0"/>
        <item x="1"/>
        <item h="1" m="1" x="5"/>
        <item h="1" x="4"/>
        <item t="default"/>
      </items>
    </pivotField>
    <pivotField compact="0" outline="0" subtotalTop="0" showAll="0" includeNewItemsInFilter="1"/>
    <pivotField dataField="1" compact="0" outline="0" subtotalTop="0" showAll="0" includeNewItemsInFilter="1"/>
  </pivotFields>
  <rowFields count="2">
    <field x="23"/>
    <field x="-2"/>
  </rowFields>
  <rowItems count="30">
    <i>
      <x/>
      <x/>
    </i>
    <i r="1" i="1">
      <x v="1"/>
    </i>
    <i r="1" i="2">
      <x v="2"/>
    </i>
    <i r="1" i="3">
      <x v="3"/>
    </i>
    <i r="1" i="4">
      <x v="4"/>
    </i>
    <i r="1" i="5">
      <x v="5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>
      <x v="2"/>
      <x/>
    </i>
    <i r="1" i="1">
      <x v="1"/>
    </i>
    <i r="1" i="2">
      <x v="2"/>
    </i>
    <i r="1" i="3">
      <x v="3"/>
    </i>
    <i r="1" i="4">
      <x v="4"/>
    </i>
    <i r="1" i="5">
      <x v="5"/>
    </i>
    <i>
      <x v="3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rowItems>
  <colFields count="1">
    <field x="21"/>
  </colFields>
  <col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colItems>
  <pageFields count="2">
    <pageField fld="4" hier="0"/>
    <pageField fld="5" hier="0"/>
  </pageFields>
  <dataFields count="6">
    <dataField name="Nombre de Part Number" fld="0" subtotal="count" baseField="0" baseItem="0"/>
    <dataField name="Somme de Stock value" fld="15" baseField="0" baseItem="0"/>
    <dataField name="Somme de Safety Stock impact" fld="17" baseField="0" baseItem="0"/>
    <dataField name="Somme de Batch size impact" fld="18" baseField="0" baseItem="0"/>
    <dataField name="Somme de Consumption value" fld="20" baseField="0" baseItem="0"/>
    <dataField name="Somme de Benefit" fld="25" baseField="0" baseItem="0" numFmtId="205"/>
  </dataFields>
  <formats count="11">
    <format dxfId="32">
      <pivotArea outline="0" fieldPosition="0">
        <references count="1">
          <reference field="4294967294" count="1">
            <x v="5"/>
          </reference>
        </references>
      </pivotArea>
    </format>
    <format dxfId="31">
      <pivotArea outline="0" fieldPosition="0">
        <references count="1">
          <reference field="4294967294" count="1">
            <x v="1"/>
          </reference>
        </references>
      </pivotArea>
    </format>
    <format dxfId="30">
      <pivotArea outline="0" fieldPosition="0"/>
    </format>
    <format dxfId="29">
      <pivotArea outline="0" fieldPosition="0">
        <references count="2">
          <reference field="21" count="3" selected="0">
            <x v="1"/>
            <x v="2"/>
            <x v="3"/>
          </reference>
          <reference field="23" count="1" selected="0">
            <x v="0"/>
          </reference>
        </references>
      </pivotArea>
    </format>
    <format dxfId="28">
      <pivotArea outline="0" fieldPosition="0">
        <references count="2">
          <reference field="21" count="1" selected="0">
            <x v="1"/>
          </reference>
          <reference field="23" count="1" selected="0">
            <x v="0"/>
          </reference>
        </references>
      </pivotArea>
    </format>
    <format dxfId="27">
      <pivotArea outline="0" fieldPosition="0">
        <references count="2">
          <reference field="21" count="1" selected="0">
            <x v="3"/>
          </reference>
          <reference field="23" count="1" selected="0">
            <x v="1"/>
          </reference>
        </references>
      </pivotArea>
    </format>
    <format dxfId="26">
      <pivotArea outline="0" fieldPosition="0">
        <references count="2">
          <reference field="21" count="1" selected="0">
            <x v="3"/>
          </reference>
          <reference field="23" count="1" selected="0">
            <x v="0"/>
          </reference>
        </references>
      </pivotArea>
    </format>
    <format dxfId="25">
      <pivotArea outline="0" fieldPosition="0">
        <references count="2">
          <reference field="21" count="1" selected="0">
            <x v="2"/>
          </reference>
          <reference field="23" count="1" selected="0">
            <x v="0"/>
          </reference>
        </references>
      </pivotArea>
    </format>
    <format dxfId="24">
      <pivotArea outline="0" fieldPosition="0">
        <references count="2">
          <reference field="21" count="1" selected="0">
            <x v="3"/>
          </reference>
          <reference field="23" count="1" selected="0">
            <x v="1"/>
          </reference>
        </references>
      </pivotArea>
    </format>
    <format dxfId="23">
      <pivotArea outline="0" fieldPosition="0">
        <references count="2">
          <reference field="21" count="1" selected="0">
            <x v="2"/>
          </reference>
          <reference field="23" count="1" selected="0">
            <x v="1"/>
          </reference>
        </references>
      </pivotArea>
    </format>
    <format dxfId="22">
      <pivotArea outline="0" fieldPosition="0">
        <references count="2">
          <reference field="21" count="1" selected="0">
            <x v="2"/>
          </reference>
          <reference field="23" count="2" selected="0">
            <x v="0"/>
            <x v="1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Tableau croisé dynamique4" cacheId="17" dataPosition="0" applyNumberFormats="0" applyBorderFormats="0" applyFontFormats="0" applyPatternFormats="0" applyAlignmentFormats="0" applyWidthHeightFormats="1" dataCaption="Données" updatedVersion="8" showMemberPropertyTips="0" useAutoFormatting="1" itemPrintTitles="1" createdVersion="1" indent="0" compact="0" compactData="0" gridDropZones="1" chartFormat="1">
  <location ref="A5:E9" firstHeaderRow="1" firstDataRow="2" firstDataCol="1" rowPageCount="1" colPageCount="1"/>
  <pivotFields count="26"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autoShow="1" includeNewItemsInFilter="1" sortType="descending" rankBy="0">
      <items count="12">
        <item h="1" x="2"/>
        <item m="1" x="8"/>
        <item m="1" x="10"/>
        <item m="1" x="5"/>
        <item m="1" x="3"/>
        <item m="1" x="9"/>
        <item m="1" x="6"/>
        <item m="1" x="4"/>
        <item m="1" x="7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cludeNewItemsInFilter="1"/>
    <pivotField axis="axisPage" compact="0" outline="0" subtotalTop="0" showAll="0" includeNewItemsInFilter="1">
      <items count="6">
        <item x="3"/>
        <item m="1" x="4"/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</pivotFields>
  <rowFields count="1">
    <field x="4"/>
  </rowFields>
  <rowItems count="3">
    <i>
      <x v="10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6" hier="0"/>
  </pageFields>
  <dataFields count="4">
    <dataField name="Somme de Stock value" fld="15" baseField="0" baseItem="0" numFmtId="234"/>
    <dataField name="Somme de Pending Order value" fld="19" baseField="0" baseItem="0" numFmtId="234"/>
    <dataField name="Sum of Benefit" fld="25" baseField="0" baseItem="0" numFmtId="234"/>
    <dataField name="Count of Part Number" fld="0" subtotal="count" baseField="0" baseItem="0" numFmtId="234"/>
  </dataFields>
  <formats count="7">
    <format dxfId="21">
      <pivotArea field="4" grandRow="1" outline="0" axis="axisRow" fieldPosition="0">
        <references count="1">
          <reference field="4294967294" count="1" selected="0">
            <x v="2"/>
          </reference>
        </references>
      </pivotArea>
    </format>
    <format dxfId="20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19">
      <pivotArea dataOnly="0" labelOnly="1" outline="0" fieldPosition="0">
        <references count="1">
          <reference field="6" count="0"/>
        </references>
      </pivotArea>
    </format>
    <format dxfId="18">
      <pivotArea field="-2" type="button" dataOnly="0" labelOnly="1" outline="0" axis="axisCol" fieldPosition="0"/>
    </format>
    <format dxfId="17">
      <pivotArea type="topRight" dataOnly="0" labelOnly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outline="0" fieldPosition="0">
        <references count="1">
          <reference field="4294967294" count="2" selected="0">
            <x v="2"/>
            <x v="3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Tableau croisé dynamique1" cacheId="21" applyNumberFormats="0" applyBorderFormats="0" applyFontFormats="0" applyPatternFormats="0" applyAlignmentFormats="0" applyWidthHeightFormats="1" dataCaption="Données" updatedVersion="8" showMemberPropertyTips="0" useAutoFormatting="1" itemPrintTitles="1" createdVersion="1" indent="0" compact="0" compactData="0" gridDropZones="1" chartFormat="1">
  <location ref="A5:E7" firstHeaderRow="1" firstDataRow="2" firstDataCol="1" rowPageCount="2" colPageCount="1"/>
  <pivotFields count="26"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12">
        <item x="2"/>
        <item m="1" x="8"/>
        <item m="1" x="10"/>
        <item m="1" x="5"/>
        <item m="1" x="3"/>
        <item m="1" x="9"/>
        <item m="1" x="6"/>
        <item m="1" x="4"/>
        <item m="1" x="7"/>
        <item x="0"/>
        <item x="1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6">
        <item x="3"/>
        <item m="1" x="4"/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4" hier="0"/>
    <pageField fld="6" hier="0"/>
  </pageFields>
  <dataFields count="4">
    <dataField name="Somme de Stock value" fld="15" baseField="0" baseItem="0"/>
    <dataField name="Somme de Pending Order value" fld="19" baseField="0" baseItem="0"/>
    <dataField name="Sum of Benefit" fld="25" baseField="0" baseItem="0"/>
    <dataField name="Count of Part Number" fld="0" subtotal="count" baseField="0" baseItem="0"/>
  </dataFields>
  <formats count="1">
    <format dxfId="14">
      <pivotArea outline="0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name="Tableau croisé dynamique2" cacheId="26" applyNumberFormats="0" applyBorderFormats="0" applyFontFormats="0" applyPatternFormats="0" applyAlignmentFormats="0" applyWidthHeightFormats="1" dataCaption="Données" updatedVersion="8" showMemberPropertyTips="0" useAutoFormatting="1" itemPrintTitles="1" createdVersion="1" indent="0" compact="0" compactData="0" gridDropZones="1">
  <location ref="A5:C17" firstHeaderRow="1" firstDataRow="2" firstDataCol="1" rowPageCount="2" colPageCount="1"/>
  <pivotFields count="21"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autoShow="1" includeNewItemsInFilter="1" sortType="descending" rankBy="0">
      <items count="26">
        <item x="22"/>
        <item m="1" x="23"/>
        <item m="1"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cludeNewItemsInFilter="1"/>
    <pivotField axis="axisPage" compact="0" outline="0" subtotalTop="0" showAll="0" includeNewItemsInFilter="1">
      <items count="12">
        <item x="2"/>
        <item m="1" x="8"/>
        <item m="1" x="10"/>
        <item m="1" x="5"/>
        <item m="1" x="3"/>
        <item m="1" x="9"/>
        <item m="1" x="6"/>
        <item m="1" x="4"/>
        <item m="1" x="7"/>
        <item x="0"/>
        <item x="1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6">
        <item x="3"/>
        <item m="1" x="4"/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</pivotFields>
  <rowFields count="1">
    <field x="2"/>
  </rowFields>
  <rowItems count="11">
    <i>
      <x v="6"/>
    </i>
    <i>
      <x v="7"/>
    </i>
    <i>
      <x v="5"/>
    </i>
    <i>
      <x v="4"/>
    </i>
    <i>
      <x v="24"/>
    </i>
    <i>
      <x v="11"/>
    </i>
    <i>
      <x v="23"/>
    </i>
    <i>
      <x v="14"/>
    </i>
    <i>
      <x v="13"/>
    </i>
    <i>
      <x v="12"/>
    </i>
    <i t="grand">
      <x/>
    </i>
  </rowItems>
  <colFields count="1">
    <field x="-2"/>
  </colFields>
  <colItems count="2">
    <i>
      <x/>
    </i>
    <i i="1">
      <x v="1"/>
    </i>
  </colItems>
  <pageFields count="2">
    <pageField fld="4" hier="0"/>
    <pageField fld="6" hier="0"/>
  </pageFields>
  <dataFields count="2">
    <dataField name="Somme de Stock value" fld="15" baseField="0" baseItem="0"/>
    <dataField name="Somme de Pending Order value" fld="19" baseField="0" baseItem="0"/>
  </dataFields>
  <formats count="6">
    <format dxfId="13">
      <pivotArea outline="0" fieldPosition="0"/>
    </format>
    <format dxfId="12">
      <pivotArea dataOnly="0" labelOnly="1" outline="0" fieldPosition="0">
        <references count="1">
          <reference field="4" count="0"/>
        </references>
      </pivotArea>
    </format>
    <format dxfId="11">
      <pivotArea dataOnly="0" labelOnly="1" outline="0" fieldPosition="0">
        <references count="1">
          <reference field="6" count="0"/>
        </references>
      </pivotArea>
    </format>
    <format dxfId="10">
      <pivotArea field="-2" type="button" dataOnly="0" labelOnly="1" outline="0" axis="axisCol" fieldPosition="0"/>
    </format>
    <format dxfId="9">
      <pivotArea type="topRight" dataOnly="0" labelOnly="1" outline="0" fieldPosition="0"/>
    </format>
    <format dxfId="8">
      <pivotArea dataOnly="0" labelOnly="1" outline="0" fieldPosition="0">
        <references count="1">
          <reference field="4294967294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Tableau croisé dynamique1" cacheId="26" applyNumberFormats="0" applyBorderFormats="0" applyFontFormats="0" applyPatternFormats="0" applyAlignmentFormats="0" applyWidthHeightFormats="1" dataCaption="Données" updatedVersion="8" showMemberPropertyTips="0" useAutoFormatting="1" itemPrintTitles="1" createdVersion="1" indent="0" compact="0" compactData="0" gridDropZones="1" chartFormat="1">
  <location ref="A6:D11" firstHeaderRow="1" firstDataRow="2" firstDataCol="1" rowPageCount="2" colPageCount="1"/>
  <pivotFields count="21">
    <pivotField dataField="1"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6">
        <item x="22"/>
        <item m="1" x="23"/>
        <item m="1"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12">
        <item x="2"/>
        <item m="1" x="8"/>
        <item m="1" x="10"/>
        <item m="1" x="5"/>
        <item m="1" x="3"/>
        <item m="1" x="9"/>
        <item m="1" x="6"/>
        <item m="1" x="4"/>
        <item m="1" x="7"/>
        <item x="0"/>
        <item x="1"/>
        <item t="default"/>
      </items>
    </pivotField>
    <pivotField compact="0" outline="0" subtotalTop="0" showAll="0" includeNewItemsInFilter="1"/>
    <pivotField axis="axisRow" compact="0" outline="0" subtotalTop="0" showAll="0" includeNewItemsInFilter="1">
      <items count="6">
        <item h="1" x="3"/>
        <item m="1" x="4"/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</pivotFields>
  <rowFields count="1">
    <field x="6"/>
  </rowFields>
  <rowItems count="4"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4" hier="0"/>
    <pageField fld="2" hier="0"/>
  </pageFields>
  <dataFields count="3">
    <dataField name="Somme de Stock value" fld="15" baseField="0" baseItem="0"/>
    <dataField name="Somme de Pending Order value" fld="19" baseField="0" baseItem="0"/>
    <dataField name="Count of Part Number" fld="0" subtotal="count" baseField="0" baseItem="0"/>
  </dataFields>
  <formats count="6">
    <format dxfId="7">
      <pivotArea outline="0" fieldPosition="0"/>
    </format>
    <format dxfId="6">
      <pivotArea dataOnly="0" labelOnly="1" outline="0" fieldPosition="0">
        <references count="1">
          <reference field="4" count="0"/>
        </references>
      </pivotArea>
    </format>
    <format dxfId="5">
      <pivotArea dataOnly="0" labelOnly="1" outline="0" fieldPosition="0">
        <references count="1">
          <reference field="2" count="0"/>
        </references>
      </pivotArea>
    </format>
    <format dxfId="4">
      <pivotArea field="-2" type="button" dataOnly="0" labelOnly="1" outline="0" axis="axisCol" fieldPosition="0"/>
    </format>
    <format dxfId="3">
      <pivotArea type="topRight" dataOnly="0" labelOnly="1" outline="0" fieldPosition="0"/>
    </format>
    <format dxfId="2">
      <pivotArea dataOnly="0" labelOnly="1" outline="0" fieldPosition="0">
        <references count="1">
          <reference field="4294967294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name="Tableau croisé dynamique1" cacheId="13" applyNumberFormats="0" applyBorderFormats="0" applyFontFormats="0" applyPatternFormats="0" applyAlignmentFormats="0" applyWidthHeightFormats="1" dataCaption="Données" updatedVersion="3" asteriskTotals="1" showMemberPropertyTips="0" useAutoFormatting="1" itemPrintTitles="1" createdVersion="1" indent="0" compact="0" compactData="0" gridDropZones="1" chartFormat="1">
  <location ref="A6:D11" firstHeaderRow="1" firstDataRow="2" firstDataCol="1" rowPageCount="3" colPageCount="1"/>
  <pivotFields count="26">
    <pivotField dataField="1"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447">
        <item m="1" x="409"/>
        <item m="1" x="320"/>
        <item m="1" x="193"/>
        <item m="1" x="213"/>
        <item m="1" x="363"/>
        <item m="1" x="330"/>
        <item m="1" x="95"/>
        <item m="1" x="43"/>
        <item m="1" x="60"/>
        <item m="1" x="169"/>
        <item m="1" x="207"/>
        <item m="1" x="222"/>
        <item m="1" x="73"/>
        <item m="1" x="228"/>
        <item m="1" x="426"/>
        <item m="1" x="141"/>
        <item m="1" x="268"/>
        <item m="1" x="241"/>
        <item m="1" x="288"/>
        <item m="1" x="289"/>
        <item m="1" x="290"/>
        <item m="1" x="218"/>
        <item m="1" x="49"/>
        <item m="1" x="102"/>
        <item m="1" x="129"/>
        <item m="1" x="309"/>
        <item m="1" x="156"/>
        <item m="1" x="380"/>
        <item m="1" x="423"/>
        <item m="1" x="248"/>
        <item m="1" x="340"/>
        <item m="1" x="23"/>
        <item m="1" x="233"/>
        <item m="1" x="407"/>
        <item m="1" x="328"/>
        <item m="1" x="31"/>
        <item m="1" x="291"/>
        <item m="1" x="94"/>
        <item m="1" x="315"/>
        <item m="1" x="343"/>
        <item m="1" x="344"/>
        <item m="1" x="85"/>
        <item m="1" x="91"/>
        <item m="1" x="419"/>
        <item m="1" x="336"/>
        <item m="1" x="202"/>
        <item m="1" x="379"/>
        <item m="1" x="24"/>
        <item m="1" x="215"/>
        <item m="1" x="165"/>
        <item m="1" x="51"/>
        <item m="1" x="295"/>
        <item m="1" x="232"/>
        <item m="1" x="270"/>
        <item m="1" x="54"/>
        <item m="1" x="109"/>
        <item m="1" x="386"/>
        <item m="1" x="40"/>
        <item m="1" x="42"/>
        <item m="1" x="406"/>
        <item m="1" x="396"/>
        <item m="1" x="342"/>
        <item m="1" x="247"/>
        <item m="1" x="294"/>
        <item m="1" x="263"/>
        <item m="1" x="349"/>
        <item m="1" x="237"/>
        <item m="1" x="137"/>
        <item m="1" x="196"/>
        <item m="1" x="225"/>
        <item m="1" x="255"/>
        <item m="1" x="138"/>
        <item m="1" x="388"/>
        <item m="1" x="104"/>
        <item m="1" x="199"/>
        <item m="1" x="186"/>
        <item m="1" x="52"/>
        <item m="1" x="80"/>
        <item m="1" x="385"/>
        <item m="1" x="142"/>
        <item m="1" x="267"/>
        <item m="1" x="82"/>
        <item m="1" x="332"/>
        <item m="1" x="53"/>
        <item m="1" x="242"/>
        <item m="1" x="84"/>
        <item m="1" x="112"/>
        <item m="1" x="302"/>
        <item m="1" x="337"/>
        <item m="1" x="305"/>
        <item m="1" x="214"/>
        <item m="1" x="327"/>
        <item m="1" x="329"/>
        <item m="1" x="122"/>
        <item m="1" x="168"/>
        <item m="1" x="238"/>
        <item m="1" x="353"/>
        <item m="1" x="411"/>
        <item m="1" x="133"/>
        <item m="1" x="185"/>
        <item m="1" x="92"/>
        <item m="1" x="136"/>
        <item m="1" x="313"/>
        <item m="1" x="258"/>
        <item m="1" x="317"/>
        <item m="1" x="33"/>
        <item m="1" x="116"/>
        <item m="1" x="259"/>
        <item m="1" x="44"/>
        <item m="1" x="297"/>
        <item m="1" x="318"/>
        <item m="1" x="390"/>
        <item m="1" x="443"/>
        <item m="1" x="89"/>
        <item m="1" x="98"/>
        <item m="1" x="34"/>
        <item m="1" x="117"/>
        <item m="1" x="301"/>
        <item m="1" x="47"/>
        <item m="1" x="77"/>
        <item m="1" x="325"/>
        <item m="1" x="434"/>
        <item m="1" x="402"/>
        <item m="1" x="145"/>
        <item m="1" x="159"/>
        <item m="1" x="368"/>
        <item m="1" x="48"/>
        <item m="1" x="433"/>
        <item m="1" x="314"/>
        <item m="1" x="358"/>
        <item m="1" x="319"/>
        <item m="1" x="303"/>
        <item m="1" x="408"/>
        <item m="1" x="417"/>
        <item m="1" x="62"/>
        <item m="1" x="101"/>
        <item m="1" x="118"/>
        <item m="1" x="269"/>
        <item m="1" x="30"/>
        <item m="1" x="277"/>
        <item m="1" x="256"/>
        <item m="1" x="206"/>
        <item m="1" x="219"/>
        <item m="1" x="61"/>
        <item m="1" x="246"/>
        <item m="1" x="351"/>
        <item m="1" x="177"/>
        <item m="1" x="399"/>
        <item m="1" x="180"/>
        <item m="1" x="108"/>
        <item m="1" x="316"/>
        <item m="1" x="261"/>
        <item m="1" x="432"/>
        <item m="1" x="78"/>
        <item m="1" x="174"/>
        <item m="1" x="413"/>
        <item m="1" x="424"/>
        <item m="1" x="285"/>
        <item m="1" x="198"/>
        <item m="1" x="384"/>
        <item m="1" x="130"/>
        <item m="1" x="392"/>
        <item m="1" x="251"/>
        <item m="1" x="278"/>
        <item m="1" x="279"/>
        <item m="1" x="403"/>
        <item m="1" x="345"/>
        <item m="1" x="371"/>
        <item m="1" x="428"/>
        <item m="1" x="58"/>
        <item m="1" x="66"/>
        <item m="1" x="216"/>
        <item m="1" x="171"/>
        <item m="1" x="231"/>
        <item m="1" x="296"/>
        <item m="1" x="376"/>
        <item m="1" x="35"/>
        <item m="1" x="126"/>
        <item m="1" x="324"/>
        <item m="1" x="70"/>
        <item m="1" x="234"/>
        <item m="1" x="155"/>
        <item m="1" x="298"/>
        <item m="1" x="154"/>
        <item m="1" x="211"/>
        <item m="1" x="326"/>
        <item m="1" x="27"/>
        <item m="1" x="50"/>
        <item m="1" x="55"/>
        <item m="1" x="96"/>
        <item m="1" x="210"/>
        <item m="1" x="86"/>
        <item m="1" x="148"/>
        <item m="1" x="162"/>
        <item m="1" x="266"/>
        <item m="1" x="274"/>
        <item m="1" x="28"/>
        <item m="1" x="239"/>
        <item m="1" x="441"/>
        <item m="1" x="32"/>
        <item m="1" x="240"/>
        <item m="1" x="372"/>
        <item m="1" x="431"/>
        <item m="1" x="366"/>
        <item m="1" x="115"/>
        <item m="1" x="69"/>
        <item m="1" x="209"/>
        <item m="1" x="252"/>
        <item m="1" x="427"/>
        <item m="1" x="430"/>
        <item m="1" x="304"/>
        <item m="1" x="97"/>
        <item m="1" x="348"/>
        <item m="1" x="429"/>
        <item m="1" x="374"/>
        <item m="1" x="377"/>
        <item m="1" x="271"/>
        <item m="1" x="425"/>
        <item m="1" x="127"/>
        <item m="1" x="369"/>
        <item m="1" x="144"/>
        <item m="1" x="293"/>
        <item m="1" x="414"/>
        <item m="1" x="389"/>
        <item m="1" x="442"/>
        <item m="1" x="307"/>
        <item m="1" x="221"/>
        <item m="1" x="333"/>
        <item m="1" x="397"/>
        <item m="1" x="276"/>
        <item m="1" x="110"/>
        <item m="1" x="208"/>
        <item m="1" x="273"/>
        <item m="1" x="146"/>
        <item m="1" x="224"/>
        <item m="1" x="364"/>
        <item m="1" x="253"/>
        <item m="1" x="100"/>
        <item m="1" x="204"/>
        <item m="1" x="321"/>
        <item m="1" x="157"/>
        <item m="1" x="212"/>
        <item m="1" x="245"/>
        <item m="1" x="335"/>
        <item m="1" x="286"/>
        <item m="1" x="339"/>
        <item m="1" x="140"/>
        <item m="1" x="39"/>
        <item m="1" x="68"/>
        <item m="1" x="367"/>
        <item m="1" x="437"/>
        <item m="1" x="346"/>
        <item m="1" x="262"/>
        <item m="1" x="71"/>
        <item m="1" x="191"/>
        <item m="1" x="197"/>
        <item m="1" x="416"/>
        <item m="1" x="121"/>
        <item m="1" x="38"/>
        <item m="1" x="87"/>
        <item m="1" x="391"/>
        <item m="1" x="299"/>
        <item m="1" x="75"/>
        <item m="1" x="334"/>
        <item m="1" x="365"/>
        <item m="1" x="393"/>
        <item m="1" x="405"/>
        <item m="1" x="178"/>
        <item m="1" x="164"/>
        <item m="1" x="179"/>
        <item m="1" x="322"/>
        <item m="1" x="378"/>
        <item m="1" x="323"/>
        <item m="1" x="436"/>
        <item m="1" x="401"/>
        <item m="1" x="83"/>
        <item m="1" x="282"/>
        <item m="1" x="284"/>
        <item m="1" x="415"/>
        <item m="1" x="88"/>
        <item m="1" x="373"/>
        <item m="1" x="90"/>
        <item m="1" x="160"/>
        <item m="1" x="235"/>
        <item m="1" x="306"/>
        <item m="1" x="420"/>
        <item m="1" x="26"/>
        <item m="1" x="36"/>
        <item m="1" x="281"/>
        <item m="1" x="56"/>
        <item m="1" x="352"/>
        <item m="1" x="134"/>
        <item m="1" x="355"/>
        <item m="1" x="357"/>
        <item m="1" x="163"/>
        <item m="1" x="381"/>
        <item m="1" x="435"/>
        <item m="1" x="64"/>
        <item m="1" x="167"/>
        <item m="1" x="227"/>
        <item m="1" x="150"/>
        <item m="1" x="152"/>
        <item m="1" x="173"/>
        <item m="1" x="230"/>
        <item m="1" x="111"/>
        <item m="1" x="143"/>
        <item m="1" x="243"/>
        <item m="1" x="398"/>
        <item m="1" x="292"/>
        <item m="1" x="131"/>
        <item m="1" x="311"/>
        <item m="1" x="63"/>
        <item m="1" x="123"/>
        <item m="1" x="67"/>
        <item m="1" x="438"/>
        <item m="1" x="440"/>
        <item m="1" x="382"/>
        <item m="1" x="187"/>
        <item m="1" x="93"/>
        <item m="1" x="188"/>
        <item m="1" x="387"/>
        <item m="1" x="41"/>
        <item m="1" x="195"/>
        <item m="1" x="300"/>
        <item m="1" x="76"/>
        <item m="1" x="444"/>
        <item m="1" x="161"/>
        <item m="1" x="394"/>
        <item m="1" x="445"/>
        <item m="1" x="395"/>
        <item m="1" x="244"/>
        <item m="1" x="410"/>
        <item m="1" x="439"/>
        <item m="1" x="383"/>
        <item m="1" x="99"/>
        <item m="1" x="103"/>
        <item m="1" x="149"/>
        <item m="1" x="166"/>
        <item m="1" x="280"/>
        <item m="1" x="106"/>
        <item m="1" x="189"/>
        <item m="1" x="194"/>
        <item m="1" x="310"/>
        <item m="1" x="135"/>
        <item m="1" x="312"/>
        <item m="1" x="139"/>
        <item m="1" x="182"/>
        <item m="1" x="361"/>
        <item m="1" x="400"/>
        <item m="1" x="260"/>
        <item m="1" x="153"/>
        <item m="1" x="272"/>
        <item m="1" x="350"/>
        <item m="1" x="308"/>
        <item m="1" x="236"/>
        <item m="1" x="362"/>
        <item m="1" x="132"/>
        <item m="1" x="356"/>
        <item m="1" x="79"/>
        <item m="1" x="65"/>
        <item m="1" x="257"/>
        <item m="1" x="226"/>
        <item m="1" x="124"/>
        <item m="1" x="375"/>
        <item m="1" x="57"/>
        <item m="1" x="46"/>
        <item m="1" x="254"/>
        <item m="1" x="29"/>
        <item m="1" x="359"/>
        <item m="1" x="370"/>
        <item m="1" x="176"/>
        <item m="1" x="25"/>
        <item m="1" x="229"/>
        <item m="1" x="264"/>
        <item m="1" x="113"/>
        <item m="1" x="223"/>
        <item m="1" x="59"/>
        <item m="1" x="205"/>
        <item m="1" x="418"/>
        <item m="1" x="283"/>
        <item m="1" x="125"/>
        <item m="1" x="72"/>
        <item m="1" x="249"/>
        <item m="1" x="275"/>
        <item m="1" x="287"/>
        <item m="1" x="201"/>
        <item m="1" x="347"/>
        <item m="1" x="360"/>
        <item m="1" x="128"/>
        <item m="1" x="203"/>
        <item m="1" x="354"/>
        <item m="1" x="338"/>
        <item m="1" x="170"/>
        <item m="1" x="81"/>
        <item m="1" x="107"/>
        <item m="1" x="45"/>
        <item m="1" x="404"/>
        <item m="1" x="421"/>
        <item m="1" x="175"/>
        <item m="1" x="331"/>
        <item m="1" x="114"/>
        <item m="1" x="181"/>
        <item m="1" x="265"/>
        <item m="1" x="183"/>
        <item m="1" x="151"/>
        <item m="1" x="172"/>
        <item m="1" x="184"/>
        <item m="1" x="74"/>
        <item m="1" x="158"/>
        <item m="1" x="422"/>
        <item m="1" x="250"/>
        <item m="1" x="217"/>
        <item m="1" x="412"/>
        <item m="1" x="37"/>
        <item m="1" x="341"/>
        <item m="1" x="192"/>
        <item m="1" x="147"/>
        <item m="1" x="105"/>
        <item m="1" x="120"/>
        <item m="1" x="220"/>
        <item m="1" x="190"/>
        <item m="1" x="200"/>
        <item m="1" x="119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35">
        <item m="1" x="12"/>
        <item m="1" x="14"/>
        <item x="2"/>
        <item m="1" x="24"/>
        <item m="1" x="33"/>
        <item m="1" x="21"/>
        <item m="1" x="23"/>
        <item m="1" x="20"/>
        <item m="1" x="22"/>
        <item m="1" x="10"/>
        <item m="1" x="11"/>
        <item m="1" x="6"/>
        <item m="1" x="3"/>
        <item m="1" x="31"/>
        <item m="1" x="8"/>
        <item m="1" x="13"/>
        <item m="1" x="18"/>
        <item m="1" x="19"/>
        <item m="1" x="9"/>
        <item m="1" x="25"/>
        <item m="1" x="4"/>
        <item m="1" x="16"/>
        <item m="1" x="30"/>
        <item m="1" x="7"/>
        <item m="1" x="17"/>
        <item m="1" x="29"/>
        <item m="1" x="26"/>
        <item m="1" x="5"/>
        <item m="1" x="32"/>
        <item x="0"/>
        <item m="1" x="27"/>
        <item m="1" x="15"/>
        <item m="1" x="28"/>
        <item x="1"/>
        <item t="default"/>
      </items>
    </pivotField>
    <pivotField axis="axisPage" compact="0" outline="0" subtotalTop="0" showAll="0" includeNewItemsInFilter="1">
      <items count="41">
        <item m="1" x="25"/>
        <item m="1" x="39"/>
        <item m="1" x="12"/>
        <item m="1" x="18"/>
        <item m="1" x="31"/>
        <item m="1" x="10"/>
        <item m="1" x="14"/>
        <item m="1" x="16"/>
        <item m="1" x="21"/>
        <item m="1" x="23"/>
        <item m="1" x="26"/>
        <item m="1" x="27"/>
        <item m="1" x="30"/>
        <item m="1" x="32"/>
        <item m="1" x="34"/>
        <item m="1" x="36"/>
        <item m="1" x="20"/>
        <item m="1" x="35"/>
        <item m="1" x="37"/>
        <item m="1" x="17"/>
        <item m="1" x="19"/>
        <item m="1" x="22"/>
        <item m="1" x="4"/>
        <item m="1" x="6"/>
        <item m="1" x="8"/>
        <item m="1" x="28"/>
        <item m="1" x="15"/>
        <item m="1" x="9"/>
        <item m="1" x="38"/>
        <item m="1" x="11"/>
        <item m="1" x="5"/>
        <item m="1" x="24"/>
        <item m="1" x="13"/>
        <item m="1" x="7"/>
        <item m="1" x="29"/>
        <item m="1" x="33"/>
        <item x="2"/>
        <item m="1" x="3"/>
        <item x="0"/>
        <item x="1"/>
        <item t="default"/>
      </items>
    </pivotField>
    <pivotField compact="0" outline="0" subtotalTop="0" showAll="0" includeNewItemsInFilter="1"/>
    <pivotField axis="axisRow" compact="0" outline="0" subtotalTop="0" showAll="0" includeNewItemsInFilter="1" sortType="descending" rankBy="0">
      <items count="24">
        <item m="1" x="6"/>
        <item x="1"/>
        <item x="2"/>
        <item m="1" x="17"/>
        <item h="1" x="3"/>
        <item m="1" x="19"/>
        <item m="1" x="5"/>
        <item m="1" x="7"/>
        <item m="1" x="20"/>
        <item m="1" x="18"/>
        <item m="1" x="4"/>
        <item m="1" x="8"/>
        <item m="1" x="13"/>
        <item m="1" x="14"/>
        <item m="1" x="12"/>
        <item x="0"/>
        <item m="1" x="22"/>
        <item m="1" x="16"/>
        <item m="1" x="21"/>
        <item m="1" x="9"/>
        <item m="1" x="15"/>
        <item m="1" x="10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7"/>
  </rowFields>
  <rowItems count="4">
    <i>
      <x v="15"/>
    </i>
    <i>
      <x v="2"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4" hier="0"/>
    <pageField fld="5" hier="0"/>
    <pageField fld="2" hier="0"/>
  </pageFields>
  <dataFields count="3">
    <dataField name="Somme de Stock value" fld="15" baseField="0" baseItem="0"/>
    <dataField name="Somme de Pending Order value" fld="19" baseField="0" baseItem="0"/>
    <dataField name="Count of Part Number" fld="0" subtotal="count" baseField="0" baseItem="0"/>
  </dataFields>
  <formats count="1">
    <format dxfId="1">
      <pivotArea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name="Tableau croisé dynamique3" cacheId="30" dataOnRows="1" applyNumberFormats="0" applyBorderFormats="0" applyFontFormats="0" applyPatternFormats="0" applyAlignmentFormats="0" applyWidthHeightFormats="1" dataCaption="Données" updatedVersion="8" showItems="0" showMemberPropertyTips="0" useAutoFormatting="1" itemPrintTitles="1" createdVersion="1" indent="0" compact="0" compactData="0" gridDropZones="1">
  <location ref="A4:V8" firstHeaderRow="1" firstDataRow="2" firstDataCol="1" rowPageCount="1" colPageCount="1"/>
  <pivotFields count="26"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autoShow="1" includeNewItemsInFilter="1" itemPageCount="20" sortType="descending" rankBy="2">
      <items count="26">
        <item x="22"/>
        <item m="1" x="23"/>
        <item m="1"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ubtotalTop="0" showAll="0" includeNewItemsInFilter="1"/>
    <pivotField axis="axisPage" compact="0" outline="0" subtotalTop="0" showAll="0" includeNewItemsInFilter="1">
      <items count="12">
        <item x="2"/>
        <item m="1" x="8"/>
        <item m="1" x="10"/>
        <item m="1" x="5"/>
        <item m="1" x="3"/>
        <item m="1" x="9"/>
        <item m="1" x="6"/>
        <item m="1" x="4"/>
        <item m="1" x="7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</pivotFields>
  <rowFields count="1">
    <field x="-2"/>
  </rowFields>
  <rowItems count="3">
    <i>
      <x/>
    </i>
    <i i="1">
      <x v="1"/>
    </i>
    <i i="2">
      <x v="2"/>
    </i>
  </rowItems>
  <colFields count="1">
    <field x="2"/>
  </colFields>
  <colItems count="21">
    <i>
      <x v="6"/>
    </i>
    <i>
      <x v="7"/>
    </i>
    <i>
      <x v="5"/>
    </i>
    <i>
      <x v="4"/>
    </i>
    <i>
      <x v="24"/>
    </i>
    <i>
      <x v="11"/>
    </i>
    <i>
      <x v="23"/>
    </i>
    <i>
      <x v="14"/>
    </i>
    <i>
      <x v="13"/>
    </i>
    <i>
      <x v="12"/>
    </i>
    <i>
      <x v="17"/>
    </i>
    <i>
      <x v="9"/>
    </i>
    <i>
      <x v="10"/>
    </i>
    <i>
      <x v="16"/>
    </i>
    <i>
      <x v="3"/>
    </i>
    <i>
      <x v="19"/>
    </i>
    <i>
      <x v="8"/>
    </i>
    <i>
      <x v="22"/>
    </i>
    <i>
      <x v="18"/>
    </i>
    <i>
      <x v="20"/>
    </i>
    <i t="grand">
      <x/>
    </i>
  </colItems>
  <pageFields count="1">
    <pageField fld="4" hier="0"/>
  </pageFields>
  <dataFields count="3">
    <dataField name="Moyenne de Days" fld="16" subtotal="average" baseField="0" baseItem="0"/>
    <dataField name="Somme de Benefit" fld="25" baseField="0" baseItem="0"/>
    <dataField name="Somme de Stock value" fld="15" baseField="0" baseItem="0"/>
  </dataFields>
  <formats count="1">
    <format dxfId="0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9"/>
  <sheetViews>
    <sheetView topLeftCell="A28" workbookViewId="0">
      <selection activeCell="C89" sqref="C89"/>
    </sheetView>
  </sheetViews>
  <sheetFormatPr defaultRowHeight="13.2" x14ac:dyDescent="0.25"/>
  <cols>
    <col min="1" max="1" width="8.6640625" style="169" customWidth="1"/>
    <col min="2" max="2" width="8.44140625" style="169" customWidth="1"/>
    <col min="3" max="3" width="17.88671875" style="169" customWidth="1"/>
    <col min="4" max="4" width="11.5546875" style="141" bestFit="1" customWidth="1"/>
    <col min="5" max="6" width="13.109375" style="141" customWidth="1"/>
    <col min="7" max="12" width="11.5546875" style="141" bestFit="1" customWidth="1"/>
    <col min="13" max="15" width="13.33203125" customWidth="1"/>
  </cols>
  <sheetData>
    <row r="1" spans="1:15" x14ac:dyDescent="0.25">
      <c r="D1" s="152"/>
      <c r="M1" t="s">
        <v>2319</v>
      </c>
    </row>
    <row r="2" spans="1:15" s="68" customFormat="1" ht="18.75" customHeight="1" thickBot="1" x14ac:dyDescent="0.3">
      <c r="B2" s="154" t="s">
        <v>2320</v>
      </c>
      <c r="C2" s="154"/>
      <c r="D2" s="153" t="s">
        <v>2321</v>
      </c>
      <c r="E2" s="153" t="s">
        <v>74</v>
      </c>
      <c r="F2" s="153" t="s">
        <v>87</v>
      </c>
      <c r="G2" s="153" t="s">
        <v>88</v>
      </c>
      <c r="H2" s="153" t="s">
        <v>89</v>
      </c>
      <c r="I2" s="153" t="s">
        <v>90</v>
      </c>
      <c r="J2" s="153" t="s">
        <v>91</v>
      </c>
      <c r="K2" s="153" t="s">
        <v>92</v>
      </c>
      <c r="L2" s="153" t="s">
        <v>93</v>
      </c>
      <c r="M2" s="170" t="s">
        <v>94</v>
      </c>
      <c r="N2" s="170" t="s">
        <v>95</v>
      </c>
      <c r="O2" s="170" t="s">
        <v>96</v>
      </c>
    </row>
    <row r="3" spans="1:15" ht="13.8" x14ac:dyDescent="0.25">
      <c r="A3" s="171" t="s">
        <v>75</v>
      </c>
      <c r="B3" s="172" t="s">
        <v>224</v>
      </c>
      <c r="C3" s="172" t="s">
        <v>76</v>
      </c>
      <c r="D3" s="155"/>
      <c r="E3" s="155"/>
      <c r="F3" s="155"/>
      <c r="G3" s="155"/>
      <c r="H3" s="155"/>
      <c r="I3" s="155"/>
      <c r="J3" s="155"/>
      <c r="K3" s="155"/>
      <c r="L3" s="155"/>
      <c r="M3" s="141">
        <f>M7+M10</f>
        <v>11871663.154799996</v>
      </c>
      <c r="N3" s="141">
        <v>9865694</v>
      </c>
      <c r="O3" s="141">
        <f>O7+O10</f>
        <v>8858802.762799995</v>
      </c>
    </row>
    <row r="4" spans="1:15" ht="13.8" x14ac:dyDescent="0.25">
      <c r="A4" s="173"/>
      <c r="B4" s="174"/>
      <c r="C4" s="174" t="s">
        <v>77</v>
      </c>
      <c r="D4" s="156"/>
      <c r="E4" s="156"/>
      <c r="F4" s="156"/>
      <c r="G4" s="156"/>
      <c r="H4" s="156"/>
      <c r="I4" s="156"/>
      <c r="J4" s="156"/>
      <c r="K4" s="156"/>
      <c r="L4" s="156"/>
      <c r="M4" s="141">
        <f>M8+M11</f>
        <v>13311906.4</v>
      </c>
      <c r="N4" s="141">
        <v>12841230</v>
      </c>
      <c r="O4" s="141">
        <f>O8+O11</f>
        <v>5550064.3899999997</v>
      </c>
    </row>
    <row r="5" spans="1:15" ht="13.8" x14ac:dyDescent="0.25">
      <c r="A5" s="173"/>
      <c r="B5" s="175"/>
      <c r="C5" s="175" t="s">
        <v>78</v>
      </c>
      <c r="D5" s="157"/>
      <c r="E5" s="157"/>
      <c r="F5" s="157"/>
      <c r="G5" s="157"/>
      <c r="H5" s="157"/>
      <c r="I5" s="157"/>
      <c r="J5" s="157"/>
      <c r="K5" s="157"/>
      <c r="L5" s="157"/>
    </row>
    <row r="6" spans="1:15" ht="13.8" x14ac:dyDescent="0.25">
      <c r="A6" s="173"/>
      <c r="B6" s="174"/>
      <c r="C6" s="174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</row>
    <row r="7" spans="1:15" ht="13.8" x14ac:dyDescent="0.25">
      <c r="A7" s="173"/>
      <c r="B7" s="174" t="s">
        <v>2322</v>
      </c>
      <c r="C7" s="174" t="s">
        <v>2323</v>
      </c>
      <c r="D7" s="156">
        <v>2123911.44</v>
      </c>
      <c r="E7" s="156">
        <v>3344694.49</v>
      </c>
      <c r="F7" s="156">
        <v>2491322.5890099951</v>
      </c>
      <c r="G7" s="156">
        <v>3145151.7787299999</v>
      </c>
      <c r="H7" s="156">
        <v>3404700.0690099979</v>
      </c>
      <c r="I7" s="156">
        <v>2585773.2418799996</v>
      </c>
      <c r="J7" s="156">
        <v>3170829.5179700027</v>
      </c>
      <c r="K7" s="156">
        <v>3513573.1544100004</v>
      </c>
      <c r="L7" s="156">
        <v>3725036.5657310402</v>
      </c>
      <c r="M7" s="156">
        <v>3272004.1208000015</v>
      </c>
      <c r="N7" s="156">
        <v>2401879.5228857594</v>
      </c>
      <c r="O7" s="156">
        <v>1455768.0147999991</v>
      </c>
    </row>
    <row r="8" spans="1:15" ht="13.8" x14ac:dyDescent="0.25">
      <c r="A8" s="173"/>
      <c r="B8" s="175"/>
      <c r="C8" s="175" t="s">
        <v>2324</v>
      </c>
      <c r="D8" s="157">
        <v>441747.0549129828</v>
      </c>
      <c r="E8" s="157">
        <v>278639.30987142306</v>
      </c>
      <c r="F8" s="157">
        <v>232794.51</v>
      </c>
      <c r="G8" s="157">
        <v>241589.77</v>
      </c>
      <c r="H8" s="157">
        <v>338243.44</v>
      </c>
      <c r="I8" s="157">
        <v>252942.85</v>
      </c>
      <c r="J8" s="157">
        <v>388175.53</v>
      </c>
      <c r="K8" s="157">
        <v>474709.27</v>
      </c>
      <c r="L8" s="157">
        <v>642680.56582797575</v>
      </c>
      <c r="M8" s="164">
        <v>2455874.5600000001</v>
      </c>
      <c r="N8" s="164">
        <v>1901653.4519589299</v>
      </c>
      <c r="O8" s="164">
        <v>1320032.25</v>
      </c>
    </row>
    <row r="9" spans="1:15" ht="13.8" x14ac:dyDescent="0.25">
      <c r="A9" s="173"/>
      <c r="B9" s="174"/>
      <c r="C9" s="174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</row>
    <row r="10" spans="1:15" ht="13.8" x14ac:dyDescent="0.25">
      <c r="A10" s="173"/>
      <c r="B10" s="174" t="s">
        <v>2325</v>
      </c>
      <c r="C10" s="174" t="s">
        <v>76</v>
      </c>
      <c r="D10" s="156"/>
      <c r="E10" s="156"/>
      <c r="F10" s="156"/>
      <c r="G10" s="156"/>
      <c r="H10" s="156"/>
      <c r="I10" s="156"/>
      <c r="J10" s="156"/>
      <c r="K10" s="156"/>
      <c r="L10" s="156"/>
      <c r="M10" s="156">
        <v>8599659.0339999944</v>
      </c>
      <c r="N10" s="156">
        <v>7463814.530000004</v>
      </c>
      <c r="O10" s="156">
        <v>7403034.7479999959</v>
      </c>
    </row>
    <row r="11" spans="1:15" ht="13.8" x14ac:dyDescent="0.25">
      <c r="A11" s="173"/>
      <c r="B11" s="175"/>
      <c r="C11" s="175" t="s">
        <v>77</v>
      </c>
      <c r="D11" s="157"/>
      <c r="E11" s="157"/>
      <c r="F11" s="157"/>
      <c r="G11" s="157"/>
      <c r="H11" s="157"/>
      <c r="I11" s="157"/>
      <c r="J11" s="157"/>
      <c r="K11" s="157"/>
      <c r="L11" s="157"/>
      <c r="M11" s="164">
        <v>10856031.84</v>
      </c>
      <c r="N11" s="164">
        <v>10939576.15650378</v>
      </c>
      <c r="O11" s="164">
        <v>4230032.1399999997</v>
      </c>
    </row>
    <row r="12" spans="1:15" ht="13.8" hidden="1" x14ac:dyDescent="0.25">
      <c r="A12" s="173"/>
      <c r="B12" s="174"/>
      <c r="C12" s="174"/>
      <c r="D12" s="156"/>
      <c r="E12" s="156"/>
      <c r="F12" s="156"/>
      <c r="G12" s="156"/>
      <c r="H12" s="156"/>
      <c r="I12" s="156"/>
      <c r="J12" s="156"/>
      <c r="K12" s="156"/>
      <c r="L12" s="156"/>
    </row>
    <row r="13" spans="1:15" ht="26.4" hidden="1" x14ac:dyDescent="0.25">
      <c r="A13" s="176" t="s">
        <v>2326</v>
      </c>
      <c r="B13" s="174" t="s">
        <v>224</v>
      </c>
      <c r="C13" s="174" t="s">
        <v>221</v>
      </c>
      <c r="D13" s="156"/>
      <c r="E13" s="158"/>
      <c r="F13" s="156"/>
      <c r="G13" s="156"/>
      <c r="H13" s="156"/>
      <c r="I13" s="156"/>
      <c r="J13" s="156"/>
      <c r="K13" s="156"/>
      <c r="L13" s="156"/>
    </row>
    <row r="14" spans="1:15" ht="13.8" hidden="1" x14ac:dyDescent="0.25">
      <c r="A14" s="173"/>
      <c r="B14" s="174"/>
      <c r="C14" s="174" t="s">
        <v>222</v>
      </c>
      <c r="D14" s="156"/>
      <c r="E14" s="158"/>
      <c r="F14" s="156"/>
      <c r="G14" s="156"/>
      <c r="H14" s="156"/>
      <c r="I14" s="156"/>
      <c r="J14" s="156"/>
      <c r="K14" s="156"/>
      <c r="L14" s="156"/>
    </row>
    <row r="15" spans="1:15" ht="14.4" hidden="1" thickBot="1" x14ac:dyDescent="0.3">
      <c r="A15" s="177"/>
      <c r="B15" s="178"/>
      <c r="C15" s="178" t="s">
        <v>223</v>
      </c>
      <c r="D15" s="159"/>
      <c r="E15" s="160"/>
      <c r="F15" s="159"/>
      <c r="G15" s="159"/>
      <c r="H15" s="159"/>
      <c r="I15" s="159"/>
      <c r="J15" s="159"/>
      <c r="K15" s="159"/>
      <c r="L15" s="159"/>
    </row>
    <row r="16" spans="1:15" hidden="1" x14ac:dyDescent="0.25"/>
    <row r="20" spans="1:15" ht="13.8" thickBot="1" x14ac:dyDescent="0.3">
      <c r="A20" s="68"/>
      <c r="B20" s="154" t="s">
        <v>7</v>
      </c>
      <c r="C20" s="154"/>
      <c r="D20" s="153" t="s">
        <v>73</v>
      </c>
      <c r="E20" s="153" t="s">
        <v>74</v>
      </c>
      <c r="F20" s="153" t="s">
        <v>87</v>
      </c>
      <c r="G20" s="153" t="s">
        <v>88</v>
      </c>
      <c r="H20" s="153" t="s">
        <v>89</v>
      </c>
      <c r="I20" s="153" t="s">
        <v>90</v>
      </c>
      <c r="J20" s="153" t="s">
        <v>91</v>
      </c>
      <c r="K20" s="153" t="s">
        <v>92</v>
      </c>
      <c r="L20" s="153" t="s">
        <v>93</v>
      </c>
      <c r="M20" s="179" t="s">
        <v>94</v>
      </c>
      <c r="N20" s="179" t="s">
        <v>95</v>
      </c>
      <c r="O20" s="179" t="s">
        <v>96</v>
      </c>
    </row>
    <row r="21" spans="1:15" ht="13.8" x14ac:dyDescent="0.25">
      <c r="A21" s="171" t="s">
        <v>75</v>
      </c>
      <c r="B21" s="172" t="s">
        <v>2327</v>
      </c>
      <c r="C21" s="172" t="s">
        <v>76</v>
      </c>
      <c r="D21" s="155">
        <v>8607444</v>
      </c>
      <c r="E21" s="155"/>
      <c r="F21" s="155"/>
      <c r="G21" s="155"/>
      <c r="H21" s="155"/>
      <c r="I21" s="155"/>
      <c r="J21" s="155"/>
      <c r="K21" s="155"/>
      <c r="L21" s="155"/>
      <c r="M21" s="180"/>
      <c r="N21" s="180"/>
      <c r="O21" s="180"/>
    </row>
    <row r="22" spans="1:15" ht="13.8" x14ac:dyDescent="0.25">
      <c r="A22" s="173"/>
      <c r="B22" s="174"/>
      <c r="C22" s="174" t="s">
        <v>77</v>
      </c>
      <c r="D22" s="156">
        <v>2309771</v>
      </c>
      <c r="E22" s="156"/>
      <c r="F22" s="156"/>
      <c r="G22" s="156"/>
      <c r="H22" s="156"/>
      <c r="I22" s="156"/>
      <c r="J22" s="156"/>
      <c r="K22" s="156"/>
      <c r="L22" s="156"/>
      <c r="M22" s="181"/>
      <c r="N22" s="181"/>
      <c r="O22" s="181"/>
    </row>
    <row r="23" spans="1:15" ht="13.8" x14ac:dyDescent="0.25">
      <c r="A23" s="173"/>
      <c r="B23" s="175"/>
      <c r="C23" s="175" t="s">
        <v>78</v>
      </c>
      <c r="D23" s="157"/>
      <c r="E23" s="157"/>
      <c r="F23" s="157"/>
      <c r="G23" s="157"/>
      <c r="H23" s="157"/>
      <c r="I23" s="157"/>
      <c r="J23" s="157"/>
      <c r="K23" s="157"/>
      <c r="L23" s="157"/>
      <c r="M23" s="182"/>
      <c r="N23" s="182"/>
      <c r="O23" s="182"/>
    </row>
    <row r="24" spans="1:15" ht="13.8" x14ac:dyDescent="0.25">
      <c r="A24" s="173"/>
      <c r="B24" s="174"/>
      <c r="C24" s="174"/>
      <c r="D24" s="156"/>
      <c r="E24" s="156"/>
      <c r="F24" s="156"/>
      <c r="G24" s="156"/>
      <c r="H24" s="156"/>
      <c r="I24" s="156"/>
      <c r="J24" s="156"/>
      <c r="K24" s="156"/>
      <c r="L24" s="156"/>
      <c r="M24" s="156"/>
      <c r="N24" s="156"/>
      <c r="O24" s="156"/>
    </row>
    <row r="25" spans="1:15" ht="13.8" x14ac:dyDescent="0.25">
      <c r="A25" s="173"/>
      <c r="B25" s="174" t="s">
        <v>2322</v>
      </c>
      <c r="C25" s="174" t="s">
        <v>76</v>
      </c>
      <c r="D25" s="142">
        <v>1790299.2595999998</v>
      </c>
      <c r="E25" s="142"/>
      <c r="F25" s="142"/>
      <c r="G25" s="142"/>
      <c r="H25" s="142"/>
      <c r="I25" s="142"/>
      <c r="J25" s="142"/>
      <c r="K25" s="156"/>
      <c r="L25" s="156"/>
      <c r="M25" s="156"/>
      <c r="N25" s="156"/>
      <c r="O25" s="156"/>
    </row>
    <row r="26" spans="1:15" ht="13.8" x14ac:dyDescent="0.25">
      <c r="A26" s="173"/>
      <c r="B26" s="175"/>
      <c r="C26" s="175" t="s">
        <v>77</v>
      </c>
      <c r="D26" s="157">
        <v>390724.98</v>
      </c>
      <c r="E26" s="157"/>
      <c r="F26" s="157"/>
      <c r="G26" s="157"/>
      <c r="H26" s="157"/>
      <c r="I26" s="157"/>
      <c r="J26" s="157"/>
      <c r="K26" s="157"/>
      <c r="L26" s="157"/>
      <c r="M26" s="164"/>
      <c r="N26" s="164"/>
      <c r="O26" s="164"/>
    </row>
    <row r="27" spans="1:15" ht="13.8" x14ac:dyDescent="0.25">
      <c r="A27" s="173"/>
      <c r="B27" s="174"/>
      <c r="C27" s="174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</row>
    <row r="28" spans="1:15" ht="13.8" x14ac:dyDescent="0.25">
      <c r="A28" s="173"/>
      <c r="B28" s="174" t="s">
        <v>2325</v>
      </c>
      <c r="C28" s="174" t="s">
        <v>76</v>
      </c>
      <c r="D28" s="142">
        <v>6817144.9679999975</v>
      </c>
      <c r="E28" s="142"/>
      <c r="F28" s="142"/>
      <c r="G28" s="142"/>
      <c r="H28" s="142"/>
      <c r="I28" s="142"/>
      <c r="J28" s="142"/>
      <c r="K28" s="156"/>
      <c r="L28" s="156"/>
      <c r="M28" s="156"/>
      <c r="N28" s="156"/>
      <c r="O28" s="156"/>
    </row>
    <row r="29" spans="1:15" ht="13.8" x14ac:dyDescent="0.25">
      <c r="A29" s="173"/>
      <c r="B29" s="175"/>
      <c r="C29" s="175" t="s">
        <v>77</v>
      </c>
      <c r="D29" s="157">
        <v>1919045.71</v>
      </c>
      <c r="E29" s="157"/>
      <c r="F29" s="157"/>
      <c r="G29" s="157"/>
      <c r="H29" s="157"/>
      <c r="I29" s="157"/>
      <c r="J29" s="157"/>
      <c r="K29" s="157"/>
      <c r="L29" s="157"/>
      <c r="M29" s="164"/>
      <c r="N29" s="164"/>
      <c r="O29" s="164"/>
    </row>
  </sheetData>
  <phoneticPr fontId="11" type="noConversion"/>
  <pageMargins left="0.7" right="0.7" top="0.75" bottom="0.75" header="0.3" footer="0.3"/>
  <headerFooter>
    <oddFooter>&amp;C_x000D_&amp;1#&amp;"Calibri"&amp;6&amp;K626469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0"/>
  </sheetPr>
  <dimension ref="A1:E49"/>
  <sheetViews>
    <sheetView workbookViewId="0">
      <selection activeCell="H50" sqref="H50"/>
    </sheetView>
  </sheetViews>
  <sheetFormatPr defaultColWidth="11.44140625" defaultRowHeight="13.2" x14ac:dyDescent="0.25"/>
  <cols>
    <col min="1" max="1" width="23.33203125" bestFit="1" customWidth="1"/>
    <col min="2" max="2" width="10.6640625" customWidth="1"/>
  </cols>
  <sheetData>
    <row r="1" spans="1:4" x14ac:dyDescent="0.25">
      <c r="A1" s="104" t="s">
        <v>161</v>
      </c>
    </row>
    <row r="3" spans="1:4" x14ac:dyDescent="0.25">
      <c r="B3" s="104" t="s">
        <v>162</v>
      </c>
    </row>
    <row r="4" spans="1:4" x14ac:dyDescent="0.25">
      <c r="B4" s="104" t="s">
        <v>163</v>
      </c>
    </row>
    <row r="5" spans="1:4" x14ac:dyDescent="0.25">
      <c r="B5" s="104" t="s">
        <v>110</v>
      </c>
    </row>
    <row r="6" spans="1:4" x14ac:dyDescent="0.25">
      <c r="B6" s="104"/>
    </row>
    <row r="7" spans="1:4" x14ac:dyDescent="0.25">
      <c r="B7" s="104" t="s">
        <v>111</v>
      </c>
    </row>
    <row r="8" spans="1:4" x14ac:dyDescent="0.25">
      <c r="B8" s="105"/>
    </row>
    <row r="9" spans="1:4" x14ac:dyDescent="0.25">
      <c r="B9" s="104" t="s">
        <v>112</v>
      </c>
    </row>
    <row r="11" spans="1:4" ht="15.6" x14ac:dyDescent="0.3">
      <c r="C11" s="106" t="s">
        <v>113</v>
      </c>
    </row>
    <row r="13" spans="1:4" x14ac:dyDescent="0.25">
      <c r="C13" s="107" t="s">
        <v>114</v>
      </c>
      <c r="D13" s="108" t="s">
        <v>115</v>
      </c>
    </row>
    <row r="14" spans="1:4" x14ac:dyDescent="0.25">
      <c r="C14" s="107" t="s">
        <v>116</v>
      </c>
      <c r="D14" s="109" t="s">
        <v>117</v>
      </c>
    </row>
    <row r="16" spans="1:4" ht="15.6" x14ac:dyDescent="0.3">
      <c r="C16" s="106" t="s">
        <v>118</v>
      </c>
    </row>
    <row r="18" spans="1:4" x14ac:dyDescent="0.25">
      <c r="C18" s="107" t="s">
        <v>114</v>
      </c>
      <c r="D18" s="110" t="s">
        <v>119</v>
      </c>
    </row>
    <row r="19" spans="1:4" x14ac:dyDescent="0.25">
      <c r="C19" s="111" t="s">
        <v>116</v>
      </c>
      <c r="D19" s="112" t="s">
        <v>120</v>
      </c>
    </row>
    <row r="24" spans="1:4" x14ac:dyDescent="0.25">
      <c r="A24" s="104" t="s">
        <v>121</v>
      </c>
    </row>
    <row r="26" spans="1:4" x14ac:dyDescent="0.25">
      <c r="B26" t="s">
        <v>136</v>
      </c>
    </row>
    <row r="27" spans="1:4" x14ac:dyDescent="0.25">
      <c r="B27" t="s">
        <v>122</v>
      </c>
    </row>
    <row r="29" spans="1:4" x14ac:dyDescent="0.25">
      <c r="B29" t="s">
        <v>164</v>
      </c>
    </row>
    <row r="31" spans="1:4" x14ac:dyDescent="0.25">
      <c r="B31" t="s">
        <v>123</v>
      </c>
    </row>
    <row r="33" spans="2:5" x14ac:dyDescent="0.25">
      <c r="B33" t="s">
        <v>125</v>
      </c>
    </row>
    <row r="35" spans="2:5" x14ac:dyDescent="0.25">
      <c r="B35" t="s">
        <v>124</v>
      </c>
    </row>
    <row r="39" spans="2:5" x14ac:dyDescent="0.25">
      <c r="C39" s="120" t="s">
        <v>215</v>
      </c>
      <c r="D39" s="120"/>
      <c r="E39" s="120"/>
    </row>
    <row r="40" spans="2:5" x14ac:dyDescent="0.25">
      <c r="C40" s="120" t="s">
        <v>213</v>
      </c>
      <c r="D40" s="120"/>
      <c r="E40" s="120"/>
    </row>
    <row r="41" spans="2:5" x14ac:dyDescent="0.25">
      <c r="C41" s="120" t="s">
        <v>212</v>
      </c>
      <c r="D41" s="120"/>
      <c r="E41" s="120"/>
    </row>
    <row r="42" spans="2:5" x14ac:dyDescent="0.25">
      <c r="C42" s="120" t="s">
        <v>214</v>
      </c>
      <c r="D42" s="120"/>
      <c r="E42" s="120"/>
    </row>
    <row r="43" spans="2:5" x14ac:dyDescent="0.25">
      <c r="C43" s="120" t="s">
        <v>99</v>
      </c>
      <c r="D43" s="120"/>
      <c r="E43" s="120"/>
    </row>
    <row r="45" spans="2:5" ht="15" customHeight="1" x14ac:dyDescent="0.25">
      <c r="C45" s="120" t="s">
        <v>216</v>
      </c>
      <c r="D45" s="120"/>
      <c r="E45" s="120"/>
    </row>
    <row r="46" spans="2:5" ht="15" customHeight="1" x14ac:dyDescent="0.25">
      <c r="C46" s="120" t="s">
        <v>217</v>
      </c>
      <c r="D46" s="120"/>
      <c r="E46" s="120"/>
    </row>
    <row r="47" spans="2:5" ht="15" customHeight="1" x14ac:dyDescent="0.25">
      <c r="C47" s="120" t="s">
        <v>217</v>
      </c>
      <c r="D47" s="120"/>
      <c r="E47" s="120"/>
    </row>
    <row r="48" spans="2:5" ht="15" customHeight="1" x14ac:dyDescent="0.25">
      <c r="C48" s="120" t="s">
        <v>217</v>
      </c>
      <c r="D48" s="120"/>
      <c r="E48" s="120"/>
    </row>
    <row r="49" spans="3:5" ht="15" customHeight="1" x14ac:dyDescent="0.25">
      <c r="C49" s="120" t="s">
        <v>217</v>
      </c>
      <c r="D49" s="120"/>
      <c r="E49" s="120"/>
    </row>
  </sheetData>
  <phoneticPr fontId="5" type="noConversion"/>
  <pageMargins left="0.75" right="0.75" top="1" bottom="1" header="0.4921259845" footer="0.4921259845"/>
  <headerFooter alignWithMargins="0">
    <oddFooter>&amp;C_x000D_&amp;1#&amp;"Calibri"&amp;6&amp;K626469 Public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51"/>
  </sheetPr>
  <dimension ref="A1:AE189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3" sqref="G23"/>
    </sheetView>
  </sheetViews>
  <sheetFormatPr defaultColWidth="11.44140625" defaultRowHeight="13.2" x14ac:dyDescent="0.25"/>
  <cols>
    <col min="1" max="1" width="25.88671875" style="32" customWidth="1"/>
    <col min="2" max="2" width="31.44140625" style="32" customWidth="1"/>
    <col min="3" max="4" width="10.33203125" style="32" customWidth="1"/>
    <col min="5" max="5" width="9.6640625" style="32" customWidth="1"/>
    <col min="6" max="6" width="10.6640625" style="32" customWidth="1"/>
    <col min="7" max="7" width="15" style="33" customWidth="1"/>
    <col min="8" max="8" width="12.109375" style="125" customWidth="1"/>
    <col min="9" max="9" width="10.5546875" style="187" customWidth="1"/>
    <col min="10" max="10" width="12.109375" style="151" customWidth="1"/>
    <col min="11" max="11" width="13.33203125" style="131" customWidth="1"/>
    <col min="12" max="12" width="12.109375" style="151" customWidth="1"/>
    <col min="13" max="14" width="12.109375" style="131" customWidth="1"/>
    <col min="15" max="15" width="17" style="128" customWidth="1"/>
    <col min="16" max="16" width="18.109375" style="32" customWidth="1"/>
    <col min="17" max="17" width="11.44140625" style="32" customWidth="1"/>
    <col min="18" max="19" width="12.109375" style="32" customWidth="1"/>
    <col min="20" max="20" width="12.109375" style="128" customWidth="1"/>
    <col min="21" max="21" width="13.44140625" style="32" customWidth="1"/>
    <col min="22" max="22" width="15" style="32" customWidth="1"/>
    <col min="23" max="23" width="13.33203125" style="32" customWidth="1"/>
    <col min="24" max="24" width="12.109375" style="136" customWidth="1"/>
    <col min="25" max="27" width="12.109375" style="32" customWidth="1"/>
    <col min="28" max="16384" width="11.44140625" style="32"/>
  </cols>
  <sheetData>
    <row r="1" spans="1:31" ht="40.200000000000003" thickBot="1" x14ac:dyDescent="0.3">
      <c r="A1" s="40" t="s">
        <v>178</v>
      </c>
      <c r="B1" s="40" t="s">
        <v>179</v>
      </c>
      <c r="C1" s="41" t="s">
        <v>180</v>
      </c>
      <c r="D1" s="41" t="s">
        <v>72</v>
      </c>
      <c r="E1" s="40" t="s">
        <v>84</v>
      </c>
      <c r="F1" s="40" t="s">
        <v>188</v>
      </c>
      <c r="G1" s="40" t="s">
        <v>80</v>
      </c>
      <c r="H1" s="40" t="s">
        <v>196</v>
      </c>
      <c r="I1" s="185" t="s">
        <v>2371</v>
      </c>
      <c r="J1" s="149" t="s">
        <v>137</v>
      </c>
      <c r="K1" s="132" t="s">
        <v>132</v>
      </c>
      <c r="L1" s="149" t="s">
        <v>182</v>
      </c>
      <c r="M1" s="132" t="s">
        <v>183</v>
      </c>
      <c r="N1" s="132" t="s">
        <v>184</v>
      </c>
      <c r="O1" s="129" t="s">
        <v>135</v>
      </c>
      <c r="P1" s="42" t="s">
        <v>131</v>
      </c>
      <c r="Q1" s="42" t="s">
        <v>126</v>
      </c>
      <c r="R1" s="42" t="s">
        <v>204</v>
      </c>
      <c r="S1" s="42" t="s">
        <v>134</v>
      </c>
      <c r="T1" s="137" t="s">
        <v>185</v>
      </c>
      <c r="U1" s="42" t="s">
        <v>186</v>
      </c>
      <c r="V1" s="42" t="s">
        <v>187</v>
      </c>
      <c r="W1" s="43" t="s">
        <v>170</v>
      </c>
      <c r="X1" s="134" t="s">
        <v>171</v>
      </c>
      <c r="Y1" s="42" t="s">
        <v>194</v>
      </c>
      <c r="Z1" s="42" t="s">
        <v>192</v>
      </c>
      <c r="AA1" s="118"/>
      <c r="AB1" s="44" t="s">
        <v>83</v>
      </c>
      <c r="AC1" s="44" t="s">
        <v>195</v>
      </c>
      <c r="AD1" s="44"/>
      <c r="AE1" s="44"/>
    </row>
    <row r="2" spans="1:31" x14ac:dyDescent="0.25">
      <c r="A2" s="34" t="s">
        <v>2689</v>
      </c>
      <c r="B2" s="36" t="s">
        <v>232</v>
      </c>
      <c r="C2" s="165" t="s">
        <v>233</v>
      </c>
      <c r="D2" s="166">
        <v>212</v>
      </c>
      <c r="E2" s="165" t="s">
        <v>3599</v>
      </c>
      <c r="F2" s="167" t="s">
        <v>3599</v>
      </c>
      <c r="G2" s="36" t="s">
        <v>165</v>
      </c>
      <c r="H2" s="36" t="s">
        <v>235</v>
      </c>
      <c r="I2" s="186">
        <v>2100</v>
      </c>
      <c r="J2" s="168">
        <v>8</v>
      </c>
      <c r="K2" s="133">
        <v>0</v>
      </c>
      <c r="L2" s="150">
        <v>48.86</v>
      </c>
      <c r="M2" s="133">
        <v>0</v>
      </c>
      <c r="N2" s="133">
        <v>0</v>
      </c>
      <c r="O2" s="130">
        <v>0</v>
      </c>
      <c r="P2" s="37">
        <f>+L2*J2</f>
        <v>390.88</v>
      </c>
      <c r="Q2" s="38" t="str">
        <f>+IF(O2=0,"",J2/O2*365)</f>
        <v/>
      </c>
      <c r="R2" s="39">
        <f t="shared" ref="R2:R33" si="0">+L2*M2</f>
        <v>0</v>
      </c>
      <c r="S2" s="39">
        <f t="shared" ref="S2:S33" si="1">+L2*N2/2</f>
        <v>0</v>
      </c>
      <c r="T2" s="138">
        <f t="shared" ref="T2:T33" si="2">+L2*K2</f>
        <v>0</v>
      </c>
      <c r="U2" s="39">
        <f t="shared" ref="U2:U33" si="3">+L2*O2</f>
        <v>0</v>
      </c>
      <c r="V2" s="39" t="str">
        <f t="shared" ref="V2:V33" si="4">IF(G2="Order specific",G2,IF(O2="","Not moving",IF(Q2&lt;15,"&lt;15 days",IF(Q2&lt;30,"&lt;30 days",IF(Q2&lt;90,"&lt;90 days","&gt;90 days")))))</f>
        <v>Order specific</v>
      </c>
      <c r="W2" s="39" t="str">
        <f t="shared" ref="W2:W33" si="5">IF(G2="Order specific",G2,IF(U2=0,4,IF(U2&gt;PERCENTILE(U:U,0.9),1,IF(U2&gt;PERCENTILE(U:U,0.6),2,3))))</f>
        <v>Order specific</v>
      </c>
      <c r="X2" s="135" t="str">
        <f t="shared" ref="X2:X33" si="6">IF(P2=0,"D",IF(P2&gt;PERCENTILE(P:P,0.9),"A",IF(P2&gt;PERCENTILE(P:P,0.6),"B","C")))</f>
        <v>C</v>
      </c>
      <c r="Y2" s="39" t="str">
        <f t="shared" ref="Y2:Y33" si="7">+IF(W2="Order Specific","",IF(W2=4,0,W2*7+IF(I2="Imported",14,0)))</f>
        <v/>
      </c>
      <c r="Z2" s="39">
        <f t="shared" ref="Z2:Z33" si="8">(IF(Y2="",0,IF(Y2=0,P2,P2-IF(Q2&gt;Y2,P2/Q2*Y2,P2))))*66%</f>
        <v>0</v>
      </c>
      <c r="AA2" s="119"/>
      <c r="AB2" s="32">
        <v>7</v>
      </c>
      <c r="AC2" s="32">
        <f>AB2+14</f>
        <v>21</v>
      </c>
    </row>
    <row r="3" spans="1:31" x14ac:dyDescent="0.25">
      <c r="A3" s="34" t="s">
        <v>2690</v>
      </c>
      <c r="B3" s="36" t="s">
        <v>236</v>
      </c>
      <c r="C3" s="165" t="s">
        <v>233</v>
      </c>
      <c r="D3" s="166">
        <v>212</v>
      </c>
      <c r="E3" s="165" t="s">
        <v>3599</v>
      </c>
      <c r="F3" s="167" t="s">
        <v>3599</v>
      </c>
      <c r="G3" s="36" t="s">
        <v>165</v>
      </c>
      <c r="H3" s="36" t="s">
        <v>235</v>
      </c>
      <c r="I3" s="186">
        <v>2100</v>
      </c>
      <c r="J3" s="168">
        <v>1</v>
      </c>
      <c r="K3" s="133">
        <v>0</v>
      </c>
      <c r="L3" s="150">
        <v>0</v>
      </c>
      <c r="M3" s="133">
        <v>0</v>
      </c>
      <c r="N3" s="133">
        <v>0</v>
      </c>
      <c r="O3" s="130">
        <v>0</v>
      </c>
      <c r="P3" s="37">
        <f t="shared" ref="P3:P66" si="9">+L3*J3</f>
        <v>0</v>
      </c>
      <c r="Q3" s="38" t="str">
        <f>+IF(O3=0,"",J3/O3*365)</f>
        <v/>
      </c>
      <c r="R3" s="35">
        <f t="shared" si="0"/>
        <v>0</v>
      </c>
      <c r="S3" s="35">
        <f t="shared" si="1"/>
        <v>0</v>
      </c>
      <c r="T3" s="139">
        <f t="shared" si="2"/>
        <v>0</v>
      </c>
      <c r="U3" s="35">
        <f t="shared" si="3"/>
        <v>0</v>
      </c>
      <c r="V3" s="39" t="str">
        <f t="shared" si="4"/>
        <v>Order specific</v>
      </c>
      <c r="W3" s="39" t="str">
        <f t="shared" si="5"/>
        <v>Order specific</v>
      </c>
      <c r="X3" s="135" t="str">
        <f t="shared" si="6"/>
        <v>D</v>
      </c>
      <c r="Y3" s="39" t="str">
        <f t="shared" si="7"/>
        <v/>
      </c>
      <c r="Z3" s="39">
        <f t="shared" si="8"/>
        <v>0</v>
      </c>
      <c r="AA3" s="119"/>
      <c r="AB3" s="32">
        <v>15</v>
      </c>
      <c r="AC3" s="32">
        <f>AB3+14</f>
        <v>29</v>
      </c>
    </row>
    <row r="4" spans="1:31" x14ac:dyDescent="0.25">
      <c r="A4" s="34" t="s">
        <v>237</v>
      </c>
      <c r="B4" s="36" t="s">
        <v>238</v>
      </c>
      <c r="C4" s="166" t="s">
        <v>239</v>
      </c>
      <c r="D4" s="166">
        <v>202</v>
      </c>
      <c r="E4" s="166" t="s">
        <v>3608</v>
      </c>
      <c r="F4" s="167" t="s">
        <v>3608</v>
      </c>
      <c r="G4" s="36" t="s">
        <v>165</v>
      </c>
      <c r="H4" s="36" t="s">
        <v>235</v>
      </c>
      <c r="I4" s="186">
        <v>2100</v>
      </c>
      <c r="J4" s="168">
        <v>10</v>
      </c>
      <c r="K4" s="133">
        <v>0</v>
      </c>
      <c r="L4" s="150">
        <v>238</v>
      </c>
      <c r="M4" s="133">
        <v>0</v>
      </c>
      <c r="N4" s="133">
        <v>0</v>
      </c>
      <c r="O4" s="130">
        <v>100</v>
      </c>
      <c r="P4" s="37">
        <f t="shared" si="9"/>
        <v>2380</v>
      </c>
      <c r="Q4" s="38">
        <f t="shared" ref="Q4:Q67" si="10">+IF(O4=0,"",J4/O4*365)</f>
        <v>36.5</v>
      </c>
      <c r="R4" s="35">
        <f t="shared" si="0"/>
        <v>0</v>
      </c>
      <c r="S4" s="35">
        <f t="shared" si="1"/>
        <v>0</v>
      </c>
      <c r="T4" s="139">
        <f t="shared" si="2"/>
        <v>0</v>
      </c>
      <c r="U4" s="35">
        <f t="shared" si="3"/>
        <v>23800</v>
      </c>
      <c r="V4" s="39" t="str">
        <f t="shared" si="4"/>
        <v>Order specific</v>
      </c>
      <c r="W4" s="39" t="str">
        <f t="shared" si="5"/>
        <v>Order specific</v>
      </c>
      <c r="X4" s="135" t="str">
        <f t="shared" si="6"/>
        <v>B</v>
      </c>
      <c r="Y4" s="39" t="str">
        <f t="shared" si="7"/>
        <v/>
      </c>
      <c r="Z4" s="39">
        <f t="shared" si="8"/>
        <v>0</v>
      </c>
      <c r="AA4" s="119"/>
      <c r="AB4" s="32">
        <v>21</v>
      </c>
      <c r="AC4" s="32">
        <f>AB4+14</f>
        <v>35</v>
      </c>
    </row>
    <row r="5" spans="1:31" x14ac:dyDescent="0.25">
      <c r="A5" s="34" t="s">
        <v>241</v>
      </c>
      <c r="B5" s="36" t="s">
        <v>242</v>
      </c>
      <c r="C5" s="166" t="s">
        <v>243</v>
      </c>
      <c r="D5" s="166">
        <v>212</v>
      </c>
      <c r="E5" s="166" t="s">
        <v>3608</v>
      </c>
      <c r="F5" s="167" t="s">
        <v>3608</v>
      </c>
      <c r="G5" s="36" t="s">
        <v>244</v>
      </c>
      <c r="H5" s="36" t="s">
        <v>2370</v>
      </c>
      <c r="I5" s="186">
        <v>2600</v>
      </c>
      <c r="J5" s="168">
        <v>116</v>
      </c>
      <c r="K5" s="133">
        <v>250</v>
      </c>
      <c r="L5" s="150">
        <v>18</v>
      </c>
      <c r="M5" s="133">
        <v>0</v>
      </c>
      <c r="N5" s="133">
        <v>50</v>
      </c>
      <c r="O5" s="130">
        <v>1259</v>
      </c>
      <c r="P5" s="37">
        <f t="shared" si="9"/>
        <v>2088</v>
      </c>
      <c r="Q5" s="38">
        <f t="shared" si="10"/>
        <v>33.62986497220016</v>
      </c>
      <c r="R5" s="35">
        <f t="shared" si="0"/>
        <v>0</v>
      </c>
      <c r="S5" s="35">
        <f t="shared" si="1"/>
        <v>450</v>
      </c>
      <c r="T5" s="139">
        <f t="shared" si="2"/>
        <v>4500</v>
      </c>
      <c r="U5" s="35">
        <f t="shared" si="3"/>
        <v>22662</v>
      </c>
      <c r="V5" s="39" t="str">
        <f t="shared" si="4"/>
        <v>&lt;90 days</v>
      </c>
      <c r="W5" s="39">
        <f t="shared" si="5"/>
        <v>2</v>
      </c>
      <c r="X5" s="135" t="str">
        <f t="shared" si="6"/>
        <v>B</v>
      </c>
      <c r="Y5" s="39">
        <f t="shared" si="7"/>
        <v>14</v>
      </c>
      <c r="Z5" s="39">
        <f t="shared" si="8"/>
        <v>804.38991780821925</v>
      </c>
      <c r="AA5" s="119"/>
      <c r="AB5" s="32">
        <v>0</v>
      </c>
      <c r="AC5" s="32">
        <v>0</v>
      </c>
    </row>
    <row r="6" spans="1:31" x14ac:dyDescent="0.25">
      <c r="A6" s="34" t="s">
        <v>2691</v>
      </c>
      <c r="B6" s="36" t="s">
        <v>55</v>
      </c>
      <c r="C6" s="166" t="s">
        <v>243</v>
      </c>
      <c r="D6" s="166">
        <v>202</v>
      </c>
      <c r="E6" s="166" t="s">
        <v>3608</v>
      </c>
      <c r="F6" s="167" t="s">
        <v>3608</v>
      </c>
      <c r="G6" s="36" t="s">
        <v>244</v>
      </c>
      <c r="H6" s="36" t="s">
        <v>2370</v>
      </c>
      <c r="I6" s="186">
        <v>2600</v>
      </c>
      <c r="J6" s="168">
        <v>155</v>
      </c>
      <c r="K6" s="133">
        <v>60</v>
      </c>
      <c r="L6" s="150">
        <v>4.51</v>
      </c>
      <c r="M6" s="133">
        <v>0</v>
      </c>
      <c r="N6" s="133">
        <v>30</v>
      </c>
      <c r="O6" s="130">
        <v>875</v>
      </c>
      <c r="P6" s="37">
        <f t="shared" si="9"/>
        <v>699.05</v>
      </c>
      <c r="Q6" s="38">
        <f t="shared" si="10"/>
        <v>64.657142857142858</v>
      </c>
      <c r="R6" s="35">
        <f t="shared" si="0"/>
        <v>0</v>
      </c>
      <c r="S6" s="35">
        <f t="shared" si="1"/>
        <v>67.649999999999991</v>
      </c>
      <c r="T6" s="139">
        <f t="shared" si="2"/>
        <v>270.59999999999997</v>
      </c>
      <c r="U6" s="35">
        <f t="shared" si="3"/>
        <v>3946.25</v>
      </c>
      <c r="V6" s="39" t="str">
        <f t="shared" si="4"/>
        <v>&lt;90 days</v>
      </c>
      <c r="W6" s="39">
        <f t="shared" si="5"/>
        <v>3</v>
      </c>
      <c r="X6" s="135" t="str">
        <f t="shared" si="6"/>
        <v>C</v>
      </c>
      <c r="Y6" s="39">
        <f t="shared" si="7"/>
        <v>21</v>
      </c>
      <c r="Z6" s="39">
        <f t="shared" si="8"/>
        <v>311.52361643835616</v>
      </c>
      <c r="AA6" s="119"/>
    </row>
    <row r="7" spans="1:31" x14ac:dyDescent="0.25">
      <c r="A7" s="34" t="s">
        <v>2692</v>
      </c>
      <c r="B7" s="36" t="s">
        <v>245</v>
      </c>
      <c r="C7" s="166" t="s">
        <v>243</v>
      </c>
      <c r="D7" s="166">
        <v>202</v>
      </c>
      <c r="E7" s="166" t="s">
        <v>3608</v>
      </c>
      <c r="F7" s="167" t="s">
        <v>3608</v>
      </c>
      <c r="G7" s="36" t="s">
        <v>244</v>
      </c>
      <c r="H7" s="36" t="s">
        <v>2370</v>
      </c>
      <c r="I7" s="186">
        <v>2600</v>
      </c>
      <c r="J7" s="168">
        <v>311</v>
      </c>
      <c r="K7" s="133">
        <v>800</v>
      </c>
      <c r="L7" s="150">
        <v>2.5</v>
      </c>
      <c r="M7" s="133">
        <v>0</v>
      </c>
      <c r="N7" s="133">
        <v>400</v>
      </c>
      <c r="O7" s="130">
        <v>16287</v>
      </c>
      <c r="P7" s="37">
        <f t="shared" si="9"/>
        <v>777.5</v>
      </c>
      <c r="Q7" s="38">
        <f t="shared" si="10"/>
        <v>6.9696690612144661</v>
      </c>
      <c r="R7" s="35">
        <f t="shared" si="0"/>
        <v>0</v>
      </c>
      <c r="S7" s="35">
        <f t="shared" si="1"/>
        <v>500</v>
      </c>
      <c r="T7" s="139">
        <f t="shared" si="2"/>
        <v>2000</v>
      </c>
      <c r="U7" s="35">
        <f t="shared" si="3"/>
        <v>40717.5</v>
      </c>
      <c r="V7" s="39" t="str">
        <f t="shared" si="4"/>
        <v>&lt;15 days</v>
      </c>
      <c r="W7" s="39">
        <f t="shared" si="5"/>
        <v>2</v>
      </c>
      <c r="X7" s="135" t="str">
        <f t="shared" si="6"/>
        <v>C</v>
      </c>
      <c r="Y7" s="39">
        <f t="shared" si="7"/>
        <v>14</v>
      </c>
      <c r="Z7" s="39">
        <f t="shared" si="8"/>
        <v>0</v>
      </c>
      <c r="AA7" s="119"/>
    </row>
    <row r="8" spans="1:31" x14ac:dyDescent="0.25">
      <c r="A8" s="34" t="s">
        <v>246</v>
      </c>
      <c r="B8" s="36" t="s">
        <v>247</v>
      </c>
      <c r="C8" s="166" t="s">
        <v>239</v>
      </c>
      <c r="D8" s="166">
        <v>212</v>
      </c>
      <c r="E8" s="166" t="s">
        <v>3608</v>
      </c>
      <c r="F8" s="167" t="s">
        <v>3608</v>
      </c>
      <c r="G8" s="36" t="s">
        <v>165</v>
      </c>
      <c r="H8" s="36" t="s">
        <v>235</v>
      </c>
      <c r="I8" s="186">
        <v>2100</v>
      </c>
      <c r="J8" s="168">
        <v>20</v>
      </c>
      <c r="K8" s="133">
        <v>0</v>
      </c>
      <c r="L8" s="150">
        <v>1.1399999999999999</v>
      </c>
      <c r="M8" s="133">
        <v>0</v>
      </c>
      <c r="N8" s="133">
        <v>0</v>
      </c>
      <c r="O8" s="130">
        <v>123</v>
      </c>
      <c r="P8" s="37">
        <f t="shared" si="9"/>
        <v>22.799999999999997</v>
      </c>
      <c r="Q8" s="38">
        <f t="shared" si="10"/>
        <v>59.349593495934961</v>
      </c>
      <c r="R8" s="35">
        <f t="shared" si="0"/>
        <v>0</v>
      </c>
      <c r="S8" s="35">
        <f t="shared" si="1"/>
        <v>0</v>
      </c>
      <c r="T8" s="139">
        <f t="shared" si="2"/>
        <v>0</v>
      </c>
      <c r="U8" s="35">
        <f t="shared" si="3"/>
        <v>140.22</v>
      </c>
      <c r="V8" s="39" t="str">
        <f t="shared" si="4"/>
        <v>Order specific</v>
      </c>
      <c r="W8" s="39" t="str">
        <f t="shared" si="5"/>
        <v>Order specific</v>
      </c>
      <c r="X8" s="135" t="str">
        <f t="shared" si="6"/>
        <v>C</v>
      </c>
      <c r="Y8" s="39" t="str">
        <f t="shared" si="7"/>
        <v/>
      </c>
      <c r="Z8" s="39">
        <f t="shared" si="8"/>
        <v>0</v>
      </c>
      <c r="AA8" s="119"/>
    </row>
    <row r="9" spans="1:31" x14ac:dyDescent="0.25">
      <c r="A9" s="34" t="s">
        <v>2693</v>
      </c>
      <c r="B9" s="36" t="s">
        <v>248</v>
      </c>
      <c r="C9" s="166" t="s">
        <v>197</v>
      </c>
      <c r="D9" s="166">
        <v>202</v>
      </c>
      <c r="E9" s="166" t="s">
        <v>3608</v>
      </c>
      <c r="F9" s="167" t="s">
        <v>3608</v>
      </c>
      <c r="G9" s="36" t="s">
        <v>249</v>
      </c>
      <c r="H9" s="36" t="s">
        <v>249</v>
      </c>
      <c r="I9" s="186" t="s">
        <v>197</v>
      </c>
      <c r="J9" s="168">
        <v>1</v>
      </c>
      <c r="K9" s="133">
        <v>0</v>
      </c>
      <c r="L9" s="150">
        <v>20</v>
      </c>
      <c r="M9" s="133">
        <v>0</v>
      </c>
      <c r="N9" s="133">
        <v>0</v>
      </c>
      <c r="O9" s="130">
        <v>866</v>
      </c>
      <c r="P9" s="37">
        <f t="shared" si="9"/>
        <v>20</v>
      </c>
      <c r="Q9" s="38">
        <f t="shared" si="10"/>
        <v>0.42147806004618937</v>
      </c>
      <c r="R9" s="35">
        <f t="shared" si="0"/>
        <v>0</v>
      </c>
      <c r="S9" s="35">
        <f t="shared" si="1"/>
        <v>0</v>
      </c>
      <c r="T9" s="139">
        <f t="shared" si="2"/>
        <v>0</v>
      </c>
      <c r="U9" s="35">
        <f t="shared" si="3"/>
        <v>17320</v>
      </c>
      <c r="V9" s="39" t="str">
        <f t="shared" si="4"/>
        <v>&lt;15 days</v>
      </c>
      <c r="W9" s="39">
        <f t="shared" si="5"/>
        <v>2</v>
      </c>
      <c r="X9" s="135" t="str">
        <f t="shared" si="6"/>
        <v>C</v>
      </c>
      <c r="Y9" s="39">
        <f t="shared" si="7"/>
        <v>14</v>
      </c>
      <c r="Z9" s="39">
        <f t="shared" si="8"/>
        <v>0</v>
      </c>
      <c r="AA9" s="119"/>
    </row>
    <row r="10" spans="1:31" x14ac:dyDescent="0.25">
      <c r="A10" s="34" t="s">
        <v>250</v>
      </c>
      <c r="B10" s="36" t="s">
        <v>251</v>
      </c>
      <c r="C10" s="166" t="s">
        <v>243</v>
      </c>
      <c r="D10" s="166">
        <v>202</v>
      </c>
      <c r="E10" s="166" t="s">
        <v>3608</v>
      </c>
      <c r="F10" s="167" t="s">
        <v>3608</v>
      </c>
      <c r="G10" s="36" t="s">
        <v>244</v>
      </c>
      <c r="H10" s="36" t="s">
        <v>2370</v>
      </c>
      <c r="I10" s="186">
        <v>2600</v>
      </c>
      <c r="J10" s="168">
        <v>2460</v>
      </c>
      <c r="K10" s="133">
        <v>3000</v>
      </c>
      <c r="L10" s="150">
        <v>0.7</v>
      </c>
      <c r="M10" s="133">
        <v>0</v>
      </c>
      <c r="N10" s="133">
        <v>300</v>
      </c>
      <c r="O10" s="130">
        <v>1515</v>
      </c>
      <c r="P10" s="37">
        <f t="shared" si="9"/>
        <v>1722</v>
      </c>
      <c r="Q10" s="38">
        <f t="shared" si="10"/>
        <v>592.67326732673268</v>
      </c>
      <c r="R10" s="35">
        <f t="shared" si="0"/>
        <v>0</v>
      </c>
      <c r="S10" s="35">
        <f t="shared" si="1"/>
        <v>105</v>
      </c>
      <c r="T10" s="139">
        <f t="shared" si="2"/>
        <v>2100</v>
      </c>
      <c r="U10" s="35">
        <f t="shared" si="3"/>
        <v>1060.5</v>
      </c>
      <c r="V10" s="39" t="str">
        <f t="shared" si="4"/>
        <v>&gt;90 days</v>
      </c>
      <c r="W10" s="39">
        <f t="shared" si="5"/>
        <v>3</v>
      </c>
      <c r="X10" s="135" t="str">
        <f t="shared" si="6"/>
        <v>B</v>
      </c>
      <c r="Y10" s="39">
        <f t="shared" si="7"/>
        <v>21</v>
      </c>
      <c r="Z10" s="39">
        <f t="shared" si="8"/>
        <v>1096.2500547945206</v>
      </c>
      <c r="AA10" s="119"/>
    </row>
    <row r="11" spans="1:31" x14ac:dyDescent="0.25">
      <c r="A11" s="34" t="s">
        <v>2694</v>
      </c>
      <c r="B11" s="36" t="s">
        <v>252</v>
      </c>
      <c r="C11" s="166" t="s">
        <v>197</v>
      </c>
      <c r="D11" s="166">
        <v>202</v>
      </c>
      <c r="E11" s="166" t="s">
        <v>3608</v>
      </c>
      <c r="F11" s="167" t="s">
        <v>3608</v>
      </c>
      <c r="G11" s="36" t="s">
        <v>249</v>
      </c>
      <c r="H11" s="36" t="s">
        <v>249</v>
      </c>
      <c r="I11" s="186" t="s">
        <v>197</v>
      </c>
      <c r="J11" s="168">
        <v>10</v>
      </c>
      <c r="K11" s="133">
        <v>0</v>
      </c>
      <c r="L11" s="150">
        <v>5.54</v>
      </c>
      <c r="M11" s="133">
        <v>0</v>
      </c>
      <c r="N11" s="133">
        <v>0</v>
      </c>
      <c r="O11" s="130">
        <v>605</v>
      </c>
      <c r="P11" s="37">
        <f t="shared" si="9"/>
        <v>55.4</v>
      </c>
      <c r="Q11" s="38">
        <f t="shared" si="10"/>
        <v>6.0330578512396693</v>
      </c>
      <c r="R11" s="35">
        <f t="shared" si="0"/>
        <v>0</v>
      </c>
      <c r="S11" s="35">
        <f t="shared" si="1"/>
        <v>0</v>
      </c>
      <c r="T11" s="139">
        <f t="shared" si="2"/>
        <v>0</v>
      </c>
      <c r="U11" s="35">
        <f t="shared" si="3"/>
        <v>3351.7</v>
      </c>
      <c r="V11" s="39" t="str">
        <f t="shared" si="4"/>
        <v>&lt;15 days</v>
      </c>
      <c r="W11" s="39">
        <f t="shared" si="5"/>
        <v>3</v>
      </c>
      <c r="X11" s="135" t="str">
        <f t="shared" si="6"/>
        <v>C</v>
      </c>
      <c r="Y11" s="39">
        <f t="shared" si="7"/>
        <v>21</v>
      </c>
      <c r="Z11" s="39">
        <f t="shared" si="8"/>
        <v>0</v>
      </c>
      <c r="AA11" s="119"/>
    </row>
    <row r="12" spans="1:31" x14ac:dyDescent="0.25">
      <c r="A12" s="34" t="s">
        <v>253</v>
      </c>
      <c r="B12" s="36" t="s">
        <v>254</v>
      </c>
      <c r="C12" s="166" t="s">
        <v>243</v>
      </c>
      <c r="D12" s="166">
        <v>202</v>
      </c>
      <c r="E12" s="166" t="s">
        <v>3608</v>
      </c>
      <c r="F12" s="167" t="s">
        <v>3608</v>
      </c>
      <c r="G12" s="36" t="s">
        <v>244</v>
      </c>
      <c r="H12" s="36" t="s">
        <v>2370</v>
      </c>
      <c r="I12" s="186">
        <v>2600</v>
      </c>
      <c r="J12" s="168">
        <v>229</v>
      </c>
      <c r="K12" s="133">
        <v>380</v>
      </c>
      <c r="L12" s="150">
        <v>1.17</v>
      </c>
      <c r="M12" s="133">
        <v>0</v>
      </c>
      <c r="N12" s="133">
        <v>120</v>
      </c>
      <c r="O12" s="130">
        <v>606</v>
      </c>
      <c r="P12" s="37">
        <f t="shared" si="9"/>
        <v>267.93</v>
      </c>
      <c r="Q12" s="38">
        <f t="shared" si="10"/>
        <v>137.92904290429044</v>
      </c>
      <c r="R12" s="35">
        <f t="shared" si="0"/>
        <v>0</v>
      </c>
      <c r="S12" s="35">
        <f t="shared" si="1"/>
        <v>70.199999999999989</v>
      </c>
      <c r="T12" s="139">
        <f t="shared" si="2"/>
        <v>444.59999999999997</v>
      </c>
      <c r="U12" s="35">
        <f t="shared" si="3"/>
        <v>709.02</v>
      </c>
      <c r="V12" s="39" t="str">
        <f t="shared" si="4"/>
        <v>&gt;90 days</v>
      </c>
      <c r="W12" s="39">
        <f t="shared" si="5"/>
        <v>3</v>
      </c>
      <c r="X12" s="135" t="str">
        <f t="shared" si="6"/>
        <v>C</v>
      </c>
      <c r="Y12" s="39">
        <f t="shared" si="7"/>
        <v>21</v>
      </c>
      <c r="Z12" s="39">
        <f t="shared" si="8"/>
        <v>149.91046520547948</v>
      </c>
      <c r="AA12" s="119"/>
    </row>
    <row r="13" spans="1:31" x14ac:dyDescent="0.25">
      <c r="A13" s="34" t="s">
        <v>255</v>
      </c>
      <c r="B13" s="36" t="s">
        <v>256</v>
      </c>
      <c r="C13" s="166" t="s">
        <v>257</v>
      </c>
      <c r="D13" s="166">
        <v>213</v>
      </c>
      <c r="E13" s="166" t="s">
        <v>3608</v>
      </c>
      <c r="F13" s="167" t="s">
        <v>3608</v>
      </c>
      <c r="G13" s="36" t="s">
        <v>165</v>
      </c>
      <c r="H13" s="36" t="s">
        <v>235</v>
      </c>
      <c r="I13" s="186">
        <v>2100</v>
      </c>
      <c r="J13" s="168">
        <v>264</v>
      </c>
      <c r="K13" s="133">
        <v>810</v>
      </c>
      <c r="L13" s="150">
        <v>201.66</v>
      </c>
      <c r="M13" s="133">
        <v>162</v>
      </c>
      <c r="N13" s="133">
        <v>0</v>
      </c>
      <c r="O13" s="130">
        <v>1761</v>
      </c>
      <c r="P13" s="37">
        <f t="shared" si="9"/>
        <v>53238.239999999998</v>
      </c>
      <c r="Q13" s="38">
        <f t="shared" si="10"/>
        <v>54.718909710391827</v>
      </c>
      <c r="R13" s="35">
        <f t="shared" si="0"/>
        <v>32668.92</v>
      </c>
      <c r="S13" s="35">
        <f t="shared" si="1"/>
        <v>0</v>
      </c>
      <c r="T13" s="139">
        <f t="shared" si="2"/>
        <v>163344.6</v>
      </c>
      <c r="U13" s="35">
        <f t="shared" si="3"/>
        <v>355123.26</v>
      </c>
      <c r="V13" s="39" t="str">
        <f t="shared" si="4"/>
        <v>Order specific</v>
      </c>
      <c r="W13" s="39" t="str">
        <f t="shared" si="5"/>
        <v>Order specific</v>
      </c>
      <c r="X13" s="135" t="str">
        <f t="shared" si="6"/>
        <v>A</v>
      </c>
      <c r="Y13" s="39" t="str">
        <f t="shared" si="7"/>
        <v/>
      </c>
      <c r="Z13" s="39">
        <f t="shared" si="8"/>
        <v>0</v>
      </c>
      <c r="AA13" s="119"/>
    </row>
    <row r="14" spans="1:31" x14ac:dyDescent="0.25">
      <c r="A14" s="34" t="s">
        <v>2695</v>
      </c>
      <c r="B14" s="36" t="s">
        <v>258</v>
      </c>
      <c r="C14" s="166" t="s">
        <v>239</v>
      </c>
      <c r="D14" s="166">
        <v>219</v>
      </c>
      <c r="E14" s="166" t="s">
        <v>3608</v>
      </c>
      <c r="F14" s="167" t="s">
        <v>3608</v>
      </c>
      <c r="G14" s="36" t="s">
        <v>165</v>
      </c>
      <c r="H14" s="36" t="s">
        <v>235</v>
      </c>
      <c r="I14" s="186">
        <v>2100</v>
      </c>
      <c r="J14" s="168">
        <v>640</v>
      </c>
      <c r="K14" s="133">
        <v>0</v>
      </c>
      <c r="L14" s="150">
        <v>0.2</v>
      </c>
      <c r="M14" s="133">
        <v>0</v>
      </c>
      <c r="N14" s="133">
        <v>0</v>
      </c>
      <c r="O14" s="130">
        <v>0</v>
      </c>
      <c r="P14" s="37">
        <f t="shared" si="9"/>
        <v>128</v>
      </c>
      <c r="Q14" s="38" t="str">
        <f t="shared" si="10"/>
        <v/>
      </c>
      <c r="R14" s="35">
        <f t="shared" si="0"/>
        <v>0</v>
      </c>
      <c r="S14" s="35">
        <f t="shared" si="1"/>
        <v>0</v>
      </c>
      <c r="T14" s="139">
        <f t="shared" si="2"/>
        <v>0</v>
      </c>
      <c r="U14" s="35">
        <f t="shared" si="3"/>
        <v>0</v>
      </c>
      <c r="V14" s="39" t="str">
        <f t="shared" si="4"/>
        <v>Order specific</v>
      </c>
      <c r="W14" s="39" t="str">
        <f t="shared" si="5"/>
        <v>Order specific</v>
      </c>
      <c r="X14" s="135" t="str">
        <f t="shared" si="6"/>
        <v>C</v>
      </c>
      <c r="Y14" s="39" t="str">
        <f t="shared" si="7"/>
        <v/>
      </c>
      <c r="Z14" s="39">
        <f t="shared" si="8"/>
        <v>0</v>
      </c>
      <c r="AA14" s="119"/>
    </row>
    <row r="15" spans="1:31" x14ac:dyDescent="0.25">
      <c r="A15" s="34" t="s">
        <v>259</v>
      </c>
      <c r="B15" s="36" t="s">
        <v>260</v>
      </c>
      <c r="C15" s="166" t="s">
        <v>243</v>
      </c>
      <c r="D15" s="166">
        <v>202</v>
      </c>
      <c r="E15" s="166" t="s">
        <v>3608</v>
      </c>
      <c r="F15" s="167" t="s">
        <v>3608</v>
      </c>
      <c r="G15" s="36" t="s">
        <v>244</v>
      </c>
      <c r="H15" s="36" t="s">
        <v>2370</v>
      </c>
      <c r="I15" s="186">
        <v>2600</v>
      </c>
      <c r="J15" s="168">
        <v>452</v>
      </c>
      <c r="K15" s="133">
        <v>600</v>
      </c>
      <c r="L15" s="150">
        <v>0.87</v>
      </c>
      <c r="M15" s="133">
        <v>0</v>
      </c>
      <c r="N15" s="133">
        <v>150</v>
      </c>
      <c r="O15" s="130">
        <v>331</v>
      </c>
      <c r="P15" s="37">
        <f t="shared" si="9"/>
        <v>393.24</v>
      </c>
      <c r="Q15" s="38">
        <f t="shared" si="10"/>
        <v>498.42900302114799</v>
      </c>
      <c r="R15" s="35">
        <f t="shared" si="0"/>
        <v>0</v>
      </c>
      <c r="S15" s="35">
        <f t="shared" si="1"/>
        <v>65.25</v>
      </c>
      <c r="T15" s="139">
        <f t="shared" si="2"/>
        <v>522</v>
      </c>
      <c r="U15" s="35">
        <f t="shared" si="3"/>
        <v>287.96999999999997</v>
      </c>
      <c r="V15" s="39" t="str">
        <f t="shared" si="4"/>
        <v>&gt;90 days</v>
      </c>
      <c r="W15" s="39">
        <f t="shared" si="5"/>
        <v>3</v>
      </c>
      <c r="X15" s="135" t="str">
        <f t="shared" si="6"/>
        <v>C</v>
      </c>
      <c r="Y15" s="39">
        <f t="shared" si="7"/>
        <v>21</v>
      </c>
      <c r="Z15" s="39">
        <f t="shared" si="8"/>
        <v>248.6034295890411</v>
      </c>
      <c r="AA15" s="119"/>
    </row>
    <row r="16" spans="1:31" x14ac:dyDescent="0.25">
      <c r="A16" s="34" t="s">
        <v>2696</v>
      </c>
      <c r="B16" s="36" t="s">
        <v>261</v>
      </c>
      <c r="C16" s="166" t="s">
        <v>262</v>
      </c>
      <c r="D16" s="166">
        <v>202</v>
      </c>
      <c r="E16" s="166" t="s">
        <v>3608</v>
      </c>
      <c r="F16" s="167" t="s">
        <v>3608</v>
      </c>
      <c r="G16" s="36" t="s">
        <v>165</v>
      </c>
      <c r="H16" s="36" t="s">
        <v>235</v>
      </c>
      <c r="I16" s="186">
        <v>2100</v>
      </c>
      <c r="J16" s="168">
        <v>4</v>
      </c>
      <c r="K16" s="133">
        <v>0</v>
      </c>
      <c r="L16" s="150">
        <v>188.03</v>
      </c>
      <c r="M16" s="133">
        <v>0</v>
      </c>
      <c r="N16" s="133">
        <v>0</v>
      </c>
      <c r="O16" s="130">
        <v>52</v>
      </c>
      <c r="P16" s="37">
        <f t="shared" si="9"/>
        <v>752.12</v>
      </c>
      <c r="Q16" s="38">
        <f t="shared" si="10"/>
        <v>28.07692307692308</v>
      </c>
      <c r="R16" s="35">
        <f t="shared" si="0"/>
        <v>0</v>
      </c>
      <c r="S16" s="35">
        <f t="shared" si="1"/>
        <v>0</v>
      </c>
      <c r="T16" s="139">
        <f t="shared" si="2"/>
        <v>0</v>
      </c>
      <c r="U16" s="35">
        <f t="shared" si="3"/>
        <v>9777.56</v>
      </c>
      <c r="V16" s="39" t="str">
        <f t="shared" si="4"/>
        <v>Order specific</v>
      </c>
      <c r="W16" s="39" t="str">
        <f t="shared" si="5"/>
        <v>Order specific</v>
      </c>
      <c r="X16" s="135" t="str">
        <f t="shared" si="6"/>
        <v>C</v>
      </c>
      <c r="Y16" s="39" t="str">
        <f t="shared" si="7"/>
        <v/>
      </c>
      <c r="Z16" s="39">
        <f t="shared" si="8"/>
        <v>0</v>
      </c>
      <c r="AA16" s="119"/>
    </row>
    <row r="17" spans="1:27" x14ac:dyDescent="0.25">
      <c r="A17" s="34" t="s">
        <v>2697</v>
      </c>
      <c r="B17" s="36" t="s">
        <v>263</v>
      </c>
      <c r="C17" s="166" t="s">
        <v>264</v>
      </c>
      <c r="D17" s="166">
        <v>212</v>
      </c>
      <c r="E17" s="166" t="s">
        <v>3608</v>
      </c>
      <c r="F17" s="167" t="s">
        <v>3608</v>
      </c>
      <c r="G17" s="36" t="s">
        <v>165</v>
      </c>
      <c r="H17" s="36" t="s">
        <v>235</v>
      </c>
      <c r="I17" s="186">
        <v>2100</v>
      </c>
      <c r="J17" s="168">
        <v>9</v>
      </c>
      <c r="K17" s="133">
        <v>21</v>
      </c>
      <c r="L17" s="150">
        <v>84.48</v>
      </c>
      <c r="M17" s="133">
        <v>0</v>
      </c>
      <c r="N17" s="133">
        <v>0</v>
      </c>
      <c r="O17" s="130">
        <v>132</v>
      </c>
      <c r="P17" s="37">
        <f t="shared" si="9"/>
        <v>760.32</v>
      </c>
      <c r="Q17" s="38">
        <f t="shared" si="10"/>
        <v>24.886363636363633</v>
      </c>
      <c r="R17" s="35">
        <f t="shared" si="0"/>
        <v>0</v>
      </c>
      <c r="S17" s="35">
        <f t="shared" si="1"/>
        <v>0</v>
      </c>
      <c r="T17" s="139">
        <f t="shared" si="2"/>
        <v>1774.0800000000002</v>
      </c>
      <c r="U17" s="35">
        <f t="shared" si="3"/>
        <v>11151.36</v>
      </c>
      <c r="V17" s="39" t="str">
        <f t="shared" si="4"/>
        <v>Order specific</v>
      </c>
      <c r="W17" s="39" t="str">
        <f t="shared" si="5"/>
        <v>Order specific</v>
      </c>
      <c r="X17" s="135" t="str">
        <f t="shared" si="6"/>
        <v>C</v>
      </c>
      <c r="Y17" s="39" t="str">
        <f t="shared" si="7"/>
        <v/>
      </c>
      <c r="Z17" s="39">
        <f t="shared" si="8"/>
        <v>0</v>
      </c>
      <c r="AA17" s="119"/>
    </row>
    <row r="18" spans="1:27" x14ac:dyDescent="0.25">
      <c r="A18" s="34" t="s">
        <v>2698</v>
      </c>
      <c r="B18" s="36" t="s">
        <v>263</v>
      </c>
      <c r="C18" s="166" t="s">
        <v>264</v>
      </c>
      <c r="D18" s="166">
        <v>213</v>
      </c>
      <c r="E18" s="166" t="s">
        <v>3608</v>
      </c>
      <c r="F18" s="167" t="s">
        <v>3608</v>
      </c>
      <c r="G18" s="36" t="s">
        <v>165</v>
      </c>
      <c r="H18" s="36" t="s">
        <v>235</v>
      </c>
      <c r="I18" s="186">
        <v>2100</v>
      </c>
      <c r="J18" s="168">
        <v>120</v>
      </c>
      <c r="K18" s="133">
        <v>0</v>
      </c>
      <c r="L18" s="150">
        <v>173.58</v>
      </c>
      <c r="M18" s="133">
        <v>96</v>
      </c>
      <c r="N18" s="133">
        <v>0</v>
      </c>
      <c r="O18" s="130">
        <v>271</v>
      </c>
      <c r="P18" s="37">
        <f t="shared" si="9"/>
        <v>20829.600000000002</v>
      </c>
      <c r="Q18" s="38">
        <f t="shared" si="10"/>
        <v>161.62361623616235</v>
      </c>
      <c r="R18" s="35">
        <f t="shared" si="0"/>
        <v>16663.68</v>
      </c>
      <c r="S18" s="35">
        <f t="shared" si="1"/>
        <v>0</v>
      </c>
      <c r="T18" s="139">
        <f t="shared" si="2"/>
        <v>0</v>
      </c>
      <c r="U18" s="35">
        <f t="shared" si="3"/>
        <v>47040.18</v>
      </c>
      <c r="V18" s="39" t="str">
        <f t="shared" si="4"/>
        <v>Order specific</v>
      </c>
      <c r="W18" s="39" t="str">
        <f t="shared" si="5"/>
        <v>Order specific</v>
      </c>
      <c r="X18" s="135" t="str">
        <f t="shared" si="6"/>
        <v>A</v>
      </c>
      <c r="Y18" s="39" t="str">
        <f t="shared" si="7"/>
        <v/>
      </c>
      <c r="Z18" s="39">
        <f t="shared" si="8"/>
        <v>0</v>
      </c>
      <c r="AA18" s="119"/>
    </row>
    <row r="19" spans="1:27" x14ac:dyDescent="0.25">
      <c r="A19" s="34" t="s">
        <v>2699</v>
      </c>
      <c r="B19" s="36" t="s">
        <v>263</v>
      </c>
      <c r="C19" s="166" t="s">
        <v>264</v>
      </c>
      <c r="D19" s="166">
        <v>213</v>
      </c>
      <c r="E19" s="166" t="s">
        <v>3608</v>
      </c>
      <c r="F19" s="167" t="s">
        <v>3608</v>
      </c>
      <c r="G19" s="36" t="s">
        <v>165</v>
      </c>
      <c r="H19" s="36" t="s">
        <v>235</v>
      </c>
      <c r="I19" s="186">
        <v>2100</v>
      </c>
      <c r="J19" s="168">
        <v>36</v>
      </c>
      <c r="K19" s="133">
        <v>0</v>
      </c>
      <c r="L19" s="150">
        <v>201.2</v>
      </c>
      <c r="M19" s="133">
        <v>18</v>
      </c>
      <c r="N19" s="133">
        <v>0</v>
      </c>
      <c r="O19" s="130">
        <v>21</v>
      </c>
      <c r="P19" s="37">
        <f t="shared" si="9"/>
        <v>7243.2</v>
      </c>
      <c r="Q19" s="38">
        <f t="shared" si="10"/>
        <v>625.71428571428567</v>
      </c>
      <c r="R19" s="35">
        <f t="shared" si="0"/>
        <v>3621.6</v>
      </c>
      <c r="S19" s="35">
        <f t="shared" si="1"/>
        <v>0</v>
      </c>
      <c r="T19" s="139">
        <f t="shared" si="2"/>
        <v>0</v>
      </c>
      <c r="U19" s="35">
        <f t="shared" si="3"/>
        <v>4225.2</v>
      </c>
      <c r="V19" s="39" t="str">
        <f t="shared" si="4"/>
        <v>Order specific</v>
      </c>
      <c r="W19" s="39" t="str">
        <f t="shared" si="5"/>
        <v>Order specific</v>
      </c>
      <c r="X19" s="135" t="str">
        <f t="shared" si="6"/>
        <v>A</v>
      </c>
      <c r="Y19" s="39" t="str">
        <f t="shared" si="7"/>
        <v/>
      </c>
      <c r="Z19" s="39">
        <f t="shared" si="8"/>
        <v>0</v>
      </c>
      <c r="AA19" s="119"/>
    </row>
    <row r="20" spans="1:27" x14ac:dyDescent="0.25">
      <c r="A20" s="34" t="s">
        <v>2700</v>
      </c>
      <c r="B20" s="36" t="s">
        <v>263</v>
      </c>
      <c r="C20" s="166" t="s">
        <v>264</v>
      </c>
      <c r="D20" s="166">
        <v>213</v>
      </c>
      <c r="E20" s="166" t="s">
        <v>3608</v>
      </c>
      <c r="F20" s="167" t="s">
        <v>3608</v>
      </c>
      <c r="G20" s="36" t="s">
        <v>165</v>
      </c>
      <c r="H20" s="36" t="s">
        <v>235</v>
      </c>
      <c r="I20" s="186">
        <v>2100</v>
      </c>
      <c r="J20" s="168">
        <v>18</v>
      </c>
      <c r="K20" s="133">
        <v>0</v>
      </c>
      <c r="L20" s="150">
        <v>181.37</v>
      </c>
      <c r="M20" s="133">
        <v>18</v>
      </c>
      <c r="N20" s="133">
        <v>0</v>
      </c>
      <c r="O20" s="130">
        <v>0</v>
      </c>
      <c r="P20" s="37">
        <f t="shared" si="9"/>
        <v>3264.66</v>
      </c>
      <c r="Q20" s="38" t="str">
        <f t="shared" si="10"/>
        <v/>
      </c>
      <c r="R20" s="35">
        <f t="shared" si="0"/>
        <v>3264.66</v>
      </c>
      <c r="S20" s="35">
        <f t="shared" si="1"/>
        <v>0</v>
      </c>
      <c r="T20" s="139">
        <f t="shared" si="2"/>
        <v>0</v>
      </c>
      <c r="U20" s="35">
        <f t="shared" si="3"/>
        <v>0</v>
      </c>
      <c r="V20" s="39" t="str">
        <f t="shared" si="4"/>
        <v>Order specific</v>
      </c>
      <c r="W20" s="39" t="str">
        <f t="shared" si="5"/>
        <v>Order specific</v>
      </c>
      <c r="X20" s="135" t="str">
        <f t="shared" si="6"/>
        <v>B</v>
      </c>
      <c r="Y20" s="39" t="str">
        <f t="shared" si="7"/>
        <v/>
      </c>
      <c r="Z20" s="39">
        <f t="shared" si="8"/>
        <v>0</v>
      </c>
      <c r="AA20" s="119"/>
    </row>
    <row r="21" spans="1:27" x14ac:dyDescent="0.25">
      <c r="A21" s="34" t="s">
        <v>2701</v>
      </c>
      <c r="B21" s="36" t="s">
        <v>263</v>
      </c>
      <c r="C21" s="166" t="s">
        <v>239</v>
      </c>
      <c r="D21" s="166">
        <v>213</v>
      </c>
      <c r="E21" s="166" t="s">
        <v>3608</v>
      </c>
      <c r="F21" s="167" t="s">
        <v>3608</v>
      </c>
      <c r="G21" s="36" t="s">
        <v>165</v>
      </c>
      <c r="H21" s="36" t="s">
        <v>235</v>
      </c>
      <c r="I21" s="186">
        <v>2100</v>
      </c>
      <c r="J21" s="168">
        <v>48</v>
      </c>
      <c r="K21" s="133">
        <v>0</v>
      </c>
      <c r="L21" s="150">
        <v>243.83</v>
      </c>
      <c r="M21" s="133">
        <v>18</v>
      </c>
      <c r="N21" s="133">
        <v>0</v>
      </c>
      <c r="O21" s="130">
        <v>48</v>
      </c>
      <c r="P21" s="37">
        <f t="shared" si="9"/>
        <v>11703.84</v>
      </c>
      <c r="Q21" s="38">
        <f t="shared" si="10"/>
        <v>365</v>
      </c>
      <c r="R21" s="35">
        <f t="shared" si="0"/>
        <v>4388.9400000000005</v>
      </c>
      <c r="S21" s="35">
        <f t="shared" si="1"/>
        <v>0</v>
      </c>
      <c r="T21" s="139">
        <f t="shared" si="2"/>
        <v>0</v>
      </c>
      <c r="U21" s="35">
        <f t="shared" si="3"/>
        <v>11703.84</v>
      </c>
      <c r="V21" s="39" t="str">
        <f t="shared" si="4"/>
        <v>Order specific</v>
      </c>
      <c r="W21" s="39" t="str">
        <f t="shared" si="5"/>
        <v>Order specific</v>
      </c>
      <c r="X21" s="135" t="str">
        <f t="shared" si="6"/>
        <v>A</v>
      </c>
      <c r="Y21" s="39" t="str">
        <f t="shared" si="7"/>
        <v/>
      </c>
      <c r="Z21" s="39">
        <f t="shared" si="8"/>
        <v>0</v>
      </c>
      <c r="AA21" s="119"/>
    </row>
    <row r="22" spans="1:27" x14ac:dyDescent="0.25">
      <c r="A22" s="34" t="s">
        <v>265</v>
      </c>
      <c r="B22" s="36" t="s">
        <v>266</v>
      </c>
      <c r="C22" s="166" t="s">
        <v>239</v>
      </c>
      <c r="D22" s="166">
        <v>212</v>
      </c>
      <c r="E22" s="166" t="s">
        <v>3608</v>
      </c>
      <c r="F22" s="167" t="s">
        <v>3608</v>
      </c>
      <c r="G22" s="36" t="s">
        <v>165</v>
      </c>
      <c r="H22" s="36" t="s">
        <v>235</v>
      </c>
      <c r="I22" s="186">
        <v>2100</v>
      </c>
      <c r="J22" s="168">
        <v>112</v>
      </c>
      <c r="K22" s="133">
        <v>2</v>
      </c>
      <c r="L22" s="150">
        <v>0.7</v>
      </c>
      <c r="M22" s="133">
        <v>0</v>
      </c>
      <c r="N22" s="133">
        <v>0</v>
      </c>
      <c r="O22" s="130">
        <v>192</v>
      </c>
      <c r="P22" s="37">
        <f t="shared" si="9"/>
        <v>78.399999999999991</v>
      </c>
      <c r="Q22" s="38">
        <f t="shared" si="10"/>
        <v>212.91666666666669</v>
      </c>
      <c r="R22" s="35">
        <f t="shared" si="0"/>
        <v>0</v>
      </c>
      <c r="S22" s="35">
        <f t="shared" si="1"/>
        <v>0</v>
      </c>
      <c r="T22" s="139">
        <f t="shared" si="2"/>
        <v>1.4</v>
      </c>
      <c r="U22" s="35">
        <f t="shared" si="3"/>
        <v>134.39999999999998</v>
      </c>
      <c r="V22" s="39" t="str">
        <f t="shared" si="4"/>
        <v>Order specific</v>
      </c>
      <c r="W22" s="39" t="str">
        <f t="shared" si="5"/>
        <v>Order specific</v>
      </c>
      <c r="X22" s="135" t="str">
        <f t="shared" si="6"/>
        <v>C</v>
      </c>
      <c r="Y22" s="39" t="str">
        <f t="shared" si="7"/>
        <v/>
      </c>
      <c r="Z22" s="39">
        <f t="shared" si="8"/>
        <v>0</v>
      </c>
      <c r="AA22" s="119"/>
    </row>
    <row r="23" spans="1:27" x14ac:dyDescent="0.25">
      <c r="A23" s="34" t="s">
        <v>2702</v>
      </c>
      <c r="B23" s="36" t="s">
        <v>267</v>
      </c>
      <c r="C23" s="166" t="s">
        <v>243</v>
      </c>
      <c r="D23" s="166">
        <v>219</v>
      </c>
      <c r="E23" s="166" t="s">
        <v>3608</v>
      </c>
      <c r="F23" s="167" t="s">
        <v>3608</v>
      </c>
      <c r="G23" s="36" t="s">
        <v>244</v>
      </c>
      <c r="H23" s="36" t="s">
        <v>2370</v>
      </c>
      <c r="I23" s="186">
        <v>2600</v>
      </c>
      <c r="J23" s="168">
        <v>139</v>
      </c>
      <c r="K23" s="133">
        <v>240</v>
      </c>
      <c r="L23" s="150">
        <v>0.3</v>
      </c>
      <c r="M23" s="133">
        <v>0</v>
      </c>
      <c r="N23" s="133">
        <v>60</v>
      </c>
      <c r="O23" s="130">
        <v>403</v>
      </c>
      <c r="P23" s="37">
        <f t="shared" si="9"/>
        <v>41.699999999999996</v>
      </c>
      <c r="Q23" s="38">
        <f t="shared" si="10"/>
        <v>125.89330024813896</v>
      </c>
      <c r="R23" s="35">
        <f t="shared" si="0"/>
        <v>0</v>
      </c>
      <c r="S23" s="35">
        <f t="shared" si="1"/>
        <v>9</v>
      </c>
      <c r="T23" s="139">
        <f t="shared" si="2"/>
        <v>72</v>
      </c>
      <c r="U23" s="35">
        <f t="shared" si="3"/>
        <v>120.89999999999999</v>
      </c>
      <c r="V23" s="39" t="str">
        <f t="shared" si="4"/>
        <v>&gt;90 days</v>
      </c>
      <c r="W23" s="39">
        <f t="shared" si="5"/>
        <v>3</v>
      </c>
      <c r="X23" s="135" t="str">
        <f t="shared" si="6"/>
        <v>C</v>
      </c>
      <c r="Y23" s="39">
        <f t="shared" si="7"/>
        <v>21</v>
      </c>
      <c r="Z23" s="39">
        <f t="shared" si="8"/>
        <v>22.931112328767121</v>
      </c>
      <c r="AA23" s="119"/>
    </row>
    <row r="24" spans="1:27" x14ac:dyDescent="0.25">
      <c r="A24" s="34" t="s">
        <v>268</v>
      </c>
      <c r="B24" s="36" t="s">
        <v>269</v>
      </c>
      <c r="C24" s="166" t="s">
        <v>264</v>
      </c>
      <c r="D24" s="166">
        <v>219</v>
      </c>
      <c r="E24" s="166" t="s">
        <v>3608</v>
      </c>
      <c r="F24" s="167" t="s">
        <v>3608</v>
      </c>
      <c r="G24" s="36" t="s">
        <v>165</v>
      </c>
      <c r="H24" s="36" t="s">
        <v>235</v>
      </c>
      <c r="I24" s="186">
        <v>2100</v>
      </c>
      <c r="J24" s="168">
        <v>30</v>
      </c>
      <c r="K24" s="133">
        <v>9</v>
      </c>
      <c r="L24" s="150">
        <v>0.97</v>
      </c>
      <c r="M24" s="133">
        <v>0</v>
      </c>
      <c r="N24" s="133">
        <v>0</v>
      </c>
      <c r="O24" s="130">
        <v>69</v>
      </c>
      <c r="P24" s="37">
        <f t="shared" si="9"/>
        <v>29.099999999999998</v>
      </c>
      <c r="Q24" s="38">
        <f t="shared" si="10"/>
        <v>158.69565217391303</v>
      </c>
      <c r="R24" s="35">
        <f t="shared" si="0"/>
        <v>0</v>
      </c>
      <c r="S24" s="35">
        <f t="shared" si="1"/>
        <v>0</v>
      </c>
      <c r="T24" s="139">
        <f t="shared" si="2"/>
        <v>8.73</v>
      </c>
      <c r="U24" s="35">
        <f t="shared" si="3"/>
        <v>66.929999999999993</v>
      </c>
      <c r="V24" s="39" t="str">
        <f t="shared" si="4"/>
        <v>Order specific</v>
      </c>
      <c r="W24" s="39" t="str">
        <f t="shared" si="5"/>
        <v>Order specific</v>
      </c>
      <c r="X24" s="135" t="str">
        <f t="shared" si="6"/>
        <v>C</v>
      </c>
      <c r="Y24" s="39" t="str">
        <f t="shared" si="7"/>
        <v/>
      </c>
      <c r="Z24" s="39">
        <f t="shared" si="8"/>
        <v>0</v>
      </c>
      <c r="AA24" s="119"/>
    </row>
    <row r="25" spans="1:27" x14ac:dyDescent="0.25">
      <c r="A25" s="34" t="s">
        <v>270</v>
      </c>
      <c r="B25" s="36" t="s">
        <v>269</v>
      </c>
      <c r="C25" s="166" t="s">
        <v>239</v>
      </c>
      <c r="D25" s="166">
        <v>219</v>
      </c>
      <c r="E25" s="166" t="s">
        <v>3608</v>
      </c>
      <c r="F25" s="167" t="s">
        <v>3608</v>
      </c>
      <c r="G25" s="36" t="s">
        <v>165</v>
      </c>
      <c r="H25" s="36" t="s">
        <v>235</v>
      </c>
      <c r="I25" s="186">
        <v>2100</v>
      </c>
      <c r="J25" s="168">
        <v>112</v>
      </c>
      <c r="K25" s="133">
        <v>0</v>
      </c>
      <c r="L25" s="150">
        <v>0.32</v>
      </c>
      <c r="M25" s="133">
        <v>0</v>
      </c>
      <c r="N25" s="133">
        <v>0</v>
      </c>
      <c r="O25" s="130">
        <v>208</v>
      </c>
      <c r="P25" s="37">
        <f t="shared" si="9"/>
        <v>35.840000000000003</v>
      </c>
      <c r="Q25" s="38">
        <f t="shared" si="10"/>
        <v>196.53846153846152</v>
      </c>
      <c r="R25" s="35">
        <f t="shared" si="0"/>
        <v>0</v>
      </c>
      <c r="S25" s="35">
        <f t="shared" si="1"/>
        <v>0</v>
      </c>
      <c r="T25" s="139">
        <f t="shared" si="2"/>
        <v>0</v>
      </c>
      <c r="U25" s="35">
        <f t="shared" si="3"/>
        <v>66.56</v>
      </c>
      <c r="V25" s="39" t="str">
        <f t="shared" si="4"/>
        <v>Order specific</v>
      </c>
      <c r="W25" s="39" t="str">
        <f t="shared" si="5"/>
        <v>Order specific</v>
      </c>
      <c r="X25" s="135" t="str">
        <f t="shared" si="6"/>
        <v>C</v>
      </c>
      <c r="Y25" s="39" t="str">
        <f t="shared" si="7"/>
        <v/>
      </c>
      <c r="Z25" s="39">
        <f t="shared" si="8"/>
        <v>0</v>
      </c>
      <c r="AA25" s="119"/>
    </row>
    <row r="26" spans="1:27" x14ac:dyDescent="0.25">
      <c r="A26" s="34" t="s">
        <v>271</v>
      </c>
      <c r="B26" s="36" t="s">
        <v>269</v>
      </c>
      <c r="C26" s="166" t="s">
        <v>239</v>
      </c>
      <c r="D26" s="166">
        <v>219</v>
      </c>
      <c r="E26" s="166" t="s">
        <v>3608</v>
      </c>
      <c r="F26" s="167" t="s">
        <v>3608</v>
      </c>
      <c r="G26" s="36" t="s">
        <v>165</v>
      </c>
      <c r="H26" s="36" t="s">
        <v>235</v>
      </c>
      <c r="I26" s="186">
        <v>2100</v>
      </c>
      <c r="J26" s="168">
        <v>107</v>
      </c>
      <c r="K26" s="133">
        <v>0</v>
      </c>
      <c r="L26" s="150">
        <v>0.27</v>
      </c>
      <c r="M26" s="133">
        <v>0</v>
      </c>
      <c r="N26" s="133">
        <v>0</v>
      </c>
      <c r="O26" s="130">
        <v>179</v>
      </c>
      <c r="P26" s="37">
        <f t="shared" si="9"/>
        <v>28.89</v>
      </c>
      <c r="Q26" s="38">
        <f t="shared" si="10"/>
        <v>218.18435754189943</v>
      </c>
      <c r="R26" s="35">
        <f t="shared" si="0"/>
        <v>0</v>
      </c>
      <c r="S26" s="35">
        <f t="shared" si="1"/>
        <v>0</v>
      </c>
      <c r="T26" s="139">
        <f t="shared" si="2"/>
        <v>0</v>
      </c>
      <c r="U26" s="35">
        <f t="shared" si="3"/>
        <v>48.330000000000005</v>
      </c>
      <c r="V26" s="39" t="str">
        <f t="shared" si="4"/>
        <v>Order specific</v>
      </c>
      <c r="W26" s="39" t="str">
        <f t="shared" si="5"/>
        <v>Order specific</v>
      </c>
      <c r="X26" s="135" t="str">
        <f t="shared" si="6"/>
        <v>C</v>
      </c>
      <c r="Y26" s="39" t="str">
        <f t="shared" si="7"/>
        <v/>
      </c>
      <c r="Z26" s="39">
        <f t="shared" si="8"/>
        <v>0</v>
      </c>
      <c r="AA26" s="119"/>
    </row>
    <row r="27" spans="1:27" x14ac:dyDescent="0.25">
      <c r="A27" s="34" t="s">
        <v>272</v>
      </c>
      <c r="B27" s="36" t="s">
        <v>273</v>
      </c>
      <c r="C27" s="166" t="s">
        <v>262</v>
      </c>
      <c r="D27" s="166">
        <v>202</v>
      </c>
      <c r="E27" s="166" t="s">
        <v>3608</v>
      </c>
      <c r="F27" s="167" t="s">
        <v>3608</v>
      </c>
      <c r="G27" s="36" t="s">
        <v>165</v>
      </c>
      <c r="H27" s="36" t="s">
        <v>235</v>
      </c>
      <c r="I27" s="186">
        <v>2100</v>
      </c>
      <c r="J27" s="168">
        <v>4</v>
      </c>
      <c r="K27" s="133">
        <v>0</v>
      </c>
      <c r="L27" s="150">
        <v>59.83</v>
      </c>
      <c r="M27" s="133">
        <v>0</v>
      </c>
      <c r="N27" s="133">
        <v>0</v>
      </c>
      <c r="O27" s="130">
        <v>52</v>
      </c>
      <c r="P27" s="37">
        <f t="shared" si="9"/>
        <v>239.32</v>
      </c>
      <c r="Q27" s="38">
        <f t="shared" si="10"/>
        <v>28.07692307692308</v>
      </c>
      <c r="R27" s="35">
        <f t="shared" si="0"/>
        <v>0</v>
      </c>
      <c r="S27" s="35">
        <f t="shared" si="1"/>
        <v>0</v>
      </c>
      <c r="T27" s="139">
        <f t="shared" si="2"/>
        <v>0</v>
      </c>
      <c r="U27" s="35">
        <f t="shared" si="3"/>
        <v>3111.16</v>
      </c>
      <c r="V27" s="39" t="str">
        <f t="shared" si="4"/>
        <v>Order specific</v>
      </c>
      <c r="W27" s="39" t="str">
        <f t="shared" si="5"/>
        <v>Order specific</v>
      </c>
      <c r="X27" s="135" t="str">
        <f t="shared" si="6"/>
        <v>C</v>
      </c>
      <c r="Y27" s="39" t="str">
        <f t="shared" si="7"/>
        <v/>
      </c>
      <c r="Z27" s="39">
        <f t="shared" si="8"/>
        <v>0</v>
      </c>
      <c r="AA27" s="119"/>
    </row>
    <row r="28" spans="1:27" x14ac:dyDescent="0.25">
      <c r="A28" s="34" t="s">
        <v>274</v>
      </c>
      <c r="B28" s="36" t="s">
        <v>275</v>
      </c>
      <c r="C28" s="166" t="s">
        <v>276</v>
      </c>
      <c r="D28" s="166">
        <v>213</v>
      </c>
      <c r="E28" s="166" t="s">
        <v>3608</v>
      </c>
      <c r="F28" s="167" t="s">
        <v>3608</v>
      </c>
      <c r="G28" s="36" t="s">
        <v>165</v>
      </c>
      <c r="H28" s="36" t="s">
        <v>235</v>
      </c>
      <c r="I28" s="186">
        <v>2100</v>
      </c>
      <c r="J28" s="168">
        <v>7</v>
      </c>
      <c r="K28" s="133">
        <v>0</v>
      </c>
      <c r="L28" s="150">
        <v>799.98</v>
      </c>
      <c r="M28" s="133">
        <v>0</v>
      </c>
      <c r="N28" s="133">
        <v>0</v>
      </c>
      <c r="O28" s="130">
        <v>0</v>
      </c>
      <c r="P28" s="37">
        <f t="shared" si="9"/>
        <v>5599.8600000000006</v>
      </c>
      <c r="Q28" s="38" t="str">
        <f t="shared" si="10"/>
        <v/>
      </c>
      <c r="R28" s="35">
        <f t="shared" si="0"/>
        <v>0</v>
      </c>
      <c r="S28" s="35">
        <f t="shared" si="1"/>
        <v>0</v>
      </c>
      <c r="T28" s="139">
        <f t="shared" si="2"/>
        <v>0</v>
      </c>
      <c r="U28" s="35">
        <f t="shared" si="3"/>
        <v>0</v>
      </c>
      <c r="V28" s="39" t="str">
        <f t="shared" si="4"/>
        <v>Order specific</v>
      </c>
      <c r="W28" s="39" t="str">
        <f t="shared" si="5"/>
        <v>Order specific</v>
      </c>
      <c r="X28" s="135" t="str">
        <f t="shared" si="6"/>
        <v>B</v>
      </c>
      <c r="Y28" s="39" t="str">
        <f t="shared" si="7"/>
        <v/>
      </c>
      <c r="Z28" s="39">
        <f t="shared" si="8"/>
        <v>0</v>
      </c>
      <c r="AA28" s="119"/>
    </row>
    <row r="29" spans="1:27" x14ac:dyDescent="0.25">
      <c r="A29" s="34" t="s">
        <v>277</v>
      </c>
      <c r="B29" s="36" t="s">
        <v>278</v>
      </c>
      <c r="C29" s="166" t="s">
        <v>276</v>
      </c>
      <c r="D29" s="166">
        <v>213</v>
      </c>
      <c r="E29" s="166" t="s">
        <v>3608</v>
      </c>
      <c r="F29" s="167" t="s">
        <v>3608</v>
      </c>
      <c r="G29" s="36" t="s">
        <v>165</v>
      </c>
      <c r="H29" s="36" t="s">
        <v>235</v>
      </c>
      <c r="I29" s="186">
        <v>2100</v>
      </c>
      <c r="J29" s="168">
        <v>2</v>
      </c>
      <c r="K29" s="133">
        <v>0</v>
      </c>
      <c r="L29" s="150">
        <v>950.42</v>
      </c>
      <c r="M29" s="133">
        <v>0</v>
      </c>
      <c r="N29" s="133">
        <v>0</v>
      </c>
      <c r="O29" s="130">
        <v>7</v>
      </c>
      <c r="P29" s="37">
        <f t="shared" si="9"/>
        <v>1900.84</v>
      </c>
      <c r="Q29" s="38">
        <f t="shared" si="10"/>
        <v>104.28571428571428</v>
      </c>
      <c r="R29" s="35">
        <f t="shared" si="0"/>
        <v>0</v>
      </c>
      <c r="S29" s="35">
        <f t="shared" si="1"/>
        <v>0</v>
      </c>
      <c r="T29" s="139">
        <f t="shared" si="2"/>
        <v>0</v>
      </c>
      <c r="U29" s="35">
        <f t="shared" si="3"/>
        <v>6652.94</v>
      </c>
      <c r="V29" s="39" t="str">
        <f t="shared" si="4"/>
        <v>Order specific</v>
      </c>
      <c r="W29" s="39" t="str">
        <f t="shared" si="5"/>
        <v>Order specific</v>
      </c>
      <c r="X29" s="135" t="str">
        <f t="shared" si="6"/>
        <v>B</v>
      </c>
      <c r="Y29" s="39" t="str">
        <f t="shared" si="7"/>
        <v/>
      </c>
      <c r="Z29" s="39">
        <f t="shared" si="8"/>
        <v>0</v>
      </c>
      <c r="AA29" s="119"/>
    </row>
    <row r="30" spans="1:27" x14ac:dyDescent="0.25">
      <c r="A30" s="34" t="s">
        <v>279</v>
      </c>
      <c r="B30" s="36" t="s">
        <v>280</v>
      </c>
      <c r="C30" s="166" t="s">
        <v>281</v>
      </c>
      <c r="D30" s="166">
        <v>213</v>
      </c>
      <c r="E30" s="166" t="s">
        <v>3608</v>
      </c>
      <c r="F30" s="167" t="s">
        <v>3608</v>
      </c>
      <c r="G30" s="36" t="s">
        <v>165</v>
      </c>
      <c r="H30" s="36" t="s">
        <v>235</v>
      </c>
      <c r="I30" s="186">
        <v>2100</v>
      </c>
      <c r="J30" s="168">
        <v>10</v>
      </c>
      <c r="K30" s="133">
        <v>0</v>
      </c>
      <c r="L30" s="150">
        <v>319.92</v>
      </c>
      <c r="M30" s="133">
        <v>0</v>
      </c>
      <c r="N30" s="133">
        <v>0</v>
      </c>
      <c r="O30" s="130">
        <v>0</v>
      </c>
      <c r="P30" s="37">
        <f t="shared" si="9"/>
        <v>3199.2000000000003</v>
      </c>
      <c r="Q30" s="38" t="str">
        <f t="shared" si="10"/>
        <v/>
      </c>
      <c r="R30" s="35">
        <f t="shared" si="0"/>
        <v>0</v>
      </c>
      <c r="S30" s="35">
        <f t="shared" si="1"/>
        <v>0</v>
      </c>
      <c r="T30" s="139">
        <f t="shared" si="2"/>
        <v>0</v>
      </c>
      <c r="U30" s="35">
        <f t="shared" si="3"/>
        <v>0</v>
      </c>
      <c r="V30" s="39" t="str">
        <f t="shared" si="4"/>
        <v>Order specific</v>
      </c>
      <c r="W30" s="39" t="str">
        <f t="shared" si="5"/>
        <v>Order specific</v>
      </c>
      <c r="X30" s="135" t="str">
        <f t="shared" si="6"/>
        <v>B</v>
      </c>
      <c r="Y30" s="39" t="str">
        <f t="shared" si="7"/>
        <v/>
      </c>
      <c r="Z30" s="39">
        <f t="shared" si="8"/>
        <v>0</v>
      </c>
      <c r="AA30" s="119"/>
    </row>
    <row r="31" spans="1:27" x14ac:dyDescent="0.25">
      <c r="A31" s="34" t="s">
        <v>2703</v>
      </c>
      <c r="B31" s="36" t="s">
        <v>282</v>
      </c>
      <c r="C31" s="166" t="s">
        <v>264</v>
      </c>
      <c r="D31" s="166">
        <v>202</v>
      </c>
      <c r="E31" s="166" t="s">
        <v>3608</v>
      </c>
      <c r="F31" s="167" t="s">
        <v>3608</v>
      </c>
      <c r="G31" s="36" t="s">
        <v>165</v>
      </c>
      <c r="H31" s="36" t="s">
        <v>235</v>
      </c>
      <c r="I31" s="186">
        <v>2100</v>
      </c>
      <c r="J31" s="168">
        <v>6</v>
      </c>
      <c r="K31" s="133">
        <v>0</v>
      </c>
      <c r="L31" s="150">
        <v>4.9000000000000004</v>
      </c>
      <c r="M31" s="133">
        <v>0</v>
      </c>
      <c r="N31" s="133">
        <v>0</v>
      </c>
      <c r="O31" s="130">
        <v>48</v>
      </c>
      <c r="P31" s="37">
        <f t="shared" si="9"/>
        <v>29.400000000000002</v>
      </c>
      <c r="Q31" s="38">
        <f t="shared" si="10"/>
        <v>45.625</v>
      </c>
      <c r="R31" s="35">
        <f t="shared" si="0"/>
        <v>0</v>
      </c>
      <c r="S31" s="35">
        <f t="shared" si="1"/>
        <v>0</v>
      </c>
      <c r="T31" s="139">
        <f t="shared" si="2"/>
        <v>0</v>
      </c>
      <c r="U31" s="35">
        <f t="shared" si="3"/>
        <v>235.20000000000002</v>
      </c>
      <c r="V31" s="39" t="str">
        <f t="shared" si="4"/>
        <v>Order specific</v>
      </c>
      <c r="W31" s="39" t="str">
        <f t="shared" si="5"/>
        <v>Order specific</v>
      </c>
      <c r="X31" s="135" t="str">
        <f t="shared" si="6"/>
        <v>C</v>
      </c>
      <c r="Y31" s="39" t="str">
        <f t="shared" si="7"/>
        <v/>
      </c>
      <c r="Z31" s="39">
        <f t="shared" si="8"/>
        <v>0</v>
      </c>
      <c r="AA31" s="119"/>
    </row>
    <row r="32" spans="1:27" x14ac:dyDescent="0.25">
      <c r="A32" s="34" t="s">
        <v>2704</v>
      </c>
      <c r="B32" s="36" t="s">
        <v>283</v>
      </c>
      <c r="C32" s="166" t="s">
        <v>281</v>
      </c>
      <c r="D32" s="166">
        <v>213</v>
      </c>
      <c r="E32" s="166" t="s">
        <v>3608</v>
      </c>
      <c r="F32" s="167" t="s">
        <v>3608</v>
      </c>
      <c r="G32" s="36" t="s">
        <v>165</v>
      </c>
      <c r="H32" s="36" t="s">
        <v>235</v>
      </c>
      <c r="I32" s="186">
        <v>2100</v>
      </c>
      <c r="J32" s="168">
        <v>1</v>
      </c>
      <c r="K32" s="133">
        <v>0</v>
      </c>
      <c r="L32" s="150">
        <v>647.48</v>
      </c>
      <c r="M32" s="133">
        <v>0</v>
      </c>
      <c r="N32" s="133">
        <v>0</v>
      </c>
      <c r="O32" s="130">
        <v>1</v>
      </c>
      <c r="P32" s="37">
        <f t="shared" si="9"/>
        <v>647.48</v>
      </c>
      <c r="Q32" s="38">
        <f t="shared" si="10"/>
        <v>365</v>
      </c>
      <c r="R32" s="35">
        <f t="shared" si="0"/>
        <v>0</v>
      </c>
      <c r="S32" s="35">
        <f t="shared" si="1"/>
        <v>0</v>
      </c>
      <c r="T32" s="139">
        <f t="shared" si="2"/>
        <v>0</v>
      </c>
      <c r="U32" s="35">
        <f t="shared" si="3"/>
        <v>647.48</v>
      </c>
      <c r="V32" s="39" t="str">
        <f t="shared" si="4"/>
        <v>Order specific</v>
      </c>
      <c r="W32" s="39" t="str">
        <f t="shared" si="5"/>
        <v>Order specific</v>
      </c>
      <c r="X32" s="135" t="str">
        <f t="shared" si="6"/>
        <v>C</v>
      </c>
      <c r="Y32" s="39" t="str">
        <f t="shared" si="7"/>
        <v/>
      </c>
      <c r="Z32" s="39">
        <f t="shared" si="8"/>
        <v>0</v>
      </c>
      <c r="AA32" s="119"/>
    </row>
    <row r="33" spans="1:27" x14ac:dyDescent="0.25">
      <c r="A33" s="34" t="s">
        <v>284</v>
      </c>
      <c r="B33" s="36" t="s">
        <v>285</v>
      </c>
      <c r="C33" s="166" t="s">
        <v>239</v>
      </c>
      <c r="D33" s="166">
        <v>202</v>
      </c>
      <c r="E33" s="166" t="s">
        <v>3608</v>
      </c>
      <c r="F33" s="167" t="s">
        <v>3608</v>
      </c>
      <c r="G33" s="36" t="s">
        <v>165</v>
      </c>
      <c r="H33" s="36" t="s">
        <v>235</v>
      </c>
      <c r="I33" s="186">
        <v>2100</v>
      </c>
      <c r="J33" s="168">
        <v>20</v>
      </c>
      <c r="K33" s="133">
        <v>30</v>
      </c>
      <c r="L33" s="150">
        <v>79.42</v>
      </c>
      <c r="M33" s="133">
        <v>20</v>
      </c>
      <c r="N33" s="133">
        <v>0</v>
      </c>
      <c r="O33" s="130">
        <v>142</v>
      </c>
      <c r="P33" s="37">
        <f t="shared" si="9"/>
        <v>1588.4</v>
      </c>
      <c r="Q33" s="38">
        <f t="shared" si="10"/>
        <v>51.408450704225352</v>
      </c>
      <c r="R33" s="35">
        <f t="shared" si="0"/>
        <v>1588.4</v>
      </c>
      <c r="S33" s="35">
        <f t="shared" si="1"/>
        <v>0</v>
      </c>
      <c r="T33" s="139">
        <f t="shared" si="2"/>
        <v>2382.6</v>
      </c>
      <c r="U33" s="35">
        <f t="shared" si="3"/>
        <v>11277.64</v>
      </c>
      <c r="V33" s="39" t="str">
        <f t="shared" si="4"/>
        <v>Order specific</v>
      </c>
      <c r="W33" s="39" t="str">
        <f t="shared" si="5"/>
        <v>Order specific</v>
      </c>
      <c r="X33" s="135" t="str">
        <f t="shared" si="6"/>
        <v>B</v>
      </c>
      <c r="Y33" s="39" t="str">
        <f t="shared" si="7"/>
        <v/>
      </c>
      <c r="Z33" s="39">
        <f t="shared" si="8"/>
        <v>0</v>
      </c>
      <c r="AA33" s="119"/>
    </row>
    <row r="34" spans="1:27" x14ac:dyDescent="0.25">
      <c r="A34" s="34" t="s">
        <v>2705</v>
      </c>
      <c r="B34" s="36" t="s">
        <v>286</v>
      </c>
      <c r="C34" s="166" t="s">
        <v>239</v>
      </c>
      <c r="D34" s="166">
        <v>213</v>
      </c>
      <c r="E34" s="166" t="s">
        <v>3608</v>
      </c>
      <c r="F34" s="167" t="s">
        <v>3608</v>
      </c>
      <c r="G34" s="36" t="s">
        <v>165</v>
      </c>
      <c r="H34" s="36" t="s">
        <v>235</v>
      </c>
      <c r="I34" s="186">
        <v>2100</v>
      </c>
      <c r="J34" s="168">
        <v>42</v>
      </c>
      <c r="K34" s="133">
        <v>4</v>
      </c>
      <c r="L34" s="150">
        <v>165.94</v>
      </c>
      <c r="M34" s="133">
        <v>20</v>
      </c>
      <c r="N34" s="133">
        <v>0</v>
      </c>
      <c r="O34" s="130">
        <v>42</v>
      </c>
      <c r="P34" s="37">
        <f t="shared" si="9"/>
        <v>6969.48</v>
      </c>
      <c r="Q34" s="38">
        <f t="shared" si="10"/>
        <v>365</v>
      </c>
      <c r="R34" s="35">
        <f t="shared" ref="R34:R65" si="11">+L34*M34</f>
        <v>3318.8</v>
      </c>
      <c r="S34" s="35">
        <f t="shared" ref="S34:S65" si="12">+L34*N34/2</f>
        <v>0</v>
      </c>
      <c r="T34" s="139">
        <f t="shared" ref="T34:T65" si="13">+L34*K34</f>
        <v>663.76</v>
      </c>
      <c r="U34" s="35">
        <f t="shared" ref="U34:U65" si="14">+L34*O34</f>
        <v>6969.48</v>
      </c>
      <c r="V34" s="39" t="str">
        <f t="shared" ref="V34:V65" si="15">IF(G34="Order specific",G34,IF(O34="","Not moving",IF(Q34&lt;15,"&lt;15 days",IF(Q34&lt;30,"&lt;30 days",IF(Q34&lt;90,"&lt;90 days","&gt;90 days")))))</f>
        <v>Order specific</v>
      </c>
      <c r="W34" s="39" t="str">
        <f t="shared" ref="W34:W65" si="16">IF(G34="Order specific",G34,IF(U34=0,4,IF(U34&gt;PERCENTILE(U:U,0.9),1,IF(U34&gt;PERCENTILE(U:U,0.6),2,3))))</f>
        <v>Order specific</v>
      </c>
      <c r="X34" s="135" t="str">
        <f t="shared" ref="X34:X65" si="17">IF(P34=0,"D",IF(P34&gt;PERCENTILE(P:P,0.9),"A",IF(P34&gt;PERCENTILE(P:P,0.6),"B","C")))</f>
        <v>B</v>
      </c>
      <c r="Y34" s="39" t="str">
        <f t="shared" ref="Y34:Y65" si="18">+IF(W34="Order Specific","",IF(W34=4,0,W34*7+IF(I34="Imported",14,0)))</f>
        <v/>
      </c>
      <c r="Z34" s="39">
        <f t="shared" ref="Z34:Z65" si="19">(IF(Y34="",0,IF(Y34=0,P34,P34-IF(Q34&gt;Y34,P34/Q34*Y34,P34))))*66%</f>
        <v>0</v>
      </c>
      <c r="AA34" s="119"/>
    </row>
    <row r="35" spans="1:27" x14ac:dyDescent="0.25">
      <c r="A35" s="34" t="s">
        <v>287</v>
      </c>
      <c r="B35" s="36" t="s">
        <v>288</v>
      </c>
      <c r="C35" s="166" t="s">
        <v>239</v>
      </c>
      <c r="D35" s="166">
        <v>202</v>
      </c>
      <c r="E35" s="166" t="s">
        <v>3608</v>
      </c>
      <c r="F35" s="167" t="s">
        <v>3608</v>
      </c>
      <c r="G35" s="36" t="s">
        <v>165</v>
      </c>
      <c r="H35" s="36" t="s">
        <v>235</v>
      </c>
      <c r="I35" s="186">
        <v>2100</v>
      </c>
      <c r="J35" s="168">
        <v>69</v>
      </c>
      <c r="K35" s="133">
        <v>0</v>
      </c>
      <c r="L35" s="150">
        <v>104.7</v>
      </c>
      <c r="M35" s="133">
        <v>0</v>
      </c>
      <c r="N35" s="133">
        <v>0</v>
      </c>
      <c r="O35" s="130">
        <v>15</v>
      </c>
      <c r="P35" s="37">
        <f t="shared" si="9"/>
        <v>7224.3</v>
      </c>
      <c r="Q35" s="38">
        <f t="shared" si="10"/>
        <v>1678.9999999999998</v>
      </c>
      <c r="R35" s="35">
        <f t="shared" si="11"/>
        <v>0</v>
      </c>
      <c r="S35" s="35">
        <f t="shared" si="12"/>
        <v>0</v>
      </c>
      <c r="T35" s="139">
        <f t="shared" si="13"/>
        <v>0</v>
      </c>
      <c r="U35" s="35">
        <f t="shared" si="14"/>
        <v>1570.5</v>
      </c>
      <c r="V35" s="39" t="str">
        <f t="shared" si="15"/>
        <v>Order specific</v>
      </c>
      <c r="W35" s="39" t="str">
        <f t="shared" si="16"/>
        <v>Order specific</v>
      </c>
      <c r="X35" s="135" t="str">
        <f t="shared" si="17"/>
        <v>A</v>
      </c>
      <c r="Y35" s="39" t="str">
        <f t="shared" si="18"/>
        <v/>
      </c>
      <c r="Z35" s="39">
        <f t="shared" si="19"/>
        <v>0</v>
      </c>
      <c r="AA35" s="119"/>
    </row>
    <row r="36" spans="1:27" x14ac:dyDescent="0.25">
      <c r="A36" s="34" t="s">
        <v>289</v>
      </c>
      <c r="B36" s="36" t="s">
        <v>290</v>
      </c>
      <c r="C36" s="166" t="s">
        <v>276</v>
      </c>
      <c r="D36" s="166">
        <v>213</v>
      </c>
      <c r="E36" s="166" t="s">
        <v>3608</v>
      </c>
      <c r="F36" s="167" t="s">
        <v>3608</v>
      </c>
      <c r="G36" s="36" t="s">
        <v>165</v>
      </c>
      <c r="H36" s="36" t="s">
        <v>235</v>
      </c>
      <c r="I36" s="186">
        <v>2100</v>
      </c>
      <c r="J36" s="168">
        <v>7</v>
      </c>
      <c r="K36" s="133">
        <v>0</v>
      </c>
      <c r="L36" s="150">
        <v>1199.96</v>
      </c>
      <c r="M36" s="133">
        <v>0</v>
      </c>
      <c r="N36" s="133">
        <v>0</v>
      </c>
      <c r="O36" s="130">
        <v>0</v>
      </c>
      <c r="P36" s="37">
        <f t="shared" si="9"/>
        <v>8399.7200000000012</v>
      </c>
      <c r="Q36" s="38" t="str">
        <f t="shared" si="10"/>
        <v/>
      </c>
      <c r="R36" s="35">
        <f t="shared" si="11"/>
        <v>0</v>
      </c>
      <c r="S36" s="35">
        <f t="shared" si="12"/>
        <v>0</v>
      </c>
      <c r="T36" s="139">
        <f t="shared" si="13"/>
        <v>0</v>
      </c>
      <c r="U36" s="35">
        <f t="shared" si="14"/>
        <v>0</v>
      </c>
      <c r="V36" s="39" t="str">
        <f t="shared" si="15"/>
        <v>Order specific</v>
      </c>
      <c r="W36" s="39" t="str">
        <f t="shared" si="16"/>
        <v>Order specific</v>
      </c>
      <c r="X36" s="135" t="str">
        <f t="shared" si="17"/>
        <v>A</v>
      </c>
      <c r="Y36" s="39" t="str">
        <f t="shared" si="18"/>
        <v/>
      </c>
      <c r="Z36" s="39">
        <f t="shared" si="19"/>
        <v>0</v>
      </c>
      <c r="AA36" s="119"/>
    </row>
    <row r="37" spans="1:27" x14ac:dyDescent="0.25">
      <c r="A37" s="34" t="s">
        <v>2384</v>
      </c>
      <c r="B37" s="36" t="s">
        <v>292</v>
      </c>
      <c r="C37" s="166" t="s">
        <v>197</v>
      </c>
      <c r="D37" s="166">
        <v>202</v>
      </c>
      <c r="E37" s="166" t="s">
        <v>3608</v>
      </c>
      <c r="F37" s="167" t="s">
        <v>3608</v>
      </c>
      <c r="G37" s="36" t="s">
        <v>249</v>
      </c>
      <c r="H37" s="36" t="s">
        <v>249</v>
      </c>
      <c r="I37" s="186" t="s">
        <v>197</v>
      </c>
      <c r="J37" s="168">
        <v>631</v>
      </c>
      <c r="K37" s="133">
        <v>0</v>
      </c>
      <c r="L37" s="150">
        <v>20.66</v>
      </c>
      <c r="M37" s="133">
        <v>0</v>
      </c>
      <c r="N37" s="133">
        <v>0</v>
      </c>
      <c r="O37" s="130">
        <v>50240</v>
      </c>
      <c r="P37" s="37">
        <f t="shared" si="9"/>
        <v>13036.460000000001</v>
      </c>
      <c r="Q37" s="38">
        <f t="shared" si="10"/>
        <v>4.5842953821656049</v>
      </c>
      <c r="R37" s="35">
        <f t="shared" si="11"/>
        <v>0</v>
      </c>
      <c r="S37" s="35">
        <f t="shared" si="12"/>
        <v>0</v>
      </c>
      <c r="T37" s="139">
        <f t="shared" si="13"/>
        <v>0</v>
      </c>
      <c r="U37" s="35">
        <f t="shared" si="14"/>
        <v>1037958.4</v>
      </c>
      <c r="V37" s="39" t="str">
        <f t="shared" si="15"/>
        <v>&lt;15 days</v>
      </c>
      <c r="W37" s="39">
        <f t="shared" si="16"/>
        <v>1</v>
      </c>
      <c r="X37" s="135" t="str">
        <f t="shared" si="17"/>
        <v>A</v>
      </c>
      <c r="Y37" s="39">
        <f t="shared" si="18"/>
        <v>7</v>
      </c>
      <c r="Z37" s="39">
        <f t="shared" si="19"/>
        <v>0</v>
      </c>
      <c r="AA37" s="119"/>
    </row>
    <row r="38" spans="1:27" x14ac:dyDescent="0.25">
      <c r="A38" s="34" t="s">
        <v>2385</v>
      </c>
      <c r="B38" s="36" t="s">
        <v>293</v>
      </c>
      <c r="C38" s="166" t="s">
        <v>276</v>
      </c>
      <c r="D38" s="166">
        <v>213</v>
      </c>
      <c r="E38" s="166" t="s">
        <v>3608</v>
      </c>
      <c r="F38" s="167" t="s">
        <v>3608</v>
      </c>
      <c r="G38" s="36" t="s">
        <v>165</v>
      </c>
      <c r="H38" s="36" t="s">
        <v>235</v>
      </c>
      <c r="I38" s="186">
        <v>2100</v>
      </c>
      <c r="J38" s="168">
        <v>22</v>
      </c>
      <c r="K38" s="133">
        <v>0</v>
      </c>
      <c r="L38" s="150">
        <v>3.63</v>
      </c>
      <c r="M38" s="133">
        <v>0</v>
      </c>
      <c r="N38" s="133">
        <v>0</v>
      </c>
      <c r="O38" s="130">
        <v>0</v>
      </c>
      <c r="P38" s="37">
        <f t="shared" si="9"/>
        <v>79.86</v>
      </c>
      <c r="Q38" s="38" t="str">
        <f t="shared" si="10"/>
        <v/>
      </c>
      <c r="R38" s="35">
        <f t="shared" si="11"/>
        <v>0</v>
      </c>
      <c r="S38" s="35">
        <f t="shared" si="12"/>
        <v>0</v>
      </c>
      <c r="T38" s="139">
        <f t="shared" si="13"/>
        <v>0</v>
      </c>
      <c r="U38" s="35">
        <f t="shared" si="14"/>
        <v>0</v>
      </c>
      <c r="V38" s="39" t="str">
        <f t="shared" si="15"/>
        <v>Order specific</v>
      </c>
      <c r="W38" s="39" t="str">
        <f t="shared" si="16"/>
        <v>Order specific</v>
      </c>
      <c r="X38" s="135" t="str">
        <f t="shared" si="17"/>
        <v>C</v>
      </c>
      <c r="Y38" s="39" t="str">
        <f t="shared" si="18"/>
        <v/>
      </c>
      <c r="Z38" s="39">
        <f t="shared" si="19"/>
        <v>0</v>
      </c>
      <c r="AA38" s="119"/>
    </row>
    <row r="39" spans="1:27" x14ac:dyDescent="0.25">
      <c r="A39" s="34" t="s">
        <v>2386</v>
      </c>
      <c r="B39" s="36" t="s">
        <v>293</v>
      </c>
      <c r="C39" s="166" t="s">
        <v>276</v>
      </c>
      <c r="D39" s="166">
        <v>213</v>
      </c>
      <c r="E39" s="166" t="s">
        <v>3608</v>
      </c>
      <c r="F39" s="167" t="s">
        <v>3608</v>
      </c>
      <c r="G39" s="36" t="s">
        <v>165</v>
      </c>
      <c r="H39" s="36" t="s">
        <v>235</v>
      </c>
      <c r="I39" s="186">
        <v>2100</v>
      </c>
      <c r="J39" s="168">
        <v>30</v>
      </c>
      <c r="K39" s="133">
        <v>4</v>
      </c>
      <c r="L39" s="150">
        <v>3.63</v>
      </c>
      <c r="M39" s="133">
        <v>0</v>
      </c>
      <c r="N39" s="133">
        <v>0</v>
      </c>
      <c r="O39" s="130">
        <v>89</v>
      </c>
      <c r="P39" s="37">
        <f t="shared" si="9"/>
        <v>108.89999999999999</v>
      </c>
      <c r="Q39" s="38">
        <f t="shared" si="10"/>
        <v>123.03370786516854</v>
      </c>
      <c r="R39" s="35">
        <f t="shared" si="11"/>
        <v>0</v>
      </c>
      <c r="S39" s="35">
        <f t="shared" si="12"/>
        <v>0</v>
      </c>
      <c r="T39" s="139">
        <f t="shared" si="13"/>
        <v>14.52</v>
      </c>
      <c r="U39" s="35">
        <f t="shared" si="14"/>
        <v>323.07</v>
      </c>
      <c r="V39" s="39" t="str">
        <f t="shared" si="15"/>
        <v>Order specific</v>
      </c>
      <c r="W39" s="39" t="str">
        <f t="shared" si="16"/>
        <v>Order specific</v>
      </c>
      <c r="X39" s="135" t="str">
        <f t="shared" si="17"/>
        <v>C</v>
      </c>
      <c r="Y39" s="39" t="str">
        <f t="shared" si="18"/>
        <v/>
      </c>
      <c r="Z39" s="39">
        <f t="shared" si="19"/>
        <v>0</v>
      </c>
      <c r="AA39" s="119"/>
    </row>
    <row r="40" spans="1:27" x14ac:dyDescent="0.25">
      <c r="A40" s="34" t="s">
        <v>2387</v>
      </c>
      <c r="B40" s="36" t="s">
        <v>57</v>
      </c>
      <c r="C40" s="166" t="s">
        <v>197</v>
      </c>
      <c r="D40" s="166">
        <v>219</v>
      </c>
      <c r="E40" s="166" t="s">
        <v>3608</v>
      </c>
      <c r="F40" s="167" t="s">
        <v>3608</v>
      </c>
      <c r="G40" s="36" t="s">
        <v>249</v>
      </c>
      <c r="H40" s="36" t="s">
        <v>249</v>
      </c>
      <c r="I40" s="186" t="s">
        <v>197</v>
      </c>
      <c r="J40" s="168">
        <v>7</v>
      </c>
      <c r="K40" s="133">
        <v>0</v>
      </c>
      <c r="L40" s="150">
        <v>47.86</v>
      </c>
      <c r="M40" s="133">
        <v>0</v>
      </c>
      <c r="N40" s="133">
        <v>0</v>
      </c>
      <c r="O40" s="130">
        <v>3388</v>
      </c>
      <c r="P40" s="37">
        <f t="shared" si="9"/>
        <v>335.02</v>
      </c>
      <c r="Q40" s="38">
        <f t="shared" si="10"/>
        <v>0.75413223140495866</v>
      </c>
      <c r="R40" s="35">
        <f t="shared" si="11"/>
        <v>0</v>
      </c>
      <c r="S40" s="35">
        <f t="shared" si="12"/>
        <v>0</v>
      </c>
      <c r="T40" s="139">
        <f t="shared" si="13"/>
        <v>0</v>
      </c>
      <c r="U40" s="35">
        <f t="shared" si="14"/>
        <v>162149.68</v>
      </c>
      <c r="V40" s="39" t="str">
        <f t="shared" si="15"/>
        <v>&lt;15 days</v>
      </c>
      <c r="W40" s="39">
        <f t="shared" si="16"/>
        <v>2</v>
      </c>
      <c r="X40" s="135" t="str">
        <f t="shared" si="17"/>
        <v>C</v>
      </c>
      <c r="Y40" s="39">
        <f t="shared" si="18"/>
        <v>14</v>
      </c>
      <c r="Z40" s="39">
        <f t="shared" si="19"/>
        <v>0</v>
      </c>
      <c r="AA40" s="119"/>
    </row>
    <row r="41" spans="1:27" x14ac:dyDescent="0.25">
      <c r="A41" s="34" t="s">
        <v>2388</v>
      </c>
      <c r="B41" s="36" t="s">
        <v>294</v>
      </c>
      <c r="C41" s="166" t="s">
        <v>239</v>
      </c>
      <c r="D41" s="166">
        <v>202</v>
      </c>
      <c r="E41" s="166" t="s">
        <v>3608</v>
      </c>
      <c r="F41" s="167" t="s">
        <v>3608</v>
      </c>
      <c r="G41" s="36" t="s">
        <v>165</v>
      </c>
      <c r="H41" s="36" t="s">
        <v>235</v>
      </c>
      <c r="I41" s="186">
        <v>2100</v>
      </c>
      <c r="J41" s="168">
        <v>834</v>
      </c>
      <c r="K41" s="133">
        <v>384</v>
      </c>
      <c r="L41" s="150">
        <v>0.5</v>
      </c>
      <c r="M41" s="133">
        <v>0</v>
      </c>
      <c r="N41" s="133">
        <v>0</v>
      </c>
      <c r="O41" s="130">
        <v>1947</v>
      </c>
      <c r="P41" s="37">
        <f t="shared" si="9"/>
        <v>417</v>
      </c>
      <c r="Q41" s="38">
        <f t="shared" si="10"/>
        <v>156.34822804314328</v>
      </c>
      <c r="R41" s="35">
        <f t="shared" si="11"/>
        <v>0</v>
      </c>
      <c r="S41" s="35">
        <f t="shared" si="12"/>
        <v>0</v>
      </c>
      <c r="T41" s="139">
        <f t="shared" si="13"/>
        <v>192</v>
      </c>
      <c r="U41" s="35">
        <f t="shared" si="14"/>
        <v>973.5</v>
      </c>
      <c r="V41" s="39" t="str">
        <f t="shared" si="15"/>
        <v>Order specific</v>
      </c>
      <c r="W41" s="39" t="str">
        <f t="shared" si="16"/>
        <v>Order specific</v>
      </c>
      <c r="X41" s="135" t="str">
        <f t="shared" si="17"/>
        <v>C</v>
      </c>
      <c r="Y41" s="39" t="str">
        <f t="shared" si="18"/>
        <v/>
      </c>
      <c r="Z41" s="39">
        <f t="shared" si="19"/>
        <v>0</v>
      </c>
      <c r="AA41" s="119"/>
    </row>
    <row r="42" spans="1:27" x14ac:dyDescent="0.25">
      <c r="A42" s="34" t="s">
        <v>2389</v>
      </c>
      <c r="B42" s="36" t="s">
        <v>295</v>
      </c>
      <c r="C42" s="166" t="s">
        <v>262</v>
      </c>
      <c r="D42" s="166">
        <v>202</v>
      </c>
      <c r="E42" s="166" t="s">
        <v>3608</v>
      </c>
      <c r="F42" s="167" t="s">
        <v>3608</v>
      </c>
      <c r="G42" s="36" t="s">
        <v>165</v>
      </c>
      <c r="H42" s="36" t="s">
        <v>235</v>
      </c>
      <c r="I42" s="186">
        <v>2100</v>
      </c>
      <c r="J42" s="168">
        <v>109</v>
      </c>
      <c r="K42" s="133">
        <v>0</v>
      </c>
      <c r="L42" s="150">
        <v>1</v>
      </c>
      <c r="M42" s="133">
        <v>0</v>
      </c>
      <c r="N42" s="133">
        <v>0</v>
      </c>
      <c r="O42" s="130">
        <v>104</v>
      </c>
      <c r="P42" s="37">
        <f t="shared" si="9"/>
        <v>109</v>
      </c>
      <c r="Q42" s="38">
        <f t="shared" si="10"/>
        <v>382.54807692307696</v>
      </c>
      <c r="R42" s="35">
        <f t="shared" si="11"/>
        <v>0</v>
      </c>
      <c r="S42" s="35">
        <f t="shared" si="12"/>
        <v>0</v>
      </c>
      <c r="T42" s="139">
        <f t="shared" si="13"/>
        <v>0</v>
      </c>
      <c r="U42" s="35">
        <f t="shared" si="14"/>
        <v>104</v>
      </c>
      <c r="V42" s="39" t="str">
        <f t="shared" si="15"/>
        <v>Order specific</v>
      </c>
      <c r="W42" s="39" t="str">
        <f t="shared" si="16"/>
        <v>Order specific</v>
      </c>
      <c r="X42" s="135" t="str">
        <f t="shared" si="17"/>
        <v>C</v>
      </c>
      <c r="Y42" s="39" t="str">
        <f t="shared" si="18"/>
        <v/>
      </c>
      <c r="Z42" s="39">
        <f t="shared" si="19"/>
        <v>0</v>
      </c>
      <c r="AA42" s="119"/>
    </row>
    <row r="43" spans="1:27" x14ac:dyDescent="0.25">
      <c r="A43" s="34" t="s">
        <v>2390</v>
      </c>
      <c r="B43" s="36" t="s">
        <v>296</v>
      </c>
      <c r="C43" s="166" t="s">
        <v>243</v>
      </c>
      <c r="D43" s="166">
        <v>219</v>
      </c>
      <c r="E43" s="166" t="s">
        <v>3608</v>
      </c>
      <c r="F43" s="167" t="s">
        <v>3608</v>
      </c>
      <c r="G43" s="36" t="s">
        <v>244</v>
      </c>
      <c r="H43" s="36" t="s">
        <v>2370</v>
      </c>
      <c r="I43" s="186">
        <v>2600</v>
      </c>
      <c r="J43" s="168">
        <v>1132</v>
      </c>
      <c r="K43" s="133">
        <v>1612</v>
      </c>
      <c r="L43" s="150">
        <v>1.29</v>
      </c>
      <c r="M43" s="133">
        <v>0</v>
      </c>
      <c r="N43" s="133">
        <v>352</v>
      </c>
      <c r="O43" s="130">
        <v>4808</v>
      </c>
      <c r="P43" s="37">
        <f t="shared" si="9"/>
        <v>1460.28</v>
      </c>
      <c r="Q43" s="38">
        <f t="shared" si="10"/>
        <v>85.935940099833616</v>
      </c>
      <c r="R43" s="35">
        <f t="shared" si="11"/>
        <v>0</v>
      </c>
      <c r="S43" s="35">
        <f t="shared" si="12"/>
        <v>227.04000000000002</v>
      </c>
      <c r="T43" s="139">
        <f t="shared" si="13"/>
        <v>2079.48</v>
      </c>
      <c r="U43" s="35">
        <f t="shared" si="14"/>
        <v>6202.3200000000006</v>
      </c>
      <c r="V43" s="39" t="str">
        <f t="shared" si="15"/>
        <v>&lt;90 days</v>
      </c>
      <c r="W43" s="39">
        <f t="shared" si="16"/>
        <v>3</v>
      </c>
      <c r="X43" s="135" t="str">
        <f t="shared" si="17"/>
        <v>B</v>
      </c>
      <c r="Y43" s="39">
        <f t="shared" si="18"/>
        <v>21</v>
      </c>
      <c r="Z43" s="39">
        <f t="shared" si="19"/>
        <v>728.26656657534249</v>
      </c>
      <c r="AA43" s="119"/>
    </row>
    <row r="44" spans="1:27" x14ac:dyDescent="0.25">
      <c r="A44" s="34" t="s">
        <v>2391</v>
      </c>
      <c r="B44" s="36" t="s">
        <v>297</v>
      </c>
      <c r="C44" s="166" t="s">
        <v>239</v>
      </c>
      <c r="D44" s="166">
        <v>202</v>
      </c>
      <c r="E44" s="166" t="s">
        <v>3608</v>
      </c>
      <c r="F44" s="167" t="s">
        <v>3608</v>
      </c>
      <c r="G44" s="36" t="s">
        <v>165</v>
      </c>
      <c r="H44" s="36" t="s">
        <v>235</v>
      </c>
      <c r="I44" s="186">
        <v>2100</v>
      </c>
      <c r="J44" s="168">
        <v>17</v>
      </c>
      <c r="K44" s="133">
        <v>0</v>
      </c>
      <c r="L44" s="150">
        <v>5.24</v>
      </c>
      <c r="M44" s="133">
        <v>0</v>
      </c>
      <c r="N44" s="133">
        <v>0</v>
      </c>
      <c r="O44" s="130">
        <v>98</v>
      </c>
      <c r="P44" s="37">
        <f t="shared" si="9"/>
        <v>89.08</v>
      </c>
      <c r="Q44" s="38">
        <f t="shared" si="10"/>
        <v>63.316326530612244</v>
      </c>
      <c r="R44" s="35">
        <f t="shared" si="11"/>
        <v>0</v>
      </c>
      <c r="S44" s="35">
        <f t="shared" si="12"/>
        <v>0</v>
      </c>
      <c r="T44" s="139">
        <f t="shared" si="13"/>
        <v>0</v>
      </c>
      <c r="U44" s="35">
        <f t="shared" si="14"/>
        <v>513.52</v>
      </c>
      <c r="V44" s="39" t="str">
        <f t="shared" si="15"/>
        <v>Order specific</v>
      </c>
      <c r="W44" s="39" t="str">
        <f t="shared" si="16"/>
        <v>Order specific</v>
      </c>
      <c r="X44" s="135" t="str">
        <f t="shared" si="17"/>
        <v>C</v>
      </c>
      <c r="Y44" s="39" t="str">
        <f t="shared" si="18"/>
        <v/>
      </c>
      <c r="Z44" s="39">
        <f t="shared" si="19"/>
        <v>0</v>
      </c>
      <c r="AA44" s="119"/>
    </row>
    <row r="45" spans="1:27" x14ac:dyDescent="0.25">
      <c r="A45" s="34" t="s">
        <v>2392</v>
      </c>
      <c r="B45" s="36" t="s">
        <v>298</v>
      </c>
      <c r="C45" s="166" t="s">
        <v>239</v>
      </c>
      <c r="D45" s="166">
        <v>213</v>
      </c>
      <c r="E45" s="166" t="s">
        <v>3608</v>
      </c>
      <c r="F45" s="167" t="s">
        <v>3608</v>
      </c>
      <c r="G45" s="36" t="s">
        <v>165</v>
      </c>
      <c r="H45" s="36" t="s">
        <v>235</v>
      </c>
      <c r="I45" s="186">
        <v>2100</v>
      </c>
      <c r="J45" s="168">
        <v>20</v>
      </c>
      <c r="K45" s="133">
        <v>0</v>
      </c>
      <c r="L45" s="150">
        <v>1609.18</v>
      </c>
      <c r="M45" s="133">
        <v>20</v>
      </c>
      <c r="N45" s="133">
        <v>0</v>
      </c>
      <c r="O45" s="130">
        <v>0</v>
      </c>
      <c r="P45" s="37">
        <f t="shared" si="9"/>
        <v>32183.600000000002</v>
      </c>
      <c r="Q45" s="38" t="str">
        <f t="shared" si="10"/>
        <v/>
      </c>
      <c r="R45" s="35">
        <f t="shared" si="11"/>
        <v>32183.600000000002</v>
      </c>
      <c r="S45" s="35">
        <f t="shared" si="12"/>
        <v>0</v>
      </c>
      <c r="T45" s="139">
        <f t="shared" si="13"/>
        <v>0</v>
      </c>
      <c r="U45" s="35">
        <f t="shared" si="14"/>
        <v>0</v>
      </c>
      <c r="V45" s="39" t="str">
        <f t="shared" si="15"/>
        <v>Order specific</v>
      </c>
      <c r="W45" s="39" t="str">
        <f t="shared" si="16"/>
        <v>Order specific</v>
      </c>
      <c r="X45" s="135" t="str">
        <f t="shared" si="17"/>
        <v>A</v>
      </c>
      <c r="Y45" s="39" t="str">
        <f t="shared" si="18"/>
        <v/>
      </c>
      <c r="Z45" s="39">
        <f t="shared" si="19"/>
        <v>0</v>
      </c>
      <c r="AA45" s="119"/>
    </row>
    <row r="46" spans="1:27" x14ac:dyDescent="0.25">
      <c r="A46" s="34" t="s">
        <v>2393</v>
      </c>
      <c r="B46" s="36" t="s">
        <v>299</v>
      </c>
      <c r="C46" s="166" t="s">
        <v>276</v>
      </c>
      <c r="D46" s="166">
        <v>213</v>
      </c>
      <c r="E46" s="166" t="s">
        <v>3608</v>
      </c>
      <c r="F46" s="167" t="s">
        <v>3608</v>
      </c>
      <c r="G46" s="36" t="s">
        <v>165</v>
      </c>
      <c r="H46" s="36" t="s">
        <v>235</v>
      </c>
      <c r="I46" s="186">
        <v>2100</v>
      </c>
      <c r="J46" s="168">
        <v>8</v>
      </c>
      <c r="K46" s="133">
        <v>0</v>
      </c>
      <c r="L46" s="150">
        <v>668.25</v>
      </c>
      <c r="M46" s="133">
        <v>0</v>
      </c>
      <c r="N46" s="133">
        <v>0</v>
      </c>
      <c r="O46" s="130">
        <v>7</v>
      </c>
      <c r="P46" s="37">
        <f t="shared" si="9"/>
        <v>5346</v>
      </c>
      <c r="Q46" s="38">
        <f t="shared" si="10"/>
        <v>417.14285714285711</v>
      </c>
      <c r="R46" s="35">
        <f t="shared" si="11"/>
        <v>0</v>
      </c>
      <c r="S46" s="35">
        <f t="shared" si="12"/>
        <v>0</v>
      </c>
      <c r="T46" s="139">
        <f t="shared" si="13"/>
        <v>0</v>
      </c>
      <c r="U46" s="35">
        <f t="shared" si="14"/>
        <v>4677.75</v>
      </c>
      <c r="V46" s="39" t="str">
        <f t="shared" si="15"/>
        <v>Order specific</v>
      </c>
      <c r="W46" s="39" t="str">
        <f t="shared" si="16"/>
        <v>Order specific</v>
      </c>
      <c r="X46" s="135" t="str">
        <f t="shared" si="17"/>
        <v>B</v>
      </c>
      <c r="Y46" s="39" t="str">
        <f t="shared" si="18"/>
        <v/>
      </c>
      <c r="Z46" s="39">
        <f t="shared" si="19"/>
        <v>0</v>
      </c>
      <c r="AA46" s="119"/>
    </row>
    <row r="47" spans="1:27" x14ac:dyDescent="0.25">
      <c r="A47" s="34" t="s">
        <v>2394</v>
      </c>
      <c r="B47" s="36" t="s">
        <v>300</v>
      </c>
      <c r="C47" s="166" t="s">
        <v>281</v>
      </c>
      <c r="D47" s="166">
        <v>213</v>
      </c>
      <c r="E47" s="166" t="s">
        <v>3608</v>
      </c>
      <c r="F47" s="167" t="s">
        <v>3608</v>
      </c>
      <c r="G47" s="36" t="s">
        <v>165</v>
      </c>
      <c r="H47" s="36" t="s">
        <v>235</v>
      </c>
      <c r="I47" s="186">
        <v>2100</v>
      </c>
      <c r="J47" s="168">
        <v>1</v>
      </c>
      <c r="K47" s="133">
        <v>0</v>
      </c>
      <c r="L47" s="150">
        <v>647.48</v>
      </c>
      <c r="M47" s="133">
        <v>0</v>
      </c>
      <c r="N47" s="133">
        <v>0</v>
      </c>
      <c r="O47" s="130">
        <v>1</v>
      </c>
      <c r="P47" s="37">
        <f t="shared" si="9"/>
        <v>647.48</v>
      </c>
      <c r="Q47" s="38">
        <f t="shared" si="10"/>
        <v>365</v>
      </c>
      <c r="R47" s="35">
        <f t="shared" si="11"/>
        <v>0</v>
      </c>
      <c r="S47" s="35">
        <f t="shared" si="12"/>
        <v>0</v>
      </c>
      <c r="T47" s="139">
        <f t="shared" si="13"/>
        <v>0</v>
      </c>
      <c r="U47" s="35">
        <f t="shared" si="14"/>
        <v>647.48</v>
      </c>
      <c r="V47" s="39" t="str">
        <f t="shared" si="15"/>
        <v>Order specific</v>
      </c>
      <c r="W47" s="39" t="str">
        <f t="shared" si="16"/>
        <v>Order specific</v>
      </c>
      <c r="X47" s="135" t="str">
        <f t="shared" si="17"/>
        <v>C</v>
      </c>
      <c r="Y47" s="39" t="str">
        <f t="shared" si="18"/>
        <v/>
      </c>
      <c r="Z47" s="39">
        <f t="shared" si="19"/>
        <v>0</v>
      </c>
      <c r="AA47" s="119"/>
    </row>
    <row r="48" spans="1:27" x14ac:dyDescent="0.25">
      <c r="A48" s="34" t="s">
        <v>2706</v>
      </c>
      <c r="B48" s="36" t="s">
        <v>301</v>
      </c>
      <c r="C48" s="166" t="s">
        <v>197</v>
      </c>
      <c r="D48" s="166">
        <v>219</v>
      </c>
      <c r="E48" s="166" t="s">
        <v>3608</v>
      </c>
      <c r="F48" s="167" t="s">
        <v>3608</v>
      </c>
      <c r="G48" s="36" t="s">
        <v>249</v>
      </c>
      <c r="H48" s="36" t="s">
        <v>249</v>
      </c>
      <c r="I48" s="186" t="s">
        <v>197</v>
      </c>
      <c r="J48" s="168">
        <v>6</v>
      </c>
      <c r="K48" s="133">
        <v>0</v>
      </c>
      <c r="L48" s="150">
        <v>5.5</v>
      </c>
      <c r="M48" s="133">
        <v>0</v>
      </c>
      <c r="N48" s="133">
        <v>0</v>
      </c>
      <c r="O48" s="130">
        <v>144</v>
      </c>
      <c r="P48" s="37">
        <f t="shared" si="9"/>
        <v>33</v>
      </c>
      <c r="Q48" s="38">
        <f t="shared" si="10"/>
        <v>15.208333333333332</v>
      </c>
      <c r="R48" s="35">
        <f t="shared" si="11"/>
        <v>0</v>
      </c>
      <c r="S48" s="35">
        <f t="shared" si="12"/>
        <v>0</v>
      </c>
      <c r="T48" s="139">
        <f t="shared" si="13"/>
        <v>0</v>
      </c>
      <c r="U48" s="35">
        <f t="shared" si="14"/>
        <v>792</v>
      </c>
      <c r="V48" s="39" t="str">
        <f t="shared" si="15"/>
        <v>&lt;30 days</v>
      </c>
      <c r="W48" s="39">
        <f t="shared" si="16"/>
        <v>3</v>
      </c>
      <c r="X48" s="135" t="str">
        <f t="shared" si="17"/>
        <v>C</v>
      </c>
      <c r="Y48" s="39">
        <f t="shared" si="18"/>
        <v>21</v>
      </c>
      <c r="Z48" s="39">
        <f t="shared" si="19"/>
        <v>0</v>
      </c>
      <c r="AA48" s="119"/>
    </row>
    <row r="49" spans="1:27" x14ac:dyDescent="0.25">
      <c r="A49" s="34" t="s">
        <v>2707</v>
      </c>
      <c r="B49" s="36" t="s">
        <v>302</v>
      </c>
      <c r="C49" s="166" t="s">
        <v>262</v>
      </c>
      <c r="D49" s="166">
        <v>202</v>
      </c>
      <c r="E49" s="166" t="s">
        <v>3608</v>
      </c>
      <c r="F49" s="167" t="s">
        <v>3608</v>
      </c>
      <c r="G49" s="36" t="s">
        <v>165</v>
      </c>
      <c r="H49" s="36" t="s">
        <v>235</v>
      </c>
      <c r="I49" s="186">
        <v>2100</v>
      </c>
      <c r="J49" s="168">
        <v>4</v>
      </c>
      <c r="K49" s="133">
        <v>0</v>
      </c>
      <c r="L49" s="150">
        <v>166.67</v>
      </c>
      <c r="M49" s="133">
        <v>0</v>
      </c>
      <c r="N49" s="133">
        <v>0</v>
      </c>
      <c r="O49" s="130">
        <v>52</v>
      </c>
      <c r="P49" s="37">
        <f t="shared" si="9"/>
        <v>666.68</v>
      </c>
      <c r="Q49" s="38">
        <f t="shared" si="10"/>
        <v>28.07692307692308</v>
      </c>
      <c r="R49" s="35">
        <f t="shared" si="11"/>
        <v>0</v>
      </c>
      <c r="S49" s="35">
        <f t="shared" si="12"/>
        <v>0</v>
      </c>
      <c r="T49" s="139">
        <f t="shared" si="13"/>
        <v>0</v>
      </c>
      <c r="U49" s="35">
        <f t="shared" si="14"/>
        <v>8666.84</v>
      </c>
      <c r="V49" s="39" t="str">
        <f t="shared" si="15"/>
        <v>Order specific</v>
      </c>
      <c r="W49" s="39" t="str">
        <f t="shared" si="16"/>
        <v>Order specific</v>
      </c>
      <c r="X49" s="135" t="str">
        <f t="shared" si="17"/>
        <v>C</v>
      </c>
      <c r="Y49" s="39" t="str">
        <f t="shared" si="18"/>
        <v/>
      </c>
      <c r="Z49" s="39">
        <f t="shared" si="19"/>
        <v>0</v>
      </c>
      <c r="AA49" s="119"/>
    </row>
    <row r="50" spans="1:27" x14ac:dyDescent="0.25">
      <c r="A50" s="34" t="s">
        <v>2708</v>
      </c>
      <c r="B50" s="36" t="s">
        <v>303</v>
      </c>
      <c r="C50" s="166" t="s">
        <v>276</v>
      </c>
      <c r="D50" s="166">
        <v>213</v>
      </c>
      <c r="E50" s="166" t="s">
        <v>3608</v>
      </c>
      <c r="F50" s="167" t="s">
        <v>3608</v>
      </c>
      <c r="G50" s="36" t="s">
        <v>165</v>
      </c>
      <c r="H50" s="36" t="s">
        <v>235</v>
      </c>
      <c r="I50" s="186">
        <v>2100</v>
      </c>
      <c r="J50" s="168">
        <v>6</v>
      </c>
      <c r="K50" s="133">
        <v>0</v>
      </c>
      <c r="L50" s="150">
        <v>1280.79</v>
      </c>
      <c r="M50" s="133">
        <v>0</v>
      </c>
      <c r="N50" s="133">
        <v>0</v>
      </c>
      <c r="O50" s="130">
        <v>6</v>
      </c>
      <c r="P50" s="37">
        <f t="shared" si="9"/>
        <v>7684.74</v>
      </c>
      <c r="Q50" s="38">
        <f t="shared" si="10"/>
        <v>365</v>
      </c>
      <c r="R50" s="35">
        <f t="shared" si="11"/>
        <v>0</v>
      </c>
      <c r="S50" s="35">
        <f t="shared" si="12"/>
        <v>0</v>
      </c>
      <c r="T50" s="139">
        <f t="shared" si="13"/>
        <v>0</v>
      </c>
      <c r="U50" s="35">
        <f t="shared" si="14"/>
        <v>7684.74</v>
      </c>
      <c r="V50" s="39" t="str">
        <f t="shared" si="15"/>
        <v>Order specific</v>
      </c>
      <c r="W50" s="39" t="str">
        <f t="shared" si="16"/>
        <v>Order specific</v>
      </c>
      <c r="X50" s="135" t="str">
        <f t="shared" si="17"/>
        <v>A</v>
      </c>
      <c r="Y50" s="39" t="str">
        <f t="shared" si="18"/>
        <v/>
      </c>
      <c r="Z50" s="39">
        <f t="shared" si="19"/>
        <v>0</v>
      </c>
      <c r="AA50" s="119"/>
    </row>
    <row r="51" spans="1:27" x14ac:dyDescent="0.25">
      <c r="A51" s="34" t="s">
        <v>2709</v>
      </c>
      <c r="B51" s="36" t="s">
        <v>304</v>
      </c>
      <c r="C51" s="166" t="s">
        <v>239</v>
      </c>
      <c r="D51" s="166">
        <v>202</v>
      </c>
      <c r="E51" s="166" t="s">
        <v>3608</v>
      </c>
      <c r="F51" s="167" t="s">
        <v>3608</v>
      </c>
      <c r="G51" s="36" t="s">
        <v>165</v>
      </c>
      <c r="H51" s="36" t="s">
        <v>235</v>
      </c>
      <c r="I51" s="186">
        <v>2100</v>
      </c>
      <c r="J51" s="168">
        <v>6</v>
      </c>
      <c r="K51" s="133">
        <v>0</v>
      </c>
      <c r="L51" s="150">
        <v>190</v>
      </c>
      <c r="M51" s="133">
        <v>0</v>
      </c>
      <c r="N51" s="133">
        <v>0</v>
      </c>
      <c r="O51" s="130">
        <v>1</v>
      </c>
      <c r="P51" s="37">
        <f t="shared" si="9"/>
        <v>1140</v>
      </c>
      <c r="Q51" s="38">
        <f t="shared" si="10"/>
        <v>2190</v>
      </c>
      <c r="R51" s="35">
        <f t="shared" si="11"/>
        <v>0</v>
      </c>
      <c r="S51" s="35">
        <f t="shared" si="12"/>
        <v>0</v>
      </c>
      <c r="T51" s="139">
        <f t="shared" si="13"/>
        <v>0</v>
      </c>
      <c r="U51" s="35">
        <f t="shared" si="14"/>
        <v>190</v>
      </c>
      <c r="V51" s="39" t="str">
        <f t="shared" si="15"/>
        <v>Order specific</v>
      </c>
      <c r="W51" s="39" t="str">
        <f t="shared" si="16"/>
        <v>Order specific</v>
      </c>
      <c r="X51" s="135" t="str">
        <f t="shared" si="17"/>
        <v>B</v>
      </c>
      <c r="Y51" s="39" t="str">
        <f t="shared" si="18"/>
        <v/>
      </c>
      <c r="Z51" s="39">
        <f t="shared" si="19"/>
        <v>0</v>
      </c>
      <c r="AA51" s="119"/>
    </row>
    <row r="52" spans="1:27" x14ac:dyDescent="0.25">
      <c r="A52" s="34" t="s">
        <v>2710</v>
      </c>
      <c r="B52" s="36" t="s">
        <v>305</v>
      </c>
      <c r="C52" s="166" t="s">
        <v>239</v>
      </c>
      <c r="D52" s="166">
        <v>202</v>
      </c>
      <c r="E52" s="166" t="s">
        <v>3608</v>
      </c>
      <c r="F52" s="167" t="s">
        <v>3608</v>
      </c>
      <c r="G52" s="36" t="s">
        <v>165</v>
      </c>
      <c r="H52" s="36" t="s">
        <v>235</v>
      </c>
      <c r="I52" s="186">
        <v>2100</v>
      </c>
      <c r="J52" s="168">
        <v>41</v>
      </c>
      <c r="K52" s="133">
        <v>40</v>
      </c>
      <c r="L52" s="150">
        <v>230</v>
      </c>
      <c r="M52" s="133">
        <v>0</v>
      </c>
      <c r="N52" s="133">
        <v>0</v>
      </c>
      <c r="O52" s="130">
        <v>95</v>
      </c>
      <c r="P52" s="37">
        <f t="shared" si="9"/>
        <v>9430</v>
      </c>
      <c r="Q52" s="38">
        <f t="shared" si="10"/>
        <v>157.5263157894737</v>
      </c>
      <c r="R52" s="35">
        <f t="shared" si="11"/>
        <v>0</v>
      </c>
      <c r="S52" s="35">
        <f t="shared" si="12"/>
        <v>0</v>
      </c>
      <c r="T52" s="139">
        <f t="shared" si="13"/>
        <v>9200</v>
      </c>
      <c r="U52" s="35">
        <f t="shared" si="14"/>
        <v>21850</v>
      </c>
      <c r="V52" s="39" t="str">
        <f t="shared" si="15"/>
        <v>Order specific</v>
      </c>
      <c r="W52" s="39" t="str">
        <f t="shared" si="16"/>
        <v>Order specific</v>
      </c>
      <c r="X52" s="135" t="str">
        <f t="shared" si="17"/>
        <v>A</v>
      </c>
      <c r="Y52" s="39" t="str">
        <f t="shared" si="18"/>
        <v/>
      </c>
      <c r="Z52" s="39">
        <f t="shared" si="19"/>
        <v>0</v>
      </c>
      <c r="AA52" s="119"/>
    </row>
    <row r="53" spans="1:27" x14ac:dyDescent="0.25">
      <c r="A53" s="34" t="s">
        <v>2711</v>
      </c>
      <c r="B53" s="36" t="s">
        <v>306</v>
      </c>
      <c r="C53" s="166" t="s">
        <v>239</v>
      </c>
      <c r="D53" s="166">
        <v>212</v>
      </c>
      <c r="E53" s="166" t="s">
        <v>3608</v>
      </c>
      <c r="F53" s="167" t="s">
        <v>3608</v>
      </c>
      <c r="G53" s="36" t="s">
        <v>165</v>
      </c>
      <c r="H53" s="36" t="s">
        <v>235</v>
      </c>
      <c r="I53" s="186">
        <v>2100</v>
      </c>
      <c r="J53" s="168">
        <v>228</v>
      </c>
      <c r="K53" s="133">
        <v>0</v>
      </c>
      <c r="L53" s="150">
        <v>10.6</v>
      </c>
      <c r="M53" s="133">
        <v>0</v>
      </c>
      <c r="N53" s="133">
        <v>0</v>
      </c>
      <c r="O53" s="130">
        <v>392</v>
      </c>
      <c r="P53" s="37">
        <f t="shared" si="9"/>
        <v>2416.7999999999997</v>
      </c>
      <c r="Q53" s="38">
        <f t="shared" si="10"/>
        <v>212.29591836734693</v>
      </c>
      <c r="R53" s="35">
        <f t="shared" si="11"/>
        <v>0</v>
      </c>
      <c r="S53" s="35">
        <f t="shared" si="12"/>
        <v>0</v>
      </c>
      <c r="T53" s="139">
        <f t="shared" si="13"/>
        <v>0</v>
      </c>
      <c r="U53" s="35">
        <f t="shared" si="14"/>
        <v>4155.2</v>
      </c>
      <c r="V53" s="39" t="str">
        <f t="shared" si="15"/>
        <v>Order specific</v>
      </c>
      <c r="W53" s="39" t="str">
        <f t="shared" si="16"/>
        <v>Order specific</v>
      </c>
      <c r="X53" s="135" t="str">
        <f t="shared" si="17"/>
        <v>B</v>
      </c>
      <c r="Y53" s="39" t="str">
        <f t="shared" si="18"/>
        <v/>
      </c>
      <c r="Z53" s="39">
        <f t="shared" si="19"/>
        <v>0</v>
      </c>
      <c r="AA53" s="119"/>
    </row>
    <row r="54" spans="1:27" x14ac:dyDescent="0.25">
      <c r="A54" s="34" t="s">
        <v>2712</v>
      </c>
      <c r="B54" s="36" t="s">
        <v>307</v>
      </c>
      <c r="C54" s="166" t="s">
        <v>239</v>
      </c>
      <c r="D54" s="166">
        <v>202</v>
      </c>
      <c r="E54" s="166" t="s">
        <v>3608</v>
      </c>
      <c r="F54" s="167" t="s">
        <v>3608</v>
      </c>
      <c r="G54" s="36" t="s">
        <v>165</v>
      </c>
      <c r="H54" s="36" t="s">
        <v>235</v>
      </c>
      <c r="I54" s="186">
        <v>2100</v>
      </c>
      <c r="J54" s="168">
        <v>40</v>
      </c>
      <c r="K54" s="133">
        <v>0</v>
      </c>
      <c r="L54" s="150">
        <v>49.67</v>
      </c>
      <c r="M54" s="133">
        <v>0</v>
      </c>
      <c r="N54" s="133">
        <v>0</v>
      </c>
      <c r="O54" s="130">
        <v>98</v>
      </c>
      <c r="P54" s="37">
        <f t="shared" si="9"/>
        <v>1986.8000000000002</v>
      </c>
      <c r="Q54" s="38">
        <f t="shared" si="10"/>
        <v>148.9795918367347</v>
      </c>
      <c r="R54" s="35">
        <f t="shared" si="11"/>
        <v>0</v>
      </c>
      <c r="S54" s="35">
        <f t="shared" si="12"/>
        <v>0</v>
      </c>
      <c r="T54" s="139">
        <f t="shared" si="13"/>
        <v>0</v>
      </c>
      <c r="U54" s="35">
        <f t="shared" si="14"/>
        <v>4867.66</v>
      </c>
      <c r="V54" s="39" t="str">
        <f t="shared" si="15"/>
        <v>Order specific</v>
      </c>
      <c r="W54" s="39" t="str">
        <f t="shared" si="16"/>
        <v>Order specific</v>
      </c>
      <c r="X54" s="135" t="str">
        <f t="shared" si="17"/>
        <v>B</v>
      </c>
      <c r="Y54" s="39" t="str">
        <f t="shared" si="18"/>
        <v/>
      </c>
      <c r="Z54" s="39">
        <f t="shared" si="19"/>
        <v>0</v>
      </c>
      <c r="AA54" s="119"/>
    </row>
    <row r="55" spans="1:27" x14ac:dyDescent="0.25">
      <c r="A55" s="34" t="s">
        <v>2713</v>
      </c>
      <c r="B55" s="36" t="s">
        <v>308</v>
      </c>
      <c r="C55" s="166" t="s">
        <v>239</v>
      </c>
      <c r="D55" s="166">
        <v>202</v>
      </c>
      <c r="E55" s="166" t="s">
        <v>3608</v>
      </c>
      <c r="F55" s="167" t="s">
        <v>3608</v>
      </c>
      <c r="G55" s="36" t="s">
        <v>165</v>
      </c>
      <c r="H55" s="36" t="s">
        <v>235</v>
      </c>
      <c r="I55" s="186">
        <v>2100</v>
      </c>
      <c r="J55" s="168">
        <v>149</v>
      </c>
      <c r="K55" s="133">
        <v>0</v>
      </c>
      <c r="L55" s="150">
        <v>0.13</v>
      </c>
      <c r="M55" s="133">
        <v>0</v>
      </c>
      <c r="N55" s="133">
        <v>0</v>
      </c>
      <c r="O55" s="130">
        <v>188</v>
      </c>
      <c r="P55" s="37">
        <f t="shared" si="9"/>
        <v>19.37</v>
      </c>
      <c r="Q55" s="38">
        <f t="shared" si="10"/>
        <v>289.281914893617</v>
      </c>
      <c r="R55" s="35">
        <f t="shared" si="11"/>
        <v>0</v>
      </c>
      <c r="S55" s="35">
        <f t="shared" si="12"/>
        <v>0</v>
      </c>
      <c r="T55" s="139">
        <f t="shared" si="13"/>
        <v>0</v>
      </c>
      <c r="U55" s="35">
        <f t="shared" si="14"/>
        <v>24.44</v>
      </c>
      <c r="V55" s="39" t="str">
        <f t="shared" si="15"/>
        <v>Order specific</v>
      </c>
      <c r="W55" s="39" t="str">
        <f t="shared" si="16"/>
        <v>Order specific</v>
      </c>
      <c r="X55" s="135" t="str">
        <f t="shared" si="17"/>
        <v>C</v>
      </c>
      <c r="Y55" s="39" t="str">
        <f t="shared" si="18"/>
        <v/>
      </c>
      <c r="Z55" s="39">
        <f t="shared" si="19"/>
        <v>0</v>
      </c>
      <c r="AA55" s="119"/>
    </row>
    <row r="56" spans="1:27" x14ac:dyDescent="0.25">
      <c r="A56" s="34" t="s">
        <v>2714</v>
      </c>
      <c r="B56" s="36" t="s">
        <v>309</v>
      </c>
      <c r="C56" s="166" t="s">
        <v>239</v>
      </c>
      <c r="D56" s="166">
        <v>212</v>
      </c>
      <c r="E56" s="166" t="s">
        <v>3608</v>
      </c>
      <c r="F56" s="167" t="s">
        <v>3608</v>
      </c>
      <c r="G56" s="36" t="s">
        <v>165</v>
      </c>
      <c r="H56" s="36" t="s">
        <v>235</v>
      </c>
      <c r="I56" s="186">
        <v>2100</v>
      </c>
      <c r="J56" s="168">
        <v>2</v>
      </c>
      <c r="K56" s="133">
        <v>0</v>
      </c>
      <c r="L56" s="150">
        <v>70</v>
      </c>
      <c r="M56" s="133">
        <v>0</v>
      </c>
      <c r="N56" s="133">
        <v>0</v>
      </c>
      <c r="O56" s="130">
        <v>52</v>
      </c>
      <c r="P56" s="37">
        <f t="shared" si="9"/>
        <v>140</v>
      </c>
      <c r="Q56" s="38">
        <f t="shared" si="10"/>
        <v>14.03846153846154</v>
      </c>
      <c r="R56" s="35">
        <f t="shared" si="11"/>
        <v>0</v>
      </c>
      <c r="S56" s="35">
        <f t="shared" si="12"/>
        <v>0</v>
      </c>
      <c r="T56" s="139">
        <f t="shared" si="13"/>
        <v>0</v>
      </c>
      <c r="U56" s="35">
        <f t="shared" si="14"/>
        <v>3640</v>
      </c>
      <c r="V56" s="39" t="str">
        <f t="shared" si="15"/>
        <v>Order specific</v>
      </c>
      <c r="W56" s="39" t="str">
        <f t="shared" si="16"/>
        <v>Order specific</v>
      </c>
      <c r="X56" s="135" t="str">
        <f t="shared" si="17"/>
        <v>C</v>
      </c>
      <c r="Y56" s="39" t="str">
        <f t="shared" si="18"/>
        <v/>
      </c>
      <c r="Z56" s="39">
        <f t="shared" si="19"/>
        <v>0</v>
      </c>
      <c r="AA56" s="119"/>
    </row>
    <row r="57" spans="1:27" x14ac:dyDescent="0.25">
      <c r="A57" s="34" t="s">
        <v>2395</v>
      </c>
      <c r="B57" s="36" t="s">
        <v>310</v>
      </c>
      <c r="C57" s="166" t="s">
        <v>264</v>
      </c>
      <c r="D57" s="166">
        <v>212</v>
      </c>
      <c r="E57" s="166" t="s">
        <v>3608</v>
      </c>
      <c r="F57" s="167" t="s">
        <v>3608</v>
      </c>
      <c r="G57" s="36" t="s">
        <v>165</v>
      </c>
      <c r="H57" s="36" t="s">
        <v>235</v>
      </c>
      <c r="I57" s="186">
        <v>2100</v>
      </c>
      <c r="J57" s="168">
        <v>15</v>
      </c>
      <c r="K57" s="133">
        <v>0</v>
      </c>
      <c r="L57" s="150">
        <v>40</v>
      </c>
      <c r="M57" s="133">
        <v>0</v>
      </c>
      <c r="N57" s="133">
        <v>0</v>
      </c>
      <c r="O57" s="130">
        <v>12</v>
      </c>
      <c r="P57" s="37">
        <f t="shared" si="9"/>
        <v>600</v>
      </c>
      <c r="Q57" s="38">
        <f t="shared" si="10"/>
        <v>456.25</v>
      </c>
      <c r="R57" s="35">
        <f t="shared" si="11"/>
        <v>0</v>
      </c>
      <c r="S57" s="35">
        <f t="shared" si="12"/>
        <v>0</v>
      </c>
      <c r="T57" s="139">
        <f t="shared" si="13"/>
        <v>0</v>
      </c>
      <c r="U57" s="35">
        <f t="shared" si="14"/>
        <v>480</v>
      </c>
      <c r="V57" s="39" t="str">
        <f t="shared" si="15"/>
        <v>Order specific</v>
      </c>
      <c r="W57" s="39" t="str">
        <f t="shared" si="16"/>
        <v>Order specific</v>
      </c>
      <c r="X57" s="135" t="str">
        <f t="shared" si="17"/>
        <v>C</v>
      </c>
      <c r="Y57" s="39" t="str">
        <f t="shared" si="18"/>
        <v/>
      </c>
      <c r="Z57" s="39">
        <f t="shared" si="19"/>
        <v>0</v>
      </c>
      <c r="AA57" s="119"/>
    </row>
    <row r="58" spans="1:27" x14ac:dyDescent="0.25">
      <c r="A58" s="34" t="s">
        <v>2396</v>
      </c>
      <c r="B58" s="36" t="s">
        <v>311</v>
      </c>
      <c r="C58" s="166" t="s">
        <v>239</v>
      </c>
      <c r="D58" s="166">
        <v>202</v>
      </c>
      <c r="E58" s="166" t="s">
        <v>3608</v>
      </c>
      <c r="F58" s="167" t="s">
        <v>3608</v>
      </c>
      <c r="G58" s="36" t="s">
        <v>165</v>
      </c>
      <c r="H58" s="36" t="s">
        <v>235</v>
      </c>
      <c r="I58" s="186">
        <v>2100</v>
      </c>
      <c r="J58" s="168">
        <v>1</v>
      </c>
      <c r="K58" s="133">
        <v>23</v>
      </c>
      <c r="L58" s="150">
        <v>967.89</v>
      </c>
      <c r="M58" s="133">
        <v>0</v>
      </c>
      <c r="N58" s="133">
        <v>0</v>
      </c>
      <c r="O58" s="130">
        <v>48</v>
      </c>
      <c r="P58" s="37">
        <f t="shared" si="9"/>
        <v>967.89</v>
      </c>
      <c r="Q58" s="38">
        <f t="shared" si="10"/>
        <v>7.6041666666666661</v>
      </c>
      <c r="R58" s="35">
        <f t="shared" si="11"/>
        <v>0</v>
      </c>
      <c r="S58" s="35">
        <f t="shared" si="12"/>
        <v>0</v>
      </c>
      <c r="T58" s="139">
        <f t="shared" si="13"/>
        <v>22261.47</v>
      </c>
      <c r="U58" s="35">
        <f t="shared" si="14"/>
        <v>46458.720000000001</v>
      </c>
      <c r="V58" s="39" t="str">
        <f t="shared" si="15"/>
        <v>Order specific</v>
      </c>
      <c r="W58" s="39" t="str">
        <f t="shared" si="16"/>
        <v>Order specific</v>
      </c>
      <c r="X58" s="135" t="str">
        <f t="shared" si="17"/>
        <v>B</v>
      </c>
      <c r="Y58" s="39" t="str">
        <f t="shared" si="18"/>
        <v/>
      </c>
      <c r="Z58" s="39">
        <f t="shared" si="19"/>
        <v>0</v>
      </c>
      <c r="AA58" s="119"/>
    </row>
    <row r="59" spans="1:27" x14ac:dyDescent="0.25">
      <c r="A59" s="34" t="s">
        <v>2397</v>
      </c>
      <c r="B59" s="36" t="s">
        <v>312</v>
      </c>
      <c r="C59" s="166" t="s">
        <v>239</v>
      </c>
      <c r="D59" s="166">
        <v>212</v>
      </c>
      <c r="E59" s="166" t="s">
        <v>3608</v>
      </c>
      <c r="F59" s="167" t="s">
        <v>3608</v>
      </c>
      <c r="G59" s="36" t="s">
        <v>165</v>
      </c>
      <c r="H59" s="36" t="s">
        <v>235</v>
      </c>
      <c r="I59" s="186">
        <v>2100</v>
      </c>
      <c r="J59" s="168">
        <v>56</v>
      </c>
      <c r="K59" s="133">
        <v>1</v>
      </c>
      <c r="L59" s="150">
        <v>1.6</v>
      </c>
      <c r="M59" s="133">
        <v>0</v>
      </c>
      <c r="N59" s="133">
        <v>0</v>
      </c>
      <c r="O59" s="130">
        <v>96</v>
      </c>
      <c r="P59" s="37">
        <f t="shared" si="9"/>
        <v>89.600000000000009</v>
      </c>
      <c r="Q59" s="38">
        <f t="shared" si="10"/>
        <v>212.91666666666669</v>
      </c>
      <c r="R59" s="35">
        <f t="shared" si="11"/>
        <v>0</v>
      </c>
      <c r="S59" s="35">
        <f t="shared" si="12"/>
        <v>0</v>
      </c>
      <c r="T59" s="139">
        <f t="shared" si="13"/>
        <v>1.6</v>
      </c>
      <c r="U59" s="35">
        <f t="shared" si="14"/>
        <v>153.60000000000002</v>
      </c>
      <c r="V59" s="39" t="str">
        <f t="shared" si="15"/>
        <v>Order specific</v>
      </c>
      <c r="W59" s="39" t="str">
        <f t="shared" si="16"/>
        <v>Order specific</v>
      </c>
      <c r="X59" s="135" t="str">
        <f t="shared" si="17"/>
        <v>C</v>
      </c>
      <c r="Y59" s="39" t="str">
        <f t="shared" si="18"/>
        <v/>
      </c>
      <c r="Z59" s="39">
        <f t="shared" si="19"/>
        <v>0</v>
      </c>
      <c r="AA59" s="119"/>
    </row>
    <row r="60" spans="1:27" x14ac:dyDescent="0.25">
      <c r="A60" s="34" t="s">
        <v>2398</v>
      </c>
      <c r="B60" s="36" t="s">
        <v>313</v>
      </c>
      <c r="C60" s="166" t="s">
        <v>239</v>
      </c>
      <c r="D60" s="166">
        <v>212</v>
      </c>
      <c r="E60" s="166" t="s">
        <v>3608</v>
      </c>
      <c r="F60" s="167" t="s">
        <v>3608</v>
      </c>
      <c r="G60" s="36" t="s">
        <v>165</v>
      </c>
      <c r="H60" s="36" t="s">
        <v>235</v>
      </c>
      <c r="I60" s="186">
        <v>2100</v>
      </c>
      <c r="J60" s="168">
        <v>50</v>
      </c>
      <c r="K60" s="133">
        <v>0</v>
      </c>
      <c r="L60" s="150">
        <v>141.32</v>
      </c>
      <c r="M60" s="133">
        <v>0</v>
      </c>
      <c r="N60" s="133">
        <v>0</v>
      </c>
      <c r="O60" s="130">
        <v>88</v>
      </c>
      <c r="P60" s="37">
        <f t="shared" si="9"/>
        <v>7066</v>
      </c>
      <c r="Q60" s="38">
        <f t="shared" si="10"/>
        <v>207.38636363636365</v>
      </c>
      <c r="R60" s="35">
        <f t="shared" si="11"/>
        <v>0</v>
      </c>
      <c r="S60" s="35">
        <f t="shared" si="12"/>
        <v>0</v>
      </c>
      <c r="T60" s="139">
        <f t="shared" si="13"/>
        <v>0</v>
      </c>
      <c r="U60" s="35">
        <f t="shared" si="14"/>
        <v>12436.16</v>
      </c>
      <c r="V60" s="39" t="str">
        <f t="shared" si="15"/>
        <v>Order specific</v>
      </c>
      <c r="W60" s="39" t="str">
        <f t="shared" si="16"/>
        <v>Order specific</v>
      </c>
      <c r="X60" s="135" t="str">
        <f t="shared" si="17"/>
        <v>B</v>
      </c>
      <c r="Y60" s="39" t="str">
        <f t="shared" si="18"/>
        <v/>
      </c>
      <c r="Z60" s="39">
        <f t="shared" si="19"/>
        <v>0</v>
      </c>
      <c r="AA60" s="119"/>
    </row>
    <row r="61" spans="1:27" x14ac:dyDescent="0.25">
      <c r="A61" s="34" t="s">
        <v>2399</v>
      </c>
      <c r="B61" s="36" t="s">
        <v>313</v>
      </c>
      <c r="C61" s="166" t="s">
        <v>264</v>
      </c>
      <c r="D61" s="166">
        <v>212</v>
      </c>
      <c r="E61" s="166" t="s">
        <v>3608</v>
      </c>
      <c r="F61" s="167" t="s">
        <v>3608</v>
      </c>
      <c r="G61" s="36" t="s">
        <v>165</v>
      </c>
      <c r="H61" s="36" t="s">
        <v>235</v>
      </c>
      <c r="I61" s="186">
        <v>2100</v>
      </c>
      <c r="J61" s="168">
        <v>3</v>
      </c>
      <c r="K61" s="133">
        <v>0</v>
      </c>
      <c r="L61" s="150">
        <v>153.75</v>
      </c>
      <c r="M61" s="133">
        <v>0</v>
      </c>
      <c r="N61" s="133">
        <v>0</v>
      </c>
      <c r="O61" s="130">
        <v>6</v>
      </c>
      <c r="P61" s="37">
        <f t="shared" si="9"/>
        <v>461.25</v>
      </c>
      <c r="Q61" s="38">
        <f t="shared" si="10"/>
        <v>182.5</v>
      </c>
      <c r="R61" s="35">
        <f t="shared" si="11"/>
        <v>0</v>
      </c>
      <c r="S61" s="35">
        <f t="shared" si="12"/>
        <v>0</v>
      </c>
      <c r="T61" s="139">
        <f t="shared" si="13"/>
        <v>0</v>
      </c>
      <c r="U61" s="35">
        <f t="shared" si="14"/>
        <v>922.5</v>
      </c>
      <c r="V61" s="39" t="str">
        <f t="shared" si="15"/>
        <v>Order specific</v>
      </c>
      <c r="W61" s="39" t="str">
        <f t="shared" si="16"/>
        <v>Order specific</v>
      </c>
      <c r="X61" s="135" t="str">
        <f t="shared" si="17"/>
        <v>C</v>
      </c>
      <c r="Y61" s="39" t="str">
        <f t="shared" si="18"/>
        <v/>
      </c>
      <c r="Z61" s="39">
        <f t="shared" si="19"/>
        <v>0</v>
      </c>
      <c r="AA61" s="119"/>
    </row>
    <row r="62" spans="1:27" x14ac:dyDescent="0.25">
      <c r="A62" s="34" t="s">
        <v>2400</v>
      </c>
      <c r="B62" s="36" t="s">
        <v>314</v>
      </c>
      <c r="C62" s="166" t="s">
        <v>239</v>
      </c>
      <c r="D62" s="166">
        <v>212</v>
      </c>
      <c r="E62" s="166" t="s">
        <v>3608</v>
      </c>
      <c r="F62" s="167" t="s">
        <v>3608</v>
      </c>
      <c r="G62" s="36" t="s">
        <v>165</v>
      </c>
      <c r="H62" s="36" t="s">
        <v>235</v>
      </c>
      <c r="I62" s="186">
        <v>2100</v>
      </c>
      <c r="J62" s="168">
        <v>50</v>
      </c>
      <c r="K62" s="133">
        <v>0</v>
      </c>
      <c r="L62" s="150">
        <v>41.57</v>
      </c>
      <c r="M62" s="133">
        <v>0</v>
      </c>
      <c r="N62" s="133">
        <v>0</v>
      </c>
      <c r="O62" s="130">
        <v>84</v>
      </c>
      <c r="P62" s="37">
        <f t="shared" si="9"/>
        <v>2078.5</v>
      </c>
      <c r="Q62" s="38">
        <f t="shared" si="10"/>
        <v>217.26190476190476</v>
      </c>
      <c r="R62" s="35">
        <f t="shared" si="11"/>
        <v>0</v>
      </c>
      <c r="S62" s="35">
        <f t="shared" si="12"/>
        <v>0</v>
      </c>
      <c r="T62" s="139">
        <f t="shared" si="13"/>
        <v>0</v>
      </c>
      <c r="U62" s="35">
        <f t="shared" si="14"/>
        <v>3491.88</v>
      </c>
      <c r="V62" s="39" t="str">
        <f t="shared" si="15"/>
        <v>Order specific</v>
      </c>
      <c r="W62" s="39" t="str">
        <f t="shared" si="16"/>
        <v>Order specific</v>
      </c>
      <c r="X62" s="135" t="str">
        <f t="shared" si="17"/>
        <v>B</v>
      </c>
      <c r="Y62" s="39" t="str">
        <f t="shared" si="18"/>
        <v/>
      </c>
      <c r="Z62" s="39">
        <f t="shared" si="19"/>
        <v>0</v>
      </c>
      <c r="AA62" s="119"/>
    </row>
    <row r="63" spans="1:27" x14ac:dyDescent="0.25">
      <c r="A63" s="34" t="s">
        <v>2401</v>
      </c>
      <c r="B63" s="36" t="s">
        <v>314</v>
      </c>
      <c r="C63" s="166" t="s">
        <v>239</v>
      </c>
      <c r="D63" s="166">
        <v>212</v>
      </c>
      <c r="E63" s="166" t="s">
        <v>3608</v>
      </c>
      <c r="F63" s="167" t="s">
        <v>3608</v>
      </c>
      <c r="G63" s="36" t="s">
        <v>165</v>
      </c>
      <c r="H63" s="36" t="s">
        <v>235</v>
      </c>
      <c r="I63" s="186">
        <v>2100</v>
      </c>
      <c r="J63" s="168">
        <v>1</v>
      </c>
      <c r="K63" s="133">
        <v>0</v>
      </c>
      <c r="L63" s="150">
        <v>41.3</v>
      </c>
      <c r="M63" s="133">
        <v>0</v>
      </c>
      <c r="N63" s="133">
        <v>0</v>
      </c>
      <c r="O63" s="130">
        <v>0</v>
      </c>
      <c r="P63" s="37">
        <f t="shared" si="9"/>
        <v>41.3</v>
      </c>
      <c r="Q63" s="38" t="str">
        <f t="shared" si="10"/>
        <v/>
      </c>
      <c r="R63" s="35">
        <f t="shared" si="11"/>
        <v>0</v>
      </c>
      <c r="S63" s="35">
        <f t="shared" si="12"/>
        <v>0</v>
      </c>
      <c r="T63" s="139">
        <f t="shared" si="13"/>
        <v>0</v>
      </c>
      <c r="U63" s="35">
        <f t="shared" si="14"/>
        <v>0</v>
      </c>
      <c r="V63" s="39" t="str">
        <f t="shared" si="15"/>
        <v>Order specific</v>
      </c>
      <c r="W63" s="39" t="str">
        <f t="shared" si="16"/>
        <v>Order specific</v>
      </c>
      <c r="X63" s="135" t="str">
        <f t="shared" si="17"/>
        <v>C</v>
      </c>
      <c r="Y63" s="39" t="str">
        <f t="shared" si="18"/>
        <v/>
      </c>
      <c r="Z63" s="39">
        <f t="shared" si="19"/>
        <v>0</v>
      </c>
      <c r="AA63" s="119"/>
    </row>
    <row r="64" spans="1:27" x14ac:dyDescent="0.25">
      <c r="A64" s="34" t="s">
        <v>2402</v>
      </c>
      <c r="B64" s="36" t="s">
        <v>313</v>
      </c>
      <c r="C64" s="166" t="s">
        <v>264</v>
      </c>
      <c r="D64" s="166">
        <v>202</v>
      </c>
      <c r="E64" s="166" t="s">
        <v>3608</v>
      </c>
      <c r="F64" s="167" t="s">
        <v>3608</v>
      </c>
      <c r="G64" s="36" t="s">
        <v>165</v>
      </c>
      <c r="H64" s="36" t="s">
        <v>235</v>
      </c>
      <c r="I64" s="186">
        <v>2100</v>
      </c>
      <c r="J64" s="168">
        <v>3</v>
      </c>
      <c r="K64" s="133">
        <v>0</v>
      </c>
      <c r="L64" s="150">
        <v>79.61</v>
      </c>
      <c r="M64" s="133">
        <v>0</v>
      </c>
      <c r="N64" s="133">
        <v>0</v>
      </c>
      <c r="O64" s="130">
        <v>6</v>
      </c>
      <c r="P64" s="37">
        <f t="shared" si="9"/>
        <v>238.82999999999998</v>
      </c>
      <c r="Q64" s="38">
        <f t="shared" si="10"/>
        <v>182.5</v>
      </c>
      <c r="R64" s="35">
        <f t="shared" si="11"/>
        <v>0</v>
      </c>
      <c r="S64" s="35">
        <f t="shared" si="12"/>
        <v>0</v>
      </c>
      <c r="T64" s="139">
        <f t="shared" si="13"/>
        <v>0</v>
      </c>
      <c r="U64" s="35">
        <f t="shared" si="14"/>
        <v>477.65999999999997</v>
      </c>
      <c r="V64" s="39" t="str">
        <f t="shared" si="15"/>
        <v>Order specific</v>
      </c>
      <c r="W64" s="39" t="str">
        <f t="shared" si="16"/>
        <v>Order specific</v>
      </c>
      <c r="X64" s="135" t="str">
        <f t="shared" si="17"/>
        <v>C</v>
      </c>
      <c r="Y64" s="39" t="str">
        <f t="shared" si="18"/>
        <v/>
      </c>
      <c r="Z64" s="39">
        <f t="shared" si="19"/>
        <v>0</v>
      </c>
      <c r="AA64" s="119"/>
    </row>
    <row r="65" spans="1:27" x14ac:dyDescent="0.25">
      <c r="A65" s="34" t="s">
        <v>2403</v>
      </c>
      <c r="B65" s="36" t="s">
        <v>314</v>
      </c>
      <c r="C65" s="166" t="s">
        <v>239</v>
      </c>
      <c r="D65" s="166">
        <v>202</v>
      </c>
      <c r="E65" s="166" t="s">
        <v>3608</v>
      </c>
      <c r="F65" s="167" t="s">
        <v>3608</v>
      </c>
      <c r="G65" s="36" t="s">
        <v>165</v>
      </c>
      <c r="H65" s="36" t="s">
        <v>235</v>
      </c>
      <c r="I65" s="186">
        <v>2100</v>
      </c>
      <c r="J65" s="168">
        <v>55</v>
      </c>
      <c r="K65" s="133">
        <v>1</v>
      </c>
      <c r="L65" s="150">
        <v>6.59</v>
      </c>
      <c r="M65" s="133">
        <v>0</v>
      </c>
      <c r="N65" s="133">
        <v>0</v>
      </c>
      <c r="O65" s="130">
        <v>94</v>
      </c>
      <c r="P65" s="37">
        <f t="shared" si="9"/>
        <v>362.45</v>
      </c>
      <c r="Q65" s="38">
        <f t="shared" si="10"/>
        <v>213.56382978723406</v>
      </c>
      <c r="R65" s="35">
        <f t="shared" si="11"/>
        <v>0</v>
      </c>
      <c r="S65" s="35">
        <f t="shared" si="12"/>
        <v>0</v>
      </c>
      <c r="T65" s="139">
        <f t="shared" si="13"/>
        <v>6.59</v>
      </c>
      <c r="U65" s="35">
        <f t="shared" si="14"/>
        <v>619.46</v>
      </c>
      <c r="V65" s="39" t="str">
        <f t="shared" si="15"/>
        <v>Order specific</v>
      </c>
      <c r="W65" s="39" t="str">
        <f t="shared" si="16"/>
        <v>Order specific</v>
      </c>
      <c r="X65" s="135" t="str">
        <f t="shared" si="17"/>
        <v>C</v>
      </c>
      <c r="Y65" s="39" t="str">
        <f t="shared" si="18"/>
        <v/>
      </c>
      <c r="Z65" s="39">
        <f t="shared" si="19"/>
        <v>0</v>
      </c>
      <c r="AA65" s="119"/>
    </row>
    <row r="66" spans="1:27" x14ac:dyDescent="0.25">
      <c r="A66" s="34" t="s">
        <v>2715</v>
      </c>
      <c r="B66" s="36" t="s">
        <v>315</v>
      </c>
      <c r="C66" s="166" t="s">
        <v>239</v>
      </c>
      <c r="D66" s="166">
        <v>212</v>
      </c>
      <c r="E66" s="166" t="s">
        <v>3608</v>
      </c>
      <c r="F66" s="167" t="s">
        <v>3608</v>
      </c>
      <c r="G66" s="36" t="s">
        <v>165</v>
      </c>
      <c r="H66" s="36" t="s">
        <v>235</v>
      </c>
      <c r="I66" s="186">
        <v>2100</v>
      </c>
      <c r="J66" s="168">
        <v>112</v>
      </c>
      <c r="K66" s="133">
        <v>0</v>
      </c>
      <c r="L66" s="150">
        <v>1</v>
      </c>
      <c r="M66" s="133">
        <v>0</v>
      </c>
      <c r="N66" s="133">
        <v>0</v>
      </c>
      <c r="O66" s="130">
        <v>196</v>
      </c>
      <c r="P66" s="37">
        <f t="shared" si="9"/>
        <v>112</v>
      </c>
      <c r="Q66" s="38">
        <f t="shared" si="10"/>
        <v>208.57142857142856</v>
      </c>
      <c r="R66" s="35">
        <f t="shared" ref="R66:R71" si="20">+L66*M66</f>
        <v>0</v>
      </c>
      <c r="S66" s="35">
        <f t="shared" ref="S66:S71" si="21">+L66*N66/2</f>
        <v>0</v>
      </c>
      <c r="T66" s="139">
        <f t="shared" ref="T66:T71" si="22">+L66*K66</f>
        <v>0</v>
      </c>
      <c r="U66" s="35">
        <f t="shared" ref="U66:U71" si="23">+L66*O66</f>
        <v>196</v>
      </c>
      <c r="V66" s="39" t="str">
        <f t="shared" ref="V66:V71" si="24">IF(G66="Order specific",G66,IF(O66="","Not moving",IF(Q66&lt;15,"&lt;15 days",IF(Q66&lt;30,"&lt;30 days",IF(Q66&lt;90,"&lt;90 days","&gt;90 days")))))</f>
        <v>Order specific</v>
      </c>
      <c r="W66" s="39" t="str">
        <f t="shared" ref="W66:W71" si="25">IF(G66="Order specific",G66,IF(U66=0,4,IF(U66&gt;PERCENTILE(U:U,0.9),1,IF(U66&gt;PERCENTILE(U:U,0.6),2,3))))</f>
        <v>Order specific</v>
      </c>
      <c r="X66" s="135" t="str">
        <f t="shared" ref="X66:X71" si="26">IF(P66=0,"D",IF(P66&gt;PERCENTILE(P:P,0.9),"A",IF(P66&gt;PERCENTILE(P:P,0.6),"B","C")))</f>
        <v>C</v>
      </c>
      <c r="Y66" s="39" t="str">
        <f t="shared" ref="Y66:Y71" si="27">+IF(W66="Order Specific","",IF(W66=4,0,W66*7+IF(I66="Imported",14,0)))</f>
        <v/>
      </c>
      <c r="Z66" s="39">
        <f t="shared" ref="Z66:Z71" si="28">(IF(Y66="",0,IF(Y66=0,P66,P66-IF(Q66&gt;Y66,P66/Q66*Y66,P66))))*66%</f>
        <v>0</v>
      </c>
      <c r="AA66" s="119"/>
    </row>
    <row r="67" spans="1:27" x14ac:dyDescent="0.25">
      <c r="A67" s="34" t="s">
        <v>2404</v>
      </c>
      <c r="B67" s="36" t="s">
        <v>316</v>
      </c>
      <c r="C67" s="166" t="s">
        <v>239</v>
      </c>
      <c r="D67" s="166">
        <v>219</v>
      </c>
      <c r="E67" s="166" t="s">
        <v>3608</v>
      </c>
      <c r="F67" s="167" t="s">
        <v>3608</v>
      </c>
      <c r="G67" s="36" t="s">
        <v>165</v>
      </c>
      <c r="H67" s="36" t="s">
        <v>235</v>
      </c>
      <c r="I67" s="186">
        <v>2100</v>
      </c>
      <c r="J67" s="168">
        <v>56</v>
      </c>
      <c r="K67" s="133">
        <v>0</v>
      </c>
      <c r="L67" s="150">
        <v>0.2</v>
      </c>
      <c r="M67" s="133">
        <v>0</v>
      </c>
      <c r="N67" s="133">
        <v>0</v>
      </c>
      <c r="O67" s="130">
        <v>96</v>
      </c>
      <c r="P67" s="37">
        <f t="shared" ref="P67:P130" si="29">+L67*J67</f>
        <v>11.200000000000001</v>
      </c>
      <c r="Q67" s="38">
        <f t="shared" si="10"/>
        <v>212.91666666666669</v>
      </c>
      <c r="R67" s="35">
        <f t="shared" si="20"/>
        <v>0</v>
      </c>
      <c r="S67" s="35">
        <f t="shared" si="21"/>
        <v>0</v>
      </c>
      <c r="T67" s="139">
        <f t="shared" si="22"/>
        <v>0</v>
      </c>
      <c r="U67" s="35">
        <f t="shared" si="23"/>
        <v>19.200000000000003</v>
      </c>
      <c r="V67" s="39" t="str">
        <f t="shared" si="24"/>
        <v>Order specific</v>
      </c>
      <c r="W67" s="39" t="str">
        <f t="shared" si="25"/>
        <v>Order specific</v>
      </c>
      <c r="X67" s="135" t="str">
        <f t="shared" si="26"/>
        <v>C</v>
      </c>
      <c r="Y67" s="39" t="str">
        <f t="shared" si="27"/>
        <v/>
      </c>
      <c r="Z67" s="39">
        <f t="shared" si="28"/>
        <v>0</v>
      </c>
      <c r="AA67" s="119"/>
    </row>
    <row r="68" spans="1:27" x14ac:dyDescent="0.25">
      <c r="A68" s="34" t="s">
        <v>2405</v>
      </c>
      <c r="B68" s="36" t="s">
        <v>317</v>
      </c>
      <c r="C68" s="166" t="s">
        <v>239</v>
      </c>
      <c r="D68" s="166">
        <v>202</v>
      </c>
      <c r="E68" s="166" t="s">
        <v>3608</v>
      </c>
      <c r="F68" s="167" t="s">
        <v>3608</v>
      </c>
      <c r="G68" s="36" t="s">
        <v>165</v>
      </c>
      <c r="H68" s="36" t="s">
        <v>235</v>
      </c>
      <c r="I68" s="186">
        <v>2100</v>
      </c>
      <c r="J68" s="168">
        <v>56</v>
      </c>
      <c r="K68" s="133">
        <v>0</v>
      </c>
      <c r="L68" s="150">
        <v>1.87</v>
      </c>
      <c r="M68" s="133">
        <v>0</v>
      </c>
      <c r="N68" s="133">
        <v>0</v>
      </c>
      <c r="O68" s="130">
        <v>98</v>
      </c>
      <c r="P68" s="37">
        <f t="shared" si="29"/>
        <v>104.72</v>
      </c>
      <c r="Q68" s="38">
        <f>+IF(O68=0,"",J68/O68*365)</f>
        <v>208.57142857142856</v>
      </c>
      <c r="R68" s="35">
        <f t="shared" si="20"/>
        <v>0</v>
      </c>
      <c r="S68" s="35">
        <f t="shared" si="21"/>
        <v>0</v>
      </c>
      <c r="T68" s="139">
        <f t="shared" si="22"/>
        <v>0</v>
      </c>
      <c r="U68" s="35">
        <f t="shared" si="23"/>
        <v>183.26000000000002</v>
      </c>
      <c r="V68" s="39" t="str">
        <f t="shared" si="24"/>
        <v>Order specific</v>
      </c>
      <c r="W68" s="39" t="str">
        <f t="shared" si="25"/>
        <v>Order specific</v>
      </c>
      <c r="X68" s="135" t="str">
        <f t="shared" si="26"/>
        <v>C</v>
      </c>
      <c r="Y68" s="39" t="str">
        <f t="shared" si="27"/>
        <v/>
      </c>
      <c r="Z68" s="39">
        <f t="shared" si="28"/>
        <v>0</v>
      </c>
      <c r="AA68" s="119"/>
    </row>
    <row r="69" spans="1:27" x14ac:dyDescent="0.25">
      <c r="A69" s="34" t="s">
        <v>2406</v>
      </c>
      <c r="B69" s="36" t="s">
        <v>318</v>
      </c>
      <c r="C69" s="166" t="s">
        <v>239</v>
      </c>
      <c r="D69" s="166">
        <v>202</v>
      </c>
      <c r="E69" s="166" t="s">
        <v>3608</v>
      </c>
      <c r="F69" s="167" t="s">
        <v>3608</v>
      </c>
      <c r="G69" s="36" t="s">
        <v>165</v>
      </c>
      <c r="H69" s="36" t="s">
        <v>235</v>
      </c>
      <c r="I69" s="186">
        <v>2100</v>
      </c>
      <c r="J69" s="168">
        <v>39</v>
      </c>
      <c r="K69" s="133">
        <v>1</v>
      </c>
      <c r="L69" s="150">
        <v>4.33</v>
      </c>
      <c r="M69" s="133">
        <v>0</v>
      </c>
      <c r="N69" s="133">
        <v>0</v>
      </c>
      <c r="O69" s="130">
        <v>98</v>
      </c>
      <c r="P69" s="37">
        <f t="shared" si="29"/>
        <v>168.87</v>
      </c>
      <c r="Q69" s="38">
        <f>+IF(O69=0,"",J69/O69*365)</f>
        <v>145.25510204081633</v>
      </c>
      <c r="R69" s="35">
        <f t="shared" si="20"/>
        <v>0</v>
      </c>
      <c r="S69" s="35">
        <f t="shared" si="21"/>
        <v>0</v>
      </c>
      <c r="T69" s="139">
        <f t="shared" si="22"/>
        <v>4.33</v>
      </c>
      <c r="U69" s="35">
        <f t="shared" si="23"/>
        <v>424.34000000000003</v>
      </c>
      <c r="V69" s="39" t="str">
        <f t="shared" si="24"/>
        <v>Order specific</v>
      </c>
      <c r="W69" s="39" t="str">
        <f t="shared" si="25"/>
        <v>Order specific</v>
      </c>
      <c r="X69" s="135" t="str">
        <f t="shared" si="26"/>
        <v>C</v>
      </c>
      <c r="Y69" s="39" t="str">
        <f t="shared" si="27"/>
        <v/>
      </c>
      <c r="Z69" s="39">
        <f t="shared" si="28"/>
        <v>0</v>
      </c>
      <c r="AA69" s="119"/>
    </row>
    <row r="70" spans="1:27" x14ac:dyDescent="0.25">
      <c r="A70" s="34" t="s">
        <v>2407</v>
      </c>
      <c r="B70" s="36" t="s">
        <v>319</v>
      </c>
      <c r="C70" s="166" t="s">
        <v>239</v>
      </c>
      <c r="D70" s="166">
        <v>202</v>
      </c>
      <c r="E70" s="166" t="s">
        <v>3608</v>
      </c>
      <c r="F70" s="167" t="s">
        <v>3608</v>
      </c>
      <c r="G70" s="36" t="s">
        <v>165</v>
      </c>
      <c r="H70" s="36" t="s">
        <v>235</v>
      </c>
      <c r="I70" s="186">
        <v>2100</v>
      </c>
      <c r="J70" s="168">
        <v>40</v>
      </c>
      <c r="K70" s="133">
        <v>0</v>
      </c>
      <c r="L70" s="150">
        <v>118.59</v>
      </c>
      <c r="M70" s="133">
        <v>0</v>
      </c>
      <c r="N70" s="133">
        <v>0</v>
      </c>
      <c r="O70" s="130">
        <v>98</v>
      </c>
      <c r="P70" s="37">
        <f t="shared" si="29"/>
        <v>4743.6000000000004</v>
      </c>
      <c r="Q70" s="38">
        <f>+IF(O70=0,"",J70/O70*365)</f>
        <v>148.9795918367347</v>
      </c>
      <c r="R70" s="35">
        <f t="shared" si="20"/>
        <v>0</v>
      </c>
      <c r="S70" s="35">
        <f t="shared" si="21"/>
        <v>0</v>
      </c>
      <c r="T70" s="139">
        <f t="shared" si="22"/>
        <v>0</v>
      </c>
      <c r="U70" s="35">
        <f t="shared" si="23"/>
        <v>11621.82</v>
      </c>
      <c r="V70" s="39" t="str">
        <f t="shared" si="24"/>
        <v>Order specific</v>
      </c>
      <c r="W70" s="39" t="str">
        <f t="shared" si="25"/>
        <v>Order specific</v>
      </c>
      <c r="X70" s="135" t="str">
        <f t="shared" si="26"/>
        <v>B</v>
      </c>
      <c r="Y70" s="39" t="str">
        <f t="shared" si="27"/>
        <v/>
      </c>
      <c r="Z70" s="39">
        <f t="shared" si="28"/>
        <v>0</v>
      </c>
      <c r="AA70" s="119"/>
    </row>
    <row r="71" spans="1:27" x14ac:dyDescent="0.25">
      <c r="A71" s="34" t="s">
        <v>2408</v>
      </c>
      <c r="B71" s="36" t="s">
        <v>320</v>
      </c>
      <c r="C71" s="166" t="s">
        <v>239</v>
      </c>
      <c r="D71" s="166">
        <v>202</v>
      </c>
      <c r="E71" s="166" t="s">
        <v>3608</v>
      </c>
      <c r="F71" s="167" t="s">
        <v>3608</v>
      </c>
      <c r="G71" s="36" t="s">
        <v>165</v>
      </c>
      <c r="H71" s="36" t="s">
        <v>235</v>
      </c>
      <c r="I71" s="186">
        <v>2100</v>
      </c>
      <c r="J71" s="168">
        <v>50</v>
      </c>
      <c r="K71" s="133">
        <v>0</v>
      </c>
      <c r="L71" s="150">
        <v>12.24</v>
      </c>
      <c r="M71" s="133">
        <v>0</v>
      </c>
      <c r="N71" s="133">
        <v>0</v>
      </c>
      <c r="O71" s="130">
        <v>84</v>
      </c>
      <c r="P71" s="37">
        <f t="shared" si="29"/>
        <v>612</v>
      </c>
      <c r="Q71" s="38">
        <f>+IF(O71=0,"",J71/O71*365)</f>
        <v>217.26190476190476</v>
      </c>
      <c r="R71" s="35">
        <f t="shared" si="20"/>
        <v>0</v>
      </c>
      <c r="S71" s="35">
        <f t="shared" si="21"/>
        <v>0</v>
      </c>
      <c r="T71" s="139">
        <f t="shared" si="22"/>
        <v>0</v>
      </c>
      <c r="U71" s="35">
        <f t="shared" si="23"/>
        <v>1028.1600000000001</v>
      </c>
      <c r="V71" s="39" t="str">
        <f t="shared" si="24"/>
        <v>Order specific</v>
      </c>
      <c r="W71" s="39" t="str">
        <f t="shared" si="25"/>
        <v>Order specific</v>
      </c>
      <c r="X71" s="135" t="str">
        <f t="shared" si="26"/>
        <v>C</v>
      </c>
      <c r="Y71" s="39" t="str">
        <f t="shared" si="27"/>
        <v/>
      </c>
      <c r="Z71" s="39">
        <f t="shared" si="28"/>
        <v>0</v>
      </c>
      <c r="AA71" s="119"/>
    </row>
    <row r="72" spans="1:27" x14ac:dyDescent="0.25">
      <c r="A72" s="34" t="s">
        <v>2409</v>
      </c>
      <c r="B72" s="36" t="s">
        <v>320</v>
      </c>
      <c r="C72" s="166" t="s">
        <v>239</v>
      </c>
      <c r="D72" s="166">
        <v>202</v>
      </c>
      <c r="E72" s="166" t="s">
        <v>3608</v>
      </c>
      <c r="F72" s="167" t="s">
        <v>3608</v>
      </c>
      <c r="G72" s="36" t="s">
        <v>165</v>
      </c>
      <c r="H72" s="36" t="s">
        <v>235</v>
      </c>
      <c r="I72" s="186">
        <v>2100</v>
      </c>
      <c r="J72" s="168">
        <v>2</v>
      </c>
      <c r="K72" s="133">
        <v>1</v>
      </c>
      <c r="L72" s="150">
        <v>6.64</v>
      </c>
      <c r="M72" s="133">
        <v>0</v>
      </c>
      <c r="N72" s="133">
        <v>0</v>
      </c>
      <c r="O72" s="130">
        <v>4</v>
      </c>
      <c r="P72" s="37">
        <f t="shared" si="29"/>
        <v>13.28</v>
      </c>
      <c r="Q72" s="38"/>
      <c r="R72" s="35"/>
      <c r="S72" s="35"/>
      <c r="T72" s="139"/>
      <c r="U72" s="35"/>
      <c r="V72" s="39"/>
      <c r="W72" s="39"/>
      <c r="X72" s="135"/>
      <c r="Y72" s="39"/>
      <c r="Z72" s="39"/>
      <c r="AA72" s="119"/>
    </row>
    <row r="73" spans="1:27" x14ac:dyDescent="0.25">
      <c r="A73" s="34" t="s">
        <v>2410</v>
      </c>
      <c r="B73" s="36" t="s">
        <v>321</v>
      </c>
      <c r="C73" s="166" t="s">
        <v>239</v>
      </c>
      <c r="D73" s="166">
        <v>202</v>
      </c>
      <c r="E73" s="166" t="s">
        <v>3608</v>
      </c>
      <c r="F73" s="167" t="s">
        <v>3608</v>
      </c>
      <c r="G73" s="36" t="s">
        <v>165</v>
      </c>
      <c r="H73" s="36" t="s">
        <v>235</v>
      </c>
      <c r="I73" s="186">
        <v>2100</v>
      </c>
      <c r="J73" s="168">
        <v>50</v>
      </c>
      <c r="K73" s="133">
        <v>0</v>
      </c>
      <c r="L73" s="150">
        <v>3.48</v>
      </c>
      <c r="M73" s="133">
        <v>0</v>
      </c>
      <c r="N73" s="133">
        <v>0</v>
      </c>
      <c r="O73" s="130">
        <v>88</v>
      </c>
      <c r="P73" s="37">
        <f t="shared" si="29"/>
        <v>174</v>
      </c>
      <c r="Q73" s="38"/>
      <c r="R73" s="35"/>
      <c r="S73" s="35"/>
      <c r="T73" s="139"/>
      <c r="U73" s="35"/>
      <c r="V73" s="39"/>
      <c r="W73" s="39"/>
      <c r="X73" s="135"/>
      <c r="Y73" s="39"/>
      <c r="Z73" s="39"/>
      <c r="AA73" s="119"/>
    </row>
    <row r="74" spans="1:27" x14ac:dyDescent="0.25">
      <c r="A74" s="34" t="s">
        <v>2411</v>
      </c>
      <c r="B74" s="36" t="s">
        <v>320</v>
      </c>
      <c r="C74" s="166" t="s">
        <v>239</v>
      </c>
      <c r="D74" s="166">
        <v>202</v>
      </c>
      <c r="E74" s="166" t="s">
        <v>3608</v>
      </c>
      <c r="F74" s="167" t="s">
        <v>3608</v>
      </c>
      <c r="G74" s="36" t="s">
        <v>165</v>
      </c>
      <c r="H74" s="36" t="s">
        <v>235</v>
      </c>
      <c r="I74" s="186">
        <v>2100</v>
      </c>
      <c r="J74" s="168">
        <v>50</v>
      </c>
      <c r="K74" s="133">
        <v>0</v>
      </c>
      <c r="L74" s="150">
        <v>3.15</v>
      </c>
      <c r="M74" s="133">
        <v>0</v>
      </c>
      <c r="N74" s="133">
        <v>0</v>
      </c>
      <c r="O74" s="130">
        <v>88</v>
      </c>
      <c r="P74" s="37">
        <f t="shared" si="29"/>
        <v>157.5</v>
      </c>
      <c r="Q74" s="38">
        <f t="shared" ref="Q74:Q105" si="30">+IF(O74=0,"",J73/O74*365)</f>
        <v>207.38636363636365</v>
      </c>
      <c r="R74" s="35">
        <f t="shared" ref="R74:R105" si="31">+L74*M74</f>
        <v>0</v>
      </c>
      <c r="S74" s="35">
        <f t="shared" ref="S74:S105" si="32">+L74*N74/2</f>
        <v>0</v>
      </c>
      <c r="T74" s="139">
        <f t="shared" ref="T74:T105" si="33">+L74*K74</f>
        <v>0</v>
      </c>
      <c r="U74" s="35">
        <f t="shared" ref="U74:U105" si="34">+L74*O74</f>
        <v>277.2</v>
      </c>
      <c r="V74" s="39" t="str">
        <f t="shared" ref="V74:V105" si="35">IF(G74="Order specific",G74,IF(O74="","Not moving",IF(Q74&lt;15,"&lt;15 days",IF(Q74&lt;30,"&lt;30 days",IF(Q74&lt;90,"&lt;90 days","&gt;90 days")))))</f>
        <v>Order specific</v>
      </c>
      <c r="W74" s="39" t="str">
        <f t="shared" ref="W74:W105" si="36">IF(G74="Order specific",G74,IF(U74=0,4,IF(U74&gt;PERCENTILE(U:U,0.9),1,IF(U74&gt;PERCENTILE(U:U,0.6),2,3))))</f>
        <v>Order specific</v>
      </c>
      <c r="X74" s="135" t="str">
        <f t="shared" ref="X74:X105" si="37">IF(P74=0,"D",IF(P74&gt;PERCENTILE(P:P,0.9),"A",IF(P74&gt;PERCENTILE(P:P,0.6),"B","C")))</f>
        <v>C</v>
      </c>
      <c r="Y74" s="39" t="str">
        <f t="shared" ref="Y74:Y105" si="38">+IF(W74="Order Specific","",IF(W74=4,0,W74*7+IF(I74="Imported",14,0)))</f>
        <v/>
      </c>
      <c r="Z74" s="39">
        <f t="shared" ref="Z74:Z105" si="39">(IF(Y74="",0,IF(Y74=0,P74,P74-IF(Q74&gt;Y74,P74/Q74*Y74,P74))))*66%</f>
        <v>0</v>
      </c>
      <c r="AA74" s="119"/>
    </row>
    <row r="75" spans="1:27" x14ac:dyDescent="0.25">
      <c r="A75" s="34" t="s">
        <v>2412</v>
      </c>
      <c r="B75" s="36" t="s">
        <v>320</v>
      </c>
      <c r="C75" s="166" t="s">
        <v>239</v>
      </c>
      <c r="D75" s="166">
        <v>202</v>
      </c>
      <c r="E75" s="166" t="s">
        <v>3608</v>
      </c>
      <c r="F75" s="167" t="s">
        <v>3608</v>
      </c>
      <c r="G75" s="36" t="s">
        <v>165</v>
      </c>
      <c r="H75" s="36" t="s">
        <v>235</v>
      </c>
      <c r="I75" s="186">
        <v>2100</v>
      </c>
      <c r="J75" s="168">
        <v>50</v>
      </c>
      <c r="K75" s="133">
        <v>0</v>
      </c>
      <c r="L75" s="150">
        <v>5.03</v>
      </c>
      <c r="M75" s="133">
        <v>0</v>
      </c>
      <c r="N75" s="133">
        <v>0</v>
      </c>
      <c r="O75" s="130">
        <v>88</v>
      </c>
      <c r="P75" s="37">
        <f t="shared" si="29"/>
        <v>251.5</v>
      </c>
      <c r="Q75" s="38">
        <f t="shared" si="30"/>
        <v>207.38636363636365</v>
      </c>
      <c r="R75" s="35">
        <f t="shared" si="31"/>
        <v>0</v>
      </c>
      <c r="S75" s="35">
        <f t="shared" si="32"/>
        <v>0</v>
      </c>
      <c r="T75" s="139">
        <f t="shared" si="33"/>
        <v>0</v>
      </c>
      <c r="U75" s="35">
        <f t="shared" si="34"/>
        <v>442.64000000000004</v>
      </c>
      <c r="V75" s="39" t="str">
        <f t="shared" si="35"/>
        <v>Order specific</v>
      </c>
      <c r="W75" s="39" t="str">
        <f t="shared" si="36"/>
        <v>Order specific</v>
      </c>
      <c r="X75" s="135" t="str">
        <f t="shared" si="37"/>
        <v>C</v>
      </c>
      <c r="Y75" s="39" t="str">
        <f t="shared" si="38"/>
        <v/>
      </c>
      <c r="Z75" s="39">
        <f t="shared" si="39"/>
        <v>0</v>
      </c>
      <c r="AA75" s="119"/>
    </row>
    <row r="76" spans="1:27" x14ac:dyDescent="0.25">
      <c r="A76" s="34" t="s">
        <v>2413</v>
      </c>
      <c r="B76" s="36" t="s">
        <v>322</v>
      </c>
      <c r="C76" s="166" t="s">
        <v>239</v>
      </c>
      <c r="D76" s="166">
        <v>202</v>
      </c>
      <c r="E76" s="166" t="s">
        <v>3608</v>
      </c>
      <c r="F76" s="167" t="s">
        <v>3608</v>
      </c>
      <c r="G76" s="36" t="s">
        <v>165</v>
      </c>
      <c r="H76" s="36" t="s">
        <v>235</v>
      </c>
      <c r="I76" s="186">
        <v>2100</v>
      </c>
      <c r="J76" s="168">
        <v>56</v>
      </c>
      <c r="K76" s="133">
        <v>1</v>
      </c>
      <c r="L76" s="150">
        <v>4.88</v>
      </c>
      <c r="M76" s="133">
        <v>0</v>
      </c>
      <c r="N76" s="133">
        <v>0</v>
      </c>
      <c r="O76" s="130">
        <v>96</v>
      </c>
      <c r="P76" s="37">
        <f t="shared" si="29"/>
        <v>273.27999999999997</v>
      </c>
      <c r="Q76" s="38">
        <f t="shared" si="30"/>
        <v>190.10416666666669</v>
      </c>
      <c r="R76" s="35">
        <f t="shared" si="31"/>
        <v>0</v>
      </c>
      <c r="S76" s="35">
        <f t="shared" si="32"/>
        <v>0</v>
      </c>
      <c r="T76" s="139">
        <f t="shared" si="33"/>
        <v>4.88</v>
      </c>
      <c r="U76" s="35">
        <f t="shared" si="34"/>
        <v>468.48</v>
      </c>
      <c r="V76" s="39" t="str">
        <f t="shared" si="35"/>
        <v>Order specific</v>
      </c>
      <c r="W76" s="39" t="str">
        <f t="shared" si="36"/>
        <v>Order specific</v>
      </c>
      <c r="X76" s="135" t="str">
        <f t="shared" si="37"/>
        <v>C</v>
      </c>
      <c r="Y76" s="39" t="str">
        <f t="shared" si="38"/>
        <v/>
      </c>
      <c r="Z76" s="39">
        <f t="shared" si="39"/>
        <v>0</v>
      </c>
      <c r="AA76" s="119"/>
    </row>
    <row r="77" spans="1:27" x14ac:dyDescent="0.25">
      <c r="A77" s="34" t="s">
        <v>2414</v>
      </c>
      <c r="B77" s="36" t="s">
        <v>323</v>
      </c>
      <c r="C77" s="166" t="s">
        <v>239</v>
      </c>
      <c r="D77" s="166">
        <v>202</v>
      </c>
      <c r="E77" s="166" t="s">
        <v>3608</v>
      </c>
      <c r="F77" s="167" t="s">
        <v>3608</v>
      </c>
      <c r="G77" s="36" t="s">
        <v>165</v>
      </c>
      <c r="H77" s="36" t="s">
        <v>235</v>
      </c>
      <c r="I77" s="186">
        <v>2100</v>
      </c>
      <c r="J77" s="168">
        <v>56</v>
      </c>
      <c r="K77" s="133">
        <v>1</v>
      </c>
      <c r="L77" s="150">
        <v>27.46</v>
      </c>
      <c r="M77" s="133">
        <v>0</v>
      </c>
      <c r="N77" s="133">
        <v>0</v>
      </c>
      <c r="O77" s="130">
        <v>95</v>
      </c>
      <c r="P77" s="37">
        <f t="shared" si="29"/>
        <v>1537.76</v>
      </c>
      <c r="Q77" s="38">
        <f t="shared" si="30"/>
        <v>215.15789473684208</v>
      </c>
      <c r="R77" s="35">
        <f t="shared" si="31"/>
        <v>0</v>
      </c>
      <c r="S77" s="35">
        <f t="shared" si="32"/>
        <v>0</v>
      </c>
      <c r="T77" s="139">
        <f t="shared" si="33"/>
        <v>27.46</v>
      </c>
      <c r="U77" s="35">
        <f t="shared" si="34"/>
        <v>2608.7000000000003</v>
      </c>
      <c r="V77" s="39" t="str">
        <f t="shared" si="35"/>
        <v>Order specific</v>
      </c>
      <c r="W77" s="39" t="str">
        <f t="shared" si="36"/>
        <v>Order specific</v>
      </c>
      <c r="X77" s="135" t="str">
        <f t="shared" si="37"/>
        <v>B</v>
      </c>
      <c r="Y77" s="39" t="str">
        <f t="shared" si="38"/>
        <v/>
      </c>
      <c r="Z77" s="39">
        <f t="shared" si="39"/>
        <v>0</v>
      </c>
      <c r="AA77" s="119"/>
    </row>
    <row r="78" spans="1:27" x14ac:dyDescent="0.25">
      <c r="A78" s="34" t="s">
        <v>2415</v>
      </c>
      <c r="B78" s="36" t="s">
        <v>324</v>
      </c>
      <c r="C78" s="166" t="s">
        <v>264</v>
      </c>
      <c r="D78" s="166">
        <v>212</v>
      </c>
      <c r="E78" s="166" t="s">
        <v>3608</v>
      </c>
      <c r="F78" s="167" t="s">
        <v>3608</v>
      </c>
      <c r="G78" s="36" t="s">
        <v>165</v>
      </c>
      <c r="H78" s="36" t="s">
        <v>235</v>
      </c>
      <c r="I78" s="186">
        <v>2100</v>
      </c>
      <c r="J78" s="168">
        <v>2</v>
      </c>
      <c r="K78" s="133">
        <v>0</v>
      </c>
      <c r="L78" s="150">
        <v>8.06</v>
      </c>
      <c r="M78" s="133">
        <v>0</v>
      </c>
      <c r="N78" s="133">
        <v>0</v>
      </c>
      <c r="O78" s="130">
        <v>7</v>
      </c>
      <c r="P78" s="37">
        <f t="shared" si="29"/>
        <v>16.12</v>
      </c>
      <c r="Q78" s="38">
        <f t="shared" si="30"/>
        <v>2920</v>
      </c>
      <c r="R78" s="35">
        <f t="shared" si="31"/>
        <v>0</v>
      </c>
      <c r="S78" s="35">
        <f t="shared" si="32"/>
        <v>0</v>
      </c>
      <c r="T78" s="139">
        <f t="shared" si="33"/>
        <v>0</v>
      </c>
      <c r="U78" s="35">
        <f t="shared" si="34"/>
        <v>56.42</v>
      </c>
      <c r="V78" s="39" t="str">
        <f t="shared" si="35"/>
        <v>Order specific</v>
      </c>
      <c r="W78" s="39" t="str">
        <f t="shared" si="36"/>
        <v>Order specific</v>
      </c>
      <c r="X78" s="135" t="str">
        <f t="shared" si="37"/>
        <v>C</v>
      </c>
      <c r="Y78" s="39" t="str">
        <f t="shared" si="38"/>
        <v/>
      </c>
      <c r="Z78" s="39">
        <f t="shared" si="39"/>
        <v>0</v>
      </c>
      <c r="AA78" s="119"/>
    </row>
    <row r="79" spans="1:27" x14ac:dyDescent="0.25">
      <c r="A79" s="34" t="s">
        <v>2416</v>
      </c>
      <c r="B79" s="36" t="s">
        <v>325</v>
      </c>
      <c r="C79" s="166" t="s">
        <v>264</v>
      </c>
      <c r="D79" s="166">
        <v>202</v>
      </c>
      <c r="E79" s="166" t="s">
        <v>3608</v>
      </c>
      <c r="F79" s="167" t="s">
        <v>3608</v>
      </c>
      <c r="G79" s="36" t="s">
        <v>165</v>
      </c>
      <c r="H79" s="36" t="s">
        <v>235</v>
      </c>
      <c r="I79" s="186">
        <v>2100</v>
      </c>
      <c r="J79" s="168">
        <v>12</v>
      </c>
      <c r="K79" s="133">
        <v>0</v>
      </c>
      <c r="L79" s="150">
        <v>10.029999999999999</v>
      </c>
      <c r="M79" s="133">
        <v>0</v>
      </c>
      <c r="N79" s="133">
        <v>0</v>
      </c>
      <c r="O79" s="130">
        <v>9</v>
      </c>
      <c r="P79" s="37">
        <f t="shared" si="29"/>
        <v>120.35999999999999</v>
      </c>
      <c r="Q79" s="38">
        <f t="shared" si="30"/>
        <v>81.1111111111111</v>
      </c>
      <c r="R79" s="35">
        <f t="shared" si="31"/>
        <v>0</v>
      </c>
      <c r="S79" s="35">
        <f t="shared" si="32"/>
        <v>0</v>
      </c>
      <c r="T79" s="139">
        <f t="shared" si="33"/>
        <v>0</v>
      </c>
      <c r="U79" s="35">
        <f t="shared" si="34"/>
        <v>90.27</v>
      </c>
      <c r="V79" s="39" t="str">
        <f t="shared" si="35"/>
        <v>Order specific</v>
      </c>
      <c r="W79" s="39" t="str">
        <f t="shared" si="36"/>
        <v>Order specific</v>
      </c>
      <c r="X79" s="135" t="str">
        <f t="shared" si="37"/>
        <v>C</v>
      </c>
      <c r="Y79" s="39" t="str">
        <f t="shared" si="38"/>
        <v/>
      </c>
      <c r="Z79" s="39">
        <f t="shared" si="39"/>
        <v>0</v>
      </c>
      <c r="AA79" s="119"/>
    </row>
    <row r="80" spans="1:27" x14ac:dyDescent="0.25">
      <c r="A80" s="34" t="s">
        <v>2716</v>
      </c>
      <c r="B80" s="36" t="s">
        <v>326</v>
      </c>
      <c r="C80" s="166" t="s">
        <v>239</v>
      </c>
      <c r="D80" s="166">
        <v>212</v>
      </c>
      <c r="E80" s="166" t="s">
        <v>3608</v>
      </c>
      <c r="F80" s="167" t="s">
        <v>3608</v>
      </c>
      <c r="G80" s="36" t="s">
        <v>165</v>
      </c>
      <c r="H80" s="36" t="s">
        <v>235</v>
      </c>
      <c r="I80" s="186">
        <v>2100</v>
      </c>
      <c r="J80" s="168">
        <v>2</v>
      </c>
      <c r="K80" s="133">
        <v>0</v>
      </c>
      <c r="L80" s="150">
        <v>6.5</v>
      </c>
      <c r="M80" s="133">
        <v>0</v>
      </c>
      <c r="N80" s="133">
        <v>0</v>
      </c>
      <c r="O80" s="130">
        <v>52</v>
      </c>
      <c r="P80" s="37">
        <f t="shared" si="29"/>
        <v>13</v>
      </c>
      <c r="Q80" s="38">
        <f t="shared" si="30"/>
        <v>84.230769230769241</v>
      </c>
      <c r="R80" s="35">
        <f t="shared" si="31"/>
        <v>0</v>
      </c>
      <c r="S80" s="35">
        <f t="shared" si="32"/>
        <v>0</v>
      </c>
      <c r="T80" s="139">
        <f t="shared" si="33"/>
        <v>0</v>
      </c>
      <c r="U80" s="35">
        <f t="shared" si="34"/>
        <v>338</v>
      </c>
      <c r="V80" s="39" t="str">
        <f t="shared" si="35"/>
        <v>Order specific</v>
      </c>
      <c r="W80" s="39" t="str">
        <f t="shared" si="36"/>
        <v>Order specific</v>
      </c>
      <c r="X80" s="135" t="str">
        <f t="shared" si="37"/>
        <v>C</v>
      </c>
      <c r="Y80" s="39" t="str">
        <f t="shared" si="38"/>
        <v/>
      </c>
      <c r="Z80" s="39">
        <f t="shared" si="39"/>
        <v>0</v>
      </c>
      <c r="AA80" s="119"/>
    </row>
    <row r="81" spans="1:27" x14ac:dyDescent="0.25">
      <c r="A81" s="34" t="s">
        <v>2417</v>
      </c>
      <c r="B81" s="36" t="s">
        <v>327</v>
      </c>
      <c r="C81" s="166" t="s">
        <v>262</v>
      </c>
      <c r="D81" s="166">
        <v>212</v>
      </c>
      <c r="E81" s="166" t="s">
        <v>3608</v>
      </c>
      <c r="F81" s="167" t="s">
        <v>3608</v>
      </c>
      <c r="G81" s="36" t="s">
        <v>165</v>
      </c>
      <c r="H81" s="36" t="s">
        <v>235</v>
      </c>
      <c r="I81" s="186">
        <v>2100</v>
      </c>
      <c r="J81" s="168">
        <v>3</v>
      </c>
      <c r="K81" s="133">
        <v>0</v>
      </c>
      <c r="L81" s="150">
        <v>18.91</v>
      </c>
      <c r="M81" s="133">
        <v>0</v>
      </c>
      <c r="N81" s="133">
        <v>0</v>
      </c>
      <c r="O81" s="130">
        <v>52</v>
      </c>
      <c r="P81" s="37">
        <f t="shared" si="29"/>
        <v>56.730000000000004</v>
      </c>
      <c r="Q81" s="38">
        <f t="shared" si="30"/>
        <v>14.03846153846154</v>
      </c>
      <c r="R81" s="35">
        <f t="shared" si="31"/>
        <v>0</v>
      </c>
      <c r="S81" s="35">
        <f t="shared" si="32"/>
        <v>0</v>
      </c>
      <c r="T81" s="139">
        <f t="shared" si="33"/>
        <v>0</v>
      </c>
      <c r="U81" s="35">
        <f t="shared" si="34"/>
        <v>983.32</v>
      </c>
      <c r="V81" s="39" t="str">
        <f t="shared" si="35"/>
        <v>Order specific</v>
      </c>
      <c r="W81" s="39" t="str">
        <f t="shared" si="36"/>
        <v>Order specific</v>
      </c>
      <c r="X81" s="135" t="str">
        <f t="shared" si="37"/>
        <v>C</v>
      </c>
      <c r="Y81" s="39" t="str">
        <f t="shared" si="38"/>
        <v/>
      </c>
      <c r="Z81" s="39">
        <f t="shared" si="39"/>
        <v>0</v>
      </c>
      <c r="AA81" s="119"/>
    </row>
    <row r="82" spans="1:27" x14ac:dyDescent="0.25">
      <c r="A82" s="34" t="s">
        <v>2418</v>
      </c>
      <c r="B82" s="36" t="s">
        <v>273</v>
      </c>
      <c r="C82" s="166" t="s">
        <v>262</v>
      </c>
      <c r="D82" s="166">
        <v>212</v>
      </c>
      <c r="E82" s="166" t="s">
        <v>3608</v>
      </c>
      <c r="F82" s="167" t="s">
        <v>3608</v>
      </c>
      <c r="G82" s="36" t="s">
        <v>165</v>
      </c>
      <c r="H82" s="36" t="s">
        <v>235</v>
      </c>
      <c r="I82" s="186">
        <v>2100</v>
      </c>
      <c r="J82" s="168">
        <v>3</v>
      </c>
      <c r="K82" s="133">
        <v>0</v>
      </c>
      <c r="L82" s="150">
        <v>24.86</v>
      </c>
      <c r="M82" s="133">
        <v>0</v>
      </c>
      <c r="N82" s="133">
        <v>0</v>
      </c>
      <c r="O82" s="130">
        <v>52</v>
      </c>
      <c r="P82" s="37">
        <f t="shared" si="29"/>
        <v>74.58</v>
      </c>
      <c r="Q82" s="38">
        <f t="shared" si="30"/>
        <v>21.05769230769231</v>
      </c>
      <c r="R82" s="35">
        <f t="shared" si="31"/>
        <v>0</v>
      </c>
      <c r="S82" s="35">
        <f t="shared" si="32"/>
        <v>0</v>
      </c>
      <c r="T82" s="139">
        <f t="shared" si="33"/>
        <v>0</v>
      </c>
      <c r="U82" s="35">
        <f t="shared" si="34"/>
        <v>1292.72</v>
      </c>
      <c r="V82" s="39" t="str">
        <f t="shared" si="35"/>
        <v>Order specific</v>
      </c>
      <c r="W82" s="39" t="str">
        <f t="shared" si="36"/>
        <v>Order specific</v>
      </c>
      <c r="X82" s="135" t="str">
        <f t="shared" si="37"/>
        <v>C</v>
      </c>
      <c r="Y82" s="39" t="str">
        <f t="shared" si="38"/>
        <v/>
      </c>
      <c r="Z82" s="39">
        <f t="shared" si="39"/>
        <v>0</v>
      </c>
      <c r="AA82" s="119"/>
    </row>
    <row r="83" spans="1:27" x14ac:dyDescent="0.25">
      <c r="A83" s="34" t="s">
        <v>2419</v>
      </c>
      <c r="B83" s="36" t="s">
        <v>328</v>
      </c>
      <c r="C83" s="166" t="s">
        <v>262</v>
      </c>
      <c r="D83" s="166">
        <v>212</v>
      </c>
      <c r="E83" s="166" t="s">
        <v>3608</v>
      </c>
      <c r="F83" s="167" t="s">
        <v>3608</v>
      </c>
      <c r="G83" s="36" t="s">
        <v>165</v>
      </c>
      <c r="H83" s="36" t="s">
        <v>235</v>
      </c>
      <c r="I83" s="186">
        <v>2100</v>
      </c>
      <c r="J83" s="168">
        <v>3</v>
      </c>
      <c r="K83" s="133">
        <v>0</v>
      </c>
      <c r="L83" s="150">
        <v>3.01</v>
      </c>
      <c r="M83" s="133">
        <v>0</v>
      </c>
      <c r="N83" s="133">
        <v>0</v>
      </c>
      <c r="O83" s="130">
        <v>52</v>
      </c>
      <c r="P83" s="37">
        <f t="shared" si="29"/>
        <v>9.0299999999999994</v>
      </c>
      <c r="Q83" s="38">
        <f t="shared" si="30"/>
        <v>21.05769230769231</v>
      </c>
      <c r="R83" s="35">
        <f t="shared" si="31"/>
        <v>0</v>
      </c>
      <c r="S83" s="35">
        <f t="shared" si="32"/>
        <v>0</v>
      </c>
      <c r="T83" s="139">
        <f t="shared" si="33"/>
        <v>0</v>
      </c>
      <c r="U83" s="35">
        <f t="shared" si="34"/>
        <v>156.51999999999998</v>
      </c>
      <c r="V83" s="39" t="str">
        <f t="shared" si="35"/>
        <v>Order specific</v>
      </c>
      <c r="W83" s="39" t="str">
        <f t="shared" si="36"/>
        <v>Order specific</v>
      </c>
      <c r="X83" s="135" t="str">
        <f t="shared" si="37"/>
        <v>C</v>
      </c>
      <c r="Y83" s="39" t="str">
        <f t="shared" si="38"/>
        <v/>
      </c>
      <c r="Z83" s="39">
        <f t="shared" si="39"/>
        <v>0</v>
      </c>
      <c r="AA83" s="119"/>
    </row>
    <row r="84" spans="1:27" x14ac:dyDescent="0.25">
      <c r="A84" s="34" t="s">
        <v>2420</v>
      </c>
      <c r="B84" s="36" t="s">
        <v>329</v>
      </c>
      <c r="C84" s="166" t="s">
        <v>262</v>
      </c>
      <c r="D84" s="166">
        <v>212</v>
      </c>
      <c r="E84" s="166" t="s">
        <v>3608</v>
      </c>
      <c r="F84" s="167" t="s">
        <v>3608</v>
      </c>
      <c r="G84" s="36" t="s">
        <v>165</v>
      </c>
      <c r="H84" s="36" t="s">
        <v>235</v>
      </c>
      <c r="I84" s="186">
        <v>2100</v>
      </c>
      <c r="J84" s="168">
        <v>1</v>
      </c>
      <c r="K84" s="133">
        <v>0</v>
      </c>
      <c r="L84" s="150">
        <v>3.17</v>
      </c>
      <c r="M84" s="133">
        <v>0</v>
      </c>
      <c r="N84" s="133">
        <v>0</v>
      </c>
      <c r="O84" s="130">
        <v>52</v>
      </c>
      <c r="P84" s="37">
        <f t="shared" si="29"/>
        <v>3.17</v>
      </c>
      <c r="Q84" s="38">
        <f t="shared" si="30"/>
        <v>21.05769230769231</v>
      </c>
      <c r="R84" s="35">
        <f t="shared" si="31"/>
        <v>0</v>
      </c>
      <c r="S84" s="35">
        <f t="shared" si="32"/>
        <v>0</v>
      </c>
      <c r="T84" s="139">
        <f t="shared" si="33"/>
        <v>0</v>
      </c>
      <c r="U84" s="35">
        <f t="shared" si="34"/>
        <v>164.84</v>
      </c>
      <c r="V84" s="39" t="str">
        <f t="shared" si="35"/>
        <v>Order specific</v>
      </c>
      <c r="W84" s="39" t="str">
        <f t="shared" si="36"/>
        <v>Order specific</v>
      </c>
      <c r="X84" s="135" t="str">
        <f t="shared" si="37"/>
        <v>C</v>
      </c>
      <c r="Y84" s="39" t="str">
        <f t="shared" si="38"/>
        <v/>
      </c>
      <c r="Z84" s="39">
        <f t="shared" si="39"/>
        <v>0</v>
      </c>
      <c r="AA84" s="119"/>
    </row>
    <row r="85" spans="1:27" x14ac:dyDescent="0.25">
      <c r="A85" s="34" t="s">
        <v>2421</v>
      </c>
      <c r="B85" s="36" t="s">
        <v>330</v>
      </c>
      <c r="C85" s="166" t="s">
        <v>239</v>
      </c>
      <c r="D85" s="166">
        <v>213</v>
      </c>
      <c r="E85" s="166" t="s">
        <v>3608</v>
      </c>
      <c r="F85" s="167" t="s">
        <v>3608</v>
      </c>
      <c r="G85" s="36" t="s">
        <v>165</v>
      </c>
      <c r="H85" s="36" t="s">
        <v>235</v>
      </c>
      <c r="I85" s="186">
        <v>2100</v>
      </c>
      <c r="J85" s="168">
        <v>29</v>
      </c>
      <c r="K85" s="133">
        <v>0</v>
      </c>
      <c r="L85" s="150">
        <v>193.8</v>
      </c>
      <c r="M85" s="133">
        <v>0</v>
      </c>
      <c r="N85" s="133">
        <v>0</v>
      </c>
      <c r="O85" s="130">
        <v>51</v>
      </c>
      <c r="P85" s="37">
        <f t="shared" si="29"/>
        <v>5620.2000000000007</v>
      </c>
      <c r="Q85" s="38">
        <f t="shared" si="30"/>
        <v>7.1568627450980395</v>
      </c>
      <c r="R85" s="35">
        <f t="shared" si="31"/>
        <v>0</v>
      </c>
      <c r="S85" s="35">
        <f t="shared" si="32"/>
        <v>0</v>
      </c>
      <c r="T85" s="139">
        <f t="shared" si="33"/>
        <v>0</v>
      </c>
      <c r="U85" s="35">
        <f t="shared" si="34"/>
        <v>9883.8000000000011</v>
      </c>
      <c r="V85" s="39" t="str">
        <f t="shared" si="35"/>
        <v>Order specific</v>
      </c>
      <c r="W85" s="39" t="str">
        <f t="shared" si="36"/>
        <v>Order specific</v>
      </c>
      <c r="X85" s="135" t="str">
        <f t="shared" si="37"/>
        <v>B</v>
      </c>
      <c r="Y85" s="39" t="str">
        <f t="shared" si="38"/>
        <v/>
      </c>
      <c r="Z85" s="39">
        <f t="shared" si="39"/>
        <v>0</v>
      </c>
      <c r="AA85" s="119"/>
    </row>
    <row r="86" spans="1:27" x14ac:dyDescent="0.25">
      <c r="A86" s="34" t="s">
        <v>2422</v>
      </c>
      <c r="B86" s="36" t="s">
        <v>331</v>
      </c>
      <c r="C86" s="166" t="s">
        <v>239</v>
      </c>
      <c r="D86" s="166">
        <v>202</v>
      </c>
      <c r="E86" s="166" t="s">
        <v>3608</v>
      </c>
      <c r="F86" s="167" t="s">
        <v>3608</v>
      </c>
      <c r="G86" s="36" t="s">
        <v>165</v>
      </c>
      <c r="H86" s="36" t="s">
        <v>235</v>
      </c>
      <c r="I86" s="186">
        <v>2100</v>
      </c>
      <c r="J86" s="168">
        <v>1</v>
      </c>
      <c r="K86" s="133">
        <v>0</v>
      </c>
      <c r="L86" s="150">
        <v>1.51</v>
      </c>
      <c r="M86" s="133">
        <v>0</v>
      </c>
      <c r="N86" s="133">
        <v>0</v>
      </c>
      <c r="O86" s="130">
        <v>52</v>
      </c>
      <c r="P86" s="37">
        <f t="shared" si="29"/>
        <v>1.51</v>
      </c>
      <c r="Q86" s="38">
        <f t="shared" si="30"/>
        <v>203.55769230769232</v>
      </c>
      <c r="R86" s="35">
        <f t="shared" si="31"/>
        <v>0</v>
      </c>
      <c r="S86" s="35">
        <f t="shared" si="32"/>
        <v>0</v>
      </c>
      <c r="T86" s="139">
        <f t="shared" si="33"/>
        <v>0</v>
      </c>
      <c r="U86" s="35">
        <f t="shared" si="34"/>
        <v>78.52</v>
      </c>
      <c r="V86" s="39" t="str">
        <f t="shared" si="35"/>
        <v>Order specific</v>
      </c>
      <c r="W86" s="39" t="str">
        <f t="shared" si="36"/>
        <v>Order specific</v>
      </c>
      <c r="X86" s="135" t="str">
        <f t="shared" si="37"/>
        <v>C</v>
      </c>
      <c r="Y86" s="39" t="str">
        <f t="shared" si="38"/>
        <v/>
      </c>
      <c r="Z86" s="39">
        <f t="shared" si="39"/>
        <v>0</v>
      </c>
      <c r="AA86" s="119"/>
    </row>
    <row r="87" spans="1:27" x14ac:dyDescent="0.25">
      <c r="A87" s="34" t="s">
        <v>2423</v>
      </c>
      <c r="B87" s="36" t="s">
        <v>331</v>
      </c>
      <c r="C87" s="166" t="s">
        <v>239</v>
      </c>
      <c r="D87" s="166">
        <v>202</v>
      </c>
      <c r="E87" s="166" t="s">
        <v>3608</v>
      </c>
      <c r="F87" s="167" t="s">
        <v>3608</v>
      </c>
      <c r="G87" s="36" t="s">
        <v>165</v>
      </c>
      <c r="H87" s="36" t="s">
        <v>235</v>
      </c>
      <c r="I87" s="186">
        <v>2100</v>
      </c>
      <c r="J87" s="168">
        <v>5</v>
      </c>
      <c r="K87" s="133">
        <v>0</v>
      </c>
      <c r="L87" s="150">
        <v>3.07</v>
      </c>
      <c r="M87" s="133">
        <v>0</v>
      </c>
      <c r="N87" s="133">
        <v>0</v>
      </c>
      <c r="O87" s="130">
        <v>0</v>
      </c>
      <c r="P87" s="37">
        <f t="shared" si="29"/>
        <v>15.35</v>
      </c>
      <c r="Q87" s="38" t="str">
        <f t="shared" si="30"/>
        <v/>
      </c>
      <c r="R87" s="35">
        <f t="shared" si="31"/>
        <v>0</v>
      </c>
      <c r="S87" s="35">
        <f t="shared" si="32"/>
        <v>0</v>
      </c>
      <c r="T87" s="139">
        <f t="shared" si="33"/>
        <v>0</v>
      </c>
      <c r="U87" s="35">
        <f t="shared" si="34"/>
        <v>0</v>
      </c>
      <c r="V87" s="39" t="str">
        <f t="shared" si="35"/>
        <v>Order specific</v>
      </c>
      <c r="W87" s="39" t="str">
        <f t="shared" si="36"/>
        <v>Order specific</v>
      </c>
      <c r="X87" s="135" t="str">
        <f t="shared" si="37"/>
        <v>C</v>
      </c>
      <c r="Y87" s="39" t="str">
        <f t="shared" si="38"/>
        <v/>
      </c>
      <c r="Z87" s="39">
        <f t="shared" si="39"/>
        <v>0</v>
      </c>
      <c r="AA87" s="119"/>
    </row>
    <row r="88" spans="1:27" x14ac:dyDescent="0.25">
      <c r="A88" s="34" t="s">
        <v>2424</v>
      </c>
      <c r="B88" s="36" t="s">
        <v>332</v>
      </c>
      <c r="C88" s="166" t="s">
        <v>333</v>
      </c>
      <c r="D88" s="166">
        <v>105</v>
      </c>
      <c r="E88" s="166" t="s">
        <v>3608</v>
      </c>
      <c r="F88" s="167" t="s">
        <v>3608</v>
      </c>
      <c r="G88" s="36" t="s">
        <v>165</v>
      </c>
      <c r="H88" s="36" t="s">
        <v>235</v>
      </c>
      <c r="I88" s="186">
        <v>2100</v>
      </c>
      <c r="J88" s="168">
        <v>86</v>
      </c>
      <c r="K88" s="133">
        <v>0</v>
      </c>
      <c r="L88" s="150">
        <v>0.35</v>
      </c>
      <c r="M88" s="133">
        <v>0</v>
      </c>
      <c r="N88" s="133">
        <v>0</v>
      </c>
      <c r="O88" s="130">
        <v>82</v>
      </c>
      <c r="P88" s="37">
        <f t="shared" si="29"/>
        <v>30.099999999999998</v>
      </c>
      <c r="Q88" s="38">
        <f t="shared" si="30"/>
        <v>22.256097560975608</v>
      </c>
      <c r="R88" s="35">
        <f t="shared" si="31"/>
        <v>0</v>
      </c>
      <c r="S88" s="35">
        <f t="shared" si="32"/>
        <v>0</v>
      </c>
      <c r="T88" s="139">
        <f t="shared" si="33"/>
        <v>0</v>
      </c>
      <c r="U88" s="35">
        <f t="shared" si="34"/>
        <v>28.7</v>
      </c>
      <c r="V88" s="39" t="str">
        <f t="shared" si="35"/>
        <v>Order specific</v>
      </c>
      <c r="W88" s="39" t="str">
        <f t="shared" si="36"/>
        <v>Order specific</v>
      </c>
      <c r="X88" s="135" t="str">
        <f t="shared" si="37"/>
        <v>C</v>
      </c>
      <c r="Y88" s="39" t="str">
        <f t="shared" si="38"/>
        <v/>
      </c>
      <c r="Z88" s="39">
        <f t="shared" si="39"/>
        <v>0</v>
      </c>
      <c r="AA88" s="119"/>
    </row>
    <row r="89" spans="1:27" x14ac:dyDescent="0.25">
      <c r="A89" s="34" t="s">
        <v>2425</v>
      </c>
      <c r="B89" s="36" t="s">
        <v>334</v>
      </c>
      <c r="C89" s="166" t="s">
        <v>239</v>
      </c>
      <c r="D89" s="166">
        <v>212</v>
      </c>
      <c r="E89" s="166" t="s">
        <v>3608</v>
      </c>
      <c r="F89" s="167" t="s">
        <v>3608</v>
      </c>
      <c r="G89" s="36" t="s">
        <v>165</v>
      </c>
      <c r="H89" s="36" t="s">
        <v>235</v>
      </c>
      <c r="I89" s="186">
        <v>2100</v>
      </c>
      <c r="J89" s="168">
        <v>112</v>
      </c>
      <c r="K89" s="133">
        <v>0</v>
      </c>
      <c r="L89" s="150">
        <v>1</v>
      </c>
      <c r="M89" s="133">
        <v>0</v>
      </c>
      <c r="N89" s="133">
        <v>0</v>
      </c>
      <c r="O89" s="130">
        <v>196</v>
      </c>
      <c r="P89" s="37">
        <f t="shared" si="29"/>
        <v>112</v>
      </c>
      <c r="Q89" s="38">
        <f t="shared" si="30"/>
        <v>160.15306122448979</v>
      </c>
      <c r="R89" s="35">
        <f t="shared" si="31"/>
        <v>0</v>
      </c>
      <c r="S89" s="35">
        <f t="shared" si="32"/>
        <v>0</v>
      </c>
      <c r="T89" s="139">
        <f t="shared" si="33"/>
        <v>0</v>
      </c>
      <c r="U89" s="35">
        <f t="shared" si="34"/>
        <v>196</v>
      </c>
      <c r="V89" s="39" t="str">
        <f t="shared" si="35"/>
        <v>Order specific</v>
      </c>
      <c r="W89" s="39" t="str">
        <f t="shared" si="36"/>
        <v>Order specific</v>
      </c>
      <c r="X89" s="135" t="str">
        <f t="shared" si="37"/>
        <v>C</v>
      </c>
      <c r="Y89" s="39" t="str">
        <f t="shared" si="38"/>
        <v/>
      </c>
      <c r="Z89" s="39">
        <f t="shared" si="39"/>
        <v>0</v>
      </c>
      <c r="AA89" s="119"/>
    </row>
    <row r="90" spans="1:27" x14ac:dyDescent="0.25">
      <c r="A90" s="34" t="s">
        <v>2426</v>
      </c>
      <c r="B90" s="36" t="s">
        <v>335</v>
      </c>
      <c r="C90" s="166" t="s">
        <v>239</v>
      </c>
      <c r="D90" s="166">
        <v>212</v>
      </c>
      <c r="E90" s="166" t="s">
        <v>3608</v>
      </c>
      <c r="F90" s="167" t="s">
        <v>3608</v>
      </c>
      <c r="G90" s="36" t="s">
        <v>165</v>
      </c>
      <c r="H90" s="36" t="s">
        <v>235</v>
      </c>
      <c r="I90" s="186">
        <v>2100</v>
      </c>
      <c r="J90" s="168">
        <v>112</v>
      </c>
      <c r="K90" s="133">
        <v>0</v>
      </c>
      <c r="L90" s="150">
        <v>1</v>
      </c>
      <c r="M90" s="133">
        <v>0</v>
      </c>
      <c r="N90" s="133">
        <v>0</v>
      </c>
      <c r="O90" s="130">
        <v>192</v>
      </c>
      <c r="P90" s="37">
        <f t="shared" si="29"/>
        <v>112</v>
      </c>
      <c r="Q90" s="38">
        <f t="shared" si="30"/>
        <v>212.91666666666669</v>
      </c>
      <c r="R90" s="35">
        <f t="shared" si="31"/>
        <v>0</v>
      </c>
      <c r="S90" s="35">
        <f t="shared" si="32"/>
        <v>0</v>
      </c>
      <c r="T90" s="139">
        <f t="shared" si="33"/>
        <v>0</v>
      </c>
      <c r="U90" s="35">
        <f t="shared" si="34"/>
        <v>192</v>
      </c>
      <c r="V90" s="39" t="str">
        <f t="shared" si="35"/>
        <v>Order specific</v>
      </c>
      <c r="W90" s="39" t="str">
        <f t="shared" si="36"/>
        <v>Order specific</v>
      </c>
      <c r="X90" s="135" t="str">
        <f t="shared" si="37"/>
        <v>C</v>
      </c>
      <c r="Y90" s="39" t="str">
        <f t="shared" si="38"/>
        <v/>
      </c>
      <c r="Z90" s="39">
        <f t="shared" si="39"/>
        <v>0</v>
      </c>
      <c r="AA90" s="119"/>
    </row>
    <row r="91" spans="1:27" x14ac:dyDescent="0.25">
      <c r="A91" s="34" t="s">
        <v>2427</v>
      </c>
      <c r="B91" s="36" t="s">
        <v>336</v>
      </c>
      <c r="C91" s="166" t="s">
        <v>239</v>
      </c>
      <c r="D91" s="166">
        <v>202</v>
      </c>
      <c r="E91" s="166" t="s">
        <v>3608</v>
      </c>
      <c r="F91" s="167" t="s">
        <v>3608</v>
      </c>
      <c r="G91" s="36" t="s">
        <v>165</v>
      </c>
      <c r="H91" s="36" t="s">
        <v>235</v>
      </c>
      <c r="I91" s="186">
        <v>2100</v>
      </c>
      <c r="J91" s="168">
        <v>40</v>
      </c>
      <c r="K91" s="133">
        <v>0</v>
      </c>
      <c r="L91" s="150">
        <v>7.7</v>
      </c>
      <c r="M91" s="133">
        <v>0</v>
      </c>
      <c r="N91" s="133">
        <v>0</v>
      </c>
      <c r="O91" s="130">
        <v>96</v>
      </c>
      <c r="P91" s="37">
        <f t="shared" si="29"/>
        <v>308</v>
      </c>
      <c r="Q91" s="38">
        <f t="shared" si="30"/>
        <v>425.83333333333337</v>
      </c>
      <c r="R91" s="35">
        <f t="shared" si="31"/>
        <v>0</v>
      </c>
      <c r="S91" s="35">
        <f t="shared" si="32"/>
        <v>0</v>
      </c>
      <c r="T91" s="139">
        <f t="shared" si="33"/>
        <v>0</v>
      </c>
      <c r="U91" s="35">
        <f t="shared" si="34"/>
        <v>739.2</v>
      </c>
      <c r="V91" s="39" t="str">
        <f t="shared" si="35"/>
        <v>Order specific</v>
      </c>
      <c r="W91" s="39" t="str">
        <f t="shared" si="36"/>
        <v>Order specific</v>
      </c>
      <c r="X91" s="135" t="str">
        <f t="shared" si="37"/>
        <v>C</v>
      </c>
      <c r="Y91" s="39" t="str">
        <f t="shared" si="38"/>
        <v/>
      </c>
      <c r="Z91" s="39">
        <f t="shared" si="39"/>
        <v>0</v>
      </c>
      <c r="AA91" s="119"/>
    </row>
    <row r="92" spans="1:27" x14ac:dyDescent="0.25">
      <c r="A92" s="34" t="s">
        <v>2428</v>
      </c>
      <c r="B92" s="36" t="s">
        <v>337</v>
      </c>
      <c r="C92" s="166" t="s">
        <v>239</v>
      </c>
      <c r="D92" s="166">
        <v>202</v>
      </c>
      <c r="E92" s="166" t="s">
        <v>3608</v>
      </c>
      <c r="F92" s="167" t="s">
        <v>3608</v>
      </c>
      <c r="G92" s="36" t="s">
        <v>165</v>
      </c>
      <c r="H92" s="36" t="s">
        <v>235</v>
      </c>
      <c r="I92" s="186">
        <v>2100</v>
      </c>
      <c r="J92" s="168">
        <v>40</v>
      </c>
      <c r="K92" s="133">
        <v>0</v>
      </c>
      <c r="L92" s="150">
        <v>3.19</v>
      </c>
      <c r="M92" s="133">
        <v>0</v>
      </c>
      <c r="N92" s="133">
        <v>0</v>
      </c>
      <c r="O92" s="130">
        <v>96</v>
      </c>
      <c r="P92" s="37">
        <f t="shared" si="29"/>
        <v>127.6</v>
      </c>
      <c r="Q92" s="38">
        <f t="shared" si="30"/>
        <v>152.08333333333334</v>
      </c>
      <c r="R92" s="35">
        <f t="shared" si="31"/>
        <v>0</v>
      </c>
      <c r="S92" s="35">
        <f t="shared" si="32"/>
        <v>0</v>
      </c>
      <c r="T92" s="139">
        <f t="shared" si="33"/>
        <v>0</v>
      </c>
      <c r="U92" s="35">
        <f t="shared" si="34"/>
        <v>306.24</v>
      </c>
      <c r="V92" s="39" t="str">
        <f t="shared" si="35"/>
        <v>Order specific</v>
      </c>
      <c r="W92" s="39" t="str">
        <f t="shared" si="36"/>
        <v>Order specific</v>
      </c>
      <c r="X92" s="135" t="str">
        <f t="shared" si="37"/>
        <v>C</v>
      </c>
      <c r="Y92" s="39" t="str">
        <f t="shared" si="38"/>
        <v/>
      </c>
      <c r="Z92" s="39">
        <f t="shared" si="39"/>
        <v>0</v>
      </c>
      <c r="AA92" s="119"/>
    </row>
    <row r="93" spans="1:27" x14ac:dyDescent="0.25">
      <c r="A93" s="34" t="s">
        <v>2429</v>
      </c>
      <c r="B93" s="36" t="s">
        <v>338</v>
      </c>
      <c r="C93" s="166" t="s">
        <v>239</v>
      </c>
      <c r="D93" s="166">
        <v>202</v>
      </c>
      <c r="E93" s="166" t="s">
        <v>3608</v>
      </c>
      <c r="F93" s="167" t="s">
        <v>3608</v>
      </c>
      <c r="G93" s="36" t="s">
        <v>165</v>
      </c>
      <c r="H93" s="36" t="s">
        <v>235</v>
      </c>
      <c r="I93" s="186">
        <v>2100</v>
      </c>
      <c r="J93" s="168">
        <v>40</v>
      </c>
      <c r="K93" s="133">
        <v>0</v>
      </c>
      <c r="L93" s="150">
        <v>2.59</v>
      </c>
      <c r="M93" s="133">
        <v>0</v>
      </c>
      <c r="N93" s="133">
        <v>0</v>
      </c>
      <c r="O93" s="130">
        <v>96</v>
      </c>
      <c r="P93" s="37">
        <f t="shared" si="29"/>
        <v>103.6</v>
      </c>
      <c r="Q93" s="38">
        <f t="shared" si="30"/>
        <v>152.08333333333334</v>
      </c>
      <c r="R93" s="35">
        <f t="shared" si="31"/>
        <v>0</v>
      </c>
      <c r="S93" s="35">
        <f t="shared" si="32"/>
        <v>0</v>
      </c>
      <c r="T93" s="139">
        <f t="shared" si="33"/>
        <v>0</v>
      </c>
      <c r="U93" s="35">
        <f t="shared" si="34"/>
        <v>248.64</v>
      </c>
      <c r="V93" s="39" t="str">
        <f t="shared" si="35"/>
        <v>Order specific</v>
      </c>
      <c r="W93" s="39" t="str">
        <f t="shared" si="36"/>
        <v>Order specific</v>
      </c>
      <c r="X93" s="135" t="str">
        <f t="shared" si="37"/>
        <v>C</v>
      </c>
      <c r="Y93" s="39" t="str">
        <f t="shared" si="38"/>
        <v/>
      </c>
      <c r="Z93" s="39">
        <f t="shared" si="39"/>
        <v>0</v>
      </c>
      <c r="AA93" s="119"/>
    </row>
    <row r="94" spans="1:27" x14ac:dyDescent="0.25">
      <c r="A94" s="34" t="s">
        <v>2430</v>
      </c>
      <c r="B94" s="36" t="s">
        <v>339</v>
      </c>
      <c r="C94" s="166" t="s">
        <v>239</v>
      </c>
      <c r="D94" s="166">
        <v>202</v>
      </c>
      <c r="E94" s="166" t="s">
        <v>3608</v>
      </c>
      <c r="F94" s="167" t="s">
        <v>3608</v>
      </c>
      <c r="G94" s="36" t="s">
        <v>165</v>
      </c>
      <c r="H94" s="36" t="s">
        <v>235</v>
      </c>
      <c r="I94" s="186">
        <v>2100</v>
      </c>
      <c r="J94" s="168">
        <v>34</v>
      </c>
      <c r="K94" s="133">
        <v>0</v>
      </c>
      <c r="L94" s="150">
        <v>32.82</v>
      </c>
      <c r="M94" s="133">
        <v>0</v>
      </c>
      <c r="N94" s="133">
        <v>0</v>
      </c>
      <c r="O94" s="130">
        <v>85</v>
      </c>
      <c r="P94" s="37">
        <f t="shared" si="29"/>
        <v>1115.8800000000001</v>
      </c>
      <c r="Q94" s="38">
        <f t="shared" si="30"/>
        <v>171.76470588235293</v>
      </c>
      <c r="R94" s="35">
        <f t="shared" si="31"/>
        <v>0</v>
      </c>
      <c r="S94" s="35">
        <f t="shared" si="32"/>
        <v>0</v>
      </c>
      <c r="T94" s="139">
        <f t="shared" si="33"/>
        <v>0</v>
      </c>
      <c r="U94" s="35">
        <f t="shared" si="34"/>
        <v>2789.7</v>
      </c>
      <c r="V94" s="39" t="str">
        <f t="shared" si="35"/>
        <v>Order specific</v>
      </c>
      <c r="W94" s="39" t="str">
        <f t="shared" si="36"/>
        <v>Order specific</v>
      </c>
      <c r="X94" s="135" t="str">
        <f t="shared" si="37"/>
        <v>B</v>
      </c>
      <c r="Y94" s="39" t="str">
        <f t="shared" si="38"/>
        <v/>
      </c>
      <c r="Z94" s="39">
        <f t="shared" si="39"/>
        <v>0</v>
      </c>
      <c r="AA94" s="119"/>
    </row>
    <row r="95" spans="1:27" x14ac:dyDescent="0.25">
      <c r="A95" s="34" t="s">
        <v>2431</v>
      </c>
      <c r="B95" s="36" t="s">
        <v>340</v>
      </c>
      <c r="C95" s="166" t="s">
        <v>239</v>
      </c>
      <c r="D95" s="166">
        <v>202</v>
      </c>
      <c r="E95" s="166" t="s">
        <v>3608</v>
      </c>
      <c r="F95" s="167" t="s">
        <v>3608</v>
      </c>
      <c r="G95" s="36" t="s">
        <v>165</v>
      </c>
      <c r="H95" s="36" t="s">
        <v>235</v>
      </c>
      <c r="I95" s="186">
        <v>2100</v>
      </c>
      <c r="J95" s="168">
        <v>34</v>
      </c>
      <c r="K95" s="133">
        <v>0</v>
      </c>
      <c r="L95" s="150">
        <v>32.82</v>
      </c>
      <c r="M95" s="133">
        <v>0</v>
      </c>
      <c r="N95" s="133">
        <v>0</v>
      </c>
      <c r="O95" s="130">
        <v>79</v>
      </c>
      <c r="P95" s="37">
        <f t="shared" si="29"/>
        <v>1115.8800000000001</v>
      </c>
      <c r="Q95" s="38">
        <f t="shared" si="30"/>
        <v>157.08860759493672</v>
      </c>
      <c r="R95" s="35">
        <f t="shared" si="31"/>
        <v>0</v>
      </c>
      <c r="S95" s="35">
        <f t="shared" si="32"/>
        <v>0</v>
      </c>
      <c r="T95" s="139">
        <f t="shared" si="33"/>
        <v>0</v>
      </c>
      <c r="U95" s="35">
        <f t="shared" si="34"/>
        <v>2592.7800000000002</v>
      </c>
      <c r="V95" s="39" t="str">
        <f t="shared" si="35"/>
        <v>Order specific</v>
      </c>
      <c r="W95" s="39" t="str">
        <f t="shared" si="36"/>
        <v>Order specific</v>
      </c>
      <c r="X95" s="135" t="str">
        <f t="shared" si="37"/>
        <v>B</v>
      </c>
      <c r="Y95" s="39" t="str">
        <f t="shared" si="38"/>
        <v/>
      </c>
      <c r="Z95" s="39">
        <f t="shared" si="39"/>
        <v>0</v>
      </c>
      <c r="AA95" s="119"/>
    </row>
    <row r="96" spans="1:27" x14ac:dyDescent="0.25">
      <c r="A96" s="34" t="s">
        <v>2432</v>
      </c>
      <c r="B96" s="36" t="s">
        <v>341</v>
      </c>
      <c r="C96" s="166" t="s">
        <v>239</v>
      </c>
      <c r="D96" s="166">
        <v>202</v>
      </c>
      <c r="E96" s="166" t="s">
        <v>3608</v>
      </c>
      <c r="F96" s="167" t="s">
        <v>3608</v>
      </c>
      <c r="G96" s="36" t="s">
        <v>165</v>
      </c>
      <c r="H96" s="36" t="s">
        <v>235</v>
      </c>
      <c r="I96" s="186">
        <v>2100</v>
      </c>
      <c r="J96" s="168">
        <v>38</v>
      </c>
      <c r="K96" s="133">
        <v>0</v>
      </c>
      <c r="L96" s="150">
        <v>41.27</v>
      </c>
      <c r="M96" s="133">
        <v>0</v>
      </c>
      <c r="N96" s="133">
        <v>0</v>
      </c>
      <c r="O96" s="130">
        <v>79</v>
      </c>
      <c r="P96" s="37">
        <f t="shared" si="29"/>
        <v>1568.2600000000002</v>
      </c>
      <c r="Q96" s="38">
        <f t="shared" si="30"/>
        <v>157.08860759493672</v>
      </c>
      <c r="R96" s="35">
        <f t="shared" si="31"/>
        <v>0</v>
      </c>
      <c r="S96" s="35">
        <f t="shared" si="32"/>
        <v>0</v>
      </c>
      <c r="T96" s="139">
        <f t="shared" si="33"/>
        <v>0</v>
      </c>
      <c r="U96" s="35">
        <f t="shared" si="34"/>
        <v>3260.3300000000004</v>
      </c>
      <c r="V96" s="39" t="str">
        <f t="shared" si="35"/>
        <v>Order specific</v>
      </c>
      <c r="W96" s="39" t="str">
        <f t="shared" si="36"/>
        <v>Order specific</v>
      </c>
      <c r="X96" s="135" t="str">
        <f t="shared" si="37"/>
        <v>B</v>
      </c>
      <c r="Y96" s="39" t="str">
        <f t="shared" si="38"/>
        <v/>
      </c>
      <c r="Z96" s="39">
        <f t="shared" si="39"/>
        <v>0</v>
      </c>
      <c r="AA96" s="119"/>
    </row>
    <row r="97" spans="1:27" x14ac:dyDescent="0.25">
      <c r="A97" s="34" t="s">
        <v>2433</v>
      </c>
      <c r="B97" s="36" t="s">
        <v>342</v>
      </c>
      <c r="C97" s="166" t="s">
        <v>239</v>
      </c>
      <c r="D97" s="166">
        <v>202</v>
      </c>
      <c r="E97" s="166" t="s">
        <v>3608</v>
      </c>
      <c r="F97" s="167" t="s">
        <v>3608</v>
      </c>
      <c r="G97" s="36" t="s">
        <v>165</v>
      </c>
      <c r="H97" s="36" t="s">
        <v>235</v>
      </c>
      <c r="I97" s="186">
        <v>2100</v>
      </c>
      <c r="J97" s="168">
        <v>41</v>
      </c>
      <c r="K97" s="133">
        <v>0</v>
      </c>
      <c r="L97" s="150">
        <v>16.5</v>
      </c>
      <c r="M97" s="133">
        <v>0</v>
      </c>
      <c r="N97" s="133">
        <v>0</v>
      </c>
      <c r="O97" s="130">
        <v>91</v>
      </c>
      <c r="P97" s="37">
        <f t="shared" si="29"/>
        <v>676.5</v>
      </c>
      <c r="Q97" s="38">
        <f t="shared" si="30"/>
        <v>152.41758241758242</v>
      </c>
      <c r="R97" s="35">
        <f t="shared" si="31"/>
        <v>0</v>
      </c>
      <c r="S97" s="35">
        <f t="shared" si="32"/>
        <v>0</v>
      </c>
      <c r="T97" s="139">
        <f t="shared" si="33"/>
        <v>0</v>
      </c>
      <c r="U97" s="35">
        <f t="shared" si="34"/>
        <v>1501.5</v>
      </c>
      <c r="V97" s="39" t="str">
        <f t="shared" si="35"/>
        <v>Order specific</v>
      </c>
      <c r="W97" s="39" t="str">
        <f t="shared" si="36"/>
        <v>Order specific</v>
      </c>
      <c r="X97" s="135" t="str">
        <f t="shared" si="37"/>
        <v>C</v>
      </c>
      <c r="Y97" s="39" t="str">
        <f t="shared" si="38"/>
        <v/>
      </c>
      <c r="Z97" s="39">
        <f t="shared" si="39"/>
        <v>0</v>
      </c>
      <c r="AA97" s="119"/>
    </row>
    <row r="98" spans="1:27" x14ac:dyDescent="0.25">
      <c r="A98" s="34" t="s">
        <v>2434</v>
      </c>
      <c r="B98" s="36" t="s">
        <v>342</v>
      </c>
      <c r="C98" s="166" t="s">
        <v>239</v>
      </c>
      <c r="D98" s="166">
        <v>202</v>
      </c>
      <c r="E98" s="166" t="s">
        <v>3608</v>
      </c>
      <c r="F98" s="167" t="s">
        <v>3608</v>
      </c>
      <c r="G98" s="36" t="s">
        <v>165</v>
      </c>
      <c r="H98" s="36" t="s">
        <v>235</v>
      </c>
      <c r="I98" s="186">
        <v>2100</v>
      </c>
      <c r="J98" s="168">
        <v>40</v>
      </c>
      <c r="K98" s="133">
        <v>0</v>
      </c>
      <c r="L98" s="150">
        <v>10</v>
      </c>
      <c r="M98" s="133">
        <v>0</v>
      </c>
      <c r="N98" s="133">
        <v>0</v>
      </c>
      <c r="O98" s="130">
        <v>92</v>
      </c>
      <c r="P98" s="37">
        <f t="shared" si="29"/>
        <v>400</v>
      </c>
      <c r="Q98" s="38">
        <f t="shared" si="30"/>
        <v>162.66304347826087</v>
      </c>
      <c r="R98" s="35">
        <f t="shared" si="31"/>
        <v>0</v>
      </c>
      <c r="S98" s="35">
        <f t="shared" si="32"/>
        <v>0</v>
      </c>
      <c r="T98" s="139">
        <f t="shared" si="33"/>
        <v>0</v>
      </c>
      <c r="U98" s="35">
        <f t="shared" si="34"/>
        <v>920</v>
      </c>
      <c r="V98" s="39" t="str">
        <f t="shared" si="35"/>
        <v>Order specific</v>
      </c>
      <c r="W98" s="39" t="str">
        <f t="shared" si="36"/>
        <v>Order specific</v>
      </c>
      <c r="X98" s="135" t="str">
        <f t="shared" si="37"/>
        <v>C</v>
      </c>
      <c r="Y98" s="39" t="str">
        <f t="shared" si="38"/>
        <v/>
      </c>
      <c r="Z98" s="39">
        <f t="shared" si="39"/>
        <v>0</v>
      </c>
      <c r="AA98" s="119"/>
    </row>
    <row r="99" spans="1:27" x14ac:dyDescent="0.25">
      <c r="A99" s="34" t="s">
        <v>2435</v>
      </c>
      <c r="B99" s="36" t="s">
        <v>343</v>
      </c>
      <c r="C99" s="166" t="s">
        <v>239</v>
      </c>
      <c r="D99" s="166">
        <v>202</v>
      </c>
      <c r="E99" s="166" t="s">
        <v>3608</v>
      </c>
      <c r="F99" s="167" t="s">
        <v>3608</v>
      </c>
      <c r="G99" s="36" t="s">
        <v>165</v>
      </c>
      <c r="H99" s="36" t="s">
        <v>235</v>
      </c>
      <c r="I99" s="186">
        <v>2100</v>
      </c>
      <c r="J99" s="168">
        <v>56</v>
      </c>
      <c r="K99" s="133">
        <v>0</v>
      </c>
      <c r="L99" s="150">
        <v>2.86</v>
      </c>
      <c r="M99" s="133">
        <v>0</v>
      </c>
      <c r="N99" s="133">
        <v>0</v>
      </c>
      <c r="O99" s="130">
        <v>98</v>
      </c>
      <c r="P99" s="37">
        <f t="shared" si="29"/>
        <v>160.16</v>
      </c>
      <c r="Q99" s="38">
        <f t="shared" si="30"/>
        <v>148.9795918367347</v>
      </c>
      <c r="R99" s="35">
        <f t="shared" si="31"/>
        <v>0</v>
      </c>
      <c r="S99" s="35">
        <f t="shared" si="32"/>
        <v>0</v>
      </c>
      <c r="T99" s="139">
        <f t="shared" si="33"/>
        <v>0</v>
      </c>
      <c r="U99" s="35">
        <f t="shared" si="34"/>
        <v>280.27999999999997</v>
      </c>
      <c r="V99" s="39" t="str">
        <f t="shared" si="35"/>
        <v>Order specific</v>
      </c>
      <c r="W99" s="39" t="str">
        <f t="shared" si="36"/>
        <v>Order specific</v>
      </c>
      <c r="X99" s="135" t="str">
        <f t="shared" si="37"/>
        <v>C</v>
      </c>
      <c r="Y99" s="39" t="str">
        <f t="shared" si="38"/>
        <v/>
      </c>
      <c r="Z99" s="39">
        <f t="shared" si="39"/>
        <v>0</v>
      </c>
      <c r="AA99" s="119"/>
    </row>
    <row r="100" spans="1:27" x14ac:dyDescent="0.25">
      <c r="A100" s="34" t="s">
        <v>2717</v>
      </c>
      <c r="B100" s="36" t="s">
        <v>344</v>
      </c>
      <c r="C100" s="166" t="s">
        <v>239</v>
      </c>
      <c r="D100" s="166">
        <v>202</v>
      </c>
      <c r="E100" s="166" t="s">
        <v>3608</v>
      </c>
      <c r="F100" s="167" t="s">
        <v>3608</v>
      </c>
      <c r="G100" s="36" t="s">
        <v>165</v>
      </c>
      <c r="H100" s="36" t="s">
        <v>235</v>
      </c>
      <c r="I100" s="186">
        <v>2100</v>
      </c>
      <c r="J100" s="168">
        <v>41</v>
      </c>
      <c r="K100" s="133">
        <v>1</v>
      </c>
      <c r="L100" s="150">
        <v>35.630000000000003</v>
      </c>
      <c r="M100" s="133">
        <v>0</v>
      </c>
      <c r="N100" s="133">
        <v>0</v>
      </c>
      <c r="O100" s="130">
        <v>96</v>
      </c>
      <c r="P100" s="37">
        <f t="shared" si="29"/>
        <v>1460.8300000000002</v>
      </c>
      <c r="Q100" s="38">
        <f t="shared" si="30"/>
        <v>212.91666666666669</v>
      </c>
      <c r="R100" s="35">
        <f t="shared" si="31"/>
        <v>0</v>
      </c>
      <c r="S100" s="35">
        <f t="shared" si="32"/>
        <v>0</v>
      </c>
      <c r="T100" s="139">
        <f t="shared" si="33"/>
        <v>35.630000000000003</v>
      </c>
      <c r="U100" s="35">
        <f t="shared" si="34"/>
        <v>3420.4800000000005</v>
      </c>
      <c r="V100" s="39" t="str">
        <f t="shared" si="35"/>
        <v>Order specific</v>
      </c>
      <c r="W100" s="39" t="str">
        <f t="shared" si="36"/>
        <v>Order specific</v>
      </c>
      <c r="X100" s="135" t="str">
        <f t="shared" si="37"/>
        <v>B</v>
      </c>
      <c r="Y100" s="39" t="str">
        <f t="shared" si="38"/>
        <v/>
      </c>
      <c r="Z100" s="39">
        <f t="shared" si="39"/>
        <v>0</v>
      </c>
      <c r="AA100" s="119"/>
    </row>
    <row r="101" spans="1:27" x14ac:dyDescent="0.25">
      <c r="A101" s="34" t="s">
        <v>2718</v>
      </c>
      <c r="B101" s="36" t="s">
        <v>345</v>
      </c>
      <c r="C101" s="166" t="s">
        <v>239</v>
      </c>
      <c r="D101" s="166">
        <v>202</v>
      </c>
      <c r="E101" s="166" t="s">
        <v>3608</v>
      </c>
      <c r="F101" s="167" t="s">
        <v>3608</v>
      </c>
      <c r="G101" s="36" t="s">
        <v>165</v>
      </c>
      <c r="H101" s="36" t="s">
        <v>235</v>
      </c>
      <c r="I101" s="186">
        <v>2100</v>
      </c>
      <c r="J101" s="168">
        <v>40</v>
      </c>
      <c r="K101" s="133">
        <v>1</v>
      </c>
      <c r="L101" s="150">
        <v>23.24</v>
      </c>
      <c r="M101" s="133">
        <v>0</v>
      </c>
      <c r="N101" s="133">
        <v>0</v>
      </c>
      <c r="O101" s="130">
        <v>91</v>
      </c>
      <c r="P101" s="37">
        <f t="shared" si="29"/>
        <v>929.59999999999991</v>
      </c>
      <c r="Q101" s="38">
        <f t="shared" si="30"/>
        <v>164.45054945054946</v>
      </c>
      <c r="R101" s="35">
        <f t="shared" si="31"/>
        <v>0</v>
      </c>
      <c r="S101" s="35">
        <f t="shared" si="32"/>
        <v>0</v>
      </c>
      <c r="T101" s="139">
        <f t="shared" si="33"/>
        <v>23.24</v>
      </c>
      <c r="U101" s="35">
        <f t="shared" si="34"/>
        <v>2114.8399999999997</v>
      </c>
      <c r="V101" s="39" t="str">
        <f t="shared" si="35"/>
        <v>Order specific</v>
      </c>
      <c r="W101" s="39" t="str">
        <f t="shared" si="36"/>
        <v>Order specific</v>
      </c>
      <c r="X101" s="135" t="str">
        <f t="shared" si="37"/>
        <v>B</v>
      </c>
      <c r="Y101" s="39" t="str">
        <f t="shared" si="38"/>
        <v/>
      </c>
      <c r="Z101" s="39">
        <f t="shared" si="39"/>
        <v>0</v>
      </c>
      <c r="AA101" s="119"/>
    </row>
    <row r="102" spans="1:27" x14ac:dyDescent="0.25">
      <c r="A102" s="34" t="s">
        <v>2436</v>
      </c>
      <c r="B102" s="36" t="s">
        <v>346</v>
      </c>
      <c r="C102" s="166" t="s">
        <v>239</v>
      </c>
      <c r="D102" s="166">
        <v>202</v>
      </c>
      <c r="E102" s="166" t="s">
        <v>3608</v>
      </c>
      <c r="F102" s="167" t="s">
        <v>3608</v>
      </c>
      <c r="G102" s="36" t="s">
        <v>165</v>
      </c>
      <c r="H102" s="36" t="s">
        <v>235</v>
      </c>
      <c r="I102" s="186">
        <v>2100</v>
      </c>
      <c r="J102" s="168">
        <v>41</v>
      </c>
      <c r="K102" s="133">
        <v>0</v>
      </c>
      <c r="L102" s="150">
        <v>10.93</v>
      </c>
      <c r="M102" s="133">
        <v>0</v>
      </c>
      <c r="N102" s="133">
        <v>0</v>
      </c>
      <c r="O102" s="130">
        <v>96</v>
      </c>
      <c r="P102" s="37">
        <f t="shared" si="29"/>
        <v>448.13</v>
      </c>
      <c r="Q102" s="38">
        <f t="shared" si="30"/>
        <v>152.08333333333334</v>
      </c>
      <c r="R102" s="35">
        <f t="shared" si="31"/>
        <v>0</v>
      </c>
      <c r="S102" s="35">
        <f t="shared" si="32"/>
        <v>0</v>
      </c>
      <c r="T102" s="139">
        <f t="shared" si="33"/>
        <v>0</v>
      </c>
      <c r="U102" s="35">
        <f t="shared" si="34"/>
        <v>1049.28</v>
      </c>
      <c r="V102" s="39" t="str">
        <f t="shared" si="35"/>
        <v>Order specific</v>
      </c>
      <c r="W102" s="39" t="str">
        <f t="shared" si="36"/>
        <v>Order specific</v>
      </c>
      <c r="X102" s="135" t="str">
        <f t="shared" si="37"/>
        <v>C</v>
      </c>
      <c r="Y102" s="39" t="str">
        <f t="shared" si="38"/>
        <v/>
      </c>
      <c r="Z102" s="39">
        <f t="shared" si="39"/>
        <v>0</v>
      </c>
      <c r="AA102" s="119"/>
    </row>
    <row r="103" spans="1:27" x14ac:dyDescent="0.25">
      <c r="A103" s="34" t="s">
        <v>2437</v>
      </c>
      <c r="B103" s="36" t="s">
        <v>347</v>
      </c>
      <c r="C103" s="166" t="s">
        <v>239</v>
      </c>
      <c r="D103" s="166">
        <v>202</v>
      </c>
      <c r="E103" s="166" t="s">
        <v>3608</v>
      </c>
      <c r="F103" s="167" t="s">
        <v>3608</v>
      </c>
      <c r="G103" s="36" t="s">
        <v>165</v>
      </c>
      <c r="H103" s="36" t="s">
        <v>235</v>
      </c>
      <c r="I103" s="186">
        <v>2100</v>
      </c>
      <c r="J103" s="168">
        <v>40</v>
      </c>
      <c r="K103" s="133">
        <v>0</v>
      </c>
      <c r="L103" s="150">
        <v>5.58</v>
      </c>
      <c r="M103" s="133">
        <v>0</v>
      </c>
      <c r="N103" s="133">
        <v>0</v>
      </c>
      <c r="O103" s="130">
        <v>91</v>
      </c>
      <c r="P103" s="37">
        <f t="shared" si="29"/>
        <v>223.2</v>
      </c>
      <c r="Q103" s="38">
        <f t="shared" si="30"/>
        <v>164.45054945054946</v>
      </c>
      <c r="R103" s="35">
        <f t="shared" si="31"/>
        <v>0</v>
      </c>
      <c r="S103" s="35">
        <f t="shared" si="32"/>
        <v>0</v>
      </c>
      <c r="T103" s="139">
        <f t="shared" si="33"/>
        <v>0</v>
      </c>
      <c r="U103" s="35">
        <f t="shared" si="34"/>
        <v>507.78000000000003</v>
      </c>
      <c r="V103" s="39" t="str">
        <f t="shared" si="35"/>
        <v>Order specific</v>
      </c>
      <c r="W103" s="39" t="str">
        <f t="shared" si="36"/>
        <v>Order specific</v>
      </c>
      <c r="X103" s="135" t="str">
        <f t="shared" si="37"/>
        <v>C</v>
      </c>
      <c r="Y103" s="39" t="str">
        <f t="shared" si="38"/>
        <v/>
      </c>
      <c r="Z103" s="39">
        <f t="shared" si="39"/>
        <v>0</v>
      </c>
      <c r="AA103" s="119"/>
    </row>
    <row r="104" spans="1:27" x14ac:dyDescent="0.25">
      <c r="A104" s="34" t="s">
        <v>2438</v>
      </c>
      <c r="B104" s="36" t="s">
        <v>348</v>
      </c>
      <c r="C104" s="166" t="s">
        <v>239</v>
      </c>
      <c r="D104" s="166">
        <v>202</v>
      </c>
      <c r="E104" s="166" t="s">
        <v>3608</v>
      </c>
      <c r="F104" s="167" t="s">
        <v>3608</v>
      </c>
      <c r="G104" s="36" t="s">
        <v>165</v>
      </c>
      <c r="H104" s="36" t="s">
        <v>235</v>
      </c>
      <c r="I104" s="186">
        <v>2100</v>
      </c>
      <c r="J104" s="168">
        <v>40</v>
      </c>
      <c r="K104" s="133">
        <v>0</v>
      </c>
      <c r="L104" s="150">
        <v>6.13</v>
      </c>
      <c r="M104" s="133">
        <v>0</v>
      </c>
      <c r="N104" s="133">
        <v>0</v>
      </c>
      <c r="O104" s="130">
        <v>96</v>
      </c>
      <c r="P104" s="37">
        <f t="shared" si="29"/>
        <v>245.2</v>
      </c>
      <c r="Q104" s="38">
        <f t="shared" si="30"/>
        <v>152.08333333333334</v>
      </c>
      <c r="R104" s="35">
        <f t="shared" si="31"/>
        <v>0</v>
      </c>
      <c r="S104" s="35">
        <f t="shared" si="32"/>
        <v>0</v>
      </c>
      <c r="T104" s="139">
        <f t="shared" si="33"/>
        <v>0</v>
      </c>
      <c r="U104" s="35">
        <f t="shared" si="34"/>
        <v>588.48</v>
      </c>
      <c r="V104" s="39" t="str">
        <f t="shared" si="35"/>
        <v>Order specific</v>
      </c>
      <c r="W104" s="39" t="str">
        <f t="shared" si="36"/>
        <v>Order specific</v>
      </c>
      <c r="X104" s="135" t="str">
        <f t="shared" si="37"/>
        <v>C</v>
      </c>
      <c r="Y104" s="39" t="str">
        <f t="shared" si="38"/>
        <v/>
      </c>
      <c r="Z104" s="39">
        <f t="shared" si="39"/>
        <v>0</v>
      </c>
      <c r="AA104" s="119"/>
    </row>
    <row r="105" spans="1:27" x14ac:dyDescent="0.25">
      <c r="A105" s="34" t="s">
        <v>2439</v>
      </c>
      <c r="B105" s="36" t="s">
        <v>349</v>
      </c>
      <c r="C105" s="166" t="s">
        <v>239</v>
      </c>
      <c r="D105" s="166">
        <v>202</v>
      </c>
      <c r="E105" s="166" t="s">
        <v>3608</v>
      </c>
      <c r="F105" s="167" t="s">
        <v>3608</v>
      </c>
      <c r="G105" s="36" t="s">
        <v>165</v>
      </c>
      <c r="H105" s="36" t="s">
        <v>235</v>
      </c>
      <c r="I105" s="186">
        <v>2100</v>
      </c>
      <c r="J105" s="168">
        <v>41</v>
      </c>
      <c r="K105" s="133">
        <v>0</v>
      </c>
      <c r="L105" s="150">
        <v>26.35</v>
      </c>
      <c r="M105" s="133">
        <v>0</v>
      </c>
      <c r="N105" s="133">
        <v>0</v>
      </c>
      <c r="O105" s="130">
        <v>96</v>
      </c>
      <c r="P105" s="37">
        <f t="shared" si="29"/>
        <v>1080.3500000000001</v>
      </c>
      <c r="Q105" s="38">
        <f t="shared" si="30"/>
        <v>152.08333333333334</v>
      </c>
      <c r="R105" s="35">
        <f t="shared" si="31"/>
        <v>0</v>
      </c>
      <c r="S105" s="35">
        <f t="shared" si="32"/>
        <v>0</v>
      </c>
      <c r="T105" s="139">
        <f t="shared" si="33"/>
        <v>0</v>
      </c>
      <c r="U105" s="35">
        <f t="shared" si="34"/>
        <v>2529.6000000000004</v>
      </c>
      <c r="V105" s="39" t="str">
        <f t="shared" si="35"/>
        <v>Order specific</v>
      </c>
      <c r="W105" s="39" t="str">
        <f t="shared" si="36"/>
        <v>Order specific</v>
      </c>
      <c r="X105" s="135" t="str">
        <f t="shared" si="37"/>
        <v>B</v>
      </c>
      <c r="Y105" s="39" t="str">
        <f t="shared" si="38"/>
        <v/>
      </c>
      <c r="Z105" s="39">
        <f t="shared" si="39"/>
        <v>0</v>
      </c>
      <c r="AA105" s="119"/>
    </row>
    <row r="106" spans="1:27" x14ac:dyDescent="0.25">
      <c r="A106" s="34" t="s">
        <v>2719</v>
      </c>
      <c r="B106" s="36" t="s">
        <v>350</v>
      </c>
      <c r="C106" s="166" t="s">
        <v>239</v>
      </c>
      <c r="D106" s="166">
        <v>212</v>
      </c>
      <c r="E106" s="166" t="s">
        <v>3608</v>
      </c>
      <c r="F106" s="167" t="s">
        <v>3608</v>
      </c>
      <c r="G106" s="36" t="s">
        <v>165</v>
      </c>
      <c r="H106" s="36" t="s">
        <v>235</v>
      </c>
      <c r="I106" s="186">
        <v>2100</v>
      </c>
      <c r="J106" s="168">
        <v>56</v>
      </c>
      <c r="K106" s="133">
        <v>0</v>
      </c>
      <c r="L106" s="150">
        <v>4.7</v>
      </c>
      <c r="M106" s="133">
        <v>0</v>
      </c>
      <c r="N106" s="133">
        <v>0</v>
      </c>
      <c r="O106" s="130">
        <v>96</v>
      </c>
      <c r="P106" s="37">
        <f t="shared" si="29"/>
        <v>263.2</v>
      </c>
      <c r="Q106" s="38">
        <f t="shared" ref="Q106:Q137" si="40">+IF(O106=0,"",J105/O106*365)</f>
        <v>155.88541666666666</v>
      </c>
      <c r="R106" s="35">
        <f t="shared" ref="R106:R137" si="41">+L106*M106</f>
        <v>0</v>
      </c>
      <c r="S106" s="35">
        <f t="shared" ref="S106:S137" si="42">+L106*N106/2</f>
        <v>0</v>
      </c>
      <c r="T106" s="139">
        <f t="shared" ref="T106:T137" si="43">+L106*K106</f>
        <v>0</v>
      </c>
      <c r="U106" s="35">
        <f t="shared" ref="U106:U137" si="44">+L106*O106</f>
        <v>451.20000000000005</v>
      </c>
      <c r="V106" s="39" t="str">
        <f t="shared" ref="V106:V137" si="45">IF(G106="Order specific",G106,IF(O106="","Not moving",IF(Q106&lt;15,"&lt;15 days",IF(Q106&lt;30,"&lt;30 days",IF(Q106&lt;90,"&lt;90 days","&gt;90 days")))))</f>
        <v>Order specific</v>
      </c>
      <c r="W106" s="39" t="str">
        <f t="shared" ref="W106:W137" si="46">IF(G106="Order specific",G106,IF(U106=0,4,IF(U106&gt;PERCENTILE(U:U,0.9),1,IF(U106&gt;PERCENTILE(U:U,0.6),2,3))))</f>
        <v>Order specific</v>
      </c>
      <c r="X106" s="135" t="str">
        <f t="shared" ref="X106:X137" si="47">IF(P106=0,"D",IF(P106&gt;PERCENTILE(P:P,0.9),"A",IF(P106&gt;PERCENTILE(P:P,0.6),"B","C")))</f>
        <v>C</v>
      </c>
      <c r="Y106" s="39" t="str">
        <f t="shared" ref="Y106:Y137" si="48">+IF(W106="Order Specific","",IF(W106=4,0,W106*7+IF(I106="Imported",14,0)))</f>
        <v/>
      </c>
      <c r="Z106" s="39">
        <f t="shared" ref="Z106:Z137" si="49">(IF(Y106="",0,IF(Y106=0,P106,P106-IF(Q106&gt;Y106,P106/Q106*Y106,P106))))*66%</f>
        <v>0</v>
      </c>
      <c r="AA106" s="119"/>
    </row>
    <row r="107" spans="1:27" x14ac:dyDescent="0.25">
      <c r="A107" s="34" t="s">
        <v>2440</v>
      </c>
      <c r="B107" s="36" t="s">
        <v>351</v>
      </c>
      <c r="C107" s="166" t="s">
        <v>239</v>
      </c>
      <c r="D107" s="166">
        <v>202</v>
      </c>
      <c r="E107" s="166" t="s">
        <v>3608</v>
      </c>
      <c r="F107" s="167" t="s">
        <v>3608</v>
      </c>
      <c r="G107" s="36" t="s">
        <v>165</v>
      </c>
      <c r="H107" s="36" t="s">
        <v>235</v>
      </c>
      <c r="I107" s="186">
        <v>2100</v>
      </c>
      <c r="J107" s="168">
        <v>56</v>
      </c>
      <c r="K107" s="133">
        <v>0</v>
      </c>
      <c r="L107" s="150">
        <v>5.7</v>
      </c>
      <c r="M107" s="133">
        <v>0</v>
      </c>
      <c r="N107" s="133">
        <v>0</v>
      </c>
      <c r="O107" s="130">
        <v>96</v>
      </c>
      <c r="P107" s="37">
        <f t="shared" si="29"/>
        <v>319.2</v>
      </c>
      <c r="Q107" s="38">
        <f t="shared" si="40"/>
        <v>212.91666666666669</v>
      </c>
      <c r="R107" s="35">
        <f t="shared" si="41"/>
        <v>0</v>
      </c>
      <c r="S107" s="35">
        <f t="shared" si="42"/>
        <v>0</v>
      </c>
      <c r="T107" s="139">
        <f t="shared" si="43"/>
        <v>0</v>
      </c>
      <c r="U107" s="35">
        <f t="shared" si="44"/>
        <v>547.20000000000005</v>
      </c>
      <c r="V107" s="39" t="str">
        <f t="shared" si="45"/>
        <v>Order specific</v>
      </c>
      <c r="W107" s="39" t="str">
        <f t="shared" si="46"/>
        <v>Order specific</v>
      </c>
      <c r="X107" s="135" t="str">
        <f t="shared" si="47"/>
        <v>C</v>
      </c>
      <c r="Y107" s="39" t="str">
        <f t="shared" si="48"/>
        <v/>
      </c>
      <c r="Z107" s="39">
        <f t="shared" si="49"/>
        <v>0</v>
      </c>
      <c r="AA107" s="119"/>
    </row>
    <row r="108" spans="1:27" x14ac:dyDescent="0.25">
      <c r="A108" s="34" t="s">
        <v>2441</v>
      </c>
      <c r="B108" s="36" t="s">
        <v>352</v>
      </c>
      <c r="C108" s="166" t="s">
        <v>239</v>
      </c>
      <c r="D108" s="166">
        <v>202</v>
      </c>
      <c r="E108" s="166" t="s">
        <v>3608</v>
      </c>
      <c r="F108" s="167" t="s">
        <v>3608</v>
      </c>
      <c r="G108" s="36" t="s">
        <v>165</v>
      </c>
      <c r="H108" s="36" t="s">
        <v>235</v>
      </c>
      <c r="I108" s="186">
        <v>2100</v>
      </c>
      <c r="J108" s="168">
        <v>40</v>
      </c>
      <c r="K108" s="133">
        <v>1</v>
      </c>
      <c r="L108" s="150">
        <v>17.28</v>
      </c>
      <c r="M108" s="133">
        <v>0</v>
      </c>
      <c r="N108" s="133">
        <v>0</v>
      </c>
      <c r="O108" s="130">
        <v>96</v>
      </c>
      <c r="P108" s="37">
        <f t="shared" si="29"/>
        <v>691.2</v>
      </c>
      <c r="Q108" s="38">
        <f t="shared" si="40"/>
        <v>212.91666666666669</v>
      </c>
      <c r="R108" s="35">
        <f t="shared" si="41"/>
        <v>0</v>
      </c>
      <c r="S108" s="35">
        <f t="shared" si="42"/>
        <v>0</v>
      </c>
      <c r="T108" s="139">
        <f t="shared" si="43"/>
        <v>17.28</v>
      </c>
      <c r="U108" s="35">
        <f t="shared" si="44"/>
        <v>1658.88</v>
      </c>
      <c r="V108" s="39" t="str">
        <f t="shared" si="45"/>
        <v>Order specific</v>
      </c>
      <c r="W108" s="39" t="str">
        <f t="shared" si="46"/>
        <v>Order specific</v>
      </c>
      <c r="X108" s="135" t="str">
        <f t="shared" si="47"/>
        <v>C</v>
      </c>
      <c r="Y108" s="39" t="str">
        <f t="shared" si="48"/>
        <v/>
      </c>
      <c r="Z108" s="39">
        <f t="shared" si="49"/>
        <v>0</v>
      </c>
      <c r="AA108" s="119"/>
    </row>
    <row r="109" spans="1:27" x14ac:dyDescent="0.25">
      <c r="A109" s="34" t="s">
        <v>2442</v>
      </c>
      <c r="B109" s="36" t="s">
        <v>353</v>
      </c>
      <c r="C109" s="166" t="s">
        <v>239</v>
      </c>
      <c r="D109" s="166">
        <v>202</v>
      </c>
      <c r="E109" s="166" t="s">
        <v>3608</v>
      </c>
      <c r="F109" s="167" t="s">
        <v>3608</v>
      </c>
      <c r="G109" s="36" t="s">
        <v>165</v>
      </c>
      <c r="H109" s="36" t="s">
        <v>235</v>
      </c>
      <c r="I109" s="186">
        <v>2100</v>
      </c>
      <c r="J109" s="168">
        <v>56</v>
      </c>
      <c r="K109" s="133">
        <v>1</v>
      </c>
      <c r="L109" s="150">
        <v>4.6500000000000004</v>
      </c>
      <c r="M109" s="133">
        <v>0</v>
      </c>
      <c r="N109" s="133">
        <v>0</v>
      </c>
      <c r="O109" s="130">
        <v>96</v>
      </c>
      <c r="P109" s="37">
        <f t="shared" si="29"/>
        <v>260.40000000000003</v>
      </c>
      <c r="Q109" s="38">
        <f t="shared" si="40"/>
        <v>152.08333333333334</v>
      </c>
      <c r="R109" s="35">
        <f t="shared" si="41"/>
        <v>0</v>
      </c>
      <c r="S109" s="35">
        <f t="shared" si="42"/>
        <v>0</v>
      </c>
      <c r="T109" s="139">
        <f t="shared" si="43"/>
        <v>4.6500000000000004</v>
      </c>
      <c r="U109" s="35">
        <f t="shared" si="44"/>
        <v>446.40000000000003</v>
      </c>
      <c r="V109" s="39" t="str">
        <f t="shared" si="45"/>
        <v>Order specific</v>
      </c>
      <c r="W109" s="39" t="str">
        <f t="shared" si="46"/>
        <v>Order specific</v>
      </c>
      <c r="X109" s="135" t="str">
        <f t="shared" si="47"/>
        <v>C</v>
      </c>
      <c r="Y109" s="39" t="str">
        <f t="shared" si="48"/>
        <v/>
      </c>
      <c r="Z109" s="39">
        <f t="shared" si="49"/>
        <v>0</v>
      </c>
      <c r="AA109" s="119"/>
    </row>
    <row r="110" spans="1:27" x14ac:dyDescent="0.25">
      <c r="A110" s="34" t="s">
        <v>2443</v>
      </c>
      <c r="B110" s="36" t="s">
        <v>354</v>
      </c>
      <c r="C110" s="166" t="s">
        <v>239</v>
      </c>
      <c r="D110" s="166">
        <v>212</v>
      </c>
      <c r="E110" s="166" t="s">
        <v>3608</v>
      </c>
      <c r="F110" s="167" t="s">
        <v>3608</v>
      </c>
      <c r="G110" s="36" t="s">
        <v>165</v>
      </c>
      <c r="H110" s="36" t="s">
        <v>235</v>
      </c>
      <c r="I110" s="186">
        <v>2100</v>
      </c>
      <c r="J110" s="168">
        <v>112</v>
      </c>
      <c r="K110" s="133">
        <v>2</v>
      </c>
      <c r="L110" s="150">
        <v>1.7</v>
      </c>
      <c r="M110" s="133">
        <v>0</v>
      </c>
      <c r="N110" s="133">
        <v>0</v>
      </c>
      <c r="O110" s="130">
        <v>192</v>
      </c>
      <c r="P110" s="37">
        <f t="shared" si="29"/>
        <v>190.4</v>
      </c>
      <c r="Q110" s="38">
        <f t="shared" si="40"/>
        <v>106.45833333333334</v>
      </c>
      <c r="R110" s="35">
        <f t="shared" si="41"/>
        <v>0</v>
      </c>
      <c r="S110" s="35">
        <f t="shared" si="42"/>
        <v>0</v>
      </c>
      <c r="T110" s="139">
        <f t="shared" si="43"/>
        <v>3.4</v>
      </c>
      <c r="U110" s="35">
        <f t="shared" si="44"/>
        <v>326.39999999999998</v>
      </c>
      <c r="V110" s="39" t="str">
        <f t="shared" si="45"/>
        <v>Order specific</v>
      </c>
      <c r="W110" s="39" t="str">
        <f t="shared" si="46"/>
        <v>Order specific</v>
      </c>
      <c r="X110" s="135" t="str">
        <f t="shared" si="47"/>
        <v>C</v>
      </c>
      <c r="Y110" s="39" t="str">
        <f t="shared" si="48"/>
        <v/>
      </c>
      <c r="Z110" s="39">
        <f t="shared" si="49"/>
        <v>0</v>
      </c>
      <c r="AA110" s="119"/>
    </row>
    <row r="111" spans="1:27" x14ac:dyDescent="0.25">
      <c r="A111" s="34" t="s">
        <v>2444</v>
      </c>
      <c r="B111" s="36" t="s">
        <v>351</v>
      </c>
      <c r="C111" s="166" t="s">
        <v>239</v>
      </c>
      <c r="D111" s="166">
        <v>202</v>
      </c>
      <c r="E111" s="166" t="s">
        <v>3608</v>
      </c>
      <c r="F111" s="167" t="s">
        <v>3608</v>
      </c>
      <c r="G111" s="36" t="s">
        <v>165</v>
      </c>
      <c r="H111" s="36" t="s">
        <v>235</v>
      </c>
      <c r="I111" s="186">
        <v>2100</v>
      </c>
      <c r="J111" s="168">
        <v>56</v>
      </c>
      <c r="K111" s="133">
        <v>1</v>
      </c>
      <c r="L111" s="150">
        <v>22.28</v>
      </c>
      <c r="M111" s="133">
        <v>0</v>
      </c>
      <c r="N111" s="133">
        <v>0</v>
      </c>
      <c r="O111" s="130">
        <v>98</v>
      </c>
      <c r="P111" s="37">
        <f t="shared" si="29"/>
        <v>1247.68</v>
      </c>
      <c r="Q111" s="38">
        <f t="shared" si="40"/>
        <v>417.14285714285711</v>
      </c>
      <c r="R111" s="35">
        <f t="shared" si="41"/>
        <v>0</v>
      </c>
      <c r="S111" s="35">
        <f t="shared" si="42"/>
        <v>0</v>
      </c>
      <c r="T111" s="139">
        <f t="shared" si="43"/>
        <v>22.28</v>
      </c>
      <c r="U111" s="35">
        <f t="shared" si="44"/>
        <v>2183.44</v>
      </c>
      <c r="V111" s="39" t="str">
        <f t="shared" si="45"/>
        <v>Order specific</v>
      </c>
      <c r="W111" s="39" t="str">
        <f t="shared" si="46"/>
        <v>Order specific</v>
      </c>
      <c r="X111" s="135" t="str">
        <f t="shared" si="47"/>
        <v>B</v>
      </c>
      <c r="Y111" s="39" t="str">
        <f t="shared" si="48"/>
        <v/>
      </c>
      <c r="Z111" s="39">
        <f t="shared" si="49"/>
        <v>0</v>
      </c>
      <c r="AA111" s="119"/>
    </row>
    <row r="112" spans="1:27" x14ac:dyDescent="0.25">
      <c r="A112" s="34" t="s">
        <v>2445</v>
      </c>
      <c r="B112" s="36" t="s">
        <v>355</v>
      </c>
      <c r="C112" s="166" t="s">
        <v>239</v>
      </c>
      <c r="D112" s="166">
        <v>202</v>
      </c>
      <c r="E112" s="166" t="s">
        <v>3608</v>
      </c>
      <c r="F112" s="167" t="s">
        <v>3608</v>
      </c>
      <c r="G112" s="36" t="s">
        <v>165</v>
      </c>
      <c r="H112" s="36" t="s">
        <v>235</v>
      </c>
      <c r="I112" s="186">
        <v>2100</v>
      </c>
      <c r="J112" s="168">
        <v>40</v>
      </c>
      <c r="K112" s="133">
        <v>0</v>
      </c>
      <c r="L112" s="150">
        <v>50.9</v>
      </c>
      <c r="M112" s="133">
        <v>0</v>
      </c>
      <c r="N112" s="133">
        <v>0</v>
      </c>
      <c r="O112" s="130">
        <v>96</v>
      </c>
      <c r="P112" s="37">
        <f t="shared" si="29"/>
        <v>2036</v>
      </c>
      <c r="Q112" s="38">
        <f t="shared" si="40"/>
        <v>212.91666666666669</v>
      </c>
      <c r="R112" s="35">
        <f t="shared" si="41"/>
        <v>0</v>
      </c>
      <c r="S112" s="35">
        <f t="shared" si="42"/>
        <v>0</v>
      </c>
      <c r="T112" s="139">
        <f t="shared" si="43"/>
        <v>0</v>
      </c>
      <c r="U112" s="35">
        <f t="shared" si="44"/>
        <v>4886.3999999999996</v>
      </c>
      <c r="V112" s="39" t="str">
        <f t="shared" si="45"/>
        <v>Order specific</v>
      </c>
      <c r="W112" s="39" t="str">
        <f t="shared" si="46"/>
        <v>Order specific</v>
      </c>
      <c r="X112" s="135" t="str">
        <f t="shared" si="47"/>
        <v>B</v>
      </c>
      <c r="Y112" s="39" t="str">
        <f t="shared" si="48"/>
        <v/>
      </c>
      <c r="Z112" s="39">
        <f t="shared" si="49"/>
        <v>0</v>
      </c>
      <c r="AA112" s="119"/>
    </row>
    <row r="113" spans="1:27" x14ac:dyDescent="0.25">
      <c r="A113" s="34" t="s">
        <v>2720</v>
      </c>
      <c r="B113" s="36" t="s">
        <v>356</v>
      </c>
      <c r="C113" s="166" t="s">
        <v>239</v>
      </c>
      <c r="D113" s="166">
        <v>202</v>
      </c>
      <c r="E113" s="166" t="s">
        <v>3608</v>
      </c>
      <c r="F113" s="167" t="s">
        <v>3608</v>
      </c>
      <c r="G113" s="36" t="s">
        <v>165</v>
      </c>
      <c r="H113" s="36" t="s">
        <v>235</v>
      </c>
      <c r="I113" s="186">
        <v>2100</v>
      </c>
      <c r="J113" s="168">
        <v>56</v>
      </c>
      <c r="K113" s="133">
        <v>0</v>
      </c>
      <c r="L113" s="150">
        <v>5.0999999999999996</v>
      </c>
      <c r="M113" s="133">
        <v>0</v>
      </c>
      <c r="N113" s="133">
        <v>0</v>
      </c>
      <c r="O113" s="130">
        <v>98</v>
      </c>
      <c r="P113" s="37">
        <f t="shared" si="29"/>
        <v>285.59999999999997</v>
      </c>
      <c r="Q113" s="38">
        <f t="shared" si="40"/>
        <v>148.9795918367347</v>
      </c>
      <c r="R113" s="35">
        <f t="shared" si="41"/>
        <v>0</v>
      </c>
      <c r="S113" s="35">
        <f t="shared" si="42"/>
        <v>0</v>
      </c>
      <c r="T113" s="139">
        <f t="shared" si="43"/>
        <v>0</v>
      </c>
      <c r="U113" s="35">
        <f t="shared" si="44"/>
        <v>499.79999999999995</v>
      </c>
      <c r="V113" s="39" t="str">
        <f t="shared" si="45"/>
        <v>Order specific</v>
      </c>
      <c r="W113" s="39" t="str">
        <f t="shared" si="46"/>
        <v>Order specific</v>
      </c>
      <c r="X113" s="135" t="str">
        <f t="shared" si="47"/>
        <v>C</v>
      </c>
      <c r="Y113" s="39" t="str">
        <f t="shared" si="48"/>
        <v/>
      </c>
      <c r="Z113" s="39">
        <f t="shared" si="49"/>
        <v>0</v>
      </c>
      <c r="AA113" s="119"/>
    </row>
    <row r="114" spans="1:27" x14ac:dyDescent="0.25">
      <c r="A114" s="34" t="s">
        <v>2446</v>
      </c>
      <c r="B114" s="36" t="s">
        <v>357</v>
      </c>
      <c r="C114" s="166" t="s">
        <v>239</v>
      </c>
      <c r="D114" s="166">
        <v>202</v>
      </c>
      <c r="E114" s="166" t="s">
        <v>3608</v>
      </c>
      <c r="F114" s="167" t="s">
        <v>3608</v>
      </c>
      <c r="G114" s="36" t="s">
        <v>165</v>
      </c>
      <c r="H114" s="36" t="s">
        <v>235</v>
      </c>
      <c r="I114" s="186">
        <v>2100</v>
      </c>
      <c r="J114" s="168">
        <v>40</v>
      </c>
      <c r="K114" s="133">
        <v>0</v>
      </c>
      <c r="L114" s="150">
        <v>9.56</v>
      </c>
      <c r="M114" s="133">
        <v>0</v>
      </c>
      <c r="N114" s="133">
        <v>0</v>
      </c>
      <c r="O114" s="130">
        <v>96</v>
      </c>
      <c r="P114" s="37">
        <f t="shared" si="29"/>
        <v>382.40000000000003</v>
      </c>
      <c r="Q114" s="38">
        <f t="shared" si="40"/>
        <v>212.91666666666669</v>
      </c>
      <c r="R114" s="35">
        <f t="shared" si="41"/>
        <v>0</v>
      </c>
      <c r="S114" s="35">
        <f t="shared" si="42"/>
        <v>0</v>
      </c>
      <c r="T114" s="139">
        <f t="shared" si="43"/>
        <v>0</v>
      </c>
      <c r="U114" s="35">
        <f t="shared" si="44"/>
        <v>917.76</v>
      </c>
      <c r="V114" s="39" t="str">
        <f t="shared" si="45"/>
        <v>Order specific</v>
      </c>
      <c r="W114" s="39" t="str">
        <f t="shared" si="46"/>
        <v>Order specific</v>
      </c>
      <c r="X114" s="135" t="str">
        <f t="shared" si="47"/>
        <v>C</v>
      </c>
      <c r="Y114" s="39" t="str">
        <f t="shared" si="48"/>
        <v/>
      </c>
      <c r="Z114" s="39">
        <f t="shared" si="49"/>
        <v>0</v>
      </c>
      <c r="AA114" s="119"/>
    </row>
    <row r="115" spans="1:27" x14ac:dyDescent="0.25">
      <c r="A115" s="34" t="s">
        <v>2447</v>
      </c>
      <c r="B115" s="36" t="s">
        <v>358</v>
      </c>
      <c r="C115" s="166" t="s">
        <v>239</v>
      </c>
      <c r="D115" s="166">
        <v>212</v>
      </c>
      <c r="E115" s="166" t="s">
        <v>3608</v>
      </c>
      <c r="F115" s="167" t="s">
        <v>3608</v>
      </c>
      <c r="G115" s="36" t="s">
        <v>165</v>
      </c>
      <c r="H115" s="36" t="s">
        <v>235</v>
      </c>
      <c r="I115" s="186">
        <v>2100</v>
      </c>
      <c r="J115" s="168">
        <v>56</v>
      </c>
      <c r="K115" s="133">
        <v>0</v>
      </c>
      <c r="L115" s="150">
        <v>260.31</v>
      </c>
      <c r="M115" s="133">
        <v>0</v>
      </c>
      <c r="N115" s="133">
        <v>0</v>
      </c>
      <c r="O115" s="130">
        <v>98</v>
      </c>
      <c r="P115" s="37">
        <f t="shared" si="29"/>
        <v>14577.36</v>
      </c>
      <c r="Q115" s="38">
        <f t="shared" si="40"/>
        <v>148.9795918367347</v>
      </c>
      <c r="R115" s="35">
        <f t="shared" si="41"/>
        <v>0</v>
      </c>
      <c r="S115" s="35">
        <f t="shared" si="42"/>
        <v>0</v>
      </c>
      <c r="T115" s="139">
        <f t="shared" si="43"/>
        <v>0</v>
      </c>
      <c r="U115" s="35">
        <f t="shared" si="44"/>
        <v>25510.38</v>
      </c>
      <c r="V115" s="39" t="str">
        <f t="shared" si="45"/>
        <v>Order specific</v>
      </c>
      <c r="W115" s="39" t="str">
        <f t="shared" si="46"/>
        <v>Order specific</v>
      </c>
      <c r="X115" s="135" t="str">
        <f t="shared" si="47"/>
        <v>A</v>
      </c>
      <c r="Y115" s="39" t="str">
        <f t="shared" si="48"/>
        <v/>
      </c>
      <c r="Z115" s="39">
        <f t="shared" si="49"/>
        <v>0</v>
      </c>
      <c r="AA115" s="119"/>
    </row>
    <row r="116" spans="1:27" x14ac:dyDescent="0.25">
      <c r="A116" s="34" t="s">
        <v>2721</v>
      </c>
      <c r="B116" s="36" t="s">
        <v>359</v>
      </c>
      <c r="C116" s="166" t="s">
        <v>264</v>
      </c>
      <c r="D116" s="166">
        <v>202</v>
      </c>
      <c r="E116" s="166" t="s">
        <v>3608</v>
      </c>
      <c r="F116" s="167" t="s">
        <v>3608</v>
      </c>
      <c r="G116" s="36" t="s">
        <v>165</v>
      </c>
      <c r="H116" s="36" t="s">
        <v>235</v>
      </c>
      <c r="I116" s="186">
        <v>2100</v>
      </c>
      <c r="J116" s="168">
        <v>1</v>
      </c>
      <c r="K116" s="133">
        <v>0</v>
      </c>
      <c r="L116" s="150">
        <v>41.23</v>
      </c>
      <c r="M116" s="133">
        <v>0</v>
      </c>
      <c r="N116" s="133">
        <v>0</v>
      </c>
      <c r="O116" s="130">
        <v>1</v>
      </c>
      <c r="P116" s="37">
        <f t="shared" si="29"/>
        <v>41.23</v>
      </c>
      <c r="Q116" s="38">
        <f t="shared" si="40"/>
        <v>20440</v>
      </c>
      <c r="R116" s="35">
        <f t="shared" si="41"/>
        <v>0</v>
      </c>
      <c r="S116" s="35">
        <f t="shared" si="42"/>
        <v>0</v>
      </c>
      <c r="T116" s="139">
        <f t="shared" si="43"/>
        <v>0</v>
      </c>
      <c r="U116" s="35">
        <f t="shared" si="44"/>
        <v>41.23</v>
      </c>
      <c r="V116" s="39" t="str">
        <f t="shared" si="45"/>
        <v>Order specific</v>
      </c>
      <c r="W116" s="39" t="str">
        <f t="shared" si="46"/>
        <v>Order specific</v>
      </c>
      <c r="X116" s="135" t="str">
        <f t="shared" si="47"/>
        <v>C</v>
      </c>
      <c r="Y116" s="39" t="str">
        <f t="shared" si="48"/>
        <v/>
      </c>
      <c r="Z116" s="39">
        <f t="shared" si="49"/>
        <v>0</v>
      </c>
      <c r="AA116" s="119"/>
    </row>
    <row r="117" spans="1:27" x14ac:dyDescent="0.25">
      <c r="A117" s="34" t="s">
        <v>2448</v>
      </c>
      <c r="B117" s="36" t="s">
        <v>359</v>
      </c>
      <c r="C117" s="166" t="s">
        <v>239</v>
      </c>
      <c r="D117" s="166">
        <v>202</v>
      </c>
      <c r="E117" s="166" t="s">
        <v>3608</v>
      </c>
      <c r="F117" s="167" t="s">
        <v>3608</v>
      </c>
      <c r="G117" s="36" t="s">
        <v>165</v>
      </c>
      <c r="H117" s="36" t="s">
        <v>235</v>
      </c>
      <c r="I117" s="186">
        <v>2100</v>
      </c>
      <c r="J117" s="168">
        <v>34</v>
      </c>
      <c r="K117" s="133">
        <v>1</v>
      </c>
      <c r="L117" s="150">
        <v>23.87</v>
      </c>
      <c r="M117" s="133">
        <v>0</v>
      </c>
      <c r="N117" s="133">
        <v>0</v>
      </c>
      <c r="O117" s="130">
        <v>84</v>
      </c>
      <c r="P117" s="37">
        <f t="shared" si="29"/>
        <v>811.58</v>
      </c>
      <c r="Q117" s="38">
        <f t="shared" si="40"/>
        <v>4.3452380952380949</v>
      </c>
      <c r="R117" s="35">
        <f t="shared" si="41"/>
        <v>0</v>
      </c>
      <c r="S117" s="35">
        <f t="shared" si="42"/>
        <v>0</v>
      </c>
      <c r="T117" s="139">
        <f t="shared" si="43"/>
        <v>23.87</v>
      </c>
      <c r="U117" s="35">
        <f t="shared" si="44"/>
        <v>2005.0800000000002</v>
      </c>
      <c r="V117" s="39" t="str">
        <f t="shared" si="45"/>
        <v>Order specific</v>
      </c>
      <c r="W117" s="39" t="str">
        <f t="shared" si="46"/>
        <v>Order specific</v>
      </c>
      <c r="X117" s="135" t="str">
        <f t="shared" si="47"/>
        <v>C</v>
      </c>
      <c r="Y117" s="39" t="str">
        <f t="shared" si="48"/>
        <v/>
      </c>
      <c r="Z117" s="39">
        <f t="shared" si="49"/>
        <v>0</v>
      </c>
      <c r="AA117" s="119"/>
    </row>
    <row r="118" spans="1:27" x14ac:dyDescent="0.25">
      <c r="A118" s="34" t="s">
        <v>2449</v>
      </c>
      <c r="B118" s="36" t="s">
        <v>360</v>
      </c>
      <c r="C118" s="166" t="s">
        <v>239</v>
      </c>
      <c r="D118" s="166">
        <v>202</v>
      </c>
      <c r="E118" s="166" t="s">
        <v>3608</v>
      </c>
      <c r="F118" s="167" t="s">
        <v>3608</v>
      </c>
      <c r="G118" s="36" t="s">
        <v>165</v>
      </c>
      <c r="H118" s="36" t="s">
        <v>235</v>
      </c>
      <c r="I118" s="186">
        <v>2100</v>
      </c>
      <c r="J118" s="168">
        <v>50</v>
      </c>
      <c r="K118" s="133">
        <v>0</v>
      </c>
      <c r="L118" s="150">
        <v>133.26</v>
      </c>
      <c r="M118" s="133">
        <v>0</v>
      </c>
      <c r="N118" s="133">
        <v>0</v>
      </c>
      <c r="O118" s="130">
        <v>84</v>
      </c>
      <c r="P118" s="37">
        <f t="shared" si="29"/>
        <v>6663</v>
      </c>
      <c r="Q118" s="38">
        <f t="shared" si="40"/>
        <v>147.73809523809524</v>
      </c>
      <c r="R118" s="35">
        <f t="shared" si="41"/>
        <v>0</v>
      </c>
      <c r="S118" s="35">
        <f t="shared" si="42"/>
        <v>0</v>
      </c>
      <c r="T118" s="139">
        <f t="shared" si="43"/>
        <v>0</v>
      </c>
      <c r="U118" s="35">
        <f t="shared" si="44"/>
        <v>11193.84</v>
      </c>
      <c r="V118" s="39" t="str">
        <f t="shared" si="45"/>
        <v>Order specific</v>
      </c>
      <c r="W118" s="39" t="str">
        <f t="shared" si="46"/>
        <v>Order specific</v>
      </c>
      <c r="X118" s="135" t="str">
        <f t="shared" si="47"/>
        <v>B</v>
      </c>
      <c r="Y118" s="39" t="str">
        <f t="shared" si="48"/>
        <v/>
      </c>
      <c r="Z118" s="39">
        <f t="shared" si="49"/>
        <v>0</v>
      </c>
      <c r="AA118" s="119"/>
    </row>
    <row r="119" spans="1:27" x14ac:dyDescent="0.25">
      <c r="A119" s="34" t="s">
        <v>2450</v>
      </c>
      <c r="B119" s="36" t="s">
        <v>361</v>
      </c>
      <c r="C119" s="166" t="s">
        <v>239</v>
      </c>
      <c r="D119" s="166">
        <v>202</v>
      </c>
      <c r="E119" s="166" t="s">
        <v>3608</v>
      </c>
      <c r="F119" s="167" t="s">
        <v>3608</v>
      </c>
      <c r="G119" s="36" t="s">
        <v>165</v>
      </c>
      <c r="H119" s="36" t="s">
        <v>235</v>
      </c>
      <c r="I119" s="186">
        <v>2100</v>
      </c>
      <c r="J119" s="168">
        <v>41</v>
      </c>
      <c r="K119" s="133">
        <v>0</v>
      </c>
      <c r="L119" s="150">
        <v>2.35</v>
      </c>
      <c r="M119" s="133">
        <v>0</v>
      </c>
      <c r="N119" s="133">
        <v>0</v>
      </c>
      <c r="O119" s="130">
        <v>96</v>
      </c>
      <c r="P119" s="37">
        <f t="shared" si="29"/>
        <v>96.350000000000009</v>
      </c>
      <c r="Q119" s="38">
        <f t="shared" si="40"/>
        <v>190.10416666666669</v>
      </c>
      <c r="R119" s="35">
        <f t="shared" si="41"/>
        <v>0</v>
      </c>
      <c r="S119" s="35">
        <f t="shared" si="42"/>
        <v>0</v>
      </c>
      <c r="T119" s="139">
        <f t="shared" si="43"/>
        <v>0</v>
      </c>
      <c r="U119" s="35">
        <f t="shared" si="44"/>
        <v>225.60000000000002</v>
      </c>
      <c r="V119" s="39" t="str">
        <f t="shared" si="45"/>
        <v>Order specific</v>
      </c>
      <c r="W119" s="39" t="str">
        <f t="shared" si="46"/>
        <v>Order specific</v>
      </c>
      <c r="X119" s="135" t="str">
        <f t="shared" si="47"/>
        <v>C</v>
      </c>
      <c r="Y119" s="39" t="str">
        <f t="shared" si="48"/>
        <v/>
      </c>
      <c r="Z119" s="39">
        <f t="shared" si="49"/>
        <v>0</v>
      </c>
      <c r="AA119" s="119"/>
    </row>
    <row r="120" spans="1:27" x14ac:dyDescent="0.25">
      <c r="A120" s="34" t="s">
        <v>2451</v>
      </c>
      <c r="B120" s="36" t="s">
        <v>362</v>
      </c>
      <c r="C120" s="166" t="s">
        <v>239</v>
      </c>
      <c r="D120" s="166">
        <v>202</v>
      </c>
      <c r="E120" s="166" t="s">
        <v>3608</v>
      </c>
      <c r="F120" s="167" t="s">
        <v>3608</v>
      </c>
      <c r="G120" s="36" t="s">
        <v>165</v>
      </c>
      <c r="H120" s="36" t="s">
        <v>235</v>
      </c>
      <c r="I120" s="186">
        <v>2100</v>
      </c>
      <c r="J120" s="168">
        <v>40</v>
      </c>
      <c r="K120" s="133">
        <v>0</v>
      </c>
      <c r="L120" s="150">
        <v>0.74</v>
      </c>
      <c r="M120" s="133">
        <v>0</v>
      </c>
      <c r="N120" s="133">
        <v>0</v>
      </c>
      <c r="O120" s="130">
        <v>99</v>
      </c>
      <c r="P120" s="37">
        <f t="shared" si="29"/>
        <v>29.6</v>
      </c>
      <c r="Q120" s="38">
        <f t="shared" si="40"/>
        <v>151.16161616161617</v>
      </c>
      <c r="R120" s="35">
        <f t="shared" si="41"/>
        <v>0</v>
      </c>
      <c r="S120" s="35">
        <f t="shared" si="42"/>
        <v>0</v>
      </c>
      <c r="T120" s="139">
        <f t="shared" si="43"/>
        <v>0</v>
      </c>
      <c r="U120" s="35">
        <f t="shared" si="44"/>
        <v>73.260000000000005</v>
      </c>
      <c r="V120" s="39" t="str">
        <f t="shared" si="45"/>
        <v>Order specific</v>
      </c>
      <c r="W120" s="39" t="str">
        <f t="shared" si="46"/>
        <v>Order specific</v>
      </c>
      <c r="X120" s="135" t="str">
        <f t="shared" si="47"/>
        <v>C</v>
      </c>
      <c r="Y120" s="39" t="str">
        <f t="shared" si="48"/>
        <v/>
      </c>
      <c r="Z120" s="39">
        <f t="shared" si="49"/>
        <v>0</v>
      </c>
      <c r="AA120" s="119"/>
    </row>
    <row r="121" spans="1:27" x14ac:dyDescent="0.25">
      <c r="A121" s="34" t="s">
        <v>2722</v>
      </c>
      <c r="B121" s="36" t="s">
        <v>363</v>
      </c>
      <c r="C121" s="166" t="s">
        <v>239</v>
      </c>
      <c r="D121" s="166">
        <v>212</v>
      </c>
      <c r="E121" s="166" t="s">
        <v>3608</v>
      </c>
      <c r="F121" s="167" t="s">
        <v>3608</v>
      </c>
      <c r="G121" s="36" t="s">
        <v>165</v>
      </c>
      <c r="H121" s="36" t="s">
        <v>235</v>
      </c>
      <c r="I121" s="186">
        <v>2100</v>
      </c>
      <c r="J121" s="168">
        <v>224</v>
      </c>
      <c r="K121" s="133">
        <v>0</v>
      </c>
      <c r="L121" s="150">
        <v>5.5</v>
      </c>
      <c r="M121" s="133">
        <v>0</v>
      </c>
      <c r="N121" s="133">
        <v>0</v>
      </c>
      <c r="O121" s="130">
        <v>392</v>
      </c>
      <c r="P121" s="37">
        <f t="shared" si="29"/>
        <v>1232</v>
      </c>
      <c r="Q121" s="38">
        <f t="shared" si="40"/>
        <v>37.244897959183675</v>
      </c>
      <c r="R121" s="35">
        <f t="shared" si="41"/>
        <v>0</v>
      </c>
      <c r="S121" s="35">
        <f t="shared" si="42"/>
        <v>0</v>
      </c>
      <c r="T121" s="139">
        <f t="shared" si="43"/>
        <v>0</v>
      </c>
      <c r="U121" s="35">
        <f t="shared" si="44"/>
        <v>2156</v>
      </c>
      <c r="V121" s="39" t="str">
        <f t="shared" si="45"/>
        <v>Order specific</v>
      </c>
      <c r="W121" s="39" t="str">
        <f t="shared" si="46"/>
        <v>Order specific</v>
      </c>
      <c r="X121" s="135" t="str">
        <f t="shared" si="47"/>
        <v>B</v>
      </c>
      <c r="Y121" s="39" t="str">
        <f t="shared" si="48"/>
        <v/>
      </c>
      <c r="Z121" s="39">
        <f t="shared" si="49"/>
        <v>0</v>
      </c>
      <c r="AA121" s="119"/>
    </row>
    <row r="122" spans="1:27" x14ac:dyDescent="0.25">
      <c r="A122" s="34" t="s">
        <v>2723</v>
      </c>
      <c r="B122" s="36" t="s">
        <v>364</v>
      </c>
      <c r="C122" s="166" t="s">
        <v>239</v>
      </c>
      <c r="D122" s="166">
        <v>202</v>
      </c>
      <c r="E122" s="166" t="s">
        <v>3608</v>
      </c>
      <c r="F122" s="167" t="s">
        <v>3608</v>
      </c>
      <c r="G122" s="36" t="s">
        <v>165</v>
      </c>
      <c r="H122" s="36" t="s">
        <v>235</v>
      </c>
      <c r="I122" s="186">
        <v>2100</v>
      </c>
      <c r="J122" s="168">
        <v>5</v>
      </c>
      <c r="K122" s="133">
        <v>91</v>
      </c>
      <c r="L122" s="150">
        <v>27.07</v>
      </c>
      <c r="M122" s="133">
        <v>0</v>
      </c>
      <c r="N122" s="133">
        <v>0</v>
      </c>
      <c r="O122" s="130">
        <v>840</v>
      </c>
      <c r="P122" s="37">
        <f t="shared" si="29"/>
        <v>135.35</v>
      </c>
      <c r="Q122" s="38">
        <f t="shared" si="40"/>
        <v>97.333333333333329</v>
      </c>
      <c r="R122" s="35">
        <f t="shared" si="41"/>
        <v>0</v>
      </c>
      <c r="S122" s="35">
        <f t="shared" si="42"/>
        <v>0</v>
      </c>
      <c r="T122" s="139">
        <f t="shared" si="43"/>
        <v>2463.37</v>
      </c>
      <c r="U122" s="35">
        <f t="shared" si="44"/>
        <v>22738.799999999999</v>
      </c>
      <c r="V122" s="39" t="str">
        <f t="shared" si="45"/>
        <v>Order specific</v>
      </c>
      <c r="W122" s="39" t="str">
        <f t="shared" si="46"/>
        <v>Order specific</v>
      </c>
      <c r="X122" s="135" t="str">
        <f t="shared" si="47"/>
        <v>C</v>
      </c>
      <c r="Y122" s="39" t="str">
        <f t="shared" si="48"/>
        <v/>
      </c>
      <c r="Z122" s="39">
        <f t="shared" si="49"/>
        <v>0</v>
      </c>
      <c r="AA122" s="119"/>
    </row>
    <row r="123" spans="1:27" x14ac:dyDescent="0.25">
      <c r="A123" s="34" t="s">
        <v>2724</v>
      </c>
      <c r="B123" s="36" t="s">
        <v>365</v>
      </c>
      <c r="C123" s="166" t="s">
        <v>239</v>
      </c>
      <c r="D123" s="166">
        <v>202</v>
      </c>
      <c r="E123" s="166" t="s">
        <v>3608</v>
      </c>
      <c r="F123" s="167" t="s">
        <v>3608</v>
      </c>
      <c r="G123" s="36" t="s">
        <v>165</v>
      </c>
      <c r="H123" s="36" t="s">
        <v>235</v>
      </c>
      <c r="I123" s="186">
        <v>2100</v>
      </c>
      <c r="J123" s="168">
        <v>40</v>
      </c>
      <c r="K123" s="133">
        <v>1</v>
      </c>
      <c r="L123" s="150">
        <v>9.86</v>
      </c>
      <c r="M123" s="133">
        <v>0</v>
      </c>
      <c r="N123" s="133">
        <v>0</v>
      </c>
      <c r="O123" s="130">
        <v>96</v>
      </c>
      <c r="P123" s="37">
        <f t="shared" si="29"/>
        <v>394.4</v>
      </c>
      <c r="Q123" s="38">
        <f t="shared" si="40"/>
        <v>19.010416666666668</v>
      </c>
      <c r="R123" s="35">
        <f t="shared" si="41"/>
        <v>0</v>
      </c>
      <c r="S123" s="35">
        <f t="shared" si="42"/>
        <v>0</v>
      </c>
      <c r="T123" s="139">
        <f t="shared" si="43"/>
        <v>9.86</v>
      </c>
      <c r="U123" s="35">
        <f t="shared" si="44"/>
        <v>946.56</v>
      </c>
      <c r="V123" s="39" t="str">
        <f t="shared" si="45"/>
        <v>Order specific</v>
      </c>
      <c r="W123" s="39" t="str">
        <f t="shared" si="46"/>
        <v>Order specific</v>
      </c>
      <c r="X123" s="135" t="str">
        <f t="shared" si="47"/>
        <v>C</v>
      </c>
      <c r="Y123" s="39" t="str">
        <f t="shared" si="48"/>
        <v/>
      </c>
      <c r="Z123" s="39">
        <f t="shared" si="49"/>
        <v>0</v>
      </c>
      <c r="AA123" s="119"/>
    </row>
    <row r="124" spans="1:27" x14ac:dyDescent="0.25">
      <c r="A124" s="34" t="s">
        <v>2725</v>
      </c>
      <c r="B124" s="36" t="s">
        <v>366</v>
      </c>
      <c r="C124" s="166" t="s">
        <v>239</v>
      </c>
      <c r="D124" s="166">
        <v>202</v>
      </c>
      <c r="E124" s="166" t="s">
        <v>3608</v>
      </c>
      <c r="F124" s="167" t="s">
        <v>3608</v>
      </c>
      <c r="G124" s="36" t="s">
        <v>165</v>
      </c>
      <c r="H124" s="36" t="s">
        <v>235</v>
      </c>
      <c r="I124" s="186">
        <v>2100</v>
      </c>
      <c r="J124" s="168">
        <v>40</v>
      </c>
      <c r="K124" s="133">
        <v>0</v>
      </c>
      <c r="L124" s="150">
        <v>26.69</v>
      </c>
      <c r="M124" s="133">
        <v>0</v>
      </c>
      <c r="N124" s="133">
        <v>0</v>
      </c>
      <c r="O124" s="130">
        <v>96</v>
      </c>
      <c r="P124" s="37">
        <f t="shared" si="29"/>
        <v>1067.6000000000001</v>
      </c>
      <c r="Q124" s="38">
        <f t="shared" si="40"/>
        <v>152.08333333333334</v>
      </c>
      <c r="R124" s="35">
        <f t="shared" si="41"/>
        <v>0</v>
      </c>
      <c r="S124" s="35">
        <f t="shared" si="42"/>
        <v>0</v>
      </c>
      <c r="T124" s="139">
        <f t="shared" si="43"/>
        <v>0</v>
      </c>
      <c r="U124" s="35">
        <f t="shared" si="44"/>
        <v>2562.2400000000002</v>
      </c>
      <c r="V124" s="39" t="str">
        <f t="shared" si="45"/>
        <v>Order specific</v>
      </c>
      <c r="W124" s="39" t="str">
        <f t="shared" si="46"/>
        <v>Order specific</v>
      </c>
      <c r="X124" s="135" t="str">
        <f t="shared" si="47"/>
        <v>B</v>
      </c>
      <c r="Y124" s="39" t="str">
        <f t="shared" si="48"/>
        <v/>
      </c>
      <c r="Z124" s="39">
        <f t="shared" si="49"/>
        <v>0</v>
      </c>
      <c r="AA124" s="119"/>
    </row>
    <row r="125" spans="1:27" x14ac:dyDescent="0.25">
      <c r="A125" s="34" t="s">
        <v>2726</v>
      </c>
      <c r="B125" s="36" t="s">
        <v>367</v>
      </c>
      <c r="C125" s="166" t="s">
        <v>239</v>
      </c>
      <c r="D125" s="166">
        <v>202</v>
      </c>
      <c r="E125" s="166" t="s">
        <v>3608</v>
      </c>
      <c r="F125" s="167" t="s">
        <v>3608</v>
      </c>
      <c r="G125" s="36" t="s">
        <v>165</v>
      </c>
      <c r="H125" s="36" t="s">
        <v>235</v>
      </c>
      <c r="I125" s="186">
        <v>2100</v>
      </c>
      <c r="J125" s="168">
        <v>24</v>
      </c>
      <c r="K125" s="133">
        <v>0</v>
      </c>
      <c r="L125" s="150">
        <v>56.4</v>
      </c>
      <c r="M125" s="133">
        <v>0</v>
      </c>
      <c r="N125" s="133">
        <v>0</v>
      </c>
      <c r="O125" s="130">
        <v>198</v>
      </c>
      <c r="P125" s="37">
        <f t="shared" si="29"/>
        <v>1353.6</v>
      </c>
      <c r="Q125" s="38">
        <f t="shared" si="40"/>
        <v>73.73737373737373</v>
      </c>
      <c r="R125" s="35">
        <f t="shared" si="41"/>
        <v>0</v>
      </c>
      <c r="S125" s="35">
        <f t="shared" si="42"/>
        <v>0</v>
      </c>
      <c r="T125" s="139">
        <f t="shared" si="43"/>
        <v>0</v>
      </c>
      <c r="U125" s="35">
        <f t="shared" si="44"/>
        <v>11167.199999999999</v>
      </c>
      <c r="V125" s="39" t="str">
        <f t="shared" si="45"/>
        <v>Order specific</v>
      </c>
      <c r="W125" s="39" t="str">
        <f t="shared" si="46"/>
        <v>Order specific</v>
      </c>
      <c r="X125" s="135" t="str">
        <f t="shared" si="47"/>
        <v>B</v>
      </c>
      <c r="Y125" s="39" t="str">
        <f t="shared" si="48"/>
        <v/>
      </c>
      <c r="Z125" s="39">
        <f t="shared" si="49"/>
        <v>0</v>
      </c>
      <c r="AA125" s="119"/>
    </row>
    <row r="126" spans="1:27" x14ac:dyDescent="0.25">
      <c r="A126" s="34" t="s">
        <v>2727</v>
      </c>
      <c r="B126" s="36" t="s">
        <v>368</v>
      </c>
      <c r="C126" s="166" t="s">
        <v>239</v>
      </c>
      <c r="D126" s="166">
        <v>202</v>
      </c>
      <c r="E126" s="166" t="s">
        <v>3608</v>
      </c>
      <c r="F126" s="167" t="s">
        <v>3608</v>
      </c>
      <c r="G126" s="36" t="s">
        <v>165</v>
      </c>
      <c r="H126" s="36" t="s">
        <v>235</v>
      </c>
      <c r="I126" s="186">
        <v>2100</v>
      </c>
      <c r="J126" s="168">
        <v>48</v>
      </c>
      <c r="K126" s="133">
        <v>0</v>
      </c>
      <c r="L126" s="150">
        <v>42.85</v>
      </c>
      <c r="M126" s="133">
        <v>0</v>
      </c>
      <c r="N126" s="133">
        <v>0</v>
      </c>
      <c r="O126" s="130">
        <v>91</v>
      </c>
      <c r="P126" s="37">
        <f t="shared" si="29"/>
        <v>2056.8000000000002</v>
      </c>
      <c r="Q126" s="38">
        <f t="shared" si="40"/>
        <v>96.263736263736263</v>
      </c>
      <c r="R126" s="35">
        <f t="shared" si="41"/>
        <v>0</v>
      </c>
      <c r="S126" s="35">
        <f t="shared" si="42"/>
        <v>0</v>
      </c>
      <c r="T126" s="139">
        <f t="shared" si="43"/>
        <v>0</v>
      </c>
      <c r="U126" s="35">
        <f t="shared" si="44"/>
        <v>3899.35</v>
      </c>
      <c r="V126" s="39" t="str">
        <f t="shared" si="45"/>
        <v>Order specific</v>
      </c>
      <c r="W126" s="39" t="str">
        <f t="shared" si="46"/>
        <v>Order specific</v>
      </c>
      <c r="X126" s="135" t="str">
        <f t="shared" si="47"/>
        <v>B</v>
      </c>
      <c r="Y126" s="39" t="str">
        <f t="shared" si="48"/>
        <v/>
      </c>
      <c r="Z126" s="39">
        <f t="shared" si="49"/>
        <v>0</v>
      </c>
      <c r="AA126" s="119"/>
    </row>
    <row r="127" spans="1:27" x14ac:dyDescent="0.25">
      <c r="A127" s="34" t="s">
        <v>2452</v>
      </c>
      <c r="B127" s="36" t="s">
        <v>369</v>
      </c>
      <c r="C127" s="166" t="s">
        <v>264</v>
      </c>
      <c r="D127" s="166">
        <v>202</v>
      </c>
      <c r="E127" s="166" t="s">
        <v>3608</v>
      </c>
      <c r="F127" s="167" t="s">
        <v>3608</v>
      </c>
      <c r="G127" s="36" t="s">
        <v>165</v>
      </c>
      <c r="H127" s="36" t="s">
        <v>235</v>
      </c>
      <c r="I127" s="186">
        <v>2100</v>
      </c>
      <c r="J127" s="168">
        <v>25</v>
      </c>
      <c r="K127" s="133">
        <v>0</v>
      </c>
      <c r="L127" s="150">
        <v>45.56</v>
      </c>
      <c r="M127" s="133">
        <v>0</v>
      </c>
      <c r="N127" s="133">
        <v>0</v>
      </c>
      <c r="O127" s="130">
        <v>6</v>
      </c>
      <c r="P127" s="37">
        <f t="shared" si="29"/>
        <v>1139</v>
      </c>
      <c r="Q127" s="38">
        <f t="shared" si="40"/>
        <v>2920</v>
      </c>
      <c r="R127" s="35">
        <f t="shared" si="41"/>
        <v>0</v>
      </c>
      <c r="S127" s="35">
        <f t="shared" si="42"/>
        <v>0</v>
      </c>
      <c r="T127" s="139">
        <f t="shared" si="43"/>
        <v>0</v>
      </c>
      <c r="U127" s="35">
        <f t="shared" si="44"/>
        <v>273.36</v>
      </c>
      <c r="V127" s="39" t="str">
        <f t="shared" si="45"/>
        <v>Order specific</v>
      </c>
      <c r="W127" s="39" t="str">
        <f t="shared" si="46"/>
        <v>Order specific</v>
      </c>
      <c r="X127" s="135" t="str">
        <f t="shared" si="47"/>
        <v>B</v>
      </c>
      <c r="Y127" s="39" t="str">
        <f t="shared" si="48"/>
        <v/>
      </c>
      <c r="Z127" s="39">
        <f t="shared" si="49"/>
        <v>0</v>
      </c>
      <c r="AA127" s="119"/>
    </row>
    <row r="128" spans="1:27" x14ac:dyDescent="0.25">
      <c r="A128" s="34" t="s">
        <v>2453</v>
      </c>
      <c r="B128" s="36" t="s">
        <v>369</v>
      </c>
      <c r="C128" s="166" t="s">
        <v>239</v>
      </c>
      <c r="D128" s="166">
        <v>202</v>
      </c>
      <c r="E128" s="166" t="s">
        <v>3608</v>
      </c>
      <c r="F128" s="167" t="s">
        <v>3608</v>
      </c>
      <c r="G128" s="36" t="s">
        <v>165</v>
      </c>
      <c r="H128" s="36" t="s">
        <v>235</v>
      </c>
      <c r="I128" s="186">
        <v>2100</v>
      </c>
      <c r="J128" s="168">
        <v>300</v>
      </c>
      <c r="K128" s="133">
        <v>6</v>
      </c>
      <c r="L128" s="150">
        <v>22.97</v>
      </c>
      <c r="M128" s="133">
        <v>0</v>
      </c>
      <c r="N128" s="133">
        <v>0</v>
      </c>
      <c r="O128" s="130">
        <v>528</v>
      </c>
      <c r="P128" s="37">
        <f t="shared" si="29"/>
        <v>6891</v>
      </c>
      <c r="Q128" s="38">
        <f t="shared" si="40"/>
        <v>17.282196969696969</v>
      </c>
      <c r="R128" s="35">
        <f t="shared" si="41"/>
        <v>0</v>
      </c>
      <c r="S128" s="35">
        <f t="shared" si="42"/>
        <v>0</v>
      </c>
      <c r="T128" s="139">
        <f t="shared" si="43"/>
        <v>137.82</v>
      </c>
      <c r="U128" s="35">
        <f t="shared" si="44"/>
        <v>12128.16</v>
      </c>
      <c r="V128" s="39" t="str">
        <f t="shared" si="45"/>
        <v>Order specific</v>
      </c>
      <c r="W128" s="39" t="str">
        <f t="shared" si="46"/>
        <v>Order specific</v>
      </c>
      <c r="X128" s="135" t="str">
        <f t="shared" si="47"/>
        <v>B</v>
      </c>
      <c r="Y128" s="39" t="str">
        <f t="shared" si="48"/>
        <v/>
      </c>
      <c r="Z128" s="39">
        <f t="shared" si="49"/>
        <v>0</v>
      </c>
      <c r="AA128" s="119"/>
    </row>
    <row r="129" spans="1:27" x14ac:dyDescent="0.25">
      <c r="A129" s="34" t="s">
        <v>2454</v>
      </c>
      <c r="B129" s="36" t="s">
        <v>369</v>
      </c>
      <c r="C129" s="166" t="s">
        <v>239</v>
      </c>
      <c r="D129" s="166">
        <v>202</v>
      </c>
      <c r="E129" s="166" t="s">
        <v>3608</v>
      </c>
      <c r="F129" s="167" t="s">
        <v>3608</v>
      </c>
      <c r="G129" s="36" t="s">
        <v>165</v>
      </c>
      <c r="H129" s="36" t="s">
        <v>235</v>
      </c>
      <c r="I129" s="186">
        <v>2100</v>
      </c>
      <c r="J129" s="168">
        <v>24</v>
      </c>
      <c r="K129" s="133">
        <v>0</v>
      </c>
      <c r="L129" s="150">
        <v>19</v>
      </c>
      <c r="M129" s="133">
        <v>0</v>
      </c>
      <c r="N129" s="133">
        <v>0</v>
      </c>
      <c r="O129" s="130">
        <v>216</v>
      </c>
      <c r="P129" s="37">
        <f t="shared" si="29"/>
        <v>456</v>
      </c>
      <c r="Q129" s="38">
        <f t="shared" si="40"/>
        <v>506.9444444444444</v>
      </c>
      <c r="R129" s="35">
        <f t="shared" si="41"/>
        <v>0</v>
      </c>
      <c r="S129" s="35">
        <f t="shared" si="42"/>
        <v>0</v>
      </c>
      <c r="T129" s="139">
        <f t="shared" si="43"/>
        <v>0</v>
      </c>
      <c r="U129" s="35">
        <f t="shared" si="44"/>
        <v>4104</v>
      </c>
      <c r="V129" s="39" t="str">
        <f t="shared" si="45"/>
        <v>Order specific</v>
      </c>
      <c r="W129" s="39" t="str">
        <f t="shared" si="46"/>
        <v>Order specific</v>
      </c>
      <c r="X129" s="135" t="str">
        <f t="shared" si="47"/>
        <v>C</v>
      </c>
      <c r="Y129" s="39" t="str">
        <f t="shared" si="48"/>
        <v/>
      </c>
      <c r="Z129" s="39">
        <f t="shared" si="49"/>
        <v>0</v>
      </c>
      <c r="AA129" s="119"/>
    </row>
    <row r="130" spans="1:27" x14ac:dyDescent="0.25">
      <c r="A130" s="34" t="s">
        <v>2455</v>
      </c>
      <c r="B130" s="36" t="s">
        <v>370</v>
      </c>
      <c r="C130" s="166" t="s">
        <v>239</v>
      </c>
      <c r="D130" s="166">
        <v>202</v>
      </c>
      <c r="E130" s="166" t="s">
        <v>3608</v>
      </c>
      <c r="F130" s="167" t="s">
        <v>3608</v>
      </c>
      <c r="G130" s="36" t="s">
        <v>165</v>
      </c>
      <c r="H130" s="36" t="s">
        <v>235</v>
      </c>
      <c r="I130" s="186">
        <v>2100</v>
      </c>
      <c r="J130" s="168">
        <v>40</v>
      </c>
      <c r="K130" s="133">
        <v>0</v>
      </c>
      <c r="L130" s="150">
        <v>6.18</v>
      </c>
      <c r="M130" s="133">
        <v>0</v>
      </c>
      <c r="N130" s="133">
        <v>0</v>
      </c>
      <c r="O130" s="130">
        <v>96</v>
      </c>
      <c r="P130" s="37">
        <f t="shared" si="29"/>
        <v>247.2</v>
      </c>
      <c r="Q130" s="38">
        <f t="shared" si="40"/>
        <v>91.25</v>
      </c>
      <c r="R130" s="35">
        <f t="shared" si="41"/>
        <v>0</v>
      </c>
      <c r="S130" s="35">
        <f t="shared" si="42"/>
        <v>0</v>
      </c>
      <c r="T130" s="139">
        <f t="shared" si="43"/>
        <v>0</v>
      </c>
      <c r="U130" s="35">
        <f t="shared" si="44"/>
        <v>593.28</v>
      </c>
      <c r="V130" s="39" t="str">
        <f t="shared" si="45"/>
        <v>Order specific</v>
      </c>
      <c r="W130" s="39" t="str">
        <f t="shared" si="46"/>
        <v>Order specific</v>
      </c>
      <c r="X130" s="135" t="str">
        <f t="shared" si="47"/>
        <v>C</v>
      </c>
      <c r="Y130" s="39" t="str">
        <f t="shared" si="48"/>
        <v/>
      </c>
      <c r="Z130" s="39">
        <f t="shared" si="49"/>
        <v>0</v>
      </c>
      <c r="AA130" s="119"/>
    </row>
    <row r="131" spans="1:27" x14ac:dyDescent="0.25">
      <c r="A131" s="34" t="s">
        <v>2456</v>
      </c>
      <c r="B131" s="36" t="s">
        <v>371</v>
      </c>
      <c r="C131" s="166" t="s">
        <v>264</v>
      </c>
      <c r="D131" s="166">
        <v>202</v>
      </c>
      <c r="E131" s="166" t="s">
        <v>3608</v>
      </c>
      <c r="F131" s="167" t="s">
        <v>3608</v>
      </c>
      <c r="G131" s="36" t="s">
        <v>165</v>
      </c>
      <c r="H131" s="36" t="s">
        <v>235</v>
      </c>
      <c r="I131" s="186">
        <v>2100</v>
      </c>
      <c r="J131" s="168">
        <v>6</v>
      </c>
      <c r="K131" s="133">
        <v>0</v>
      </c>
      <c r="L131" s="150">
        <v>137.63</v>
      </c>
      <c r="M131" s="133">
        <v>0</v>
      </c>
      <c r="N131" s="133">
        <v>0</v>
      </c>
      <c r="O131" s="130">
        <v>6</v>
      </c>
      <c r="P131" s="37">
        <f t="shared" ref="P131:P194" si="50">+L131*J131</f>
        <v>825.78</v>
      </c>
      <c r="Q131" s="38">
        <f t="shared" si="40"/>
        <v>2433.3333333333335</v>
      </c>
      <c r="R131" s="35">
        <f t="shared" si="41"/>
        <v>0</v>
      </c>
      <c r="S131" s="35">
        <f t="shared" si="42"/>
        <v>0</v>
      </c>
      <c r="T131" s="139">
        <f t="shared" si="43"/>
        <v>0</v>
      </c>
      <c r="U131" s="35">
        <f t="shared" si="44"/>
        <v>825.78</v>
      </c>
      <c r="V131" s="39" t="str">
        <f t="shared" si="45"/>
        <v>Order specific</v>
      </c>
      <c r="W131" s="39" t="str">
        <f t="shared" si="46"/>
        <v>Order specific</v>
      </c>
      <c r="X131" s="135" t="str">
        <f t="shared" si="47"/>
        <v>C</v>
      </c>
      <c r="Y131" s="39" t="str">
        <f t="shared" si="48"/>
        <v/>
      </c>
      <c r="Z131" s="39">
        <f t="shared" si="49"/>
        <v>0</v>
      </c>
      <c r="AA131" s="119"/>
    </row>
    <row r="132" spans="1:27" x14ac:dyDescent="0.25">
      <c r="A132" s="34" t="s">
        <v>2457</v>
      </c>
      <c r="B132" s="36" t="s">
        <v>371</v>
      </c>
      <c r="C132" s="166" t="s">
        <v>264</v>
      </c>
      <c r="D132" s="166">
        <v>202</v>
      </c>
      <c r="E132" s="166" t="s">
        <v>3608</v>
      </c>
      <c r="F132" s="167" t="s">
        <v>3608</v>
      </c>
      <c r="G132" s="36" t="s">
        <v>165</v>
      </c>
      <c r="H132" s="36" t="s">
        <v>235</v>
      </c>
      <c r="I132" s="186">
        <v>2100</v>
      </c>
      <c r="J132" s="168">
        <v>6</v>
      </c>
      <c r="K132" s="133">
        <v>0</v>
      </c>
      <c r="L132" s="150">
        <v>122.36</v>
      </c>
      <c r="M132" s="133">
        <v>0</v>
      </c>
      <c r="N132" s="133">
        <v>0</v>
      </c>
      <c r="O132" s="130">
        <v>6</v>
      </c>
      <c r="P132" s="37">
        <f t="shared" si="50"/>
        <v>734.16</v>
      </c>
      <c r="Q132" s="38">
        <f t="shared" si="40"/>
        <v>365</v>
      </c>
      <c r="R132" s="35">
        <f t="shared" si="41"/>
        <v>0</v>
      </c>
      <c r="S132" s="35">
        <f t="shared" si="42"/>
        <v>0</v>
      </c>
      <c r="T132" s="139">
        <f t="shared" si="43"/>
        <v>0</v>
      </c>
      <c r="U132" s="35">
        <f t="shared" si="44"/>
        <v>734.16</v>
      </c>
      <c r="V132" s="39" t="str">
        <f t="shared" si="45"/>
        <v>Order specific</v>
      </c>
      <c r="W132" s="39" t="str">
        <f t="shared" si="46"/>
        <v>Order specific</v>
      </c>
      <c r="X132" s="135" t="str">
        <f t="shared" si="47"/>
        <v>C</v>
      </c>
      <c r="Y132" s="39" t="str">
        <f t="shared" si="48"/>
        <v/>
      </c>
      <c r="Z132" s="39">
        <f t="shared" si="49"/>
        <v>0</v>
      </c>
      <c r="AA132" s="119"/>
    </row>
    <row r="133" spans="1:27" x14ac:dyDescent="0.25">
      <c r="A133" s="34" t="s">
        <v>2458</v>
      </c>
      <c r="B133" s="36" t="s">
        <v>360</v>
      </c>
      <c r="C133" s="166" t="s">
        <v>264</v>
      </c>
      <c r="D133" s="166">
        <v>202</v>
      </c>
      <c r="E133" s="166" t="s">
        <v>3608</v>
      </c>
      <c r="F133" s="167" t="s">
        <v>3608</v>
      </c>
      <c r="G133" s="36" t="s">
        <v>165</v>
      </c>
      <c r="H133" s="36" t="s">
        <v>235</v>
      </c>
      <c r="I133" s="186">
        <v>2100</v>
      </c>
      <c r="J133" s="168">
        <v>6</v>
      </c>
      <c r="K133" s="133">
        <v>0</v>
      </c>
      <c r="L133" s="150">
        <v>142.36000000000001</v>
      </c>
      <c r="M133" s="133">
        <v>0</v>
      </c>
      <c r="N133" s="133">
        <v>0</v>
      </c>
      <c r="O133" s="130">
        <v>6</v>
      </c>
      <c r="P133" s="37">
        <f t="shared" si="50"/>
        <v>854.16000000000008</v>
      </c>
      <c r="Q133" s="38">
        <f t="shared" si="40"/>
        <v>365</v>
      </c>
      <c r="R133" s="35">
        <f t="shared" si="41"/>
        <v>0</v>
      </c>
      <c r="S133" s="35">
        <f t="shared" si="42"/>
        <v>0</v>
      </c>
      <c r="T133" s="139">
        <f t="shared" si="43"/>
        <v>0</v>
      </c>
      <c r="U133" s="35">
        <f t="shared" si="44"/>
        <v>854.16000000000008</v>
      </c>
      <c r="V133" s="39" t="str">
        <f t="shared" si="45"/>
        <v>Order specific</v>
      </c>
      <c r="W133" s="39" t="str">
        <f t="shared" si="46"/>
        <v>Order specific</v>
      </c>
      <c r="X133" s="135" t="str">
        <f t="shared" si="47"/>
        <v>C</v>
      </c>
      <c r="Y133" s="39" t="str">
        <f t="shared" si="48"/>
        <v/>
      </c>
      <c r="Z133" s="39">
        <f t="shared" si="49"/>
        <v>0</v>
      </c>
      <c r="AA133" s="119"/>
    </row>
    <row r="134" spans="1:27" x14ac:dyDescent="0.25">
      <c r="A134" s="34" t="s">
        <v>2728</v>
      </c>
      <c r="B134" s="36" t="s">
        <v>372</v>
      </c>
      <c r="C134" s="166" t="s">
        <v>239</v>
      </c>
      <c r="D134" s="166">
        <v>202</v>
      </c>
      <c r="E134" s="166" t="s">
        <v>3608</v>
      </c>
      <c r="F134" s="167" t="s">
        <v>3608</v>
      </c>
      <c r="G134" s="36" t="s">
        <v>165</v>
      </c>
      <c r="H134" s="36" t="s">
        <v>235</v>
      </c>
      <c r="I134" s="186">
        <v>2100</v>
      </c>
      <c r="J134" s="168">
        <v>40</v>
      </c>
      <c r="K134" s="133">
        <v>1</v>
      </c>
      <c r="L134" s="150">
        <v>21.92</v>
      </c>
      <c r="M134" s="133">
        <v>0</v>
      </c>
      <c r="N134" s="133">
        <v>0</v>
      </c>
      <c r="O134" s="130">
        <v>96</v>
      </c>
      <c r="P134" s="37">
        <f t="shared" si="50"/>
        <v>876.80000000000007</v>
      </c>
      <c r="Q134" s="38">
        <f t="shared" si="40"/>
        <v>22.8125</v>
      </c>
      <c r="R134" s="35">
        <f t="shared" si="41"/>
        <v>0</v>
      </c>
      <c r="S134" s="35">
        <f t="shared" si="42"/>
        <v>0</v>
      </c>
      <c r="T134" s="139">
        <f t="shared" si="43"/>
        <v>21.92</v>
      </c>
      <c r="U134" s="35">
        <f t="shared" si="44"/>
        <v>2104.3200000000002</v>
      </c>
      <c r="V134" s="39" t="str">
        <f t="shared" si="45"/>
        <v>Order specific</v>
      </c>
      <c r="W134" s="39" t="str">
        <f t="shared" si="46"/>
        <v>Order specific</v>
      </c>
      <c r="X134" s="135" t="str">
        <f t="shared" si="47"/>
        <v>C</v>
      </c>
      <c r="Y134" s="39" t="str">
        <f t="shared" si="48"/>
        <v/>
      </c>
      <c r="Z134" s="39">
        <f t="shared" si="49"/>
        <v>0</v>
      </c>
      <c r="AA134" s="119"/>
    </row>
    <row r="135" spans="1:27" x14ac:dyDescent="0.25">
      <c r="A135" s="34" t="s">
        <v>2459</v>
      </c>
      <c r="B135" s="36" t="s">
        <v>373</v>
      </c>
      <c r="C135" s="166" t="s">
        <v>239</v>
      </c>
      <c r="D135" s="166">
        <v>202</v>
      </c>
      <c r="E135" s="166" t="s">
        <v>3608</v>
      </c>
      <c r="F135" s="167" t="s">
        <v>3608</v>
      </c>
      <c r="G135" s="36" t="s">
        <v>165</v>
      </c>
      <c r="H135" s="36" t="s">
        <v>235</v>
      </c>
      <c r="I135" s="186">
        <v>2100</v>
      </c>
      <c r="J135" s="168">
        <v>56</v>
      </c>
      <c r="K135" s="133">
        <v>1</v>
      </c>
      <c r="L135" s="150">
        <v>6.52</v>
      </c>
      <c r="M135" s="133">
        <v>0</v>
      </c>
      <c r="N135" s="133">
        <v>0</v>
      </c>
      <c r="O135" s="130">
        <v>96</v>
      </c>
      <c r="P135" s="37">
        <f t="shared" si="50"/>
        <v>365.12</v>
      </c>
      <c r="Q135" s="38">
        <f t="shared" si="40"/>
        <v>152.08333333333334</v>
      </c>
      <c r="R135" s="35">
        <f t="shared" si="41"/>
        <v>0</v>
      </c>
      <c r="S135" s="35">
        <f t="shared" si="42"/>
        <v>0</v>
      </c>
      <c r="T135" s="139">
        <f t="shared" si="43"/>
        <v>6.52</v>
      </c>
      <c r="U135" s="35">
        <f t="shared" si="44"/>
        <v>625.91999999999996</v>
      </c>
      <c r="V135" s="39" t="str">
        <f t="shared" si="45"/>
        <v>Order specific</v>
      </c>
      <c r="W135" s="39" t="str">
        <f t="shared" si="46"/>
        <v>Order specific</v>
      </c>
      <c r="X135" s="135" t="str">
        <f t="shared" si="47"/>
        <v>C</v>
      </c>
      <c r="Y135" s="39" t="str">
        <f t="shared" si="48"/>
        <v/>
      </c>
      <c r="Z135" s="39">
        <f t="shared" si="49"/>
        <v>0</v>
      </c>
      <c r="AA135" s="119"/>
    </row>
    <row r="136" spans="1:27" x14ac:dyDescent="0.25">
      <c r="A136" s="34" t="s">
        <v>2460</v>
      </c>
      <c r="B136" s="36" t="s">
        <v>374</v>
      </c>
      <c r="C136" s="166" t="s">
        <v>239</v>
      </c>
      <c r="D136" s="166">
        <v>202</v>
      </c>
      <c r="E136" s="166" t="s">
        <v>3608</v>
      </c>
      <c r="F136" s="167" t="s">
        <v>3608</v>
      </c>
      <c r="G136" s="36" t="s">
        <v>165</v>
      </c>
      <c r="H136" s="36" t="s">
        <v>235</v>
      </c>
      <c r="I136" s="186">
        <v>2100</v>
      </c>
      <c r="J136" s="168">
        <v>50</v>
      </c>
      <c r="K136" s="133">
        <v>1</v>
      </c>
      <c r="L136" s="150">
        <v>9.4600000000000009</v>
      </c>
      <c r="M136" s="133">
        <v>0</v>
      </c>
      <c r="N136" s="133">
        <v>0</v>
      </c>
      <c r="O136" s="130">
        <v>80</v>
      </c>
      <c r="P136" s="37">
        <f t="shared" si="50"/>
        <v>473.00000000000006</v>
      </c>
      <c r="Q136" s="38">
        <f t="shared" si="40"/>
        <v>255.49999999999997</v>
      </c>
      <c r="R136" s="35">
        <f t="shared" si="41"/>
        <v>0</v>
      </c>
      <c r="S136" s="35">
        <f t="shared" si="42"/>
        <v>0</v>
      </c>
      <c r="T136" s="139">
        <f t="shared" si="43"/>
        <v>9.4600000000000009</v>
      </c>
      <c r="U136" s="35">
        <f t="shared" si="44"/>
        <v>756.80000000000007</v>
      </c>
      <c r="V136" s="39" t="str">
        <f t="shared" si="45"/>
        <v>Order specific</v>
      </c>
      <c r="W136" s="39" t="str">
        <f t="shared" si="46"/>
        <v>Order specific</v>
      </c>
      <c r="X136" s="135" t="str">
        <f t="shared" si="47"/>
        <v>C</v>
      </c>
      <c r="Y136" s="39" t="str">
        <f t="shared" si="48"/>
        <v/>
      </c>
      <c r="Z136" s="39">
        <f t="shared" si="49"/>
        <v>0</v>
      </c>
      <c r="AA136" s="119"/>
    </row>
    <row r="137" spans="1:27" x14ac:dyDescent="0.25">
      <c r="A137" s="34" t="s">
        <v>2461</v>
      </c>
      <c r="B137" s="36" t="s">
        <v>375</v>
      </c>
      <c r="C137" s="166" t="s">
        <v>239</v>
      </c>
      <c r="D137" s="166">
        <v>202</v>
      </c>
      <c r="E137" s="166" t="s">
        <v>3608</v>
      </c>
      <c r="F137" s="167" t="s">
        <v>3608</v>
      </c>
      <c r="G137" s="36" t="s">
        <v>165</v>
      </c>
      <c r="H137" s="36" t="s">
        <v>235</v>
      </c>
      <c r="I137" s="186">
        <v>2100</v>
      </c>
      <c r="J137" s="168">
        <v>1</v>
      </c>
      <c r="K137" s="133">
        <v>0</v>
      </c>
      <c r="L137" s="150">
        <v>1.6</v>
      </c>
      <c r="M137" s="133">
        <v>0</v>
      </c>
      <c r="N137" s="133">
        <v>0</v>
      </c>
      <c r="O137" s="130">
        <v>52</v>
      </c>
      <c r="P137" s="37">
        <f t="shared" si="50"/>
        <v>1.6</v>
      </c>
      <c r="Q137" s="38">
        <f t="shared" si="40"/>
        <v>350.96153846153845</v>
      </c>
      <c r="R137" s="35">
        <f t="shared" si="41"/>
        <v>0</v>
      </c>
      <c r="S137" s="35">
        <f t="shared" si="42"/>
        <v>0</v>
      </c>
      <c r="T137" s="139">
        <f t="shared" si="43"/>
        <v>0</v>
      </c>
      <c r="U137" s="35">
        <f t="shared" si="44"/>
        <v>83.2</v>
      </c>
      <c r="V137" s="39" t="str">
        <f t="shared" si="45"/>
        <v>Order specific</v>
      </c>
      <c r="W137" s="39" t="str">
        <f t="shared" si="46"/>
        <v>Order specific</v>
      </c>
      <c r="X137" s="135" t="str">
        <f t="shared" si="47"/>
        <v>C</v>
      </c>
      <c r="Y137" s="39" t="str">
        <f t="shared" si="48"/>
        <v/>
      </c>
      <c r="Z137" s="39">
        <f t="shared" si="49"/>
        <v>0</v>
      </c>
      <c r="AA137" s="119"/>
    </row>
    <row r="138" spans="1:27" x14ac:dyDescent="0.25">
      <c r="A138" s="34" t="s">
        <v>2462</v>
      </c>
      <c r="B138" s="36" t="s">
        <v>376</v>
      </c>
      <c r="C138" s="166" t="s">
        <v>264</v>
      </c>
      <c r="D138" s="166">
        <v>212</v>
      </c>
      <c r="E138" s="166" t="s">
        <v>3608</v>
      </c>
      <c r="F138" s="167" t="s">
        <v>3608</v>
      </c>
      <c r="G138" s="36" t="s">
        <v>165</v>
      </c>
      <c r="H138" s="36" t="s">
        <v>235</v>
      </c>
      <c r="I138" s="186">
        <v>2100</v>
      </c>
      <c r="J138" s="168">
        <v>9</v>
      </c>
      <c r="K138" s="133">
        <v>0</v>
      </c>
      <c r="L138" s="150">
        <v>37.18</v>
      </c>
      <c r="M138" s="133">
        <v>0</v>
      </c>
      <c r="N138" s="133">
        <v>0</v>
      </c>
      <c r="O138" s="130">
        <v>18</v>
      </c>
      <c r="P138" s="37">
        <f t="shared" si="50"/>
        <v>334.62</v>
      </c>
      <c r="Q138" s="38">
        <f t="shared" ref="Q138:Q169" si="51">+IF(O138=0,"",J137/O138*365)</f>
        <v>20.277777777777775</v>
      </c>
      <c r="R138" s="35">
        <f t="shared" ref="R138:R164" si="52">+L138*M138</f>
        <v>0</v>
      </c>
      <c r="S138" s="35">
        <f t="shared" ref="S138:S164" si="53">+L138*N138/2</f>
        <v>0</v>
      </c>
      <c r="T138" s="139">
        <f t="shared" ref="T138:T164" si="54">+L138*K138</f>
        <v>0</v>
      </c>
      <c r="U138" s="35">
        <f t="shared" ref="U138:U164" si="55">+L138*O138</f>
        <v>669.24</v>
      </c>
      <c r="V138" s="39" t="str">
        <f t="shared" ref="V138:V164" si="56">IF(G138="Order specific",G138,IF(O138="","Not moving",IF(Q138&lt;15,"&lt;15 days",IF(Q138&lt;30,"&lt;30 days",IF(Q138&lt;90,"&lt;90 days","&gt;90 days")))))</f>
        <v>Order specific</v>
      </c>
      <c r="W138" s="39" t="str">
        <f t="shared" ref="W138:W169" si="57">IF(G138="Order specific",G138,IF(U138=0,4,IF(U138&gt;PERCENTILE(U:U,0.9),1,IF(U138&gt;PERCENTILE(U:U,0.6),2,3))))</f>
        <v>Order specific</v>
      </c>
      <c r="X138" s="135" t="str">
        <f t="shared" ref="X138:X169" si="58">IF(P138=0,"D",IF(P138&gt;PERCENTILE(P:P,0.9),"A",IF(P138&gt;PERCENTILE(P:P,0.6),"B","C")))</f>
        <v>C</v>
      </c>
      <c r="Y138" s="39" t="str">
        <f t="shared" ref="Y138:Y164" si="59">+IF(W138="Order Specific","",IF(W138=4,0,W138*7+IF(I138="Imported",14,0)))</f>
        <v/>
      </c>
      <c r="Z138" s="39">
        <f t="shared" ref="Z138:Z164" si="60">(IF(Y138="",0,IF(Y138=0,P138,P138-IF(Q138&gt;Y138,P138/Q138*Y138,P138))))*66%</f>
        <v>0</v>
      </c>
      <c r="AA138" s="119"/>
    </row>
    <row r="139" spans="1:27" x14ac:dyDescent="0.25">
      <c r="A139" s="34" t="s">
        <v>2729</v>
      </c>
      <c r="B139" s="36" t="s">
        <v>377</v>
      </c>
      <c r="C139" s="166" t="s">
        <v>264</v>
      </c>
      <c r="D139" s="166">
        <v>212</v>
      </c>
      <c r="E139" s="166" t="s">
        <v>3608</v>
      </c>
      <c r="F139" s="167" t="s">
        <v>3608</v>
      </c>
      <c r="G139" s="36" t="s">
        <v>165</v>
      </c>
      <c r="H139" s="36" t="s">
        <v>235</v>
      </c>
      <c r="I139" s="186">
        <v>2100</v>
      </c>
      <c r="J139" s="168">
        <v>6</v>
      </c>
      <c r="K139" s="133">
        <v>0</v>
      </c>
      <c r="L139" s="150">
        <v>344.07</v>
      </c>
      <c r="M139" s="133">
        <v>0</v>
      </c>
      <c r="N139" s="133">
        <v>0</v>
      </c>
      <c r="O139" s="130">
        <v>21</v>
      </c>
      <c r="P139" s="37">
        <f t="shared" si="50"/>
        <v>2064.42</v>
      </c>
      <c r="Q139" s="38">
        <f t="shared" si="51"/>
        <v>156.42857142857142</v>
      </c>
      <c r="R139" s="35">
        <f t="shared" si="52"/>
        <v>0</v>
      </c>
      <c r="S139" s="35">
        <f t="shared" si="53"/>
        <v>0</v>
      </c>
      <c r="T139" s="139">
        <f t="shared" si="54"/>
        <v>0</v>
      </c>
      <c r="U139" s="35">
        <f t="shared" si="55"/>
        <v>7225.47</v>
      </c>
      <c r="V139" s="39" t="str">
        <f t="shared" si="56"/>
        <v>Order specific</v>
      </c>
      <c r="W139" s="39" t="str">
        <f t="shared" si="57"/>
        <v>Order specific</v>
      </c>
      <c r="X139" s="135" t="str">
        <f t="shared" si="58"/>
        <v>B</v>
      </c>
      <c r="Y139" s="39" t="str">
        <f t="shared" si="59"/>
        <v/>
      </c>
      <c r="Z139" s="39">
        <f t="shared" si="60"/>
        <v>0</v>
      </c>
      <c r="AA139" s="119"/>
    </row>
    <row r="140" spans="1:27" x14ac:dyDescent="0.25">
      <c r="A140" s="34" t="s">
        <v>2463</v>
      </c>
      <c r="B140" s="36" t="s">
        <v>359</v>
      </c>
      <c r="C140" s="166" t="s">
        <v>264</v>
      </c>
      <c r="D140" s="166">
        <v>202</v>
      </c>
      <c r="E140" s="166" t="s">
        <v>3608</v>
      </c>
      <c r="F140" s="167" t="s">
        <v>3608</v>
      </c>
      <c r="G140" s="36" t="s">
        <v>165</v>
      </c>
      <c r="H140" s="36" t="s">
        <v>235</v>
      </c>
      <c r="I140" s="186">
        <v>2100</v>
      </c>
      <c r="J140" s="168">
        <v>6</v>
      </c>
      <c r="K140" s="133">
        <v>0</v>
      </c>
      <c r="L140" s="150">
        <v>41.6</v>
      </c>
      <c r="M140" s="133">
        <v>0</v>
      </c>
      <c r="N140" s="133">
        <v>0</v>
      </c>
      <c r="O140" s="130">
        <v>6</v>
      </c>
      <c r="P140" s="37">
        <f t="shared" si="50"/>
        <v>249.60000000000002</v>
      </c>
      <c r="Q140" s="38">
        <f t="shared" si="51"/>
        <v>365</v>
      </c>
      <c r="R140" s="35">
        <f t="shared" si="52"/>
        <v>0</v>
      </c>
      <c r="S140" s="35">
        <f t="shared" si="53"/>
        <v>0</v>
      </c>
      <c r="T140" s="139">
        <f t="shared" si="54"/>
        <v>0</v>
      </c>
      <c r="U140" s="35">
        <f t="shared" si="55"/>
        <v>249.60000000000002</v>
      </c>
      <c r="V140" s="39" t="str">
        <f t="shared" si="56"/>
        <v>Order specific</v>
      </c>
      <c r="W140" s="39" t="str">
        <f t="shared" si="57"/>
        <v>Order specific</v>
      </c>
      <c r="X140" s="135" t="str">
        <f t="shared" si="58"/>
        <v>C</v>
      </c>
      <c r="Y140" s="39" t="str">
        <f t="shared" si="59"/>
        <v/>
      </c>
      <c r="Z140" s="39">
        <f t="shared" si="60"/>
        <v>0</v>
      </c>
      <c r="AA140" s="119"/>
    </row>
    <row r="141" spans="1:27" x14ac:dyDescent="0.25">
      <c r="A141" s="34" t="s">
        <v>2464</v>
      </c>
      <c r="B141" s="36" t="s">
        <v>378</v>
      </c>
      <c r="C141" s="166" t="s">
        <v>264</v>
      </c>
      <c r="D141" s="166">
        <v>202</v>
      </c>
      <c r="E141" s="166" t="s">
        <v>3608</v>
      </c>
      <c r="F141" s="167" t="s">
        <v>3608</v>
      </c>
      <c r="G141" s="36" t="s">
        <v>165</v>
      </c>
      <c r="H141" s="36" t="s">
        <v>235</v>
      </c>
      <c r="I141" s="186">
        <v>2100</v>
      </c>
      <c r="J141" s="168">
        <v>6</v>
      </c>
      <c r="K141" s="133">
        <v>0</v>
      </c>
      <c r="L141" s="150">
        <v>300.51</v>
      </c>
      <c r="M141" s="133">
        <v>0</v>
      </c>
      <c r="N141" s="133">
        <v>0</v>
      </c>
      <c r="O141" s="130">
        <v>6</v>
      </c>
      <c r="P141" s="37">
        <f t="shared" si="50"/>
        <v>1803.06</v>
      </c>
      <c r="Q141" s="38">
        <f t="shared" si="51"/>
        <v>365</v>
      </c>
      <c r="R141" s="35">
        <f t="shared" si="52"/>
        <v>0</v>
      </c>
      <c r="S141" s="35">
        <f t="shared" si="53"/>
        <v>0</v>
      </c>
      <c r="T141" s="139">
        <f t="shared" si="54"/>
        <v>0</v>
      </c>
      <c r="U141" s="35">
        <f t="shared" si="55"/>
        <v>1803.06</v>
      </c>
      <c r="V141" s="39" t="str">
        <f t="shared" si="56"/>
        <v>Order specific</v>
      </c>
      <c r="W141" s="39" t="str">
        <f t="shared" si="57"/>
        <v>Order specific</v>
      </c>
      <c r="X141" s="135" t="str">
        <f t="shared" si="58"/>
        <v>B</v>
      </c>
      <c r="Y141" s="39" t="str">
        <f t="shared" si="59"/>
        <v/>
      </c>
      <c r="Z141" s="39">
        <f t="shared" si="60"/>
        <v>0</v>
      </c>
      <c r="AA141" s="119"/>
    </row>
    <row r="142" spans="1:27" x14ac:dyDescent="0.25">
      <c r="A142" s="34" t="s">
        <v>379</v>
      </c>
      <c r="B142" s="36" t="s">
        <v>380</v>
      </c>
      <c r="C142" s="166" t="s">
        <v>197</v>
      </c>
      <c r="D142" s="166">
        <v>202</v>
      </c>
      <c r="E142" s="166" t="s">
        <v>3608</v>
      </c>
      <c r="F142" s="167" t="s">
        <v>3608</v>
      </c>
      <c r="G142" s="36" t="s">
        <v>249</v>
      </c>
      <c r="H142" s="36" t="s">
        <v>249</v>
      </c>
      <c r="I142" s="186" t="s">
        <v>197</v>
      </c>
      <c r="J142" s="168">
        <v>6</v>
      </c>
      <c r="K142" s="133">
        <v>0</v>
      </c>
      <c r="L142" s="150">
        <v>112</v>
      </c>
      <c r="M142" s="133">
        <v>0</v>
      </c>
      <c r="N142" s="133">
        <v>0</v>
      </c>
      <c r="O142" s="130">
        <v>200</v>
      </c>
      <c r="P142" s="37">
        <f t="shared" si="50"/>
        <v>672</v>
      </c>
      <c r="Q142" s="38">
        <f t="shared" si="51"/>
        <v>10.95</v>
      </c>
      <c r="R142" s="35">
        <f t="shared" si="52"/>
        <v>0</v>
      </c>
      <c r="S142" s="35">
        <f t="shared" si="53"/>
        <v>0</v>
      </c>
      <c r="T142" s="139">
        <f t="shared" si="54"/>
        <v>0</v>
      </c>
      <c r="U142" s="35">
        <f t="shared" si="55"/>
        <v>22400</v>
      </c>
      <c r="V142" s="39" t="str">
        <f t="shared" si="56"/>
        <v>&lt;15 days</v>
      </c>
      <c r="W142" s="39">
        <f t="shared" si="57"/>
        <v>2</v>
      </c>
      <c r="X142" s="135" t="str">
        <f t="shared" si="58"/>
        <v>C</v>
      </c>
      <c r="Y142" s="39">
        <f t="shared" si="59"/>
        <v>14</v>
      </c>
      <c r="Z142" s="39">
        <f t="shared" si="60"/>
        <v>0</v>
      </c>
      <c r="AA142" s="119"/>
    </row>
    <row r="143" spans="1:27" x14ac:dyDescent="0.25">
      <c r="A143" s="34" t="s">
        <v>381</v>
      </c>
      <c r="B143" s="36" t="s">
        <v>382</v>
      </c>
      <c r="C143" s="166" t="s">
        <v>197</v>
      </c>
      <c r="D143" s="166">
        <v>202</v>
      </c>
      <c r="E143" s="166" t="s">
        <v>3608</v>
      </c>
      <c r="F143" s="167" t="s">
        <v>3608</v>
      </c>
      <c r="G143" s="36" t="s">
        <v>249</v>
      </c>
      <c r="H143" s="36" t="s">
        <v>249</v>
      </c>
      <c r="I143" s="186" t="s">
        <v>197</v>
      </c>
      <c r="J143" s="168">
        <v>12</v>
      </c>
      <c r="K143" s="133">
        <v>0</v>
      </c>
      <c r="L143" s="150">
        <v>8.0500000000000007</v>
      </c>
      <c r="M143" s="133">
        <v>0</v>
      </c>
      <c r="N143" s="133">
        <v>0</v>
      </c>
      <c r="O143" s="130">
        <v>396</v>
      </c>
      <c r="P143" s="37">
        <f t="shared" si="50"/>
        <v>96.600000000000009</v>
      </c>
      <c r="Q143" s="38">
        <f t="shared" si="51"/>
        <v>5.5303030303030303</v>
      </c>
      <c r="R143" s="35">
        <f t="shared" si="52"/>
        <v>0</v>
      </c>
      <c r="S143" s="35">
        <f t="shared" si="53"/>
        <v>0</v>
      </c>
      <c r="T143" s="139">
        <f t="shared" si="54"/>
        <v>0</v>
      </c>
      <c r="U143" s="35">
        <f t="shared" si="55"/>
        <v>3187.8</v>
      </c>
      <c r="V143" s="39" t="str">
        <f t="shared" si="56"/>
        <v>&lt;15 days</v>
      </c>
      <c r="W143" s="39">
        <f t="shared" si="57"/>
        <v>3</v>
      </c>
      <c r="X143" s="135" t="str">
        <f t="shared" si="58"/>
        <v>C</v>
      </c>
      <c r="Y143" s="39">
        <f t="shared" si="59"/>
        <v>21</v>
      </c>
      <c r="Z143" s="39">
        <f t="shared" si="60"/>
        <v>0</v>
      </c>
      <c r="AA143" s="119"/>
    </row>
    <row r="144" spans="1:27" x14ac:dyDescent="0.25">
      <c r="A144" s="34" t="s">
        <v>383</v>
      </c>
      <c r="B144" s="36" t="s">
        <v>384</v>
      </c>
      <c r="C144" s="166" t="s">
        <v>243</v>
      </c>
      <c r="D144" s="166">
        <v>202</v>
      </c>
      <c r="E144" s="166" t="s">
        <v>3608</v>
      </c>
      <c r="F144" s="167" t="s">
        <v>3608</v>
      </c>
      <c r="G144" s="36" t="s">
        <v>244</v>
      </c>
      <c r="H144" s="36" t="s">
        <v>2370</v>
      </c>
      <c r="I144" s="186">
        <v>2600</v>
      </c>
      <c r="J144" s="168">
        <v>365</v>
      </c>
      <c r="K144" s="133">
        <v>300</v>
      </c>
      <c r="L144" s="150">
        <v>4.7</v>
      </c>
      <c r="M144" s="133">
        <v>0</v>
      </c>
      <c r="N144" s="133">
        <v>100</v>
      </c>
      <c r="O144" s="130">
        <v>3192</v>
      </c>
      <c r="P144" s="37">
        <f t="shared" si="50"/>
        <v>1715.5</v>
      </c>
      <c r="Q144" s="38">
        <f t="shared" si="51"/>
        <v>1.3721804511278195</v>
      </c>
      <c r="R144" s="35">
        <f t="shared" si="52"/>
        <v>0</v>
      </c>
      <c r="S144" s="35">
        <f t="shared" si="53"/>
        <v>235</v>
      </c>
      <c r="T144" s="139">
        <f t="shared" si="54"/>
        <v>1410</v>
      </c>
      <c r="U144" s="35">
        <f t="shared" si="55"/>
        <v>15002.400000000001</v>
      </c>
      <c r="V144" s="39" t="str">
        <f t="shared" si="56"/>
        <v>&lt;15 days</v>
      </c>
      <c r="W144" s="39">
        <f t="shared" si="57"/>
        <v>2</v>
      </c>
      <c r="X144" s="135" t="str">
        <f t="shared" si="58"/>
        <v>B</v>
      </c>
      <c r="Y144" s="39">
        <f t="shared" si="59"/>
        <v>14</v>
      </c>
      <c r="Z144" s="39">
        <f t="shared" si="60"/>
        <v>0</v>
      </c>
      <c r="AA144" s="119"/>
    </row>
    <row r="145" spans="1:27" x14ac:dyDescent="0.25">
      <c r="A145" s="34" t="s">
        <v>385</v>
      </c>
      <c r="B145" s="36" t="s">
        <v>386</v>
      </c>
      <c r="C145" s="166" t="s">
        <v>243</v>
      </c>
      <c r="D145" s="166">
        <v>212</v>
      </c>
      <c r="E145" s="166" t="s">
        <v>3608</v>
      </c>
      <c r="F145" s="167" t="s">
        <v>3608</v>
      </c>
      <c r="G145" s="36" t="s">
        <v>244</v>
      </c>
      <c r="H145" s="36" t="s">
        <v>2370</v>
      </c>
      <c r="I145" s="186">
        <v>2600</v>
      </c>
      <c r="J145" s="168">
        <v>246</v>
      </c>
      <c r="K145" s="133">
        <v>800</v>
      </c>
      <c r="L145" s="150">
        <v>1.2</v>
      </c>
      <c r="M145" s="133">
        <v>0</v>
      </c>
      <c r="N145" s="133">
        <v>200</v>
      </c>
      <c r="O145" s="130">
        <v>13944</v>
      </c>
      <c r="P145" s="37">
        <f t="shared" si="50"/>
        <v>295.2</v>
      </c>
      <c r="Q145" s="38">
        <f t="shared" si="51"/>
        <v>9.5542885829030411</v>
      </c>
      <c r="R145" s="35">
        <f t="shared" si="52"/>
        <v>0</v>
      </c>
      <c r="S145" s="35">
        <f t="shared" si="53"/>
        <v>120</v>
      </c>
      <c r="T145" s="139">
        <f t="shared" si="54"/>
        <v>960</v>
      </c>
      <c r="U145" s="35">
        <f t="shared" si="55"/>
        <v>16732.8</v>
      </c>
      <c r="V145" s="39" t="str">
        <f t="shared" si="56"/>
        <v>&lt;15 days</v>
      </c>
      <c r="W145" s="39">
        <f t="shared" si="57"/>
        <v>2</v>
      </c>
      <c r="X145" s="135" t="str">
        <f t="shared" si="58"/>
        <v>C</v>
      </c>
      <c r="Y145" s="39">
        <f t="shared" si="59"/>
        <v>14</v>
      </c>
      <c r="Z145" s="39">
        <f t="shared" si="60"/>
        <v>0</v>
      </c>
      <c r="AA145" s="119"/>
    </row>
    <row r="146" spans="1:27" x14ac:dyDescent="0.25">
      <c r="A146" s="34" t="s">
        <v>387</v>
      </c>
      <c r="B146" s="36" t="s">
        <v>386</v>
      </c>
      <c r="C146" s="166" t="s">
        <v>243</v>
      </c>
      <c r="D146" s="166">
        <v>212</v>
      </c>
      <c r="E146" s="166" t="s">
        <v>3608</v>
      </c>
      <c r="F146" s="167" t="s">
        <v>3608</v>
      </c>
      <c r="G146" s="36" t="s">
        <v>244</v>
      </c>
      <c r="H146" s="36" t="s">
        <v>2370</v>
      </c>
      <c r="I146" s="186">
        <v>2600</v>
      </c>
      <c r="J146" s="168">
        <v>1311</v>
      </c>
      <c r="K146" s="133">
        <v>67</v>
      </c>
      <c r="L146" s="150">
        <v>1.6</v>
      </c>
      <c r="M146" s="133">
        <v>0</v>
      </c>
      <c r="N146" s="133">
        <v>400</v>
      </c>
      <c r="O146" s="130">
        <v>28395</v>
      </c>
      <c r="P146" s="37">
        <f t="shared" si="50"/>
        <v>2097.6</v>
      </c>
      <c r="Q146" s="38">
        <f t="shared" si="51"/>
        <v>3.1621764395139991</v>
      </c>
      <c r="R146" s="35">
        <f t="shared" si="52"/>
        <v>0</v>
      </c>
      <c r="S146" s="35">
        <f t="shared" si="53"/>
        <v>320</v>
      </c>
      <c r="T146" s="139">
        <f t="shared" si="54"/>
        <v>107.2</v>
      </c>
      <c r="U146" s="35">
        <f t="shared" si="55"/>
        <v>45432</v>
      </c>
      <c r="V146" s="39" t="str">
        <f t="shared" si="56"/>
        <v>&lt;15 days</v>
      </c>
      <c r="W146" s="39">
        <f t="shared" si="57"/>
        <v>2</v>
      </c>
      <c r="X146" s="135" t="str">
        <f t="shared" si="58"/>
        <v>B</v>
      </c>
      <c r="Y146" s="39">
        <f t="shared" si="59"/>
        <v>14</v>
      </c>
      <c r="Z146" s="39">
        <f t="shared" si="60"/>
        <v>0</v>
      </c>
      <c r="AA146" s="119"/>
    </row>
    <row r="147" spans="1:27" x14ac:dyDescent="0.25">
      <c r="A147" s="34" t="s">
        <v>388</v>
      </c>
      <c r="B147" s="36" t="s">
        <v>251</v>
      </c>
      <c r="C147" s="166" t="s">
        <v>243</v>
      </c>
      <c r="D147" s="166">
        <v>202</v>
      </c>
      <c r="E147" s="166" t="s">
        <v>3608</v>
      </c>
      <c r="F147" s="167" t="s">
        <v>3608</v>
      </c>
      <c r="G147" s="36" t="s">
        <v>244</v>
      </c>
      <c r="H147" s="36" t="s">
        <v>2370</v>
      </c>
      <c r="I147" s="186">
        <v>2600</v>
      </c>
      <c r="J147" s="168">
        <v>1466</v>
      </c>
      <c r="K147" s="133">
        <v>772</v>
      </c>
      <c r="L147" s="150">
        <v>1.62</v>
      </c>
      <c r="M147" s="133">
        <v>0</v>
      </c>
      <c r="N147" s="133">
        <v>500</v>
      </c>
      <c r="O147" s="130">
        <v>22749</v>
      </c>
      <c r="P147" s="37">
        <f t="shared" si="50"/>
        <v>2374.92</v>
      </c>
      <c r="Q147" s="38">
        <f t="shared" si="51"/>
        <v>21.034550969273376</v>
      </c>
      <c r="R147" s="35">
        <f t="shared" si="52"/>
        <v>0</v>
      </c>
      <c r="S147" s="35">
        <f t="shared" si="53"/>
        <v>405</v>
      </c>
      <c r="T147" s="139">
        <f t="shared" si="54"/>
        <v>1250.6400000000001</v>
      </c>
      <c r="U147" s="35">
        <f t="shared" si="55"/>
        <v>36853.380000000005</v>
      </c>
      <c r="V147" s="39" t="str">
        <f t="shared" si="56"/>
        <v>&lt;30 days</v>
      </c>
      <c r="W147" s="39">
        <f t="shared" si="57"/>
        <v>2</v>
      </c>
      <c r="X147" s="135" t="str">
        <f t="shared" si="58"/>
        <v>B</v>
      </c>
      <c r="Y147" s="39">
        <f t="shared" si="59"/>
        <v>14</v>
      </c>
      <c r="Z147" s="39">
        <f t="shared" si="60"/>
        <v>524.19884009654879</v>
      </c>
      <c r="AA147" s="119"/>
    </row>
    <row r="148" spans="1:27" x14ac:dyDescent="0.25">
      <c r="A148" s="34" t="s">
        <v>389</v>
      </c>
      <c r="B148" s="36" t="s">
        <v>390</v>
      </c>
      <c r="C148" s="166" t="s">
        <v>243</v>
      </c>
      <c r="D148" s="166">
        <v>202</v>
      </c>
      <c r="E148" s="166" t="s">
        <v>3608</v>
      </c>
      <c r="F148" s="167" t="s">
        <v>3608</v>
      </c>
      <c r="G148" s="36" t="s">
        <v>244</v>
      </c>
      <c r="H148" s="36" t="s">
        <v>2370</v>
      </c>
      <c r="I148" s="186">
        <v>2600</v>
      </c>
      <c r="J148" s="168">
        <v>927</v>
      </c>
      <c r="K148" s="133">
        <v>400</v>
      </c>
      <c r="L148" s="150">
        <v>1.2</v>
      </c>
      <c r="M148" s="133">
        <v>0</v>
      </c>
      <c r="N148" s="133">
        <v>200</v>
      </c>
      <c r="O148" s="130">
        <v>7715</v>
      </c>
      <c r="P148" s="37">
        <f t="shared" si="50"/>
        <v>1112.3999999999999</v>
      </c>
      <c r="Q148" s="38">
        <f t="shared" si="51"/>
        <v>69.357096565132863</v>
      </c>
      <c r="R148" s="35">
        <f t="shared" si="52"/>
        <v>0</v>
      </c>
      <c r="S148" s="35">
        <f t="shared" si="53"/>
        <v>120</v>
      </c>
      <c r="T148" s="139">
        <f t="shared" si="54"/>
        <v>480</v>
      </c>
      <c r="U148" s="35">
        <f t="shared" si="55"/>
        <v>9258</v>
      </c>
      <c r="V148" s="39" t="str">
        <f t="shared" si="56"/>
        <v>&lt;90 days</v>
      </c>
      <c r="W148" s="39">
        <f t="shared" si="57"/>
        <v>3</v>
      </c>
      <c r="X148" s="135" t="str">
        <f t="shared" si="58"/>
        <v>B</v>
      </c>
      <c r="Y148" s="39">
        <f t="shared" si="59"/>
        <v>21</v>
      </c>
      <c r="Z148" s="39">
        <f t="shared" si="60"/>
        <v>511.88715132033866</v>
      </c>
      <c r="AA148" s="119"/>
    </row>
    <row r="149" spans="1:27" x14ac:dyDescent="0.25">
      <c r="A149" s="34" t="s">
        <v>391</v>
      </c>
      <c r="B149" s="36" t="s">
        <v>392</v>
      </c>
      <c r="C149" s="166" t="s">
        <v>197</v>
      </c>
      <c r="D149" s="166">
        <v>202</v>
      </c>
      <c r="E149" s="166" t="s">
        <v>3608</v>
      </c>
      <c r="F149" s="167" t="s">
        <v>3608</v>
      </c>
      <c r="G149" s="36" t="s">
        <v>249</v>
      </c>
      <c r="H149" s="36" t="s">
        <v>249</v>
      </c>
      <c r="I149" s="186" t="s">
        <v>197</v>
      </c>
      <c r="J149" s="168">
        <v>15</v>
      </c>
      <c r="K149" s="133">
        <v>0</v>
      </c>
      <c r="L149" s="150">
        <v>28.07</v>
      </c>
      <c r="M149" s="133">
        <v>0</v>
      </c>
      <c r="N149" s="133">
        <v>0</v>
      </c>
      <c r="O149" s="130">
        <v>573</v>
      </c>
      <c r="P149" s="37">
        <f t="shared" si="50"/>
        <v>421.05</v>
      </c>
      <c r="Q149" s="38">
        <f t="shared" si="51"/>
        <v>590.49738219895289</v>
      </c>
      <c r="R149" s="35">
        <f t="shared" si="52"/>
        <v>0</v>
      </c>
      <c r="S149" s="35">
        <f t="shared" si="53"/>
        <v>0</v>
      </c>
      <c r="T149" s="139">
        <f t="shared" si="54"/>
        <v>0</v>
      </c>
      <c r="U149" s="35">
        <f t="shared" si="55"/>
        <v>16084.11</v>
      </c>
      <c r="V149" s="39" t="str">
        <f t="shared" si="56"/>
        <v>&gt;90 days</v>
      </c>
      <c r="W149" s="39">
        <f t="shared" si="57"/>
        <v>2</v>
      </c>
      <c r="X149" s="135" t="str">
        <f t="shared" si="58"/>
        <v>C</v>
      </c>
      <c r="Y149" s="39">
        <f t="shared" si="59"/>
        <v>14</v>
      </c>
      <c r="Z149" s="39">
        <f t="shared" si="60"/>
        <v>271.30448306955714</v>
      </c>
      <c r="AA149" s="119"/>
    </row>
    <row r="150" spans="1:27" x14ac:dyDescent="0.25">
      <c r="A150" s="34" t="s">
        <v>393</v>
      </c>
      <c r="B150" s="36" t="s">
        <v>394</v>
      </c>
      <c r="C150" s="166" t="s">
        <v>197</v>
      </c>
      <c r="D150" s="166">
        <v>202</v>
      </c>
      <c r="E150" s="166" t="s">
        <v>3608</v>
      </c>
      <c r="F150" s="167" t="s">
        <v>3608</v>
      </c>
      <c r="G150" s="36" t="s">
        <v>249</v>
      </c>
      <c r="H150" s="36" t="s">
        <v>249</v>
      </c>
      <c r="I150" s="186" t="s">
        <v>197</v>
      </c>
      <c r="J150" s="168">
        <v>71</v>
      </c>
      <c r="K150" s="133">
        <v>0</v>
      </c>
      <c r="L150" s="150">
        <v>157.29</v>
      </c>
      <c r="M150" s="133">
        <v>0</v>
      </c>
      <c r="N150" s="133">
        <v>0</v>
      </c>
      <c r="O150" s="130">
        <v>6647</v>
      </c>
      <c r="P150" s="37">
        <f t="shared" si="50"/>
        <v>11167.59</v>
      </c>
      <c r="Q150" s="38">
        <f t="shared" si="51"/>
        <v>0.82367985557394308</v>
      </c>
      <c r="R150" s="35">
        <f t="shared" si="52"/>
        <v>0</v>
      </c>
      <c r="S150" s="35">
        <f t="shared" si="53"/>
        <v>0</v>
      </c>
      <c r="T150" s="139">
        <f t="shared" si="54"/>
        <v>0</v>
      </c>
      <c r="U150" s="35">
        <f t="shared" si="55"/>
        <v>1045506.63</v>
      </c>
      <c r="V150" s="39" t="str">
        <f t="shared" si="56"/>
        <v>&lt;15 days</v>
      </c>
      <c r="W150" s="39">
        <f t="shared" si="57"/>
        <v>1</v>
      </c>
      <c r="X150" s="135" t="str">
        <f t="shared" si="58"/>
        <v>A</v>
      </c>
      <c r="Y150" s="39">
        <f t="shared" si="59"/>
        <v>7</v>
      </c>
      <c r="Z150" s="39">
        <f t="shared" si="60"/>
        <v>0</v>
      </c>
      <c r="AA150" s="119"/>
    </row>
    <row r="151" spans="1:27" x14ac:dyDescent="0.25">
      <c r="A151" s="34" t="s">
        <v>395</v>
      </c>
      <c r="B151" s="36" t="s">
        <v>396</v>
      </c>
      <c r="C151" s="166" t="s">
        <v>197</v>
      </c>
      <c r="D151" s="166">
        <v>202</v>
      </c>
      <c r="E151" s="166" t="s">
        <v>3608</v>
      </c>
      <c r="F151" s="167" t="s">
        <v>3608</v>
      </c>
      <c r="G151" s="36" t="s">
        <v>249</v>
      </c>
      <c r="H151" s="36" t="s">
        <v>249</v>
      </c>
      <c r="I151" s="186" t="s">
        <v>197</v>
      </c>
      <c r="J151" s="168">
        <v>252</v>
      </c>
      <c r="K151" s="133">
        <v>0</v>
      </c>
      <c r="L151" s="150">
        <v>55.66</v>
      </c>
      <c r="M151" s="133">
        <v>0</v>
      </c>
      <c r="N151" s="133">
        <v>0</v>
      </c>
      <c r="O151" s="130">
        <v>22642</v>
      </c>
      <c r="P151" s="37">
        <f t="shared" si="50"/>
        <v>14026.32</v>
      </c>
      <c r="Q151" s="38">
        <f t="shared" si="51"/>
        <v>1.1445543679886936</v>
      </c>
      <c r="R151" s="35">
        <f t="shared" si="52"/>
        <v>0</v>
      </c>
      <c r="S151" s="35">
        <f t="shared" si="53"/>
        <v>0</v>
      </c>
      <c r="T151" s="139">
        <f t="shared" si="54"/>
        <v>0</v>
      </c>
      <c r="U151" s="35">
        <f t="shared" si="55"/>
        <v>1260253.72</v>
      </c>
      <c r="V151" s="39" t="str">
        <f t="shared" si="56"/>
        <v>&lt;15 days</v>
      </c>
      <c r="W151" s="39">
        <f t="shared" si="57"/>
        <v>1</v>
      </c>
      <c r="X151" s="135" t="str">
        <f t="shared" si="58"/>
        <v>A</v>
      </c>
      <c r="Y151" s="39">
        <f t="shared" si="59"/>
        <v>7</v>
      </c>
      <c r="Z151" s="39">
        <f t="shared" si="60"/>
        <v>0</v>
      </c>
      <c r="AA151" s="119"/>
    </row>
    <row r="152" spans="1:27" x14ac:dyDescent="0.25">
      <c r="A152" s="34" t="s">
        <v>397</v>
      </c>
      <c r="B152" s="36" t="s">
        <v>396</v>
      </c>
      <c r="C152" s="166" t="s">
        <v>197</v>
      </c>
      <c r="D152" s="166">
        <v>202</v>
      </c>
      <c r="E152" s="166" t="s">
        <v>3608</v>
      </c>
      <c r="F152" s="167" t="s">
        <v>3608</v>
      </c>
      <c r="G152" s="36" t="s">
        <v>249</v>
      </c>
      <c r="H152" s="36" t="s">
        <v>249</v>
      </c>
      <c r="I152" s="186" t="s">
        <v>197</v>
      </c>
      <c r="J152" s="168">
        <v>168</v>
      </c>
      <c r="K152" s="133">
        <v>0</v>
      </c>
      <c r="L152" s="150">
        <v>55.66</v>
      </c>
      <c r="M152" s="133">
        <v>0</v>
      </c>
      <c r="N152" s="133">
        <v>0</v>
      </c>
      <c r="O152" s="130">
        <v>15010</v>
      </c>
      <c r="P152" s="37">
        <f t="shared" si="50"/>
        <v>9350.8799999999992</v>
      </c>
      <c r="Q152" s="38">
        <f t="shared" si="51"/>
        <v>6.1279147235176543</v>
      </c>
      <c r="R152" s="35">
        <f t="shared" si="52"/>
        <v>0</v>
      </c>
      <c r="S152" s="35">
        <f t="shared" si="53"/>
        <v>0</v>
      </c>
      <c r="T152" s="139">
        <f t="shared" si="54"/>
        <v>0</v>
      </c>
      <c r="U152" s="35">
        <f t="shared" si="55"/>
        <v>835456.6</v>
      </c>
      <c r="V152" s="39" t="str">
        <f t="shared" si="56"/>
        <v>&lt;15 days</v>
      </c>
      <c r="W152" s="39">
        <f t="shared" si="57"/>
        <v>1</v>
      </c>
      <c r="X152" s="135" t="str">
        <f t="shared" si="58"/>
        <v>A</v>
      </c>
      <c r="Y152" s="39">
        <f t="shared" si="59"/>
        <v>7</v>
      </c>
      <c r="Z152" s="39">
        <f t="shared" si="60"/>
        <v>0</v>
      </c>
      <c r="AA152" s="119"/>
    </row>
    <row r="153" spans="1:27" x14ac:dyDescent="0.25">
      <c r="A153" s="34" t="s">
        <v>2730</v>
      </c>
      <c r="B153" s="36" t="s">
        <v>398</v>
      </c>
      <c r="C153" s="166" t="s">
        <v>257</v>
      </c>
      <c r="D153" s="166">
        <v>213</v>
      </c>
      <c r="E153" s="166" t="s">
        <v>3608</v>
      </c>
      <c r="F153" s="167" t="s">
        <v>3608</v>
      </c>
      <c r="G153" s="36" t="s">
        <v>165</v>
      </c>
      <c r="H153" s="36" t="s">
        <v>235</v>
      </c>
      <c r="I153" s="186">
        <v>2100</v>
      </c>
      <c r="J153" s="168">
        <v>245</v>
      </c>
      <c r="K153" s="133">
        <v>5200</v>
      </c>
      <c r="L153" s="150">
        <v>133.38999999999999</v>
      </c>
      <c r="M153" s="133">
        <v>416</v>
      </c>
      <c r="N153" s="133">
        <v>0</v>
      </c>
      <c r="O153" s="130">
        <v>6651</v>
      </c>
      <c r="P153" s="37">
        <f t="shared" si="50"/>
        <v>32680.549999999996</v>
      </c>
      <c r="Q153" s="38">
        <f t="shared" si="51"/>
        <v>9.2196662156066758</v>
      </c>
      <c r="R153" s="35">
        <f t="shared" si="52"/>
        <v>55490.239999999991</v>
      </c>
      <c r="S153" s="35">
        <f t="shared" si="53"/>
        <v>0</v>
      </c>
      <c r="T153" s="139">
        <f t="shared" si="54"/>
        <v>693627.99999999988</v>
      </c>
      <c r="U153" s="35">
        <f t="shared" si="55"/>
        <v>887176.8899999999</v>
      </c>
      <c r="V153" s="39" t="str">
        <f t="shared" si="56"/>
        <v>Order specific</v>
      </c>
      <c r="W153" s="39" t="str">
        <f t="shared" si="57"/>
        <v>Order specific</v>
      </c>
      <c r="X153" s="135" t="str">
        <f t="shared" si="58"/>
        <v>A</v>
      </c>
      <c r="Y153" s="39" t="str">
        <f t="shared" si="59"/>
        <v/>
      </c>
      <c r="Z153" s="39">
        <f t="shared" si="60"/>
        <v>0</v>
      </c>
      <c r="AA153" s="119"/>
    </row>
    <row r="154" spans="1:27" x14ac:dyDescent="0.25">
      <c r="A154" s="34" t="s">
        <v>2731</v>
      </c>
      <c r="B154" s="36" t="s">
        <v>399</v>
      </c>
      <c r="C154" s="166" t="s">
        <v>197</v>
      </c>
      <c r="D154" s="166">
        <v>202</v>
      </c>
      <c r="E154" s="166" t="s">
        <v>3608</v>
      </c>
      <c r="F154" s="167" t="s">
        <v>3608</v>
      </c>
      <c r="G154" s="36" t="s">
        <v>249</v>
      </c>
      <c r="H154" s="36" t="s">
        <v>249</v>
      </c>
      <c r="I154" s="186" t="s">
        <v>197</v>
      </c>
      <c r="J154" s="168">
        <v>5</v>
      </c>
      <c r="K154" s="133">
        <v>0</v>
      </c>
      <c r="L154" s="150">
        <v>37.909999999999997</v>
      </c>
      <c r="M154" s="133">
        <v>0</v>
      </c>
      <c r="N154" s="133">
        <v>0</v>
      </c>
      <c r="O154" s="130">
        <v>242</v>
      </c>
      <c r="P154" s="37">
        <f t="shared" si="50"/>
        <v>189.54999999999998</v>
      </c>
      <c r="Q154" s="38">
        <f t="shared" si="51"/>
        <v>369.52479338842977</v>
      </c>
      <c r="R154" s="35">
        <f t="shared" si="52"/>
        <v>0</v>
      </c>
      <c r="S154" s="35">
        <f t="shared" si="53"/>
        <v>0</v>
      </c>
      <c r="T154" s="139">
        <f t="shared" si="54"/>
        <v>0</v>
      </c>
      <c r="U154" s="35">
        <f t="shared" si="55"/>
        <v>9174.2199999999993</v>
      </c>
      <c r="V154" s="39" t="str">
        <f t="shared" si="56"/>
        <v>&gt;90 days</v>
      </c>
      <c r="W154" s="39">
        <f t="shared" si="57"/>
        <v>3</v>
      </c>
      <c r="X154" s="135" t="str">
        <f t="shared" si="58"/>
        <v>C</v>
      </c>
      <c r="Y154" s="39">
        <f t="shared" si="59"/>
        <v>21</v>
      </c>
      <c r="Z154" s="39">
        <f t="shared" si="60"/>
        <v>117.9934283365949</v>
      </c>
      <c r="AA154" s="119"/>
    </row>
    <row r="155" spans="1:27" x14ac:dyDescent="0.25">
      <c r="A155" s="34" t="s">
        <v>2732</v>
      </c>
      <c r="B155" s="36" t="s">
        <v>390</v>
      </c>
      <c r="C155" s="166" t="s">
        <v>243</v>
      </c>
      <c r="D155" s="166">
        <v>202</v>
      </c>
      <c r="E155" s="166" t="s">
        <v>3608</v>
      </c>
      <c r="F155" s="167" t="s">
        <v>3608</v>
      </c>
      <c r="G155" s="36" t="s">
        <v>244</v>
      </c>
      <c r="H155" s="36" t="s">
        <v>2370</v>
      </c>
      <c r="I155" s="186">
        <v>2600</v>
      </c>
      <c r="J155" s="168">
        <v>1814</v>
      </c>
      <c r="K155" s="133">
        <v>500</v>
      </c>
      <c r="L155" s="150">
        <v>1.4</v>
      </c>
      <c r="M155" s="133">
        <v>0</v>
      </c>
      <c r="N155" s="133">
        <v>500</v>
      </c>
      <c r="O155" s="130">
        <v>30230</v>
      </c>
      <c r="P155" s="37">
        <f t="shared" si="50"/>
        <v>2539.6</v>
      </c>
      <c r="Q155" s="38">
        <f t="shared" si="51"/>
        <v>6.0370492887859749E-2</v>
      </c>
      <c r="R155" s="35">
        <f t="shared" si="52"/>
        <v>0</v>
      </c>
      <c r="S155" s="35">
        <f t="shared" si="53"/>
        <v>350</v>
      </c>
      <c r="T155" s="139">
        <f t="shared" si="54"/>
        <v>700</v>
      </c>
      <c r="U155" s="35">
        <f t="shared" si="55"/>
        <v>42322</v>
      </c>
      <c r="V155" s="39" t="str">
        <f t="shared" si="56"/>
        <v>&lt;15 days</v>
      </c>
      <c r="W155" s="39">
        <f t="shared" si="57"/>
        <v>2</v>
      </c>
      <c r="X155" s="135" t="str">
        <f t="shared" si="58"/>
        <v>B</v>
      </c>
      <c r="Y155" s="39">
        <f t="shared" si="59"/>
        <v>14</v>
      </c>
      <c r="Z155" s="39">
        <f t="shared" si="60"/>
        <v>0</v>
      </c>
      <c r="AA155" s="119"/>
    </row>
    <row r="156" spans="1:27" x14ac:dyDescent="0.25">
      <c r="A156" s="34" t="s">
        <v>2733</v>
      </c>
      <c r="B156" s="36" t="s">
        <v>390</v>
      </c>
      <c r="C156" s="166" t="s">
        <v>243</v>
      </c>
      <c r="D156" s="166">
        <v>202</v>
      </c>
      <c r="E156" s="166" t="s">
        <v>3608</v>
      </c>
      <c r="F156" s="167" t="s">
        <v>3608</v>
      </c>
      <c r="G156" s="36" t="s">
        <v>244</v>
      </c>
      <c r="H156" s="36" t="s">
        <v>2370</v>
      </c>
      <c r="I156" s="186">
        <v>2600</v>
      </c>
      <c r="J156" s="168">
        <v>1000</v>
      </c>
      <c r="K156" s="133">
        <v>300</v>
      </c>
      <c r="L156" s="150">
        <v>2.2000000000000002</v>
      </c>
      <c r="M156" s="133">
        <v>0</v>
      </c>
      <c r="N156" s="133">
        <v>300</v>
      </c>
      <c r="O156" s="130">
        <v>15753</v>
      </c>
      <c r="P156" s="37">
        <f t="shared" si="50"/>
        <v>2200</v>
      </c>
      <c r="Q156" s="38">
        <f t="shared" si="51"/>
        <v>42.030724306481304</v>
      </c>
      <c r="R156" s="35">
        <f t="shared" si="52"/>
        <v>0</v>
      </c>
      <c r="S156" s="35">
        <f t="shared" si="53"/>
        <v>330</v>
      </c>
      <c r="T156" s="139">
        <f t="shared" si="54"/>
        <v>660</v>
      </c>
      <c r="U156" s="35">
        <f t="shared" si="55"/>
        <v>34656.600000000006</v>
      </c>
      <c r="V156" s="39" t="str">
        <f t="shared" si="56"/>
        <v>&lt;90 days</v>
      </c>
      <c r="W156" s="39">
        <f t="shared" si="57"/>
        <v>2</v>
      </c>
      <c r="X156" s="135" t="str">
        <f t="shared" si="58"/>
        <v>B</v>
      </c>
      <c r="Y156" s="39">
        <f t="shared" si="59"/>
        <v>14</v>
      </c>
      <c r="Z156" s="39">
        <f t="shared" si="60"/>
        <v>968.35380223829873</v>
      </c>
      <c r="AA156" s="119"/>
    </row>
    <row r="157" spans="1:27" x14ac:dyDescent="0.25">
      <c r="A157" s="34" t="s">
        <v>2734</v>
      </c>
      <c r="B157" s="36" t="s">
        <v>390</v>
      </c>
      <c r="C157" s="166" t="s">
        <v>243</v>
      </c>
      <c r="D157" s="166">
        <v>202</v>
      </c>
      <c r="E157" s="166" t="s">
        <v>3608</v>
      </c>
      <c r="F157" s="167" t="s">
        <v>3608</v>
      </c>
      <c r="G157" s="36" t="s">
        <v>244</v>
      </c>
      <c r="H157" s="36" t="s">
        <v>2370</v>
      </c>
      <c r="I157" s="186">
        <v>2600</v>
      </c>
      <c r="J157" s="168">
        <v>1006</v>
      </c>
      <c r="K157" s="133">
        <v>708</v>
      </c>
      <c r="L157" s="150">
        <v>2</v>
      </c>
      <c r="M157" s="133">
        <v>0</v>
      </c>
      <c r="N157" s="133">
        <v>300</v>
      </c>
      <c r="O157" s="130">
        <v>23465</v>
      </c>
      <c r="P157" s="37">
        <f t="shared" si="50"/>
        <v>2012</v>
      </c>
      <c r="Q157" s="38">
        <f t="shared" si="51"/>
        <v>15.555082037076495</v>
      </c>
      <c r="R157" s="35">
        <f t="shared" si="52"/>
        <v>0</v>
      </c>
      <c r="S157" s="35">
        <f t="shared" si="53"/>
        <v>300</v>
      </c>
      <c r="T157" s="139">
        <f t="shared" si="54"/>
        <v>1416</v>
      </c>
      <c r="U157" s="35">
        <f t="shared" si="55"/>
        <v>46930</v>
      </c>
      <c r="V157" s="39" t="str">
        <f t="shared" si="56"/>
        <v>&lt;30 days</v>
      </c>
      <c r="W157" s="39">
        <f t="shared" si="57"/>
        <v>2</v>
      </c>
      <c r="X157" s="135" t="str">
        <f t="shared" si="58"/>
        <v>B</v>
      </c>
      <c r="Y157" s="39">
        <f t="shared" si="59"/>
        <v>14</v>
      </c>
      <c r="Z157" s="39">
        <f t="shared" si="60"/>
        <v>132.75561863013704</v>
      </c>
      <c r="AA157" s="119"/>
    </row>
    <row r="158" spans="1:27" x14ac:dyDescent="0.25">
      <c r="A158" s="34" t="s">
        <v>400</v>
      </c>
      <c r="B158" s="36" t="s">
        <v>390</v>
      </c>
      <c r="C158" s="166" t="s">
        <v>243</v>
      </c>
      <c r="D158" s="166">
        <v>202</v>
      </c>
      <c r="E158" s="166" t="s">
        <v>3608</v>
      </c>
      <c r="F158" s="167" t="s">
        <v>3608</v>
      </c>
      <c r="G158" s="36" t="s">
        <v>244</v>
      </c>
      <c r="H158" s="36" t="s">
        <v>2370</v>
      </c>
      <c r="I158" s="186">
        <v>2600</v>
      </c>
      <c r="J158" s="168">
        <v>85</v>
      </c>
      <c r="K158" s="133">
        <v>72</v>
      </c>
      <c r="L158" s="150">
        <v>2.8</v>
      </c>
      <c r="M158" s="133">
        <v>0</v>
      </c>
      <c r="N158" s="133">
        <v>24</v>
      </c>
      <c r="O158" s="130">
        <v>484</v>
      </c>
      <c r="P158" s="37">
        <f t="shared" si="50"/>
        <v>237.99999999999997</v>
      </c>
      <c r="Q158" s="38">
        <f t="shared" si="51"/>
        <v>758.65702479338836</v>
      </c>
      <c r="R158" s="35">
        <f t="shared" si="52"/>
        <v>0</v>
      </c>
      <c r="S158" s="35">
        <f t="shared" si="53"/>
        <v>33.599999999999994</v>
      </c>
      <c r="T158" s="139">
        <f t="shared" si="54"/>
        <v>201.6</v>
      </c>
      <c r="U158" s="35">
        <f t="shared" si="55"/>
        <v>1355.1999999999998</v>
      </c>
      <c r="V158" s="39" t="str">
        <f t="shared" si="56"/>
        <v>&gt;90 days</v>
      </c>
      <c r="W158" s="39">
        <f t="shared" si="57"/>
        <v>3</v>
      </c>
      <c r="X158" s="135" t="str">
        <f t="shared" si="58"/>
        <v>C</v>
      </c>
      <c r="Y158" s="39">
        <f t="shared" si="59"/>
        <v>21</v>
      </c>
      <c r="Z158" s="39">
        <f t="shared" si="60"/>
        <v>152.73194825567145</v>
      </c>
      <c r="AA158" s="119"/>
    </row>
    <row r="159" spans="1:27" x14ac:dyDescent="0.25">
      <c r="A159" s="34" t="s">
        <v>401</v>
      </c>
      <c r="B159" s="36" t="s">
        <v>402</v>
      </c>
      <c r="C159" s="166" t="s">
        <v>239</v>
      </c>
      <c r="D159" s="166">
        <v>202</v>
      </c>
      <c r="E159" s="166" t="s">
        <v>3608</v>
      </c>
      <c r="F159" s="167" t="s">
        <v>3608</v>
      </c>
      <c r="G159" s="36" t="s">
        <v>165</v>
      </c>
      <c r="H159" s="36" t="s">
        <v>235</v>
      </c>
      <c r="I159" s="186">
        <v>2100</v>
      </c>
      <c r="J159" s="168">
        <v>53</v>
      </c>
      <c r="K159" s="133">
        <v>0</v>
      </c>
      <c r="L159" s="150">
        <v>2.2000000000000002</v>
      </c>
      <c r="M159" s="133">
        <v>0</v>
      </c>
      <c r="N159" s="133">
        <v>0</v>
      </c>
      <c r="O159" s="130">
        <v>2</v>
      </c>
      <c r="P159" s="37">
        <f t="shared" si="50"/>
        <v>116.60000000000001</v>
      </c>
      <c r="Q159" s="38">
        <f t="shared" si="51"/>
        <v>15512.5</v>
      </c>
      <c r="R159" s="35">
        <f t="shared" si="52"/>
        <v>0</v>
      </c>
      <c r="S159" s="35">
        <f t="shared" si="53"/>
        <v>0</v>
      </c>
      <c r="T159" s="139">
        <f t="shared" si="54"/>
        <v>0</v>
      </c>
      <c r="U159" s="35">
        <f t="shared" si="55"/>
        <v>4.4000000000000004</v>
      </c>
      <c r="V159" s="39" t="str">
        <f t="shared" si="56"/>
        <v>Order specific</v>
      </c>
      <c r="W159" s="39" t="str">
        <f t="shared" si="57"/>
        <v>Order specific</v>
      </c>
      <c r="X159" s="135" t="str">
        <f t="shared" si="58"/>
        <v>C</v>
      </c>
      <c r="Y159" s="39" t="str">
        <f t="shared" si="59"/>
        <v/>
      </c>
      <c r="Z159" s="39">
        <f t="shared" si="60"/>
        <v>0</v>
      </c>
      <c r="AA159" s="119"/>
    </row>
    <row r="160" spans="1:27" x14ac:dyDescent="0.25">
      <c r="A160" s="34" t="s">
        <v>403</v>
      </c>
      <c r="B160" s="36" t="s">
        <v>390</v>
      </c>
      <c r="C160" s="166" t="s">
        <v>243</v>
      </c>
      <c r="D160" s="166">
        <v>202</v>
      </c>
      <c r="E160" s="166" t="s">
        <v>3608</v>
      </c>
      <c r="F160" s="167" t="s">
        <v>3608</v>
      </c>
      <c r="G160" s="36" t="s">
        <v>244</v>
      </c>
      <c r="H160" s="36" t="s">
        <v>2370</v>
      </c>
      <c r="I160" s="186">
        <v>2600</v>
      </c>
      <c r="J160" s="168">
        <v>528</v>
      </c>
      <c r="K160" s="133">
        <v>450</v>
      </c>
      <c r="L160" s="150">
        <v>2.9</v>
      </c>
      <c r="M160" s="133">
        <v>0</v>
      </c>
      <c r="N160" s="133">
        <v>150</v>
      </c>
      <c r="O160" s="130">
        <v>7814</v>
      </c>
      <c r="P160" s="37">
        <f t="shared" si="50"/>
        <v>1531.2</v>
      </c>
      <c r="Q160" s="38">
        <f t="shared" si="51"/>
        <v>2.4756846685436398</v>
      </c>
      <c r="R160" s="35">
        <f t="shared" si="52"/>
        <v>0</v>
      </c>
      <c r="S160" s="35">
        <f t="shared" si="53"/>
        <v>217.5</v>
      </c>
      <c r="T160" s="139">
        <f t="shared" si="54"/>
        <v>1305</v>
      </c>
      <c r="U160" s="35">
        <f t="shared" si="55"/>
        <v>22660.6</v>
      </c>
      <c r="V160" s="39" t="str">
        <f t="shared" si="56"/>
        <v>&lt;15 days</v>
      </c>
      <c r="W160" s="39">
        <f t="shared" si="57"/>
        <v>2</v>
      </c>
      <c r="X160" s="135" t="str">
        <f t="shared" si="58"/>
        <v>B</v>
      </c>
      <c r="Y160" s="39">
        <f t="shared" si="59"/>
        <v>14</v>
      </c>
      <c r="Z160" s="39">
        <f t="shared" si="60"/>
        <v>0</v>
      </c>
      <c r="AA160" s="119"/>
    </row>
    <row r="161" spans="1:27" x14ac:dyDescent="0.25">
      <c r="A161" s="34" t="s">
        <v>404</v>
      </c>
      <c r="B161" s="36" t="s">
        <v>405</v>
      </c>
      <c r="C161" s="166" t="s">
        <v>239</v>
      </c>
      <c r="D161" s="166">
        <v>202</v>
      </c>
      <c r="E161" s="166" t="s">
        <v>3608</v>
      </c>
      <c r="F161" s="167" t="s">
        <v>3608</v>
      </c>
      <c r="G161" s="36" t="s">
        <v>165</v>
      </c>
      <c r="H161" s="36" t="s">
        <v>235</v>
      </c>
      <c r="I161" s="186">
        <v>2100</v>
      </c>
      <c r="J161" s="168">
        <v>454</v>
      </c>
      <c r="K161" s="133">
        <v>0</v>
      </c>
      <c r="L161" s="150">
        <v>4.4000000000000004</v>
      </c>
      <c r="M161" s="133">
        <v>0</v>
      </c>
      <c r="N161" s="133">
        <v>0</v>
      </c>
      <c r="O161" s="130">
        <v>603</v>
      </c>
      <c r="P161" s="37">
        <f t="shared" si="50"/>
        <v>1997.6000000000001</v>
      </c>
      <c r="Q161" s="38">
        <f t="shared" si="51"/>
        <v>319.60199004975124</v>
      </c>
      <c r="R161" s="35">
        <f t="shared" si="52"/>
        <v>0</v>
      </c>
      <c r="S161" s="35">
        <f t="shared" si="53"/>
        <v>0</v>
      </c>
      <c r="T161" s="139">
        <f t="shared" si="54"/>
        <v>0</v>
      </c>
      <c r="U161" s="35">
        <f t="shared" si="55"/>
        <v>2653.2000000000003</v>
      </c>
      <c r="V161" s="39" t="str">
        <f t="shared" si="56"/>
        <v>Order specific</v>
      </c>
      <c r="W161" s="39" t="str">
        <f t="shared" si="57"/>
        <v>Order specific</v>
      </c>
      <c r="X161" s="135" t="str">
        <f t="shared" si="58"/>
        <v>B</v>
      </c>
      <c r="Y161" s="39" t="str">
        <f t="shared" si="59"/>
        <v/>
      </c>
      <c r="Z161" s="39">
        <f t="shared" si="60"/>
        <v>0</v>
      </c>
      <c r="AA161" s="119"/>
    </row>
    <row r="162" spans="1:27" x14ac:dyDescent="0.25">
      <c r="A162" s="34" t="s">
        <v>406</v>
      </c>
      <c r="B162" s="36" t="s">
        <v>390</v>
      </c>
      <c r="C162" s="166" t="s">
        <v>243</v>
      </c>
      <c r="D162" s="166">
        <v>202</v>
      </c>
      <c r="E162" s="166" t="s">
        <v>3608</v>
      </c>
      <c r="F162" s="167" t="s">
        <v>3608</v>
      </c>
      <c r="G162" s="36" t="s">
        <v>244</v>
      </c>
      <c r="H162" s="36" t="s">
        <v>2370</v>
      </c>
      <c r="I162" s="186">
        <v>2600</v>
      </c>
      <c r="J162" s="168">
        <v>539</v>
      </c>
      <c r="K162" s="133">
        <v>640</v>
      </c>
      <c r="L162" s="150">
        <v>8</v>
      </c>
      <c r="M162" s="133">
        <v>0</v>
      </c>
      <c r="N162" s="133">
        <v>160</v>
      </c>
      <c r="O162" s="130">
        <v>7804</v>
      </c>
      <c r="P162" s="37">
        <f t="shared" si="50"/>
        <v>4312</v>
      </c>
      <c r="Q162" s="38">
        <f t="shared" si="51"/>
        <v>21.233982573039466</v>
      </c>
      <c r="R162" s="35">
        <f t="shared" si="52"/>
        <v>0</v>
      </c>
      <c r="S162" s="35">
        <f t="shared" si="53"/>
        <v>640</v>
      </c>
      <c r="T162" s="139">
        <f t="shared" si="54"/>
        <v>5120</v>
      </c>
      <c r="U162" s="35">
        <f t="shared" si="55"/>
        <v>62432</v>
      </c>
      <c r="V162" s="39" t="str">
        <f t="shared" si="56"/>
        <v>&lt;30 days</v>
      </c>
      <c r="W162" s="39">
        <f t="shared" si="57"/>
        <v>2</v>
      </c>
      <c r="X162" s="135" t="str">
        <f t="shared" si="58"/>
        <v>B</v>
      </c>
      <c r="Y162" s="39">
        <f t="shared" si="59"/>
        <v>14</v>
      </c>
      <c r="Z162" s="39">
        <f t="shared" si="60"/>
        <v>969.54660358457534</v>
      </c>
      <c r="AA162" s="119"/>
    </row>
    <row r="163" spans="1:27" x14ac:dyDescent="0.25">
      <c r="A163" s="34" t="s">
        <v>407</v>
      </c>
      <c r="B163" s="36" t="s">
        <v>390</v>
      </c>
      <c r="C163" s="166" t="s">
        <v>243</v>
      </c>
      <c r="D163" s="166">
        <v>202</v>
      </c>
      <c r="E163" s="166" t="s">
        <v>3608</v>
      </c>
      <c r="F163" s="167" t="s">
        <v>3608</v>
      </c>
      <c r="G163" s="36" t="s">
        <v>244</v>
      </c>
      <c r="H163" s="36" t="s">
        <v>2370</v>
      </c>
      <c r="I163" s="186">
        <v>2600</v>
      </c>
      <c r="J163" s="168">
        <v>402</v>
      </c>
      <c r="K163" s="133">
        <v>150</v>
      </c>
      <c r="L163" s="150">
        <v>8</v>
      </c>
      <c r="M163" s="133">
        <v>0</v>
      </c>
      <c r="N163" s="133">
        <v>150</v>
      </c>
      <c r="O163" s="130">
        <v>7814</v>
      </c>
      <c r="P163" s="37">
        <f t="shared" si="50"/>
        <v>3216</v>
      </c>
      <c r="Q163" s="38">
        <f t="shared" si="51"/>
        <v>25.177245968773995</v>
      </c>
      <c r="R163" s="35">
        <f t="shared" si="52"/>
        <v>0</v>
      </c>
      <c r="S163" s="35">
        <f t="shared" si="53"/>
        <v>600</v>
      </c>
      <c r="T163" s="139">
        <f t="shared" si="54"/>
        <v>1200</v>
      </c>
      <c r="U163" s="35">
        <f t="shared" si="55"/>
        <v>62512</v>
      </c>
      <c r="V163" s="39" t="str">
        <f t="shared" si="56"/>
        <v>&lt;30 days</v>
      </c>
      <c r="W163" s="39">
        <f t="shared" si="57"/>
        <v>2</v>
      </c>
      <c r="X163" s="135" t="str">
        <f t="shared" si="58"/>
        <v>B</v>
      </c>
      <c r="Y163" s="39">
        <f t="shared" si="59"/>
        <v>14</v>
      </c>
      <c r="Z163" s="39">
        <f t="shared" si="60"/>
        <v>942.29429354207434</v>
      </c>
      <c r="AA163" s="119"/>
    </row>
    <row r="164" spans="1:27" x14ac:dyDescent="0.25">
      <c r="A164" s="34" t="s">
        <v>408</v>
      </c>
      <c r="B164" s="36" t="s">
        <v>390</v>
      </c>
      <c r="C164" s="166" t="s">
        <v>243</v>
      </c>
      <c r="D164" s="166">
        <v>202</v>
      </c>
      <c r="E164" s="166" t="s">
        <v>3608</v>
      </c>
      <c r="F164" s="167" t="s">
        <v>3608</v>
      </c>
      <c r="G164" s="36" t="s">
        <v>244</v>
      </c>
      <c r="H164" s="36" t="s">
        <v>2370</v>
      </c>
      <c r="I164" s="186">
        <v>2600</v>
      </c>
      <c r="J164" s="168">
        <v>569</v>
      </c>
      <c r="K164" s="133">
        <v>720</v>
      </c>
      <c r="L164" s="150">
        <v>7.7</v>
      </c>
      <c r="M164" s="133">
        <v>0</v>
      </c>
      <c r="N164" s="133">
        <v>120</v>
      </c>
      <c r="O164" s="130">
        <v>584</v>
      </c>
      <c r="P164" s="37">
        <f t="shared" si="50"/>
        <v>4381.3</v>
      </c>
      <c r="Q164" s="38">
        <f t="shared" si="51"/>
        <v>251.25</v>
      </c>
      <c r="R164" s="35">
        <f t="shared" si="52"/>
        <v>0</v>
      </c>
      <c r="S164" s="35">
        <f t="shared" si="53"/>
        <v>462</v>
      </c>
      <c r="T164" s="139">
        <f t="shared" si="54"/>
        <v>5544</v>
      </c>
      <c r="U164" s="35">
        <f t="shared" si="55"/>
        <v>4496.8</v>
      </c>
      <c r="V164" s="39" t="str">
        <f t="shared" si="56"/>
        <v>&gt;90 days</v>
      </c>
      <c r="W164" s="39">
        <f t="shared" si="57"/>
        <v>3</v>
      </c>
      <c r="X164" s="135" t="str">
        <f t="shared" si="58"/>
        <v>B</v>
      </c>
      <c r="Y164" s="39">
        <f t="shared" si="59"/>
        <v>21</v>
      </c>
      <c r="Z164" s="39">
        <f t="shared" si="60"/>
        <v>2649.9671820895524</v>
      </c>
      <c r="AA164" s="119"/>
    </row>
    <row r="165" spans="1:27" x14ac:dyDescent="0.25">
      <c r="A165" s="34" t="s">
        <v>409</v>
      </c>
      <c r="B165" s="36" t="s">
        <v>390</v>
      </c>
      <c r="C165" s="166" t="s">
        <v>243</v>
      </c>
      <c r="D165" s="166">
        <v>202</v>
      </c>
      <c r="E165" s="166" t="s">
        <v>3608</v>
      </c>
      <c r="F165" s="167" t="s">
        <v>3608</v>
      </c>
      <c r="G165" s="36" t="s">
        <v>244</v>
      </c>
      <c r="H165" s="36" t="s">
        <v>2370</v>
      </c>
      <c r="I165" s="186">
        <v>2600</v>
      </c>
      <c r="J165" s="168">
        <v>111</v>
      </c>
      <c r="K165" s="133">
        <v>160</v>
      </c>
      <c r="L165" s="150">
        <v>7.7</v>
      </c>
      <c r="M165" s="133">
        <v>0</v>
      </c>
      <c r="N165" s="133">
        <v>32</v>
      </c>
      <c r="O165" s="130">
        <v>948</v>
      </c>
      <c r="P165" s="37">
        <f t="shared" si="50"/>
        <v>854.7</v>
      </c>
      <c r="Q165" s="38">
        <f t="shared" si="51"/>
        <v>219.0770042194093</v>
      </c>
      <c r="R165" s="35">
        <f t="shared" ref="R165:R196" si="61">+L165*M165</f>
        <v>0</v>
      </c>
      <c r="S165" s="35">
        <f t="shared" ref="S165:S196" si="62">+L165*N165/2</f>
        <v>123.2</v>
      </c>
      <c r="T165" s="139">
        <f t="shared" ref="T165:T196" si="63">+L165*K165</f>
        <v>1232</v>
      </c>
      <c r="U165" s="35">
        <f t="shared" ref="U165:U196" si="64">+L165*O165</f>
        <v>7299.6</v>
      </c>
      <c r="V165" s="39" t="str">
        <f t="shared" ref="V165:V196" si="65">IF(G165="Order specific",G165,IF(O165="","Not moving",IF(Q165&lt;15,"&lt;15 days",IF(Q165&lt;30,"&lt;30 days",IF(Q165&lt;90,"&lt;90 days","&gt;90 days")))))</f>
        <v>&gt;90 days</v>
      </c>
      <c r="W165" s="39">
        <f t="shared" si="57"/>
        <v>3</v>
      </c>
      <c r="X165" s="135" t="str">
        <f t="shared" si="58"/>
        <v>C</v>
      </c>
      <c r="Y165" s="39">
        <f t="shared" ref="Y165:Y196" si="66">+IF(W165="Order Specific","",IF(W165=4,0,W165*7+IF(I165="Imported",14,0)))</f>
        <v>21</v>
      </c>
      <c r="Z165" s="39">
        <f t="shared" ref="Z165:Z196" si="67">(IF(Y165="",0,IF(Y165=0,P165,P165-IF(Q165&gt;Y165,P165/Q165*Y165,P165))))*66%</f>
        <v>510.02904039290274</v>
      </c>
      <c r="AA165" s="119"/>
    </row>
    <row r="166" spans="1:27" x14ac:dyDescent="0.25">
      <c r="A166" s="34" t="s">
        <v>410</v>
      </c>
      <c r="B166" s="36" t="s">
        <v>411</v>
      </c>
      <c r="C166" s="166" t="s">
        <v>243</v>
      </c>
      <c r="D166" s="166">
        <v>202</v>
      </c>
      <c r="E166" s="166" t="s">
        <v>3608</v>
      </c>
      <c r="F166" s="167" t="s">
        <v>3608</v>
      </c>
      <c r="G166" s="36" t="s">
        <v>244</v>
      </c>
      <c r="H166" s="36" t="s">
        <v>2370</v>
      </c>
      <c r="I166" s="186">
        <v>2600</v>
      </c>
      <c r="J166" s="168">
        <v>303</v>
      </c>
      <c r="K166" s="133">
        <v>0</v>
      </c>
      <c r="L166" s="150">
        <v>3.9</v>
      </c>
      <c r="M166" s="133">
        <v>0</v>
      </c>
      <c r="N166" s="133">
        <v>120</v>
      </c>
      <c r="O166" s="130">
        <v>6632</v>
      </c>
      <c r="P166" s="37">
        <f t="shared" si="50"/>
        <v>1181.7</v>
      </c>
      <c r="Q166" s="38">
        <f t="shared" si="51"/>
        <v>6.1090168878166464</v>
      </c>
      <c r="R166" s="35">
        <f t="shared" si="61"/>
        <v>0</v>
      </c>
      <c r="S166" s="35">
        <f t="shared" si="62"/>
        <v>234</v>
      </c>
      <c r="T166" s="139">
        <f t="shared" si="63"/>
        <v>0</v>
      </c>
      <c r="U166" s="35">
        <f t="shared" si="64"/>
        <v>25864.799999999999</v>
      </c>
      <c r="V166" s="39" t="str">
        <f t="shared" si="65"/>
        <v>&lt;15 days</v>
      </c>
      <c r="W166" s="39">
        <f t="shared" si="57"/>
        <v>2</v>
      </c>
      <c r="X166" s="135" t="str">
        <f t="shared" si="58"/>
        <v>B</v>
      </c>
      <c r="Y166" s="39">
        <f t="shared" si="66"/>
        <v>14</v>
      </c>
      <c r="Z166" s="39">
        <f t="shared" si="67"/>
        <v>0</v>
      </c>
      <c r="AA166" s="119"/>
    </row>
    <row r="167" spans="1:27" x14ac:dyDescent="0.25">
      <c r="A167" s="34" t="s">
        <v>2735</v>
      </c>
      <c r="B167" s="36" t="s">
        <v>411</v>
      </c>
      <c r="C167" s="166" t="s">
        <v>243</v>
      </c>
      <c r="D167" s="166">
        <v>202</v>
      </c>
      <c r="E167" s="166" t="s">
        <v>3608</v>
      </c>
      <c r="F167" s="167" t="s">
        <v>3608</v>
      </c>
      <c r="G167" s="36" t="s">
        <v>244</v>
      </c>
      <c r="H167" s="36" t="s">
        <v>2370</v>
      </c>
      <c r="I167" s="186">
        <v>2600</v>
      </c>
      <c r="J167" s="168">
        <v>173</v>
      </c>
      <c r="K167" s="133">
        <v>248</v>
      </c>
      <c r="L167" s="150">
        <v>10.7</v>
      </c>
      <c r="M167" s="133">
        <v>0</v>
      </c>
      <c r="N167" s="133">
        <v>62</v>
      </c>
      <c r="O167" s="130">
        <v>1757</v>
      </c>
      <c r="P167" s="37">
        <f t="shared" si="50"/>
        <v>1851.1</v>
      </c>
      <c r="Q167" s="38">
        <f t="shared" si="51"/>
        <v>62.945361411496869</v>
      </c>
      <c r="R167" s="35">
        <f t="shared" si="61"/>
        <v>0</v>
      </c>
      <c r="S167" s="35">
        <f t="shared" si="62"/>
        <v>331.7</v>
      </c>
      <c r="T167" s="139">
        <f t="shared" si="63"/>
        <v>2653.6</v>
      </c>
      <c r="U167" s="35">
        <f t="shared" si="64"/>
        <v>18799.899999999998</v>
      </c>
      <c r="V167" s="39" t="str">
        <f t="shared" si="65"/>
        <v>&lt;90 days</v>
      </c>
      <c r="W167" s="39">
        <f t="shared" si="57"/>
        <v>2</v>
      </c>
      <c r="X167" s="135" t="str">
        <f t="shared" si="58"/>
        <v>B</v>
      </c>
      <c r="Y167" s="39">
        <f t="shared" si="66"/>
        <v>14</v>
      </c>
      <c r="Z167" s="39">
        <f t="shared" si="67"/>
        <v>949.99566727248055</v>
      </c>
      <c r="AA167" s="119"/>
    </row>
    <row r="168" spans="1:27" x14ac:dyDescent="0.25">
      <c r="A168" s="34" t="s">
        <v>412</v>
      </c>
      <c r="B168" s="36" t="s">
        <v>55</v>
      </c>
      <c r="C168" s="166" t="s">
        <v>243</v>
      </c>
      <c r="D168" s="166">
        <v>212</v>
      </c>
      <c r="E168" s="166" t="s">
        <v>3608</v>
      </c>
      <c r="F168" s="167" t="s">
        <v>3608</v>
      </c>
      <c r="G168" s="36" t="s">
        <v>244</v>
      </c>
      <c r="H168" s="36" t="s">
        <v>2370</v>
      </c>
      <c r="I168" s="186">
        <v>2600</v>
      </c>
      <c r="J168" s="168">
        <v>675</v>
      </c>
      <c r="K168" s="133">
        <v>600</v>
      </c>
      <c r="L168" s="150">
        <v>1.2</v>
      </c>
      <c r="M168" s="133">
        <v>0</v>
      </c>
      <c r="N168" s="133">
        <v>300</v>
      </c>
      <c r="O168" s="130">
        <v>16760</v>
      </c>
      <c r="P168" s="37">
        <f t="shared" si="50"/>
        <v>810</v>
      </c>
      <c r="Q168" s="38">
        <f t="shared" si="51"/>
        <v>3.7676014319809066</v>
      </c>
      <c r="R168" s="35">
        <f t="shared" si="61"/>
        <v>0</v>
      </c>
      <c r="S168" s="35">
        <f t="shared" si="62"/>
        <v>180</v>
      </c>
      <c r="T168" s="139">
        <f t="shared" si="63"/>
        <v>720</v>
      </c>
      <c r="U168" s="35">
        <f t="shared" si="64"/>
        <v>20112</v>
      </c>
      <c r="V168" s="39" t="str">
        <f t="shared" si="65"/>
        <v>&lt;15 days</v>
      </c>
      <c r="W168" s="39">
        <f t="shared" si="57"/>
        <v>2</v>
      </c>
      <c r="X168" s="135" t="str">
        <f t="shared" si="58"/>
        <v>C</v>
      </c>
      <c r="Y168" s="39">
        <f t="shared" si="66"/>
        <v>14</v>
      </c>
      <c r="Z168" s="39">
        <f t="shared" si="67"/>
        <v>0</v>
      </c>
      <c r="AA168" s="119"/>
    </row>
    <row r="169" spans="1:27" x14ac:dyDescent="0.25">
      <c r="A169" s="34" t="s">
        <v>413</v>
      </c>
      <c r="B169" s="36" t="s">
        <v>414</v>
      </c>
      <c r="C169" s="166" t="s">
        <v>197</v>
      </c>
      <c r="D169" s="166">
        <v>202</v>
      </c>
      <c r="E169" s="166" t="s">
        <v>3608</v>
      </c>
      <c r="F169" s="167" t="s">
        <v>3608</v>
      </c>
      <c r="G169" s="36" t="s">
        <v>249</v>
      </c>
      <c r="H169" s="36" t="s">
        <v>249</v>
      </c>
      <c r="I169" s="186" t="s">
        <v>197</v>
      </c>
      <c r="J169" s="168">
        <v>88</v>
      </c>
      <c r="K169" s="133">
        <v>0</v>
      </c>
      <c r="L169" s="150">
        <v>67.5</v>
      </c>
      <c r="M169" s="133">
        <v>0</v>
      </c>
      <c r="N169" s="133">
        <v>0</v>
      </c>
      <c r="O169" s="130">
        <v>7701</v>
      </c>
      <c r="P169" s="37">
        <f t="shared" si="50"/>
        <v>5940</v>
      </c>
      <c r="Q169" s="38">
        <f t="shared" si="51"/>
        <v>31.992598363848849</v>
      </c>
      <c r="R169" s="35">
        <f t="shared" si="61"/>
        <v>0</v>
      </c>
      <c r="S169" s="35">
        <f t="shared" si="62"/>
        <v>0</v>
      </c>
      <c r="T169" s="139">
        <f t="shared" si="63"/>
        <v>0</v>
      </c>
      <c r="U169" s="35">
        <f t="shared" si="64"/>
        <v>519817.5</v>
      </c>
      <c r="V169" s="39" t="str">
        <f t="shared" si="65"/>
        <v>&lt;90 days</v>
      </c>
      <c r="W169" s="39">
        <f t="shared" si="57"/>
        <v>1</v>
      </c>
      <c r="X169" s="135" t="str">
        <f t="shared" si="58"/>
        <v>B</v>
      </c>
      <c r="Y169" s="39">
        <f t="shared" si="66"/>
        <v>7</v>
      </c>
      <c r="Z169" s="39">
        <f t="shared" si="67"/>
        <v>3062.6140931506852</v>
      </c>
      <c r="AA169" s="119"/>
    </row>
    <row r="170" spans="1:27" x14ac:dyDescent="0.25">
      <c r="A170" s="34" t="s">
        <v>2736</v>
      </c>
      <c r="B170" s="36" t="s">
        <v>55</v>
      </c>
      <c r="C170" s="166" t="s">
        <v>243</v>
      </c>
      <c r="D170" s="166">
        <v>212</v>
      </c>
      <c r="E170" s="166" t="s">
        <v>3608</v>
      </c>
      <c r="F170" s="167" t="s">
        <v>3608</v>
      </c>
      <c r="G170" s="36" t="s">
        <v>244</v>
      </c>
      <c r="H170" s="36" t="s">
        <v>2370</v>
      </c>
      <c r="I170" s="186">
        <v>2600</v>
      </c>
      <c r="J170" s="168">
        <v>468</v>
      </c>
      <c r="K170" s="133">
        <v>200</v>
      </c>
      <c r="L170" s="150">
        <v>8.4499999999999993</v>
      </c>
      <c r="M170" s="133">
        <v>0</v>
      </c>
      <c r="N170" s="133">
        <v>200</v>
      </c>
      <c r="O170" s="130">
        <v>8393</v>
      </c>
      <c r="P170" s="37">
        <f t="shared" si="50"/>
        <v>3954.5999999999995</v>
      </c>
      <c r="Q170" s="38">
        <f t="shared" ref="Q170:Q201" si="68">+IF(O170=0,"",J169/O170*365)</f>
        <v>3.8269986893840104</v>
      </c>
      <c r="R170" s="35">
        <f t="shared" si="61"/>
        <v>0</v>
      </c>
      <c r="S170" s="35">
        <f t="shared" si="62"/>
        <v>844.99999999999989</v>
      </c>
      <c r="T170" s="139">
        <f t="shared" si="63"/>
        <v>1689.9999999999998</v>
      </c>
      <c r="U170" s="35">
        <f t="shared" si="64"/>
        <v>70920.849999999991</v>
      </c>
      <c r="V170" s="39" t="str">
        <f t="shared" si="65"/>
        <v>&lt;15 days</v>
      </c>
      <c r="W170" s="39">
        <f t="shared" ref="W170:W201" si="69">IF(G170="Order specific",G170,IF(U170=0,4,IF(U170&gt;PERCENTILE(U:U,0.9),1,IF(U170&gt;PERCENTILE(U:U,0.6),2,3))))</f>
        <v>2</v>
      </c>
      <c r="X170" s="135" t="str">
        <f t="shared" ref="X170:X201" si="70">IF(P170=0,"D",IF(P170&gt;PERCENTILE(P:P,0.9),"A",IF(P170&gt;PERCENTILE(P:P,0.6),"B","C")))</f>
        <v>B</v>
      </c>
      <c r="Y170" s="39">
        <f t="shared" si="66"/>
        <v>14</v>
      </c>
      <c r="Z170" s="39">
        <f t="shared" si="67"/>
        <v>0</v>
      </c>
      <c r="AA170" s="119"/>
    </row>
    <row r="171" spans="1:27" x14ac:dyDescent="0.25">
      <c r="A171" s="34" t="s">
        <v>415</v>
      </c>
      <c r="B171" s="36" t="s">
        <v>416</v>
      </c>
      <c r="C171" s="166" t="s">
        <v>243</v>
      </c>
      <c r="D171" s="166">
        <v>202</v>
      </c>
      <c r="E171" s="166" t="s">
        <v>3608</v>
      </c>
      <c r="F171" s="167" t="s">
        <v>3608</v>
      </c>
      <c r="G171" s="36" t="s">
        <v>244</v>
      </c>
      <c r="H171" s="36" t="s">
        <v>2370</v>
      </c>
      <c r="I171" s="186">
        <v>2600</v>
      </c>
      <c r="J171" s="168">
        <v>831</v>
      </c>
      <c r="K171" s="133">
        <v>300</v>
      </c>
      <c r="L171" s="150">
        <v>3.1</v>
      </c>
      <c r="M171" s="133">
        <v>0</v>
      </c>
      <c r="N171" s="133">
        <v>300</v>
      </c>
      <c r="O171" s="130">
        <v>16762</v>
      </c>
      <c r="P171" s="37">
        <f t="shared" si="50"/>
        <v>2576.1</v>
      </c>
      <c r="Q171" s="38">
        <f t="shared" si="68"/>
        <v>10.190908006204511</v>
      </c>
      <c r="R171" s="35">
        <f t="shared" si="61"/>
        <v>0</v>
      </c>
      <c r="S171" s="35">
        <f t="shared" si="62"/>
        <v>465</v>
      </c>
      <c r="T171" s="139">
        <f t="shared" si="63"/>
        <v>930</v>
      </c>
      <c r="U171" s="35">
        <f t="shared" si="64"/>
        <v>51962.200000000004</v>
      </c>
      <c r="V171" s="39" t="str">
        <f t="shared" si="65"/>
        <v>&lt;15 days</v>
      </c>
      <c r="W171" s="39">
        <f t="shared" si="69"/>
        <v>2</v>
      </c>
      <c r="X171" s="135" t="str">
        <f t="shared" si="70"/>
        <v>B</v>
      </c>
      <c r="Y171" s="39">
        <f t="shared" si="66"/>
        <v>14</v>
      </c>
      <c r="Z171" s="39">
        <f t="shared" si="67"/>
        <v>0</v>
      </c>
      <c r="AA171" s="119"/>
    </row>
    <row r="172" spans="1:27" x14ac:dyDescent="0.25">
      <c r="A172" s="34" t="s">
        <v>417</v>
      </c>
      <c r="B172" s="36" t="s">
        <v>418</v>
      </c>
      <c r="C172" s="166" t="s">
        <v>419</v>
      </c>
      <c r="D172" s="166">
        <v>219</v>
      </c>
      <c r="E172" s="166" t="s">
        <v>3608</v>
      </c>
      <c r="F172" s="167" t="s">
        <v>3608</v>
      </c>
      <c r="G172" s="36" t="s">
        <v>165</v>
      </c>
      <c r="H172" s="36" t="s">
        <v>235</v>
      </c>
      <c r="I172" s="186">
        <v>2100</v>
      </c>
      <c r="J172" s="168">
        <v>647</v>
      </c>
      <c r="K172" s="133">
        <v>0</v>
      </c>
      <c r="L172" s="150">
        <v>8.44</v>
      </c>
      <c r="M172" s="133">
        <v>0</v>
      </c>
      <c r="N172" s="133">
        <v>0</v>
      </c>
      <c r="O172" s="130">
        <v>1303</v>
      </c>
      <c r="P172" s="37">
        <f t="shared" si="50"/>
        <v>5460.6799999999994</v>
      </c>
      <c r="Q172" s="38">
        <f t="shared" si="68"/>
        <v>232.78204144282424</v>
      </c>
      <c r="R172" s="35">
        <f t="shared" si="61"/>
        <v>0</v>
      </c>
      <c r="S172" s="35">
        <f t="shared" si="62"/>
        <v>0</v>
      </c>
      <c r="T172" s="139">
        <f t="shared" si="63"/>
        <v>0</v>
      </c>
      <c r="U172" s="35">
        <f t="shared" si="64"/>
        <v>10997.32</v>
      </c>
      <c r="V172" s="39" t="str">
        <f t="shared" si="65"/>
        <v>Order specific</v>
      </c>
      <c r="W172" s="39" t="str">
        <f t="shared" si="69"/>
        <v>Order specific</v>
      </c>
      <c r="X172" s="135" t="str">
        <f t="shared" si="70"/>
        <v>B</v>
      </c>
      <c r="Y172" s="39" t="str">
        <f t="shared" si="66"/>
        <v/>
      </c>
      <c r="Z172" s="39">
        <f t="shared" si="67"/>
        <v>0</v>
      </c>
      <c r="AA172" s="119"/>
    </row>
    <row r="173" spans="1:27" x14ac:dyDescent="0.25">
      <c r="A173" s="34" t="s">
        <v>420</v>
      </c>
      <c r="B173" s="36" t="s">
        <v>55</v>
      </c>
      <c r="C173" s="166" t="s">
        <v>243</v>
      </c>
      <c r="D173" s="166">
        <v>202</v>
      </c>
      <c r="E173" s="166" t="s">
        <v>3608</v>
      </c>
      <c r="F173" s="167" t="s">
        <v>3608</v>
      </c>
      <c r="G173" s="36" t="s">
        <v>244</v>
      </c>
      <c r="H173" s="36" t="s">
        <v>2370</v>
      </c>
      <c r="I173" s="186">
        <v>2600</v>
      </c>
      <c r="J173" s="168">
        <v>662</v>
      </c>
      <c r="K173" s="133">
        <v>682</v>
      </c>
      <c r="L173" s="150">
        <v>2.59</v>
      </c>
      <c r="M173" s="133">
        <v>0</v>
      </c>
      <c r="N173" s="133">
        <v>200</v>
      </c>
      <c r="O173" s="130">
        <v>7694</v>
      </c>
      <c r="P173" s="37">
        <f t="shared" si="50"/>
        <v>1714.58</v>
      </c>
      <c r="Q173" s="38">
        <f t="shared" si="68"/>
        <v>30.693397452560436</v>
      </c>
      <c r="R173" s="35">
        <f t="shared" si="61"/>
        <v>0</v>
      </c>
      <c r="S173" s="35">
        <f t="shared" si="62"/>
        <v>259</v>
      </c>
      <c r="T173" s="139">
        <f t="shared" si="63"/>
        <v>1766.3799999999999</v>
      </c>
      <c r="U173" s="35">
        <f t="shared" si="64"/>
        <v>19927.46</v>
      </c>
      <c r="V173" s="39" t="str">
        <f t="shared" si="65"/>
        <v>&lt;90 days</v>
      </c>
      <c r="W173" s="39">
        <f t="shared" si="69"/>
        <v>2</v>
      </c>
      <c r="X173" s="135" t="str">
        <f t="shared" si="70"/>
        <v>B</v>
      </c>
      <c r="Y173" s="39">
        <f t="shared" si="66"/>
        <v>14</v>
      </c>
      <c r="Z173" s="39">
        <f t="shared" si="67"/>
        <v>615.46230572801767</v>
      </c>
      <c r="AA173" s="119"/>
    </row>
    <row r="174" spans="1:27" x14ac:dyDescent="0.25">
      <c r="A174" s="34" t="s">
        <v>421</v>
      </c>
      <c r="B174" s="36" t="s">
        <v>251</v>
      </c>
      <c r="C174" s="166" t="s">
        <v>243</v>
      </c>
      <c r="D174" s="166">
        <v>202</v>
      </c>
      <c r="E174" s="166" t="s">
        <v>3608</v>
      </c>
      <c r="F174" s="167" t="s">
        <v>3608</v>
      </c>
      <c r="G174" s="36" t="s">
        <v>244</v>
      </c>
      <c r="H174" s="36" t="s">
        <v>2370</v>
      </c>
      <c r="I174" s="186">
        <v>2600</v>
      </c>
      <c r="J174" s="168">
        <v>85</v>
      </c>
      <c r="K174" s="133">
        <v>120</v>
      </c>
      <c r="L174" s="150">
        <v>2.62</v>
      </c>
      <c r="M174" s="133">
        <v>0</v>
      </c>
      <c r="N174" s="133">
        <v>24</v>
      </c>
      <c r="O174" s="130">
        <v>398</v>
      </c>
      <c r="P174" s="37">
        <f t="shared" si="50"/>
        <v>222.70000000000002</v>
      </c>
      <c r="Q174" s="38">
        <f t="shared" si="68"/>
        <v>607.1105527638191</v>
      </c>
      <c r="R174" s="35">
        <f t="shared" si="61"/>
        <v>0</v>
      </c>
      <c r="S174" s="35">
        <f t="shared" si="62"/>
        <v>31.44</v>
      </c>
      <c r="T174" s="139">
        <f t="shared" si="63"/>
        <v>314.40000000000003</v>
      </c>
      <c r="U174" s="35">
        <f t="shared" si="64"/>
        <v>1042.76</v>
      </c>
      <c r="V174" s="39" t="str">
        <f t="shared" si="65"/>
        <v>&gt;90 days</v>
      </c>
      <c r="W174" s="39">
        <f t="shared" si="69"/>
        <v>3</v>
      </c>
      <c r="X174" s="135" t="str">
        <f t="shared" si="70"/>
        <v>C</v>
      </c>
      <c r="Y174" s="39">
        <f t="shared" si="66"/>
        <v>21</v>
      </c>
      <c r="Z174" s="39">
        <f t="shared" si="67"/>
        <v>141.89788148822581</v>
      </c>
      <c r="AA174" s="119"/>
    </row>
    <row r="175" spans="1:27" x14ac:dyDescent="0.25">
      <c r="A175" s="34" t="s">
        <v>2737</v>
      </c>
      <c r="B175" s="36" t="s">
        <v>55</v>
      </c>
      <c r="C175" s="166" t="s">
        <v>243</v>
      </c>
      <c r="D175" s="166">
        <v>202</v>
      </c>
      <c r="E175" s="166" t="s">
        <v>3608</v>
      </c>
      <c r="F175" s="167" t="s">
        <v>3608</v>
      </c>
      <c r="G175" s="36" t="s">
        <v>244</v>
      </c>
      <c r="H175" s="36" t="s">
        <v>2370</v>
      </c>
      <c r="I175" s="186">
        <v>2600</v>
      </c>
      <c r="J175" s="168">
        <v>805</v>
      </c>
      <c r="K175" s="133">
        <v>400</v>
      </c>
      <c r="L175" s="150">
        <v>4.1900000000000004</v>
      </c>
      <c r="M175" s="133">
        <v>0</v>
      </c>
      <c r="N175" s="133">
        <v>200</v>
      </c>
      <c r="O175" s="130">
        <v>7453</v>
      </c>
      <c r="P175" s="37">
        <f t="shared" si="50"/>
        <v>3372.9500000000003</v>
      </c>
      <c r="Q175" s="38">
        <f t="shared" si="68"/>
        <v>4.1627532537233325</v>
      </c>
      <c r="R175" s="35">
        <f t="shared" si="61"/>
        <v>0</v>
      </c>
      <c r="S175" s="35">
        <f t="shared" si="62"/>
        <v>419.00000000000006</v>
      </c>
      <c r="T175" s="139">
        <f t="shared" si="63"/>
        <v>1676.0000000000002</v>
      </c>
      <c r="U175" s="35">
        <f t="shared" si="64"/>
        <v>31228.070000000003</v>
      </c>
      <c r="V175" s="39" t="str">
        <f t="shared" si="65"/>
        <v>&lt;15 days</v>
      </c>
      <c r="W175" s="39">
        <f t="shared" si="69"/>
        <v>2</v>
      </c>
      <c r="X175" s="135" t="str">
        <f t="shared" si="70"/>
        <v>B</v>
      </c>
      <c r="Y175" s="39">
        <f t="shared" si="66"/>
        <v>14</v>
      </c>
      <c r="Z175" s="39">
        <f t="shared" si="67"/>
        <v>0</v>
      </c>
      <c r="AA175" s="119"/>
    </row>
    <row r="176" spans="1:27" x14ac:dyDescent="0.25">
      <c r="A176" s="34" t="s">
        <v>422</v>
      </c>
      <c r="B176" s="36" t="s">
        <v>423</v>
      </c>
      <c r="C176" s="166" t="s">
        <v>243</v>
      </c>
      <c r="D176" s="166">
        <v>202</v>
      </c>
      <c r="E176" s="166" t="s">
        <v>3608</v>
      </c>
      <c r="F176" s="167" t="s">
        <v>3608</v>
      </c>
      <c r="G176" s="36" t="s">
        <v>244</v>
      </c>
      <c r="H176" s="36" t="s">
        <v>2370</v>
      </c>
      <c r="I176" s="186">
        <v>2600</v>
      </c>
      <c r="J176" s="168">
        <v>393</v>
      </c>
      <c r="K176" s="133">
        <v>350</v>
      </c>
      <c r="L176" s="150">
        <v>26.8</v>
      </c>
      <c r="M176" s="133">
        <v>0</v>
      </c>
      <c r="N176" s="133">
        <v>120</v>
      </c>
      <c r="O176" s="130">
        <v>7613</v>
      </c>
      <c r="P176" s="37">
        <f t="shared" si="50"/>
        <v>10532.4</v>
      </c>
      <c r="Q176" s="38">
        <f t="shared" si="68"/>
        <v>38.59516616314199</v>
      </c>
      <c r="R176" s="35">
        <f t="shared" si="61"/>
        <v>0</v>
      </c>
      <c r="S176" s="35">
        <f t="shared" si="62"/>
        <v>1608</v>
      </c>
      <c r="T176" s="139">
        <f t="shared" si="63"/>
        <v>9380</v>
      </c>
      <c r="U176" s="35">
        <f t="shared" si="64"/>
        <v>204028.4</v>
      </c>
      <c r="V176" s="39" t="str">
        <f t="shared" si="65"/>
        <v>&lt;90 days</v>
      </c>
      <c r="W176" s="39">
        <f t="shared" si="69"/>
        <v>1</v>
      </c>
      <c r="X176" s="135" t="str">
        <f t="shared" si="70"/>
        <v>A</v>
      </c>
      <c r="Y176" s="39">
        <f t="shared" si="66"/>
        <v>7</v>
      </c>
      <c r="Z176" s="39">
        <f t="shared" si="67"/>
        <v>5690.6124361643833</v>
      </c>
      <c r="AA176" s="119"/>
    </row>
    <row r="177" spans="1:27" x14ac:dyDescent="0.25">
      <c r="A177" s="34" t="s">
        <v>424</v>
      </c>
      <c r="B177" s="36" t="s">
        <v>423</v>
      </c>
      <c r="C177" s="166" t="s">
        <v>243</v>
      </c>
      <c r="D177" s="166">
        <v>202</v>
      </c>
      <c r="E177" s="166" t="s">
        <v>3608</v>
      </c>
      <c r="F177" s="167" t="s">
        <v>3608</v>
      </c>
      <c r="G177" s="36" t="s">
        <v>244</v>
      </c>
      <c r="H177" s="36" t="s">
        <v>2370</v>
      </c>
      <c r="I177" s="186">
        <v>2600</v>
      </c>
      <c r="J177" s="168">
        <v>315</v>
      </c>
      <c r="K177" s="133">
        <v>360</v>
      </c>
      <c r="L177" s="150">
        <v>28.13</v>
      </c>
      <c r="M177" s="133">
        <v>0</v>
      </c>
      <c r="N177" s="133">
        <v>120</v>
      </c>
      <c r="O177" s="130">
        <v>7608</v>
      </c>
      <c r="P177" s="37">
        <f t="shared" si="50"/>
        <v>8860.9499999999989</v>
      </c>
      <c r="Q177" s="38">
        <f t="shared" si="68"/>
        <v>18.854495268138802</v>
      </c>
      <c r="R177" s="35">
        <f t="shared" si="61"/>
        <v>0</v>
      </c>
      <c r="S177" s="35">
        <f t="shared" si="62"/>
        <v>1687.8</v>
      </c>
      <c r="T177" s="139">
        <f t="shared" si="63"/>
        <v>10126.799999999999</v>
      </c>
      <c r="U177" s="35">
        <f t="shared" si="64"/>
        <v>214013.03999999998</v>
      </c>
      <c r="V177" s="39" t="str">
        <f t="shared" si="65"/>
        <v>&lt;30 days</v>
      </c>
      <c r="W177" s="39">
        <f t="shared" si="69"/>
        <v>1</v>
      </c>
      <c r="X177" s="135" t="str">
        <f t="shared" si="70"/>
        <v>A</v>
      </c>
      <c r="Y177" s="39">
        <f t="shared" si="66"/>
        <v>7</v>
      </c>
      <c r="Z177" s="39">
        <f t="shared" si="67"/>
        <v>3676.9894029279512</v>
      </c>
      <c r="AA177" s="119"/>
    </row>
    <row r="178" spans="1:27" x14ac:dyDescent="0.25">
      <c r="A178" s="34" t="s">
        <v>2738</v>
      </c>
      <c r="B178" s="36" t="s">
        <v>425</v>
      </c>
      <c r="C178" s="166" t="s">
        <v>243</v>
      </c>
      <c r="D178" s="166">
        <v>212</v>
      </c>
      <c r="E178" s="166" t="s">
        <v>3608</v>
      </c>
      <c r="F178" s="167" t="s">
        <v>3608</v>
      </c>
      <c r="G178" s="36" t="s">
        <v>244</v>
      </c>
      <c r="H178" s="36" t="s">
        <v>2370</v>
      </c>
      <c r="I178" s="186">
        <v>2600</v>
      </c>
      <c r="J178" s="168">
        <v>788</v>
      </c>
      <c r="K178" s="133">
        <v>800</v>
      </c>
      <c r="L178" s="150">
        <v>3.8</v>
      </c>
      <c r="M178" s="133">
        <v>0</v>
      </c>
      <c r="N178" s="133">
        <v>200</v>
      </c>
      <c r="O178" s="130">
        <v>9499</v>
      </c>
      <c r="P178" s="37">
        <f t="shared" si="50"/>
        <v>2994.3999999999996</v>
      </c>
      <c r="Q178" s="38">
        <f t="shared" si="68"/>
        <v>12.103905674281503</v>
      </c>
      <c r="R178" s="35">
        <f t="shared" si="61"/>
        <v>0</v>
      </c>
      <c r="S178" s="35">
        <f t="shared" si="62"/>
        <v>380</v>
      </c>
      <c r="T178" s="139">
        <f t="shared" si="63"/>
        <v>3040</v>
      </c>
      <c r="U178" s="35">
        <f t="shared" si="64"/>
        <v>36096.199999999997</v>
      </c>
      <c r="V178" s="39" t="str">
        <f t="shared" si="65"/>
        <v>&lt;15 days</v>
      </c>
      <c r="W178" s="39">
        <f t="shared" si="69"/>
        <v>2</v>
      </c>
      <c r="X178" s="135" t="str">
        <f t="shared" si="70"/>
        <v>B</v>
      </c>
      <c r="Y178" s="39">
        <f t="shared" si="66"/>
        <v>14</v>
      </c>
      <c r="Z178" s="39">
        <f t="shared" si="67"/>
        <v>0</v>
      </c>
      <c r="AA178" s="119"/>
    </row>
    <row r="179" spans="1:27" x14ac:dyDescent="0.25">
      <c r="A179" s="34" t="s">
        <v>426</v>
      </c>
      <c r="B179" s="36" t="s">
        <v>0</v>
      </c>
      <c r="C179" s="166" t="s">
        <v>243</v>
      </c>
      <c r="D179" s="166">
        <v>219</v>
      </c>
      <c r="E179" s="166" t="s">
        <v>3608</v>
      </c>
      <c r="F179" s="167" t="s">
        <v>3608</v>
      </c>
      <c r="G179" s="36" t="s">
        <v>244</v>
      </c>
      <c r="H179" s="36" t="s">
        <v>2370</v>
      </c>
      <c r="I179" s="186">
        <v>2600</v>
      </c>
      <c r="J179" s="168">
        <v>283</v>
      </c>
      <c r="K179" s="133">
        <v>180</v>
      </c>
      <c r="L179" s="150">
        <v>0.13</v>
      </c>
      <c r="M179" s="133">
        <v>0</v>
      </c>
      <c r="N179" s="133">
        <v>45</v>
      </c>
      <c r="O179" s="130">
        <v>866</v>
      </c>
      <c r="P179" s="37">
        <f t="shared" si="50"/>
        <v>36.79</v>
      </c>
      <c r="Q179" s="38">
        <f t="shared" si="68"/>
        <v>332.12471131639722</v>
      </c>
      <c r="R179" s="35">
        <f t="shared" si="61"/>
        <v>0</v>
      </c>
      <c r="S179" s="35">
        <f t="shared" si="62"/>
        <v>2.9250000000000003</v>
      </c>
      <c r="T179" s="139">
        <f t="shared" si="63"/>
        <v>23.400000000000002</v>
      </c>
      <c r="U179" s="35">
        <f t="shared" si="64"/>
        <v>112.58</v>
      </c>
      <c r="V179" s="39" t="str">
        <f t="shared" si="65"/>
        <v>&gt;90 days</v>
      </c>
      <c r="W179" s="39">
        <f t="shared" si="69"/>
        <v>3</v>
      </c>
      <c r="X179" s="135" t="str">
        <f t="shared" si="70"/>
        <v>C</v>
      </c>
      <c r="Y179" s="39">
        <f t="shared" si="66"/>
        <v>21</v>
      </c>
      <c r="Z179" s="39">
        <f t="shared" si="67"/>
        <v>22.746105026076076</v>
      </c>
      <c r="AA179" s="119"/>
    </row>
    <row r="180" spans="1:27" x14ac:dyDescent="0.25">
      <c r="A180" s="34" t="s">
        <v>427</v>
      </c>
      <c r="B180" s="36" t="s">
        <v>0</v>
      </c>
      <c r="C180" s="166" t="s">
        <v>243</v>
      </c>
      <c r="D180" s="166">
        <v>219</v>
      </c>
      <c r="E180" s="166" t="s">
        <v>3608</v>
      </c>
      <c r="F180" s="167" t="s">
        <v>3608</v>
      </c>
      <c r="G180" s="36" t="s">
        <v>244</v>
      </c>
      <c r="H180" s="36" t="s">
        <v>2370</v>
      </c>
      <c r="I180" s="186">
        <v>2600</v>
      </c>
      <c r="J180" s="168">
        <v>276</v>
      </c>
      <c r="K180" s="133">
        <v>90</v>
      </c>
      <c r="L180" s="150">
        <v>0.13</v>
      </c>
      <c r="M180" s="133">
        <v>0</v>
      </c>
      <c r="N180" s="133">
        <v>45</v>
      </c>
      <c r="O180" s="130">
        <v>866</v>
      </c>
      <c r="P180" s="37">
        <f t="shared" si="50"/>
        <v>35.880000000000003</v>
      </c>
      <c r="Q180" s="38">
        <f t="shared" si="68"/>
        <v>119.27829099307159</v>
      </c>
      <c r="R180" s="35">
        <f t="shared" si="61"/>
        <v>0</v>
      </c>
      <c r="S180" s="35">
        <f t="shared" si="62"/>
        <v>2.9250000000000003</v>
      </c>
      <c r="T180" s="139">
        <f t="shared" si="63"/>
        <v>11.700000000000001</v>
      </c>
      <c r="U180" s="35">
        <f t="shared" si="64"/>
        <v>112.58</v>
      </c>
      <c r="V180" s="39" t="str">
        <f t="shared" si="65"/>
        <v>&gt;90 days</v>
      </c>
      <c r="W180" s="39">
        <f t="shared" si="69"/>
        <v>3</v>
      </c>
      <c r="X180" s="135" t="str">
        <f t="shared" si="70"/>
        <v>C</v>
      </c>
      <c r="Y180" s="39">
        <f t="shared" si="66"/>
        <v>21</v>
      </c>
      <c r="Z180" s="39">
        <f t="shared" si="67"/>
        <v>19.511585335204998</v>
      </c>
      <c r="AA180" s="119"/>
    </row>
    <row r="181" spans="1:27" x14ac:dyDescent="0.25">
      <c r="A181" s="34" t="s">
        <v>428</v>
      </c>
      <c r="B181" s="36" t="s">
        <v>425</v>
      </c>
      <c r="C181" s="166" t="s">
        <v>243</v>
      </c>
      <c r="D181" s="166">
        <v>202</v>
      </c>
      <c r="E181" s="166" t="s">
        <v>3608</v>
      </c>
      <c r="F181" s="167" t="s">
        <v>3608</v>
      </c>
      <c r="G181" s="36" t="s">
        <v>244</v>
      </c>
      <c r="H181" s="36" t="s">
        <v>2370</v>
      </c>
      <c r="I181" s="186">
        <v>2600</v>
      </c>
      <c r="J181" s="168">
        <v>674</v>
      </c>
      <c r="K181" s="133">
        <v>200</v>
      </c>
      <c r="L181" s="150">
        <v>2.9</v>
      </c>
      <c r="M181" s="133">
        <v>0</v>
      </c>
      <c r="N181" s="133">
        <v>200</v>
      </c>
      <c r="O181" s="130">
        <v>9010</v>
      </c>
      <c r="P181" s="37">
        <f t="shared" si="50"/>
        <v>1954.6</v>
      </c>
      <c r="Q181" s="38">
        <f t="shared" si="68"/>
        <v>11.180910099889012</v>
      </c>
      <c r="R181" s="35">
        <f t="shared" si="61"/>
        <v>0</v>
      </c>
      <c r="S181" s="35">
        <f t="shared" si="62"/>
        <v>290</v>
      </c>
      <c r="T181" s="139">
        <f t="shared" si="63"/>
        <v>580</v>
      </c>
      <c r="U181" s="35">
        <f t="shared" si="64"/>
        <v>26129</v>
      </c>
      <c r="V181" s="39" t="str">
        <f t="shared" si="65"/>
        <v>&lt;15 days</v>
      </c>
      <c r="W181" s="39">
        <f t="shared" si="69"/>
        <v>2</v>
      </c>
      <c r="X181" s="135" t="str">
        <f t="shared" si="70"/>
        <v>B</v>
      </c>
      <c r="Y181" s="39">
        <f t="shared" si="66"/>
        <v>14</v>
      </c>
      <c r="Z181" s="39">
        <f t="shared" si="67"/>
        <v>0</v>
      </c>
      <c r="AA181" s="119"/>
    </row>
    <row r="182" spans="1:27" x14ac:dyDescent="0.25">
      <c r="A182" s="34" t="s">
        <v>2739</v>
      </c>
      <c r="B182" s="36" t="s">
        <v>251</v>
      </c>
      <c r="C182" s="166" t="s">
        <v>243</v>
      </c>
      <c r="D182" s="166">
        <v>212</v>
      </c>
      <c r="E182" s="166" t="s">
        <v>3608</v>
      </c>
      <c r="F182" s="167" t="s">
        <v>3608</v>
      </c>
      <c r="G182" s="36" t="s">
        <v>244</v>
      </c>
      <c r="H182" s="36" t="s">
        <v>2370</v>
      </c>
      <c r="I182" s="186">
        <v>2600</v>
      </c>
      <c r="J182" s="168">
        <v>1227</v>
      </c>
      <c r="K182" s="133">
        <v>600</v>
      </c>
      <c r="L182" s="150">
        <v>2.4500000000000002</v>
      </c>
      <c r="M182" s="133">
        <v>0</v>
      </c>
      <c r="N182" s="133">
        <v>200</v>
      </c>
      <c r="O182" s="130">
        <v>8379</v>
      </c>
      <c r="P182" s="37">
        <f t="shared" si="50"/>
        <v>3006.15</v>
      </c>
      <c r="Q182" s="38">
        <f t="shared" si="68"/>
        <v>29.36030552571906</v>
      </c>
      <c r="R182" s="35">
        <f t="shared" si="61"/>
        <v>0</v>
      </c>
      <c r="S182" s="35">
        <f t="shared" si="62"/>
        <v>245.00000000000003</v>
      </c>
      <c r="T182" s="139">
        <f t="shared" si="63"/>
        <v>1470</v>
      </c>
      <c r="U182" s="35">
        <f t="shared" si="64"/>
        <v>20528.550000000003</v>
      </c>
      <c r="V182" s="39" t="str">
        <f t="shared" si="65"/>
        <v>&lt;30 days</v>
      </c>
      <c r="W182" s="39">
        <f t="shared" si="69"/>
        <v>2</v>
      </c>
      <c r="X182" s="135" t="str">
        <f t="shared" si="70"/>
        <v>B</v>
      </c>
      <c r="Y182" s="39">
        <f t="shared" si="66"/>
        <v>14</v>
      </c>
      <c r="Z182" s="39">
        <f t="shared" si="67"/>
        <v>1037.9916651193041</v>
      </c>
      <c r="AA182" s="119"/>
    </row>
    <row r="183" spans="1:27" x14ac:dyDescent="0.25">
      <c r="A183" s="34" t="s">
        <v>2740</v>
      </c>
      <c r="B183" s="36" t="s">
        <v>429</v>
      </c>
      <c r="C183" s="166" t="s">
        <v>243</v>
      </c>
      <c r="D183" s="166">
        <v>212</v>
      </c>
      <c r="E183" s="166" t="s">
        <v>3608</v>
      </c>
      <c r="F183" s="167" t="s">
        <v>3608</v>
      </c>
      <c r="G183" s="36" t="s">
        <v>244</v>
      </c>
      <c r="H183" s="36" t="s">
        <v>2370</v>
      </c>
      <c r="I183" s="186">
        <v>2600</v>
      </c>
      <c r="J183" s="168">
        <v>2090</v>
      </c>
      <c r="K183" s="133">
        <v>618</v>
      </c>
      <c r="L183" s="150">
        <v>3.25</v>
      </c>
      <c r="M183" s="133">
        <v>0</v>
      </c>
      <c r="N183" s="133">
        <v>200</v>
      </c>
      <c r="O183" s="130">
        <v>3450</v>
      </c>
      <c r="P183" s="37">
        <f t="shared" si="50"/>
        <v>6792.5</v>
      </c>
      <c r="Q183" s="38">
        <f t="shared" si="68"/>
        <v>129.81304347826088</v>
      </c>
      <c r="R183" s="35">
        <f t="shared" si="61"/>
        <v>0</v>
      </c>
      <c r="S183" s="35">
        <f t="shared" si="62"/>
        <v>325</v>
      </c>
      <c r="T183" s="139">
        <f t="shared" si="63"/>
        <v>2008.5</v>
      </c>
      <c r="U183" s="35">
        <f t="shared" si="64"/>
        <v>11212.5</v>
      </c>
      <c r="V183" s="39" t="str">
        <f t="shared" si="65"/>
        <v>&gt;90 days</v>
      </c>
      <c r="W183" s="39">
        <f t="shared" si="69"/>
        <v>2</v>
      </c>
      <c r="X183" s="135" t="str">
        <f t="shared" si="70"/>
        <v>B</v>
      </c>
      <c r="Y183" s="39">
        <f t="shared" si="66"/>
        <v>14</v>
      </c>
      <c r="Z183" s="39">
        <f t="shared" si="67"/>
        <v>3999.5646866731418</v>
      </c>
      <c r="AA183" s="119"/>
    </row>
    <row r="184" spans="1:27" x14ac:dyDescent="0.25">
      <c r="A184" s="34" t="s">
        <v>430</v>
      </c>
      <c r="B184" s="36" t="s">
        <v>431</v>
      </c>
      <c r="C184" s="166" t="s">
        <v>243</v>
      </c>
      <c r="D184" s="166">
        <v>212</v>
      </c>
      <c r="E184" s="166" t="s">
        <v>3608</v>
      </c>
      <c r="F184" s="167" t="s">
        <v>3608</v>
      </c>
      <c r="G184" s="36" t="s">
        <v>244</v>
      </c>
      <c r="H184" s="36" t="s">
        <v>2370</v>
      </c>
      <c r="I184" s="186">
        <v>2600</v>
      </c>
      <c r="J184" s="168">
        <v>824</v>
      </c>
      <c r="K184" s="133">
        <v>600</v>
      </c>
      <c r="L184" s="150">
        <v>1.86</v>
      </c>
      <c r="M184" s="133">
        <v>0</v>
      </c>
      <c r="N184" s="133">
        <v>300</v>
      </c>
      <c r="O184" s="130">
        <v>8401</v>
      </c>
      <c r="P184" s="37">
        <f t="shared" si="50"/>
        <v>1532.64</v>
      </c>
      <c r="Q184" s="38">
        <f t="shared" si="68"/>
        <v>90.804666111177241</v>
      </c>
      <c r="R184" s="35">
        <f t="shared" si="61"/>
        <v>0</v>
      </c>
      <c r="S184" s="35">
        <f t="shared" si="62"/>
        <v>279</v>
      </c>
      <c r="T184" s="139">
        <f t="shared" si="63"/>
        <v>1116</v>
      </c>
      <c r="U184" s="35">
        <f t="shared" si="64"/>
        <v>15625.86</v>
      </c>
      <c r="V184" s="39" t="str">
        <f t="shared" si="65"/>
        <v>&gt;90 days</v>
      </c>
      <c r="W184" s="39">
        <f t="shared" si="69"/>
        <v>2</v>
      </c>
      <c r="X184" s="135" t="str">
        <f t="shared" si="70"/>
        <v>B</v>
      </c>
      <c r="Y184" s="39">
        <f t="shared" si="66"/>
        <v>14</v>
      </c>
      <c r="Z184" s="39">
        <f t="shared" si="67"/>
        <v>855.58572721557323</v>
      </c>
      <c r="AA184" s="119"/>
    </row>
    <row r="185" spans="1:27" x14ac:dyDescent="0.25">
      <c r="A185" s="34" t="s">
        <v>432</v>
      </c>
      <c r="B185" s="36" t="s">
        <v>433</v>
      </c>
      <c r="C185" s="166" t="s">
        <v>243</v>
      </c>
      <c r="D185" s="166">
        <v>202</v>
      </c>
      <c r="E185" s="166" t="s">
        <v>3608</v>
      </c>
      <c r="F185" s="167" t="s">
        <v>3608</v>
      </c>
      <c r="G185" s="36" t="s">
        <v>244</v>
      </c>
      <c r="H185" s="36" t="s">
        <v>2370</v>
      </c>
      <c r="I185" s="186">
        <v>2600</v>
      </c>
      <c r="J185" s="168">
        <v>25</v>
      </c>
      <c r="K185" s="133">
        <v>36</v>
      </c>
      <c r="L185" s="150">
        <v>4.2</v>
      </c>
      <c r="M185" s="133">
        <v>0</v>
      </c>
      <c r="N185" s="133">
        <v>12</v>
      </c>
      <c r="O185" s="130">
        <v>260</v>
      </c>
      <c r="P185" s="37">
        <f t="shared" si="50"/>
        <v>105</v>
      </c>
      <c r="Q185" s="38">
        <f t="shared" si="68"/>
        <v>1156.7692307692307</v>
      </c>
      <c r="R185" s="35">
        <f t="shared" si="61"/>
        <v>0</v>
      </c>
      <c r="S185" s="35">
        <f t="shared" si="62"/>
        <v>25.200000000000003</v>
      </c>
      <c r="T185" s="139">
        <f t="shared" si="63"/>
        <v>151.20000000000002</v>
      </c>
      <c r="U185" s="35">
        <f t="shared" si="64"/>
        <v>1092</v>
      </c>
      <c r="V185" s="39" t="str">
        <f t="shared" si="65"/>
        <v>&gt;90 days</v>
      </c>
      <c r="W185" s="39">
        <f t="shared" si="69"/>
        <v>3</v>
      </c>
      <c r="X185" s="135" t="str">
        <f t="shared" si="70"/>
        <v>C</v>
      </c>
      <c r="Y185" s="39">
        <f t="shared" si="66"/>
        <v>21</v>
      </c>
      <c r="Z185" s="39">
        <f t="shared" si="67"/>
        <v>68.041927117967816</v>
      </c>
      <c r="AA185" s="119"/>
    </row>
    <row r="186" spans="1:27" x14ac:dyDescent="0.25">
      <c r="A186" s="34" t="s">
        <v>434</v>
      </c>
      <c r="B186" s="36" t="s">
        <v>433</v>
      </c>
      <c r="C186" s="166" t="s">
        <v>243</v>
      </c>
      <c r="D186" s="166">
        <v>202</v>
      </c>
      <c r="E186" s="166" t="s">
        <v>3608</v>
      </c>
      <c r="F186" s="167" t="s">
        <v>3608</v>
      </c>
      <c r="G186" s="36" t="s">
        <v>244</v>
      </c>
      <c r="H186" s="36" t="s">
        <v>2370</v>
      </c>
      <c r="I186" s="186">
        <v>2600</v>
      </c>
      <c r="J186" s="168">
        <v>557</v>
      </c>
      <c r="K186" s="133">
        <v>300</v>
      </c>
      <c r="L186" s="150">
        <v>3.83</v>
      </c>
      <c r="M186" s="133">
        <v>0</v>
      </c>
      <c r="N186" s="133">
        <v>150</v>
      </c>
      <c r="O186" s="130">
        <v>7498</v>
      </c>
      <c r="P186" s="37">
        <f t="shared" si="50"/>
        <v>2133.31</v>
      </c>
      <c r="Q186" s="38">
        <f t="shared" si="68"/>
        <v>1.2169911976527072</v>
      </c>
      <c r="R186" s="35">
        <f t="shared" si="61"/>
        <v>0</v>
      </c>
      <c r="S186" s="35">
        <f t="shared" si="62"/>
        <v>287.25</v>
      </c>
      <c r="T186" s="139">
        <f t="shared" si="63"/>
        <v>1149</v>
      </c>
      <c r="U186" s="35">
        <f t="shared" si="64"/>
        <v>28717.34</v>
      </c>
      <c r="V186" s="39" t="str">
        <f t="shared" si="65"/>
        <v>&lt;15 days</v>
      </c>
      <c r="W186" s="39">
        <f t="shared" si="69"/>
        <v>2</v>
      </c>
      <c r="X186" s="135" t="str">
        <f t="shared" si="70"/>
        <v>B</v>
      </c>
      <c r="Y186" s="39">
        <f t="shared" si="66"/>
        <v>14</v>
      </c>
      <c r="Z186" s="39">
        <f t="shared" si="67"/>
        <v>0</v>
      </c>
      <c r="AA186" s="119"/>
    </row>
    <row r="187" spans="1:27" x14ac:dyDescent="0.25">
      <c r="A187" s="34" t="s">
        <v>435</v>
      </c>
      <c r="B187" s="36" t="s">
        <v>436</v>
      </c>
      <c r="C187" s="166" t="s">
        <v>257</v>
      </c>
      <c r="D187" s="166">
        <v>213</v>
      </c>
      <c r="E187" s="166" t="s">
        <v>3608</v>
      </c>
      <c r="F187" s="167" t="s">
        <v>3608</v>
      </c>
      <c r="G187" s="36" t="s">
        <v>165</v>
      </c>
      <c r="H187" s="36" t="s">
        <v>235</v>
      </c>
      <c r="I187" s="186">
        <v>2100</v>
      </c>
      <c r="J187" s="168">
        <v>906</v>
      </c>
      <c r="K187" s="133">
        <v>5950</v>
      </c>
      <c r="L187" s="150">
        <v>18.02</v>
      </c>
      <c r="M187" s="133">
        <v>1000</v>
      </c>
      <c r="N187" s="133">
        <v>0</v>
      </c>
      <c r="O187" s="130">
        <v>8379</v>
      </c>
      <c r="P187" s="37">
        <f t="shared" si="50"/>
        <v>16326.119999999999</v>
      </c>
      <c r="Q187" s="38">
        <f t="shared" si="68"/>
        <v>24.263635278672872</v>
      </c>
      <c r="R187" s="35">
        <f t="shared" si="61"/>
        <v>18020</v>
      </c>
      <c r="S187" s="35">
        <f t="shared" si="62"/>
        <v>0</v>
      </c>
      <c r="T187" s="139">
        <f t="shared" si="63"/>
        <v>107219</v>
      </c>
      <c r="U187" s="35">
        <f t="shared" si="64"/>
        <v>150989.57999999999</v>
      </c>
      <c r="V187" s="39" t="str">
        <f t="shared" si="65"/>
        <v>Order specific</v>
      </c>
      <c r="W187" s="39" t="str">
        <f t="shared" si="69"/>
        <v>Order specific</v>
      </c>
      <c r="X187" s="135" t="str">
        <f t="shared" si="70"/>
        <v>A</v>
      </c>
      <c r="Y187" s="39" t="str">
        <f t="shared" si="66"/>
        <v/>
      </c>
      <c r="Z187" s="39">
        <f t="shared" si="67"/>
        <v>0</v>
      </c>
      <c r="AA187" s="119"/>
    </row>
    <row r="188" spans="1:27" x14ac:dyDescent="0.25">
      <c r="A188" s="34" t="s">
        <v>437</v>
      </c>
      <c r="B188" s="36" t="s">
        <v>438</v>
      </c>
      <c r="C188" s="166" t="s">
        <v>243</v>
      </c>
      <c r="D188" s="166">
        <v>202</v>
      </c>
      <c r="E188" s="166" t="s">
        <v>3608</v>
      </c>
      <c r="F188" s="167" t="s">
        <v>3608</v>
      </c>
      <c r="G188" s="36" t="s">
        <v>244</v>
      </c>
      <c r="H188" s="36" t="s">
        <v>2370</v>
      </c>
      <c r="I188" s="186">
        <v>2600</v>
      </c>
      <c r="J188" s="168">
        <v>531</v>
      </c>
      <c r="K188" s="133">
        <v>144</v>
      </c>
      <c r="L188" s="150">
        <v>37.299999999999997</v>
      </c>
      <c r="M188" s="133">
        <v>0</v>
      </c>
      <c r="N188" s="133">
        <v>144</v>
      </c>
      <c r="O188" s="130">
        <v>9128</v>
      </c>
      <c r="P188" s="37">
        <f t="shared" si="50"/>
        <v>19806.3</v>
      </c>
      <c r="Q188" s="38">
        <f t="shared" si="68"/>
        <v>36.228089395267311</v>
      </c>
      <c r="R188" s="35">
        <f t="shared" si="61"/>
        <v>0</v>
      </c>
      <c r="S188" s="35">
        <f t="shared" si="62"/>
        <v>2685.6</v>
      </c>
      <c r="T188" s="139">
        <f t="shared" si="63"/>
        <v>5371.2</v>
      </c>
      <c r="U188" s="35">
        <f t="shared" si="64"/>
        <v>340474.39999999997</v>
      </c>
      <c r="V188" s="39" t="str">
        <f t="shared" si="65"/>
        <v>&lt;90 days</v>
      </c>
      <c r="W188" s="39">
        <f t="shared" si="69"/>
        <v>1</v>
      </c>
      <c r="X188" s="135" t="str">
        <f t="shared" si="70"/>
        <v>A</v>
      </c>
      <c r="Y188" s="39">
        <f t="shared" si="66"/>
        <v>7</v>
      </c>
      <c r="Z188" s="39">
        <f t="shared" si="67"/>
        <v>10546.352539998185</v>
      </c>
      <c r="AA188" s="119"/>
    </row>
    <row r="189" spans="1:27" x14ac:dyDescent="0.25">
      <c r="A189" s="34" t="s">
        <v>439</v>
      </c>
      <c r="B189" s="36" t="s">
        <v>416</v>
      </c>
      <c r="C189" s="166" t="s">
        <v>243</v>
      </c>
      <c r="D189" s="166">
        <v>202</v>
      </c>
      <c r="E189" s="166" t="s">
        <v>3608</v>
      </c>
      <c r="F189" s="167" t="s">
        <v>3608</v>
      </c>
      <c r="G189" s="36" t="s">
        <v>244</v>
      </c>
      <c r="H189" s="36" t="s">
        <v>2370</v>
      </c>
      <c r="I189" s="186">
        <v>2600</v>
      </c>
      <c r="J189" s="168">
        <v>1005</v>
      </c>
      <c r="K189" s="133">
        <v>1600</v>
      </c>
      <c r="L189" s="150">
        <v>0.68</v>
      </c>
      <c r="M189" s="133">
        <v>0</v>
      </c>
      <c r="N189" s="133">
        <v>400</v>
      </c>
      <c r="O189" s="130">
        <v>18252</v>
      </c>
      <c r="P189" s="37">
        <f t="shared" si="50"/>
        <v>683.40000000000009</v>
      </c>
      <c r="Q189" s="38">
        <f t="shared" si="68"/>
        <v>10.618836291913215</v>
      </c>
      <c r="R189" s="35">
        <f t="shared" si="61"/>
        <v>0</v>
      </c>
      <c r="S189" s="35">
        <f t="shared" si="62"/>
        <v>136</v>
      </c>
      <c r="T189" s="139">
        <f t="shared" si="63"/>
        <v>1088</v>
      </c>
      <c r="U189" s="35">
        <f t="shared" si="64"/>
        <v>12411.36</v>
      </c>
      <c r="V189" s="39" t="str">
        <f t="shared" si="65"/>
        <v>&lt;15 days</v>
      </c>
      <c r="W189" s="39">
        <f t="shared" si="69"/>
        <v>2</v>
      </c>
      <c r="X189" s="135" t="str">
        <f t="shared" si="70"/>
        <v>C</v>
      </c>
      <c r="Y189" s="39">
        <f t="shared" si="66"/>
        <v>14</v>
      </c>
      <c r="Z189" s="39">
        <f t="shared" si="67"/>
        <v>0</v>
      </c>
      <c r="AA189" s="119"/>
    </row>
    <row r="190" spans="1:27" x14ac:dyDescent="0.25">
      <c r="A190" s="34" t="s">
        <v>440</v>
      </c>
      <c r="B190" s="36" t="s">
        <v>441</v>
      </c>
      <c r="C190" s="166" t="s">
        <v>243</v>
      </c>
      <c r="D190" s="166">
        <v>202</v>
      </c>
      <c r="E190" s="166" t="s">
        <v>3608</v>
      </c>
      <c r="F190" s="167" t="s">
        <v>3608</v>
      </c>
      <c r="G190" s="36" t="s">
        <v>244</v>
      </c>
      <c r="H190" s="36" t="s">
        <v>2370</v>
      </c>
      <c r="I190" s="186">
        <v>2600</v>
      </c>
      <c r="J190" s="168">
        <v>527</v>
      </c>
      <c r="K190" s="133">
        <v>363</v>
      </c>
      <c r="L190" s="150">
        <v>7</v>
      </c>
      <c r="M190" s="133">
        <v>0</v>
      </c>
      <c r="N190" s="133">
        <v>200</v>
      </c>
      <c r="O190" s="130">
        <v>9128</v>
      </c>
      <c r="P190" s="37">
        <f t="shared" si="50"/>
        <v>3689</v>
      </c>
      <c r="Q190" s="38">
        <f t="shared" si="68"/>
        <v>40.186787905346186</v>
      </c>
      <c r="R190" s="35">
        <f t="shared" si="61"/>
        <v>0</v>
      </c>
      <c r="S190" s="35">
        <f t="shared" si="62"/>
        <v>700</v>
      </c>
      <c r="T190" s="139">
        <f t="shared" si="63"/>
        <v>2541</v>
      </c>
      <c r="U190" s="35">
        <f t="shared" si="64"/>
        <v>63896</v>
      </c>
      <c r="V190" s="39" t="str">
        <f t="shared" si="65"/>
        <v>&lt;90 days</v>
      </c>
      <c r="W190" s="39">
        <f t="shared" si="69"/>
        <v>2</v>
      </c>
      <c r="X190" s="135" t="str">
        <f t="shared" si="70"/>
        <v>B</v>
      </c>
      <c r="Y190" s="39">
        <f t="shared" si="66"/>
        <v>14</v>
      </c>
      <c r="Z190" s="39">
        <f t="shared" si="67"/>
        <v>1586.541828992026</v>
      </c>
      <c r="AA190" s="119"/>
    </row>
    <row r="191" spans="1:27" x14ac:dyDescent="0.25">
      <c r="A191" s="34" t="s">
        <v>442</v>
      </c>
      <c r="B191" s="36" t="s">
        <v>251</v>
      </c>
      <c r="C191" s="166" t="s">
        <v>243</v>
      </c>
      <c r="D191" s="166">
        <v>202</v>
      </c>
      <c r="E191" s="166" t="s">
        <v>3608</v>
      </c>
      <c r="F191" s="167" t="s">
        <v>3608</v>
      </c>
      <c r="G191" s="36" t="s">
        <v>244</v>
      </c>
      <c r="H191" s="36" t="s">
        <v>2370</v>
      </c>
      <c r="I191" s="186">
        <v>2600</v>
      </c>
      <c r="J191" s="168">
        <v>2928</v>
      </c>
      <c r="K191" s="133">
        <v>600</v>
      </c>
      <c r="L191" s="150">
        <v>0.44</v>
      </c>
      <c r="M191" s="133">
        <v>0</v>
      </c>
      <c r="N191" s="133">
        <v>200</v>
      </c>
      <c r="O191" s="130">
        <v>1570</v>
      </c>
      <c r="P191" s="37">
        <f t="shared" si="50"/>
        <v>1288.32</v>
      </c>
      <c r="Q191" s="38">
        <f t="shared" si="68"/>
        <v>122.51910828025477</v>
      </c>
      <c r="R191" s="35">
        <f t="shared" si="61"/>
        <v>0</v>
      </c>
      <c r="S191" s="35">
        <f t="shared" si="62"/>
        <v>44</v>
      </c>
      <c r="T191" s="139">
        <f t="shared" si="63"/>
        <v>264</v>
      </c>
      <c r="U191" s="35">
        <f t="shared" si="64"/>
        <v>690.8</v>
      </c>
      <c r="V191" s="39" t="str">
        <f t="shared" si="65"/>
        <v>&gt;90 days</v>
      </c>
      <c r="W191" s="39">
        <f t="shared" si="69"/>
        <v>3</v>
      </c>
      <c r="X191" s="135" t="str">
        <f t="shared" si="70"/>
        <v>B</v>
      </c>
      <c r="Y191" s="39">
        <f t="shared" si="66"/>
        <v>21</v>
      </c>
      <c r="Z191" s="39">
        <f t="shared" si="67"/>
        <v>704.54972790933425</v>
      </c>
      <c r="AA191" s="119"/>
    </row>
    <row r="192" spans="1:27" x14ac:dyDescent="0.25">
      <c r="A192" s="34" t="s">
        <v>443</v>
      </c>
      <c r="B192" s="36" t="s">
        <v>444</v>
      </c>
      <c r="C192" s="166" t="s">
        <v>243</v>
      </c>
      <c r="D192" s="166">
        <v>202</v>
      </c>
      <c r="E192" s="166" t="s">
        <v>3608</v>
      </c>
      <c r="F192" s="167" t="s">
        <v>3608</v>
      </c>
      <c r="G192" s="36" t="s">
        <v>244</v>
      </c>
      <c r="H192" s="36" t="s">
        <v>2370</v>
      </c>
      <c r="I192" s="186">
        <v>2600</v>
      </c>
      <c r="J192" s="168">
        <v>1</v>
      </c>
      <c r="K192" s="133">
        <v>800</v>
      </c>
      <c r="L192" s="150">
        <v>0.2</v>
      </c>
      <c r="M192" s="133">
        <v>0</v>
      </c>
      <c r="N192" s="133">
        <v>200</v>
      </c>
      <c r="O192" s="130">
        <v>6999</v>
      </c>
      <c r="P192" s="37">
        <f t="shared" si="50"/>
        <v>0.2</v>
      </c>
      <c r="Q192" s="38">
        <f t="shared" si="68"/>
        <v>152.69609944277755</v>
      </c>
      <c r="R192" s="35">
        <f t="shared" si="61"/>
        <v>0</v>
      </c>
      <c r="S192" s="35">
        <f t="shared" si="62"/>
        <v>20</v>
      </c>
      <c r="T192" s="139">
        <f t="shared" si="63"/>
        <v>160</v>
      </c>
      <c r="U192" s="35">
        <f t="shared" si="64"/>
        <v>1399.8000000000002</v>
      </c>
      <c r="V192" s="39" t="str">
        <f t="shared" si="65"/>
        <v>&gt;90 days</v>
      </c>
      <c r="W192" s="39">
        <f t="shared" si="69"/>
        <v>3</v>
      </c>
      <c r="X192" s="135" t="str">
        <f t="shared" si="70"/>
        <v>C</v>
      </c>
      <c r="Y192" s="39">
        <f t="shared" si="66"/>
        <v>21</v>
      </c>
      <c r="Z192" s="39">
        <f t="shared" si="67"/>
        <v>0.1138462946328318</v>
      </c>
      <c r="AA192" s="119"/>
    </row>
    <row r="193" spans="1:27" x14ac:dyDescent="0.25">
      <c r="A193" s="34" t="s">
        <v>445</v>
      </c>
      <c r="B193" s="36" t="s">
        <v>254</v>
      </c>
      <c r="C193" s="166" t="s">
        <v>243</v>
      </c>
      <c r="D193" s="166">
        <v>212</v>
      </c>
      <c r="E193" s="166" t="s">
        <v>3608</v>
      </c>
      <c r="F193" s="167" t="s">
        <v>3608</v>
      </c>
      <c r="G193" s="36" t="s">
        <v>244</v>
      </c>
      <c r="H193" s="36" t="s">
        <v>2370</v>
      </c>
      <c r="I193" s="186">
        <v>2600</v>
      </c>
      <c r="J193" s="168">
        <v>644</v>
      </c>
      <c r="K193" s="133">
        <v>400</v>
      </c>
      <c r="L193" s="150">
        <v>6</v>
      </c>
      <c r="M193" s="133">
        <v>0</v>
      </c>
      <c r="N193" s="133">
        <v>200</v>
      </c>
      <c r="O193" s="130">
        <v>8423</v>
      </c>
      <c r="P193" s="37">
        <f t="shared" si="50"/>
        <v>3864</v>
      </c>
      <c r="Q193" s="38">
        <f t="shared" si="68"/>
        <v>4.3333729075151373E-2</v>
      </c>
      <c r="R193" s="35">
        <f t="shared" si="61"/>
        <v>0</v>
      </c>
      <c r="S193" s="35">
        <f t="shared" si="62"/>
        <v>600</v>
      </c>
      <c r="T193" s="139">
        <f t="shared" si="63"/>
        <v>2400</v>
      </c>
      <c r="U193" s="35">
        <f t="shared" si="64"/>
        <v>50538</v>
      </c>
      <c r="V193" s="39" t="str">
        <f t="shared" si="65"/>
        <v>&lt;15 days</v>
      </c>
      <c r="W193" s="39">
        <f t="shared" si="69"/>
        <v>2</v>
      </c>
      <c r="X193" s="135" t="str">
        <f t="shared" si="70"/>
        <v>B</v>
      </c>
      <c r="Y193" s="39">
        <f t="shared" si="66"/>
        <v>14</v>
      </c>
      <c r="Z193" s="39">
        <f t="shared" si="67"/>
        <v>0</v>
      </c>
      <c r="AA193" s="119"/>
    </row>
    <row r="194" spans="1:27" x14ac:dyDescent="0.25">
      <c r="A194" s="34" t="s">
        <v>446</v>
      </c>
      <c r="B194" s="36" t="s">
        <v>447</v>
      </c>
      <c r="C194" s="166" t="s">
        <v>257</v>
      </c>
      <c r="D194" s="166">
        <v>213</v>
      </c>
      <c r="E194" s="166" t="s">
        <v>3608</v>
      </c>
      <c r="F194" s="167" t="s">
        <v>3608</v>
      </c>
      <c r="G194" s="36" t="s">
        <v>165</v>
      </c>
      <c r="H194" s="36" t="s">
        <v>235</v>
      </c>
      <c r="I194" s="186">
        <v>2100</v>
      </c>
      <c r="J194" s="168">
        <v>1418</v>
      </c>
      <c r="K194" s="133">
        <v>1400</v>
      </c>
      <c r="L194" s="150">
        <v>10.57</v>
      </c>
      <c r="M194" s="133">
        <v>1000</v>
      </c>
      <c r="N194" s="133">
        <v>0</v>
      </c>
      <c r="O194" s="130">
        <v>8917</v>
      </c>
      <c r="P194" s="37">
        <f t="shared" si="50"/>
        <v>14988.26</v>
      </c>
      <c r="Q194" s="38">
        <f t="shared" si="68"/>
        <v>26.360883705282045</v>
      </c>
      <c r="R194" s="35">
        <f t="shared" si="61"/>
        <v>10570</v>
      </c>
      <c r="S194" s="35">
        <f t="shared" si="62"/>
        <v>0</v>
      </c>
      <c r="T194" s="139">
        <f t="shared" si="63"/>
        <v>14798</v>
      </c>
      <c r="U194" s="35">
        <f t="shared" si="64"/>
        <v>94252.69</v>
      </c>
      <c r="V194" s="39" t="str">
        <f t="shared" si="65"/>
        <v>Order specific</v>
      </c>
      <c r="W194" s="39" t="str">
        <f t="shared" si="69"/>
        <v>Order specific</v>
      </c>
      <c r="X194" s="135" t="str">
        <f t="shared" si="70"/>
        <v>A</v>
      </c>
      <c r="Y194" s="39" t="str">
        <f t="shared" si="66"/>
        <v/>
      </c>
      <c r="Z194" s="39">
        <f t="shared" si="67"/>
        <v>0</v>
      </c>
      <c r="AA194" s="119"/>
    </row>
    <row r="195" spans="1:27" x14ac:dyDescent="0.25">
      <c r="A195" s="34" t="s">
        <v>448</v>
      </c>
      <c r="B195" s="36" t="s">
        <v>449</v>
      </c>
      <c r="C195" s="166" t="s">
        <v>243</v>
      </c>
      <c r="D195" s="166">
        <v>212</v>
      </c>
      <c r="E195" s="166" t="s">
        <v>3608</v>
      </c>
      <c r="F195" s="167" t="s">
        <v>3608</v>
      </c>
      <c r="G195" s="36" t="s">
        <v>244</v>
      </c>
      <c r="H195" s="36" t="s">
        <v>2370</v>
      </c>
      <c r="I195" s="186">
        <v>2600</v>
      </c>
      <c r="J195" s="168">
        <v>1429</v>
      </c>
      <c r="K195" s="133">
        <v>1300</v>
      </c>
      <c r="L195" s="150">
        <v>3.66</v>
      </c>
      <c r="M195" s="133">
        <v>0</v>
      </c>
      <c r="N195" s="133">
        <v>400</v>
      </c>
      <c r="O195" s="130">
        <v>16035</v>
      </c>
      <c r="P195" s="37">
        <f t="shared" ref="P195:P258" si="71">+L195*J195</f>
        <v>5230.1400000000003</v>
      </c>
      <c r="Q195" s="38">
        <f t="shared" si="68"/>
        <v>32.277517929529154</v>
      </c>
      <c r="R195" s="35">
        <f t="shared" si="61"/>
        <v>0</v>
      </c>
      <c r="S195" s="35">
        <f t="shared" si="62"/>
        <v>732</v>
      </c>
      <c r="T195" s="139">
        <f t="shared" si="63"/>
        <v>4758</v>
      </c>
      <c r="U195" s="35">
        <f t="shared" si="64"/>
        <v>58688.100000000006</v>
      </c>
      <c r="V195" s="39" t="str">
        <f t="shared" si="65"/>
        <v>&lt;90 days</v>
      </c>
      <c r="W195" s="39">
        <f t="shared" si="69"/>
        <v>2</v>
      </c>
      <c r="X195" s="135" t="str">
        <f t="shared" si="70"/>
        <v>B</v>
      </c>
      <c r="Y195" s="39">
        <f t="shared" si="66"/>
        <v>14</v>
      </c>
      <c r="Z195" s="39">
        <f t="shared" si="67"/>
        <v>1954.6740046602392</v>
      </c>
      <c r="AA195" s="119"/>
    </row>
    <row r="196" spans="1:27" x14ac:dyDescent="0.25">
      <c r="A196" s="34" t="s">
        <v>450</v>
      </c>
      <c r="B196" s="36" t="s">
        <v>254</v>
      </c>
      <c r="C196" s="166" t="s">
        <v>243</v>
      </c>
      <c r="D196" s="166">
        <v>212</v>
      </c>
      <c r="E196" s="166" t="s">
        <v>3608</v>
      </c>
      <c r="F196" s="167" t="s">
        <v>3608</v>
      </c>
      <c r="G196" s="36" t="s">
        <v>244</v>
      </c>
      <c r="H196" s="36" t="s">
        <v>2370</v>
      </c>
      <c r="I196" s="186">
        <v>2600</v>
      </c>
      <c r="J196" s="168">
        <v>1031</v>
      </c>
      <c r="K196" s="133">
        <v>600</v>
      </c>
      <c r="L196" s="150">
        <v>1.8</v>
      </c>
      <c r="M196" s="133">
        <v>0</v>
      </c>
      <c r="N196" s="133">
        <v>300</v>
      </c>
      <c r="O196" s="130">
        <v>8381</v>
      </c>
      <c r="P196" s="37">
        <f t="shared" si="71"/>
        <v>1855.8</v>
      </c>
      <c r="Q196" s="38">
        <f t="shared" si="68"/>
        <v>62.234220260112153</v>
      </c>
      <c r="R196" s="35">
        <f t="shared" si="61"/>
        <v>0</v>
      </c>
      <c r="S196" s="35">
        <f t="shared" si="62"/>
        <v>270</v>
      </c>
      <c r="T196" s="139">
        <f t="shared" si="63"/>
        <v>1080</v>
      </c>
      <c r="U196" s="35">
        <f t="shared" si="64"/>
        <v>15085.800000000001</v>
      </c>
      <c r="V196" s="39" t="str">
        <f t="shared" si="65"/>
        <v>&lt;90 days</v>
      </c>
      <c r="W196" s="39">
        <f t="shared" si="69"/>
        <v>2</v>
      </c>
      <c r="X196" s="135" t="str">
        <f t="shared" si="70"/>
        <v>B</v>
      </c>
      <c r="Y196" s="39">
        <f t="shared" si="66"/>
        <v>14</v>
      </c>
      <c r="Z196" s="39">
        <f t="shared" si="67"/>
        <v>949.29482985131847</v>
      </c>
      <c r="AA196" s="119"/>
    </row>
    <row r="197" spans="1:27" x14ac:dyDescent="0.25">
      <c r="A197" s="34" t="s">
        <v>451</v>
      </c>
      <c r="B197" s="36" t="s">
        <v>452</v>
      </c>
      <c r="C197" s="166" t="s">
        <v>243</v>
      </c>
      <c r="D197" s="166">
        <v>212</v>
      </c>
      <c r="E197" s="166" t="s">
        <v>3608</v>
      </c>
      <c r="F197" s="167" t="s">
        <v>3608</v>
      </c>
      <c r="G197" s="36" t="s">
        <v>244</v>
      </c>
      <c r="H197" s="36" t="s">
        <v>2370</v>
      </c>
      <c r="I197" s="186">
        <v>2600</v>
      </c>
      <c r="J197" s="168">
        <v>1106</v>
      </c>
      <c r="K197" s="133">
        <v>0</v>
      </c>
      <c r="L197" s="150">
        <v>2.95</v>
      </c>
      <c r="M197" s="133">
        <v>0</v>
      </c>
      <c r="N197" s="133">
        <v>300</v>
      </c>
      <c r="O197" s="130">
        <v>22257</v>
      </c>
      <c r="P197" s="37">
        <f t="shared" si="71"/>
        <v>3262.7000000000003</v>
      </c>
      <c r="Q197" s="38">
        <f t="shared" si="68"/>
        <v>16.907714426921867</v>
      </c>
      <c r="R197" s="35">
        <f t="shared" ref="R197:R210" si="72">+L197*M197</f>
        <v>0</v>
      </c>
      <c r="S197" s="35">
        <f t="shared" ref="S197:S210" si="73">+L197*N197/2</f>
        <v>442.5</v>
      </c>
      <c r="T197" s="139">
        <f t="shared" ref="T197:T210" si="74">+L197*K197</f>
        <v>0</v>
      </c>
      <c r="U197" s="35">
        <f t="shared" ref="U197:U210" si="75">+L197*O197</f>
        <v>65658.150000000009</v>
      </c>
      <c r="V197" s="39" t="str">
        <f t="shared" ref="V197:V210" si="76">IF(G197="Order specific",G197,IF(O197="","Not moving",IF(Q197&lt;15,"&lt;15 days",IF(Q197&lt;30,"&lt;30 days",IF(Q197&lt;90,"&lt;90 days","&gt;90 days")))))</f>
        <v>&lt;30 days</v>
      </c>
      <c r="W197" s="39">
        <f t="shared" si="69"/>
        <v>2</v>
      </c>
      <c r="X197" s="135" t="str">
        <f t="shared" si="70"/>
        <v>B</v>
      </c>
      <c r="Y197" s="39">
        <f t="shared" ref="Y197:Y210" si="77">+IF(W197="Order Specific","",IF(W197=4,0,W197*7+IF(I197="Imported",14,0)))</f>
        <v>14</v>
      </c>
      <c r="Z197" s="39">
        <f t="shared" ref="Z197:Z210" si="78">(IF(Y197="",0,IF(Y197=0,P197,P197-IF(Q197&gt;Y197,P197/Q197*Y197,P197))))*66%</f>
        <v>370.32917341588836</v>
      </c>
      <c r="AA197" s="119"/>
    </row>
    <row r="198" spans="1:27" x14ac:dyDescent="0.25">
      <c r="A198" s="34" t="s">
        <v>453</v>
      </c>
      <c r="B198" s="36" t="s">
        <v>454</v>
      </c>
      <c r="C198" s="166" t="s">
        <v>243</v>
      </c>
      <c r="D198" s="166">
        <v>202</v>
      </c>
      <c r="E198" s="166" t="s">
        <v>3608</v>
      </c>
      <c r="F198" s="167" t="s">
        <v>3608</v>
      </c>
      <c r="G198" s="36" t="s">
        <v>244</v>
      </c>
      <c r="H198" s="36" t="s">
        <v>2370</v>
      </c>
      <c r="I198" s="186">
        <v>2600</v>
      </c>
      <c r="J198" s="168">
        <v>1262</v>
      </c>
      <c r="K198" s="133">
        <v>1200</v>
      </c>
      <c r="L198" s="150">
        <v>0.46</v>
      </c>
      <c r="M198" s="133">
        <v>0</v>
      </c>
      <c r="N198" s="133">
        <v>600</v>
      </c>
      <c r="O198" s="130">
        <v>35576</v>
      </c>
      <c r="P198" s="37">
        <f t="shared" si="71"/>
        <v>580.52</v>
      </c>
      <c r="Q198" s="38">
        <f t="shared" si="68"/>
        <v>11.347256577467956</v>
      </c>
      <c r="R198" s="35">
        <f t="shared" si="72"/>
        <v>0</v>
      </c>
      <c r="S198" s="35">
        <f t="shared" si="73"/>
        <v>138</v>
      </c>
      <c r="T198" s="139">
        <f t="shared" si="74"/>
        <v>552</v>
      </c>
      <c r="U198" s="35">
        <f t="shared" si="75"/>
        <v>16364.960000000001</v>
      </c>
      <c r="V198" s="39" t="str">
        <f t="shared" si="76"/>
        <v>&lt;15 days</v>
      </c>
      <c r="W198" s="39">
        <f t="shared" si="69"/>
        <v>2</v>
      </c>
      <c r="X198" s="135" t="str">
        <f t="shared" si="70"/>
        <v>C</v>
      </c>
      <c r="Y198" s="39">
        <f t="shared" si="77"/>
        <v>14</v>
      </c>
      <c r="Z198" s="39">
        <f t="shared" si="78"/>
        <v>0</v>
      </c>
      <c r="AA198" s="119"/>
    </row>
    <row r="199" spans="1:27" x14ac:dyDescent="0.25">
      <c r="A199" s="34" t="s">
        <v>2741</v>
      </c>
      <c r="B199" s="36" t="s">
        <v>456</v>
      </c>
      <c r="C199" s="166" t="s">
        <v>243</v>
      </c>
      <c r="D199" s="166">
        <v>202</v>
      </c>
      <c r="E199" s="166" t="s">
        <v>3608</v>
      </c>
      <c r="F199" s="167" t="s">
        <v>3608</v>
      </c>
      <c r="G199" s="36" t="s">
        <v>244</v>
      </c>
      <c r="H199" s="36" t="s">
        <v>2370</v>
      </c>
      <c r="I199" s="186">
        <v>2600</v>
      </c>
      <c r="J199" s="168">
        <v>1210</v>
      </c>
      <c r="K199" s="133">
        <v>300</v>
      </c>
      <c r="L199" s="150">
        <v>35.47</v>
      </c>
      <c r="M199" s="133">
        <v>0</v>
      </c>
      <c r="N199" s="133">
        <v>300</v>
      </c>
      <c r="O199" s="130">
        <v>15129</v>
      </c>
      <c r="P199" s="37">
        <f t="shared" si="71"/>
        <v>42918.7</v>
      </c>
      <c r="Q199" s="38">
        <f t="shared" si="68"/>
        <v>30.446823980434928</v>
      </c>
      <c r="R199" s="35">
        <f t="shared" si="72"/>
        <v>0</v>
      </c>
      <c r="S199" s="35">
        <f t="shared" si="73"/>
        <v>5320.5</v>
      </c>
      <c r="T199" s="139">
        <f t="shared" si="74"/>
        <v>10641</v>
      </c>
      <c r="U199" s="35">
        <f t="shared" si="75"/>
        <v>536625.63</v>
      </c>
      <c r="V199" s="39" t="str">
        <f t="shared" si="76"/>
        <v>&lt;90 days</v>
      </c>
      <c r="W199" s="39">
        <f t="shared" si="69"/>
        <v>1</v>
      </c>
      <c r="X199" s="135" t="str">
        <f t="shared" si="70"/>
        <v>A</v>
      </c>
      <c r="Y199" s="39">
        <f t="shared" si="77"/>
        <v>7</v>
      </c>
      <c r="Z199" s="39">
        <f t="shared" si="78"/>
        <v>21813.859971417405</v>
      </c>
      <c r="AA199" s="119"/>
    </row>
    <row r="200" spans="1:27" x14ac:dyDescent="0.25">
      <c r="A200" s="34" t="s">
        <v>2742</v>
      </c>
      <c r="B200" s="36" t="s">
        <v>457</v>
      </c>
      <c r="C200" s="166" t="s">
        <v>197</v>
      </c>
      <c r="D200" s="166">
        <v>202</v>
      </c>
      <c r="E200" s="166" t="s">
        <v>3608</v>
      </c>
      <c r="F200" s="167" t="s">
        <v>3608</v>
      </c>
      <c r="G200" s="36" t="s">
        <v>249</v>
      </c>
      <c r="H200" s="36" t="s">
        <v>249</v>
      </c>
      <c r="I200" s="186" t="s">
        <v>197</v>
      </c>
      <c r="J200" s="168">
        <v>77</v>
      </c>
      <c r="K200" s="133">
        <v>0</v>
      </c>
      <c r="L200" s="150">
        <v>79.900000000000006</v>
      </c>
      <c r="M200" s="133">
        <v>0</v>
      </c>
      <c r="N200" s="133">
        <v>0</v>
      </c>
      <c r="O200" s="130">
        <v>7675</v>
      </c>
      <c r="P200" s="37">
        <f t="shared" si="71"/>
        <v>6152.3</v>
      </c>
      <c r="Q200" s="38">
        <f t="shared" si="68"/>
        <v>57.543973941368073</v>
      </c>
      <c r="R200" s="35">
        <f t="shared" si="72"/>
        <v>0</v>
      </c>
      <c r="S200" s="35">
        <f t="shared" si="73"/>
        <v>0</v>
      </c>
      <c r="T200" s="139">
        <f t="shared" si="74"/>
        <v>0</v>
      </c>
      <c r="U200" s="35">
        <f t="shared" si="75"/>
        <v>613232.5</v>
      </c>
      <c r="V200" s="39" t="str">
        <f t="shared" si="76"/>
        <v>&lt;90 days</v>
      </c>
      <c r="W200" s="39">
        <f t="shared" si="69"/>
        <v>1</v>
      </c>
      <c r="X200" s="135" t="str">
        <f t="shared" si="70"/>
        <v>B</v>
      </c>
      <c r="Y200" s="39">
        <f t="shared" si="77"/>
        <v>7</v>
      </c>
      <c r="Z200" s="39">
        <f t="shared" si="78"/>
        <v>3566.5718219178084</v>
      </c>
      <c r="AA200" s="119"/>
    </row>
    <row r="201" spans="1:27" x14ac:dyDescent="0.25">
      <c r="A201" s="34" t="s">
        <v>458</v>
      </c>
      <c r="B201" s="36" t="s">
        <v>273</v>
      </c>
      <c r="C201" s="166" t="s">
        <v>243</v>
      </c>
      <c r="D201" s="166">
        <v>202</v>
      </c>
      <c r="E201" s="166" t="s">
        <v>3608</v>
      </c>
      <c r="F201" s="167" t="s">
        <v>3608</v>
      </c>
      <c r="G201" s="36" t="s">
        <v>244</v>
      </c>
      <c r="H201" s="36" t="s">
        <v>2370</v>
      </c>
      <c r="I201" s="186">
        <v>2600</v>
      </c>
      <c r="J201" s="168">
        <v>245</v>
      </c>
      <c r="K201" s="133">
        <v>360</v>
      </c>
      <c r="L201" s="150">
        <v>57.15</v>
      </c>
      <c r="M201" s="133">
        <v>0</v>
      </c>
      <c r="N201" s="133">
        <v>120</v>
      </c>
      <c r="O201" s="130">
        <v>7655</v>
      </c>
      <c r="P201" s="37">
        <f t="shared" si="71"/>
        <v>14001.75</v>
      </c>
      <c r="Q201" s="38">
        <f t="shared" si="68"/>
        <v>3.6714565643370345</v>
      </c>
      <c r="R201" s="35">
        <f t="shared" si="72"/>
        <v>0</v>
      </c>
      <c r="S201" s="35">
        <f t="shared" si="73"/>
        <v>3429</v>
      </c>
      <c r="T201" s="139">
        <f t="shared" si="74"/>
        <v>20574</v>
      </c>
      <c r="U201" s="35">
        <f t="shared" si="75"/>
        <v>437483.25</v>
      </c>
      <c r="V201" s="39" t="str">
        <f t="shared" si="76"/>
        <v>&lt;15 days</v>
      </c>
      <c r="W201" s="39">
        <f t="shared" si="69"/>
        <v>1</v>
      </c>
      <c r="X201" s="135" t="str">
        <f t="shared" si="70"/>
        <v>A</v>
      </c>
      <c r="Y201" s="39">
        <f t="shared" si="77"/>
        <v>7</v>
      </c>
      <c r="Z201" s="39">
        <f t="shared" si="78"/>
        <v>0</v>
      </c>
      <c r="AA201" s="119"/>
    </row>
    <row r="202" spans="1:27" x14ac:dyDescent="0.25">
      <c r="A202" s="34" t="s">
        <v>2743</v>
      </c>
      <c r="B202" s="36" t="s">
        <v>2</v>
      </c>
      <c r="C202" s="166" t="s">
        <v>197</v>
      </c>
      <c r="D202" s="166">
        <v>202</v>
      </c>
      <c r="E202" s="166" t="s">
        <v>3608</v>
      </c>
      <c r="F202" s="167" t="s">
        <v>3608</v>
      </c>
      <c r="G202" s="36" t="s">
        <v>249</v>
      </c>
      <c r="H202" s="36" t="s">
        <v>249</v>
      </c>
      <c r="I202" s="186" t="s">
        <v>197</v>
      </c>
      <c r="J202" s="168">
        <v>5</v>
      </c>
      <c r="K202" s="133">
        <v>0</v>
      </c>
      <c r="L202" s="150">
        <v>64</v>
      </c>
      <c r="M202" s="133">
        <v>0</v>
      </c>
      <c r="N202" s="133">
        <v>0</v>
      </c>
      <c r="O202" s="130">
        <v>1273</v>
      </c>
      <c r="P202" s="37">
        <f t="shared" si="71"/>
        <v>320</v>
      </c>
      <c r="Q202" s="38">
        <f t="shared" ref="Q202:Q210" si="79">+IF(O202=0,"",J201/O202*365)</f>
        <v>70.247446975648074</v>
      </c>
      <c r="R202" s="35">
        <f t="shared" si="72"/>
        <v>0</v>
      </c>
      <c r="S202" s="35">
        <f t="shared" si="73"/>
        <v>0</v>
      </c>
      <c r="T202" s="139">
        <f t="shared" si="74"/>
        <v>0</v>
      </c>
      <c r="U202" s="35">
        <f t="shared" si="75"/>
        <v>81472</v>
      </c>
      <c r="V202" s="39" t="str">
        <f t="shared" si="76"/>
        <v>&lt;90 days</v>
      </c>
      <c r="W202" s="39">
        <f t="shared" ref="W202:W210" si="80">IF(G202="Order specific",G202,IF(U202=0,4,IF(U202&gt;PERCENTILE(U:U,0.9),1,IF(U202&gt;PERCENTILE(U:U,0.6),2,3))))</f>
        <v>2</v>
      </c>
      <c r="X202" s="135" t="str">
        <f t="shared" ref="X202:X210" si="81">IF(P202=0,"D",IF(P202&gt;PERCENTILE(P:P,0.9),"A",IF(P202&gt;PERCENTILE(P:P,0.6),"B","C")))</f>
        <v>C</v>
      </c>
      <c r="Y202" s="39">
        <f t="shared" si="77"/>
        <v>14</v>
      </c>
      <c r="Z202" s="39">
        <f t="shared" si="78"/>
        <v>169.10879060665363</v>
      </c>
      <c r="AA202" s="119"/>
    </row>
    <row r="203" spans="1:27" x14ac:dyDescent="0.25">
      <c r="A203" s="34" t="s">
        <v>459</v>
      </c>
      <c r="B203" s="36" t="s">
        <v>460</v>
      </c>
      <c r="C203" s="166" t="s">
        <v>243</v>
      </c>
      <c r="D203" s="166">
        <v>202</v>
      </c>
      <c r="E203" s="166" t="s">
        <v>3608</v>
      </c>
      <c r="F203" s="167" t="s">
        <v>3608</v>
      </c>
      <c r="G203" s="36" t="s">
        <v>244</v>
      </c>
      <c r="H203" s="36" t="s">
        <v>2370</v>
      </c>
      <c r="I203" s="186">
        <v>2600</v>
      </c>
      <c r="J203" s="168">
        <v>105</v>
      </c>
      <c r="K203" s="133">
        <v>0</v>
      </c>
      <c r="L203" s="150">
        <v>2.68</v>
      </c>
      <c r="M203" s="133">
        <v>0</v>
      </c>
      <c r="N203" s="133">
        <v>10</v>
      </c>
      <c r="O203" s="130">
        <v>0</v>
      </c>
      <c r="P203" s="37">
        <f t="shared" si="71"/>
        <v>281.40000000000003</v>
      </c>
      <c r="Q203" s="38" t="str">
        <f t="shared" si="79"/>
        <v/>
      </c>
      <c r="R203" s="35">
        <f t="shared" si="72"/>
        <v>0</v>
      </c>
      <c r="S203" s="35">
        <f t="shared" si="73"/>
        <v>13.4</v>
      </c>
      <c r="T203" s="139">
        <f t="shared" si="74"/>
        <v>0</v>
      </c>
      <c r="U203" s="35">
        <f t="shared" si="75"/>
        <v>0</v>
      </c>
      <c r="V203" s="39" t="str">
        <f t="shared" si="76"/>
        <v>&gt;90 days</v>
      </c>
      <c r="W203" s="39">
        <f t="shared" si="80"/>
        <v>4</v>
      </c>
      <c r="X203" s="135" t="str">
        <f t="shared" si="81"/>
        <v>C</v>
      </c>
      <c r="Y203" s="39">
        <f t="shared" si="77"/>
        <v>0</v>
      </c>
      <c r="Z203" s="39">
        <f t="shared" si="78"/>
        <v>185.72400000000002</v>
      </c>
      <c r="AA203" s="119"/>
    </row>
    <row r="204" spans="1:27" x14ac:dyDescent="0.25">
      <c r="A204" s="34" t="s">
        <v>461</v>
      </c>
      <c r="B204" s="36" t="s">
        <v>425</v>
      </c>
      <c r="C204" s="166" t="s">
        <v>243</v>
      </c>
      <c r="D204" s="166">
        <v>202</v>
      </c>
      <c r="E204" s="166" t="s">
        <v>3608</v>
      </c>
      <c r="F204" s="167" t="s">
        <v>3608</v>
      </c>
      <c r="G204" s="36" t="s">
        <v>244</v>
      </c>
      <c r="H204" s="36" t="s">
        <v>2370</v>
      </c>
      <c r="I204" s="186">
        <v>2600</v>
      </c>
      <c r="J204" s="168">
        <v>83</v>
      </c>
      <c r="K204" s="133">
        <v>60</v>
      </c>
      <c r="L204" s="150">
        <v>1.91</v>
      </c>
      <c r="M204" s="133">
        <v>0</v>
      </c>
      <c r="N204" s="133">
        <v>20</v>
      </c>
      <c r="O204" s="130">
        <v>370</v>
      </c>
      <c r="P204" s="37">
        <f t="shared" si="71"/>
        <v>158.53</v>
      </c>
      <c r="Q204" s="38">
        <f t="shared" si="79"/>
        <v>103.58108108108108</v>
      </c>
      <c r="R204" s="35">
        <f t="shared" si="72"/>
        <v>0</v>
      </c>
      <c r="S204" s="35">
        <f t="shared" si="73"/>
        <v>19.099999999999998</v>
      </c>
      <c r="T204" s="139">
        <f t="shared" si="74"/>
        <v>114.6</v>
      </c>
      <c r="U204" s="35">
        <f t="shared" si="75"/>
        <v>706.69999999999993</v>
      </c>
      <c r="V204" s="39" t="str">
        <f t="shared" si="76"/>
        <v>&gt;90 days</v>
      </c>
      <c r="W204" s="39">
        <f t="shared" si="80"/>
        <v>3</v>
      </c>
      <c r="X204" s="135" t="str">
        <f t="shared" si="81"/>
        <v>C</v>
      </c>
      <c r="Y204" s="39">
        <f t="shared" si="77"/>
        <v>21</v>
      </c>
      <c r="Z204" s="39">
        <f t="shared" si="78"/>
        <v>83.417183013698633</v>
      </c>
      <c r="AA204" s="119"/>
    </row>
    <row r="205" spans="1:27" x14ac:dyDescent="0.25">
      <c r="A205" s="34" t="s">
        <v>462</v>
      </c>
      <c r="B205" s="36" t="s">
        <v>463</v>
      </c>
      <c r="C205" s="166" t="s">
        <v>243</v>
      </c>
      <c r="D205" s="166">
        <v>202</v>
      </c>
      <c r="E205" s="166" t="s">
        <v>3608</v>
      </c>
      <c r="F205" s="167" t="s">
        <v>3608</v>
      </c>
      <c r="G205" s="36" t="s">
        <v>244</v>
      </c>
      <c r="H205" s="36" t="s">
        <v>2370</v>
      </c>
      <c r="I205" s="186">
        <v>2600</v>
      </c>
      <c r="J205" s="168">
        <v>79</v>
      </c>
      <c r="K205" s="133">
        <v>60</v>
      </c>
      <c r="L205" s="150">
        <v>1.0900000000000001</v>
      </c>
      <c r="M205" s="133">
        <v>0</v>
      </c>
      <c r="N205" s="133">
        <v>20</v>
      </c>
      <c r="O205" s="130">
        <v>370</v>
      </c>
      <c r="P205" s="37">
        <f t="shared" si="71"/>
        <v>86.11</v>
      </c>
      <c r="Q205" s="38">
        <f t="shared" si="79"/>
        <v>81.878378378378386</v>
      </c>
      <c r="R205" s="35">
        <f t="shared" si="72"/>
        <v>0</v>
      </c>
      <c r="S205" s="35">
        <f t="shared" si="73"/>
        <v>10.9</v>
      </c>
      <c r="T205" s="139">
        <f t="shared" si="74"/>
        <v>65.400000000000006</v>
      </c>
      <c r="U205" s="35">
        <f t="shared" si="75"/>
        <v>403.3</v>
      </c>
      <c r="V205" s="39" t="str">
        <f t="shared" si="76"/>
        <v>&lt;90 days</v>
      </c>
      <c r="W205" s="39">
        <f t="shared" si="80"/>
        <v>3</v>
      </c>
      <c r="X205" s="135" t="str">
        <f t="shared" si="81"/>
        <v>C</v>
      </c>
      <c r="Y205" s="39">
        <f t="shared" si="77"/>
        <v>21</v>
      </c>
      <c r="Z205" s="39">
        <f t="shared" si="78"/>
        <v>42.256290311932666</v>
      </c>
      <c r="AA205" s="119"/>
    </row>
    <row r="206" spans="1:27" x14ac:dyDescent="0.25">
      <c r="A206" s="34" t="s">
        <v>464</v>
      </c>
      <c r="B206" s="36" t="s">
        <v>251</v>
      </c>
      <c r="C206" s="166" t="s">
        <v>243</v>
      </c>
      <c r="D206" s="166">
        <v>202</v>
      </c>
      <c r="E206" s="166" t="s">
        <v>3608</v>
      </c>
      <c r="F206" s="167" t="s">
        <v>3608</v>
      </c>
      <c r="G206" s="36" t="s">
        <v>244</v>
      </c>
      <c r="H206" s="36" t="s">
        <v>2370</v>
      </c>
      <c r="I206" s="186">
        <v>2600</v>
      </c>
      <c r="J206" s="168">
        <v>108</v>
      </c>
      <c r="K206" s="133">
        <v>100</v>
      </c>
      <c r="L206" s="150">
        <v>1.08</v>
      </c>
      <c r="M206" s="133">
        <v>0</v>
      </c>
      <c r="N206" s="133">
        <v>20</v>
      </c>
      <c r="O206" s="130">
        <v>370</v>
      </c>
      <c r="P206" s="37">
        <f t="shared" si="71"/>
        <v>116.64000000000001</v>
      </c>
      <c r="Q206" s="38">
        <f t="shared" si="79"/>
        <v>77.932432432432435</v>
      </c>
      <c r="R206" s="35">
        <f t="shared" si="72"/>
        <v>0</v>
      </c>
      <c r="S206" s="35">
        <f t="shared" si="73"/>
        <v>10.8</v>
      </c>
      <c r="T206" s="139">
        <f t="shared" si="74"/>
        <v>108</v>
      </c>
      <c r="U206" s="35">
        <f t="shared" si="75"/>
        <v>399.6</v>
      </c>
      <c r="V206" s="39" t="str">
        <f t="shared" si="76"/>
        <v>&lt;90 days</v>
      </c>
      <c r="W206" s="39">
        <f t="shared" si="80"/>
        <v>3</v>
      </c>
      <c r="X206" s="135" t="str">
        <f t="shared" si="81"/>
        <v>C</v>
      </c>
      <c r="Y206" s="39">
        <f t="shared" si="77"/>
        <v>21</v>
      </c>
      <c r="Z206" s="39">
        <f t="shared" si="78"/>
        <v>56.2383997225594</v>
      </c>
      <c r="AA206" s="119"/>
    </row>
    <row r="207" spans="1:27" x14ac:dyDescent="0.25">
      <c r="A207" s="34" t="s">
        <v>465</v>
      </c>
      <c r="B207" s="36" t="s">
        <v>466</v>
      </c>
      <c r="C207" s="166" t="s">
        <v>243</v>
      </c>
      <c r="D207" s="166">
        <v>202</v>
      </c>
      <c r="E207" s="166" t="s">
        <v>3608</v>
      </c>
      <c r="F207" s="167" t="s">
        <v>3608</v>
      </c>
      <c r="G207" s="36" t="s">
        <v>244</v>
      </c>
      <c r="H207" s="36" t="s">
        <v>2370</v>
      </c>
      <c r="I207" s="186">
        <v>2600</v>
      </c>
      <c r="J207" s="168">
        <v>72</v>
      </c>
      <c r="K207" s="133">
        <v>80</v>
      </c>
      <c r="L207" s="150">
        <v>2.33</v>
      </c>
      <c r="M207" s="133">
        <v>0</v>
      </c>
      <c r="N207" s="133">
        <v>20</v>
      </c>
      <c r="O207" s="130">
        <v>370</v>
      </c>
      <c r="P207" s="37">
        <f t="shared" si="71"/>
        <v>167.76</v>
      </c>
      <c r="Q207" s="38">
        <f t="shared" si="79"/>
        <v>106.54054054054055</v>
      </c>
      <c r="R207" s="35">
        <f t="shared" si="72"/>
        <v>0</v>
      </c>
      <c r="S207" s="35">
        <f t="shared" si="73"/>
        <v>23.3</v>
      </c>
      <c r="T207" s="139">
        <f t="shared" si="74"/>
        <v>186.4</v>
      </c>
      <c r="U207" s="35">
        <f t="shared" si="75"/>
        <v>862.1</v>
      </c>
      <c r="V207" s="39" t="str">
        <f t="shared" si="76"/>
        <v>&gt;90 days</v>
      </c>
      <c r="W207" s="39">
        <f t="shared" si="80"/>
        <v>3</v>
      </c>
      <c r="X207" s="135" t="str">
        <f t="shared" si="81"/>
        <v>C</v>
      </c>
      <c r="Y207" s="39">
        <f t="shared" si="77"/>
        <v>21</v>
      </c>
      <c r="Z207" s="39">
        <f t="shared" si="78"/>
        <v>88.897479452054796</v>
      </c>
      <c r="AA207" s="119"/>
    </row>
    <row r="208" spans="1:27" x14ac:dyDescent="0.25">
      <c r="A208" s="34" t="s">
        <v>467</v>
      </c>
      <c r="B208" s="36" t="s">
        <v>267</v>
      </c>
      <c r="C208" s="166" t="s">
        <v>243</v>
      </c>
      <c r="D208" s="166">
        <v>219</v>
      </c>
      <c r="E208" s="166" t="s">
        <v>3608</v>
      </c>
      <c r="F208" s="167" t="s">
        <v>3608</v>
      </c>
      <c r="G208" s="36" t="s">
        <v>244</v>
      </c>
      <c r="H208" s="36" t="s">
        <v>2370</v>
      </c>
      <c r="I208" s="186">
        <v>2600</v>
      </c>
      <c r="J208" s="168">
        <v>714</v>
      </c>
      <c r="K208" s="133">
        <v>800</v>
      </c>
      <c r="L208" s="150">
        <v>0.13</v>
      </c>
      <c r="M208" s="133">
        <v>0</v>
      </c>
      <c r="N208" s="133">
        <v>300</v>
      </c>
      <c r="O208" s="130">
        <v>9126</v>
      </c>
      <c r="P208" s="37">
        <f t="shared" si="71"/>
        <v>92.820000000000007</v>
      </c>
      <c r="Q208" s="38">
        <f t="shared" si="79"/>
        <v>2.8796844181459567</v>
      </c>
      <c r="R208" s="35">
        <f t="shared" si="72"/>
        <v>0</v>
      </c>
      <c r="S208" s="35">
        <f t="shared" si="73"/>
        <v>19.5</v>
      </c>
      <c r="T208" s="139">
        <f t="shared" si="74"/>
        <v>104</v>
      </c>
      <c r="U208" s="35">
        <f t="shared" si="75"/>
        <v>1186.3800000000001</v>
      </c>
      <c r="V208" s="39" t="str">
        <f t="shared" si="76"/>
        <v>&lt;15 days</v>
      </c>
      <c r="W208" s="39">
        <f t="shared" si="80"/>
        <v>3</v>
      </c>
      <c r="X208" s="135" t="str">
        <f t="shared" si="81"/>
        <v>C</v>
      </c>
      <c r="Y208" s="39">
        <f t="shared" si="77"/>
        <v>21</v>
      </c>
      <c r="Z208" s="39">
        <f t="shared" si="78"/>
        <v>0</v>
      </c>
      <c r="AA208" s="119"/>
    </row>
    <row r="209" spans="1:27" x14ac:dyDescent="0.25">
      <c r="A209" s="34" t="s">
        <v>2744</v>
      </c>
      <c r="B209" s="36" t="s">
        <v>468</v>
      </c>
      <c r="C209" s="166" t="s">
        <v>197</v>
      </c>
      <c r="D209" s="166">
        <v>202</v>
      </c>
      <c r="E209" s="166" t="s">
        <v>3608</v>
      </c>
      <c r="F209" s="167" t="s">
        <v>3608</v>
      </c>
      <c r="G209" s="36" t="s">
        <v>249</v>
      </c>
      <c r="H209" s="36" t="s">
        <v>249</v>
      </c>
      <c r="I209" s="186" t="s">
        <v>197</v>
      </c>
      <c r="J209" s="168">
        <v>56</v>
      </c>
      <c r="K209" s="133">
        <v>0</v>
      </c>
      <c r="L209" s="150">
        <v>45.7</v>
      </c>
      <c r="M209" s="133">
        <v>0</v>
      </c>
      <c r="N209" s="133">
        <v>0</v>
      </c>
      <c r="O209" s="130">
        <v>0</v>
      </c>
      <c r="P209" s="37">
        <f t="shared" si="71"/>
        <v>2559.2000000000003</v>
      </c>
      <c r="Q209" s="38" t="str">
        <f t="shared" si="79"/>
        <v/>
      </c>
      <c r="R209" s="35">
        <f t="shared" si="72"/>
        <v>0</v>
      </c>
      <c r="S209" s="35">
        <f t="shared" si="73"/>
        <v>0</v>
      </c>
      <c r="T209" s="139">
        <f t="shared" si="74"/>
        <v>0</v>
      </c>
      <c r="U209" s="35">
        <f t="shared" si="75"/>
        <v>0</v>
      </c>
      <c r="V209" s="39" t="str">
        <f t="shared" si="76"/>
        <v>&gt;90 days</v>
      </c>
      <c r="W209" s="39">
        <f t="shared" si="80"/>
        <v>4</v>
      </c>
      <c r="X209" s="135" t="str">
        <f t="shared" si="81"/>
        <v>B</v>
      </c>
      <c r="Y209" s="39">
        <f t="shared" si="77"/>
        <v>0</v>
      </c>
      <c r="Z209" s="39">
        <f t="shared" si="78"/>
        <v>1689.0720000000003</v>
      </c>
      <c r="AA209" s="119"/>
    </row>
    <row r="210" spans="1:27" x14ac:dyDescent="0.25">
      <c r="A210" s="34" t="s">
        <v>2745</v>
      </c>
      <c r="B210" s="36" t="s">
        <v>469</v>
      </c>
      <c r="C210" s="166" t="s">
        <v>197</v>
      </c>
      <c r="D210" s="166">
        <v>202</v>
      </c>
      <c r="E210" s="166" t="s">
        <v>3608</v>
      </c>
      <c r="F210" s="167" t="s">
        <v>3608</v>
      </c>
      <c r="G210" s="36" t="s">
        <v>249</v>
      </c>
      <c r="H210" s="36" t="s">
        <v>249</v>
      </c>
      <c r="I210" s="186" t="s">
        <v>197</v>
      </c>
      <c r="J210" s="168">
        <v>2</v>
      </c>
      <c r="K210" s="133">
        <v>0</v>
      </c>
      <c r="L210" s="150">
        <v>14.7</v>
      </c>
      <c r="M210" s="133">
        <v>0</v>
      </c>
      <c r="N210" s="133">
        <v>0</v>
      </c>
      <c r="O210" s="130">
        <v>2858</v>
      </c>
      <c r="P210" s="37">
        <f t="shared" si="71"/>
        <v>29.4</v>
      </c>
      <c r="Q210" s="38">
        <f t="shared" si="79"/>
        <v>7.1518544436668998</v>
      </c>
      <c r="R210" s="35">
        <f t="shared" si="72"/>
        <v>0</v>
      </c>
      <c r="S210" s="35">
        <f t="shared" si="73"/>
        <v>0</v>
      </c>
      <c r="T210" s="139">
        <f t="shared" si="74"/>
        <v>0</v>
      </c>
      <c r="U210" s="35">
        <f t="shared" si="75"/>
        <v>42012.6</v>
      </c>
      <c r="V210" s="39" t="str">
        <f t="shared" si="76"/>
        <v>&lt;15 days</v>
      </c>
      <c r="W210" s="39">
        <f t="shared" si="80"/>
        <v>2</v>
      </c>
      <c r="X210" s="135" t="str">
        <f t="shared" si="81"/>
        <v>C</v>
      </c>
      <c r="Y210" s="39">
        <f t="shared" si="77"/>
        <v>14</v>
      </c>
      <c r="Z210" s="39">
        <f t="shared" si="78"/>
        <v>0</v>
      </c>
      <c r="AA210" s="119"/>
    </row>
    <row r="211" spans="1:27" x14ac:dyDescent="0.25">
      <c r="A211" s="34" t="s">
        <v>470</v>
      </c>
      <c r="B211" s="36" t="s">
        <v>378</v>
      </c>
      <c r="C211" s="166" t="s">
        <v>197</v>
      </c>
      <c r="D211" s="166">
        <v>202</v>
      </c>
      <c r="E211" s="166" t="s">
        <v>3608</v>
      </c>
      <c r="F211" s="167" t="s">
        <v>3608</v>
      </c>
      <c r="G211" s="36" t="s">
        <v>249</v>
      </c>
      <c r="H211" s="36" t="s">
        <v>249</v>
      </c>
      <c r="I211" s="186" t="s">
        <v>197</v>
      </c>
      <c r="J211" s="168">
        <v>1</v>
      </c>
      <c r="K211" s="133">
        <v>0</v>
      </c>
      <c r="L211" s="150">
        <v>207.51</v>
      </c>
      <c r="M211" s="133">
        <v>0</v>
      </c>
      <c r="N211" s="133">
        <v>0</v>
      </c>
      <c r="O211" s="130">
        <v>2554</v>
      </c>
      <c r="P211" s="37">
        <f t="shared" si="71"/>
        <v>207.51</v>
      </c>
      <c r="Q211" s="38"/>
      <c r="R211" s="35"/>
      <c r="S211" s="35"/>
      <c r="T211" s="139"/>
      <c r="U211" s="35"/>
      <c r="V211" s="39"/>
      <c r="W211" s="39"/>
      <c r="X211" s="135"/>
      <c r="Y211" s="39"/>
      <c r="Z211" s="39"/>
      <c r="AA211" s="119"/>
    </row>
    <row r="212" spans="1:27" x14ac:dyDescent="0.25">
      <c r="A212" s="34" t="s">
        <v>471</v>
      </c>
      <c r="B212" s="36" t="s">
        <v>472</v>
      </c>
      <c r="C212" s="166" t="s">
        <v>243</v>
      </c>
      <c r="D212" s="166">
        <v>202</v>
      </c>
      <c r="E212" s="166" t="s">
        <v>3608</v>
      </c>
      <c r="F212" s="167" t="s">
        <v>3608</v>
      </c>
      <c r="G212" s="36" t="s">
        <v>244</v>
      </c>
      <c r="H212" s="36" t="s">
        <v>2370</v>
      </c>
      <c r="I212" s="186">
        <v>2600</v>
      </c>
      <c r="J212" s="168">
        <v>235</v>
      </c>
      <c r="K212" s="133">
        <v>200</v>
      </c>
      <c r="L212" s="150">
        <v>1.4</v>
      </c>
      <c r="M212" s="133">
        <v>0</v>
      </c>
      <c r="N212" s="133">
        <v>50</v>
      </c>
      <c r="O212" s="130">
        <v>86</v>
      </c>
      <c r="P212" s="37">
        <f t="shared" si="71"/>
        <v>329</v>
      </c>
      <c r="Q212" s="38">
        <f t="shared" ref="Q212:Q275" si="82">+IF(O212=0,"",J211/O212*365)</f>
        <v>4.2441860465116275</v>
      </c>
      <c r="R212" s="35">
        <f t="shared" ref="R212:R275" si="83">+L212*M212</f>
        <v>0</v>
      </c>
      <c r="S212" s="35">
        <f t="shared" ref="S212:S275" si="84">+L212*N212/2</f>
        <v>35</v>
      </c>
      <c r="T212" s="139">
        <f t="shared" ref="T212:T275" si="85">+L212*K212</f>
        <v>280</v>
      </c>
      <c r="U212" s="35">
        <f t="shared" ref="U212:U275" si="86">+L212*O212</f>
        <v>120.39999999999999</v>
      </c>
      <c r="V212" s="39" t="str">
        <f t="shared" ref="V212:V275" si="87">IF(G212="Order specific",G212,IF(O212="","Not moving",IF(Q212&lt;15,"&lt;15 days",IF(Q212&lt;30,"&lt;30 days",IF(Q212&lt;90,"&lt;90 days","&gt;90 days")))))</f>
        <v>&lt;15 days</v>
      </c>
      <c r="W212" s="39">
        <f t="shared" ref="W212:W275" si="88">IF(G212="Order specific",G212,IF(U212=0,4,IF(U212&gt;PERCENTILE(U:U,0.9),1,IF(U212&gt;PERCENTILE(U:U,0.6),2,3))))</f>
        <v>3</v>
      </c>
      <c r="X212" s="135" t="str">
        <f t="shared" ref="X212:X275" si="89">IF(P212=0,"D",IF(P212&gt;PERCENTILE(P:P,0.9),"A",IF(P212&gt;PERCENTILE(P:P,0.6),"B","C")))</f>
        <v>C</v>
      </c>
      <c r="Y212" s="39">
        <f t="shared" ref="Y212:Y275" si="90">+IF(W212="Order Specific","",IF(W212=4,0,W212*7+IF(I212="Imported",14,0)))</f>
        <v>21</v>
      </c>
      <c r="Z212" s="39">
        <f t="shared" ref="Z212:Z275" si="91">(IF(Y212="",0,IF(Y212=0,P212,P212-IF(Q212&gt;Y212,P212/Q212*Y212,P212))))*66%</f>
        <v>0</v>
      </c>
      <c r="AA212" s="119"/>
    </row>
    <row r="213" spans="1:27" x14ac:dyDescent="0.25">
      <c r="A213" s="34" t="s">
        <v>473</v>
      </c>
      <c r="B213" s="36" t="s">
        <v>474</v>
      </c>
      <c r="C213" s="166" t="s">
        <v>243</v>
      </c>
      <c r="D213" s="166">
        <v>202</v>
      </c>
      <c r="E213" s="166" t="s">
        <v>3608</v>
      </c>
      <c r="F213" s="167" t="s">
        <v>3608</v>
      </c>
      <c r="G213" s="36" t="s">
        <v>244</v>
      </c>
      <c r="H213" s="36" t="s">
        <v>2370</v>
      </c>
      <c r="I213" s="186">
        <v>2600</v>
      </c>
      <c r="J213" s="168">
        <v>176</v>
      </c>
      <c r="K213" s="133">
        <v>120</v>
      </c>
      <c r="L213" s="150">
        <v>15</v>
      </c>
      <c r="M213" s="133">
        <v>0</v>
      </c>
      <c r="N213" s="133">
        <v>60</v>
      </c>
      <c r="O213" s="130">
        <v>3034</v>
      </c>
      <c r="P213" s="37">
        <f t="shared" si="71"/>
        <v>2640</v>
      </c>
      <c r="Q213" s="38">
        <f t="shared" si="82"/>
        <v>28.27125906394199</v>
      </c>
      <c r="R213" s="35">
        <f t="shared" si="83"/>
        <v>0</v>
      </c>
      <c r="S213" s="35">
        <f t="shared" si="84"/>
        <v>450</v>
      </c>
      <c r="T213" s="139">
        <f t="shared" si="85"/>
        <v>1800</v>
      </c>
      <c r="U213" s="35">
        <f t="shared" si="86"/>
        <v>45510</v>
      </c>
      <c r="V213" s="39" t="str">
        <f t="shared" si="87"/>
        <v>&lt;30 days</v>
      </c>
      <c r="W213" s="39">
        <f t="shared" si="88"/>
        <v>2</v>
      </c>
      <c r="X213" s="135" t="str">
        <f t="shared" si="89"/>
        <v>B</v>
      </c>
      <c r="Y213" s="39">
        <f t="shared" si="90"/>
        <v>14</v>
      </c>
      <c r="Z213" s="39">
        <f t="shared" si="91"/>
        <v>879.55905100553775</v>
      </c>
      <c r="AA213" s="119"/>
    </row>
    <row r="214" spans="1:27" x14ac:dyDescent="0.25">
      <c r="A214" s="34" t="s">
        <v>475</v>
      </c>
      <c r="B214" s="36" t="s">
        <v>476</v>
      </c>
      <c r="C214" s="166" t="s">
        <v>243</v>
      </c>
      <c r="D214" s="166">
        <v>202</v>
      </c>
      <c r="E214" s="166" t="s">
        <v>3608</v>
      </c>
      <c r="F214" s="167" t="s">
        <v>3608</v>
      </c>
      <c r="G214" s="36" t="s">
        <v>244</v>
      </c>
      <c r="H214" s="36" t="s">
        <v>2370</v>
      </c>
      <c r="I214" s="186">
        <v>2600</v>
      </c>
      <c r="J214" s="168">
        <v>175</v>
      </c>
      <c r="K214" s="133">
        <v>120</v>
      </c>
      <c r="L214" s="150">
        <v>14.99</v>
      </c>
      <c r="M214" s="133">
        <v>0</v>
      </c>
      <c r="N214" s="133">
        <v>60</v>
      </c>
      <c r="O214" s="130">
        <v>3034</v>
      </c>
      <c r="P214" s="37">
        <f t="shared" si="71"/>
        <v>2623.25</v>
      </c>
      <c r="Q214" s="38">
        <f t="shared" si="82"/>
        <v>21.173368490441661</v>
      </c>
      <c r="R214" s="35">
        <f t="shared" si="83"/>
        <v>0</v>
      </c>
      <c r="S214" s="35">
        <f t="shared" si="84"/>
        <v>449.7</v>
      </c>
      <c r="T214" s="139">
        <f t="shared" si="85"/>
        <v>1798.8</v>
      </c>
      <c r="U214" s="35">
        <f t="shared" si="86"/>
        <v>45479.66</v>
      </c>
      <c r="V214" s="39" t="str">
        <f t="shared" si="87"/>
        <v>&lt;30 days</v>
      </c>
      <c r="W214" s="39">
        <f t="shared" si="88"/>
        <v>2</v>
      </c>
      <c r="X214" s="135" t="str">
        <f t="shared" si="89"/>
        <v>B</v>
      </c>
      <c r="Y214" s="39">
        <f t="shared" si="90"/>
        <v>14</v>
      </c>
      <c r="Z214" s="39">
        <f t="shared" si="91"/>
        <v>586.56588698630139</v>
      </c>
      <c r="AA214" s="119"/>
    </row>
    <row r="215" spans="1:27" x14ac:dyDescent="0.25">
      <c r="A215" s="34" t="s">
        <v>477</v>
      </c>
      <c r="B215" s="36" t="s">
        <v>478</v>
      </c>
      <c r="C215" s="166" t="s">
        <v>197</v>
      </c>
      <c r="D215" s="166">
        <v>202</v>
      </c>
      <c r="E215" s="166" t="s">
        <v>3608</v>
      </c>
      <c r="F215" s="167" t="s">
        <v>3608</v>
      </c>
      <c r="G215" s="36" t="s">
        <v>249</v>
      </c>
      <c r="H215" s="36" t="s">
        <v>249</v>
      </c>
      <c r="I215" s="186" t="s">
        <v>197</v>
      </c>
      <c r="J215" s="168">
        <v>6</v>
      </c>
      <c r="K215" s="133">
        <v>0</v>
      </c>
      <c r="L215" s="150">
        <v>28.5</v>
      </c>
      <c r="M215" s="133">
        <v>0</v>
      </c>
      <c r="N215" s="133">
        <v>0</v>
      </c>
      <c r="O215" s="130">
        <v>198</v>
      </c>
      <c r="P215" s="37">
        <f t="shared" si="71"/>
        <v>171</v>
      </c>
      <c r="Q215" s="38">
        <f t="shared" si="82"/>
        <v>322.6010101010101</v>
      </c>
      <c r="R215" s="35">
        <f t="shared" si="83"/>
        <v>0</v>
      </c>
      <c r="S215" s="35">
        <f t="shared" si="84"/>
        <v>0</v>
      </c>
      <c r="T215" s="139">
        <f t="shared" si="85"/>
        <v>0</v>
      </c>
      <c r="U215" s="35">
        <f t="shared" si="86"/>
        <v>5643</v>
      </c>
      <c r="V215" s="39" t="str">
        <f t="shared" si="87"/>
        <v>&gt;90 days</v>
      </c>
      <c r="W215" s="39">
        <f t="shared" si="88"/>
        <v>3</v>
      </c>
      <c r="X215" s="135" t="str">
        <f t="shared" si="89"/>
        <v>C</v>
      </c>
      <c r="Y215" s="39">
        <f t="shared" si="90"/>
        <v>21</v>
      </c>
      <c r="Z215" s="39">
        <f t="shared" si="91"/>
        <v>105.51327780821917</v>
      </c>
      <c r="AA215" s="119"/>
    </row>
    <row r="216" spans="1:27" x14ac:dyDescent="0.25">
      <c r="A216" s="34" t="s">
        <v>479</v>
      </c>
      <c r="B216" s="36" t="s">
        <v>480</v>
      </c>
      <c r="C216" s="166" t="s">
        <v>197</v>
      </c>
      <c r="D216" s="166">
        <v>202</v>
      </c>
      <c r="E216" s="166" t="s">
        <v>3608</v>
      </c>
      <c r="F216" s="167" t="s">
        <v>3608</v>
      </c>
      <c r="G216" s="36" t="s">
        <v>249</v>
      </c>
      <c r="H216" s="36" t="s">
        <v>249</v>
      </c>
      <c r="I216" s="186" t="s">
        <v>197</v>
      </c>
      <c r="J216" s="168">
        <v>6</v>
      </c>
      <c r="K216" s="133">
        <v>0</v>
      </c>
      <c r="L216" s="150">
        <v>28.5</v>
      </c>
      <c r="M216" s="133">
        <v>0</v>
      </c>
      <c r="N216" s="133">
        <v>0</v>
      </c>
      <c r="O216" s="130">
        <v>198</v>
      </c>
      <c r="P216" s="37">
        <f t="shared" si="71"/>
        <v>171</v>
      </c>
      <c r="Q216" s="38">
        <f t="shared" si="82"/>
        <v>11.060606060606061</v>
      </c>
      <c r="R216" s="35">
        <f t="shared" si="83"/>
        <v>0</v>
      </c>
      <c r="S216" s="35">
        <f t="shared" si="84"/>
        <v>0</v>
      </c>
      <c r="T216" s="139">
        <f t="shared" si="85"/>
        <v>0</v>
      </c>
      <c r="U216" s="35">
        <f t="shared" si="86"/>
        <v>5643</v>
      </c>
      <c r="V216" s="39" t="str">
        <f t="shared" si="87"/>
        <v>&lt;15 days</v>
      </c>
      <c r="W216" s="39">
        <f t="shared" si="88"/>
        <v>3</v>
      </c>
      <c r="X216" s="135" t="str">
        <f t="shared" si="89"/>
        <v>C</v>
      </c>
      <c r="Y216" s="39">
        <f t="shared" si="90"/>
        <v>21</v>
      </c>
      <c r="Z216" s="39">
        <f t="shared" si="91"/>
        <v>0</v>
      </c>
      <c r="AA216" s="119"/>
    </row>
    <row r="217" spans="1:27" x14ac:dyDescent="0.25">
      <c r="A217" s="34" t="s">
        <v>481</v>
      </c>
      <c r="B217" s="36" t="s">
        <v>482</v>
      </c>
      <c r="C217" s="166" t="s">
        <v>239</v>
      </c>
      <c r="D217" s="166">
        <v>202</v>
      </c>
      <c r="E217" s="166" t="s">
        <v>3608</v>
      </c>
      <c r="F217" s="167" t="s">
        <v>3608</v>
      </c>
      <c r="G217" s="36" t="s">
        <v>165</v>
      </c>
      <c r="H217" s="36" t="s">
        <v>235</v>
      </c>
      <c r="I217" s="186">
        <v>2100</v>
      </c>
      <c r="J217" s="168">
        <v>32</v>
      </c>
      <c r="K217" s="133">
        <v>68</v>
      </c>
      <c r="L217" s="150">
        <v>17.04</v>
      </c>
      <c r="M217" s="133">
        <v>0</v>
      </c>
      <c r="N217" s="133">
        <v>0</v>
      </c>
      <c r="O217" s="130">
        <v>366</v>
      </c>
      <c r="P217" s="37">
        <f t="shared" si="71"/>
        <v>545.28</v>
      </c>
      <c r="Q217" s="38">
        <f t="shared" si="82"/>
        <v>5.9836065573770494</v>
      </c>
      <c r="R217" s="35">
        <f t="shared" si="83"/>
        <v>0</v>
      </c>
      <c r="S217" s="35">
        <f t="shared" si="84"/>
        <v>0</v>
      </c>
      <c r="T217" s="139">
        <f t="shared" si="85"/>
        <v>1158.72</v>
      </c>
      <c r="U217" s="35">
        <f t="shared" si="86"/>
        <v>6236.6399999999994</v>
      </c>
      <c r="V217" s="39" t="str">
        <f t="shared" si="87"/>
        <v>Order specific</v>
      </c>
      <c r="W217" s="39" t="str">
        <f t="shared" si="88"/>
        <v>Order specific</v>
      </c>
      <c r="X217" s="135" t="str">
        <f t="shared" si="89"/>
        <v>C</v>
      </c>
      <c r="Y217" s="39" t="str">
        <f t="shared" si="90"/>
        <v/>
      </c>
      <c r="Z217" s="39">
        <f t="shared" si="91"/>
        <v>0</v>
      </c>
      <c r="AA217" s="119"/>
    </row>
    <row r="218" spans="1:27" x14ac:dyDescent="0.25">
      <c r="A218" s="34" t="s">
        <v>483</v>
      </c>
      <c r="B218" s="36" t="s">
        <v>484</v>
      </c>
      <c r="C218" s="166" t="s">
        <v>239</v>
      </c>
      <c r="D218" s="166">
        <v>202</v>
      </c>
      <c r="E218" s="166" t="s">
        <v>3608</v>
      </c>
      <c r="F218" s="167" t="s">
        <v>3608</v>
      </c>
      <c r="G218" s="36" t="s">
        <v>165</v>
      </c>
      <c r="H218" s="36" t="s">
        <v>235</v>
      </c>
      <c r="I218" s="186">
        <v>2100</v>
      </c>
      <c r="J218" s="168">
        <v>18</v>
      </c>
      <c r="K218" s="133">
        <v>32</v>
      </c>
      <c r="L218" s="150">
        <v>2.4500000000000002</v>
      </c>
      <c r="M218" s="133">
        <v>0</v>
      </c>
      <c r="N218" s="133">
        <v>0</v>
      </c>
      <c r="O218" s="130">
        <v>183</v>
      </c>
      <c r="P218" s="37">
        <f t="shared" si="71"/>
        <v>44.1</v>
      </c>
      <c r="Q218" s="38">
        <f t="shared" si="82"/>
        <v>63.825136612021858</v>
      </c>
      <c r="R218" s="35">
        <f t="shared" si="83"/>
        <v>0</v>
      </c>
      <c r="S218" s="35">
        <f t="shared" si="84"/>
        <v>0</v>
      </c>
      <c r="T218" s="139">
        <f t="shared" si="85"/>
        <v>78.400000000000006</v>
      </c>
      <c r="U218" s="35">
        <f t="shared" si="86"/>
        <v>448.35</v>
      </c>
      <c r="V218" s="39" t="str">
        <f t="shared" si="87"/>
        <v>Order specific</v>
      </c>
      <c r="W218" s="39" t="str">
        <f t="shared" si="88"/>
        <v>Order specific</v>
      </c>
      <c r="X218" s="135" t="str">
        <f t="shared" si="89"/>
        <v>C</v>
      </c>
      <c r="Y218" s="39" t="str">
        <f t="shared" si="90"/>
        <v/>
      </c>
      <c r="Z218" s="39">
        <f t="shared" si="91"/>
        <v>0</v>
      </c>
      <c r="AA218" s="119"/>
    </row>
    <row r="219" spans="1:27" x14ac:dyDescent="0.25">
      <c r="A219" s="34" t="s">
        <v>485</v>
      </c>
      <c r="B219" s="36" t="s">
        <v>486</v>
      </c>
      <c r="C219" s="166" t="s">
        <v>239</v>
      </c>
      <c r="D219" s="166">
        <v>202</v>
      </c>
      <c r="E219" s="166" t="s">
        <v>3608</v>
      </c>
      <c r="F219" s="167" t="s">
        <v>3608</v>
      </c>
      <c r="G219" s="36" t="s">
        <v>165</v>
      </c>
      <c r="H219" s="36" t="s">
        <v>235</v>
      </c>
      <c r="I219" s="186">
        <v>2100</v>
      </c>
      <c r="J219" s="168">
        <v>31</v>
      </c>
      <c r="K219" s="133">
        <v>19</v>
      </c>
      <c r="L219" s="150">
        <v>2.36</v>
      </c>
      <c r="M219" s="133">
        <v>0</v>
      </c>
      <c r="N219" s="133">
        <v>0</v>
      </c>
      <c r="O219" s="130">
        <v>183</v>
      </c>
      <c r="P219" s="37">
        <f t="shared" si="71"/>
        <v>73.16</v>
      </c>
      <c r="Q219" s="38">
        <f t="shared" si="82"/>
        <v>35.901639344262293</v>
      </c>
      <c r="R219" s="35">
        <f t="shared" si="83"/>
        <v>0</v>
      </c>
      <c r="S219" s="35">
        <f t="shared" si="84"/>
        <v>0</v>
      </c>
      <c r="T219" s="139">
        <f t="shared" si="85"/>
        <v>44.839999999999996</v>
      </c>
      <c r="U219" s="35">
        <f t="shared" si="86"/>
        <v>431.88</v>
      </c>
      <c r="V219" s="39" t="str">
        <f t="shared" si="87"/>
        <v>Order specific</v>
      </c>
      <c r="W219" s="39" t="str">
        <f t="shared" si="88"/>
        <v>Order specific</v>
      </c>
      <c r="X219" s="135" t="str">
        <f t="shared" si="89"/>
        <v>C</v>
      </c>
      <c r="Y219" s="39" t="str">
        <f t="shared" si="90"/>
        <v/>
      </c>
      <c r="Z219" s="39">
        <f t="shared" si="91"/>
        <v>0</v>
      </c>
      <c r="AA219" s="119"/>
    </row>
    <row r="220" spans="1:27" x14ac:dyDescent="0.25">
      <c r="A220" s="34" t="s">
        <v>487</v>
      </c>
      <c r="B220" s="36" t="s">
        <v>416</v>
      </c>
      <c r="C220" s="166" t="s">
        <v>243</v>
      </c>
      <c r="D220" s="166">
        <v>212</v>
      </c>
      <c r="E220" s="166" t="s">
        <v>3608</v>
      </c>
      <c r="F220" s="167" t="s">
        <v>3608</v>
      </c>
      <c r="G220" s="36" t="s">
        <v>244</v>
      </c>
      <c r="H220" s="36" t="s">
        <v>2370</v>
      </c>
      <c r="I220" s="186">
        <v>2600</v>
      </c>
      <c r="J220" s="168">
        <v>1241</v>
      </c>
      <c r="K220" s="133">
        <v>2500</v>
      </c>
      <c r="L220" s="150">
        <v>1.3</v>
      </c>
      <c r="M220" s="133">
        <v>0</v>
      </c>
      <c r="N220" s="133">
        <v>500</v>
      </c>
      <c r="O220" s="130">
        <v>11596</v>
      </c>
      <c r="P220" s="37">
        <f t="shared" si="71"/>
        <v>1613.3</v>
      </c>
      <c r="Q220" s="38">
        <f t="shared" si="82"/>
        <v>0.97576750603656437</v>
      </c>
      <c r="R220" s="35">
        <f t="shared" si="83"/>
        <v>0</v>
      </c>
      <c r="S220" s="35">
        <f t="shared" si="84"/>
        <v>325</v>
      </c>
      <c r="T220" s="139">
        <f t="shared" si="85"/>
        <v>3250</v>
      </c>
      <c r="U220" s="35">
        <f t="shared" si="86"/>
        <v>15074.800000000001</v>
      </c>
      <c r="V220" s="39" t="str">
        <f t="shared" si="87"/>
        <v>&lt;15 days</v>
      </c>
      <c r="W220" s="39">
        <f t="shared" si="88"/>
        <v>2</v>
      </c>
      <c r="X220" s="135" t="str">
        <f t="shared" si="89"/>
        <v>B</v>
      </c>
      <c r="Y220" s="39">
        <f t="shared" si="90"/>
        <v>14</v>
      </c>
      <c r="Z220" s="39">
        <f t="shared" si="91"/>
        <v>0</v>
      </c>
      <c r="AA220" s="119"/>
    </row>
    <row r="221" spans="1:27" x14ac:dyDescent="0.25">
      <c r="A221" s="34" t="s">
        <v>2746</v>
      </c>
      <c r="B221" s="36" t="s">
        <v>488</v>
      </c>
      <c r="C221" s="166" t="s">
        <v>197</v>
      </c>
      <c r="D221" s="166">
        <v>202</v>
      </c>
      <c r="E221" s="166" t="s">
        <v>3608</v>
      </c>
      <c r="F221" s="167" t="s">
        <v>3608</v>
      </c>
      <c r="G221" s="36" t="s">
        <v>249</v>
      </c>
      <c r="H221" s="36" t="s">
        <v>249</v>
      </c>
      <c r="I221" s="186" t="s">
        <v>197</v>
      </c>
      <c r="J221" s="168">
        <v>1</v>
      </c>
      <c r="K221" s="133">
        <v>0</v>
      </c>
      <c r="L221" s="150">
        <v>90.19</v>
      </c>
      <c r="M221" s="133">
        <v>0</v>
      </c>
      <c r="N221" s="133">
        <v>0</v>
      </c>
      <c r="O221" s="130">
        <v>2320</v>
      </c>
      <c r="P221" s="37">
        <f t="shared" si="71"/>
        <v>90.19</v>
      </c>
      <c r="Q221" s="38">
        <f t="shared" si="82"/>
        <v>195.24353448275861</v>
      </c>
      <c r="R221" s="35">
        <f t="shared" si="83"/>
        <v>0</v>
      </c>
      <c r="S221" s="35">
        <f t="shared" si="84"/>
        <v>0</v>
      </c>
      <c r="T221" s="139">
        <f t="shared" si="85"/>
        <v>0</v>
      </c>
      <c r="U221" s="35">
        <f t="shared" si="86"/>
        <v>209240.8</v>
      </c>
      <c r="V221" s="39" t="str">
        <f t="shared" si="87"/>
        <v>&gt;90 days</v>
      </c>
      <c r="W221" s="39">
        <f t="shared" si="88"/>
        <v>1</v>
      </c>
      <c r="X221" s="135" t="str">
        <f t="shared" si="89"/>
        <v>C</v>
      </c>
      <c r="Y221" s="39">
        <f t="shared" si="90"/>
        <v>7</v>
      </c>
      <c r="Z221" s="39">
        <f t="shared" si="91"/>
        <v>57.391256090426417</v>
      </c>
      <c r="AA221" s="119"/>
    </row>
    <row r="222" spans="1:27" x14ac:dyDescent="0.25">
      <c r="A222" s="34" t="s">
        <v>489</v>
      </c>
      <c r="B222" s="36" t="s">
        <v>490</v>
      </c>
      <c r="C222" s="166" t="s">
        <v>197</v>
      </c>
      <c r="D222" s="166">
        <v>202</v>
      </c>
      <c r="E222" s="166" t="s">
        <v>3608</v>
      </c>
      <c r="F222" s="167" t="s">
        <v>3608</v>
      </c>
      <c r="G222" s="36" t="s">
        <v>249</v>
      </c>
      <c r="H222" s="36" t="s">
        <v>249</v>
      </c>
      <c r="I222" s="186" t="s">
        <v>197</v>
      </c>
      <c r="J222" s="168">
        <v>1</v>
      </c>
      <c r="K222" s="133">
        <v>16</v>
      </c>
      <c r="L222" s="150">
        <v>100</v>
      </c>
      <c r="M222" s="133">
        <v>0</v>
      </c>
      <c r="N222" s="133">
        <v>0</v>
      </c>
      <c r="O222" s="130">
        <v>2963</v>
      </c>
      <c r="P222" s="37">
        <f t="shared" si="71"/>
        <v>100</v>
      </c>
      <c r="Q222" s="38">
        <f t="shared" si="82"/>
        <v>0.12318596017549781</v>
      </c>
      <c r="R222" s="35">
        <f t="shared" si="83"/>
        <v>0</v>
      </c>
      <c r="S222" s="35">
        <f t="shared" si="84"/>
        <v>0</v>
      </c>
      <c r="T222" s="139">
        <f t="shared" si="85"/>
        <v>1600</v>
      </c>
      <c r="U222" s="35">
        <f t="shared" si="86"/>
        <v>296300</v>
      </c>
      <c r="V222" s="39" t="str">
        <f t="shared" si="87"/>
        <v>&lt;15 days</v>
      </c>
      <c r="W222" s="39">
        <f t="shared" si="88"/>
        <v>1</v>
      </c>
      <c r="X222" s="135" t="str">
        <f t="shared" si="89"/>
        <v>C</v>
      </c>
      <c r="Y222" s="39">
        <f t="shared" si="90"/>
        <v>7</v>
      </c>
      <c r="Z222" s="39">
        <f t="shared" si="91"/>
        <v>0</v>
      </c>
      <c r="AA222" s="119"/>
    </row>
    <row r="223" spans="1:27" x14ac:dyDescent="0.25">
      <c r="A223" s="34" t="s">
        <v>491</v>
      </c>
      <c r="B223" s="36" t="s">
        <v>492</v>
      </c>
      <c r="C223" s="166" t="s">
        <v>243</v>
      </c>
      <c r="D223" s="166">
        <v>202</v>
      </c>
      <c r="E223" s="166" t="s">
        <v>3608</v>
      </c>
      <c r="F223" s="167" t="s">
        <v>3608</v>
      </c>
      <c r="G223" s="36" t="s">
        <v>244</v>
      </c>
      <c r="H223" s="36" t="s">
        <v>2370</v>
      </c>
      <c r="I223" s="186">
        <v>2600</v>
      </c>
      <c r="J223" s="168">
        <v>567</v>
      </c>
      <c r="K223" s="133">
        <v>400</v>
      </c>
      <c r="L223" s="150">
        <v>2.1</v>
      </c>
      <c r="M223" s="133">
        <v>0</v>
      </c>
      <c r="N223" s="133">
        <v>200</v>
      </c>
      <c r="O223" s="130">
        <v>5554</v>
      </c>
      <c r="P223" s="37">
        <f t="shared" si="71"/>
        <v>1190.7</v>
      </c>
      <c r="Q223" s="38">
        <f t="shared" si="82"/>
        <v>6.571840115232265E-2</v>
      </c>
      <c r="R223" s="35">
        <f t="shared" si="83"/>
        <v>0</v>
      </c>
      <c r="S223" s="35">
        <f t="shared" si="84"/>
        <v>210</v>
      </c>
      <c r="T223" s="139">
        <f t="shared" si="85"/>
        <v>840</v>
      </c>
      <c r="U223" s="35">
        <f t="shared" si="86"/>
        <v>11663.4</v>
      </c>
      <c r="V223" s="39" t="str">
        <f t="shared" si="87"/>
        <v>&lt;15 days</v>
      </c>
      <c r="W223" s="39">
        <f t="shared" si="88"/>
        <v>2</v>
      </c>
      <c r="X223" s="135" t="str">
        <f t="shared" si="89"/>
        <v>B</v>
      </c>
      <c r="Y223" s="39">
        <f t="shared" si="90"/>
        <v>14</v>
      </c>
      <c r="Z223" s="39">
        <f t="shared" si="91"/>
        <v>0</v>
      </c>
      <c r="AA223" s="119"/>
    </row>
    <row r="224" spans="1:27" x14ac:dyDescent="0.25">
      <c r="A224" s="34" t="s">
        <v>493</v>
      </c>
      <c r="B224" s="36" t="s">
        <v>492</v>
      </c>
      <c r="C224" s="166" t="s">
        <v>243</v>
      </c>
      <c r="D224" s="166">
        <v>202</v>
      </c>
      <c r="E224" s="166" t="s">
        <v>3608</v>
      </c>
      <c r="F224" s="167" t="s">
        <v>3608</v>
      </c>
      <c r="G224" s="36" t="s">
        <v>244</v>
      </c>
      <c r="H224" s="36" t="s">
        <v>2370</v>
      </c>
      <c r="I224" s="186">
        <v>2600</v>
      </c>
      <c r="J224" s="168">
        <v>546</v>
      </c>
      <c r="K224" s="133">
        <v>600</v>
      </c>
      <c r="L224" s="150">
        <v>1.8</v>
      </c>
      <c r="M224" s="133">
        <v>0</v>
      </c>
      <c r="N224" s="133">
        <v>200</v>
      </c>
      <c r="O224" s="130">
        <v>5554</v>
      </c>
      <c r="P224" s="37">
        <f t="shared" si="71"/>
        <v>982.80000000000007</v>
      </c>
      <c r="Q224" s="38">
        <f t="shared" si="82"/>
        <v>37.262333453366942</v>
      </c>
      <c r="R224" s="35">
        <f t="shared" si="83"/>
        <v>0</v>
      </c>
      <c r="S224" s="35">
        <f t="shared" si="84"/>
        <v>180</v>
      </c>
      <c r="T224" s="139">
        <f t="shared" si="85"/>
        <v>1080</v>
      </c>
      <c r="U224" s="35">
        <f t="shared" si="86"/>
        <v>9997.2000000000007</v>
      </c>
      <c r="V224" s="39" t="str">
        <f t="shared" si="87"/>
        <v>&lt;90 days</v>
      </c>
      <c r="W224" s="39">
        <f t="shared" si="88"/>
        <v>3</v>
      </c>
      <c r="X224" s="135" t="str">
        <f t="shared" si="89"/>
        <v>B</v>
      </c>
      <c r="Y224" s="39">
        <f t="shared" si="90"/>
        <v>21</v>
      </c>
      <c r="Z224" s="39">
        <f t="shared" si="91"/>
        <v>283.08828493150691</v>
      </c>
      <c r="AA224" s="119"/>
    </row>
    <row r="225" spans="1:27" x14ac:dyDescent="0.25">
      <c r="A225" s="34" t="s">
        <v>494</v>
      </c>
      <c r="B225" s="36" t="s">
        <v>251</v>
      </c>
      <c r="C225" s="166" t="s">
        <v>243</v>
      </c>
      <c r="D225" s="166">
        <v>212</v>
      </c>
      <c r="E225" s="166" t="s">
        <v>3608</v>
      </c>
      <c r="F225" s="167" t="s">
        <v>3608</v>
      </c>
      <c r="G225" s="36" t="s">
        <v>244</v>
      </c>
      <c r="H225" s="36" t="s">
        <v>2370</v>
      </c>
      <c r="I225" s="186">
        <v>2600</v>
      </c>
      <c r="J225" s="168">
        <v>358</v>
      </c>
      <c r="K225" s="133">
        <v>600</v>
      </c>
      <c r="L225" s="150">
        <v>1.92</v>
      </c>
      <c r="M225" s="133">
        <v>0</v>
      </c>
      <c r="N225" s="133">
        <v>200</v>
      </c>
      <c r="O225" s="130">
        <v>2781</v>
      </c>
      <c r="P225" s="37">
        <f t="shared" si="71"/>
        <v>687.36</v>
      </c>
      <c r="Q225" s="38">
        <f t="shared" si="82"/>
        <v>71.661272923408845</v>
      </c>
      <c r="R225" s="35">
        <f t="shared" si="83"/>
        <v>0</v>
      </c>
      <c r="S225" s="35">
        <f t="shared" si="84"/>
        <v>192</v>
      </c>
      <c r="T225" s="139">
        <f t="shared" si="85"/>
        <v>1152</v>
      </c>
      <c r="U225" s="35">
        <f t="shared" si="86"/>
        <v>5339.5199999999995</v>
      </c>
      <c r="V225" s="39" t="str">
        <f t="shared" si="87"/>
        <v>&lt;90 days</v>
      </c>
      <c r="W225" s="39">
        <f t="shared" si="88"/>
        <v>3</v>
      </c>
      <c r="X225" s="135" t="str">
        <f t="shared" si="89"/>
        <v>C</v>
      </c>
      <c r="Y225" s="39">
        <f t="shared" si="90"/>
        <v>21</v>
      </c>
      <c r="Z225" s="39">
        <f t="shared" si="91"/>
        <v>320.71536758693361</v>
      </c>
      <c r="AA225" s="119"/>
    </row>
    <row r="226" spans="1:27" x14ac:dyDescent="0.25">
      <c r="A226" s="34" t="s">
        <v>495</v>
      </c>
      <c r="B226" s="36" t="s">
        <v>496</v>
      </c>
      <c r="C226" s="166" t="s">
        <v>239</v>
      </c>
      <c r="D226" s="166">
        <v>202</v>
      </c>
      <c r="E226" s="166" t="s">
        <v>3608</v>
      </c>
      <c r="F226" s="167" t="s">
        <v>3608</v>
      </c>
      <c r="G226" s="36" t="s">
        <v>165</v>
      </c>
      <c r="H226" s="36" t="s">
        <v>235</v>
      </c>
      <c r="I226" s="186">
        <v>2100</v>
      </c>
      <c r="J226" s="168">
        <v>58</v>
      </c>
      <c r="K226" s="133">
        <v>0</v>
      </c>
      <c r="L226" s="150">
        <v>5.03</v>
      </c>
      <c r="M226" s="133">
        <v>0</v>
      </c>
      <c r="N226" s="133">
        <v>0</v>
      </c>
      <c r="O226" s="130">
        <v>0</v>
      </c>
      <c r="P226" s="37">
        <f t="shared" si="71"/>
        <v>291.74</v>
      </c>
      <c r="Q226" s="38" t="str">
        <f t="shared" si="82"/>
        <v/>
      </c>
      <c r="R226" s="35">
        <f t="shared" si="83"/>
        <v>0</v>
      </c>
      <c r="S226" s="35">
        <f t="shared" si="84"/>
        <v>0</v>
      </c>
      <c r="T226" s="139">
        <f t="shared" si="85"/>
        <v>0</v>
      </c>
      <c r="U226" s="35">
        <f t="shared" si="86"/>
        <v>0</v>
      </c>
      <c r="V226" s="39" t="str">
        <f t="shared" si="87"/>
        <v>Order specific</v>
      </c>
      <c r="W226" s="39" t="str">
        <f t="shared" si="88"/>
        <v>Order specific</v>
      </c>
      <c r="X226" s="135" t="str">
        <f t="shared" si="89"/>
        <v>C</v>
      </c>
      <c r="Y226" s="39" t="str">
        <f t="shared" si="90"/>
        <v/>
      </c>
      <c r="Z226" s="39">
        <f t="shared" si="91"/>
        <v>0</v>
      </c>
      <c r="AA226" s="119"/>
    </row>
    <row r="227" spans="1:27" x14ac:dyDescent="0.25">
      <c r="A227" s="34" t="s">
        <v>497</v>
      </c>
      <c r="B227" s="36" t="s">
        <v>498</v>
      </c>
      <c r="C227" s="166" t="s">
        <v>197</v>
      </c>
      <c r="D227" s="166">
        <v>202</v>
      </c>
      <c r="E227" s="166" t="s">
        <v>3608</v>
      </c>
      <c r="F227" s="167" t="s">
        <v>3608</v>
      </c>
      <c r="G227" s="36" t="s">
        <v>249</v>
      </c>
      <c r="H227" s="36" t="s">
        <v>249</v>
      </c>
      <c r="I227" s="186" t="s">
        <v>197</v>
      </c>
      <c r="J227" s="168">
        <v>277</v>
      </c>
      <c r="K227" s="133">
        <v>0</v>
      </c>
      <c r="L227" s="150">
        <v>5.5</v>
      </c>
      <c r="M227" s="133">
        <v>0</v>
      </c>
      <c r="N227" s="133">
        <v>0</v>
      </c>
      <c r="O227" s="130">
        <v>11366</v>
      </c>
      <c r="P227" s="37">
        <f t="shared" si="71"/>
        <v>1523.5</v>
      </c>
      <c r="Q227" s="38">
        <f t="shared" si="82"/>
        <v>1.8625725849023402</v>
      </c>
      <c r="R227" s="35">
        <f t="shared" si="83"/>
        <v>0</v>
      </c>
      <c r="S227" s="35">
        <f t="shared" si="84"/>
        <v>0</v>
      </c>
      <c r="T227" s="139">
        <f t="shared" si="85"/>
        <v>0</v>
      </c>
      <c r="U227" s="35">
        <f t="shared" si="86"/>
        <v>62513</v>
      </c>
      <c r="V227" s="39" t="str">
        <f t="shared" si="87"/>
        <v>&lt;15 days</v>
      </c>
      <c r="W227" s="39">
        <f t="shared" si="88"/>
        <v>2</v>
      </c>
      <c r="X227" s="135" t="str">
        <f t="shared" si="89"/>
        <v>B</v>
      </c>
      <c r="Y227" s="39">
        <f t="shared" si="90"/>
        <v>14</v>
      </c>
      <c r="Z227" s="39">
        <f t="shared" si="91"/>
        <v>0</v>
      </c>
      <c r="AA227" s="119"/>
    </row>
    <row r="228" spans="1:27" x14ac:dyDescent="0.25">
      <c r="A228" s="34" t="s">
        <v>499</v>
      </c>
      <c r="B228" s="36" t="s">
        <v>456</v>
      </c>
      <c r="C228" s="166" t="s">
        <v>243</v>
      </c>
      <c r="D228" s="166">
        <v>202</v>
      </c>
      <c r="E228" s="166" t="s">
        <v>3608</v>
      </c>
      <c r="F228" s="167" t="s">
        <v>3608</v>
      </c>
      <c r="G228" s="36" t="s">
        <v>244</v>
      </c>
      <c r="H228" s="36" t="s">
        <v>2370</v>
      </c>
      <c r="I228" s="186">
        <v>2600</v>
      </c>
      <c r="J228" s="168">
        <v>3005</v>
      </c>
      <c r="K228" s="133">
        <v>4000</v>
      </c>
      <c r="L228" s="150">
        <v>1.17</v>
      </c>
      <c r="M228" s="133">
        <v>0</v>
      </c>
      <c r="N228" s="133">
        <v>1000</v>
      </c>
      <c r="O228" s="130">
        <v>22392</v>
      </c>
      <c r="P228" s="37">
        <f t="shared" si="71"/>
        <v>3515.85</v>
      </c>
      <c r="Q228" s="38">
        <f t="shared" si="82"/>
        <v>4.5152286530903893</v>
      </c>
      <c r="R228" s="35">
        <f t="shared" si="83"/>
        <v>0</v>
      </c>
      <c r="S228" s="35">
        <f t="shared" si="84"/>
        <v>585</v>
      </c>
      <c r="T228" s="139">
        <f t="shared" si="85"/>
        <v>4680</v>
      </c>
      <c r="U228" s="35">
        <f t="shared" si="86"/>
        <v>26198.639999999999</v>
      </c>
      <c r="V228" s="39" t="str">
        <f t="shared" si="87"/>
        <v>&lt;15 days</v>
      </c>
      <c r="W228" s="39">
        <f t="shared" si="88"/>
        <v>2</v>
      </c>
      <c r="X228" s="135" t="str">
        <f t="shared" si="89"/>
        <v>B</v>
      </c>
      <c r="Y228" s="39">
        <f t="shared" si="90"/>
        <v>14</v>
      </c>
      <c r="Z228" s="39">
        <f t="shared" si="91"/>
        <v>0</v>
      </c>
      <c r="AA228" s="119"/>
    </row>
    <row r="229" spans="1:27" x14ac:dyDescent="0.25">
      <c r="A229" s="34" t="s">
        <v>500</v>
      </c>
      <c r="B229" s="36" t="s">
        <v>251</v>
      </c>
      <c r="C229" s="166" t="s">
        <v>243</v>
      </c>
      <c r="D229" s="166">
        <v>202</v>
      </c>
      <c r="E229" s="166" t="s">
        <v>3608</v>
      </c>
      <c r="F229" s="167" t="s">
        <v>3608</v>
      </c>
      <c r="G229" s="36" t="s">
        <v>244</v>
      </c>
      <c r="H229" s="36" t="s">
        <v>2370</v>
      </c>
      <c r="I229" s="186">
        <v>2600</v>
      </c>
      <c r="J229" s="168">
        <v>670</v>
      </c>
      <c r="K229" s="133">
        <v>1500</v>
      </c>
      <c r="L229" s="150">
        <v>1.7</v>
      </c>
      <c r="M229" s="133">
        <v>0</v>
      </c>
      <c r="N229" s="133">
        <v>300</v>
      </c>
      <c r="O229" s="130">
        <v>2609</v>
      </c>
      <c r="P229" s="37">
        <f t="shared" si="71"/>
        <v>1139</v>
      </c>
      <c r="Q229" s="38">
        <f t="shared" si="82"/>
        <v>420.40053660406289</v>
      </c>
      <c r="R229" s="35">
        <f t="shared" si="83"/>
        <v>0</v>
      </c>
      <c r="S229" s="35">
        <f t="shared" si="84"/>
        <v>255</v>
      </c>
      <c r="T229" s="139">
        <f t="shared" si="85"/>
        <v>2550</v>
      </c>
      <c r="U229" s="35">
        <f t="shared" si="86"/>
        <v>4435.3</v>
      </c>
      <c r="V229" s="39" t="str">
        <f t="shared" si="87"/>
        <v>&gt;90 days</v>
      </c>
      <c r="W229" s="39">
        <f t="shared" si="88"/>
        <v>3</v>
      </c>
      <c r="X229" s="135" t="str">
        <f t="shared" si="89"/>
        <v>B</v>
      </c>
      <c r="Y229" s="39">
        <f t="shared" si="90"/>
        <v>21</v>
      </c>
      <c r="Z229" s="39">
        <f t="shared" si="91"/>
        <v>714.18881101360751</v>
      </c>
      <c r="AA229" s="119"/>
    </row>
    <row r="230" spans="1:27" x14ac:dyDescent="0.25">
      <c r="A230" s="34" t="s">
        <v>501</v>
      </c>
      <c r="B230" s="36" t="s">
        <v>502</v>
      </c>
      <c r="C230" s="166" t="s">
        <v>197</v>
      </c>
      <c r="D230" s="166">
        <v>202</v>
      </c>
      <c r="E230" s="166" t="s">
        <v>3608</v>
      </c>
      <c r="F230" s="167" t="s">
        <v>3608</v>
      </c>
      <c r="G230" s="36" t="s">
        <v>249</v>
      </c>
      <c r="H230" s="36" t="s">
        <v>249</v>
      </c>
      <c r="I230" s="186" t="s">
        <v>197</v>
      </c>
      <c r="J230" s="168">
        <v>268</v>
      </c>
      <c r="K230" s="133">
        <v>0</v>
      </c>
      <c r="L230" s="150">
        <v>6.3</v>
      </c>
      <c r="M230" s="133">
        <v>0</v>
      </c>
      <c r="N230" s="133">
        <v>0</v>
      </c>
      <c r="O230" s="130">
        <v>2821</v>
      </c>
      <c r="P230" s="37">
        <f t="shared" si="71"/>
        <v>1688.3999999999999</v>
      </c>
      <c r="Q230" s="38">
        <f t="shared" si="82"/>
        <v>86.68911733427862</v>
      </c>
      <c r="R230" s="35">
        <f t="shared" si="83"/>
        <v>0</v>
      </c>
      <c r="S230" s="35">
        <f t="shared" si="84"/>
        <v>0</v>
      </c>
      <c r="T230" s="139">
        <f t="shared" si="85"/>
        <v>0</v>
      </c>
      <c r="U230" s="35">
        <f t="shared" si="86"/>
        <v>17772.3</v>
      </c>
      <c r="V230" s="39" t="str">
        <f t="shared" si="87"/>
        <v>&lt;90 days</v>
      </c>
      <c r="W230" s="39">
        <f t="shared" si="88"/>
        <v>2</v>
      </c>
      <c r="X230" s="135" t="str">
        <f t="shared" si="89"/>
        <v>B</v>
      </c>
      <c r="Y230" s="39">
        <f t="shared" si="90"/>
        <v>14</v>
      </c>
      <c r="Z230" s="39">
        <f t="shared" si="91"/>
        <v>934.38120328767127</v>
      </c>
      <c r="AA230" s="119"/>
    </row>
    <row r="231" spans="1:27" x14ac:dyDescent="0.25">
      <c r="A231" s="34" t="s">
        <v>503</v>
      </c>
      <c r="B231" s="36" t="s">
        <v>55</v>
      </c>
      <c r="C231" s="166" t="s">
        <v>243</v>
      </c>
      <c r="D231" s="166">
        <v>219</v>
      </c>
      <c r="E231" s="166" t="s">
        <v>3608</v>
      </c>
      <c r="F231" s="167" t="s">
        <v>3608</v>
      </c>
      <c r="G231" s="36" t="s">
        <v>244</v>
      </c>
      <c r="H231" s="36" t="s">
        <v>2370</v>
      </c>
      <c r="I231" s="186">
        <v>2600</v>
      </c>
      <c r="J231" s="168">
        <v>383</v>
      </c>
      <c r="K231" s="133">
        <v>400</v>
      </c>
      <c r="L231" s="150">
        <v>3.02</v>
      </c>
      <c r="M231" s="133">
        <v>0</v>
      </c>
      <c r="N231" s="133">
        <v>100</v>
      </c>
      <c r="O231" s="130">
        <v>3278</v>
      </c>
      <c r="P231" s="37">
        <f t="shared" si="71"/>
        <v>1156.6600000000001</v>
      </c>
      <c r="Q231" s="38">
        <f t="shared" si="82"/>
        <v>29.841366687004271</v>
      </c>
      <c r="R231" s="35">
        <f t="shared" si="83"/>
        <v>0</v>
      </c>
      <c r="S231" s="35">
        <f t="shared" si="84"/>
        <v>151</v>
      </c>
      <c r="T231" s="139">
        <f t="shared" si="85"/>
        <v>1208</v>
      </c>
      <c r="U231" s="35">
        <f t="shared" si="86"/>
        <v>9899.56</v>
      </c>
      <c r="V231" s="39" t="str">
        <f t="shared" si="87"/>
        <v>&lt;30 days</v>
      </c>
      <c r="W231" s="39">
        <f t="shared" si="88"/>
        <v>3</v>
      </c>
      <c r="X231" s="135" t="str">
        <f t="shared" si="89"/>
        <v>B</v>
      </c>
      <c r="Y231" s="39">
        <f t="shared" si="90"/>
        <v>21</v>
      </c>
      <c r="Z231" s="39">
        <f t="shared" si="91"/>
        <v>226.17799304027812</v>
      </c>
      <c r="AA231" s="119"/>
    </row>
    <row r="232" spans="1:27" x14ac:dyDescent="0.25">
      <c r="A232" s="34" t="s">
        <v>504</v>
      </c>
      <c r="B232" s="36" t="s">
        <v>505</v>
      </c>
      <c r="C232" s="166" t="s">
        <v>243</v>
      </c>
      <c r="D232" s="166">
        <v>202</v>
      </c>
      <c r="E232" s="166" t="s">
        <v>3608</v>
      </c>
      <c r="F232" s="167" t="s">
        <v>3608</v>
      </c>
      <c r="G232" s="36" t="s">
        <v>244</v>
      </c>
      <c r="H232" s="36" t="s">
        <v>2370</v>
      </c>
      <c r="I232" s="186">
        <v>2600</v>
      </c>
      <c r="J232" s="168">
        <v>499</v>
      </c>
      <c r="K232" s="133">
        <v>400</v>
      </c>
      <c r="L232" s="150">
        <v>1.5</v>
      </c>
      <c r="M232" s="133">
        <v>0</v>
      </c>
      <c r="N232" s="133">
        <v>100</v>
      </c>
      <c r="O232" s="130">
        <v>2849</v>
      </c>
      <c r="P232" s="37">
        <f t="shared" si="71"/>
        <v>748.5</v>
      </c>
      <c r="Q232" s="38">
        <f t="shared" si="82"/>
        <v>49.068094068094069</v>
      </c>
      <c r="R232" s="35">
        <f t="shared" si="83"/>
        <v>0</v>
      </c>
      <c r="S232" s="35">
        <f t="shared" si="84"/>
        <v>75</v>
      </c>
      <c r="T232" s="139">
        <f t="shared" si="85"/>
        <v>600</v>
      </c>
      <c r="U232" s="35">
        <f t="shared" si="86"/>
        <v>4273.5</v>
      </c>
      <c r="V232" s="39" t="str">
        <f t="shared" si="87"/>
        <v>&lt;90 days</v>
      </c>
      <c r="W232" s="39">
        <f t="shared" si="88"/>
        <v>3</v>
      </c>
      <c r="X232" s="135" t="str">
        <f t="shared" si="89"/>
        <v>C</v>
      </c>
      <c r="Y232" s="39">
        <f t="shared" si="90"/>
        <v>21</v>
      </c>
      <c r="Z232" s="39">
        <f t="shared" si="91"/>
        <v>282.58524024464401</v>
      </c>
      <c r="AA232" s="119"/>
    </row>
    <row r="233" spans="1:27" x14ac:dyDescent="0.25">
      <c r="A233" s="34" t="s">
        <v>506</v>
      </c>
      <c r="B233" s="36" t="s">
        <v>507</v>
      </c>
      <c r="C233" s="166" t="s">
        <v>197</v>
      </c>
      <c r="D233" s="166">
        <v>202</v>
      </c>
      <c r="E233" s="166" t="s">
        <v>3608</v>
      </c>
      <c r="F233" s="167" t="s">
        <v>3608</v>
      </c>
      <c r="G233" s="36" t="s">
        <v>249</v>
      </c>
      <c r="H233" s="36" t="s">
        <v>249</v>
      </c>
      <c r="I233" s="186" t="s">
        <v>197</v>
      </c>
      <c r="J233" s="168">
        <v>1</v>
      </c>
      <c r="K233" s="133">
        <v>0</v>
      </c>
      <c r="L233" s="150">
        <v>9.8000000000000007</v>
      </c>
      <c r="M233" s="133">
        <v>0</v>
      </c>
      <c r="N233" s="133">
        <v>0</v>
      </c>
      <c r="O233" s="130">
        <v>3072</v>
      </c>
      <c r="P233" s="37">
        <f t="shared" si="71"/>
        <v>9.8000000000000007</v>
      </c>
      <c r="Q233" s="38">
        <f t="shared" si="82"/>
        <v>59.288736979166671</v>
      </c>
      <c r="R233" s="35">
        <f t="shared" si="83"/>
        <v>0</v>
      </c>
      <c r="S233" s="35">
        <f t="shared" si="84"/>
        <v>0</v>
      </c>
      <c r="T233" s="139">
        <f t="shared" si="85"/>
        <v>0</v>
      </c>
      <c r="U233" s="35">
        <f t="shared" si="86"/>
        <v>30105.600000000002</v>
      </c>
      <c r="V233" s="39" t="str">
        <f t="shared" si="87"/>
        <v>&lt;90 days</v>
      </c>
      <c r="W233" s="39">
        <f t="shared" si="88"/>
        <v>2</v>
      </c>
      <c r="X233" s="135" t="str">
        <f t="shared" si="89"/>
        <v>C</v>
      </c>
      <c r="Y233" s="39">
        <f t="shared" si="90"/>
        <v>14</v>
      </c>
      <c r="Z233" s="39">
        <f t="shared" si="91"/>
        <v>4.9406947374200465</v>
      </c>
      <c r="AA233" s="119"/>
    </row>
    <row r="234" spans="1:27" x14ac:dyDescent="0.25">
      <c r="A234" s="34" t="s">
        <v>508</v>
      </c>
      <c r="B234" s="36" t="s">
        <v>509</v>
      </c>
      <c r="C234" s="166" t="s">
        <v>239</v>
      </c>
      <c r="D234" s="166">
        <v>202</v>
      </c>
      <c r="E234" s="166" t="s">
        <v>3608</v>
      </c>
      <c r="F234" s="167" t="s">
        <v>3608</v>
      </c>
      <c r="G234" s="36" t="s">
        <v>165</v>
      </c>
      <c r="H234" s="36" t="s">
        <v>235</v>
      </c>
      <c r="I234" s="186">
        <v>2100</v>
      </c>
      <c r="J234" s="168">
        <v>16</v>
      </c>
      <c r="K234" s="133">
        <v>34</v>
      </c>
      <c r="L234" s="150">
        <v>7.3</v>
      </c>
      <c r="M234" s="133">
        <v>0</v>
      </c>
      <c r="N234" s="133">
        <v>0</v>
      </c>
      <c r="O234" s="130">
        <v>184</v>
      </c>
      <c r="P234" s="37">
        <f t="shared" si="71"/>
        <v>116.8</v>
      </c>
      <c r="Q234" s="38">
        <f t="shared" si="82"/>
        <v>1.9836956521739131</v>
      </c>
      <c r="R234" s="35">
        <f t="shared" si="83"/>
        <v>0</v>
      </c>
      <c r="S234" s="35">
        <f t="shared" si="84"/>
        <v>0</v>
      </c>
      <c r="T234" s="139">
        <f t="shared" si="85"/>
        <v>248.2</v>
      </c>
      <c r="U234" s="35">
        <f t="shared" si="86"/>
        <v>1343.2</v>
      </c>
      <c r="V234" s="39" t="str">
        <f t="shared" si="87"/>
        <v>Order specific</v>
      </c>
      <c r="W234" s="39" t="str">
        <f t="shared" si="88"/>
        <v>Order specific</v>
      </c>
      <c r="X234" s="135" t="str">
        <f t="shared" si="89"/>
        <v>C</v>
      </c>
      <c r="Y234" s="39" t="str">
        <f t="shared" si="90"/>
        <v/>
      </c>
      <c r="Z234" s="39">
        <f t="shared" si="91"/>
        <v>0</v>
      </c>
      <c r="AA234" s="119"/>
    </row>
    <row r="235" spans="1:27" x14ac:dyDescent="0.25">
      <c r="A235" s="34" t="s">
        <v>510</v>
      </c>
      <c r="B235" s="36" t="s">
        <v>511</v>
      </c>
      <c r="C235" s="166" t="s">
        <v>239</v>
      </c>
      <c r="D235" s="166">
        <v>202</v>
      </c>
      <c r="E235" s="166" t="s">
        <v>3608</v>
      </c>
      <c r="F235" s="167" t="s">
        <v>3608</v>
      </c>
      <c r="G235" s="36" t="s">
        <v>165</v>
      </c>
      <c r="H235" s="36" t="s">
        <v>235</v>
      </c>
      <c r="I235" s="186">
        <v>2100</v>
      </c>
      <c r="J235" s="168">
        <v>6</v>
      </c>
      <c r="K235" s="133">
        <v>34</v>
      </c>
      <c r="L235" s="150">
        <v>37.6</v>
      </c>
      <c r="M235" s="133">
        <v>0</v>
      </c>
      <c r="N235" s="133">
        <v>0</v>
      </c>
      <c r="O235" s="130">
        <v>184</v>
      </c>
      <c r="P235" s="37">
        <f t="shared" si="71"/>
        <v>225.60000000000002</v>
      </c>
      <c r="Q235" s="38">
        <f t="shared" si="82"/>
        <v>31.739130434782609</v>
      </c>
      <c r="R235" s="35">
        <f t="shared" si="83"/>
        <v>0</v>
      </c>
      <c r="S235" s="35">
        <f t="shared" si="84"/>
        <v>0</v>
      </c>
      <c r="T235" s="139">
        <f t="shared" si="85"/>
        <v>1278.4000000000001</v>
      </c>
      <c r="U235" s="35">
        <f t="shared" si="86"/>
        <v>6918.4000000000005</v>
      </c>
      <c r="V235" s="39" t="str">
        <f t="shared" si="87"/>
        <v>Order specific</v>
      </c>
      <c r="W235" s="39" t="str">
        <f t="shared" si="88"/>
        <v>Order specific</v>
      </c>
      <c r="X235" s="135" t="str">
        <f t="shared" si="89"/>
        <v>C</v>
      </c>
      <c r="Y235" s="39" t="str">
        <f t="shared" si="90"/>
        <v/>
      </c>
      <c r="Z235" s="39">
        <f t="shared" si="91"/>
        <v>0</v>
      </c>
      <c r="AA235" s="119"/>
    </row>
    <row r="236" spans="1:27" x14ac:dyDescent="0.25">
      <c r="A236" s="34" t="s">
        <v>512</v>
      </c>
      <c r="B236" s="36" t="s">
        <v>513</v>
      </c>
      <c r="C236" s="166" t="s">
        <v>239</v>
      </c>
      <c r="D236" s="166">
        <v>202</v>
      </c>
      <c r="E236" s="166" t="s">
        <v>3608</v>
      </c>
      <c r="F236" s="167" t="s">
        <v>3608</v>
      </c>
      <c r="G236" s="36" t="s">
        <v>165</v>
      </c>
      <c r="H236" s="36" t="s">
        <v>235</v>
      </c>
      <c r="I236" s="186">
        <v>2100</v>
      </c>
      <c r="J236" s="168">
        <v>9</v>
      </c>
      <c r="K236" s="133">
        <v>34</v>
      </c>
      <c r="L236" s="150">
        <v>7.6</v>
      </c>
      <c r="M236" s="133">
        <v>0</v>
      </c>
      <c r="N236" s="133">
        <v>0</v>
      </c>
      <c r="O236" s="130">
        <v>184</v>
      </c>
      <c r="P236" s="37">
        <f t="shared" si="71"/>
        <v>68.399999999999991</v>
      </c>
      <c r="Q236" s="38">
        <f t="shared" si="82"/>
        <v>11.902173913043478</v>
      </c>
      <c r="R236" s="35">
        <f t="shared" si="83"/>
        <v>0</v>
      </c>
      <c r="S236" s="35">
        <f t="shared" si="84"/>
        <v>0</v>
      </c>
      <c r="T236" s="139">
        <f t="shared" si="85"/>
        <v>258.39999999999998</v>
      </c>
      <c r="U236" s="35">
        <f t="shared" si="86"/>
        <v>1398.3999999999999</v>
      </c>
      <c r="V236" s="39" t="str">
        <f t="shared" si="87"/>
        <v>Order specific</v>
      </c>
      <c r="W236" s="39" t="str">
        <f t="shared" si="88"/>
        <v>Order specific</v>
      </c>
      <c r="X236" s="135" t="str">
        <f t="shared" si="89"/>
        <v>C</v>
      </c>
      <c r="Y236" s="39" t="str">
        <f t="shared" si="90"/>
        <v/>
      </c>
      <c r="Z236" s="39">
        <f t="shared" si="91"/>
        <v>0</v>
      </c>
      <c r="AA236" s="119"/>
    </row>
    <row r="237" spans="1:27" x14ac:dyDescent="0.25">
      <c r="A237" s="34" t="s">
        <v>514</v>
      </c>
      <c r="B237" s="36" t="s">
        <v>515</v>
      </c>
      <c r="C237" s="166" t="s">
        <v>239</v>
      </c>
      <c r="D237" s="166">
        <v>213</v>
      </c>
      <c r="E237" s="166" t="s">
        <v>3608</v>
      </c>
      <c r="F237" s="167" t="s">
        <v>3608</v>
      </c>
      <c r="G237" s="36" t="s">
        <v>165</v>
      </c>
      <c r="H237" s="36" t="s">
        <v>235</v>
      </c>
      <c r="I237" s="186">
        <v>2100</v>
      </c>
      <c r="J237" s="168">
        <v>265</v>
      </c>
      <c r="K237" s="133">
        <v>0</v>
      </c>
      <c r="L237" s="150">
        <v>87.08</v>
      </c>
      <c r="M237" s="133">
        <v>200</v>
      </c>
      <c r="N237" s="133">
        <v>0</v>
      </c>
      <c r="O237" s="130">
        <v>194</v>
      </c>
      <c r="P237" s="37">
        <f t="shared" si="71"/>
        <v>23076.2</v>
      </c>
      <c r="Q237" s="38">
        <f t="shared" si="82"/>
        <v>16.932989690721651</v>
      </c>
      <c r="R237" s="35">
        <f t="shared" si="83"/>
        <v>17416</v>
      </c>
      <c r="S237" s="35">
        <f t="shared" si="84"/>
        <v>0</v>
      </c>
      <c r="T237" s="139">
        <f t="shared" si="85"/>
        <v>0</v>
      </c>
      <c r="U237" s="35">
        <f t="shared" si="86"/>
        <v>16893.52</v>
      </c>
      <c r="V237" s="39" t="str">
        <f t="shared" si="87"/>
        <v>Order specific</v>
      </c>
      <c r="W237" s="39" t="str">
        <f t="shared" si="88"/>
        <v>Order specific</v>
      </c>
      <c r="X237" s="135" t="str">
        <f t="shared" si="89"/>
        <v>A</v>
      </c>
      <c r="Y237" s="39" t="str">
        <f t="shared" si="90"/>
        <v/>
      </c>
      <c r="Z237" s="39">
        <f t="shared" si="91"/>
        <v>0</v>
      </c>
      <c r="AA237" s="119"/>
    </row>
    <row r="238" spans="1:27" x14ac:dyDescent="0.25">
      <c r="A238" s="34" t="s">
        <v>516</v>
      </c>
      <c r="B238" s="36" t="s">
        <v>517</v>
      </c>
      <c r="C238" s="166" t="s">
        <v>239</v>
      </c>
      <c r="D238" s="166">
        <v>219</v>
      </c>
      <c r="E238" s="166" t="s">
        <v>3608</v>
      </c>
      <c r="F238" s="167" t="s">
        <v>3608</v>
      </c>
      <c r="G238" s="36" t="s">
        <v>165</v>
      </c>
      <c r="H238" s="36" t="s">
        <v>235</v>
      </c>
      <c r="I238" s="186">
        <v>2100</v>
      </c>
      <c r="J238" s="168">
        <v>28</v>
      </c>
      <c r="K238" s="133">
        <v>32</v>
      </c>
      <c r="L238" s="150">
        <v>2.0699999999999998</v>
      </c>
      <c r="M238" s="133">
        <v>0</v>
      </c>
      <c r="N238" s="133">
        <v>0</v>
      </c>
      <c r="O238" s="130">
        <v>194</v>
      </c>
      <c r="P238" s="37">
        <f t="shared" si="71"/>
        <v>57.959999999999994</v>
      </c>
      <c r="Q238" s="38">
        <f t="shared" si="82"/>
        <v>498.58247422680415</v>
      </c>
      <c r="R238" s="35">
        <f t="shared" si="83"/>
        <v>0</v>
      </c>
      <c r="S238" s="35">
        <f t="shared" si="84"/>
        <v>0</v>
      </c>
      <c r="T238" s="139">
        <f t="shared" si="85"/>
        <v>66.239999999999995</v>
      </c>
      <c r="U238" s="35">
        <f t="shared" si="86"/>
        <v>401.58</v>
      </c>
      <c r="V238" s="39" t="str">
        <f t="shared" si="87"/>
        <v>Order specific</v>
      </c>
      <c r="W238" s="39" t="str">
        <f t="shared" si="88"/>
        <v>Order specific</v>
      </c>
      <c r="X238" s="135" t="str">
        <f t="shared" si="89"/>
        <v>C</v>
      </c>
      <c r="Y238" s="39" t="str">
        <f t="shared" si="90"/>
        <v/>
      </c>
      <c r="Z238" s="39">
        <f t="shared" si="91"/>
        <v>0</v>
      </c>
      <c r="AA238" s="119"/>
    </row>
    <row r="239" spans="1:27" x14ac:dyDescent="0.25">
      <c r="A239" s="34" t="s">
        <v>518</v>
      </c>
      <c r="B239" s="36" t="s">
        <v>519</v>
      </c>
      <c r="C239" s="166" t="s">
        <v>239</v>
      </c>
      <c r="D239" s="166">
        <v>202</v>
      </c>
      <c r="E239" s="166" t="s">
        <v>3608</v>
      </c>
      <c r="F239" s="167" t="s">
        <v>3608</v>
      </c>
      <c r="G239" s="36" t="s">
        <v>165</v>
      </c>
      <c r="H239" s="36" t="s">
        <v>235</v>
      </c>
      <c r="I239" s="186">
        <v>2100</v>
      </c>
      <c r="J239" s="168">
        <v>180</v>
      </c>
      <c r="K239" s="133">
        <v>0</v>
      </c>
      <c r="L239" s="150">
        <v>0.6</v>
      </c>
      <c r="M239" s="133">
        <v>0</v>
      </c>
      <c r="N239" s="133">
        <v>0</v>
      </c>
      <c r="O239" s="130">
        <v>183</v>
      </c>
      <c r="P239" s="37">
        <f t="shared" si="71"/>
        <v>108</v>
      </c>
      <c r="Q239" s="38">
        <f t="shared" si="82"/>
        <v>55.84699453551913</v>
      </c>
      <c r="R239" s="35">
        <f t="shared" si="83"/>
        <v>0</v>
      </c>
      <c r="S239" s="35">
        <f t="shared" si="84"/>
        <v>0</v>
      </c>
      <c r="T239" s="139">
        <f t="shared" si="85"/>
        <v>0</v>
      </c>
      <c r="U239" s="35">
        <f t="shared" si="86"/>
        <v>109.8</v>
      </c>
      <c r="V239" s="39" t="str">
        <f t="shared" si="87"/>
        <v>Order specific</v>
      </c>
      <c r="W239" s="39" t="str">
        <f t="shared" si="88"/>
        <v>Order specific</v>
      </c>
      <c r="X239" s="135" t="str">
        <f t="shared" si="89"/>
        <v>C</v>
      </c>
      <c r="Y239" s="39" t="str">
        <f t="shared" si="90"/>
        <v/>
      </c>
      <c r="Z239" s="39">
        <f t="shared" si="91"/>
        <v>0</v>
      </c>
      <c r="AA239" s="119"/>
    </row>
    <row r="240" spans="1:27" x14ac:dyDescent="0.25">
      <c r="A240" s="34" t="s">
        <v>520</v>
      </c>
      <c r="B240" s="36" t="s">
        <v>521</v>
      </c>
      <c r="C240" s="166" t="s">
        <v>239</v>
      </c>
      <c r="D240" s="166">
        <v>202</v>
      </c>
      <c r="E240" s="166" t="s">
        <v>3608</v>
      </c>
      <c r="F240" s="167" t="s">
        <v>3608</v>
      </c>
      <c r="G240" s="36" t="s">
        <v>165</v>
      </c>
      <c r="H240" s="36" t="s">
        <v>235</v>
      </c>
      <c r="I240" s="186">
        <v>2100</v>
      </c>
      <c r="J240" s="168">
        <v>281</v>
      </c>
      <c r="K240" s="133">
        <v>20</v>
      </c>
      <c r="L240" s="150">
        <v>23.99</v>
      </c>
      <c r="M240" s="133">
        <v>0</v>
      </c>
      <c r="N240" s="133">
        <v>0</v>
      </c>
      <c r="O240" s="130">
        <v>175</v>
      </c>
      <c r="P240" s="37">
        <f t="shared" si="71"/>
        <v>6741.19</v>
      </c>
      <c r="Q240" s="38">
        <f t="shared" si="82"/>
        <v>375.42857142857139</v>
      </c>
      <c r="R240" s="35">
        <f t="shared" si="83"/>
        <v>0</v>
      </c>
      <c r="S240" s="35">
        <f t="shared" si="84"/>
        <v>0</v>
      </c>
      <c r="T240" s="139">
        <f t="shared" si="85"/>
        <v>479.79999999999995</v>
      </c>
      <c r="U240" s="35">
        <f t="shared" si="86"/>
        <v>4198.25</v>
      </c>
      <c r="V240" s="39" t="str">
        <f t="shared" si="87"/>
        <v>Order specific</v>
      </c>
      <c r="W240" s="39" t="str">
        <f t="shared" si="88"/>
        <v>Order specific</v>
      </c>
      <c r="X240" s="135" t="str">
        <f t="shared" si="89"/>
        <v>B</v>
      </c>
      <c r="Y240" s="39" t="str">
        <f t="shared" si="90"/>
        <v/>
      </c>
      <c r="Z240" s="39">
        <f t="shared" si="91"/>
        <v>0</v>
      </c>
      <c r="AA240" s="119"/>
    </row>
    <row r="241" spans="1:27" x14ac:dyDescent="0.25">
      <c r="A241" s="34" t="s">
        <v>522</v>
      </c>
      <c r="B241" s="36" t="s">
        <v>523</v>
      </c>
      <c r="C241" s="166" t="s">
        <v>239</v>
      </c>
      <c r="D241" s="166">
        <v>219</v>
      </c>
      <c r="E241" s="166" t="s">
        <v>3608</v>
      </c>
      <c r="F241" s="167" t="s">
        <v>3608</v>
      </c>
      <c r="G241" s="36" t="s">
        <v>165</v>
      </c>
      <c r="H241" s="36" t="s">
        <v>235</v>
      </c>
      <c r="I241" s="186">
        <v>2100</v>
      </c>
      <c r="J241" s="168">
        <v>16</v>
      </c>
      <c r="K241" s="133">
        <v>34</v>
      </c>
      <c r="L241" s="150">
        <v>1.54</v>
      </c>
      <c r="M241" s="133">
        <v>0</v>
      </c>
      <c r="N241" s="133">
        <v>0</v>
      </c>
      <c r="O241" s="130">
        <v>183</v>
      </c>
      <c r="P241" s="37">
        <f t="shared" si="71"/>
        <v>24.64</v>
      </c>
      <c r="Q241" s="38">
        <f t="shared" si="82"/>
        <v>560.46448087431691</v>
      </c>
      <c r="R241" s="35">
        <f t="shared" si="83"/>
        <v>0</v>
      </c>
      <c r="S241" s="35">
        <f t="shared" si="84"/>
        <v>0</v>
      </c>
      <c r="T241" s="139">
        <f t="shared" si="85"/>
        <v>52.36</v>
      </c>
      <c r="U241" s="35">
        <f t="shared" si="86"/>
        <v>281.82</v>
      </c>
      <c r="V241" s="39" t="str">
        <f t="shared" si="87"/>
        <v>Order specific</v>
      </c>
      <c r="W241" s="39" t="str">
        <f t="shared" si="88"/>
        <v>Order specific</v>
      </c>
      <c r="X241" s="135" t="str">
        <f t="shared" si="89"/>
        <v>C</v>
      </c>
      <c r="Y241" s="39" t="str">
        <f t="shared" si="90"/>
        <v/>
      </c>
      <c r="Z241" s="39">
        <f t="shared" si="91"/>
        <v>0</v>
      </c>
      <c r="AA241" s="119"/>
    </row>
    <row r="242" spans="1:27" x14ac:dyDescent="0.25">
      <c r="A242" s="34" t="s">
        <v>524</v>
      </c>
      <c r="B242" s="36" t="s">
        <v>525</v>
      </c>
      <c r="C242" s="166" t="s">
        <v>239</v>
      </c>
      <c r="D242" s="166">
        <v>202</v>
      </c>
      <c r="E242" s="166" t="s">
        <v>3608</v>
      </c>
      <c r="F242" s="167" t="s">
        <v>3608</v>
      </c>
      <c r="G242" s="36" t="s">
        <v>165</v>
      </c>
      <c r="H242" s="36" t="s">
        <v>235</v>
      </c>
      <c r="I242" s="186">
        <v>2100</v>
      </c>
      <c r="J242" s="168">
        <v>276</v>
      </c>
      <c r="K242" s="133">
        <v>0</v>
      </c>
      <c r="L242" s="150">
        <v>0.95</v>
      </c>
      <c r="M242" s="133">
        <v>0</v>
      </c>
      <c r="N242" s="133">
        <v>0</v>
      </c>
      <c r="O242" s="130">
        <v>184</v>
      </c>
      <c r="P242" s="37">
        <f t="shared" si="71"/>
        <v>262.2</v>
      </c>
      <c r="Q242" s="38">
        <f t="shared" si="82"/>
        <v>31.739130434782609</v>
      </c>
      <c r="R242" s="35">
        <f t="shared" si="83"/>
        <v>0</v>
      </c>
      <c r="S242" s="35">
        <f t="shared" si="84"/>
        <v>0</v>
      </c>
      <c r="T242" s="139">
        <f t="shared" si="85"/>
        <v>0</v>
      </c>
      <c r="U242" s="35">
        <f t="shared" si="86"/>
        <v>174.79999999999998</v>
      </c>
      <c r="V242" s="39" t="str">
        <f t="shared" si="87"/>
        <v>Order specific</v>
      </c>
      <c r="W242" s="39" t="str">
        <f t="shared" si="88"/>
        <v>Order specific</v>
      </c>
      <c r="X242" s="135" t="str">
        <f t="shared" si="89"/>
        <v>C</v>
      </c>
      <c r="Y242" s="39" t="str">
        <f t="shared" si="90"/>
        <v/>
      </c>
      <c r="Z242" s="39">
        <f t="shared" si="91"/>
        <v>0</v>
      </c>
      <c r="AA242" s="119"/>
    </row>
    <row r="243" spans="1:27" x14ac:dyDescent="0.25">
      <c r="A243" s="34" t="s">
        <v>526</v>
      </c>
      <c r="B243" s="36" t="s">
        <v>527</v>
      </c>
      <c r="C243" s="166" t="s">
        <v>239</v>
      </c>
      <c r="D243" s="166">
        <v>202</v>
      </c>
      <c r="E243" s="166" t="s">
        <v>3608</v>
      </c>
      <c r="F243" s="167" t="s">
        <v>3608</v>
      </c>
      <c r="G243" s="36" t="s">
        <v>165</v>
      </c>
      <c r="H243" s="36" t="s">
        <v>235</v>
      </c>
      <c r="I243" s="186">
        <v>2100</v>
      </c>
      <c r="J243" s="168">
        <v>16</v>
      </c>
      <c r="K243" s="133">
        <v>34</v>
      </c>
      <c r="L243" s="150">
        <v>48.06</v>
      </c>
      <c r="M243" s="133">
        <v>0</v>
      </c>
      <c r="N243" s="133">
        <v>0</v>
      </c>
      <c r="O243" s="130">
        <v>183</v>
      </c>
      <c r="P243" s="37">
        <f t="shared" si="71"/>
        <v>768.96</v>
      </c>
      <c r="Q243" s="38">
        <f t="shared" si="82"/>
        <v>550.49180327868851</v>
      </c>
      <c r="R243" s="35">
        <f t="shared" si="83"/>
        <v>0</v>
      </c>
      <c r="S243" s="35">
        <f t="shared" si="84"/>
        <v>0</v>
      </c>
      <c r="T243" s="139">
        <f t="shared" si="85"/>
        <v>1634.04</v>
      </c>
      <c r="U243" s="35">
        <f t="shared" si="86"/>
        <v>8794.98</v>
      </c>
      <c r="V243" s="39" t="str">
        <f t="shared" si="87"/>
        <v>Order specific</v>
      </c>
      <c r="W243" s="39" t="str">
        <f t="shared" si="88"/>
        <v>Order specific</v>
      </c>
      <c r="X243" s="135" t="str">
        <f t="shared" si="89"/>
        <v>C</v>
      </c>
      <c r="Y243" s="39" t="str">
        <f t="shared" si="90"/>
        <v/>
      </c>
      <c r="Z243" s="39">
        <f t="shared" si="91"/>
        <v>0</v>
      </c>
      <c r="AA243" s="119"/>
    </row>
    <row r="244" spans="1:27" x14ac:dyDescent="0.25">
      <c r="A244" s="34" t="s">
        <v>528</v>
      </c>
      <c r="B244" s="36" t="s">
        <v>529</v>
      </c>
      <c r="C244" s="166" t="s">
        <v>239</v>
      </c>
      <c r="D244" s="166">
        <v>202</v>
      </c>
      <c r="E244" s="166" t="s">
        <v>3608</v>
      </c>
      <c r="F244" s="167" t="s">
        <v>3608</v>
      </c>
      <c r="G244" s="36" t="s">
        <v>165</v>
      </c>
      <c r="H244" s="36" t="s">
        <v>235</v>
      </c>
      <c r="I244" s="186">
        <v>2100</v>
      </c>
      <c r="J244" s="168">
        <v>16</v>
      </c>
      <c r="K244" s="133">
        <v>34</v>
      </c>
      <c r="L244" s="150">
        <v>8.2100000000000009</v>
      </c>
      <c r="M244" s="133">
        <v>0</v>
      </c>
      <c r="N244" s="133">
        <v>0</v>
      </c>
      <c r="O244" s="130">
        <v>183</v>
      </c>
      <c r="P244" s="37">
        <f t="shared" si="71"/>
        <v>131.36000000000001</v>
      </c>
      <c r="Q244" s="38">
        <f t="shared" si="82"/>
        <v>31.912568306010929</v>
      </c>
      <c r="R244" s="35">
        <f t="shared" si="83"/>
        <v>0</v>
      </c>
      <c r="S244" s="35">
        <f t="shared" si="84"/>
        <v>0</v>
      </c>
      <c r="T244" s="139">
        <f t="shared" si="85"/>
        <v>279.14000000000004</v>
      </c>
      <c r="U244" s="35">
        <f t="shared" si="86"/>
        <v>1502.43</v>
      </c>
      <c r="V244" s="39" t="str">
        <f t="shared" si="87"/>
        <v>Order specific</v>
      </c>
      <c r="W244" s="39" t="str">
        <f t="shared" si="88"/>
        <v>Order specific</v>
      </c>
      <c r="X244" s="135" t="str">
        <f t="shared" si="89"/>
        <v>C</v>
      </c>
      <c r="Y244" s="39" t="str">
        <f t="shared" si="90"/>
        <v/>
      </c>
      <c r="Z244" s="39">
        <f t="shared" si="91"/>
        <v>0</v>
      </c>
      <c r="AA244" s="119"/>
    </row>
    <row r="245" spans="1:27" x14ac:dyDescent="0.25">
      <c r="A245" s="34" t="s">
        <v>2747</v>
      </c>
      <c r="B245" s="36" t="s">
        <v>530</v>
      </c>
      <c r="C245" s="166" t="s">
        <v>239</v>
      </c>
      <c r="D245" s="166">
        <v>202</v>
      </c>
      <c r="E245" s="166" t="s">
        <v>3608</v>
      </c>
      <c r="F245" s="167" t="s">
        <v>3608</v>
      </c>
      <c r="G245" s="36" t="s">
        <v>165</v>
      </c>
      <c r="H245" s="36" t="s">
        <v>235</v>
      </c>
      <c r="I245" s="186">
        <v>2100</v>
      </c>
      <c r="J245" s="168">
        <v>1</v>
      </c>
      <c r="K245" s="133">
        <v>102</v>
      </c>
      <c r="L245" s="150">
        <v>0.75</v>
      </c>
      <c r="M245" s="133">
        <v>0</v>
      </c>
      <c r="N245" s="133">
        <v>0</v>
      </c>
      <c r="O245" s="130">
        <v>556</v>
      </c>
      <c r="P245" s="37">
        <f t="shared" si="71"/>
        <v>0.75</v>
      </c>
      <c r="Q245" s="38">
        <f t="shared" si="82"/>
        <v>10.503597122302159</v>
      </c>
      <c r="R245" s="35">
        <f t="shared" si="83"/>
        <v>0</v>
      </c>
      <c r="S245" s="35">
        <f t="shared" si="84"/>
        <v>0</v>
      </c>
      <c r="T245" s="139">
        <f t="shared" si="85"/>
        <v>76.5</v>
      </c>
      <c r="U245" s="35">
        <f t="shared" si="86"/>
        <v>417</v>
      </c>
      <c r="V245" s="39" t="str">
        <f t="shared" si="87"/>
        <v>Order specific</v>
      </c>
      <c r="W245" s="39" t="str">
        <f t="shared" si="88"/>
        <v>Order specific</v>
      </c>
      <c r="X245" s="135" t="str">
        <f t="shared" si="89"/>
        <v>C</v>
      </c>
      <c r="Y245" s="39" t="str">
        <f t="shared" si="90"/>
        <v/>
      </c>
      <c r="Z245" s="39">
        <f t="shared" si="91"/>
        <v>0</v>
      </c>
      <c r="AA245" s="119"/>
    </row>
    <row r="246" spans="1:27" x14ac:dyDescent="0.25">
      <c r="A246" s="34" t="s">
        <v>2748</v>
      </c>
      <c r="B246" s="36" t="s">
        <v>531</v>
      </c>
      <c r="C246" s="166" t="s">
        <v>239</v>
      </c>
      <c r="D246" s="166">
        <v>202</v>
      </c>
      <c r="E246" s="166" t="s">
        <v>3608</v>
      </c>
      <c r="F246" s="167" t="s">
        <v>3608</v>
      </c>
      <c r="G246" s="36" t="s">
        <v>165</v>
      </c>
      <c r="H246" s="36" t="s">
        <v>235</v>
      </c>
      <c r="I246" s="186">
        <v>2100</v>
      </c>
      <c r="J246" s="168">
        <v>16</v>
      </c>
      <c r="K246" s="133">
        <v>34</v>
      </c>
      <c r="L246" s="150">
        <v>2.56</v>
      </c>
      <c r="M246" s="133">
        <v>0</v>
      </c>
      <c r="N246" s="133">
        <v>0</v>
      </c>
      <c r="O246" s="130">
        <v>185</v>
      </c>
      <c r="P246" s="37">
        <f t="shared" si="71"/>
        <v>40.96</v>
      </c>
      <c r="Q246" s="38">
        <f t="shared" si="82"/>
        <v>1.972972972972973</v>
      </c>
      <c r="R246" s="35">
        <f t="shared" si="83"/>
        <v>0</v>
      </c>
      <c r="S246" s="35">
        <f t="shared" si="84"/>
        <v>0</v>
      </c>
      <c r="T246" s="139">
        <f t="shared" si="85"/>
        <v>87.04</v>
      </c>
      <c r="U246" s="35">
        <f t="shared" si="86"/>
        <v>473.6</v>
      </c>
      <c r="V246" s="39" t="str">
        <f t="shared" si="87"/>
        <v>Order specific</v>
      </c>
      <c r="W246" s="39" t="str">
        <f t="shared" si="88"/>
        <v>Order specific</v>
      </c>
      <c r="X246" s="135" t="str">
        <f t="shared" si="89"/>
        <v>C</v>
      </c>
      <c r="Y246" s="39" t="str">
        <f t="shared" si="90"/>
        <v/>
      </c>
      <c r="Z246" s="39">
        <f t="shared" si="91"/>
        <v>0</v>
      </c>
      <c r="AA246" s="119"/>
    </row>
    <row r="247" spans="1:27" x14ac:dyDescent="0.25">
      <c r="A247" s="34" t="s">
        <v>2749</v>
      </c>
      <c r="B247" s="36" t="s">
        <v>532</v>
      </c>
      <c r="C247" s="166" t="s">
        <v>239</v>
      </c>
      <c r="D247" s="166">
        <v>202</v>
      </c>
      <c r="E247" s="166" t="s">
        <v>3608</v>
      </c>
      <c r="F247" s="167" t="s">
        <v>3608</v>
      </c>
      <c r="G247" s="36" t="s">
        <v>165</v>
      </c>
      <c r="H247" s="36" t="s">
        <v>235</v>
      </c>
      <c r="I247" s="186">
        <v>2100</v>
      </c>
      <c r="J247" s="168">
        <v>16</v>
      </c>
      <c r="K247" s="133">
        <v>34</v>
      </c>
      <c r="L247" s="150">
        <v>18.45</v>
      </c>
      <c r="M247" s="133">
        <v>0</v>
      </c>
      <c r="N247" s="133">
        <v>0</v>
      </c>
      <c r="O247" s="130">
        <v>183</v>
      </c>
      <c r="P247" s="37">
        <f t="shared" si="71"/>
        <v>295.2</v>
      </c>
      <c r="Q247" s="38">
        <f t="shared" si="82"/>
        <v>31.912568306010929</v>
      </c>
      <c r="R247" s="35">
        <f t="shared" si="83"/>
        <v>0</v>
      </c>
      <c r="S247" s="35">
        <f t="shared" si="84"/>
        <v>0</v>
      </c>
      <c r="T247" s="139">
        <f t="shared" si="85"/>
        <v>627.29999999999995</v>
      </c>
      <c r="U247" s="35">
        <f t="shared" si="86"/>
        <v>3376.35</v>
      </c>
      <c r="V247" s="39" t="str">
        <f t="shared" si="87"/>
        <v>Order specific</v>
      </c>
      <c r="W247" s="39" t="str">
        <f t="shared" si="88"/>
        <v>Order specific</v>
      </c>
      <c r="X247" s="135" t="str">
        <f t="shared" si="89"/>
        <v>C</v>
      </c>
      <c r="Y247" s="39" t="str">
        <f t="shared" si="90"/>
        <v/>
      </c>
      <c r="Z247" s="39">
        <f t="shared" si="91"/>
        <v>0</v>
      </c>
      <c r="AA247" s="119"/>
    </row>
    <row r="248" spans="1:27" x14ac:dyDescent="0.25">
      <c r="A248" s="34" t="s">
        <v>2750</v>
      </c>
      <c r="B248" s="36" t="s">
        <v>533</v>
      </c>
      <c r="C248" s="166" t="s">
        <v>239</v>
      </c>
      <c r="D248" s="166">
        <v>202</v>
      </c>
      <c r="E248" s="166" t="s">
        <v>3608</v>
      </c>
      <c r="F248" s="167" t="s">
        <v>3608</v>
      </c>
      <c r="G248" s="36" t="s">
        <v>165</v>
      </c>
      <c r="H248" s="36" t="s">
        <v>235</v>
      </c>
      <c r="I248" s="186">
        <v>2100</v>
      </c>
      <c r="J248" s="168">
        <v>34</v>
      </c>
      <c r="K248" s="133">
        <v>33</v>
      </c>
      <c r="L248" s="150">
        <v>1.56</v>
      </c>
      <c r="M248" s="133">
        <v>0</v>
      </c>
      <c r="N248" s="133">
        <v>0</v>
      </c>
      <c r="O248" s="130">
        <v>166</v>
      </c>
      <c r="P248" s="37">
        <f t="shared" si="71"/>
        <v>53.04</v>
      </c>
      <c r="Q248" s="38">
        <f t="shared" si="82"/>
        <v>35.180722891566269</v>
      </c>
      <c r="R248" s="35">
        <f t="shared" si="83"/>
        <v>0</v>
      </c>
      <c r="S248" s="35">
        <f t="shared" si="84"/>
        <v>0</v>
      </c>
      <c r="T248" s="139">
        <f t="shared" si="85"/>
        <v>51.480000000000004</v>
      </c>
      <c r="U248" s="35">
        <f t="shared" si="86"/>
        <v>258.96000000000004</v>
      </c>
      <c r="V248" s="39" t="str">
        <f t="shared" si="87"/>
        <v>Order specific</v>
      </c>
      <c r="W248" s="39" t="str">
        <f t="shared" si="88"/>
        <v>Order specific</v>
      </c>
      <c r="X248" s="135" t="str">
        <f t="shared" si="89"/>
        <v>C</v>
      </c>
      <c r="Y248" s="39" t="str">
        <f t="shared" si="90"/>
        <v/>
      </c>
      <c r="Z248" s="39">
        <f t="shared" si="91"/>
        <v>0</v>
      </c>
      <c r="AA248" s="119"/>
    </row>
    <row r="249" spans="1:27" x14ac:dyDescent="0.25">
      <c r="A249" s="34" t="s">
        <v>2751</v>
      </c>
      <c r="B249" s="36" t="s">
        <v>534</v>
      </c>
      <c r="C249" s="166" t="s">
        <v>239</v>
      </c>
      <c r="D249" s="166">
        <v>202</v>
      </c>
      <c r="E249" s="166" t="s">
        <v>3608</v>
      </c>
      <c r="F249" s="167" t="s">
        <v>3608</v>
      </c>
      <c r="G249" s="36" t="s">
        <v>165</v>
      </c>
      <c r="H249" s="36" t="s">
        <v>235</v>
      </c>
      <c r="I249" s="186">
        <v>2100</v>
      </c>
      <c r="J249" s="168">
        <v>16</v>
      </c>
      <c r="K249" s="133">
        <v>34</v>
      </c>
      <c r="L249" s="150">
        <v>41.83</v>
      </c>
      <c r="M249" s="133">
        <v>0</v>
      </c>
      <c r="N249" s="133">
        <v>0</v>
      </c>
      <c r="O249" s="130">
        <v>170</v>
      </c>
      <c r="P249" s="37">
        <f t="shared" si="71"/>
        <v>669.28</v>
      </c>
      <c r="Q249" s="38">
        <f t="shared" si="82"/>
        <v>73</v>
      </c>
      <c r="R249" s="35">
        <f t="shared" si="83"/>
        <v>0</v>
      </c>
      <c r="S249" s="35">
        <f t="shared" si="84"/>
        <v>0</v>
      </c>
      <c r="T249" s="139">
        <f t="shared" si="85"/>
        <v>1422.22</v>
      </c>
      <c r="U249" s="35">
        <f t="shared" si="86"/>
        <v>7111.0999999999995</v>
      </c>
      <c r="V249" s="39" t="str">
        <f t="shared" si="87"/>
        <v>Order specific</v>
      </c>
      <c r="W249" s="39" t="str">
        <f t="shared" si="88"/>
        <v>Order specific</v>
      </c>
      <c r="X249" s="135" t="str">
        <f t="shared" si="89"/>
        <v>C</v>
      </c>
      <c r="Y249" s="39" t="str">
        <f t="shared" si="90"/>
        <v/>
      </c>
      <c r="Z249" s="39">
        <f t="shared" si="91"/>
        <v>0</v>
      </c>
      <c r="AA249" s="119"/>
    </row>
    <row r="250" spans="1:27" x14ac:dyDescent="0.25">
      <c r="A250" s="34" t="s">
        <v>535</v>
      </c>
      <c r="B250" s="36" t="s">
        <v>536</v>
      </c>
      <c r="C250" s="166" t="s">
        <v>239</v>
      </c>
      <c r="D250" s="166">
        <v>202</v>
      </c>
      <c r="E250" s="166" t="s">
        <v>3608</v>
      </c>
      <c r="F250" s="167" t="s">
        <v>3608</v>
      </c>
      <c r="G250" s="36" t="s">
        <v>165</v>
      </c>
      <c r="H250" s="36" t="s">
        <v>235</v>
      </c>
      <c r="I250" s="186">
        <v>2100</v>
      </c>
      <c r="J250" s="168">
        <v>16</v>
      </c>
      <c r="K250" s="133">
        <v>34</v>
      </c>
      <c r="L250" s="150">
        <v>22.05</v>
      </c>
      <c r="M250" s="133">
        <v>0</v>
      </c>
      <c r="N250" s="133">
        <v>0</v>
      </c>
      <c r="O250" s="130">
        <v>183</v>
      </c>
      <c r="P250" s="37">
        <f t="shared" si="71"/>
        <v>352.8</v>
      </c>
      <c r="Q250" s="38">
        <f t="shared" si="82"/>
        <v>31.912568306010929</v>
      </c>
      <c r="R250" s="35">
        <f t="shared" si="83"/>
        <v>0</v>
      </c>
      <c r="S250" s="35">
        <f t="shared" si="84"/>
        <v>0</v>
      </c>
      <c r="T250" s="139">
        <f t="shared" si="85"/>
        <v>749.7</v>
      </c>
      <c r="U250" s="35">
        <f t="shared" si="86"/>
        <v>4035.15</v>
      </c>
      <c r="V250" s="39" t="str">
        <f t="shared" si="87"/>
        <v>Order specific</v>
      </c>
      <c r="W250" s="39" t="str">
        <f t="shared" si="88"/>
        <v>Order specific</v>
      </c>
      <c r="X250" s="135" t="str">
        <f t="shared" si="89"/>
        <v>C</v>
      </c>
      <c r="Y250" s="39" t="str">
        <f t="shared" si="90"/>
        <v/>
      </c>
      <c r="Z250" s="39">
        <f t="shared" si="91"/>
        <v>0</v>
      </c>
      <c r="AA250" s="119"/>
    </row>
    <row r="251" spans="1:27" x14ac:dyDescent="0.25">
      <c r="A251" s="34" t="s">
        <v>2752</v>
      </c>
      <c r="B251" s="36" t="s">
        <v>538</v>
      </c>
      <c r="C251" s="166" t="s">
        <v>197</v>
      </c>
      <c r="D251" s="166">
        <v>202</v>
      </c>
      <c r="E251" s="166" t="s">
        <v>3608</v>
      </c>
      <c r="F251" s="167" t="s">
        <v>3608</v>
      </c>
      <c r="G251" s="36" t="s">
        <v>249</v>
      </c>
      <c r="H251" s="36" t="s">
        <v>249</v>
      </c>
      <c r="I251" s="186" t="s">
        <v>197</v>
      </c>
      <c r="J251" s="168">
        <v>57</v>
      </c>
      <c r="K251" s="133">
        <v>0</v>
      </c>
      <c r="L251" s="150">
        <v>172.43</v>
      </c>
      <c r="M251" s="133">
        <v>0</v>
      </c>
      <c r="N251" s="133">
        <v>0</v>
      </c>
      <c r="O251" s="130">
        <v>2830</v>
      </c>
      <c r="P251" s="37">
        <f t="shared" si="71"/>
        <v>9828.51</v>
      </c>
      <c r="Q251" s="38">
        <f t="shared" si="82"/>
        <v>2.0636042402826855</v>
      </c>
      <c r="R251" s="35">
        <f t="shared" si="83"/>
        <v>0</v>
      </c>
      <c r="S251" s="35">
        <f t="shared" si="84"/>
        <v>0</v>
      </c>
      <c r="T251" s="139">
        <f t="shared" si="85"/>
        <v>0</v>
      </c>
      <c r="U251" s="35">
        <f t="shared" si="86"/>
        <v>487976.9</v>
      </c>
      <c r="V251" s="39" t="str">
        <f t="shared" si="87"/>
        <v>&lt;15 days</v>
      </c>
      <c r="W251" s="39">
        <f t="shared" si="88"/>
        <v>1</v>
      </c>
      <c r="X251" s="135" t="str">
        <f t="shared" si="89"/>
        <v>A</v>
      </c>
      <c r="Y251" s="39">
        <f t="shared" si="90"/>
        <v>7</v>
      </c>
      <c r="Z251" s="39">
        <f t="shared" si="91"/>
        <v>0</v>
      </c>
      <c r="AA251" s="119"/>
    </row>
    <row r="252" spans="1:27" x14ac:dyDescent="0.25">
      <c r="A252" s="34" t="s">
        <v>2753</v>
      </c>
      <c r="B252" s="36" t="s">
        <v>539</v>
      </c>
      <c r="C252" s="166" t="s">
        <v>197</v>
      </c>
      <c r="D252" s="166">
        <v>202</v>
      </c>
      <c r="E252" s="166" t="s">
        <v>3608</v>
      </c>
      <c r="F252" s="167" t="s">
        <v>3608</v>
      </c>
      <c r="G252" s="36" t="s">
        <v>249</v>
      </c>
      <c r="H252" s="36" t="s">
        <v>249</v>
      </c>
      <c r="I252" s="186" t="s">
        <v>197</v>
      </c>
      <c r="J252" s="168">
        <v>51</v>
      </c>
      <c r="K252" s="133">
        <v>0</v>
      </c>
      <c r="L252" s="150">
        <v>33.770000000000003</v>
      </c>
      <c r="M252" s="133">
        <v>0</v>
      </c>
      <c r="N252" s="133">
        <v>0</v>
      </c>
      <c r="O252" s="130">
        <v>3019</v>
      </c>
      <c r="P252" s="37">
        <f t="shared" si="71"/>
        <v>1722.2700000000002</v>
      </c>
      <c r="Q252" s="38">
        <f t="shared" si="82"/>
        <v>6.8913547532295452</v>
      </c>
      <c r="R252" s="35">
        <f t="shared" si="83"/>
        <v>0</v>
      </c>
      <c r="S252" s="35">
        <f t="shared" si="84"/>
        <v>0</v>
      </c>
      <c r="T252" s="139">
        <f t="shared" si="85"/>
        <v>0</v>
      </c>
      <c r="U252" s="35">
        <f t="shared" si="86"/>
        <v>101951.63</v>
      </c>
      <c r="V252" s="39" t="str">
        <f t="shared" si="87"/>
        <v>&lt;15 days</v>
      </c>
      <c r="W252" s="39">
        <f t="shared" si="88"/>
        <v>2</v>
      </c>
      <c r="X252" s="135" t="str">
        <f t="shared" si="89"/>
        <v>B</v>
      </c>
      <c r="Y252" s="39">
        <f t="shared" si="90"/>
        <v>14</v>
      </c>
      <c r="Z252" s="39">
        <f t="shared" si="91"/>
        <v>0</v>
      </c>
      <c r="AA252" s="119"/>
    </row>
    <row r="253" spans="1:27" x14ac:dyDescent="0.25">
      <c r="A253" s="34" t="s">
        <v>2754</v>
      </c>
      <c r="B253" s="36" t="s">
        <v>540</v>
      </c>
      <c r="C253" s="166" t="s">
        <v>197</v>
      </c>
      <c r="D253" s="166">
        <v>202</v>
      </c>
      <c r="E253" s="166" t="s">
        <v>3608</v>
      </c>
      <c r="F253" s="167" t="s">
        <v>3608</v>
      </c>
      <c r="G253" s="36" t="s">
        <v>249</v>
      </c>
      <c r="H253" s="36" t="s">
        <v>249</v>
      </c>
      <c r="I253" s="186" t="s">
        <v>197</v>
      </c>
      <c r="J253" s="168">
        <v>23</v>
      </c>
      <c r="K253" s="133">
        <v>0</v>
      </c>
      <c r="L253" s="150">
        <v>6.3</v>
      </c>
      <c r="M253" s="133">
        <v>0</v>
      </c>
      <c r="N253" s="133">
        <v>0</v>
      </c>
      <c r="O253" s="130">
        <v>2932</v>
      </c>
      <c r="P253" s="37">
        <f t="shared" si="71"/>
        <v>144.9</v>
      </c>
      <c r="Q253" s="38">
        <f t="shared" si="82"/>
        <v>6.3489085948158248</v>
      </c>
      <c r="R253" s="35">
        <f t="shared" si="83"/>
        <v>0</v>
      </c>
      <c r="S253" s="35">
        <f t="shared" si="84"/>
        <v>0</v>
      </c>
      <c r="T253" s="139">
        <f t="shared" si="85"/>
        <v>0</v>
      </c>
      <c r="U253" s="35">
        <f t="shared" si="86"/>
        <v>18471.599999999999</v>
      </c>
      <c r="V253" s="39" t="str">
        <f t="shared" si="87"/>
        <v>&lt;15 days</v>
      </c>
      <c r="W253" s="39">
        <f t="shared" si="88"/>
        <v>2</v>
      </c>
      <c r="X253" s="135" t="str">
        <f t="shared" si="89"/>
        <v>C</v>
      </c>
      <c r="Y253" s="39">
        <f t="shared" si="90"/>
        <v>14</v>
      </c>
      <c r="Z253" s="39">
        <f t="shared" si="91"/>
        <v>0</v>
      </c>
      <c r="AA253" s="119"/>
    </row>
    <row r="254" spans="1:27" x14ac:dyDescent="0.25">
      <c r="A254" s="34" t="s">
        <v>2755</v>
      </c>
      <c r="B254" s="36" t="s">
        <v>541</v>
      </c>
      <c r="C254" s="166" t="s">
        <v>243</v>
      </c>
      <c r="D254" s="166">
        <v>202</v>
      </c>
      <c r="E254" s="166" t="s">
        <v>3608</v>
      </c>
      <c r="F254" s="167" t="s">
        <v>3608</v>
      </c>
      <c r="G254" s="36" t="s">
        <v>244</v>
      </c>
      <c r="H254" s="36" t="s">
        <v>2370</v>
      </c>
      <c r="I254" s="186">
        <v>2600</v>
      </c>
      <c r="J254" s="168">
        <v>325</v>
      </c>
      <c r="K254" s="133">
        <v>400</v>
      </c>
      <c r="L254" s="150">
        <v>1.5</v>
      </c>
      <c r="M254" s="133">
        <v>0</v>
      </c>
      <c r="N254" s="133">
        <v>100</v>
      </c>
      <c r="O254" s="130">
        <v>2089</v>
      </c>
      <c r="P254" s="37">
        <f t="shared" si="71"/>
        <v>487.5</v>
      </c>
      <c r="Q254" s="38">
        <f t="shared" si="82"/>
        <v>4.018669219722355</v>
      </c>
      <c r="R254" s="35">
        <f t="shared" si="83"/>
        <v>0</v>
      </c>
      <c r="S254" s="35">
        <f t="shared" si="84"/>
        <v>75</v>
      </c>
      <c r="T254" s="139">
        <f t="shared" si="85"/>
        <v>600</v>
      </c>
      <c r="U254" s="35">
        <f t="shared" si="86"/>
        <v>3133.5</v>
      </c>
      <c r="V254" s="39" t="str">
        <f t="shared" si="87"/>
        <v>&lt;15 days</v>
      </c>
      <c r="W254" s="39">
        <f t="shared" si="88"/>
        <v>3</v>
      </c>
      <c r="X254" s="135" t="str">
        <f t="shared" si="89"/>
        <v>C</v>
      </c>
      <c r="Y254" s="39">
        <f t="shared" si="90"/>
        <v>21</v>
      </c>
      <c r="Z254" s="39">
        <f t="shared" si="91"/>
        <v>0</v>
      </c>
      <c r="AA254" s="119"/>
    </row>
    <row r="255" spans="1:27" x14ac:dyDescent="0.25">
      <c r="A255" s="34" t="s">
        <v>2756</v>
      </c>
      <c r="B255" s="36" t="s">
        <v>542</v>
      </c>
      <c r="C255" s="166" t="s">
        <v>239</v>
      </c>
      <c r="D255" s="166">
        <v>202</v>
      </c>
      <c r="E255" s="166" t="s">
        <v>3608</v>
      </c>
      <c r="F255" s="167" t="s">
        <v>3608</v>
      </c>
      <c r="G255" s="36" t="s">
        <v>165</v>
      </c>
      <c r="H255" s="36" t="s">
        <v>235</v>
      </c>
      <c r="I255" s="186">
        <v>2100</v>
      </c>
      <c r="J255" s="168">
        <v>16</v>
      </c>
      <c r="K255" s="133">
        <v>34</v>
      </c>
      <c r="L255" s="150">
        <v>3.92</v>
      </c>
      <c r="M255" s="133">
        <v>0</v>
      </c>
      <c r="N255" s="133">
        <v>0</v>
      </c>
      <c r="O255" s="130">
        <v>170</v>
      </c>
      <c r="P255" s="37">
        <f t="shared" si="71"/>
        <v>62.72</v>
      </c>
      <c r="Q255" s="38">
        <f t="shared" si="82"/>
        <v>697.7941176470589</v>
      </c>
      <c r="R255" s="35">
        <f t="shared" si="83"/>
        <v>0</v>
      </c>
      <c r="S255" s="35">
        <f t="shared" si="84"/>
        <v>0</v>
      </c>
      <c r="T255" s="139">
        <f t="shared" si="85"/>
        <v>133.28</v>
      </c>
      <c r="U255" s="35">
        <f t="shared" si="86"/>
        <v>666.4</v>
      </c>
      <c r="V255" s="39" t="str">
        <f t="shared" si="87"/>
        <v>Order specific</v>
      </c>
      <c r="W255" s="39" t="str">
        <f t="shared" si="88"/>
        <v>Order specific</v>
      </c>
      <c r="X255" s="135" t="str">
        <f t="shared" si="89"/>
        <v>C</v>
      </c>
      <c r="Y255" s="39" t="str">
        <f t="shared" si="90"/>
        <v/>
      </c>
      <c r="Z255" s="39">
        <f t="shared" si="91"/>
        <v>0</v>
      </c>
      <c r="AA255" s="119"/>
    </row>
    <row r="256" spans="1:27" x14ac:dyDescent="0.25">
      <c r="A256" s="34" t="s">
        <v>2757</v>
      </c>
      <c r="B256" s="36" t="s">
        <v>543</v>
      </c>
      <c r="C256" s="166" t="s">
        <v>243</v>
      </c>
      <c r="D256" s="166">
        <v>202</v>
      </c>
      <c r="E256" s="166" t="s">
        <v>3608</v>
      </c>
      <c r="F256" s="167" t="s">
        <v>3608</v>
      </c>
      <c r="G256" s="36" t="s">
        <v>244</v>
      </c>
      <c r="H256" s="36" t="s">
        <v>2370</v>
      </c>
      <c r="I256" s="186">
        <v>2600</v>
      </c>
      <c r="J256" s="168">
        <v>302</v>
      </c>
      <c r="K256" s="133">
        <v>300</v>
      </c>
      <c r="L256" s="150">
        <v>3.8</v>
      </c>
      <c r="M256" s="133">
        <v>0</v>
      </c>
      <c r="N256" s="133">
        <v>100</v>
      </c>
      <c r="O256" s="130">
        <v>2609</v>
      </c>
      <c r="P256" s="37">
        <f t="shared" si="71"/>
        <v>1147.5999999999999</v>
      </c>
      <c r="Q256" s="38">
        <f t="shared" si="82"/>
        <v>2.2384055193560752</v>
      </c>
      <c r="R256" s="35">
        <f t="shared" si="83"/>
        <v>0</v>
      </c>
      <c r="S256" s="35">
        <f t="shared" si="84"/>
        <v>190</v>
      </c>
      <c r="T256" s="139">
        <f t="shared" si="85"/>
        <v>1140</v>
      </c>
      <c r="U256" s="35">
        <f t="shared" si="86"/>
        <v>9914.1999999999989</v>
      </c>
      <c r="V256" s="39" t="str">
        <f t="shared" si="87"/>
        <v>&lt;15 days</v>
      </c>
      <c r="W256" s="39">
        <f t="shared" si="88"/>
        <v>3</v>
      </c>
      <c r="X256" s="135" t="str">
        <f t="shared" si="89"/>
        <v>B</v>
      </c>
      <c r="Y256" s="39">
        <f t="shared" si="90"/>
        <v>21</v>
      </c>
      <c r="Z256" s="39">
        <f t="shared" si="91"/>
        <v>0</v>
      </c>
      <c r="AA256" s="119"/>
    </row>
    <row r="257" spans="1:27" x14ac:dyDescent="0.25">
      <c r="A257" s="34" t="s">
        <v>2758</v>
      </c>
      <c r="B257" s="36" t="s">
        <v>544</v>
      </c>
      <c r="C257" s="166" t="s">
        <v>197</v>
      </c>
      <c r="D257" s="166">
        <v>202</v>
      </c>
      <c r="E257" s="166" t="s">
        <v>3608</v>
      </c>
      <c r="F257" s="167" t="s">
        <v>3608</v>
      </c>
      <c r="G257" s="36" t="s">
        <v>249</v>
      </c>
      <c r="H257" s="36" t="s">
        <v>249</v>
      </c>
      <c r="I257" s="186" t="s">
        <v>197</v>
      </c>
      <c r="J257" s="168">
        <v>131</v>
      </c>
      <c r="K257" s="133">
        <v>0</v>
      </c>
      <c r="L257" s="150">
        <v>5.89</v>
      </c>
      <c r="M257" s="133">
        <v>0</v>
      </c>
      <c r="N257" s="133">
        <v>0</v>
      </c>
      <c r="O257" s="130">
        <v>2080</v>
      </c>
      <c r="P257" s="37">
        <f t="shared" si="71"/>
        <v>771.58999999999992</v>
      </c>
      <c r="Q257" s="38">
        <f t="shared" si="82"/>
        <v>52.995192307692314</v>
      </c>
      <c r="R257" s="35">
        <f t="shared" si="83"/>
        <v>0</v>
      </c>
      <c r="S257" s="35">
        <f t="shared" si="84"/>
        <v>0</v>
      </c>
      <c r="T257" s="139">
        <f t="shared" si="85"/>
        <v>0</v>
      </c>
      <c r="U257" s="35">
        <f t="shared" si="86"/>
        <v>12251.199999999999</v>
      </c>
      <c r="V257" s="39" t="str">
        <f t="shared" si="87"/>
        <v>&lt;90 days</v>
      </c>
      <c r="W257" s="39">
        <f t="shared" si="88"/>
        <v>2</v>
      </c>
      <c r="X257" s="135" t="str">
        <f t="shared" si="89"/>
        <v>C</v>
      </c>
      <c r="Y257" s="39">
        <f t="shared" si="90"/>
        <v>14</v>
      </c>
      <c r="Z257" s="39">
        <f t="shared" si="91"/>
        <v>374.71848710877254</v>
      </c>
      <c r="AA257" s="119"/>
    </row>
    <row r="258" spans="1:27" x14ac:dyDescent="0.25">
      <c r="A258" s="34" t="s">
        <v>2759</v>
      </c>
      <c r="B258" s="36" t="s">
        <v>545</v>
      </c>
      <c r="C258" s="166" t="s">
        <v>197</v>
      </c>
      <c r="D258" s="166">
        <v>202</v>
      </c>
      <c r="E258" s="166" t="s">
        <v>3608</v>
      </c>
      <c r="F258" s="167" t="s">
        <v>3608</v>
      </c>
      <c r="G258" s="36" t="s">
        <v>249</v>
      </c>
      <c r="H258" s="36" t="s">
        <v>249</v>
      </c>
      <c r="I258" s="186" t="s">
        <v>197</v>
      </c>
      <c r="J258" s="168">
        <v>1</v>
      </c>
      <c r="K258" s="133">
        <v>0</v>
      </c>
      <c r="L258" s="150">
        <v>29.05</v>
      </c>
      <c r="M258" s="133">
        <v>0</v>
      </c>
      <c r="N258" s="133">
        <v>0</v>
      </c>
      <c r="O258" s="130">
        <v>2232</v>
      </c>
      <c r="P258" s="37">
        <f t="shared" si="71"/>
        <v>29.05</v>
      </c>
      <c r="Q258" s="38">
        <f t="shared" si="82"/>
        <v>21.422491039426522</v>
      </c>
      <c r="R258" s="35">
        <f t="shared" si="83"/>
        <v>0</v>
      </c>
      <c r="S258" s="35">
        <f t="shared" si="84"/>
        <v>0</v>
      </c>
      <c r="T258" s="139">
        <f t="shared" si="85"/>
        <v>0</v>
      </c>
      <c r="U258" s="35">
        <f t="shared" si="86"/>
        <v>64839.6</v>
      </c>
      <c r="V258" s="39" t="str">
        <f t="shared" si="87"/>
        <v>&lt;30 days</v>
      </c>
      <c r="W258" s="39">
        <f t="shared" si="88"/>
        <v>2</v>
      </c>
      <c r="X258" s="135" t="str">
        <f t="shared" si="89"/>
        <v>C</v>
      </c>
      <c r="Y258" s="39">
        <f t="shared" si="90"/>
        <v>14</v>
      </c>
      <c r="Z258" s="39">
        <f t="shared" si="91"/>
        <v>6.6430846177977614</v>
      </c>
      <c r="AA258" s="119"/>
    </row>
    <row r="259" spans="1:27" x14ac:dyDescent="0.25">
      <c r="A259" s="34" t="s">
        <v>2760</v>
      </c>
      <c r="B259" s="36" t="s">
        <v>546</v>
      </c>
      <c r="C259" s="166" t="s">
        <v>239</v>
      </c>
      <c r="D259" s="166">
        <v>202</v>
      </c>
      <c r="E259" s="166" t="s">
        <v>3608</v>
      </c>
      <c r="F259" s="167" t="s">
        <v>3608</v>
      </c>
      <c r="G259" s="36" t="s">
        <v>165</v>
      </c>
      <c r="H259" s="36" t="s">
        <v>235</v>
      </c>
      <c r="I259" s="186">
        <v>2100</v>
      </c>
      <c r="J259" s="168">
        <v>16</v>
      </c>
      <c r="K259" s="133">
        <v>26</v>
      </c>
      <c r="L259" s="150">
        <v>21.15</v>
      </c>
      <c r="M259" s="133">
        <v>0</v>
      </c>
      <c r="N259" s="133">
        <v>0</v>
      </c>
      <c r="O259" s="130">
        <v>79</v>
      </c>
      <c r="P259" s="37">
        <f t="shared" ref="P259:P322" si="92">+L259*J259</f>
        <v>338.4</v>
      </c>
      <c r="Q259" s="38">
        <f t="shared" si="82"/>
        <v>4.6202531645569618</v>
      </c>
      <c r="R259" s="35">
        <f t="shared" si="83"/>
        <v>0</v>
      </c>
      <c r="S259" s="35">
        <f t="shared" si="84"/>
        <v>0</v>
      </c>
      <c r="T259" s="139">
        <f t="shared" si="85"/>
        <v>549.9</v>
      </c>
      <c r="U259" s="35">
        <f t="shared" si="86"/>
        <v>1670.85</v>
      </c>
      <c r="V259" s="39" t="str">
        <f t="shared" si="87"/>
        <v>Order specific</v>
      </c>
      <c r="W259" s="39" t="str">
        <f t="shared" si="88"/>
        <v>Order specific</v>
      </c>
      <c r="X259" s="135" t="str">
        <f t="shared" si="89"/>
        <v>C</v>
      </c>
      <c r="Y259" s="39" t="str">
        <f t="shared" si="90"/>
        <v/>
      </c>
      <c r="Z259" s="39">
        <f t="shared" si="91"/>
        <v>0</v>
      </c>
      <c r="AA259" s="119"/>
    </row>
    <row r="260" spans="1:27" x14ac:dyDescent="0.25">
      <c r="A260" s="34" t="s">
        <v>2761</v>
      </c>
      <c r="B260" s="36" t="s">
        <v>547</v>
      </c>
      <c r="C260" s="166" t="s">
        <v>239</v>
      </c>
      <c r="D260" s="166">
        <v>202</v>
      </c>
      <c r="E260" s="166" t="s">
        <v>3608</v>
      </c>
      <c r="F260" s="167" t="s">
        <v>3608</v>
      </c>
      <c r="G260" s="36" t="s">
        <v>165</v>
      </c>
      <c r="H260" s="36" t="s">
        <v>235</v>
      </c>
      <c r="I260" s="186">
        <v>2100</v>
      </c>
      <c r="J260" s="168">
        <v>7</v>
      </c>
      <c r="K260" s="133">
        <v>0</v>
      </c>
      <c r="L260" s="150">
        <v>29.35</v>
      </c>
      <c r="M260" s="133">
        <v>0</v>
      </c>
      <c r="N260" s="133">
        <v>0</v>
      </c>
      <c r="O260" s="130">
        <v>0</v>
      </c>
      <c r="P260" s="37">
        <f t="shared" si="92"/>
        <v>205.45000000000002</v>
      </c>
      <c r="Q260" s="38" t="str">
        <f t="shared" si="82"/>
        <v/>
      </c>
      <c r="R260" s="35">
        <f t="shared" si="83"/>
        <v>0</v>
      </c>
      <c r="S260" s="35">
        <f t="shared" si="84"/>
        <v>0</v>
      </c>
      <c r="T260" s="139">
        <f t="shared" si="85"/>
        <v>0</v>
      </c>
      <c r="U260" s="35">
        <f t="shared" si="86"/>
        <v>0</v>
      </c>
      <c r="V260" s="39" t="str">
        <f t="shared" si="87"/>
        <v>Order specific</v>
      </c>
      <c r="W260" s="39" t="str">
        <f t="shared" si="88"/>
        <v>Order specific</v>
      </c>
      <c r="X260" s="135" t="str">
        <f t="shared" si="89"/>
        <v>C</v>
      </c>
      <c r="Y260" s="39" t="str">
        <f t="shared" si="90"/>
        <v/>
      </c>
      <c r="Z260" s="39">
        <f t="shared" si="91"/>
        <v>0</v>
      </c>
      <c r="AA260" s="119"/>
    </row>
    <row r="261" spans="1:27" x14ac:dyDescent="0.25">
      <c r="A261" s="34" t="s">
        <v>548</v>
      </c>
      <c r="B261" s="36" t="s">
        <v>433</v>
      </c>
      <c r="C261" s="166" t="s">
        <v>243</v>
      </c>
      <c r="D261" s="166">
        <v>202</v>
      </c>
      <c r="E261" s="166" t="s">
        <v>3608</v>
      </c>
      <c r="F261" s="167" t="s">
        <v>3608</v>
      </c>
      <c r="G261" s="36" t="s">
        <v>244</v>
      </c>
      <c r="H261" s="36" t="s">
        <v>2370</v>
      </c>
      <c r="I261" s="186">
        <v>2600</v>
      </c>
      <c r="J261" s="168">
        <v>320</v>
      </c>
      <c r="K261" s="133">
        <v>497</v>
      </c>
      <c r="L261" s="150">
        <v>3.3</v>
      </c>
      <c r="M261" s="133">
        <v>0</v>
      </c>
      <c r="N261" s="133">
        <v>150</v>
      </c>
      <c r="O261" s="130">
        <v>3046</v>
      </c>
      <c r="P261" s="37">
        <f t="shared" si="92"/>
        <v>1056</v>
      </c>
      <c r="Q261" s="38">
        <f t="shared" si="82"/>
        <v>0.83880499015101773</v>
      </c>
      <c r="R261" s="35">
        <f t="shared" si="83"/>
        <v>0</v>
      </c>
      <c r="S261" s="35">
        <f t="shared" si="84"/>
        <v>247.5</v>
      </c>
      <c r="T261" s="139">
        <f t="shared" si="85"/>
        <v>1640.1</v>
      </c>
      <c r="U261" s="35">
        <f t="shared" si="86"/>
        <v>10051.799999999999</v>
      </c>
      <c r="V261" s="39" t="str">
        <f t="shared" si="87"/>
        <v>&lt;15 days</v>
      </c>
      <c r="W261" s="39">
        <f t="shared" si="88"/>
        <v>2</v>
      </c>
      <c r="X261" s="135" t="str">
        <f t="shared" si="89"/>
        <v>B</v>
      </c>
      <c r="Y261" s="39">
        <f t="shared" si="90"/>
        <v>14</v>
      </c>
      <c r="Z261" s="39">
        <f t="shared" si="91"/>
        <v>0</v>
      </c>
      <c r="AA261" s="119"/>
    </row>
    <row r="262" spans="1:27" x14ac:dyDescent="0.25">
      <c r="A262" s="34" t="s">
        <v>549</v>
      </c>
      <c r="B262" s="36" t="s">
        <v>472</v>
      </c>
      <c r="C262" s="166" t="s">
        <v>243</v>
      </c>
      <c r="D262" s="166">
        <v>202</v>
      </c>
      <c r="E262" s="166" t="s">
        <v>3608</v>
      </c>
      <c r="F262" s="167" t="s">
        <v>3608</v>
      </c>
      <c r="G262" s="36" t="s">
        <v>244</v>
      </c>
      <c r="H262" s="36" t="s">
        <v>2370</v>
      </c>
      <c r="I262" s="186">
        <v>2600</v>
      </c>
      <c r="J262" s="168">
        <v>340</v>
      </c>
      <c r="K262" s="133">
        <v>200</v>
      </c>
      <c r="L262" s="150">
        <v>2.8</v>
      </c>
      <c r="M262" s="133">
        <v>0</v>
      </c>
      <c r="N262" s="133">
        <v>100</v>
      </c>
      <c r="O262" s="130">
        <v>2809</v>
      </c>
      <c r="P262" s="37">
        <f t="shared" si="92"/>
        <v>951.99999999999989</v>
      </c>
      <c r="Q262" s="38">
        <f t="shared" si="82"/>
        <v>41.580633677465293</v>
      </c>
      <c r="R262" s="35">
        <f t="shared" si="83"/>
        <v>0</v>
      </c>
      <c r="S262" s="35">
        <f t="shared" si="84"/>
        <v>140</v>
      </c>
      <c r="T262" s="139">
        <f t="shared" si="85"/>
        <v>560</v>
      </c>
      <c r="U262" s="35">
        <f t="shared" si="86"/>
        <v>7865.2</v>
      </c>
      <c r="V262" s="39" t="str">
        <f t="shared" si="87"/>
        <v>&lt;90 days</v>
      </c>
      <c r="W262" s="39">
        <f t="shared" si="88"/>
        <v>3</v>
      </c>
      <c r="X262" s="135" t="str">
        <f t="shared" si="89"/>
        <v>B</v>
      </c>
      <c r="Y262" s="39">
        <f t="shared" si="90"/>
        <v>21</v>
      </c>
      <c r="Z262" s="39">
        <f t="shared" si="91"/>
        <v>310.99150273972606</v>
      </c>
      <c r="AA262" s="119"/>
    </row>
    <row r="263" spans="1:27" x14ac:dyDescent="0.25">
      <c r="A263" s="34" t="s">
        <v>550</v>
      </c>
      <c r="B263" s="36" t="s">
        <v>472</v>
      </c>
      <c r="C263" s="166" t="s">
        <v>243</v>
      </c>
      <c r="D263" s="166">
        <v>202</v>
      </c>
      <c r="E263" s="166" t="s">
        <v>3608</v>
      </c>
      <c r="F263" s="167" t="s">
        <v>3608</v>
      </c>
      <c r="G263" s="36" t="s">
        <v>244</v>
      </c>
      <c r="H263" s="36" t="s">
        <v>2370</v>
      </c>
      <c r="I263" s="186">
        <v>2600</v>
      </c>
      <c r="J263" s="168">
        <v>320</v>
      </c>
      <c r="K263" s="133">
        <v>400</v>
      </c>
      <c r="L263" s="150">
        <v>2.1</v>
      </c>
      <c r="M263" s="133">
        <v>0</v>
      </c>
      <c r="N263" s="133">
        <v>100</v>
      </c>
      <c r="O263" s="130">
        <v>2905</v>
      </c>
      <c r="P263" s="37">
        <f t="shared" si="92"/>
        <v>672</v>
      </c>
      <c r="Q263" s="38">
        <f t="shared" si="82"/>
        <v>42.719449225473319</v>
      </c>
      <c r="R263" s="35">
        <f t="shared" si="83"/>
        <v>0</v>
      </c>
      <c r="S263" s="35">
        <f t="shared" si="84"/>
        <v>105</v>
      </c>
      <c r="T263" s="139">
        <f t="shared" si="85"/>
        <v>840</v>
      </c>
      <c r="U263" s="35">
        <f t="shared" si="86"/>
        <v>6100.5</v>
      </c>
      <c r="V263" s="39" t="str">
        <f t="shared" si="87"/>
        <v>&lt;90 days</v>
      </c>
      <c r="W263" s="39">
        <f t="shared" si="88"/>
        <v>3</v>
      </c>
      <c r="X263" s="135" t="str">
        <f t="shared" si="89"/>
        <v>C</v>
      </c>
      <c r="Y263" s="39">
        <f t="shared" si="90"/>
        <v>21</v>
      </c>
      <c r="Z263" s="39">
        <f t="shared" si="91"/>
        <v>225.49471716357775</v>
      </c>
      <c r="AA263" s="119"/>
    </row>
    <row r="264" spans="1:27" x14ac:dyDescent="0.25">
      <c r="A264" s="34" t="s">
        <v>551</v>
      </c>
      <c r="B264" s="36" t="s">
        <v>472</v>
      </c>
      <c r="C264" s="166" t="s">
        <v>243</v>
      </c>
      <c r="D264" s="166">
        <v>202</v>
      </c>
      <c r="E264" s="166" t="s">
        <v>3608</v>
      </c>
      <c r="F264" s="167" t="s">
        <v>3608</v>
      </c>
      <c r="G264" s="36" t="s">
        <v>244</v>
      </c>
      <c r="H264" s="36" t="s">
        <v>2370</v>
      </c>
      <c r="I264" s="186">
        <v>2600</v>
      </c>
      <c r="J264" s="168">
        <v>311</v>
      </c>
      <c r="K264" s="133">
        <v>300</v>
      </c>
      <c r="L264" s="150">
        <v>2.2000000000000002</v>
      </c>
      <c r="M264" s="133">
        <v>0</v>
      </c>
      <c r="N264" s="133">
        <v>100</v>
      </c>
      <c r="O264" s="130">
        <v>2524</v>
      </c>
      <c r="P264" s="37">
        <f t="shared" si="92"/>
        <v>684.2</v>
      </c>
      <c r="Q264" s="38">
        <f t="shared" si="82"/>
        <v>46.275752773375594</v>
      </c>
      <c r="R264" s="35">
        <f t="shared" si="83"/>
        <v>0</v>
      </c>
      <c r="S264" s="35">
        <f t="shared" si="84"/>
        <v>110.00000000000001</v>
      </c>
      <c r="T264" s="139">
        <f t="shared" si="85"/>
        <v>660</v>
      </c>
      <c r="U264" s="35">
        <f t="shared" si="86"/>
        <v>5552.8</v>
      </c>
      <c r="V264" s="39" t="str">
        <f t="shared" si="87"/>
        <v>&lt;90 days</v>
      </c>
      <c r="W264" s="39">
        <f t="shared" si="88"/>
        <v>3</v>
      </c>
      <c r="X264" s="135" t="str">
        <f t="shared" si="89"/>
        <v>C</v>
      </c>
      <c r="Y264" s="39">
        <f t="shared" si="90"/>
        <v>21</v>
      </c>
      <c r="Z264" s="39">
        <f t="shared" si="91"/>
        <v>246.64800780821921</v>
      </c>
      <c r="AA264" s="119"/>
    </row>
    <row r="265" spans="1:27" x14ac:dyDescent="0.25">
      <c r="A265" s="34" t="s">
        <v>552</v>
      </c>
      <c r="B265" s="36" t="s">
        <v>472</v>
      </c>
      <c r="C265" s="166" t="s">
        <v>243</v>
      </c>
      <c r="D265" s="166">
        <v>202</v>
      </c>
      <c r="E265" s="166" t="s">
        <v>3608</v>
      </c>
      <c r="F265" s="167" t="s">
        <v>3608</v>
      </c>
      <c r="G265" s="36" t="s">
        <v>244</v>
      </c>
      <c r="H265" s="36" t="s">
        <v>2370</v>
      </c>
      <c r="I265" s="186">
        <v>2600</v>
      </c>
      <c r="J265" s="168">
        <v>256</v>
      </c>
      <c r="K265" s="133">
        <v>500</v>
      </c>
      <c r="L265" s="150">
        <v>1.3</v>
      </c>
      <c r="M265" s="133">
        <v>0</v>
      </c>
      <c r="N265" s="133">
        <v>100</v>
      </c>
      <c r="O265" s="130">
        <v>2745</v>
      </c>
      <c r="P265" s="37">
        <f t="shared" si="92"/>
        <v>332.8</v>
      </c>
      <c r="Q265" s="38">
        <f t="shared" si="82"/>
        <v>41.353369763205826</v>
      </c>
      <c r="R265" s="35">
        <f t="shared" si="83"/>
        <v>0</v>
      </c>
      <c r="S265" s="35">
        <f t="shared" si="84"/>
        <v>65</v>
      </c>
      <c r="T265" s="139">
        <f t="shared" si="85"/>
        <v>650</v>
      </c>
      <c r="U265" s="35">
        <f t="shared" si="86"/>
        <v>3568.5</v>
      </c>
      <c r="V265" s="39" t="str">
        <f t="shared" si="87"/>
        <v>&lt;90 days</v>
      </c>
      <c r="W265" s="39">
        <f t="shared" si="88"/>
        <v>3</v>
      </c>
      <c r="X265" s="135" t="str">
        <f t="shared" si="89"/>
        <v>C</v>
      </c>
      <c r="Y265" s="39">
        <f t="shared" si="90"/>
        <v>21</v>
      </c>
      <c r="Z265" s="39">
        <f t="shared" si="91"/>
        <v>108.10671505968374</v>
      </c>
      <c r="AA265" s="119"/>
    </row>
    <row r="266" spans="1:27" x14ac:dyDescent="0.25">
      <c r="A266" s="34" t="s">
        <v>553</v>
      </c>
      <c r="B266" s="36" t="s">
        <v>554</v>
      </c>
      <c r="C266" s="166" t="s">
        <v>197</v>
      </c>
      <c r="D266" s="166">
        <v>202</v>
      </c>
      <c r="E266" s="166" t="s">
        <v>3608</v>
      </c>
      <c r="F266" s="167" t="s">
        <v>3608</v>
      </c>
      <c r="G266" s="36" t="s">
        <v>249</v>
      </c>
      <c r="H266" s="36" t="s">
        <v>249</v>
      </c>
      <c r="I266" s="186" t="s">
        <v>197</v>
      </c>
      <c r="J266" s="168">
        <v>1</v>
      </c>
      <c r="K266" s="133">
        <v>0</v>
      </c>
      <c r="L266" s="150">
        <v>14</v>
      </c>
      <c r="M266" s="133">
        <v>0</v>
      </c>
      <c r="N266" s="133">
        <v>0</v>
      </c>
      <c r="O266" s="130">
        <v>2751</v>
      </c>
      <c r="P266" s="37">
        <f t="shared" si="92"/>
        <v>14</v>
      </c>
      <c r="Q266" s="38">
        <f t="shared" si="82"/>
        <v>33.965830607051977</v>
      </c>
      <c r="R266" s="35">
        <f t="shared" si="83"/>
        <v>0</v>
      </c>
      <c r="S266" s="35">
        <f t="shared" si="84"/>
        <v>0</v>
      </c>
      <c r="T266" s="139">
        <f t="shared" si="85"/>
        <v>0</v>
      </c>
      <c r="U266" s="35">
        <f t="shared" si="86"/>
        <v>38514</v>
      </c>
      <c r="V266" s="39" t="str">
        <f t="shared" si="87"/>
        <v>&lt;90 days</v>
      </c>
      <c r="W266" s="39">
        <f t="shared" si="88"/>
        <v>2</v>
      </c>
      <c r="X266" s="135" t="str">
        <f t="shared" si="89"/>
        <v>C</v>
      </c>
      <c r="Y266" s="39">
        <f t="shared" si="90"/>
        <v>14</v>
      </c>
      <c r="Z266" s="39">
        <f t="shared" si="91"/>
        <v>5.4314666095890409</v>
      </c>
      <c r="AA266" s="119"/>
    </row>
    <row r="267" spans="1:27" x14ac:dyDescent="0.25">
      <c r="A267" s="34" t="s">
        <v>555</v>
      </c>
      <c r="B267" s="36" t="s">
        <v>556</v>
      </c>
      <c r="C267" s="166" t="s">
        <v>239</v>
      </c>
      <c r="D267" s="166">
        <v>202</v>
      </c>
      <c r="E267" s="166" t="s">
        <v>3608</v>
      </c>
      <c r="F267" s="167" t="s">
        <v>3608</v>
      </c>
      <c r="G267" s="36" t="s">
        <v>165</v>
      </c>
      <c r="H267" s="36" t="s">
        <v>235</v>
      </c>
      <c r="I267" s="186">
        <v>2100</v>
      </c>
      <c r="J267" s="168">
        <v>16</v>
      </c>
      <c r="K267" s="133">
        <v>34</v>
      </c>
      <c r="L267" s="150">
        <v>1.93</v>
      </c>
      <c r="M267" s="133">
        <v>0</v>
      </c>
      <c r="N267" s="133">
        <v>0</v>
      </c>
      <c r="O267" s="130">
        <v>170</v>
      </c>
      <c r="P267" s="37">
        <f t="shared" si="92"/>
        <v>30.88</v>
      </c>
      <c r="Q267" s="38">
        <f t="shared" si="82"/>
        <v>2.1470588235294117</v>
      </c>
      <c r="R267" s="35">
        <f t="shared" si="83"/>
        <v>0</v>
      </c>
      <c r="S267" s="35">
        <f t="shared" si="84"/>
        <v>0</v>
      </c>
      <c r="T267" s="139">
        <f t="shared" si="85"/>
        <v>65.62</v>
      </c>
      <c r="U267" s="35">
        <f t="shared" si="86"/>
        <v>328.09999999999997</v>
      </c>
      <c r="V267" s="39" t="str">
        <f t="shared" si="87"/>
        <v>Order specific</v>
      </c>
      <c r="W267" s="39" t="str">
        <f t="shared" si="88"/>
        <v>Order specific</v>
      </c>
      <c r="X267" s="135" t="str">
        <f t="shared" si="89"/>
        <v>C</v>
      </c>
      <c r="Y267" s="39" t="str">
        <f t="shared" si="90"/>
        <v/>
      </c>
      <c r="Z267" s="39">
        <f t="shared" si="91"/>
        <v>0</v>
      </c>
      <c r="AA267" s="119"/>
    </row>
    <row r="268" spans="1:27" x14ac:dyDescent="0.25">
      <c r="A268" s="34" t="s">
        <v>557</v>
      </c>
      <c r="B268" s="36" t="s">
        <v>59</v>
      </c>
      <c r="C268" s="166" t="s">
        <v>197</v>
      </c>
      <c r="D268" s="166">
        <v>202</v>
      </c>
      <c r="E268" s="166" t="s">
        <v>3608</v>
      </c>
      <c r="F268" s="167" t="s">
        <v>3608</v>
      </c>
      <c r="G268" s="36" t="s">
        <v>249</v>
      </c>
      <c r="H268" s="36" t="s">
        <v>249</v>
      </c>
      <c r="I268" s="186" t="s">
        <v>197</v>
      </c>
      <c r="J268" s="168">
        <v>171</v>
      </c>
      <c r="K268" s="133">
        <v>0</v>
      </c>
      <c r="L268" s="150">
        <v>6.7</v>
      </c>
      <c r="M268" s="133">
        <v>0</v>
      </c>
      <c r="N268" s="133">
        <v>0</v>
      </c>
      <c r="O268" s="130">
        <v>2992</v>
      </c>
      <c r="P268" s="37">
        <f t="shared" si="92"/>
        <v>1145.7</v>
      </c>
      <c r="Q268" s="38">
        <f t="shared" si="82"/>
        <v>1.9518716577540105</v>
      </c>
      <c r="R268" s="35">
        <f t="shared" si="83"/>
        <v>0</v>
      </c>
      <c r="S268" s="35">
        <f t="shared" si="84"/>
        <v>0</v>
      </c>
      <c r="T268" s="139">
        <f t="shared" si="85"/>
        <v>0</v>
      </c>
      <c r="U268" s="35">
        <f t="shared" si="86"/>
        <v>20046.400000000001</v>
      </c>
      <c r="V268" s="39" t="str">
        <f t="shared" si="87"/>
        <v>&lt;15 days</v>
      </c>
      <c r="W268" s="39">
        <f t="shared" si="88"/>
        <v>2</v>
      </c>
      <c r="X268" s="135" t="str">
        <f t="shared" si="89"/>
        <v>B</v>
      </c>
      <c r="Y268" s="39">
        <f t="shared" si="90"/>
        <v>14</v>
      </c>
      <c r="Z268" s="39">
        <f t="shared" si="91"/>
        <v>0</v>
      </c>
      <c r="AA268" s="119"/>
    </row>
    <row r="269" spans="1:27" x14ac:dyDescent="0.25">
      <c r="A269" s="34" t="s">
        <v>558</v>
      </c>
      <c r="B269" s="36" t="s">
        <v>559</v>
      </c>
      <c r="C269" s="166" t="s">
        <v>197</v>
      </c>
      <c r="D269" s="166">
        <v>202</v>
      </c>
      <c r="E269" s="166" t="s">
        <v>3608</v>
      </c>
      <c r="F269" s="167" t="s">
        <v>3608</v>
      </c>
      <c r="G269" s="36" t="s">
        <v>249</v>
      </c>
      <c r="H269" s="36" t="s">
        <v>249</v>
      </c>
      <c r="I269" s="186" t="s">
        <v>197</v>
      </c>
      <c r="J269" s="168">
        <v>242</v>
      </c>
      <c r="K269" s="133">
        <v>0</v>
      </c>
      <c r="L269" s="150">
        <v>7.2</v>
      </c>
      <c r="M269" s="133">
        <v>0</v>
      </c>
      <c r="N269" s="133">
        <v>0</v>
      </c>
      <c r="O269" s="130">
        <v>3024</v>
      </c>
      <c r="P269" s="37">
        <f t="shared" si="92"/>
        <v>1742.4</v>
      </c>
      <c r="Q269" s="38">
        <f t="shared" si="82"/>
        <v>20.639880952380953</v>
      </c>
      <c r="R269" s="35">
        <f t="shared" si="83"/>
        <v>0</v>
      </c>
      <c r="S269" s="35">
        <f t="shared" si="84"/>
        <v>0</v>
      </c>
      <c r="T269" s="139">
        <f t="shared" si="85"/>
        <v>0</v>
      </c>
      <c r="U269" s="35">
        <f t="shared" si="86"/>
        <v>21772.799999999999</v>
      </c>
      <c r="V269" s="39" t="str">
        <f t="shared" si="87"/>
        <v>&lt;30 days</v>
      </c>
      <c r="W269" s="39">
        <f t="shared" si="88"/>
        <v>2</v>
      </c>
      <c r="X269" s="135" t="str">
        <f t="shared" si="89"/>
        <v>B</v>
      </c>
      <c r="Y269" s="39">
        <f t="shared" si="90"/>
        <v>14</v>
      </c>
      <c r="Z269" s="39">
        <f t="shared" si="91"/>
        <v>369.95159394376356</v>
      </c>
      <c r="AA269" s="119"/>
    </row>
    <row r="270" spans="1:27" x14ac:dyDescent="0.25">
      <c r="A270" s="34" t="s">
        <v>560</v>
      </c>
      <c r="B270" s="36" t="s">
        <v>561</v>
      </c>
      <c r="C270" s="166" t="s">
        <v>239</v>
      </c>
      <c r="D270" s="166">
        <v>202</v>
      </c>
      <c r="E270" s="166" t="s">
        <v>3608</v>
      </c>
      <c r="F270" s="167" t="s">
        <v>3608</v>
      </c>
      <c r="G270" s="36" t="s">
        <v>165</v>
      </c>
      <c r="H270" s="36" t="s">
        <v>235</v>
      </c>
      <c r="I270" s="186">
        <v>2100</v>
      </c>
      <c r="J270" s="168">
        <v>114</v>
      </c>
      <c r="K270" s="133">
        <v>0</v>
      </c>
      <c r="L270" s="150">
        <v>8.5</v>
      </c>
      <c r="M270" s="133">
        <v>0</v>
      </c>
      <c r="N270" s="133">
        <v>0</v>
      </c>
      <c r="O270" s="130">
        <v>90</v>
      </c>
      <c r="P270" s="37">
        <f t="shared" si="92"/>
        <v>969</v>
      </c>
      <c r="Q270" s="38">
        <f t="shared" si="82"/>
        <v>981.44444444444457</v>
      </c>
      <c r="R270" s="35">
        <f t="shared" si="83"/>
        <v>0</v>
      </c>
      <c r="S270" s="35">
        <f t="shared" si="84"/>
        <v>0</v>
      </c>
      <c r="T270" s="139">
        <f t="shared" si="85"/>
        <v>0</v>
      </c>
      <c r="U270" s="35">
        <f t="shared" si="86"/>
        <v>765</v>
      </c>
      <c r="V270" s="39" t="str">
        <f t="shared" si="87"/>
        <v>Order specific</v>
      </c>
      <c r="W270" s="39" t="str">
        <f t="shared" si="88"/>
        <v>Order specific</v>
      </c>
      <c r="X270" s="135" t="str">
        <f t="shared" si="89"/>
        <v>B</v>
      </c>
      <c r="Y270" s="39" t="str">
        <f t="shared" si="90"/>
        <v/>
      </c>
      <c r="Z270" s="39">
        <f t="shared" si="91"/>
        <v>0</v>
      </c>
      <c r="AA270" s="119"/>
    </row>
    <row r="271" spans="1:27" x14ac:dyDescent="0.25">
      <c r="A271" s="34" t="s">
        <v>562</v>
      </c>
      <c r="B271" s="36" t="s">
        <v>563</v>
      </c>
      <c r="C271" s="166" t="s">
        <v>197</v>
      </c>
      <c r="D271" s="166">
        <v>219</v>
      </c>
      <c r="E271" s="166" t="s">
        <v>3608</v>
      </c>
      <c r="F271" s="167" t="s">
        <v>3608</v>
      </c>
      <c r="G271" s="36" t="s">
        <v>249</v>
      </c>
      <c r="H271" s="36" t="s">
        <v>249</v>
      </c>
      <c r="I271" s="186" t="s">
        <v>197</v>
      </c>
      <c r="J271" s="168">
        <v>52</v>
      </c>
      <c r="K271" s="133">
        <v>0</v>
      </c>
      <c r="L271" s="150">
        <v>112.82</v>
      </c>
      <c r="M271" s="133">
        <v>0</v>
      </c>
      <c r="N271" s="133">
        <v>0</v>
      </c>
      <c r="O271" s="130">
        <v>1184</v>
      </c>
      <c r="P271" s="37">
        <f t="shared" si="92"/>
        <v>5866.6399999999994</v>
      </c>
      <c r="Q271" s="38">
        <f t="shared" si="82"/>
        <v>35.143581081081081</v>
      </c>
      <c r="R271" s="35">
        <f t="shared" si="83"/>
        <v>0</v>
      </c>
      <c r="S271" s="35">
        <f t="shared" si="84"/>
        <v>0</v>
      </c>
      <c r="T271" s="139">
        <f t="shared" si="85"/>
        <v>0</v>
      </c>
      <c r="U271" s="35">
        <f t="shared" si="86"/>
        <v>133578.88</v>
      </c>
      <c r="V271" s="39" t="str">
        <f t="shared" si="87"/>
        <v>&lt;90 days</v>
      </c>
      <c r="W271" s="39">
        <f t="shared" si="88"/>
        <v>2</v>
      </c>
      <c r="X271" s="135" t="str">
        <f t="shared" si="89"/>
        <v>B</v>
      </c>
      <c r="Y271" s="39">
        <f t="shared" si="90"/>
        <v>14</v>
      </c>
      <c r="Z271" s="39">
        <f t="shared" si="91"/>
        <v>2329.5171209228547</v>
      </c>
      <c r="AA271" s="119"/>
    </row>
    <row r="272" spans="1:27" x14ac:dyDescent="0.25">
      <c r="A272" s="34" t="s">
        <v>564</v>
      </c>
      <c r="B272" s="36" t="s">
        <v>565</v>
      </c>
      <c r="C272" s="166" t="s">
        <v>239</v>
      </c>
      <c r="D272" s="166">
        <v>202</v>
      </c>
      <c r="E272" s="166" t="s">
        <v>3608</v>
      </c>
      <c r="F272" s="167" t="s">
        <v>3608</v>
      </c>
      <c r="G272" s="36" t="s">
        <v>165</v>
      </c>
      <c r="H272" s="36" t="s">
        <v>235</v>
      </c>
      <c r="I272" s="186">
        <v>2100</v>
      </c>
      <c r="J272" s="168">
        <v>229</v>
      </c>
      <c r="K272" s="133">
        <v>0</v>
      </c>
      <c r="L272" s="150">
        <v>1.56</v>
      </c>
      <c r="M272" s="133">
        <v>0</v>
      </c>
      <c r="N272" s="133">
        <v>0</v>
      </c>
      <c r="O272" s="130">
        <v>462</v>
      </c>
      <c r="P272" s="37">
        <f t="shared" si="92"/>
        <v>357.24</v>
      </c>
      <c r="Q272" s="38">
        <f t="shared" si="82"/>
        <v>41.082251082251084</v>
      </c>
      <c r="R272" s="35">
        <f t="shared" si="83"/>
        <v>0</v>
      </c>
      <c r="S272" s="35">
        <f t="shared" si="84"/>
        <v>0</v>
      </c>
      <c r="T272" s="139">
        <f t="shared" si="85"/>
        <v>0</v>
      </c>
      <c r="U272" s="35">
        <f t="shared" si="86"/>
        <v>720.72</v>
      </c>
      <c r="V272" s="39" t="str">
        <f t="shared" si="87"/>
        <v>Order specific</v>
      </c>
      <c r="W272" s="39" t="str">
        <f t="shared" si="88"/>
        <v>Order specific</v>
      </c>
      <c r="X272" s="135" t="str">
        <f t="shared" si="89"/>
        <v>C</v>
      </c>
      <c r="Y272" s="39" t="str">
        <f t="shared" si="90"/>
        <v/>
      </c>
      <c r="Z272" s="39">
        <f t="shared" si="91"/>
        <v>0</v>
      </c>
      <c r="AA272" s="119"/>
    </row>
    <row r="273" spans="1:27" x14ac:dyDescent="0.25">
      <c r="A273" s="34" t="s">
        <v>566</v>
      </c>
      <c r="B273" s="36" t="s">
        <v>567</v>
      </c>
      <c r="C273" s="166" t="s">
        <v>197</v>
      </c>
      <c r="D273" s="166">
        <v>202</v>
      </c>
      <c r="E273" s="166" t="s">
        <v>3608</v>
      </c>
      <c r="F273" s="167" t="s">
        <v>3608</v>
      </c>
      <c r="G273" s="36" t="s">
        <v>249</v>
      </c>
      <c r="H273" s="36" t="s">
        <v>249</v>
      </c>
      <c r="I273" s="186" t="s">
        <v>197</v>
      </c>
      <c r="J273" s="168">
        <v>3</v>
      </c>
      <c r="K273" s="133">
        <v>0</v>
      </c>
      <c r="L273" s="150">
        <v>36.5</v>
      </c>
      <c r="M273" s="133">
        <v>0</v>
      </c>
      <c r="N273" s="133">
        <v>0</v>
      </c>
      <c r="O273" s="130">
        <v>7956</v>
      </c>
      <c r="P273" s="37">
        <f t="shared" si="92"/>
        <v>109.5</v>
      </c>
      <c r="Q273" s="38">
        <f t="shared" si="82"/>
        <v>10.505907491201608</v>
      </c>
      <c r="R273" s="35">
        <f t="shared" si="83"/>
        <v>0</v>
      </c>
      <c r="S273" s="35">
        <f t="shared" si="84"/>
        <v>0</v>
      </c>
      <c r="T273" s="139">
        <f t="shared" si="85"/>
        <v>0</v>
      </c>
      <c r="U273" s="35">
        <f t="shared" si="86"/>
        <v>290394</v>
      </c>
      <c r="V273" s="39" t="str">
        <f t="shared" si="87"/>
        <v>&lt;15 days</v>
      </c>
      <c r="W273" s="39">
        <f t="shared" si="88"/>
        <v>1</v>
      </c>
      <c r="X273" s="135" t="str">
        <f t="shared" si="89"/>
        <v>C</v>
      </c>
      <c r="Y273" s="39">
        <f t="shared" si="90"/>
        <v>7</v>
      </c>
      <c r="Z273" s="39">
        <f t="shared" si="91"/>
        <v>24.117091703056765</v>
      </c>
      <c r="AA273" s="119"/>
    </row>
    <row r="274" spans="1:27" x14ac:dyDescent="0.25">
      <c r="A274" s="34" t="s">
        <v>568</v>
      </c>
      <c r="B274" s="36" t="s">
        <v>569</v>
      </c>
      <c r="C274" s="166" t="s">
        <v>197</v>
      </c>
      <c r="D274" s="166">
        <v>202</v>
      </c>
      <c r="E274" s="166" t="s">
        <v>3608</v>
      </c>
      <c r="F274" s="167" t="s">
        <v>3608</v>
      </c>
      <c r="G274" s="36" t="s">
        <v>249</v>
      </c>
      <c r="H274" s="36" t="s">
        <v>249</v>
      </c>
      <c r="I274" s="186" t="s">
        <v>197</v>
      </c>
      <c r="J274" s="168">
        <v>3</v>
      </c>
      <c r="K274" s="133">
        <v>0</v>
      </c>
      <c r="L274" s="150">
        <v>10.3</v>
      </c>
      <c r="M274" s="133">
        <v>0</v>
      </c>
      <c r="N274" s="133">
        <v>0</v>
      </c>
      <c r="O274" s="130">
        <v>8853</v>
      </c>
      <c r="P274" s="37">
        <f t="shared" si="92"/>
        <v>30.900000000000002</v>
      </c>
      <c r="Q274" s="38">
        <f t="shared" si="82"/>
        <v>0.12368688580142326</v>
      </c>
      <c r="R274" s="35">
        <f t="shared" si="83"/>
        <v>0</v>
      </c>
      <c r="S274" s="35">
        <f t="shared" si="84"/>
        <v>0</v>
      </c>
      <c r="T274" s="139">
        <f t="shared" si="85"/>
        <v>0</v>
      </c>
      <c r="U274" s="35">
        <f t="shared" si="86"/>
        <v>91185.900000000009</v>
      </c>
      <c r="V274" s="39" t="str">
        <f t="shared" si="87"/>
        <v>&lt;15 days</v>
      </c>
      <c r="W274" s="39">
        <f t="shared" si="88"/>
        <v>2</v>
      </c>
      <c r="X274" s="135" t="str">
        <f t="shared" si="89"/>
        <v>C</v>
      </c>
      <c r="Y274" s="39">
        <f t="shared" si="90"/>
        <v>14</v>
      </c>
      <c r="Z274" s="39">
        <f t="shared" si="91"/>
        <v>0</v>
      </c>
      <c r="AA274" s="119"/>
    </row>
    <row r="275" spans="1:27" x14ac:dyDescent="0.25">
      <c r="A275" s="34" t="s">
        <v>570</v>
      </c>
      <c r="B275" s="36" t="s">
        <v>267</v>
      </c>
      <c r="C275" s="166" t="s">
        <v>197</v>
      </c>
      <c r="D275" s="166">
        <v>219</v>
      </c>
      <c r="E275" s="166" t="s">
        <v>3608</v>
      </c>
      <c r="F275" s="167" t="s">
        <v>3608</v>
      </c>
      <c r="G275" s="36" t="s">
        <v>249</v>
      </c>
      <c r="H275" s="36" t="s">
        <v>249</v>
      </c>
      <c r="I275" s="186" t="s">
        <v>197</v>
      </c>
      <c r="J275" s="168">
        <v>16</v>
      </c>
      <c r="K275" s="133">
        <v>0</v>
      </c>
      <c r="L275" s="150">
        <v>4.18</v>
      </c>
      <c r="M275" s="133">
        <v>0</v>
      </c>
      <c r="N275" s="133">
        <v>0</v>
      </c>
      <c r="O275" s="130">
        <v>16141</v>
      </c>
      <c r="P275" s="37">
        <f t="shared" si="92"/>
        <v>66.88</v>
      </c>
      <c r="Q275" s="38">
        <f t="shared" si="82"/>
        <v>6.7839662970076209E-2</v>
      </c>
      <c r="R275" s="35">
        <f t="shared" si="83"/>
        <v>0</v>
      </c>
      <c r="S275" s="35">
        <f t="shared" si="84"/>
        <v>0</v>
      </c>
      <c r="T275" s="139">
        <f t="shared" si="85"/>
        <v>0</v>
      </c>
      <c r="U275" s="35">
        <f t="shared" si="86"/>
        <v>67469.37999999999</v>
      </c>
      <c r="V275" s="39" t="str">
        <f t="shared" si="87"/>
        <v>&lt;15 days</v>
      </c>
      <c r="W275" s="39">
        <f t="shared" si="88"/>
        <v>2</v>
      </c>
      <c r="X275" s="135" t="str">
        <f t="shared" si="89"/>
        <v>C</v>
      </c>
      <c r="Y275" s="39">
        <f t="shared" si="90"/>
        <v>14</v>
      </c>
      <c r="Z275" s="39">
        <f t="shared" si="91"/>
        <v>0</v>
      </c>
      <c r="AA275" s="119"/>
    </row>
    <row r="276" spans="1:27" x14ac:dyDescent="0.25">
      <c r="A276" s="34" t="s">
        <v>2762</v>
      </c>
      <c r="B276" s="36" t="s">
        <v>390</v>
      </c>
      <c r="C276" s="166" t="s">
        <v>243</v>
      </c>
      <c r="D276" s="166">
        <v>202</v>
      </c>
      <c r="E276" s="166" t="s">
        <v>3608</v>
      </c>
      <c r="F276" s="167" t="s">
        <v>3608</v>
      </c>
      <c r="G276" s="36" t="s">
        <v>244</v>
      </c>
      <c r="H276" s="36" t="s">
        <v>2370</v>
      </c>
      <c r="I276" s="186">
        <v>2600</v>
      </c>
      <c r="J276" s="168">
        <v>255</v>
      </c>
      <c r="K276" s="133">
        <v>630</v>
      </c>
      <c r="L276" s="150">
        <v>4.96</v>
      </c>
      <c r="M276" s="133">
        <v>0</v>
      </c>
      <c r="N276" s="133">
        <v>240</v>
      </c>
      <c r="O276" s="130">
        <v>4074</v>
      </c>
      <c r="P276" s="37">
        <f t="shared" si="92"/>
        <v>1264.8</v>
      </c>
      <c r="Q276" s="38">
        <f t="shared" ref="Q276:Q339" si="93">+IF(O276=0,"",J275/O276*365)</f>
        <v>1.4334806087383407</v>
      </c>
      <c r="R276" s="35">
        <f t="shared" ref="R276:R339" si="94">+L276*M276</f>
        <v>0</v>
      </c>
      <c r="S276" s="35">
        <f t="shared" ref="S276:S339" si="95">+L276*N276/2</f>
        <v>595.20000000000005</v>
      </c>
      <c r="T276" s="139">
        <f t="shared" ref="T276:T339" si="96">+L276*K276</f>
        <v>3124.8</v>
      </c>
      <c r="U276" s="35">
        <f t="shared" ref="U276:U339" si="97">+L276*O276</f>
        <v>20207.04</v>
      </c>
      <c r="V276" s="39" t="str">
        <f t="shared" ref="V276:V339" si="98">IF(G276="Order specific",G276,IF(O276="","Not moving",IF(Q276&lt;15,"&lt;15 days",IF(Q276&lt;30,"&lt;30 days",IF(Q276&lt;90,"&lt;90 days","&gt;90 days")))))</f>
        <v>&lt;15 days</v>
      </c>
      <c r="W276" s="39">
        <f t="shared" ref="W276:W339" si="99">IF(G276="Order specific",G276,IF(U276=0,4,IF(U276&gt;PERCENTILE(U:U,0.9),1,IF(U276&gt;PERCENTILE(U:U,0.6),2,3))))</f>
        <v>2</v>
      </c>
      <c r="X276" s="135" t="str">
        <f t="shared" ref="X276:X339" si="100">IF(P276=0,"D",IF(P276&gt;PERCENTILE(P:P,0.9),"A",IF(P276&gt;PERCENTILE(P:P,0.6),"B","C")))</f>
        <v>B</v>
      </c>
      <c r="Y276" s="39">
        <f t="shared" ref="Y276:Y339" si="101">+IF(W276="Order Specific","",IF(W276=4,0,W276*7+IF(I276="Imported",14,0)))</f>
        <v>14</v>
      </c>
      <c r="Z276" s="39">
        <f t="shared" ref="Z276:Z339" si="102">(IF(Y276="",0,IF(Y276=0,P276,P276-IF(Q276&gt;Y276,P276/Q276*Y276,P276))))*66%</f>
        <v>0</v>
      </c>
      <c r="AA276" s="119"/>
    </row>
    <row r="277" spans="1:27" x14ac:dyDescent="0.25">
      <c r="A277" s="34" t="s">
        <v>2763</v>
      </c>
      <c r="B277" s="36" t="s">
        <v>571</v>
      </c>
      <c r="C277" s="166" t="s">
        <v>197</v>
      </c>
      <c r="D277" s="166">
        <v>212</v>
      </c>
      <c r="E277" s="166" t="s">
        <v>3608</v>
      </c>
      <c r="F277" s="167" t="s">
        <v>3608</v>
      </c>
      <c r="G277" s="36" t="s">
        <v>249</v>
      </c>
      <c r="H277" s="36" t="s">
        <v>249</v>
      </c>
      <c r="I277" s="186" t="s">
        <v>197</v>
      </c>
      <c r="J277" s="168">
        <v>6</v>
      </c>
      <c r="K277" s="133">
        <v>0</v>
      </c>
      <c r="L277" s="150">
        <v>19.149999999999999</v>
      </c>
      <c r="M277" s="133">
        <v>0</v>
      </c>
      <c r="N277" s="133">
        <v>0</v>
      </c>
      <c r="O277" s="130">
        <v>17706</v>
      </c>
      <c r="P277" s="37">
        <f t="shared" si="92"/>
        <v>114.89999999999999</v>
      </c>
      <c r="Q277" s="38">
        <f t="shared" si="93"/>
        <v>5.256692646560488</v>
      </c>
      <c r="R277" s="35">
        <f t="shared" si="94"/>
        <v>0</v>
      </c>
      <c r="S277" s="35">
        <f t="shared" si="95"/>
        <v>0</v>
      </c>
      <c r="T277" s="139">
        <f t="shared" si="96"/>
        <v>0</v>
      </c>
      <c r="U277" s="35">
        <f t="shared" si="97"/>
        <v>339069.89999999997</v>
      </c>
      <c r="V277" s="39" t="str">
        <f t="shared" si="98"/>
        <v>&lt;15 days</v>
      </c>
      <c r="W277" s="39">
        <f t="shared" si="99"/>
        <v>1</v>
      </c>
      <c r="X277" s="135" t="str">
        <f t="shared" si="100"/>
        <v>C</v>
      </c>
      <c r="Y277" s="39">
        <f t="shared" si="101"/>
        <v>7</v>
      </c>
      <c r="Z277" s="39">
        <f t="shared" si="102"/>
        <v>0</v>
      </c>
      <c r="AA277" s="119"/>
    </row>
    <row r="278" spans="1:27" x14ac:dyDescent="0.25">
      <c r="A278" s="34" t="s">
        <v>2764</v>
      </c>
      <c r="B278" s="36" t="s">
        <v>572</v>
      </c>
      <c r="C278" s="166" t="s">
        <v>197</v>
      </c>
      <c r="D278" s="166">
        <v>202</v>
      </c>
      <c r="E278" s="166" t="s">
        <v>3608</v>
      </c>
      <c r="F278" s="167" t="s">
        <v>3608</v>
      </c>
      <c r="G278" s="36" t="s">
        <v>249</v>
      </c>
      <c r="H278" s="36" t="s">
        <v>249</v>
      </c>
      <c r="I278" s="186" t="s">
        <v>197</v>
      </c>
      <c r="J278" s="168">
        <v>5</v>
      </c>
      <c r="K278" s="133">
        <v>0</v>
      </c>
      <c r="L278" s="150">
        <v>24.5</v>
      </c>
      <c r="M278" s="133">
        <v>0</v>
      </c>
      <c r="N278" s="133">
        <v>0</v>
      </c>
      <c r="O278" s="130">
        <v>8851</v>
      </c>
      <c r="P278" s="37">
        <f t="shared" si="92"/>
        <v>122.5</v>
      </c>
      <c r="Q278" s="38">
        <f t="shared" si="93"/>
        <v>0.2474296689639589</v>
      </c>
      <c r="R278" s="35">
        <f t="shared" si="94"/>
        <v>0</v>
      </c>
      <c r="S278" s="35">
        <f t="shared" si="95"/>
        <v>0</v>
      </c>
      <c r="T278" s="139">
        <f t="shared" si="96"/>
        <v>0</v>
      </c>
      <c r="U278" s="35">
        <f t="shared" si="97"/>
        <v>216849.5</v>
      </c>
      <c r="V278" s="39" t="str">
        <f t="shared" si="98"/>
        <v>&lt;15 days</v>
      </c>
      <c r="W278" s="39">
        <f t="shared" si="99"/>
        <v>1</v>
      </c>
      <c r="X278" s="135" t="str">
        <f t="shared" si="100"/>
        <v>C</v>
      </c>
      <c r="Y278" s="39">
        <f t="shared" si="101"/>
        <v>7</v>
      </c>
      <c r="Z278" s="39">
        <f t="shared" si="102"/>
        <v>0</v>
      </c>
      <c r="AA278" s="119"/>
    </row>
    <row r="279" spans="1:27" x14ac:dyDescent="0.25">
      <c r="A279" s="34" t="s">
        <v>573</v>
      </c>
      <c r="B279" s="36" t="s">
        <v>251</v>
      </c>
      <c r="C279" s="166" t="s">
        <v>243</v>
      </c>
      <c r="D279" s="166">
        <v>212</v>
      </c>
      <c r="E279" s="166" t="s">
        <v>3608</v>
      </c>
      <c r="F279" s="167" t="s">
        <v>3608</v>
      </c>
      <c r="G279" s="36" t="s">
        <v>244</v>
      </c>
      <c r="H279" s="36" t="s">
        <v>2370</v>
      </c>
      <c r="I279" s="186">
        <v>2600</v>
      </c>
      <c r="J279" s="168">
        <v>420</v>
      </c>
      <c r="K279" s="133">
        <v>600</v>
      </c>
      <c r="L279" s="150">
        <v>4.17</v>
      </c>
      <c r="M279" s="133">
        <v>0</v>
      </c>
      <c r="N279" s="133">
        <v>200</v>
      </c>
      <c r="O279" s="130">
        <v>8851</v>
      </c>
      <c r="P279" s="37">
        <f t="shared" si="92"/>
        <v>1751.3999999999999</v>
      </c>
      <c r="Q279" s="38">
        <f t="shared" si="93"/>
        <v>0.20619139080329904</v>
      </c>
      <c r="R279" s="35">
        <f t="shared" si="94"/>
        <v>0</v>
      </c>
      <c r="S279" s="35">
        <f t="shared" si="95"/>
        <v>417</v>
      </c>
      <c r="T279" s="139">
        <f t="shared" si="96"/>
        <v>2502</v>
      </c>
      <c r="U279" s="35">
        <f t="shared" si="97"/>
        <v>36908.67</v>
      </c>
      <c r="V279" s="39" t="str">
        <f t="shared" si="98"/>
        <v>&lt;15 days</v>
      </c>
      <c r="W279" s="39">
        <f t="shared" si="99"/>
        <v>2</v>
      </c>
      <c r="X279" s="135" t="str">
        <f t="shared" si="100"/>
        <v>B</v>
      </c>
      <c r="Y279" s="39">
        <f t="shared" si="101"/>
        <v>14</v>
      </c>
      <c r="Z279" s="39">
        <f t="shared" si="102"/>
        <v>0</v>
      </c>
      <c r="AA279" s="119"/>
    </row>
    <row r="280" spans="1:27" x14ac:dyDescent="0.25">
      <c r="A280" s="34" t="s">
        <v>574</v>
      </c>
      <c r="B280" s="36" t="s">
        <v>251</v>
      </c>
      <c r="C280" s="166" t="s">
        <v>243</v>
      </c>
      <c r="D280" s="166">
        <v>212</v>
      </c>
      <c r="E280" s="166" t="s">
        <v>3608</v>
      </c>
      <c r="F280" s="167" t="s">
        <v>3608</v>
      </c>
      <c r="G280" s="36" t="s">
        <v>244</v>
      </c>
      <c r="H280" s="36" t="s">
        <v>2370</v>
      </c>
      <c r="I280" s="186">
        <v>2600</v>
      </c>
      <c r="J280" s="168">
        <v>862</v>
      </c>
      <c r="K280" s="133">
        <v>1800</v>
      </c>
      <c r="L280" s="150">
        <v>3.8</v>
      </c>
      <c r="M280" s="133">
        <v>0</v>
      </c>
      <c r="N280" s="133">
        <v>400</v>
      </c>
      <c r="O280" s="130">
        <v>17611</v>
      </c>
      <c r="P280" s="37">
        <f t="shared" si="92"/>
        <v>3275.6</v>
      </c>
      <c r="Q280" s="38">
        <f t="shared" si="93"/>
        <v>8.7047867809891546</v>
      </c>
      <c r="R280" s="35">
        <f t="shared" si="94"/>
        <v>0</v>
      </c>
      <c r="S280" s="35">
        <f t="shared" si="95"/>
        <v>760</v>
      </c>
      <c r="T280" s="139">
        <f t="shared" si="96"/>
        <v>6840</v>
      </c>
      <c r="U280" s="35">
        <f t="shared" si="97"/>
        <v>66921.8</v>
      </c>
      <c r="V280" s="39" t="str">
        <f t="shared" si="98"/>
        <v>&lt;15 days</v>
      </c>
      <c r="W280" s="39">
        <f t="shared" si="99"/>
        <v>2</v>
      </c>
      <c r="X280" s="135" t="str">
        <f t="shared" si="100"/>
        <v>B</v>
      </c>
      <c r="Y280" s="39">
        <f t="shared" si="101"/>
        <v>14</v>
      </c>
      <c r="Z280" s="39">
        <f t="shared" si="102"/>
        <v>0</v>
      </c>
      <c r="AA280" s="119"/>
    </row>
    <row r="281" spans="1:27" x14ac:dyDescent="0.25">
      <c r="A281" s="34" t="s">
        <v>575</v>
      </c>
      <c r="B281" s="36" t="s">
        <v>576</v>
      </c>
      <c r="C281" s="166" t="s">
        <v>197</v>
      </c>
      <c r="D281" s="166">
        <v>202</v>
      </c>
      <c r="E281" s="166" t="s">
        <v>3608</v>
      </c>
      <c r="F281" s="167" t="s">
        <v>3608</v>
      </c>
      <c r="G281" s="36" t="s">
        <v>249</v>
      </c>
      <c r="H281" s="36" t="s">
        <v>249</v>
      </c>
      <c r="I281" s="186" t="s">
        <v>197</v>
      </c>
      <c r="J281" s="168">
        <v>3</v>
      </c>
      <c r="K281" s="133">
        <v>0</v>
      </c>
      <c r="L281" s="150">
        <v>16.5</v>
      </c>
      <c r="M281" s="133">
        <v>0</v>
      </c>
      <c r="N281" s="133">
        <v>0</v>
      </c>
      <c r="O281" s="130">
        <v>5133</v>
      </c>
      <c r="P281" s="37">
        <f t="shared" si="92"/>
        <v>49.5</v>
      </c>
      <c r="Q281" s="38">
        <f t="shared" si="93"/>
        <v>61.295538671342293</v>
      </c>
      <c r="R281" s="35">
        <f t="shared" si="94"/>
        <v>0</v>
      </c>
      <c r="S281" s="35">
        <f t="shared" si="95"/>
        <v>0</v>
      </c>
      <c r="T281" s="139">
        <f t="shared" si="96"/>
        <v>0</v>
      </c>
      <c r="U281" s="35">
        <f t="shared" si="97"/>
        <v>84694.5</v>
      </c>
      <c r="V281" s="39" t="str">
        <f t="shared" si="98"/>
        <v>&lt;90 days</v>
      </c>
      <c r="W281" s="39">
        <f t="shared" si="99"/>
        <v>2</v>
      </c>
      <c r="X281" s="135" t="str">
        <f t="shared" si="100"/>
        <v>C</v>
      </c>
      <c r="Y281" s="39">
        <f t="shared" si="101"/>
        <v>14</v>
      </c>
      <c r="Z281" s="39">
        <f t="shared" si="102"/>
        <v>25.20811925118393</v>
      </c>
      <c r="AA281" s="119"/>
    </row>
    <row r="282" spans="1:27" x14ac:dyDescent="0.25">
      <c r="A282" s="34" t="s">
        <v>577</v>
      </c>
      <c r="B282" s="36" t="s">
        <v>578</v>
      </c>
      <c r="C282" s="166" t="s">
        <v>197</v>
      </c>
      <c r="D282" s="166">
        <v>202</v>
      </c>
      <c r="E282" s="166" t="s">
        <v>3608</v>
      </c>
      <c r="F282" s="167" t="s">
        <v>3608</v>
      </c>
      <c r="G282" s="36" t="s">
        <v>249</v>
      </c>
      <c r="H282" s="36" t="s">
        <v>249</v>
      </c>
      <c r="I282" s="186" t="s">
        <v>197</v>
      </c>
      <c r="J282" s="168">
        <v>3</v>
      </c>
      <c r="K282" s="133">
        <v>0</v>
      </c>
      <c r="L282" s="150">
        <v>40.26</v>
      </c>
      <c r="M282" s="133">
        <v>0</v>
      </c>
      <c r="N282" s="133">
        <v>0</v>
      </c>
      <c r="O282" s="130">
        <v>3340</v>
      </c>
      <c r="P282" s="37">
        <f t="shared" si="92"/>
        <v>120.78</v>
      </c>
      <c r="Q282" s="38">
        <f t="shared" si="93"/>
        <v>0.32784431137724551</v>
      </c>
      <c r="R282" s="35">
        <f t="shared" si="94"/>
        <v>0</v>
      </c>
      <c r="S282" s="35">
        <f t="shared" si="95"/>
        <v>0</v>
      </c>
      <c r="T282" s="139">
        <f t="shared" si="96"/>
        <v>0</v>
      </c>
      <c r="U282" s="35">
        <f t="shared" si="97"/>
        <v>134468.4</v>
      </c>
      <c r="V282" s="39" t="str">
        <f t="shared" si="98"/>
        <v>&lt;15 days</v>
      </c>
      <c r="W282" s="39">
        <f t="shared" si="99"/>
        <v>2</v>
      </c>
      <c r="X282" s="135" t="str">
        <f t="shared" si="100"/>
        <v>C</v>
      </c>
      <c r="Y282" s="39">
        <f t="shared" si="101"/>
        <v>14</v>
      </c>
      <c r="Z282" s="39">
        <f t="shared" si="102"/>
        <v>0</v>
      </c>
      <c r="AA282" s="119"/>
    </row>
    <row r="283" spans="1:27" x14ac:dyDescent="0.25">
      <c r="A283" s="34" t="s">
        <v>579</v>
      </c>
      <c r="B283" s="36" t="s">
        <v>580</v>
      </c>
      <c r="C283" s="166" t="s">
        <v>197</v>
      </c>
      <c r="D283" s="166">
        <v>202</v>
      </c>
      <c r="E283" s="166" t="s">
        <v>3608</v>
      </c>
      <c r="F283" s="167" t="s">
        <v>3608</v>
      </c>
      <c r="G283" s="36" t="s">
        <v>249</v>
      </c>
      <c r="H283" s="36" t="s">
        <v>249</v>
      </c>
      <c r="I283" s="186" t="s">
        <v>197</v>
      </c>
      <c r="J283" s="168">
        <v>9</v>
      </c>
      <c r="K283" s="133">
        <v>0</v>
      </c>
      <c r="L283" s="150">
        <v>70</v>
      </c>
      <c r="M283" s="133">
        <v>0</v>
      </c>
      <c r="N283" s="133">
        <v>0</v>
      </c>
      <c r="O283" s="130">
        <v>3798</v>
      </c>
      <c r="P283" s="37">
        <f t="shared" si="92"/>
        <v>630</v>
      </c>
      <c r="Q283" s="38">
        <f t="shared" si="93"/>
        <v>0.28830963665086889</v>
      </c>
      <c r="R283" s="35">
        <f t="shared" si="94"/>
        <v>0</v>
      </c>
      <c r="S283" s="35">
        <f t="shared" si="95"/>
        <v>0</v>
      </c>
      <c r="T283" s="139">
        <f t="shared" si="96"/>
        <v>0</v>
      </c>
      <c r="U283" s="35">
        <f t="shared" si="97"/>
        <v>265860</v>
      </c>
      <c r="V283" s="39" t="str">
        <f t="shared" si="98"/>
        <v>&lt;15 days</v>
      </c>
      <c r="W283" s="39">
        <f t="shared" si="99"/>
        <v>1</v>
      </c>
      <c r="X283" s="135" t="str">
        <f t="shared" si="100"/>
        <v>C</v>
      </c>
      <c r="Y283" s="39">
        <f t="shared" si="101"/>
        <v>7</v>
      </c>
      <c r="Z283" s="39">
        <f t="shared" si="102"/>
        <v>0</v>
      </c>
      <c r="AA283" s="119"/>
    </row>
    <row r="284" spans="1:27" x14ac:dyDescent="0.25">
      <c r="A284" s="34" t="s">
        <v>581</v>
      </c>
      <c r="B284" s="36" t="s">
        <v>582</v>
      </c>
      <c r="C284" s="166" t="s">
        <v>197</v>
      </c>
      <c r="D284" s="166">
        <v>202</v>
      </c>
      <c r="E284" s="166" t="s">
        <v>3608</v>
      </c>
      <c r="F284" s="167" t="s">
        <v>3608</v>
      </c>
      <c r="G284" s="36" t="s">
        <v>249</v>
      </c>
      <c r="H284" s="36" t="s">
        <v>249</v>
      </c>
      <c r="I284" s="186" t="s">
        <v>197</v>
      </c>
      <c r="J284" s="168">
        <v>3</v>
      </c>
      <c r="K284" s="133">
        <v>0</v>
      </c>
      <c r="L284" s="150">
        <v>64</v>
      </c>
      <c r="M284" s="133">
        <v>0</v>
      </c>
      <c r="N284" s="133">
        <v>0</v>
      </c>
      <c r="O284" s="130">
        <v>1815</v>
      </c>
      <c r="P284" s="37">
        <f t="shared" si="92"/>
        <v>192</v>
      </c>
      <c r="Q284" s="38">
        <f t="shared" si="93"/>
        <v>1.809917355371901</v>
      </c>
      <c r="R284" s="35">
        <f t="shared" si="94"/>
        <v>0</v>
      </c>
      <c r="S284" s="35">
        <f t="shared" si="95"/>
        <v>0</v>
      </c>
      <c r="T284" s="139">
        <f t="shared" si="96"/>
        <v>0</v>
      </c>
      <c r="U284" s="35">
        <f t="shared" si="97"/>
        <v>116160</v>
      </c>
      <c r="V284" s="39" t="str">
        <f t="shared" si="98"/>
        <v>&lt;15 days</v>
      </c>
      <c r="W284" s="39">
        <f t="shared" si="99"/>
        <v>2</v>
      </c>
      <c r="X284" s="135" t="str">
        <f t="shared" si="100"/>
        <v>C</v>
      </c>
      <c r="Y284" s="39">
        <f t="shared" si="101"/>
        <v>14</v>
      </c>
      <c r="Z284" s="39">
        <f t="shared" si="102"/>
        <v>0</v>
      </c>
      <c r="AA284" s="119"/>
    </row>
    <row r="285" spans="1:27" x14ac:dyDescent="0.25">
      <c r="A285" s="34" t="s">
        <v>2765</v>
      </c>
      <c r="B285" s="36" t="s">
        <v>583</v>
      </c>
      <c r="C285" s="166" t="s">
        <v>197</v>
      </c>
      <c r="D285" s="166">
        <v>202</v>
      </c>
      <c r="E285" s="166" t="s">
        <v>3608</v>
      </c>
      <c r="F285" s="167" t="s">
        <v>3608</v>
      </c>
      <c r="G285" s="36" t="s">
        <v>249</v>
      </c>
      <c r="H285" s="36" t="s">
        <v>249</v>
      </c>
      <c r="I285" s="186" t="s">
        <v>197</v>
      </c>
      <c r="J285" s="168">
        <v>3</v>
      </c>
      <c r="K285" s="133">
        <v>0</v>
      </c>
      <c r="L285" s="150">
        <v>419.39</v>
      </c>
      <c r="M285" s="133">
        <v>0</v>
      </c>
      <c r="N285" s="133">
        <v>0</v>
      </c>
      <c r="O285" s="130">
        <v>2155</v>
      </c>
      <c r="P285" s="37">
        <f t="shared" si="92"/>
        <v>1258.17</v>
      </c>
      <c r="Q285" s="38">
        <f t="shared" si="93"/>
        <v>0.50812064965197212</v>
      </c>
      <c r="R285" s="35">
        <f t="shared" si="94"/>
        <v>0</v>
      </c>
      <c r="S285" s="35">
        <f t="shared" si="95"/>
        <v>0</v>
      </c>
      <c r="T285" s="139">
        <f t="shared" si="96"/>
        <v>0</v>
      </c>
      <c r="U285" s="35">
        <f t="shared" si="97"/>
        <v>903785.45</v>
      </c>
      <c r="V285" s="39" t="str">
        <f t="shared" si="98"/>
        <v>&lt;15 days</v>
      </c>
      <c r="W285" s="39">
        <f t="shared" si="99"/>
        <v>1</v>
      </c>
      <c r="X285" s="135" t="str">
        <f t="shared" si="100"/>
        <v>B</v>
      </c>
      <c r="Y285" s="39">
        <f t="shared" si="101"/>
        <v>7</v>
      </c>
      <c r="Z285" s="39">
        <f t="shared" si="102"/>
        <v>0</v>
      </c>
      <c r="AA285" s="119"/>
    </row>
    <row r="286" spans="1:27" x14ac:dyDescent="0.25">
      <c r="A286" s="34" t="s">
        <v>584</v>
      </c>
      <c r="B286" s="36" t="s">
        <v>583</v>
      </c>
      <c r="C286" s="166" t="s">
        <v>197</v>
      </c>
      <c r="D286" s="166">
        <v>202</v>
      </c>
      <c r="E286" s="166" t="s">
        <v>3608</v>
      </c>
      <c r="F286" s="167" t="s">
        <v>3608</v>
      </c>
      <c r="G286" s="36" t="s">
        <v>249</v>
      </c>
      <c r="H286" s="36" t="s">
        <v>249</v>
      </c>
      <c r="I286" s="186" t="s">
        <v>197</v>
      </c>
      <c r="J286" s="168">
        <v>3</v>
      </c>
      <c r="K286" s="133">
        <v>0</v>
      </c>
      <c r="L286" s="150">
        <v>455.37</v>
      </c>
      <c r="M286" s="133">
        <v>0</v>
      </c>
      <c r="N286" s="133">
        <v>0</v>
      </c>
      <c r="O286" s="130">
        <v>2155</v>
      </c>
      <c r="P286" s="37">
        <f t="shared" si="92"/>
        <v>1366.1100000000001</v>
      </c>
      <c r="Q286" s="38">
        <f t="shared" si="93"/>
        <v>0.50812064965197212</v>
      </c>
      <c r="R286" s="35">
        <f t="shared" si="94"/>
        <v>0</v>
      </c>
      <c r="S286" s="35">
        <f t="shared" si="95"/>
        <v>0</v>
      </c>
      <c r="T286" s="139">
        <f t="shared" si="96"/>
        <v>0</v>
      </c>
      <c r="U286" s="35">
        <f t="shared" si="97"/>
        <v>981322.35</v>
      </c>
      <c r="V286" s="39" t="str">
        <f t="shared" si="98"/>
        <v>&lt;15 days</v>
      </c>
      <c r="W286" s="39">
        <f t="shared" si="99"/>
        <v>1</v>
      </c>
      <c r="X286" s="135" t="str">
        <f t="shared" si="100"/>
        <v>B</v>
      </c>
      <c r="Y286" s="39">
        <f t="shared" si="101"/>
        <v>7</v>
      </c>
      <c r="Z286" s="39">
        <f t="shared" si="102"/>
        <v>0</v>
      </c>
      <c r="AA286" s="119"/>
    </row>
    <row r="287" spans="1:27" x14ac:dyDescent="0.25">
      <c r="A287" s="34" t="s">
        <v>585</v>
      </c>
      <c r="B287" s="36" t="s">
        <v>586</v>
      </c>
      <c r="C287" s="166" t="s">
        <v>197</v>
      </c>
      <c r="D287" s="166">
        <v>202</v>
      </c>
      <c r="E287" s="166" t="s">
        <v>3608</v>
      </c>
      <c r="F287" s="167" t="s">
        <v>3608</v>
      </c>
      <c r="G287" s="36" t="s">
        <v>249</v>
      </c>
      <c r="H287" s="36" t="s">
        <v>249</v>
      </c>
      <c r="I287" s="186" t="s">
        <v>197</v>
      </c>
      <c r="J287" s="168">
        <v>54</v>
      </c>
      <c r="K287" s="133">
        <v>0</v>
      </c>
      <c r="L287" s="150">
        <v>236.27</v>
      </c>
      <c r="M287" s="133">
        <v>0</v>
      </c>
      <c r="N287" s="133">
        <v>0</v>
      </c>
      <c r="O287" s="130">
        <v>29</v>
      </c>
      <c r="P287" s="37">
        <f t="shared" si="92"/>
        <v>12758.58</v>
      </c>
      <c r="Q287" s="38">
        <f t="shared" si="93"/>
        <v>37.758620689655174</v>
      </c>
      <c r="R287" s="35">
        <f t="shared" si="94"/>
        <v>0</v>
      </c>
      <c r="S287" s="35">
        <f t="shared" si="95"/>
        <v>0</v>
      </c>
      <c r="T287" s="139">
        <f t="shared" si="96"/>
        <v>0</v>
      </c>
      <c r="U287" s="35">
        <f t="shared" si="97"/>
        <v>6851.83</v>
      </c>
      <c r="V287" s="39" t="str">
        <f t="shared" si="98"/>
        <v>&lt;90 days</v>
      </c>
      <c r="W287" s="39">
        <f t="shared" si="99"/>
        <v>3</v>
      </c>
      <c r="X287" s="135" t="str">
        <f t="shared" si="100"/>
        <v>A</v>
      </c>
      <c r="Y287" s="39">
        <f t="shared" si="101"/>
        <v>21</v>
      </c>
      <c r="Z287" s="39">
        <f t="shared" si="102"/>
        <v>3737.3900646575344</v>
      </c>
      <c r="AA287" s="119"/>
    </row>
    <row r="288" spans="1:27" x14ac:dyDescent="0.25">
      <c r="A288" s="34" t="s">
        <v>2766</v>
      </c>
      <c r="B288" s="36" t="s">
        <v>586</v>
      </c>
      <c r="C288" s="166" t="s">
        <v>197</v>
      </c>
      <c r="D288" s="166">
        <v>202</v>
      </c>
      <c r="E288" s="166" t="s">
        <v>3608</v>
      </c>
      <c r="F288" s="167" t="s">
        <v>3608</v>
      </c>
      <c r="G288" s="36" t="s">
        <v>249</v>
      </c>
      <c r="H288" s="36" t="s">
        <v>249</v>
      </c>
      <c r="I288" s="186" t="s">
        <v>197</v>
      </c>
      <c r="J288" s="168">
        <v>54</v>
      </c>
      <c r="K288" s="133">
        <v>0</v>
      </c>
      <c r="L288" s="150">
        <v>283.45</v>
      </c>
      <c r="M288" s="133">
        <v>0</v>
      </c>
      <c r="N288" s="133">
        <v>0</v>
      </c>
      <c r="O288" s="130">
        <v>28</v>
      </c>
      <c r="P288" s="37">
        <f t="shared" si="92"/>
        <v>15306.3</v>
      </c>
      <c r="Q288" s="38">
        <f t="shared" si="93"/>
        <v>703.92857142857144</v>
      </c>
      <c r="R288" s="35">
        <f t="shared" si="94"/>
        <v>0</v>
      </c>
      <c r="S288" s="35">
        <f t="shared" si="95"/>
        <v>0</v>
      </c>
      <c r="T288" s="139">
        <f t="shared" si="96"/>
        <v>0</v>
      </c>
      <c r="U288" s="35">
        <f t="shared" si="97"/>
        <v>7936.5999999999995</v>
      </c>
      <c r="V288" s="39" t="str">
        <f t="shared" si="98"/>
        <v>&gt;90 days</v>
      </c>
      <c r="W288" s="39">
        <f t="shared" si="99"/>
        <v>3</v>
      </c>
      <c r="X288" s="135" t="str">
        <f t="shared" si="100"/>
        <v>A</v>
      </c>
      <c r="Y288" s="39">
        <f t="shared" si="101"/>
        <v>21</v>
      </c>
      <c r="Z288" s="39">
        <f t="shared" si="102"/>
        <v>9800.78464109589</v>
      </c>
      <c r="AA288" s="119"/>
    </row>
    <row r="289" spans="1:27" x14ac:dyDescent="0.25">
      <c r="A289" s="34" t="s">
        <v>587</v>
      </c>
      <c r="B289" s="36" t="s">
        <v>588</v>
      </c>
      <c r="C289" s="166" t="s">
        <v>243</v>
      </c>
      <c r="D289" s="166">
        <v>202</v>
      </c>
      <c r="E289" s="166" t="s">
        <v>3608</v>
      </c>
      <c r="F289" s="167" t="s">
        <v>3608</v>
      </c>
      <c r="G289" s="36" t="s">
        <v>244</v>
      </c>
      <c r="H289" s="36" t="s">
        <v>2370</v>
      </c>
      <c r="I289" s="186">
        <v>2600</v>
      </c>
      <c r="J289" s="168">
        <v>541</v>
      </c>
      <c r="K289" s="133">
        <v>800</v>
      </c>
      <c r="L289" s="150">
        <v>3.39</v>
      </c>
      <c r="M289" s="133">
        <v>0</v>
      </c>
      <c r="N289" s="133">
        <v>200</v>
      </c>
      <c r="O289" s="130">
        <v>4071</v>
      </c>
      <c r="P289" s="37">
        <f t="shared" si="92"/>
        <v>1833.99</v>
      </c>
      <c r="Q289" s="38">
        <f t="shared" si="93"/>
        <v>4.8415622697126013</v>
      </c>
      <c r="R289" s="35">
        <f t="shared" si="94"/>
        <v>0</v>
      </c>
      <c r="S289" s="35">
        <f t="shared" si="95"/>
        <v>339</v>
      </c>
      <c r="T289" s="139">
        <f t="shared" si="96"/>
        <v>2712</v>
      </c>
      <c r="U289" s="35">
        <f t="shared" si="97"/>
        <v>13800.69</v>
      </c>
      <c r="V289" s="39" t="str">
        <f t="shared" si="98"/>
        <v>&lt;15 days</v>
      </c>
      <c r="W289" s="39">
        <f t="shared" si="99"/>
        <v>2</v>
      </c>
      <c r="X289" s="135" t="str">
        <f t="shared" si="100"/>
        <v>B</v>
      </c>
      <c r="Y289" s="39">
        <f t="shared" si="101"/>
        <v>14</v>
      </c>
      <c r="Z289" s="39">
        <f t="shared" si="102"/>
        <v>0</v>
      </c>
      <c r="AA289" s="119"/>
    </row>
    <row r="290" spans="1:27" x14ac:dyDescent="0.25">
      <c r="A290" s="34" t="s">
        <v>589</v>
      </c>
      <c r="B290" s="36" t="s">
        <v>590</v>
      </c>
      <c r="C290" s="166" t="s">
        <v>197</v>
      </c>
      <c r="D290" s="166">
        <v>202</v>
      </c>
      <c r="E290" s="166" t="s">
        <v>3608</v>
      </c>
      <c r="F290" s="167" t="s">
        <v>3608</v>
      </c>
      <c r="G290" s="36" t="s">
        <v>249</v>
      </c>
      <c r="H290" s="36" t="s">
        <v>249</v>
      </c>
      <c r="I290" s="186" t="s">
        <v>197</v>
      </c>
      <c r="J290" s="168">
        <v>1</v>
      </c>
      <c r="K290" s="133">
        <v>0</v>
      </c>
      <c r="L290" s="150">
        <v>62</v>
      </c>
      <c r="M290" s="133">
        <v>0</v>
      </c>
      <c r="N290" s="133">
        <v>0</v>
      </c>
      <c r="O290" s="130">
        <v>2507</v>
      </c>
      <c r="P290" s="37">
        <f t="shared" si="92"/>
        <v>62</v>
      </c>
      <c r="Q290" s="38">
        <f t="shared" si="93"/>
        <v>78.765456721180698</v>
      </c>
      <c r="R290" s="35">
        <f t="shared" si="94"/>
        <v>0</v>
      </c>
      <c r="S290" s="35">
        <f t="shared" si="95"/>
        <v>0</v>
      </c>
      <c r="T290" s="139">
        <f t="shared" si="96"/>
        <v>0</v>
      </c>
      <c r="U290" s="35">
        <f t="shared" si="97"/>
        <v>155434</v>
      </c>
      <c r="V290" s="39" t="str">
        <f t="shared" si="98"/>
        <v>&lt;90 days</v>
      </c>
      <c r="W290" s="39">
        <f t="shared" si="99"/>
        <v>2</v>
      </c>
      <c r="X290" s="135" t="str">
        <f t="shared" si="100"/>
        <v>C</v>
      </c>
      <c r="Y290" s="39">
        <f t="shared" si="101"/>
        <v>14</v>
      </c>
      <c r="Z290" s="39">
        <f t="shared" si="102"/>
        <v>33.646760894335706</v>
      </c>
      <c r="AA290" s="119"/>
    </row>
    <row r="291" spans="1:27" x14ac:dyDescent="0.25">
      <c r="A291" s="34" t="s">
        <v>591</v>
      </c>
      <c r="B291" s="36" t="s">
        <v>592</v>
      </c>
      <c r="C291" s="166" t="s">
        <v>243</v>
      </c>
      <c r="D291" s="166">
        <v>212</v>
      </c>
      <c r="E291" s="166" t="s">
        <v>3608</v>
      </c>
      <c r="F291" s="167" t="s">
        <v>3608</v>
      </c>
      <c r="G291" s="36" t="s">
        <v>244</v>
      </c>
      <c r="H291" s="36" t="s">
        <v>2370</v>
      </c>
      <c r="I291" s="186">
        <v>2600</v>
      </c>
      <c r="J291" s="168">
        <v>684</v>
      </c>
      <c r="K291" s="133">
        <v>800</v>
      </c>
      <c r="L291" s="150">
        <v>3.69</v>
      </c>
      <c r="M291" s="133">
        <v>0</v>
      </c>
      <c r="N291" s="133">
        <v>200</v>
      </c>
      <c r="O291" s="130">
        <v>8850</v>
      </c>
      <c r="P291" s="37">
        <f t="shared" si="92"/>
        <v>2523.96</v>
      </c>
      <c r="Q291" s="38">
        <f t="shared" si="93"/>
        <v>4.1242937853107342E-2</v>
      </c>
      <c r="R291" s="35">
        <f t="shared" si="94"/>
        <v>0</v>
      </c>
      <c r="S291" s="35">
        <f t="shared" si="95"/>
        <v>369</v>
      </c>
      <c r="T291" s="139">
        <f t="shared" si="96"/>
        <v>2952</v>
      </c>
      <c r="U291" s="35">
        <f t="shared" si="97"/>
        <v>32656.5</v>
      </c>
      <c r="V291" s="39" t="str">
        <f t="shared" si="98"/>
        <v>&lt;15 days</v>
      </c>
      <c r="W291" s="39">
        <f t="shared" si="99"/>
        <v>2</v>
      </c>
      <c r="X291" s="135" t="str">
        <f t="shared" si="100"/>
        <v>B</v>
      </c>
      <c r="Y291" s="39">
        <f t="shared" si="101"/>
        <v>14</v>
      </c>
      <c r="Z291" s="39">
        <f t="shared" si="102"/>
        <v>0</v>
      </c>
      <c r="AA291" s="119"/>
    </row>
    <row r="292" spans="1:27" x14ac:dyDescent="0.25">
      <c r="A292" s="34" t="s">
        <v>593</v>
      </c>
      <c r="B292" s="36" t="s">
        <v>594</v>
      </c>
      <c r="C292" s="166" t="s">
        <v>197</v>
      </c>
      <c r="D292" s="166">
        <v>202</v>
      </c>
      <c r="E292" s="166" t="s">
        <v>3608</v>
      </c>
      <c r="F292" s="167" t="s">
        <v>3608</v>
      </c>
      <c r="G292" s="36" t="s">
        <v>249</v>
      </c>
      <c r="H292" s="36" t="s">
        <v>249</v>
      </c>
      <c r="I292" s="186" t="s">
        <v>197</v>
      </c>
      <c r="J292" s="168">
        <v>6</v>
      </c>
      <c r="K292" s="133">
        <v>0</v>
      </c>
      <c r="L292" s="150">
        <v>16.899999999999999</v>
      </c>
      <c r="M292" s="133">
        <v>0</v>
      </c>
      <c r="N292" s="133">
        <v>0</v>
      </c>
      <c r="O292" s="130">
        <v>10864</v>
      </c>
      <c r="P292" s="37">
        <f t="shared" si="92"/>
        <v>101.39999999999999</v>
      </c>
      <c r="Q292" s="38">
        <f t="shared" si="93"/>
        <v>22.980486008836525</v>
      </c>
      <c r="R292" s="35">
        <f t="shared" si="94"/>
        <v>0</v>
      </c>
      <c r="S292" s="35">
        <f t="shared" si="95"/>
        <v>0</v>
      </c>
      <c r="T292" s="139">
        <f t="shared" si="96"/>
        <v>0</v>
      </c>
      <c r="U292" s="35">
        <f t="shared" si="97"/>
        <v>183601.59999999998</v>
      </c>
      <c r="V292" s="39" t="str">
        <f t="shared" si="98"/>
        <v>&lt;30 days</v>
      </c>
      <c r="W292" s="39">
        <f t="shared" si="99"/>
        <v>1</v>
      </c>
      <c r="X292" s="135" t="str">
        <f t="shared" si="100"/>
        <v>C</v>
      </c>
      <c r="Y292" s="39">
        <f t="shared" si="101"/>
        <v>7</v>
      </c>
      <c r="Z292" s="39">
        <f t="shared" si="102"/>
        <v>46.538530353280457</v>
      </c>
      <c r="AA292" s="119"/>
    </row>
    <row r="293" spans="1:27" x14ac:dyDescent="0.25">
      <c r="A293" s="34" t="s">
        <v>595</v>
      </c>
      <c r="B293" s="36" t="s">
        <v>247</v>
      </c>
      <c r="C293" s="166" t="s">
        <v>243</v>
      </c>
      <c r="D293" s="166">
        <v>202</v>
      </c>
      <c r="E293" s="166" t="s">
        <v>3608</v>
      </c>
      <c r="F293" s="167" t="s">
        <v>3608</v>
      </c>
      <c r="G293" s="36" t="s">
        <v>244</v>
      </c>
      <c r="H293" s="36" t="s">
        <v>2370</v>
      </c>
      <c r="I293" s="186">
        <v>2600</v>
      </c>
      <c r="J293" s="168">
        <v>242</v>
      </c>
      <c r="K293" s="133">
        <v>330</v>
      </c>
      <c r="L293" s="150">
        <v>2.5</v>
      </c>
      <c r="M293" s="133">
        <v>0</v>
      </c>
      <c r="N293" s="133">
        <v>90</v>
      </c>
      <c r="O293" s="130">
        <v>1437</v>
      </c>
      <c r="P293" s="37">
        <f t="shared" si="92"/>
        <v>605</v>
      </c>
      <c r="Q293" s="38">
        <f t="shared" si="93"/>
        <v>1.5240083507306887</v>
      </c>
      <c r="R293" s="35">
        <f t="shared" si="94"/>
        <v>0</v>
      </c>
      <c r="S293" s="35">
        <f t="shared" si="95"/>
        <v>112.5</v>
      </c>
      <c r="T293" s="139">
        <f t="shared" si="96"/>
        <v>825</v>
      </c>
      <c r="U293" s="35">
        <f t="shared" si="97"/>
        <v>3592.5</v>
      </c>
      <c r="V293" s="39" t="str">
        <f t="shared" si="98"/>
        <v>&lt;15 days</v>
      </c>
      <c r="W293" s="39">
        <f t="shared" si="99"/>
        <v>3</v>
      </c>
      <c r="X293" s="135" t="str">
        <f t="shared" si="100"/>
        <v>C</v>
      </c>
      <c r="Y293" s="39">
        <f t="shared" si="101"/>
        <v>21</v>
      </c>
      <c r="Z293" s="39">
        <f t="shared" si="102"/>
        <v>0</v>
      </c>
      <c r="AA293" s="119"/>
    </row>
    <row r="294" spans="1:27" x14ac:dyDescent="0.25">
      <c r="A294" s="34" t="s">
        <v>596</v>
      </c>
      <c r="B294" s="36" t="s">
        <v>597</v>
      </c>
      <c r="C294" s="166" t="s">
        <v>197</v>
      </c>
      <c r="D294" s="166">
        <v>212</v>
      </c>
      <c r="E294" s="166" t="s">
        <v>3608</v>
      </c>
      <c r="F294" s="167" t="s">
        <v>3608</v>
      </c>
      <c r="G294" s="36" t="s">
        <v>249</v>
      </c>
      <c r="H294" s="36" t="s">
        <v>249</v>
      </c>
      <c r="I294" s="186" t="s">
        <v>197</v>
      </c>
      <c r="J294" s="168">
        <v>111</v>
      </c>
      <c r="K294" s="133">
        <v>0</v>
      </c>
      <c r="L294" s="150">
        <v>189.2</v>
      </c>
      <c r="M294" s="133">
        <v>0</v>
      </c>
      <c r="N294" s="133">
        <v>0</v>
      </c>
      <c r="O294" s="130">
        <v>3868</v>
      </c>
      <c r="P294" s="37">
        <f t="shared" si="92"/>
        <v>21001.199999999997</v>
      </c>
      <c r="Q294" s="38">
        <f t="shared" si="93"/>
        <v>22.836091003102378</v>
      </c>
      <c r="R294" s="35">
        <f t="shared" si="94"/>
        <v>0</v>
      </c>
      <c r="S294" s="35">
        <f t="shared" si="95"/>
        <v>0</v>
      </c>
      <c r="T294" s="139">
        <f t="shared" si="96"/>
        <v>0</v>
      </c>
      <c r="U294" s="35">
        <f t="shared" si="97"/>
        <v>731825.6</v>
      </c>
      <c r="V294" s="39" t="str">
        <f t="shared" si="98"/>
        <v>&lt;30 days</v>
      </c>
      <c r="W294" s="39">
        <f t="shared" si="99"/>
        <v>1</v>
      </c>
      <c r="X294" s="135" t="str">
        <f t="shared" si="100"/>
        <v>A</v>
      </c>
      <c r="Y294" s="39">
        <f t="shared" si="101"/>
        <v>7</v>
      </c>
      <c r="Z294" s="39">
        <f t="shared" si="102"/>
        <v>9612.0112438356155</v>
      </c>
      <c r="AA294" s="119"/>
    </row>
    <row r="295" spans="1:27" x14ac:dyDescent="0.25">
      <c r="A295" s="34" t="s">
        <v>598</v>
      </c>
      <c r="B295" s="36" t="s">
        <v>599</v>
      </c>
      <c r="C295" s="166" t="s">
        <v>239</v>
      </c>
      <c r="D295" s="166">
        <v>202</v>
      </c>
      <c r="E295" s="166" t="s">
        <v>3608</v>
      </c>
      <c r="F295" s="167" t="s">
        <v>3608</v>
      </c>
      <c r="G295" s="36" t="s">
        <v>165</v>
      </c>
      <c r="H295" s="36" t="s">
        <v>235</v>
      </c>
      <c r="I295" s="186">
        <v>2100</v>
      </c>
      <c r="J295" s="168">
        <v>44</v>
      </c>
      <c r="K295" s="133">
        <v>6</v>
      </c>
      <c r="L295" s="150">
        <v>1.1499999999999999</v>
      </c>
      <c r="M295" s="133">
        <v>0</v>
      </c>
      <c r="N295" s="133">
        <v>0</v>
      </c>
      <c r="O295" s="130">
        <v>170</v>
      </c>
      <c r="P295" s="37">
        <f t="shared" si="92"/>
        <v>50.599999999999994</v>
      </c>
      <c r="Q295" s="38">
        <f t="shared" si="93"/>
        <v>238.32352941176472</v>
      </c>
      <c r="R295" s="35">
        <f t="shared" si="94"/>
        <v>0</v>
      </c>
      <c r="S295" s="35">
        <f t="shared" si="95"/>
        <v>0</v>
      </c>
      <c r="T295" s="139">
        <f t="shared" si="96"/>
        <v>6.8999999999999995</v>
      </c>
      <c r="U295" s="35">
        <f t="shared" si="97"/>
        <v>195.49999999999997</v>
      </c>
      <c r="V295" s="39" t="str">
        <f t="shared" si="98"/>
        <v>Order specific</v>
      </c>
      <c r="W295" s="39" t="str">
        <f t="shared" si="99"/>
        <v>Order specific</v>
      </c>
      <c r="X295" s="135" t="str">
        <f t="shared" si="100"/>
        <v>C</v>
      </c>
      <c r="Y295" s="39" t="str">
        <f t="shared" si="101"/>
        <v/>
      </c>
      <c r="Z295" s="39">
        <f t="shared" si="102"/>
        <v>0</v>
      </c>
      <c r="AA295" s="119"/>
    </row>
    <row r="296" spans="1:27" x14ac:dyDescent="0.25">
      <c r="A296" s="34" t="s">
        <v>600</v>
      </c>
      <c r="B296" s="36" t="s">
        <v>601</v>
      </c>
      <c r="C296" s="166" t="s">
        <v>239</v>
      </c>
      <c r="D296" s="166">
        <v>202</v>
      </c>
      <c r="E296" s="166" t="s">
        <v>3608</v>
      </c>
      <c r="F296" s="167" t="s">
        <v>3608</v>
      </c>
      <c r="G296" s="36" t="s">
        <v>165</v>
      </c>
      <c r="H296" s="36" t="s">
        <v>235</v>
      </c>
      <c r="I296" s="186">
        <v>2100</v>
      </c>
      <c r="J296" s="168">
        <v>16</v>
      </c>
      <c r="K296" s="133">
        <v>34</v>
      </c>
      <c r="L296" s="150">
        <v>9.1199999999999992</v>
      </c>
      <c r="M296" s="133">
        <v>0</v>
      </c>
      <c r="N296" s="133">
        <v>0</v>
      </c>
      <c r="O296" s="130">
        <v>184</v>
      </c>
      <c r="P296" s="37">
        <f t="shared" si="92"/>
        <v>145.91999999999999</v>
      </c>
      <c r="Q296" s="38">
        <f t="shared" si="93"/>
        <v>87.282608695652172</v>
      </c>
      <c r="R296" s="35">
        <f t="shared" si="94"/>
        <v>0</v>
      </c>
      <c r="S296" s="35">
        <f t="shared" si="95"/>
        <v>0</v>
      </c>
      <c r="T296" s="139">
        <f t="shared" si="96"/>
        <v>310.08</v>
      </c>
      <c r="U296" s="35">
        <f t="shared" si="97"/>
        <v>1678.08</v>
      </c>
      <c r="V296" s="39" t="str">
        <f t="shared" si="98"/>
        <v>Order specific</v>
      </c>
      <c r="W296" s="39" t="str">
        <f t="shared" si="99"/>
        <v>Order specific</v>
      </c>
      <c r="X296" s="135" t="str">
        <f t="shared" si="100"/>
        <v>C</v>
      </c>
      <c r="Y296" s="39" t="str">
        <f t="shared" si="101"/>
        <v/>
      </c>
      <c r="Z296" s="39">
        <f t="shared" si="102"/>
        <v>0</v>
      </c>
      <c r="AA296" s="119"/>
    </row>
    <row r="297" spans="1:27" x14ac:dyDescent="0.25">
      <c r="A297" s="34" t="s">
        <v>602</v>
      </c>
      <c r="B297" s="36" t="s">
        <v>603</v>
      </c>
      <c r="C297" s="166" t="s">
        <v>239</v>
      </c>
      <c r="D297" s="166">
        <v>202</v>
      </c>
      <c r="E297" s="166" t="s">
        <v>3608</v>
      </c>
      <c r="F297" s="167" t="s">
        <v>3608</v>
      </c>
      <c r="G297" s="36" t="s">
        <v>165</v>
      </c>
      <c r="H297" s="36" t="s">
        <v>235</v>
      </c>
      <c r="I297" s="186">
        <v>2100</v>
      </c>
      <c r="J297" s="168">
        <v>16</v>
      </c>
      <c r="K297" s="133">
        <v>34</v>
      </c>
      <c r="L297" s="150">
        <v>7.17</v>
      </c>
      <c r="M297" s="133">
        <v>0</v>
      </c>
      <c r="N297" s="133">
        <v>0</v>
      </c>
      <c r="O297" s="130">
        <v>183</v>
      </c>
      <c r="P297" s="37">
        <f t="shared" si="92"/>
        <v>114.72</v>
      </c>
      <c r="Q297" s="38">
        <f t="shared" si="93"/>
        <v>31.912568306010929</v>
      </c>
      <c r="R297" s="35">
        <f t="shared" si="94"/>
        <v>0</v>
      </c>
      <c r="S297" s="35">
        <f t="shared" si="95"/>
        <v>0</v>
      </c>
      <c r="T297" s="139">
        <f t="shared" si="96"/>
        <v>243.78</v>
      </c>
      <c r="U297" s="35">
        <f t="shared" si="97"/>
        <v>1312.11</v>
      </c>
      <c r="V297" s="39" t="str">
        <f t="shared" si="98"/>
        <v>Order specific</v>
      </c>
      <c r="W297" s="39" t="str">
        <f t="shared" si="99"/>
        <v>Order specific</v>
      </c>
      <c r="X297" s="135" t="str">
        <f t="shared" si="100"/>
        <v>C</v>
      </c>
      <c r="Y297" s="39" t="str">
        <f t="shared" si="101"/>
        <v/>
      </c>
      <c r="Z297" s="39">
        <f t="shared" si="102"/>
        <v>0</v>
      </c>
      <c r="AA297" s="119"/>
    </row>
    <row r="298" spans="1:27" x14ac:dyDescent="0.25">
      <c r="A298" s="34" t="s">
        <v>604</v>
      </c>
      <c r="B298" s="36" t="s">
        <v>605</v>
      </c>
      <c r="C298" s="166" t="s">
        <v>239</v>
      </c>
      <c r="D298" s="166">
        <v>202</v>
      </c>
      <c r="E298" s="166" t="s">
        <v>3608</v>
      </c>
      <c r="F298" s="167" t="s">
        <v>3608</v>
      </c>
      <c r="G298" s="36" t="s">
        <v>165</v>
      </c>
      <c r="H298" s="36" t="s">
        <v>235</v>
      </c>
      <c r="I298" s="186">
        <v>2100</v>
      </c>
      <c r="J298" s="168">
        <v>42</v>
      </c>
      <c r="K298" s="133">
        <v>0</v>
      </c>
      <c r="L298" s="150">
        <v>68</v>
      </c>
      <c r="M298" s="133">
        <v>0</v>
      </c>
      <c r="N298" s="133">
        <v>0</v>
      </c>
      <c r="O298" s="130">
        <v>0</v>
      </c>
      <c r="P298" s="37">
        <f t="shared" si="92"/>
        <v>2856</v>
      </c>
      <c r="Q298" s="38" t="str">
        <f t="shared" si="93"/>
        <v/>
      </c>
      <c r="R298" s="35">
        <f t="shared" si="94"/>
        <v>0</v>
      </c>
      <c r="S298" s="35">
        <f t="shared" si="95"/>
        <v>0</v>
      </c>
      <c r="T298" s="139">
        <f t="shared" si="96"/>
        <v>0</v>
      </c>
      <c r="U298" s="35">
        <f t="shared" si="97"/>
        <v>0</v>
      </c>
      <c r="V298" s="39" t="str">
        <f t="shared" si="98"/>
        <v>Order specific</v>
      </c>
      <c r="W298" s="39" t="str">
        <f t="shared" si="99"/>
        <v>Order specific</v>
      </c>
      <c r="X298" s="135" t="str">
        <f t="shared" si="100"/>
        <v>B</v>
      </c>
      <c r="Y298" s="39" t="str">
        <f t="shared" si="101"/>
        <v/>
      </c>
      <c r="Z298" s="39">
        <f t="shared" si="102"/>
        <v>0</v>
      </c>
      <c r="AA298" s="119"/>
    </row>
    <row r="299" spans="1:27" x14ac:dyDescent="0.25">
      <c r="A299" s="34" t="s">
        <v>606</v>
      </c>
      <c r="B299" s="36" t="s">
        <v>607</v>
      </c>
      <c r="C299" s="166" t="s">
        <v>197</v>
      </c>
      <c r="D299" s="166">
        <v>202</v>
      </c>
      <c r="E299" s="166" t="s">
        <v>3608</v>
      </c>
      <c r="F299" s="167" t="s">
        <v>3608</v>
      </c>
      <c r="G299" s="36" t="s">
        <v>249</v>
      </c>
      <c r="H299" s="36" t="s">
        <v>249</v>
      </c>
      <c r="I299" s="186" t="s">
        <v>197</v>
      </c>
      <c r="J299" s="168">
        <v>19</v>
      </c>
      <c r="K299" s="133">
        <v>0</v>
      </c>
      <c r="L299" s="150">
        <v>75.930000000000007</v>
      </c>
      <c r="M299" s="133">
        <v>0</v>
      </c>
      <c r="N299" s="133">
        <v>0</v>
      </c>
      <c r="O299" s="130">
        <v>33</v>
      </c>
      <c r="P299" s="37">
        <f t="shared" si="92"/>
        <v>1442.67</v>
      </c>
      <c r="Q299" s="38">
        <f t="shared" si="93"/>
        <v>464.54545454545456</v>
      </c>
      <c r="R299" s="35">
        <f t="shared" si="94"/>
        <v>0</v>
      </c>
      <c r="S299" s="35">
        <f t="shared" si="95"/>
        <v>0</v>
      </c>
      <c r="T299" s="139">
        <f t="shared" si="96"/>
        <v>0</v>
      </c>
      <c r="U299" s="35">
        <f t="shared" si="97"/>
        <v>2505.69</v>
      </c>
      <c r="V299" s="39" t="str">
        <f t="shared" si="98"/>
        <v>&gt;90 days</v>
      </c>
      <c r="W299" s="39">
        <f t="shared" si="99"/>
        <v>3</v>
      </c>
      <c r="X299" s="135" t="str">
        <f t="shared" si="100"/>
        <v>B</v>
      </c>
      <c r="Y299" s="39">
        <f t="shared" si="101"/>
        <v>21</v>
      </c>
      <c r="Z299" s="39">
        <f t="shared" si="102"/>
        <v>909.11925123287688</v>
      </c>
      <c r="AA299" s="119"/>
    </row>
    <row r="300" spans="1:27" x14ac:dyDescent="0.25">
      <c r="A300" s="34" t="s">
        <v>608</v>
      </c>
      <c r="B300" s="36" t="s">
        <v>609</v>
      </c>
      <c r="C300" s="166" t="s">
        <v>239</v>
      </c>
      <c r="D300" s="166">
        <v>202</v>
      </c>
      <c r="E300" s="166" t="s">
        <v>3608</v>
      </c>
      <c r="F300" s="167" t="s">
        <v>3608</v>
      </c>
      <c r="G300" s="36" t="s">
        <v>165</v>
      </c>
      <c r="H300" s="36" t="s">
        <v>235</v>
      </c>
      <c r="I300" s="186">
        <v>2100</v>
      </c>
      <c r="J300" s="168">
        <v>85</v>
      </c>
      <c r="K300" s="133">
        <v>0</v>
      </c>
      <c r="L300" s="150">
        <v>3.91</v>
      </c>
      <c r="M300" s="133">
        <v>0</v>
      </c>
      <c r="N300" s="133">
        <v>0</v>
      </c>
      <c r="O300" s="130">
        <v>70</v>
      </c>
      <c r="P300" s="37">
        <f t="shared" si="92"/>
        <v>332.35</v>
      </c>
      <c r="Q300" s="38">
        <f t="shared" si="93"/>
        <v>99.071428571428569</v>
      </c>
      <c r="R300" s="35">
        <f t="shared" si="94"/>
        <v>0</v>
      </c>
      <c r="S300" s="35">
        <f t="shared" si="95"/>
        <v>0</v>
      </c>
      <c r="T300" s="139">
        <f t="shared" si="96"/>
        <v>0</v>
      </c>
      <c r="U300" s="35">
        <f t="shared" si="97"/>
        <v>273.7</v>
      </c>
      <c r="V300" s="39" t="str">
        <f t="shared" si="98"/>
        <v>Order specific</v>
      </c>
      <c r="W300" s="39" t="str">
        <f t="shared" si="99"/>
        <v>Order specific</v>
      </c>
      <c r="X300" s="135" t="str">
        <f t="shared" si="100"/>
        <v>C</v>
      </c>
      <c r="Y300" s="39" t="str">
        <f t="shared" si="101"/>
        <v/>
      </c>
      <c r="Z300" s="39">
        <f t="shared" si="102"/>
        <v>0</v>
      </c>
      <c r="AA300" s="119"/>
    </row>
    <row r="301" spans="1:27" x14ac:dyDescent="0.25">
      <c r="A301" s="34" t="s">
        <v>2767</v>
      </c>
      <c r="B301" s="36" t="s">
        <v>456</v>
      </c>
      <c r="C301" s="166" t="s">
        <v>243</v>
      </c>
      <c r="D301" s="166">
        <v>202</v>
      </c>
      <c r="E301" s="166" t="s">
        <v>3608</v>
      </c>
      <c r="F301" s="167" t="s">
        <v>3608</v>
      </c>
      <c r="G301" s="36" t="s">
        <v>244</v>
      </c>
      <c r="H301" s="36" t="s">
        <v>2370</v>
      </c>
      <c r="I301" s="186">
        <v>2600</v>
      </c>
      <c r="J301" s="168">
        <v>442</v>
      </c>
      <c r="K301" s="133">
        <v>640</v>
      </c>
      <c r="L301" s="150">
        <v>7.1</v>
      </c>
      <c r="M301" s="133">
        <v>0</v>
      </c>
      <c r="N301" s="133">
        <v>300</v>
      </c>
      <c r="O301" s="130">
        <v>16265</v>
      </c>
      <c r="P301" s="37">
        <f t="shared" si="92"/>
        <v>3138.2</v>
      </c>
      <c r="Q301" s="38">
        <f t="shared" si="93"/>
        <v>1.9074700276667693</v>
      </c>
      <c r="R301" s="35">
        <f t="shared" si="94"/>
        <v>0</v>
      </c>
      <c r="S301" s="35">
        <f t="shared" si="95"/>
        <v>1065</v>
      </c>
      <c r="T301" s="139">
        <f t="shared" si="96"/>
        <v>4544</v>
      </c>
      <c r="U301" s="35">
        <f t="shared" si="97"/>
        <v>115481.5</v>
      </c>
      <c r="V301" s="39" t="str">
        <f t="shared" si="98"/>
        <v>&lt;15 days</v>
      </c>
      <c r="W301" s="39">
        <f t="shared" si="99"/>
        <v>2</v>
      </c>
      <c r="X301" s="135" t="str">
        <f t="shared" si="100"/>
        <v>B</v>
      </c>
      <c r="Y301" s="39">
        <f t="shared" si="101"/>
        <v>14</v>
      </c>
      <c r="Z301" s="39">
        <f t="shared" si="102"/>
        <v>0</v>
      </c>
      <c r="AA301" s="119"/>
    </row>
    <row r="302" spans="1:27" x14ac:dyDescent="0.25">
      <c r="A302" s="34" t="s">
        <v>2768</v>
      </c>
      <c r="B302" s="36" t="s">
        <v>65</v>
      </c>
      <c r="C302" s="166" t="s">
        <v>197</v>
      </c>
      <c r="D302" s="166">
        <v>202</v>
      </c>
      <c r="E302" s="166" t="s">
        <v>3608</v>
      </c>
      <c r="F302" s="167" t="s">
        <v>3608</v>
      </c>
      <c r="G302" s="36" t="s">
        <v>249</v>
      </c>
      <c r="H302" s="36" t="s">
        <v>249</v>
      </c>
      <c r="I302" s="186" t="s">
        <v>197</v>
      </c>
      <c r="J302" s="168">
        <v>19</v>
      </c>
      <c r="K302" s="133">
        <v>0</v>
      </c>
      <c r="L302" s="150">
        <v>45</v>
      </c>
      <c r="M302" s="133">
        <v>0</v>
      </c>
      <c r="N302" s="133">
        <v>0</v>
      </c>
      <c r="O302" s="130">
        <v>9150</v>
      </c>
      <c r="P302" s="37">
        <f t="shared" si="92"/>
        <v>855</v>
      </c>
      <c r="Q302" s="38">
        <f t="shared" si="93"/>
        <v>17.631693989071039</v>
      </c>
      <c r="R302" s="35">
        <f t="shared" si="94"/>
        <v>0</v>
      </c>
      <c r="S302" s="35">
        <f t="shared" si="95"/>
        <v>0</v>
      </c>
      <c r="T302" s="139">
        <f t="shared" si="96"/>
        <v>0</v>
      </c>
      <c r="U302" s="35">
        <f t="shared" si="97"/>
        <v>411750</v>
      </c>
      <c r="V302" s="39" t="str">
        <f t="shared" si="98"/>
        <v>&lt;30 days</v>
      </c>
      <c r="W302" s="39">
        <f t="shared" si="99"/>
        <v>1</v>
      </c>
      <c r="X302" s="135" t="str">
        <f t="shared" si="100"/>
        <v>C</v>
      </c>
      <c r="Y302" s="39">
        <f t="shared" si="101"/>
        <v>7</v>
      </c>
      <c r="Z302" s="39">
        <f t="shared" si="102"/>
        <v>340.26593937891278</v>
      </c>
      <c r="AA302" s="119"/>
    </row>
    <row r="303" spans="1:27" x14ac:dyDescent="0.25">
      <c r="A303" s="34" t="s">
        <v>2769</v>
      </c>
      <c r="B303" s="36" t="s">
        <v>610</v>
      </c>
      <c r="C303" s="166" t="s">
        <v>197</v>
      </c>
      <c r="D303" s="166">
        <v>202</v>
      </c>
      <c r="E303" s="166" t="s">
        <v>3608</v>
      </c>
      <c r="F303" s="167" t="s">
        <v>3608</v>
      </c>
      <c r="G303" s="36" t="s">
        <v>249</v>
      </c>
      <c r="H303" s="36" t="s">
        <v>249</v>
      </c>
      <c r="I303" s="186" t="s">
        <v>197</v>
      </c>
      <c r="J303" s="168">
        <v>4</v>
      </c>
      <c r="K303" s="133">
        <v>0</v>
      </c>
      <c r="L303" s="150">
        <v>45</v>
      </c>
      <c r="M303" s="133">
        <v>0</v>
      </c>
      <c r="N303" s="133">
        <v>0</v>
      </c>
      <c r="O303" s="130">
        <v>8072</v>
      </c>
      <c r="P303" s="37">
        <f t="shared" si="92"/>
        <v>180</v>
      </c>
      <c r="Q303" s="38">
        <f t="shared" si="93"/>
        <v>0.85914271555996036</v>
      </c>
      <c r="R303" s="35">
        <f t="shared" si="94"/>
        <v>0</v>
      </c>
      <c r="S303" s="35">
        <f t="shared" si="95"/>
        <v>0</v>
      </c>
      <c r="T303" s="139">
        <f t="shared" si="96"/>
        <v>0</v>
      </c>
      <c r="U303" s="35">
        <f t="shared" si="97"/>
        <v>363240</v>
      </c>
      <c r="V303" s="39" t="str">
        <f t="shared" si="98"/>
        <v>&lt;15 days</v>
      </c>
      <c r="W303" s="39">
        <f t="shared" si="99"/>
        <v>1</v>
      </c>
      <c r="X303" s="135" t="str">
        <f t="shared" si="100"/>
        <v>C</v>
      </c>
      <c r="Y303" s="39">
        <f t="shared" si="101"/>
        <v>7</v>
      </c>
      <c r="Z303" s="39">
        <f t="shared" si="102"/>
        <v>0</v>
      </c>
      <c r="AA303" s="119"/>
    </row>
    <row r="304" spans="1:27" x14ac:dyDescent="0.25">
      <c r="A304" s="34" t="s">
        <v>2770</v>
      </c>
      <c r="B304" s="36" t="s">
        <v>611</v>
      </c>
      <c r="C304" s="166" t="s">
        <v>197</v>
      </c>
      <c r="D304" s="166">
        <v>202</v>
      </c>
      <c r="E304" s="166" t="s">
        <v>3608</v>
      </c>
      <c r="F304" s="167" t="s">
        <v>3608</v>
      </c>
      <c r="G304" s="36" t="s">
        <v>249</v>
      </c>
      <c r="H304" s="36" t="s">
        <v>249</v>
      </c>
      <c r="I304" s="186" t="s">
        <v>197</v>
      </c>
      <c r="J304" s="168">
        <v>37</v>
      </c>
      <c r="K304" s="133">
        <v>0</v>
      </c>
      <c r="L304" s="150">
        <v>45</v>
      </c>
      <c r="M304" s="133">
        <v>0</v>
      </c>
      <c r="N304" s="133">
        <v>0</v>
      </c>
      <c r="O304" s="130">
        <v>404</v>
      </c>
      <c r="P304" s="37">
        <f t="shared" si="92"/>
        <v>1665</v>
      </c>
      <c r="Q304" s="38">
        <f t="shared" si="93"/>
        <v>3.613861386138614</v>
      </c>
      <c r="R304" s="35">
        <f t="shared" si="94"/>
        <v>0</v>
      </c>
      <c r="S304" s="35">
        <f t="shared" si="95"/>
        <v>0</v>
      </c>
      <c r="T304" s="139">
        <f t="shared" si="96"/>
        <v>0</v>
      </c>
      <c r="U304" s="35">
        <f t="shared" si="97"/>
        <v>18180</v>
      </c>
      <c r="V304" s="39" t="str">
        <f t="shared" si="98"/>
        <v>&lt;15 days</v>
      </c>
      <c r="W304" s="39">
        <f t="shared" si="99"/>
        <v>2</v>
      </c>
      <c r="X304" s="135" t="str">
        <f t="shared" si="100"/>
        <v>B</v>
      </c>
      <c r="Y304" s="39">
        <f t="shared" si="101"/>
        <v>14</v>
      </c>
      <c r="Z304" s="39">
        <f t="shared" si="102"/>
        <v>0</v>
      </c>
      <c r="AA304" s="119"/>
    </row>
    <row r="305" spans="1:27" x14ac:dyDescent="0.25">
      <c r="A305" s="34" t="s">
        <v>2771</v>
      </c>
      <c r="B305" s="36" t="s">
        <v>612</v>
      </c>
      <c r="C305" s="166" t="s">
        <v>197</v>
      </c>
      <c r="D305" s="166">
        <v>202</v>
      </c>
      <c r="E305" s="166" t="s">
        <v>3608</v>
      </c>
      <c r="F305" s="167" t="s">
        <v>3608</v>
      </c>
      <c r="G305" s="36" t="s">
        <v>249</v>
      </c>
      <c r="H305" s="36" t="s">
        <v>249</v>
      </c>
      <c r="I305" s="186" t="s">
        <v>197</v>
      </c>
      <c r="J305" s="168">
        <v>58</v>
      </c>
      <c r="K305" s="133">
        <v>0</v>
      </c>
      <c r="L305" s="150">
        <v>44.35</v>
      </c>
      <c r="M305" s="133">
        <v>0</v>
      </c>
      <c r="N305" s="133">
        <v>0</v>
      </c>
      <c r="O305" s="130">
        <v>35</v>
      </c>
      <c r="P305" s="37">
        <f t="shared" si="92"/>
        <v>2572.3000000000002</v>
      </c>
      <c r="Q305" s="38">
        <f t="shared" si="93"/>
        <v>385.85714285714289</v>
      </c>
      <c r="R305" s="35">
        <f t="shared" si="94"/>
        <v>0</v>
      </c>
      <c r="S305" s="35">
        <f t="shared" si="95"/>
        <v>0</v>
      </c>
      <c r="T305" s="139">
        <f t="shared" si="96"/>
        <v>0</v>
      </c>
      <c r="U305" s="35">
        <f t="shared" si="97"/>
        <v>1552.25</v>
      </c>
      <c r="V305" s="39" t="str">
        <f t="shared" si="98"/>
        <v>&gt;90 days</v>
      </c>
      <c r="W305" s="39">
        <f t="shared" si="99"/>
        <v>3</v>
      </c>
      <c r="X305" s="135" t="str">
        <f t="shared" si="100"/>
        <v>B</v>
      </c>
      <c r="Y305" s="39">
        <f t="shared" si="101"/>
        <v>21</v>
      </c>
      <c r="Z305" s="39">
        <f t="shared" si="102"/>
        <v>1605.3209078119216</v>
      </c>
      <c r="AA305" s="119"/>
    </row>
    <row r="306" spans="1:27" x14ac:dyDescent="0.25">
      <c r="A306" s="34" t="s">
        <v>2772</v>
      </c>
      <c r="B306" s="36" t="s">
        <v>613</v>
      </c>
      <c r="C306" s="166" t="s">
        <v>197</v>
      </c>
      <c r="D306" s="166">
        <v>202</v>
      </c>
      <c r="E306" s="166" t="s">
        <v>3608</v>
      </c>
      <c r="F306" s="167" t="s">
        <v>3608</v>
      </c>
      <c r="G306" s="36" t="s">
        <v>249</v>
      </c>
      <c r="H306" s="36" t="s">
        <v>249</v>
      </c>
      <c r="I306" s="186" t="s">
        <v>197</v>
      </c>
      <c r="J306" s="168">
        <v>81</v>
      </c>
      <c r="K306" s="133">
        <v>0</v>
      </c>
      <c r="L306" s="150">
        <v>44.92</v>
      </c>
      <c r="M306" s="133">
        <v>0</v>
      </c>
      <c r="N306" s="133">
        <v>0</v>
      </c>
      <c r="O306" s="130">
        <v>75</v>
      </c>
      <c r="P306" s="37">
        <f t="shared" si="92"/>
        <v>3638.52</v>
      </c>
      <c r="Q306" s="38">
        <f t="shared" si="93"/>
        <v>282.26666666666665</v>
      </c>
      <c r="R306" s="35">
        <f t="shared" si="94"/>
        <v>0</v>
      </c>
      <c r="S306" s="35">
        <f t="shared" si="95"/>
        <v>0</v>
      </c>
      <c r="T306" s="139">
        <f t="shared" si="96"/>
        <v>0</v>
      </c>
      <c r="U306" s="35">
        <f t="shared" si="97"/>
        <v>3369</v>
      </c>
      <c r="V306" s="39" t="str">
        <f t="shared" si="98"/>
        <v>&gt;90 days</v>
      </c>
      <c r="W306" s="39">
        <f t="shared" si="99"/>
        <v>3</v>
      </c>
      <c r="X306" s="135" t="str">
        <f t="shared" si="100"/>
        <v>B</v>
      </c>
      <c r="Y306" s="39">
        <f t="shared" si="101"/>
        <v>21</v>
      </c>
      <c r="Z306" s="39">
        <f t="shared" si="102"/>
        <v>2222.7627588096361</v>
      </c>
      <c r="AA306" s="119"/>
    </row>
    <row r="307" spans="1:27" x14ac:dyDescent="0.25">
      <c r="A307" s="34" t="s">
        <v>614</v>
      </c>
      <c r="B307" s="36" t="s">
        <v>423</v>
      </c>
      <c r="C307" s="166" t="s">
        <v>243</v>
      </c>
      <c r="D307" s="166">
        <v>202</v>
      </c>
      <c r="E307" s="166" t="s">
        <v>3608</v>
      </c>
      <c r="F307" s="167" t="s">
        <v>3608</v>
      </c>
      <c r="G307" s="36" t="s">
        <v>244</v>
      </c>
      <c r="H307" s="36" t="s">
        <v>2370</v>
      </c>
      <c r="I307" s="186">
        <v>2600</v>
      </c>
      <c r="J307" s="168">
        <v>220</v>
      </c>
      <c r="K307" s="133">
        <v>300</v>
      </c>
      <c r="L307" s="150">
        <v>4.78</v>
      </c>
      <c r="M307" s="133">
        <v>0</v>
      </c>
      <c r="N307" s="133">
        <v>100</v>
      </c>
      <c r="O307" s="130">
        <v>2723</v>
      </c>
      <c r="P307" s="37">
        <f t="shared" si="92"/>
        <v>1051.6000000000001</v>
      </c>
      <c r="Q307" s="38">
        <f t="shared" si="93"/>
        <v>10.857510099155343</v>
      </c>
      <c r="R307" s="35">
        <f t="shared" si="94"/>
        <v>0</v>
      </c>
      <c r="S307" s="35">
        <f t="shared" si="95"/>
        <v>239</v>
      </c>
      <c r="T307" s="139">
        <f t="shared" si="96"/>
        <v>1434</v>
      </c>
      <c r="U307" s="35">
        <f t="shared" si="97"/>
        <v>13015.94</v>
      </c>
      <c r="V307" s="39" t="str">
        <f t="shared" si="98"/>
        <v>&lt;15 days</v>
      </c>
      <c r="W307" s="39">
        <f t="shared" si="99"/>
        <v>2</v>
      </c>
      <c r="X307" s="135" t="str">
        <f t="shared" si="100"/>
        <v>B</v>
      </c>
      <c r="Y307" s="39">
        <f t="shared" si="101"/>
        <v>14</v>
      </c>
      <c r="Z307" s="39">
        <f t="shared" si="102"/>
        <v>0</v>
      </c>
      <c r="AA307" s="119"/>
    </row>
    <row r="308" spans="1:27" x14ac:dyDescent="0.25">
      <c r="A308" s="34" t="s">
        <v>615</v>
      </c>
      <c r="B308" s="36" t="s">
        <v>616</v>
      </c>
      <c r="C308" s="166" t="s">
        <v>239</v>
      </c>
      <c r="D308" s="166">
        <v>202</v>
      </c>
      <c r="E308" s="166" t="s">
        <v>3608</v>
      </c>
      <c r="F308" s="167" t="s">
        <v>3608</v>
      </c>
      <c r="G308" s="36" t="s">
        <v>165</v>
      </c>
      <c r="H308" s="36" t="s">
        <v>235</v>
      </c>
      <c r="I308" s="186">
        <v>2100</v>
      </c>
      <c r="J308" s="168">
        <v>13</v>
      </c>
      <c r="K308" s="133">
        <v>900</v>
      </c>
      <c r="L308" s="150">
        <v>58.91</v>
      </c>
      <c r="M308" s="133">
        <v>400</v>
      </c>
      <c r="N308" s="133">
        <v>300</v>
      </c>
      <c r="O308" s="130">
        <v>2526</v>
      </c>
      <c r="P308" s="37">
        <f t="shared" si="92"/>
        <v>765.82999999999993</v>
      </c>
      <c r="Q308" s="38">
        <f t="shared" si="93"/>
        <v>31.789390340459224</v>
      </c>
      <c r="R308" s="35">
        <f t="shared" si="94"/>
        <v>23564</v>
      </c>
      <c r="S308" s="35">
        <f t="shared" si="95"/>
        <v>8836.5</v>
      </c>
      <c r="T308" s="139">
        <f t="shared" si="96"/>
        <v>53019</v>
      </c>
      <c r="U308" s="35">
        <f t="shared" si="97"/>
        <v>148806.66</v>
      </c>
      <c r="V308" s="39" t="str">
        <f t="shared" si="98"/>
        <v>Order specific</v>
      </c>
      <c r="W308" s="39" t="str">
        <f t="shared" si="99"/>
        <v>Order specific</v>
      </c>
      <c r="X308" s="135" t="str">
        <f t="shared" si="100"/>
        <v>C</v>
      </c>
      <c r="Y308" s="39" t="str">
        <f t="shared" si="101"/>
        <v/>
      </c>
      <c r="Z308" s="39">
        <f t="shared" si="102"/>
        <v>0</v>
      </c>
      <c r="AA308" s="119"/>
    </row>
    <row r="309" spans="1:27" x14ac:dyDescent="0.25">
      <c r="A309" s="34" t="s">
        <v>617</v>
      </c>
      <c r="B309" s="36" t="s">
        <v>618</v>
      </c>
      <c r="C309" s="166" t="s">
        <v>239</v>
      </c>
      <c r="D309" s="166">
        <v>202</v>
      </c>
      <c r="E309" s="166" t="s">
        <v>3608</v>
      </c>
      <c r="F309" s="167" t="s">
        <v>3608</v>
      </c>
      <c r="G309" s="36" t="s">
        <v>165</v>
      </c>
      <c r="H309" s="36" t="s">
        <v>235</v>
      </c>
      <c r="I309" s="186">
        <v>2100</v>
      </c>
      <c r="J309" s="168">
        <v>286</v>
      </c>
      <c r="K309" s="133">
        <v>0</v>
      </c>
      <c r="L309" s="150">
        <v>110.84</v>
      </c>
      <c r="M309" s="133">
        <v>0</v>
      </c>
      <c r="N309" s="133">
        <v>0</v>
      </c>
      <c r="O309" s="130">
        <v>15</v>
      </c>
      <c r="P309" s="37">
        <f t="shared" si="92"/>
        <v>31700.240000000002</v>
      </c>
      <c r="Q309" s="38">
        <f t="shared" si="93"/>
        <v>316.33333333333337</v>
      </c>
      <c r="R309" s="35">
        <f t="shared" si="94"/>
        <v>0</v>
      </c>
      <c r="S309" s="35">
        <f t="shared" si="95"/>
        <v>0</v>
      </c>
      <c r="T309" s="139">
        <f t="shared" si="96"/>
        <v>0</v>
      </c>
      <c r="U309" s="35">
        <f t="shared" si="97"/>
        <v>1662.6000000000001</v>
      </c>
      <c r="V309" s="39" t="str">
        <f t="shared" si="98"/>
        <v>Order specific</v>
      </c>
      <c r="W309" s="39" t="str">
        <f t="shared" si="99"/>
        <v>Order specific</v>
      </c>
      <c r="X309" s="135" t="str">
        <f t="shared" si="100"/>
        <v>A</v>
      </c>
      <c r="Y309" s="39" t="str">
        <f t="shared" si="101"/>
        <v/>
      </c>
      <c r="Z309" s="39">
        <f t="shared" si="102"/>
        <v>0</v>
      </c>
      <c r="AA309" s="119"/>
    </row>
    <row r="310" spans="1:27" x14ac:dyDescent="0.25">
      <c r="A310" s="34" t="s">
        <v>619</v>
      </c>
      <c r="B310" s="36" t="s">
        <v>620</v>
      </c>
      <c r="C310" s="166" t="s">
        <v>239</v>
      </c>
      <c r="D310" s="166">
        <v>202</v>
      </c>
      <c r="E310" s="166" t="s">
        <v>3608</v>
      </c>
      <c r="F310" s="167" t="s">
        <v>3608</v>
      </c>
      <c r="G310" s="36" t="s">
        <v>165</v>
      </c>
      <c r="H310" s="36" t="s">
        <v>235</v>
      </c>
      <c r="I310" s="186">
        <v>2100</v>
      </c>
      <c r="J310" s="168">
        <v>774</v>
      </c>
      <c r="K310" s="133">
        <v>0</v>
      </c>
      <c r="L310" s="150">
        <v>61.9</v>
      </c>
      <c r="M310" s="133">
        <v>400</v>
      </c>
      <c r="N310" s="133">
        <v>400</v>
      </c>
      <c r="O310" s="130">
        <v>2587</v>
      </c>
      <c r="P310" s="37">
        <f t="shared" si="92"/>
        <v>47910.6</v>
      </c>
      <c r="Q310" s="38">
        <f t="shared" si="93"/>
        <v>40.35175879396985</v>
      </c>
      <c r="R310" s="35">
        <f t="shared" si="94"/>
        <v>24760</v>
      </c>
      <c r="S310" s="35">
        <f t="shared" si="95"/>
        <v>12380</v>
      </c>
      <c r="T310" s="139">
        <f t="shared" si="96"/>
        <v>0</v>
      </c>
      <c r="U310" s="35">
        <f t="shared" si="97"/>
        <v>160135.29999999999</v>
      </c>
      <c r="V310" s="39" t="str">
        <f t="shared" si="98"/>
        <v>Order specific</v>
      </c>
      <c r="W310" s="39" t="str">
        <f t="shared" si="99"/>
        <v>Order specific</v>
      </c>
      <c r="X310" s="135" t="str">
        <f t="shared" si="100"/>
        <v>A</v>
      </c>
      <c r="Y310" s="39" t="str">
        <f t="shared" si="101"/>
        <v/>
      </c>
      <c r="Z310" s="39">
        <f t="shared" si="102"/>
        <v>0</v>
      </c>
      <c r="AA310" s="119"/>
    </row>
    <row r="311" spans="1:27" x14ac:dyDescent="0.25">
      <c r="A311" s="34" t="s">
        <v>2773</v>
      </c>
      <c r="B311" s="36" t="s">
        <v>621</v>
      </c>
      <c r="C311" s="166" t="s">
        <v>239</v>
      </c>
      <c r="D311" s="166">
        <v>202</v>
      </c>
      <c r="E311" s="166" t="s">
        <v>3608</v>
      </c>
      <c r="F311" s="167" t="s">
        <v>3608</v>
      </c>
      <c r="G311" s="36" t="s">
        <v>165</v>
      </c>
      <c r="H311" s="36" t="s">
        <v>235</v>
      </c>
      <c r="I311" s="186">
        <v>2100</v>
      </c>
      <c r="J311" s="168">
        <v>57</v>
      </c>
      <c r="K311" s="133">
        <v>0</v>
      </c>
      <c r="L311" s="150">
        <v>68</v>
      </c>
      <c r="M311" s="133">
        <v>0</v>
      </c>
      <c r="N311" s="133">
        <v>0</v>
      </c>
      <c r="O311" s="130">
        <v>87</v>
      </c>
      <c r="P311" s="37">
        <f t="shared" si="92"/>
        <v>3876</v>
      </c>
      <c r="Q311" s="38">
        <f t="shared" si="93"/>
        <v>3247.2413793103447</v>
      </c>
      <c r="R311" s="35">
        <f t="shared" si="94"/>
        <v>0</v>
      </c>
      <c r="S311" s="35">
        <f t="shared" si="95"/>
        <v>0</v>
      </c>
      <c r="T311" s="139">
        <f t="shared" si="96"/>
        <v>0</v>
      </c>
      <c r="U311" s="35">
        <f t="shared" si="97"/>
        <v>5916</v>
      </c>
      <c r="V311" s="39" t="str">
        <f t="shared" si="98"/>
        <v>Order specific</v>
      </c>
      <c r="W311" s="39" t="str">
        <f t="shared" si="99"/>
        <v>Order specific</v>
      </c>
      <c r="X311" s="135" t="str">
        <f t="shared" si="100"/>
        <v>B</v>
      </c>
      <c r="Y311" s="39" t="str">
        <f t="shared" si="101"/>
        <v/>
      </c>
      <c r="Z311" s="39">
        <f t="shared" si="102"/>
        <v>0</v>
      </c>
      <c r="AA311" s="119"/>
    </row>
    <row r="312" spans="1:27" x14ac:dyDescent="0.25">
      <c r="A312" s="34" t="s">
        <v>2774</v>
      </c>
      <c r="B312" s="36" t="s">
        <v>254</v>
      </c>
      <c r="C312" s="166" t="s">
        <v>243</v>
      </c>
      <c r="D312" s="166">
        <v>212</v>
      </c>
      <c r="E312" s="166" t="s">
        <v>3608</v>
      </c>
      <c r="F312" s="167" t="s">
        <v>3608</v>
      </c>
      <c r="G312" s="36" t="s">
        <v>244</v>
      </c>
      <c r="H312" s="36" t="s">
        <v>2370</v>
      </c>
      <c r="I312" s="186">
        <v>2600</v>
      </c>
      <c r="J312" s="168">
        <v>1212</v>
      </c>
      <c r="K312" s="133">
        <v>900</v>
      </c>
      <c r="L312" s="150">
        <v>1.1000000000000001</v>
      </c>
      <c r="M312" s="133">
        <v>0</v>
      </c>
      <c r="N312" s="133">
        <v>300</v>
      </c>
      <c r="O312" s="130">
        <v>8199</v>
      </c>
      <c r="P312" s="37">
        <f t="shared" si="92"/>
        <v>1333.2</v>
      </c>
      <c r="Q312" s="38">
        <f t="shared" si="93"/>
        <v>2.5375045737285036</v>
      </c>
      <c r="R312" s="35">
        <f t="shared" si="94"/>
        <v>0</v>
      </c>
      <c r="S312" s="35">
        <f t="shared" si="95"/>
        <v>165</v>
      </c>
      <c r="T312" s="139">
        <f t="shared" si="96"/>
        <v>990.00000000000011</v>
      </c>
      <c r="U312" s="35">
        <f t="shared" si="97"/>
        <v>9018.9000000000015</v>
      </c>
      <c r="V312" s="39" t="str">
        <f t="shared" si="98"/>
        <v>&lt;15 days</v>
      </c>
      <c r="W312" s="39">
        <f t="shared" si="99"/>
        <v>3</v>
      </c>
      <c r="X312" s="135" t="str">
        <f t="shared" si="100"/>
        <v>B</v>
      </c>
      <c r="Y312" s="39">
        <f t="shared" si="101"/>
        <v>21</v>
      </c>
      <c r="Z312" s="39">
        <f t="shared" si="102"/>
        <v>0</v>
      </c>
      <c r="AA312" s="119"/>
    </row>
    <row r="313" spans="1:27" x14ac:dyDescent="0.25">
      <c r="A313" s="34" t="s">
        <v>622</v>
      </c>
      <c r="B313" s="36" t="s">
        <v>431</v>
      </c>
      <c r="C313" s="166" t="s">
        <v>243</v>
      </c>
      <c r="D313" s="166">
        <v>202</v>
      </c>
      <c r="E313" s="166" t="s">
        <v>3608</v>
      </c>
      <c r="F313" s="167" t="s">
        <v>3608</v>
      </c>
      <c r="G313" s="36" t="s">
        <v>244</v>
      </c>
      <c r="H313" s="36" t="s">
        <v>2370</v>
      </c>
      <c r="I313" s="186">
        <v>2600</v>
      </c>
      <c r="J313" s="168">
        <v>1281</v>
      </c>
      <c r="K313" s="133">
        <v>1500</v>
      </c>
      <c r="L313" s="150">
        <v>0.83</v>
      </c>
      <c r="M313" s="133">
        <v>0</v>
      </c>
      <c r="N313" s="133">
        <v>500</v>
      </c>
      <c r="O313" s="130">
        <v>18452</v>
      </c>
      <c r="P313" s="37">
        <f t="shared" si="92"/>
        <v>1063.23</v>
      </c>
      <c r="Q313" s="38">
        <f t="shared" si="93"/>
        <v>23.974636895729464</v>
      </c>
      <c r="R313" s="35">
        <f t="shared" si="94"/>
        <v>0</v>
      </c>
      <c r="S313" s="35">
        <f t="shared" si="95"/>
        <v>207.5</v>
      </c>
      <c r="T313" s="139">
        <f t="shared" si="96"/>
        <v>1245</v>
      </c>
      <c r="U313" s="35">
        <f t="shared" si="97"/>
        <v>15315.16</v>
      </c>
      <c r="V313" s="39" t="str">
        <f t="shared" si="98"/>
        <v>&lt;30 days</v>
      </c>
      <c r="W313" s="39">
        <f t="shared" si="99"/>
        <v>2</v>
      </c>
      <c r="X313" s="135" t="str">
        <f t="shared" si="100"/>
        <v>B</v>
      </c>
      <c r="Y313" s="39">
        <f t="shared" si="101"/>
        <v>14</v>
      </c>
      <c r="Z313" s="39">
        <f t="shared" si="102"/>
        <v>291.95519972331493</v>
      </c>
      <c r="AA313" s="119"/>
    </row>
    <row r="314" spans="1:27" x14ac:dyDescent="0.25">
      <c r="A314" s="34" t="s">
        <v>2775</v>
      </c>
      <c r="B314" s="36" t="s">
        <v>623</v>
      </c>
      <c r="C314" s="166" t="s">
        <v>239</v>
      </c>
      <c r="D314" s="166">
        <v>202</v>
      </c>
      <c r="E314" s="166" t="s">
        <v>3608</v>
      </c>
      <c r="F314" s="167" t="s">
        <v>3608</v>
      </c>
      <c r="G314" s="36" t="s">
        <v>165</v>
      </c>
      <c r="H314" s="36" t="s">
        <v>235</v>
      </c>
      <c r="I314" s="186">
        <v>2100</v>
      </c>
      <c r="J314" s="168">
        <v>166</v>
      </c>
      <c r="K314" s="133">
        <v>0</v>
      </c>
      <c r="L314" s="150">
        <v>4.1500000000000004</v>
      </c>
      <c r="M314" s="133">
        <v>0</v>
      </c>
      <c r="N314" s="133">
        <v>0</v>
      </c>
      <c r="O314" s="130">
        <v>14</v>
      </c>
      <c r="P314" s="37">
        <f t="shared" si="92"/>
        <v>688.90000000000009</v>
      </c>
      <c r="Q314" s="38">
        <f t="shared" si="93"/>
        <v>33397.5</v>
      </c>
      <c r="R314" s="35">
        <f t="shared" si="94"/>
        <v>0</v>
      </c>
      <c r="S314" s="35">
        <f t="shared" si="95"/>
        <v>0</v>
      </c>
      <c r="T314" s="139">
        <f t="shared" si="96"/>
        <v>0</v>
      </c>
      <c r="U314" s="35">
        <f t="shared" si="97"/>
        <v>58.100000000000009</v>
      </c>
      <c r="V314" s="39" t="str">
        <f t="shared" si="98"/>
        <v>Order specific</v>
      </c>
      <c r="W314" s="39" t="str">
        <f t="shared" si="99"/>
        <v>Order specific</v>
      </c>
      <c r="X314" s="135" t="str">
        <f t="shared" si="100"/>
        <v>C</v>
      </c>
      <c r="Y314" s="39" t="str">
        <f t="shared" si="101"/>
        <v/>
      </c>
      <c r="Z314" s="39">
        <f t="shared" si="102"/>
        <v>0</v>
      </c>
      <c r="AA314" s="119"/>
    </row>
    <row r="315" spans="1:27" x14ac:dyDescent="0.25">
      <c r="A315" s="34" t="s">
        <v>2776</v>
      </c>
      <c r="B315" s="36" t="s">
        <v>431</v>
      </c>
      <c r="C315" s="166" t="s">
        <v>243</v>
      </c>
      <c r="D315" s="166">
        <v>202</v>
      </c>
      <c r="E315" s="166" t="s">
        <v>3608</v>
      </c>
      <c r="F315" s="167" t="s">
        <v>3608</v>
      </c>
      <c r="G315" s="36" t="s">
        <v>244</v>
      </c>
      <c r="H315" s="36" t="s">
        <v>2370</v>
      </c>
      <c r="I315" s="186">
        <v>2600</v>
      </c>
      <c r="J315" s="168">
        <v>114</v>
      </c>
      <c r="K315" s="133">
        <v>300</v>
      </c>
      <c r="L315" s="150">
        <v>2.2999999999999998</v>
      </c>
      <c r="M315" s="133">
        <v>0</v>
      </c>
      <c r="N315" s="133">
        <v>100</v>
      </c>
      <c r="O315" s="130">
        <v>2798</v>
      </c>
      <c r="P315" s="37">
        <f t="shared" si="92"/>
        <v>262.2</v>
      </c>
      <c r="Q315" s="38">
        <f t="shared" si="93"/>
        <v>21.654753395282345</v>
      </c>
      <c r="R315" s="35">
        <f t="shared" si="94"/>
        <v>0</v>
      </c>
      <c r="S315" s="35">
        <f t="shared" si="95"/>
        <v>114.99999999999999</v>
      </c>
      <c r="T315" s="139">
        <f t="shared" si="96"/>
        <v>690</v>
      </c>
      <c r="U315" s="35">
        <f t="shared" si="97"/>
        <v>6435.4</v>
      </c>
      <c r="V315" s="39" t="str">
        <f t="shared" si="98"/>
        <v>&lt;30 days</v>
      </c>
      <c r="W315" s="39">
        <f t="shared" si="99"/>
        <v>3</v>
      </c>
      <c r="X315" s="135" t="str">
        <f t="shared" si="100"/>
        <v>C</v>
      </c>
      <c r="Y315" s="39">
        <f t="shared" si="101"/>
        <v>21</v>
      </c>
      <c r="Z315" s="39">
        <f t="shared" si="102"/>
        <v>5.2324024426473237</v>
      </c>
      <c r="AA315" s="119"/>
    </row>
    <row r="316" spans="1:27" x14ac:dyDescent="0.25">
      <c r="A316" s="34" t="s">
        <v>2777</v>
      </c>
      <c r="B316" s="36" t="s">
        <v>623</v>
      </c>
      <c r="C316" s="166" t="s">
        <v>239</v>
      </c>
      <c r="D316" s="166">
        <v>202</v>
      </c>
      <c r="E316" s="166" t="s">
        <v>3608</v>
      </c>
      <c r="F316" s="167" t="s">
        <v>3608</v>
      </c>
      <c r="G316" s="36" t="s">
        <v>165</v>
      </c>
      <c r="H316" s="36" t="s">
        <v>235</v>
      </c>
      <c r="I316" s="186">
        <v>2100</v>
      </c>
      <c r="J316" s="168">
        <v>147</v>
      </c>
      <c r="K316" s="133">
        <v>0</v>
      </c>
      <c r="L316" s="150">
        <v>2.44</v>
      </c>
      <c r="M316" s="133">
        <v>0</v>
      </c>
      <c r="N316" s="133">
        <v>0</v>
      </c>
      <c r="O316" s="130">
        <v>4</v>
      </c>
      <c r="P316" s="37">
        <f t="shared" si="92"/>
        <v>358.68</v>
      </c>
      <c r="Q316" s="38">
        <f t="shared" si="93"/>
        <v>10402.5</v>
      </c>
      <c r="R316" s="35">
        <f t="shared" si="94"/>
        <v>0</v>
      </c>
      <c r="S316" s="35">
        <f t="shared" si="95"/>
        <v>0</v>
      </c>
      <c r="T316" s="139">
        <f t="shared" si="96"/>
        <v>0</v>
      </c>
      <c r="U316" s="35">
        <f t="shared" si="97"/>
        <v>9.76</v>
      </c>
      <c r="V316" s="39" t="str">
        <f t="shared" si="98"/>
        <v>Order specific</v>
      </c>
      <c r="W316" s="39" t="str">
        <f t="shared" si="99"/>
        <v>Order specific</v>
      </c>
      <c r="X316" s="135" t="str">
        <f t="shared" si="100"/>
        <v>C</v>
      </c>
      <c r="Y316" s="39" t="str">
        <f t="shared" si="101"/>
        <v/>
      </c>
      <c r="Z316" s="39">
        <f t="shared" si="102"/>
        <v>0</v>
      </c>
      <c r="AA316" s="119"/>
    </row>
    <row r="317" spans="1:27" x14ac:dyDescent="0.25">
      <c r="A317" s="34" t="s">
        <v>2778</v>
      </c>
      <c r="B317" s="36" t="s">
        <v>431</v>
      </c>
      <c r="C317" s="166" t="s">
        <v>243</v>
      </c>
      <c r="D317" s="166">
        <v>202</v>
      </c>
      <c r="E317" s="166" t="s">
        <v>3608</v>
      </c>
      <c r="F317" s="167" t="s">
        <v>3608</v>
      </c>
      <c r="G317" s="36" t="s">
        <v>244</v>
      </c>
      <c r="H317" s="36" t="s">
        <v>2370</v>
      </c>
      <c r="I317" s="186">
        <v>2600</v>
      </c>
      <c r="J317" s="168">
        <v>348</v>
      </c>
      <c r="K317" s="133">
        <v>400</v>
      </c>
      <c r="L317" s="150">
        <v>2.57</v>
      </c>
      <c r="M317" s="133">
        <v>0</v>
      </c>
      <c r="N317" s="133">
        <v>200</v>
      </c>
      <c r="O317" s="130">
        <v>1593</v>
      </c>
      <c r="P317" s="37">
        <f t="shared" si="92"/>
        <v>894.3599999999999</v>
      </c>
      <c r="Q317" s="38">
        <f t="shared" si="93"/>
        <v>33.681732580037668</v>
      </c>
      <c r="R317" s="35">
        <f t="shared" si="94"/>
        <v>0</v>
      </c>
      <c r="S317" s="35">
        <f t="shared" si="95"/>
        <v>257</v>
      </c>
      <c r="T317" s="139">
        <f t="shared" si="96"/>
        <v>1028</v>
      </c>
      <c r="U317" s="35">
        <f t="shared" si="97"/>
        <v>4094.0099999999998</v>
      </c>
      <c r="V317" s="39" t="str">
        <f t="shared" si="98"/>
        <v>&lt;90 days</v>
      </c>
      <c r="W317" s="39">
        <f t="shared" si="99"/>
        <v>3</v>
      </c>
      <c r="X317" s="135" t="str">
        <f t="shared" si="100"/>
        <v>C</v>
      </c>
      <c r="Y317" s="39">
        <f t="shared" si="101"/>
        <v>21</v>
      </c>
      <c r="Z317" s="39">
        <f t="shared" si="102"/>
        <v>222.24933510763211</v>
      </c>
      <c r="AA317" s="119"/>
    </row>
    <row r="318" spans="1:27" x14ac:dyDescent="0.25">
      <c r="A318" s="34" t="s">
        <v>624</v>
      </c>
      <c r="B318" s="36" t="s">
        <v>431</v>
      </c>
      <c r="C318" s="166" t="s">
        <v>243</v>
      </c>
      <c r="D318" s="166">
        <v>202</v>
      </c>
      <c r="E318" s="166" t="s">
        <v>3608</v>
      </c>
      <c r="F318" s="167" t="s">
        <v>3608</v>
      </c>
      <c r="G318" s="36" t="s">
        <v>244</v>
      </c>
      <c r="H318" s="36" t="s">
        <v>2370</v>
      </c>
      <c r="I318" s="186">
        <v>2600</v>
      </c>
      <c r="J318" s="168">
        <v>430</v>
      </c>
      <c r="K318" s="133">
        <v>1089</v>
      </c>
      <c r="L318" s="150">
        <v>2.5</v>
      </c>
      <c r="M318" s="133">
        <v>0</v>
      </c>
      <c r="N318" s="133">
        <v>200</v>
      </c>
      <c r="O318" s="130">
        <v>6204</v>
      </c>
      <c r="P318" s="37">
        <f t="shared" si="92"/>
        <v>1075</v>
      </c>
      <c r="Q318" s="38">
        <f t="shared" si="93"/>
        <v>20.473887814313347</v>
      </c>
      <c r="R318" s="35">
        <f t="shared" si="94"/>
        <v>0</v>
      </c>
      <c r="S318" s="35">
        <f t="shared" si="95"/>
        <v>250</v>
      </c>
      <c r="T318" s="139">
        <f t="shared" si="96"/>
        <v>2722.5</v>
      </c>
      <c r="U318" s="35">
        <f t="shared" si="97"/>
        <v>15510</v>
      </c>
      <c r="V318" s="39" t="str">
        <f t="shared" si="98"/>
        <v>&lt;30 days</v>
      </c>
      <c r="W318" s="39">
        <f t="shared" si="99"/>
        <v>2</v>
      </c>
      <c r="X318" s="135" t="str">
        <f t="shared" si="100"/>
        <v>B</v>
      </c>
      <c r="Y318" s="39">
        <f t="shared" si="101"/>
        <v>14</v>
      </c>
      <c r="Z318" s="39">
        <f t="shared" si="102"/>
        <v>224.34544166273025</v>
      </c>
      <c r="AA318" s="119"/>
    </row>
    <row r="319" spans="1:27" x14ac:dyDescent="0.25">
      <c r="A319" s="34" t="s">
        <v>625</v>
      </c>
      <c r="B319" s="36" t="s">
        <v>626</v>
      </c>
      <c r="C319" s="166" t="s">
        <v>239</v>
      </c>
      <c r="D319" s="166">
        <v>213</v>
      </c>
      <c r="E319" s="166" t="s">
        <v>3608</v>
      </c>
      <c r="F319" s="167" t="s">
        <v>3608</v>
      </c>
      <c r="G319" s="36" t="s">
        <v>165</v>
      </c>
      <c r="H319" s="36" t="s">
        <v>235</v>
      </c>
      <c r="I319" s="186">
        <v>2100</v>
      </c>
      <c r="J319" s="168">
        <v>1838</v>
      </c>
      <c r="K319" s="133">
        <v>0</v>
      </c>
      <c r="L319" s="150">
        <v>10.84</v>
      </c>
      <c r="M319" s="133">
        <v>800</v>
      </c>
      <c r="N319" s="133">
        <v>0</v>
      </c>
      <c r="O319" s="130">
        <v>1202</v>
      </c>
      <c r="P319" s="37">
        <f t="shared" si="92"/>
        <v>19923.919999999998</v>
      </c>
      <c r="Q319" s="38">
        <f t="shared" si="93"/>
        <v>130.57404326123128</v>
      </c>
      <c r="R319" s="35">
        <f t="shared" si="94"/>
        <v>8672</v>
      </c>
      <c r="S319" s="35">
        <f t="shared" si="95"/>
        <v>0</v>
      </c>
      <c r="T319" s="139">
        <f t="shared" si="96"/>
        <v>0</v>
      </c>
      <c r="U319" s="35">
        <f t="shared" si="97"/>
        <v>13029.68</v>
      </c>
      <c r="V319" s="39" t="str">
        <f t="shared" si="98"/>
        <v>Order specific</v>
      </c>
      <c r="W319" s="39" t="str">
        <f t="shared" si="99"/>
        <v>Order specific</v>
      </c>
      <c r="X319" s="135" t="str">
        <f t="shared" si="100"/>
        <v>A</v>
      </c>
      <c r="Y319" s="39" t="str">
        <f t="shared" si="101"/>
        <v/>
      </c>
      <c r="Z319" s="39">
        <f t="shared" si="102"/>
        <v>0</v>
      </c>
      <c r="AA319" s="119"/>
    </row>
    <row r="320" spans="1:27" x14ac:dyDescent="0.25">
      <c r="A320" s="34" t="s">
        <v>627</v>
      </c>
      <c r="B320" s="36" t="s">
        <v>628</v>
      </c>
      <c r="C320" s="166" t="s">
        <v>243</v>
      </c>
      <c r="D320" s="166">
        <v>202</v>
      </c>
      <c r="E320" s="166" t="s">
        <v>3608</v>
      </c>
      <c r="F320" s="167" t="s">
        <v>3608</v>
      </c>
      <c r="G320" s="36" t="s">
        <v>244</v>
      </c>
      <c r="H320" s="36" t="s">
        <v>2370</v>
      </c>
      <c r="I320" s="186">
        <v>2600</v>
      </c>
      <c r="J320" s="168">
        <v>597</v>
      </c>
      <c r="K320" s="133">
        <v>800</v>
      </c>
      <c r="L320" s="150">
        <v>1.73</v>
      </c>
      <c r="M320" s="133">
        <v>0</v>
      </c>
      <c r="N320" s="133">
        <v>200</v>
      </c>
      <c r="O320" s="130">
        <v>2651</v>
      </c>
      <c r="P320" s="37">
        <f t="shared" si="92"/>
        <v>1032.81</v>
      </c>
      <c r="Q320" s="38">
        <f t="shared" si="93"/>
        <v>253.06299509619009</v>
      </c>
      <c r="R320" s="35">
        <f t="shared" si="94"/>
        <v>0</v>
      </c>
      <c r="S320" s="35">
        <f t="shared" si="95"/>
        <v>173</v>
      </c>
      <c r="T320" s="139">
        <f t="shared" si="96"/>
        <v>1384</v>
      </c>
      <c r="U320" s="35">
        <f t="shared" si="97"/>
        <v>4586.2299999999996</v>
      </c>
      <c r="V320" s="39" t="str">
        <f t="shared" si="98"/>
        <v>&gt;90 days</v>
      </c>
      <c r="W320" s="39">
        <f t="shared" si="99"/>
        <v>3</v>
      </c>
      <c r="X320" s="135" t="str">
        <f t="shared" si="100"/>
        <v>B</v>
      </c>
      <c r="Y320" s="39">
        <f t="shared" si="101"/>
        <v>21</v>
      </c>
      <c r="Z320" s="39">
        <f t="shared" si="102"/>
        <v>625.08865840684484</v>
      </c>
      <c r="AA320" s="119"/>
    </row>
    <row r="321" spans="1:27" x14ac:dyDescent="0.25">
      <c r="A321" s="34" t="s">
        <v>629</v>
      </c>
      <c r="B321" s="36" t="s">
        <v>630</v>
      </c>
      <c r="C321" s="166" t="s">
        <v>197</v>
      </c>
      <c r="D321" s="166">
        <v>202</v>
      </c>
      <c r="E321" s="166" t="s">
        <v>3608</v>
      </c>
      <c r="F321" s="167" t="s">
        <v>3608</v>
      </c>
      <c r="G321" s="36" t="s">
        <v>249</v>
      </c>
      <c r="H321" s="36" t="s">
        <v>249</v>
      </c>
      <c r="I321" s="186" t="s">
        <v>197</v>
      </c>
      <c r="J321" s="168">
        <v>7</v>
      </c>
      <c r="K321" s="133">
        <v>0</v>
      </c>
      <c r="L321" s="150">
        <v>151.5</v>
      </c>
      <c r="M321" s="133">
        <v>0</v>
      </c>
      <c r="N321" s="133">
        <v>0</v>
      </c>
      <c r="O321" s="130">
        <v>404</v>
      </c>
      <c r="P321" s="37">
        <f t="shared" si="92"/>
        <v>1060.5</v>
      </c>
      <c r="Q321" s="38">
        <f t="shared" si="93"/>
        <v>539.36881188118809</v>
      </c>
      <c r="R321" s="35">
        <f t="shared" si="94"/>
        <v>0</v>
      </c>
      <c r="S321" s="35">
        <f t="shared" si="95"/>
        <v>0</v>
      </c>
      <c r="T321" s="139">
        <f t="shared" si="96"/>
        <v>0</v>
      </c>
      <c r="U321" s="35">
        <f t="shared" si="97"/>
        <v>61206</v>
      </c>
      <c r="V321" s="39" t="str">
        <f t="shared" si="98"/>
        <v>&gt;90 days</v>
      </c>
      <c r="W321" s="39">
        <f t="shared" si="99"/>
        <v>2</v>
      </c>
      <c r="X321" s="135" t="str">
        <f t="shared" si="100"/>
        <v>B</v>
      </c>
      <c r="Y321" s="39">
        <f t="shared" si="101"/>
        <v>14</v>
      </c>
      <c r="Z321" s="39">
        <f t="shared" si="102"/>
        <v>681.76243119708136</v>
      </c>
      <c r="AA321" s="119"/>
    </row>
    <row r="322" spans="1:27" x14ac:dyDescent="0.25">
      <c r="A322" s="34" t="s">
        <v>631</v>
      </c>
      <c r="B322" s="36" t="s">
        <v>632</v>
      </c>
      <c r="C322" s="166" t="s">
        <v>197</v>
      </c>
      <c r="D322" s="166">
        <v>202</v>
      </c>
      <c r="E322" s="166" t="s">
        <v>3608</v>
      </c>
      <c r="F322" s="167" t="s">
        <v>3608</v>
      </c>
      <c r="G322" s="36" t="s">
        <v>249</v>
      </c>
      <c r="H322" s="36" t="s">
        <v>249</v>
      </c>
      <c r="I322" s="186" t="s">
        <v>197</v>
      </c>
      <c r="J322" s="168">
        <v>3</v>
      </c>
      <c r="K322" s="133">
        <v>0</v>
      </c>
      <c r="L322" s="150">
        <v>5.4</v>
      </c>
      <c r="M322" s="133">
        <v>0</v>
      </c>
      <c r="N322" s="133">
        <v>0</v>
      </c>
      <c r="O322" s="130">
        <v>945</v>
      </c>
      <c r="P322" s="37">
        <f t="shared" si="92"/>
        <v>16.200000000000003</v>
      </c>
      <c r="Q322" s="38">
        <f t="shared" si="93"/>
        <v>2.7037037037037037</v>
      </c>
      <c r="R322" s="35">
        <f t="shared" si="94"/>
        <v>0</v>
      </c>
      <c r="S322" s="35">
        <f t="shared" si="95"/>
        <v>0</v>
      </c>
      <c r="T322" s="139">
        <f t="shared" si="96"/>
        <v>0</v>
      </c>
      <c r="U322" s="35">
        <f t="shared" si="97"/>
        <v>5103</v>
      </c>
      <c r="V322" s="39" t="str">
        <f t="shared" si="98"/>
        <v>&lt;15 days</v>
      </c>
      <c r="W322" s="39">
        <f t="shared" si="99"/>
        <v>3</v>
      </c>
      <c r="X322" s="135" t="str">
        <f t="shared" si="100"/>
        <v>C</v>
      </c>
      <c r="Y322" s="39">
        <f t="shared" si="101"/>
        <v>21</v>
      </c>
      <c r="Z322" s="39">
        <f t="shared" si="102"/>
        <v>0</v>
      </c>
      <c r="AA322" s="119"/>
    </row>
    <row r="323" spans="1:27" x14ac:dyDescent="0.25">
      <c r="A323" s="34" t="s">
        <v>633</v>
      </c>
      <c r="B323" s="36" t="s">
        <v>634</v>
      </c>
      <c r="C323" s="166" t="s">
        <v>197</v>
      </c>
      <c r="D323" s="166">
        <v>202</v>
      </c>
      <c r="E323" s="166" t="s">
        <v>3608</v>
      </c>
      <c r="F323" s="167" t="s">
        <v>3608</v>
      </c>
      <c r="G323" s="36" t="s">
        <v>249</v>
      </c>
      <c r="H323" s="36" t="s">
        <v>249</v>
      </c>
      <c r="I323" s="186" t="s">
        <v>197</v>
      </c>
      <c r="J323" s="168">
        <v>3</v>
      </c>
      <c r="K323" s="133">
        <v>0</v>
      </c>
      <c r="L323" s="150">
        <v>57.51</v>
      </c>
      <c r="M323" s="133">
        <v>0</v>
      </c>
      <c r="N323" s="133">
        <v>0</v>
      </c>
      <c r="O323" s="130">
        <v>945</v>
      </c>
      <c r="P323" s="37">
        <f t="shared" ref="P323:P386" si="103">+L323*J323</f>
        <v>172.53</v>
      </c>
      <c r="Q323" s="38">
        <f t="shared" si="93"/>
        <v>1.1587301587301588</v>
      </c>
      <c r="R323" s="35">
        <f t="shared" si="94"/>
        <v>0</v>
      </c>
      <c r="S323" s="35">
        <f t="shared" si="95"/>
        <v>0</v>
      </c>
      <c r="T323" s="139">
        <f t="shared" si="96"/>
        <v>0</v>
      </c>
      <c r="U323" s="35">
        <f t="shared" si="97"/>
        <v>54346.95</v>
      </c>
      <c r="V323" s="39" t="str">
        <f t="shared" si="98"/>
        <v>&lt;15 days</v>
      </c>
      <c r="W323" s="39">
        <f t="shared" si="99"/>
        <v>2</v>
      </c>
      <c r="X323" s="135" t="str">
        <f t="shared" si="100"/>
        <v>C</v>
      </c>
      <c r="Y323" s="39">
        <f t="shared" si="101"/>
        <v>14</v>
      </c>
      <c r="Z323" s="39">
        <f t="shared" si="102"/>
        <v>0</v>
      </c>
      <c r="AA323" s="119"/>
    </row>
    <row r="324" spans="1:27" x14ac:dyDescent="0.25">
      <c r="A324" s="34" t="s">
        <v>635</v>
      </c>
      <c r="B324" s="36" t="s">
        <v>636</v>
      </c>
      <c r="C324" s="166" t="s">
        <v>197</v>
      </c>
      <c r="D324" s="166">
        <v>202</v>
      </c>
      <c r="E324" s="166" t="s">
        <v>3608</v>
      </c>
      <c r="F324" s="167" t="s">
        <v>3608</v>
      </c>
      <c r="G324" s="36" t="s">
        <v>249</v>
      </c>
      <c r="H324" s="36" t="s">
        <v>249</v>
      </c>
      <c r="I324" s="186" t="s">
        <v>197</v>
      </c>
      <c r="J324" s="168">
        <v>64</v>
      </c>
      <c r="K324" s="133">
        <v>0</v>
      </c>
      <c r="L324" s="150">
        <v>176.45</v>
      </c>
      <c r="M324" s="133">
        <v>0</v>
      </c>
      <c r="N324" s="133">
        <v>0</v>
      </c>
      <c r="O324" s="130">
        <v>6</v>
      </c>
      <c r="P324" s="37">
        <f t="shared" si="103"/>
        <v>11292.8</v>
      </c>
      <c r="Q324" s="38">
        <f t="shared" si="93"/>
        <v>182.5</v>
      </c>
      <c r="R324" s="35">
        <f t="shared" si="94"/>
        <v>0</v>
      </c>
      <c r="S324" s="35">
        <f t="shared" si="95"/>
        <v>0</v>
      </c>
      <c r="T324" s="139">
        <f t="shared" si="96"/>
        <v>0</v>
      </c>
      <c r="U324" s="35">
        <f t="shared" si="97"/>
        <v>1058.6999999999998</v>
      </c>
      <c r="V324" s="39" t="str">
        <f t="shared" si="98"/>
        <v>&gt;90 days</v>
      </c>
      <c r="W324" s="39">
        <f t="shared" si="99"/>
        <v>3</v>
      </c>
      <c r="X324" s="135" t="str">
        <f t="shared" si="100"/>
        <v>A</v>
      </c>
      <c r="Y324" s="39">
        <f t="shared" si="101"/>
        <v>21</v>
      </c>
      <c r="Z324" s="39">
        <f t="shared" si="102"/>
        <v>6595.6139835616432</v>
      </c>
      <c r="AA324" s="119"/>
    </row>
    <row r="325" spans="1:27" x14ac:dyDescent="0.25">
      <c r="A325" s="34" t="s">
        <v>637</v>
      </c>
      <c r="B325" s="36" t="s">
        <v>2</v>
      </c>
      <c r="C325" s="166" t="s">
        <v>239</v>
      </c>
      <c r="D325" s="166">
        <v>202</v>
      </c>
      <c r="E325" s="166" t="s">
        <v>3608</v>
      </c>
      <c r="F325" s="167" t="s">
        <v>3608</v>
      </c>
      <c r="G325" s="36" t="s">
        <v>165</v>
      </c>
      <c r="H325" s="36" t="s">
        <v>235</v>
      </c>
      <c r="I325" s="186">
        <v>2100</v>
      </c>
      <c r="J325" s="168">
        <v>1</v>
      </c>
      <c r="K325" s="133">
        <v>0</v>
      </c>
      <c r="L325" s="150">
        <v>199.1</v>
      </c>
      <c r="M325" s="133">
        <v>0</v>
      </c>
      <c r="N325" s="133">
        <v>0</v>
      </c>
      <c r="O325" s="130">
        <v>1</v>
      </c>
      <c r="P325" s="37">
        <f t="shared" si="103"/>
        <v>199.1</v>
      </c>
      <c r="Q325" s="38">
        <f t="shared" si="93"/>
        <v>23360</v>
      </c>
      <c r="R325" s="35">
        <f t="shared" si="94"/>
        <v>0</v>
      </c>
      <c r="S325" s="35">
        <f t="shared" si="95"/>
        <v>0</v>
      </c>
      <c r="T325" s="139">
        <f t="shared" si="96"/>
        <v>0</v>
      </c>
      <c r="U325" s="35">
        <f t="shared" si="97"/>
        <v>199.1</v>
      </c>
      <c r="V325" s="39" t="str">
        <f t="shared" si="98"/>
        <v>Order specific</v>
      </c>
      <c r="W325" s="39" t="str">
        <f t="shared" si="99"/>
        <v>Order specific</v>
      </c>
      <c r="X325" s="135" t="str">
        <f t="shared" si="100"/>
        <v>C</v>
      </c>
      <c r="Y325" s="39" t="str">
        <f t="shared" si="101"/>
        <v/>
      </c>
      <c r="Z325" s="39">
        <f t="shared" si="102"/>
        <v>0</v>
      </c>
      <c r="AA325" s="119"/>
    </row>
    <row r="326" spans="1:27" x14ac:dyDescent="0.25">
      <c r="A326" s="34" t="s">
        <v>638</v>
      </c>
      <c r="B326" s="36" t="s">
        <v>639</v>
      </c>
      <c r="C326" s="166" t="s">
        <v>197</v>
      </c>
      <c r="D326" s="166">
        <v>202</v>
      </c>
      <c r="E326" s="166" t="s">
        <v>3608</v>
      </c>
      <c r="F326" s="167" t="s">
        <v>3608</v>
      </c>
      <c r="G326" s="36" t="s">
        <v>249</v>
      </c>
      <c r="H326" s="36" t="s">
        <v>249</v>
      </c>
      <c r="I326" s="186" t="s">
        <v>197</v>
      </c>
      <c r="J326" s="168">
        <v>7</v>
      </c>
      <c r="K326" s="133">
        <v>0</v>
      </c>
      <c r="L326" s="150">
        <v>11</v>
      </c>
      <c r="M326" s="133">
        <v>0</v>
      </c>
      <c r="N326" s="133">
        <v>0</v>
      </c>
      <c r="O326" s="130">
        <v>3778</v>
      </c>
      <c r="P326" s="37">
        <f t="shared" si="103"/>
        <v>77</v>
      </c>
      <c r="Q326" s="38">
        <f t="shared" si="93"/>
        <v>9.6611964002117523E-2</v>
      </c>
      <c r="R326" s="35">
        <f t="shared" si="94"/>
        <v>0</v>
      </c>
      <c r="S326" s="35">
        <f t="shared" si="95"/>
        <v>0</v>
      </c>
      <c r="T326" s="139">
        <f t="shared" si="96"/>
        <v>0</v>
      </c>
      <c r="U326" s="35">
        <f t="shared" si="97"/>
        <v>41558</v>
      </c>
      <c r="V326" s="39" t="str">
        <f t="shared" si="98"/>
        <v>&lt;15 days</v>
      </c>
      <c r="W326" s="39">
        <f t="shared" si="99"/>
        <v>2</v>
      </c>
      <c r="X326" s="135" t="str">
        <f t="shared" si="100"/>
        <v>C</v>
      </c>
      <c r="Y326" s="39">
        <f t="shared" si="101"/>
        <v>14</v>
      </c>
      <c r="Z326" s="39">
        <f t="shared" si="102"/>
        <v>0</v>
      </c>
      <c r="AA326" s="119"/>
    </row>
    <row r="327" spans="1:27" x14ac:dyDescent="0.25">
      <c r="A327" s="34" t="s">
        <v>640</v>
      </c>
      <c r="B327" s="36" t="s">
        <v>641</v>
      </c>
      <c r="C327" s="166" t="s">
        <v>197</v>
      </c>
      <c r="D327" s="166">
        <v>202</v>
      </c>
      <c r="E327" s="166" t="s">
        <v>3608</v>
      </c>
      <c r="F327" s="167" t="s">
        <v>3608</v>
      </c>
      <c r="G327" s="36" t="s">
        <v>249</v>
      </c>
      <c r="H327" s="36" t="s">
        <v>249</v>
      </c>
      <c r="I327" s="186" t="s">
        <v>197</v>
      </c>
      <c r="J327" s="168">
        <v>1</v>
      </c>
      <c r="K327" s="133">
        <v>0</v>
      </c>
      <c r="L327" s="150">
        <v>31.5</v>
      </c>
      <c r="M327" s="133">
        <v>0</v>
      </c>
      <c r="N327" s="133">
        <v>0</v>
      </c>
      <c r="O327" s="130">
        <v>841</v>
      </c>
      <c r="P327" s="37">
        <f t="shared" si="103"/>
        <v>31.5</v>
      </c>
      <c r="Q327" s="38">
        <f t="shared" si="93"/>
        <v>3.0380499405469679</v>
      </c>
      <c r="R327" s="35">
        <f t="shared" si="94"/>
        <v>0</v>
      </c>
      <c r="S327" s="35">
        <f t="shared" si="95"/>
        <v>0</v>
      </c>
      <c r="T327" s="139">
        <f t="shared" si="96"/>
        <v>0</v>
      </c>
      <c r="U327" s="35">
        <f t="shared" si="97"/>
        <v>26491.5</v>
      </c>
      <c r="V327" s="39" t="str">
        <f t="shared" si="98"/>
        <v>&lt;15 days</v>
      </c>
      <c r="W327" s="39">
        <f t="shared" si="99"/>
        <v>2</v>
      </c>
      <c r="X327" s="135" t="str">
        <f t="shared" si="100"/>
        <v>C</v>
      </c>
      <c r="Y327" s="39">
        <f t="shared" si="101"/>
        <v>14</v>
      </c>
      <c r="Z327" s="39">
        <f t="shared" si="102"/>
        <v>0</v>
      </c>
      <c r="AA327" s="119"/>
    </row>
    <row r="328" spans="1:27" x14ac:dyDescent="0.25">
      <c r="A328" s="34" t="s">
        <v>642</v>
      </c>
      <c r="B328" s="36" t="s">
        <v>643</v>
      </c>
      <c r="C328" s="166" t="s">
        <v>239</v>
      </c>
      <c r="D328" s="166">
        <v>202</v>
      </c>
      <c r="E328" s="166" t="s">
        <v>3608</v>
      </c>
      <c r="F328" s="167" t="s">
        <v>3608</v>
      </c>
      <c r="G328" s="36" t="s">
        <v>165</v>
      </c>
      <c r="H328" s="36" t="s">
        <v>235</v>
      </c>
      <c r="I328" s="186">
        <v>2100</v>
      </c>
      <c r="J328" s="168">
        <v>55</v>
      </c>
      <c r="K328" s="133">
        <v>0</v>
      </c>
      <c r="L328" s="150">
        <v>31.5</v>
      </c>
      <c r="M328" s="133">
        <v>0</v>
      </c>
      <c r="N328" s="133">
        <v>0</v>
      </c>
      <c r="O328" s="130">
        <v>4</v>
      </c>
      <c r="P328" s="37">
        <f t="shared" si="103"/>
        <v>1732.5</v>
      </c>
      <c r="Q328" s="38">
        <f t="shared" si="93"/>
        <v>91.25</v>
      </c>
      <c r="R328" s="35">
        <f t="shared" si="94"/>
        <v>0</v>
      </c>
      <c r="S328" s="35">
        <f t="shared" si="95"/>
        <v>0</v>
      </c>
      <c r="T328" s="139">
        <f t="shared" si="96"/>
        <v>0</v>
      </c>
      <c r="U328" s="35">
        <f t="shared" si="97"/>
        <v>126</v>
      </c>
      <c r="V328" s="39" t="str">
        <f t="shared" si="98"/>
        <v>Order specific</v>
      </c>
      <c r="W328" s="39" t="str">
        <f t="shared" si="99"/>
        <v>Order specific</v>
      </c>
      <c r="X328" s="135" t="str">
        <f t="shared" si="100"/>
        <v>B</v>
      </c>
      <c r="Y328" s="39" t="str">
        <f t="shared" si="101"/>
        <v/>
      </c>
      <c r="Z328" s="39">
        <f t="shared" si="102"/>
        <v>0</v>
      </c>
      <c r="AA328" s="119"/>
    </row>
    <row r="329" spans="1:27" x14ac:dyDescent="0.25">
      <c r="A329" s="34" t="s">
        <v>644</v>
      </c>
      <c r="B329" s="36" t="s">
        <v>645</v>
      </c>
      <c r="C329" s="166" t="s">
        <v>197</v>
      </c>
      <c r="D329" s="166">
        <v>202</v>
      </c>
      <c r="E329" s="166" t="s">
        <v>3608</v>
      </c>
      <c r="F329" s="167" t="s">
        <v>3608</v>
      </c>
      <c r="G329" s="36" t="s">
        <v>249</v>
      </c>
      <c r="H329" s="36" t="s">
        <v>249</v>
      </c>
      <c r="I329" s="186" t="s">
        <v>197</v>
      </c>
      <c r="J329" s="168">
        <v>51</v>
      </c>
      <c r="K329" s="133">
        <v>0</v>
      </c>
      <c r="L329" s="150">
        <v>31.5</v>
      </c>
      <c r="M329" s="133">
        <v>0</v>
      </c>
      <c r="N329" s="133">
        <v>0</v>
      </c>
      <c r="O329" s="130">
        <v>295</v>
      </c>
      <c r="P329" s="37">
        <f t="shared" si="103"/>
        <v>1606.5</v>
      </c>
      <c r="Q329" s="38">
        <f t="shared" si="93"/>
        <v>68.050847457627114</v>
      </c>
      <c r="R329" s="35">
        <f t="shared" si="94"/>
        <v>0</v>
      </c>
      <c r="S329" s="35">
        <f t="shared" si="95"/>
        <v>0</v>
      </c>
      <c r="T329" s="139">
        <f t="shared" si="96"/>
        <v>0</v>
      </c>
      <c r="U329" s="35">
        <f t="shared" si="97"/>
        <v>9292.5</v>
      </c>
      <c r="V329" s="39" t="str">
        <f t="shared" si="98"/>
        <v>&lt;90 days</v>
      </c>
      <c r="W329" s="39">
        <f t="shared" si="99"/>
        <v>3</v>
      </c>
      <c r="X329" s="135" t="str">
        <f t="shared" si="100"/>
        <v>B</v>
      </c>
      <c r="Y329" s="39">
        <f t="shared" si="101"/>
        <v>21</v>
      </c>
      <c r="Z329" s="39">
        <f t="shared" si="102"/>
        <v>733.09216438356168</v>
      </c>
      <c r="AA329" s="119"/>
    </row>
    <row r="330" spans="1:27" x14ac:dyDescent="0.25">
      <c r="A330" s="34" t="s">
        <v>646</v>
      </c>
      <c r="B330" s="36" t="s">
        <v>647</v>
      </c>
      <c r="C330" s="166" t="s">
        <v>197</v>
      </c>
      <c r="D330" s="166">
        <v>202</v>
      </c>
      <c r="E330" s="166" t="s">
        <v>3608</v>
      </c>
      <c r="F330" s="167" t="s">
        <v>3608</v>
      </c>
      <c r="G330" s="36" t="s">
        <v>249</v>
      </c>
      <c r="H330" s="36" t="s">
        <v>249</v>
      </c>
      <c r="I330" s="186" t="s">
        <v>197</v>
      </c>
      <c r="J330" s="168">
        <v>2</v>
      </c>
      <c r="K330" s="133">
        <v>0</v>
      </c>
      <c r="L330" s="150">
        <v>31.5</v>
      </c>
      <c r="M330" s="133">
        <v>0</v>
      </c>
      <c r="N330" s="133">
        <v>0</v>
      </c>
      <c r="O330" s="130">
        <v>45</v>
      </c>
      <c r="P330" s="37">
        <f t="shared" si="103"/>
        <v>63</v>
      </c>
      <c r="Q330" s="38">
        <f t="shared" si="93"/>
        <v>413.66666666666663</v>
      </c>
      <c r="R330" s="35">
        <f t="shared" si="94"/>
        <v>0</v>
      </c>
      <c r="S330" s="35">
        <f t="shared" si="95"/>
        <v>0</v>
      </c>
      <c r="T330" s="139">
        <f t="shared" si="96"/>
        <v>0</v>
      </c>
      <c r="U330" s="35">
        <f t="shared" si="97"/>
        <v>1417.5</v>
      </c>
      <c r="V330" s="39" t="str">
        <f t="shared" si="98"/>
        <v>&gt;90 days</v>
      </c>
      <c r="W330" s="39">
        <f t="shared" si="99"/>
        <v>3</v>
      </c>
      <c r="X330" s="135" t="str">
        <f t="shared" si="100"/>
        <v>C</v>
      </c>
      <c r="Y330" s="39">
        <f t="shared" si="101"/>
        <v>21</v>
      </c>
      <c r="Z330" s="39">
        <f t="shared" si="102"/>
        <v>39.469170024174055</v>
      </c>
      <c r="AA330" s="119"/>
    </row>
    <row r="331" spans="1:27" x14ac:dyDescent="0.25">
      <c r="A331" s="34" t="s">
        <v>648</v>
      </c>
      <c r="B331" s="36" t="s">
        <v>649</v>
      </c>
      <c r="C331" s="166" t="s">
        <v>197</v>
      </c>
      <c r="D331" s="166">
        <v>202</v>
      </c>
      <c r="E331" s="166" t="s">
        <v>3608</v>
      </c>
      <c r="F331" s="167" t="s">
        <v>3608</v>
      </c>
      <c r="G331" s="36" t="s">
        <v>249</v>
      </c>
      <c r="H331" s="36" t="s">
        <v>249</v>
      </c>
      <c r="I331" s="186" t="s">
        <v>197</v>
      </c>
      <c r="J331" s="168">
        <v>3</v>
      </c>
      <c r="K331" s="133">
        <v>0</v>
      </c>
      <c r="L331" s="150">
        <v>31.5</v>
      </c>
      <c r="M331" s="133">
        <v>0</v>
      </c>
      <c r="N331" s="133">
        <v>0</v>
      </c>
      <c r="O331" s="130">
        <v>120</v>
      </c>
      <c r="P331" s="37">
        <f t="shared" si="103"/>
        <v>94.5</v>
      </c>
      <c r="Q331" s="38">
        <f t="shared" si="93"/>
        <v>6.083333333333333</v>
      </c>
      <c r="R331" s="35">
        <f t="shared" si="94"/>
        <v>0</v>
      </c>
      <c r="S331" s="35">
        <f t="shared" si="95"/>
        <v>0</v>
      </c>
      <c r="T331" s="139">
        <f t="shared" si="96"/>
        <v>0</v>
      </c>
      <c r="U331" s="35">
        <f t="shared" si="97"/>
        <v>3780</v>
      </c>
      <c r="V331" s="39" t="str">
        <f t="shared" si="98"/>
        <v>&lt;15 days</v>
      </c>
      <c r="W331" s="39">
        <f t="shared" si="99"/>
        <v>3</v>
      </c>
      <c r="X331" s="135" t="str">
        <f t="shared" si="100"/>
        <v>C</v>
      </c>
      <c r="Y331" s="39">
        <f t="shared" si="101"/>
        <v>21</v>
      </c>
      <c r="Z331" s="39">
        <f t="shared" si="102"/>
        <v>0</v>
      </c>
      <c r="AA331" s="119"/>
    </row>
    <row r="332" spans="1:27" x14ac:dyDescent="0.25">
      <c r="A332" s="34" t="s">
        <v>650</v>
      </c>
      <c r="B332" s="36" t="s">
        <v>651</v>
      </c>
      <c r="C332" s="166" t="s">
        <v>197</v>
      </c>
      <c r="D332" s="166">
        <v>202</v>
      </c>
      <c r="E332" s="166" t="s">
        <v>3608</v>
      </c>
      <c r="F332" s="167" t="s">
        <v>3608</v>
      </c>
      <c r="G332" s="36" t="s">
        <v>249</v>
      </c>
      <c r="H332" s="36" t="s">
        <v>249</v>
      </c>
      <c r="I332" s="186" t="s">
        <v>197</v>
      </c>
      <c r="J332" s="168">
        <v>53</v>
      </c>
      <c r="K332" s="133">
        <v>0</v>
      </c>
      <c r="L332" s="150">
        <v>31.5</v>
      </c>
      <c r="M332" s="133">
        <v>0</v>
      </c>
      <c r="N332" s="133">
        <v>0</v>
      </c>
      <c r="O332" s="130">
        <v>1307</v>
      </c>
      <c r="P332" s="37">
        <f t="shared" si="103"/>
        <v>1669.5</v>
      </c>
      <c r="Q332" s="38">
        <f t="shared" si="93"/>
        <v>0.83779648048967104</v>
      </c>
      <c r="R332" s="35">
        <f t="shared" si="94"/>
        <v>0</v>
      </c>
      <c r="S332" s="35">
        <f t="shared" si="95"/>
        <v>0</v>
      </c>
      <c r="T332" s="139">
        <f t="shared" si="96"/>
        <v>0</v>
      </c>
      <c r="U332" s="35">
        <f t="shared" si="97"/>
        <v>41170.5</v>
      </c>
      <c r="V332" s="39" t="str">
        <f t="shared" si="98"/>
        <v>&lt;15 days</v>
      </c>
      <c r="W332" s="39">
        <f t="shared" si="99"/>
        <v>2</v>
      </c>
      <c r="X332" s="135" t="str">
        <f t="shared" si="100"/>
        <v>B</v>
      </c>
      <c r="Y332" s="39">
        <f t="shared" si="101"/>
        <v>14</v>
      </c>
      <c r="Z332" s="39">
        <f t="shared" si="102"/>
        <v>0</v>
      </c>
      <c r="AA332" s="119"/>
    </row>
    <row r="333" spans="1:27" x14ac:dyDescent="0.25">
      <c r="A333" s="34" t="s">
        <v>2779</v>
      </c>
      <c r="B333" s="36" t="s">
        <v>652</v>
      </c>
      <c r="C333" s="166" t="s">
        <v>197</v>
      </c>
      <c r="D333" s="166">
        <v>202</v>
      </c>
      <c r="E333" s="166" t="s">
        <v>3608</v>
      </c>
      <c r="F333" s="167" t="s">
        <v>3608</v>
      </c>
      <c r="G333" s="36" t="s">
        <v>249</v>
      </c>
      <c r="H333" s="36" t="s">
        <v>249</v>
      </c>
      <c r="I333" s="186" t="s">
        <v>197</v>
      </c>
      <c r="J333" s="168">
        <v>9</v>
      </c>
      <c r="K333" s="133">
        <v>0</v>
      </c>
      <c r="L333" s="150">
        <v>25.41</v>
      </c>
      <c r="M333" s="133">
        <v>0</v>
      </c>
      <c r="N333" s="133">
        <v>0</v>
      </c>
      <c r="O333" s="130">
        <v>8</v>
      </c>
      <c r="P333" s="37">
        <f t="shared" si="103"/>
        <v>228.69</v>
      </c>
      <c r="Q333" s="38">
        <f t="shared" si="93"/>
        <v>2418.125</v>
      </c>
      <c r="R333" s="35">
        <f t="shared" si="94"/>
        <v>0</v>
      </c>
      <c r="S333" s="35">
        <f t="shared" si="95"/>
        <v>0</v>
      </c>
      <c r="T333" s="139">
        <f t="shared" si="96"/>
        <v>0</v>
      </c>
      <c r="U333" s="35">
        <f t="shared" si="97"/>
        <v>203.28</v>
      </c>
      <c r="V333" s="39" t="str">
        <f t="shared" si="98"/>
        <v>&gt;90 days</v>
      </c>
      <c r="W333" s="39">
        <f t="shared" si="99"/>
        <v>3</v>
      </c>
      <c r="X333" s="135" t="str">
        <f t="shared" si="100"/>
        <v>C</v>
      </c>
      <c r="Y333" s="39">
        <f t="shared" si="101"/>
        <v>21</v>
      </c>
      <c r="Z333" s="39">
        <f t="shared" si="102"/>
        <v>149.62461441199278</v>
      </c>
      <c r="AA333" s="119"/>
    </row>
    <row r="334" spans="1:27" x14ac:dyDescent="0.25">
      <c r="A334" s="34" t="s">
        <v>653</v>
      </c>
      <c r="B334" s="36" t="s">
        <v>273</v>
      </c>
      <c r="C334" s="166" t="s">
        <v>243</v>
      </c>
      <c r="D334" s="166">
        <v>202</v>
      </c>
      <c r="E334" s="166" t="s">
        <v>3608</v>
      </c>
      <c r="F334" s="167" t="s">
        <v>3608</v>
      </c>
      <c r="G334" s="36" t="s">
        <v>244</v>
      </c>
      <c r="H334" s="36" t="s">
        <v>2370</v>
      </c>
      <c r="I334" s="186">
        <v>2600</v>
      </c>
      <c r="J334" s="168">
        <v>887</v>
      </c>
      <c r="K334" s="133">
        <v>450</v>
      </c>
      <c r="L334" s="150">
        <v>8.24</v>
      </c>
      <c r="M334" s="133">
        <v>0</v>
      </c>
      <c r="N334" s="133">
        <v>150</v>
      </c>
      <c r="O334" s="130">
        <v>8927</v>
      </c>
      <c r="P334" s="37">
        <f t="shared" si="103"/>
        <v>7308.88</v>
      </c>
      <c r="Q334" s="38">
        <f t="shared" si="93"/>
        <v>0.36798476531869606</v>
      </c>
      <c r="R334" s="35">
        <f t="shared" si="94"/>
        <v>0</v>
      </c>
      <c r="S334" s="35">
        <f t="shared" si="95"/>
        <v>618</v>
      </c>
      <c r="T334" s="139">
        <f t="shared" si="96"/>
        <v>3708</v>
      </c>
      <c r="U334" s="35">
        <f t="shared" si="97"/>
        <v>73558.48</v>
      </c>
      <c r="V334" s="39" t="str">
        <f t="shared" si="98"/>
        <v>&lt;15 days</v>
      </c>
      <c r="W334" s="39">
        <f t="shared" si="99"/>
        <v>2</v>
      </c>
      <c r="X334" s="135" t="str">
        <f t="shared" si="100"/>
        <v>A</v>
      </c>
      <c r="Y334" s="39">
        <f t="shared" si="101"/>
        <v>14</v>
      </c>
      <c r="Z334" s="39">
        <f t="shared" si="102"/>
        <v>0</v>
      </c>
      <c r="AA334" s="119"/>
    </row>
    <row r="335" spans="1:27" x14ac:dyDescent="0.25">
      <c r="A335" s="34" t="s">
        <v>2780</v>
      </c>
      <c r="B335" s="36" t="s">
        <v>654</v>
      </c>
      <c r="C335" s="166" t="s">
        <v>243</v>
      </c>
      <c r="D335" s="166">
        <v>202</v>
      </c>
      <c r="E335" s="166" t="s">
        <v>3608</v>
      </c>
      <c r="F335" s="167" t="s">
        <v>3608</v>
      </c>
      <c r="G335" s="36" t="s">
        <v>244</v>
      </c>
      <c r="H335" s="36" t="s">
        <v>2370</v>
      </c>
      <c r="I335" s="186">
        <v>2600</v>
      </c>
      <c r="J335" s="168">
        <v>538</v>
      </c>
      <c r="K335" s="133">
        <v>600</v>
      </c>
      <c r="L335" s="150">
        <v>14.26</v>
      </c>
      <c r="M335" s="133">
        <v>0</v>
      </c>
      <c r="N335" s="133">
        <v>150</v>
      </c>
      <c r="O335" s="130">
        <v>9126</v>
      </c>
      <c r="P335" s="37">
        <f t="shared" si="103"/>
        <v>7671.88</v>
      </c>
      <c r="Q335" s="38">
        <f t="shared" si="93"/>
        <v>35.476112206881439</v>
      </c>
      <c r="R335" s="35">
        <f t="shared" si="94"/>
        <v>0</v>
      </c>
      <c r="S335" s="35">
        <f t="shared" si="95"/>
        <v>1069.5</v>
      </c>
      <c r="T335" s="139">
        <f t="shared" si="96"/>
        <v>8556</v>
      </c>
      <c r="U335" s="35">
        <f t="shared" si="97"/>
        <v>130136.76</v>
      </c>
      <c r="V335" s="39" t="str">
        <f t="shared" si="98"/>
        <v>&lt;90 days</v>
      </c>
      <c r="W335" s="39">
        <f t="shared" si="99"/>
        <v>2</v>
      </c>
      <c r="X335" s="135" t="str">
        <f t="shared" si="100"/>
        <v>A</v>
      </c>
      <c r="Y335" s="39">
        <f t="shared" si="101"/>
        <v>14</v>
      </c>
      <c r="Z335" s="39">
        <f t="shared" si="102"/>
        <v>3065.2463308143506</v>
      </c>
      <c r="AA335" s="119"/>
    </row>
    <row r="336" spans="1:27" x14ac:dyDescent="0.25">
      <c r="A336" s="34" t="s">
        <v>655</v>
      </c>
      <c r="B336" s="36" t="s">
        <v>423</v>
      </c>
      <c r="C336" s="166" t="s">
        <v>243</v>
      </c>
      <c r="D336" s="166">
        <v>212</v>
      </c>
      <c r="E336" s="166" t="s">
        <v>3608</v>
      </c>
      <c r="F336" s="167" t="s">
        <v>3608</v>
      </c>
      <c r="G336" s="36" t="s">
        <v>244</v>
      </c>
      <c r="H336" s="36" t="s">
        <v>2370</v>
      </c>
      <c r="I336" s="186">
        <v>2600</v>
      </c>
      <c r="J336" s="168">
        <v>381</v>
      </c>
      <c r="K336" s="133">
        <v>522</v>
      </c>
      <c r="L336" s="150">
        <v>3.72</v>
      </c>
      <c r="M336" s="133">
        <v>0</v>
      </c>
      <c r="N336" s="133">
        <v>150</v>
      </c>
      <c r="O336" s="130">
        <v>9107</v>
      </c>
      <c r="P336" s="37">
        <f t="shared" si="103"/>
        <v>1417.3200000000002</v>
      </c>
      <c r="Q336" s="38">
        <f t="shared" si="93"/>
        <v>21.562534314263754</v>
      </c>
      <c r="R336" s="35">
        <f t="shared" si="94"/>
        <v>0</v>
      </c>
      <c r="S336" s="35">
        <f t="shared" si="95"/>
        <v>279</v>
      </c>
      <c r="T336" s="139">
        <f t="shared" si="96"/>
        <v>1941.8400000000001</v>
      </c>
      <c r="U336" s="35">
        <f t="shared" si="97"/>
        <v>33878.04</v>
      </c>
      <c r="V336" s="39" t="str">
        <f t="shared" si="98"/>
        <v>&lt;30 days</v>
      </c>
      <c r="W336" s="39">
        <f t="shared" si="99"/>
        <v>2</v>
      </c>
      <c r="X336" s="135" t="str">
        <f t="shared" si="100"/>
        <v>B</v>
      </c>
      <c r="Y336" s="39">
        <f t="shared" si="101"/>
        <v>14</v>
      </c>
      <c r="Z336" s="39">
        <f t="shared" si="102"/>
        <v>328.07973522635848</v>
      </c>
      <c r="AA336" s="119"/>
    </row>
    <row r="337" spans="1:27" x14ac:dyDescent="0.25">
      <c r="A337" s="34" t="s">
        <v>656</v>
      </c>
      <c r="B337" s="36" t="s">
        <v>273</v>
      </c>
      <c r="C337" s="166" t="s">
        <v>243</v>
      </c>
      <c r="D337" s="166">
        <v>202</v>
      </c>
      <c r="E337" s="166" t="s">
        <v>3608</v>
      </c>
      <c r="F337" s="167" t="s">
        <v>3608</v>
      </c>
      <c r="G337" s="36" t="s">
        <v>244</v>
      </c>
      <c r="H337" s="36" t="s">
        <v>2370</v>
      </c>
      <c r="I337" s="186">
        <v>2600</v>
      </c>
      <c r="J337" s="168">
        <v>426</v>
      </c>
      <c r="K337" s="133">
        <v>600</v>
      </c>
      <c r="L337" s="150">
        <v>16.16</v>
      </c>
      <c r="M337" s="133">
        <v>0</v>
      </c>
      <c r="N337" s="133">
        <v>150</v>
      </c>
      <c r="O337" s="130">
        <v>9126</v>
      </c>
      <c r="P337" s="37">
        <f t="shared" si="103"/>
        <v>6884.16</v>
      </c>
      <c r="Q337" s="38">
        <f t="shared" si="93"/>
        <v>15.238330046022355</v>
      </c>
      <c r="R337" s="35">
        <f t="shared" si="94"/>
        <v>0</v>
      </c>
      <c r="S337" s="35">
        <f t="shared" si="95"/>
        <v>1212</v>
      </c>
      <c r="T337" s="139">
        <f t="shared" si="96"/>
        <v>9696</v>
      </c>
      <c r="U337" s="35">
        <f t="shared" si="97"/>
        <v>147476.16</v>
      </c>
      <c r="V337" s="39" t="str">
        <f t="shared" si="98"/>
        <v>&lt;30 days</v>
      </c>
      <c r="W337" s="39">
        <f t="shared" si="99"/>
        <v>2</v>
      </c>
      <c r="X337" s="135" t="str">
        <f t="shared" si="100"/>
        <v>B</v>
      </c>
      <c r="Y337" s="39">
        <f t="shared" si="101"/>
        <v>14</v>
      </c>
      <c r="Z337" s="39">
        <f t="shared" si="102"/>
        <v>369.22740319706611</v>
      </c>
      <c r="AA337" s="119"/>
    </row>
    <row r="338" spans="1:27" x14ac:dyDescent="0.25">
      <c r="A338" s="34" t="s">
        <v>657</v>
      </c>
      <c r="B338" s="36" t="s">
        <v>658</v>
      </c>
      <c r="C338" s="166" t="s">
        <v>197</v>
      </c>
      <c r="D338" s="166">
        <v>202</v>
      </c>
      <c r="E338" s="166" t="s">
        <v>3608</v>
      </c>
      <c r="F338" s="167" t="s">
        <v>3608</v>
      </c>
      <c r="G338" s="36" t="s">
        <v>249</v>
      </c>
      <c r="H338" s="36" t="s">
        <v>249</v>
      </c>
      <c r="I338" s="186" t="s">
        <v>197</v>
      </c>
      <c r="J338" s="168">
        <v>114</v>
      </c>
      <c r="K338" s="133">
        <v>0</v>
      </c>
      <c r="L338" s="150">
        <v>6.2</v>
      </c>
      <c r="M338" s="133">
        <v>0</v>
      </c>
      <c r="N338" s="133">
        <v>0</v>
      </c>
      <c r="O338" s="130">
        <v>1580</v>
      </c>
      <c r="P338" s="37">
        <f t="shared" si="103"/>
        <v>706.80000000000007</v>
      </c>
      <c r="Q338" s="38">
        <f t="shared" si="93"/>
        <v>98.411392405063282</v>
      </c>
      <c r="R338" s="35">
        <f t="shared" si="94"/>
        <v>0</v>
      </c>
      <c r="S338" s="35">
        <f t="shared" si="95"/>
        <v>0</v>
      </c>
      <c r="T338" s="139">
        <f t="shared" si="96"/>
        <v>0</v>
      </c>
      <c r="U338" s="35">
        <f t="shared" si="97"/>
        <v>9796</v>
      </c>
      <c r="V338" s="39" t="str">
        <f t="shared" si="98"/>
        <v>&gt;90 days</v>
      </c>
      <c r="W338" s="39">
        <f t="shared" si="99"/>
        <v>3</v>
      </c>
      <c r="X338" s="135" t="str">
        <f t="shared" si="100"/>
        <v>C</v>
      </c>
      <c r="Y338" s="39">
        <f t="shared" si="101"/>
        <v>21</v>
      </c>
      <c r="Z338" s="39">
        <f t="shared" si="102"/>
        <v>366.94415898128506</v>
      </c>
      <c r="AA338" s="119"/>
    </row>
    <row r="339" spans="1:27" x14ac:dyDescent="0.25">
      <c r="A339" s="34" t="s">
        <v>659</v>
      </c>
      <c r="B339" s="36" t="s">
        <v>660</v>
      </c>
      <c r="C339" s="166" t="s">
        <v>197</v>
      </c>
      <c r="D339" s="166">
        <v>202</v>
      </c>
      <c r="E339" s="166" t="s">
        <v>3608</v>
      </c>
      <c r="F339" s="167" t="s">
        <v>3608</v>
      </c>
      <c r="G339" s="36" t="s">
        <v>249</v>
      </c>
      <c r="H339" s="36" t="s">
        <v>249</v>
      </c>
      <c r="I339" s="186" t="s">
        <v>197</v>
      </c>
      <c r="J339" s="168">
        <v>143</v>
      </c>
      <c r="K339" s="133">
        <v>0</v>
      </c>
      <c r="L339" s="150">
        <v>7.7</v>
      </c>
      <c r="M339" s="133">
        <v>0</v>
      </c>
      <c r="N339" s="133">
        <v>0</v>
      </c>
      <c r="O339" s="130">
        <v>7546</v>
      </c>
      <c r="P339" s="37">
        <f t="shared" si="103"/>
        <v>1101.1000000000001</v>
      </c>
      <c r="Q339" s="38">
        <f t="shared" si="93"/>
        <v>5.5141796978531668</v>
      </c>
      <c r="R339" s="35">
        <f t="shared" si="94"/>
        <v>0</v>
      </c>
      <c r="S339" s="35">
        <f t="shared" si="95"/>
        <v>0</v>
      </c>
      <c r="T339" s="139">
        <f t="shared" si="96"/>
        <v>0</v>
      </c>
      <c r="U339" s="35">
        <f t="shared" si="97"/>
        <v>58104.200000000004</v>
      </c>
      <c r="V339" s="39" t="str">
        <f t="shared" si="98"/>
        <v>&lt;15 days</v>
      </c>
      <c r="W339" s="39">
        <f t="shared" si="99"/>
        <v>2</v>
      </c>
      <c r="X339" s="135" t="str">
        <f t="shared" si="100"/>
        <v>B</v>
      </c>
      <c r="Y339" s="39">
        <f t="shared" si="101"/>
        <v>14</v>
      </c>
      <c r="Z339" s="39">
        <f t="shared" si="102"/>
        <v>0</v>
      </c>
      <c r="AA339" s="119"/>
    </row>
    <row r="340" spans="1:27" x14ac:dyDescent="0.25">
      <c r="A340" s="34" t="s">
        <v>2781</v>
      </c>
      <c r="B340" s="36" t="s">
        <v>386</v>
      </c>
      <c r="C340" s="166" t="s">
        <v>243</v>
      </c>
      <c r="D340" s="166">
        <v>212</v>
      </c>
      <c r="E340" s="166" t="s">
        <v>3608</v>
      </c>
      <c r="F340" s="167" t="s">
        <v>3608</v>
      </c>
      <c r="G340" s="36" t="s">
        <v>244</v>
      </c>
      <c r="H340" s="36" t="s">
        <v>2370</v>
      </c>
      <c r="I340" s="186">
        <v>2600</v>
      </c>
      <c r="J340" s="168">
        <v>646</v>
      </c>
      <c r="K340" s="133">
        <v>1000</v>
      </c>
      <c r="L340" s="150">
        <v>4.75</v>
      </c>
      <c r="M340" s="133">
        <v>0</v>
      </c>
      <c r="N340" s="133">
        <v>250</v>
      </c>
      <c r="O340" s="130">
        <v>3356</v>
      </c>
      <c r="P340" s="37">
        <f t="shared" si="103"/>
        <v>3068.5</v>
      </c>
      <c r="Q340" s="38">
        <f t="shared" ref="Q340:Q403" si="104">+IF(O340=0,"",J339/O340*365)</f>
        <v>15.55274135876043</v>
      </c>
      <c r="R340" s="35">
        <f t="shared" ref="R340:R403" si="105">+L340*M340</f>
        <v>0</v>
      </c>
      <c r="S340" s="35">
        <f t="shared" ref="S340:S403" si="106">+L340*N340/2</f>
        <v>593.75</v>
      </c>
      <c r="T340" s="139">
        <f t="shared" ref="T340:T403" si="107">+L340*K340</f>
        <v>4750</v>
      </c>
      <c r="U340" s="35">
        <f t="shared" ref="U340:U403" si="108">+L340*O340</f>
        <v>15941</v>
      </c>
      <c r="V340" s="39" t="str">
        <f t="shared" ref="V340:V403" si="109">IF(G340="Order specific",G340,IF(O340="","Not moving",IF(Q340&lt;15,"&lt;15 days",IF(Q340&lt;30,"&lt;30 days",IF(Q340&lt;90,"&lt;90 days","&gt;90 days")))))</f>
        <v>&lt;30 days</v>
      </c>
      <c r="W340" s="39">
        <f t="shared" ref="W340:W403" si="110">IF(G340="Order specific",G340,IF(U340=0,4,IF(U340&gt;PERCENTILE(U:U,0.9),1,IF(U340&gt;PERCENTILE(U:U,0.6),2,3))))</f>
        <v>2</v>
      </c>
      <c r="X340" s="135" t="str">
        <f t="shared" ref="X340:X403" si="111">IF(P340=0,"D",IF(P340&gt;PERCENTILE(P:P,0.9),"A",IF(P340&gt;PERCENTILE(P:P,0.6),"B","C")))</f>
        <v>B</v>
      </c>
      <c r="Y340" s="39">
        <f t="shared" ref="Y340:Y403" si="112">+IF(W340="Order Specific","",IF(W340=4,0,W340*7+IF(I340="Imported",14,0)))</f>
        <v>14</v>
      </c>
      <c r="Z340" s="39">
        <f t="shared" ref="Z340:Z403" si="113">(IF(Y340="",0,IF(Y340=0,P340,P340-IF(Q340&gt;Y340,P340/Q340*Y340,P340))))*66%</f>
        <v>202.19119283456271</v>
      </c>
      <c r="AA340" s="119"/>
    </row>
    <row r="341" spans="1:27" x14ac:dyDescent="0.25">
      <c r="A341" s="34" t="s">
        <v>2782</v>
      </c>
      <c r="B341" s="36" t="s">
        <v>251</v>
      </c>
      <c r="C341" s="166" t="s">
        <v>243</v>
      </c>
      <c r="D341" s="166">
        <v>202</v>
      </c>
      <c r="E341" s="166" t="s">
        <v>3608</v>
      </c>
      <c r="F341" s="167" t="s">
        <v>3608</v>
      </c>
      <c r="G341" s="36" t="s">
        <v>244</v>
      </c>
      <c r="H341" s="36" t="s">
        <v>2370</v>
      </c>
      <c r="I341" s="186">
        <v>2600</v>
      </c>
      <c r="J341" s="168">
        <v>614</v>
      </c>
      <c r="K341" s="133">
        <v>500</v>
      </c>
      <c r="L341" s="150">
        <v>1.37</v>
      </c>
      <c r="M341" s="133">
        <v>0</v>
      </c>
      <c r="N341" s="133">
        <v>250</v>
      </c>
      <c r="O341" s="130">
        <v>5268</v>
      </c>
      <c r="P341" s="37">
        <f t="shared" si="103"/>
        <v>841.18000000000006</v>
      </c>
      <c r="Q341" s="38">
        <f t="shared" si="104"/>
        <v>44.758921791951401</v>
      </c>
      <c r="R341" s="35">
        <f t="shared" si="105"/>
        <v>0</v>
      </c>
      <c r="S341" s="35">
        <f t="shared" si="106"/>
        <v>171.25</v>
      </c>
      <c r="T341" s="139">
        <f t="shared" si="107"/>
        <v>685</v>
      </c>
      <c r="U341" s="35">
        <f t="shared" si="108"/>
        <v>7217.1600000000008</v>
      </c>
      <c r="V341" s="39" t="str">
        <f t="shared" si="109"/>
        <v>&lt;90 days</v>
      </c>
      <c r="W341" s="39">
        <f t="shared" si="110"/>
        <v>3</v>
      </c>
      <c r="X341" s="135" t="str">
        <f t="shared" si="111"/>
        <v>C</v>
      </c>
      <c r="Y341" s="39">
        <f t="shared" si="112"/>
        <v>21</v>
      </c>
      <c r="Z341" s="39">
        <f t="shared" si="113"/>
        <v>294.69989806862037</v>
      </c>
      <c r="AA341" s="119"/>
    </row>
    <row r="342" spans="1:27" x14ac:dyDescent="0.25">
      <c r="A342" s="34" t="s">
        <v>2783</v>
      </c>
      <c r="B342" s="36" t="s">
        <v>251</v>
      </c>
      <c r="C342" s="166" t="s">
        <v>243</v>
      </c>
      <c r="D342" s="166">
        <v>212</v>
      </c>
      <c r="E342" s="166" t="s">
        <v>3608</v>
      </c>
      <c r="F342" s="167" t="s">
        <v>3608</v>
      </c>
      <c r="G342" s="36" t="s">
        <v>244</v>
      </c>
      <c r="H342" s="36" t="s">
        <v>2370</v>
      </c>
      <c r="I342" s="186">
        <v>2600</v>
      </c>
      <c r="J342" s="168">
        <v>1126</v>
      </c>
      <c r="K342" s="133">
        <v>1150</v>
      </c>
      <c r="L342" s="150">
        <v>1.95</v>
      </c>
      <c r="M342" s="133">
        <v>0</v>
      </c>
      <c r="N342" s="133">
        <v>250</v>
      </c>
      <c r="O342" s="130">
        <v>6646</v>
      </c>
      <c r="P342" s="37">
        <f t="shared" si="103"/>
        <v>2195.6999999999998</v>
      </c>
      <c r="Q342" s="38">
        <f t="shared" si="104"/>
        <v>33.721035209148361</v>
      </c>
      <c r="R342" s="35">
        <f t="shared" si="105"/>
        <v>0</v>
      </c>
      <c r="S342" s="35">
        <f t="shared" si="106"/>
        <v>243.75</v>
      </c>
      <c r="T342" s="139">
        <f t="shared" si="107"/>
        <v>2242.5</v>
      </c>
      <c r="U342" s="35">
        <f t="shared" si="108"/>
        <v>12959.699999999999</v>
      </c>
      <c r="V342" s="39" t="str">
        <f t="shared" si="109"/>
        <v>&lt;90 days</v>
      </c>
      <c r="W342" s="39">
        <f t="shared" si="110"/>
        <v>2</v>
      </c>
      <c r="X342" s="135" t="str">
        <f t="shared" si="111"/>
        <v>B</v>
      </c>
      <c r="Y342" s="39">
        <f t="shared" si="112"/>
        <v>14</v>
      </c>
      <c r="Z342" s="39">
        <f t="shared" si="113"/>
        <v>847.51178747936285</v>
      </c>
      <c r="AA342" s="119"/>
    </row>
    <row r="343" spans="1:27" x14ac:dyDescent="0.25">
      <c r="A343" s="34" t="s">
        <v>2784</v>
      </c>
      <c r="B343" s="36" t="s">
        <v>661</v>
      </c>
      <c r="C343" s="166" t="s">
        <v>257</v>
      </c>
      <c r="D343" s="166">
        <v>202</v>
      </c>
      <c r="E343" s="166" t="s">
        <v>3608</v>
      </c>
      <c r="F343" s="167" t="s">
        <v>3608</v>
      </c>
      <c r="G343" s="36" t="s">
        <v>165</v>
      </c>
      <c r="H343" s="36" t="s">
        <v>235</v>
      </c>
      <c r="I343" s="186">
        <v>2100</v>
      </c>
      <c r="J343" s="168">
        <v>1079</v>
      </c>
      <c r="K343" s="133">
        <v>926</v>
      </c>
      <c r="L343" s="150">
        <v>20.94</v>
      </c>
      <c r="M343" s="133">
        <v>300</v>
      </c>
      <c r="N343" s="133">
        <v>0</v>
      </c>
      <c r="O343" s="130">
        <v>9885</v>
      </c>
      <c r="P343" s="37">
        <f t="shared" si="103"/>
        <v>22594.260000000002</v>
      </c>
      <c r="Q343" s="38">
        <f t="shared" si="104"/>
        <v>41.577137076378349</v>
      </c>
      <c r="R343" s="35">
        <f t="shared" si="105"/>
        <v>6282</v>
      </c>
      <c r="S343" s="35">
        <f t="shared" si="106"/>
        <v>0</v>
      </c>
      <c r="T343" s="139">
        <f t="shared" si="107"/>
        <v>19390.440000000002</v>
      </c>
      <c r="U343" s="35">
        <f t="shared" si="108"/>
        <v>206991.90000000002</v>
      </c>
      <c r="V343" s="39" t="str">
        <f t="shared" si="109"/>
        <v>Order specific</v>
      </c>
      <c r="W343" s="39" t="str">
        <f t="shared" si="110"/>
        <v>Order specific</v>
      </c>
      <c r="X343" s="135" t="str">
        <f t="shared" si="111"/>
        <v>A</v>
      </c>
      <c r="Y343" s="39" t="str">
        <f t="shared" si="112"/>
        <v/>
      </c>
      <c r="Z343" s="39">
        <f t="shared" si="113"/>
        <v>0</v>
      </c>
      <c r="AA343" s="119"/>
    </row>
    <row r="344" spans="1:27" x14ac:dyDescent="0.25">
      <c r="A344" s="34" t="s">
        <v>662</v>
      </c>
      <c r="B344" s="36" t="s">
        <v>425</v>
      </c>
      <c r="C344" s="166" t="s">
        <v>239</v>
      </c>
      <c r="D344" s="166">
        <v>212</v>
      </c>
      <c r="E344" s="166" t="s">
        <v>3608</v>
      </c>
      <c r="F344" s="167" t="s">
        <v>3608</v>
      </c>
      <c r="G344" s="36" t="s">
        <v>165</v>
      </c>
      <c r="H344" s="36" t="s">
        <v>235</v>
      </c>
      <c r="I344" s="186">
        <v>2100</v>
      </c>
      <c r="J344" s="168">
        <v>299</v>
      </c>
      <c r="K344" s="133">
        <v>0</v>
      </c>
      <c r="L344" s="150">
        <v>2.5</v>
      </c>
      <c r="M344" s="133">
        <v>0</v>
      </c>
      <c r="N344" s="133">
        <v>250</v>
      </c>
      <c r="O344" s="130">
        <v>2851</v>
      </c>
      <c r="P344" s="37">
        <f t="shared" si="103"/>
        <v>747.5</v>
      </c>
      <c r="Q344" s="38">
        <f t="shared" si="104"/>
        <v>138.13924938618027</v>
      </c>
      <c r="R344" s="35">
        <f t="shared" si="105"/>
        <v>0</v>
      </c>
      <c r="S344" s="35">
        <f t="shared" si="106"/>
        <v>312.5</v>
      </c>
      <c r="T344" s="139">
        <f t="shared" si="107"/>
        <v>0</v>
      </c>
      <c r="U344" s="35">
        <f t="shared" si="108"/>
        <v>7127.5</v>
      </c>
      <c r="V344" s="39" t="str">
        <f t="shared" si="109"/>
        <v>Order specific</v>
      </c>
      <c r="W344" s="39" t="str">
        <f t="shared" si="110"/>
        <v>Order specific</v>
      </c>
      <c r="X344" s="135" t="str">
        <f t="shared" si="111"/>
        <v>C</v>
      </c>
      <c r="Y344" s="39" t="str">
        <f t="shared" si="112"/>
        <v/>
      </c>
      <c r="Z344" s="39">
        <f t="shared" si="113"/>
        <v>0</v>
      </c>
      <c r="AA344" s="119"/>
    </row>
    <row r="345" spans="1:27" x14ac:dyDescent="0.25">
      <c r="A345" s="34" t="s">
        <v>663</v>
      </c>
      <c r="B345" s="36" t="s">
        <v>254</v>
      </c>
      <c r="C345" s="166" t="s">
        <v>243</v>
      </c>
      <c r="D345" s="166">
        <v>212</v>
      </c>
      <c r="E345" s="166" t="s">
        <v>3608</v>
      </c>
      <c r="F345" s="167" t="s">
        <v>3608</v>
      </c>
      <c r="G345" s="36" t="s">
        <v>244</v>
      </c>
      <c r="H345" s="36" t="s">
        <v>2370</v>
      </c>
      <c r="I345" s="186">
        <v>2600</v>
      </c>
      <c r="J345" s="168">
        <v>836</v>
      </c>
      <c r="K345" s="133">
        <v>750</v>
      </c>
      <c r="L345" s="150">
        <v>1.1000000000000001</v>
      </c>
      <c r="M345" s="133">
        <v>0</v>
      </c>
      <c r="N345" s="133">
        <v>250</v>
      </c>
      <c r="O345" s="130">
        <v>8297</v>
      </c>
      <c r="P345" s="37">
        <f t="shared" si="103"/>
        <v>919.6</v>
      </c>
      <c r="Q345" s="38">
        <f t="shared" si="104"/>
        <v>13.153549475714113</v>
      </c>
      <c r="R345" s="35">
        <f t="shared" si="105"/>
        <v>0</v>
      </c>
      <c r="S345" s="35">
        <f t="shared" si="106"/>
        <v>137.5</v>
      </c>
      <c r="T345" s="139">
        <f t="shared" si="107"/>
        <v>825.00000000000011</v>
      </c>
      <c r="U345" s="35">
        <f t="shared" si="108"/>
        <v>9126.7000000000007</v>
      </c>
      <c r="V345" s="39" t="str">
        <f t="shared" si="109"/>
        <v>&lt;15 days</v>
      </c>
      <c r="W345" s="39">
        <f t="shared" si="110"/>
        <v>3</v>
      </c>
      <c r="X345" s="135" t="str">
        <f t="shared" si="111"/>
        <v>B</v>
      </c>
      <c r="Y345" s="39">
        <f t="shared" si="112"/>
        <v>21</v>
      </c>
      <c r="Z345" s="39">
        <f t="shared" si="113"/>
        <v>0</v>
      </c>
      <c r="AA345" s="119"/>
    </row>
    <row r="346" spans="1:27" x14ac:dyDescent="0.25">
      <c r="A346" s="34" t="s">
        <v>664</v>
      </c>
      <c r="B346" s="36" t="s">
        <v>665</v>
      </c>
      <c r="C346" s="166" t="s">
        <v>243</v>
      </c>
      <c r="D346" s="166">
        <v>212</v>
      </c>
      <c r="E346" s="166" t="s">
        <v>3608</v>
      </c>
      <c r="F346" s="167" t="s">
        <v>3608</v>
      </c>
      <c r="G346" s="36" t="s">
        <v>244</v>
      </c>
      <c r="H346" s="36" t="s">
        <v>2370</v>
      </c>
      <c r="I346" s="186">
        <v>2600</v>
      </c>
      <c r="J346" s="168">
        <v>1190</v>
      </c>
      <c r="K346" s="133">
        <v>1000</v>
      </c>
      <c r="L346" s="150">
        <v>1.8</v>
      </c>
      <c r="M346" s="133">
        <v>0</v>
      </c>
      <c r="N346" s="133">
        <v>500</v>
      </c>
      <c r="O346" s="130">
        <v>18005</v>
      </c>
      <c r="P346" s="37">
        <f t="shared" si="103"/>
        <v>2142</v>
      </c>
      <c r="Q346" s="38">
        <f t="shared" si="104"/>
        <v>16.947514579283531</v>
      </c>
      <c r="R346" s="35">
        <f t="shared" si="105"/>
        <v>0</v>
      </c>
      <c r="S346" s="35">
        <f t="shared" si="106"/>
        <v>450</v>
      </c>
      <c r="T346" s="139">
        <f t="shared" si="107"/>
        <v>1800</v>
      </c>
      <c r="U346" s="35">
        <f t="shared" si="108"/>
        <v>32409</v>
      </c>
      <c r="V346" s="39" t="str">
        <f t="shared" si="109"/>
        <v>&lt;30 days</v>
      </c>
      <c r="W346" s="39">
        <f t="shared" si="110"/>
        <v>2</v>
      </c>
      <c r="X346" s="135" t="str">
        <f t="shared" si="111"/>
        <v>B</v>
      </c>
      <c r="Y346" s="39">
        <f t="shared" si="112"/>
        <v>14</v>
      </c>
      <c r="Z346" s="39">
        <f t="shared" si="113"/>
        <v>245.87441961067049</v>
      </c>
      <c r="AA346" s="119"/>
    </row>
    <row r="347" spans="1:27" x14ac:dyDescent="0.25">
      <c r="A347" s="34" t="s">
        <v>666</v>
      </c>
      <c r="B347" s="36" t="s">
        <v>667</v>
      </c>
      <c r="C347" s="166" t="s">
        <v>243</v>
      </c>
      <c r="D347" s="166">
        <v>202</v>
      </c>
      <c r="E347" s="166" t="s">
        <v>3608</v>
      </c>
      <c r="F347" s="167" t="s">
        <v>3608</v>
      </c>
      <c r="G347" s="36" t="s">
        <v>244</v>
      </c>
      <c r="H347" s="36" t="s">
        <v>2370</v>
      </c>
      <c r="I347" s="186">
        <v>2600</v>
      </c>
      <c r="J347" s="168">
        <v>683</v>
      </c>
      <c r="K347" s="133">
        <v>700</v>
      </c>
      <c r="L347" s="150">
        <v>2.5</v>
      </c>
      <c r="M347" s="133">
        <v>0</v>
      </c>
      <c r="N347" s="133">
        <v>350</v>
      </c>
      <c r="O347" s="130">
        <v>15918</v>
      </c>
      <c r="P347" s="37">
        <f t="shared" si="103"/>
        <v>1707.5</v>
      </c>
      <c r="Q347" s="38">
        <f t="shared" si="104"/>
        <v>27.286719437115217</v>
      </c>
      <c r="R347" s="35">
        <f t="shared" si="105"/>
        <v>0</v>
      </c>
      <c r="S347" s="35">
        <f t="shared" si="106"/>
        <v>437.5</v>
      </c>
      <c r="T347" s="139">
        <f t="shared" si="107"/>
        <v>1750</v>
      </c>
      <c r="U347" s="35">
        <f t="shared" si="108"/>
        <v>39795</v>
      </c>
      <c r="V347" s="39" t="str">
        <f t="shared" si="109"/>
        <v>&lt;30 days</v>
      </c>
      <c r="W347" s="39">
        <f t="shared" si="110"/>
        <v>2</v>
      </c>
      <c r="X347" s="135" t="str">
        <f t="shared" si="111"/>
        <v>B</v>
      </c>
      <c r="Y347" s="39">
        <f t="shared" si="112"/>
        <v>14</v>
      </c>
      <c r="Z347" s="39">
        <f t="shared" si="113"/>
        <v>548.74564544722011</v>
      </c>
      <c r="AA347" s="119"/>
    </row>
    <row r="348" spans="1:27" x14ac:dyDescent="0.25">
      <c r="A348" s="34" t="s">
        <v>2785</v>
      </c>
      <c r="B348" s="36" t="s">
        <v>668</v>
      </c>
      <c r="C348" s="166" t="s">
        <v>197</v>
      </c>
      <c r="D348" s="166">
        <v>202</v>
      </c>
      <c r="E348" s="166" t="s">
        <v>3608</v>
      </c>
      <c r="F348" s="167" t="s">
        <v>3608</v>
      </c>
      <c r="G348" s="36" t="s">
        <v>249</v>
      </c>
      <c r="H348" s="36" t="s">
        <v>249</v>
      </c>
      <c r="I348" s="186" t="s">
        <v>197</v>
      </c>
      <c r="J348" s="168">
        <v>516</v>
      </c>
      <c r="K348" s="133">
        <v>0</v>
      </c>
      <c r="L348" s="150">
        <v>5.86</v>
      </c>
      <c r="M348" s="133">
        <v>0</v>
      </c>
      <c r="N348" s="133">
        <v>0</v>
      </c>
      <c r="O348" s="130">
        <v>12997</v>
      </c>
      <c r="P348" s="37">
        <f t="shared" si="103"/>
        <v>3023.76</v>
      </c>
      <c r="Q348" s="38">
        <f t="shared" si="104"/>
        <v>19.180964838039547</v>
      </c>
      <c r="R348" s="35">
        <f t="shared" si="105"/>
        <v>0</v>
      </c>
      <c r="S348" s="35">
        <f t="shared" si="106"/>
        <v>0</v>
      </c>
      <c r="T348" s="139">
        <f t="shared" si="107"/>
        <v>0</v>
      </c>
      <c r="U348" s="35">
        <f t="shared" si="108"/>
        <v>76162.42</v>
      </c>
      <c r="V348" s="39" t="str">
        <f t="shared" si="109"/>
        <v>&lt;30 days</v>
      </c>
      <c r="W348" s="39">
        <f t="shared" si="110"/>
        <v>2</v>
      </c>
      <c r="X348" s="135" t="str">
        <f t="shared" si="111"/>
        <v>B</v>
      </c>
      <c r="Y348" s="39">
        <f t="shared" si="112"/>
        <v>14</v>
      </c>
      <c r="Z348" s="39">
        <f t="shared" si="113"/>
        <v>539.05297699191738</v>
      </c>
      <c r="AA348" s="119"/>
    </row>
    <row r="349" spans="1:27" x14ac:dyDescent="0.25">
      <c r="A349" s="34" t="s">
        <v>2786</v>
      </c>
      <c r="B349" s="36" t="s">
        <v>669</v>
      </c>
      <c r="C349" s="166" t="s">
        <v>264</v>
      </c>
      <c r="D349" s="166">
        <v>202</v>
      </c>
      <c r="E349" s="166" t="s">
        <v>3608</v>
      </c>
      <c r="F349" s="167" t="s">
        <v>3608</v>
      </c>
      <c r="G349" s="36" t="s">
        <v>165</v>
      </c>
      <c r="H349" s="36" t="s">
        <v>235</v>
      </c>
      <c r="I349" s="186">
        <v>2100</v>
      </c>
      <c r="J349" s="168">
        <v>5</v>
      </c>
      <c r="K349" s="133">
        <v>0</v>
      </c>
      <c r="L349" s="150">
        <v>149.65</v>
      </c>
      <c r="M349" s="133">
        <v>0</v>
      </c>
      <c r="N349" s="133">
        <v>0</v>
      </c>
      <c r="O349" s="130">
        <v>4</v>
      </c>
      <c r="P349" s="37">
        <f t="shared" si="103"/>
        <v>748.25</v>
      </c>
      <c r="Q349" s="38">
        <f t="shared" si="104"/>
        <v>47085</v>
      </c>
      <c r="R349" s="35">
        <f t="shared" si="105"/>
        <v>0</v>
      </c>
      <c r="S349" s="35">
        <f t="shared" si="106"/>
        <v>0</v>
      </c>
      <c r="T349" s="139">
        <f t="shared" si="107"/>
        <v>0</v>
      </c>
      <c r="U349" s="35">
        <f t="shared" si="108"/>
        <v>598.6</v>
      </c>
      <c r="V349" s="39" t="str">
        <f t="shared" si="109"/>
        <v>Order specific</v>
      </c>
      <c r="W349" s="39" t="str">
        <f t="shared" si="110"/>
        <v>Order specific</v>
      </c>
      <c r="X349" s="135" t="str">
        <f t="shared" si="111"/>
        <v>C</v>
      </c>
      <c r="Y349" s="39" t="str">
        <f t="shared" si="112"/>
        <v/>
      </c>
      <c r="Z349" s="39">
        <f t="shared" si="113"/>
        <v>0</v>
      </c>
      <c r="AA349" s="119"/>
    </row>
    <row r="350" spans="1:27" x14ac:dyDescent="0.25">
      <c r="A350" s="34" t="s">
        <v>670</v>
      </c>
      <c r="B350" s="36" t="s">
        <v>472</v>
      </c>
      <c r="C350" s="166" t="s">
        <v>243</v>
      </c>
      <c r="D350" s="166">
        <v>202</v>
      </c>
      <c r="E350" s="166" t="s">
        <v>3608</v>
      </c>
      <c r="F350" s="167" t="s">
        <v>3608</v>
      </c>
      <c r="G350" s="36" t="s">
        <v>244</v>
      </c>
      <c r="H350" s="36" t="s">
        <v>2370</v>
      </c>
      <c r="I350" s="186">
        <v>2600</v>
      </c>
      <c r="J350" s="168">
        <v>18</v>
      </c>
      <c r="K350" s="133">
        <v>40</v>
      </c>
      <c r="L350" s="150">
        <v>4.33</v>
      </c>
      <c r="M350" s="133">
        <v>0</v>
      </c>
      <c r="N350" s="133">
        <v>8</v>
      </c>
      <c r="O350" s="130">
        <v>107</v>
      </c>
      <c r="P350" s="37">
        <f t="shared" si="103"/>
        <v>77.94</v>
      </c>
      <c r="Q350" s="38">
        <f t="shared" si="104"/>
        <v>17.056074766355138</v>
      </c>
      <c r="R350" s="35">
        <f t="shared" si="105"/>
        <v>0</v>
      </c>
      <c r="S350" s="35">
        <f t="shared" si="106"/>
        <v>17.32</v>
      </c>
      <c r="T350" s="139">
        <f t="shared" si="107"/>
        <v>173.2</v>
      </c>
      <c r="U350" s="35">
        <f t="shared" si="108"/>
        <v>463.31</v>
      </c>
      <c r="V350" s="39" t="str">
        <f t="shared" si="109"/>
        <v>&lt;30 days</v>
      </c>
      <c r="W350" s="39">
        <f t="shared" si="110"/>
        <v>3</v>
      </c>
      <c r="X350" s="135" t="str">
        <f t="shared" si="111"/>
        <v>C</v>
      </c>
      <c r="Y350" s="39">
        <f t="shared" si="112"/>
        <v>21</v>
      </c>
      <c r="Z350" s="39">
        <f t="shared" si="113"/>
        <v>0</v>
      </c>
      <c r="AA350" s="119"/>
    </row>
    <row r="351" spans="1:27" x14ac:dyDescent="0.25">
      <c r="A351" s="34" t="s">
        <v>671</v>
      </c>
      <c r="B351" s="36" t="s">
        <v>672</v>
      </c>
      <c r="C351" s="166" t="s">
        <v>264</v>
      </c>
      <c r="D351" s="166">
        <v>202</v>
      </c>
      <c r="E351" s="166" t="s">
        <v>3608</v>
      </c>
      <c r="F351" s="167" t="s">
        <v>3608</v>
      </c>
      <c r="G351" s="36" t="s">
        <v>165</v>
      </c>
      <c r="H351" s="36" t="s">
        <v>235</v>
      </c>
      <c r="I351" s="186">
        <v>2100</v>
      </c>
      <c r="J351" s="168">
        <v>19</v>
      </c>
      <c r="K351" s="133">
        <v>0</v>
      </c>
      <c r="L351" s="150">
        <v>5.93</v>
      </c>
      <c r="M351" s="133">
        <v>0</v>
      </c>
      <c r="N351" s="133">
        <v>0</v>
      </c>
      <c r="O351" s="130">
        <v>28</v>
      </c>
      <c r="P351" s="37">
        <f t="shared" si="103"/>
        <v>112.66999999999999</v>
      </c>
      <c r="Q351" s="38">
        <f t="shared" si="104"/>
        <v>234.64285714285717</v>
      </c>
      <c r="R351" s="35">
        <f t="shared" si="105"/>
        <v>0</v>
      </c>
      <c r="S351" s="35">
        <f t="shared" si="106"/>
        <v>0</v>
      </c>
      <c r="T351" s="139">
        <f t="shared" si="107"/>
        <v>0</v>
      </c>
      <c r="U351" s="35">
        <f t="shared" si="108"/>
        <v>166.04</v>
      </c>
      <c r="V351" s="39" t="str">
        <f t="shared" si="109"/>
        <v>Order specific</v>
      </c>
      <c r="W351" s="39" t="str">
        <f t="shared" si="110"/>
        <v>Order specific</v>
      </c>
      <c r="X351" s="135" t="str">
        <f t="shared" si="111"/>
        <v>C</v>
      </c>
      <c r="Y351" s="39" t="str">
        <f t="shared" si="112"/>
        <v/>
      </c>
      <c r="Z351" s="39">
        <f t="shared" si="113"/>
        <v>0</v>
      </c>
      <c r="AA351" s="119"/>
    </row>
    <row r="352" spans="1:27" x14ac:dyDescent="0.25">
      <c r="A352" s="34" t="s">
        <v>673</v>
      </c>
      <c r="B352" s="36" t="s">
        <v>674</v>
      </c>
      <c r="C352" s="166" t="s">
        <v>264</v>
      </c>
      <c r="D352" s="166">
        <v>202</v>
      </c>
      <c r="E352" s="166" t="s">
        <v>3608</v>
      </c>
      <c r="F352" s="167" t="s">
        <v>3608</v>
      </c>
      <c r="G352" s="36" t="s">
        <v>165</v>
      </c>
      <c r="H352" s="36" t="s">
        <v>235</v>
      </c>
      <c r="I352" s="186">
        <v>2100</v>
      </c>
      <c r="J352" s="168">
        <v>2</v>
      </c>
      <c r="K352" s="133">
        <v>3</v>
      </c>
      <c r="L352" s="150">
        <v>306.42</v>
      </c>
      <c r="M352" s="133">
        <v>0</v>
      </c>
      <c r="N352" s="133">
        <v>0</v>
      </c>
      <c r="O352" s="130">
        <v>11</v>
      </c>
      <c r="P352" s="37">
        <f t="shared" si="103"/>
        <v>612.84</v>
      </c>
      <c r="Q352" s="38">
        <f t="shared" si="104"/>
        <v>630.4545454545455</v>
      </c>
      <c r="R352" s="35">
        <f t="shared" si="105"/>
        <v>0</v>
      </c>
      <c r="S352" s="35">
        <f t="shared" si="106"/>
        <v>0</v>
      </c>
      <c r="T352" s="139">
        <f t="shared" si="107"/>
        <v>919.26</v>
      </c>
      <c r="U352" s="35">
        <f t="shared" si="108"/>
        <v>3370.6200000000003</v>
      </c>
      <c r="V352" s="39" t="str">
        <f t="shared" si="109"/>
        <v>Order specific</v>
      </c>
      <c r="W352" s="39" t="str">
        <f t="shared" si="110"/>
        <v>Order specific</v>
      </c>
      <c r="X352" s="135" t="str">
        <f t="shared" si="111"/>
        <v>C</v>
      </c>
      <c r="Y352" s="39" t="str">
        <f t="shared" si="112"/>
        <v/>
      </c>
      <c r="Z352" s="39">
        <f t="shared" si="113"/>
        <v>0</v>
      </c>
      <c r="AA352" s="119"/>
    </row>
    <row r="353" spans="1:27" x14ac:dyDescent="0.25">
      <c r="A353" s="34" t="s">
        <v>675</v>
      </c>
      <c r="B353" s="36" t="s">
        <v>676</v>
      </c>
      <c r="C353" s="166" t="s">
        <v>264</v>
      </c>
      <c r="D353" s="166">
        <v>202</v>
      </c>
      <c r="E353" s="166" t="s">
        <v>3608</v>
      </c>
      <c r="F353" s="167" t="s">
        <v>3608</v>
      </c>
      <c r="G353" s="36" t="s">
        <v>165</v>
      </c>
      <c r="H353" s="36" t="s">
        <v>235</v>
      </c>
      <c r="I353" s="186">
        <v>2100</v>
      </c>
      <c r="J353" s="168">
        <v>15</v>
      </c>
      <c r="K353" s="133">
        <v>0</v>
      </c>
      <c r="L353" s="150">
        <v>96</v>
      </c>
      <c r="M353" s="133">
        <v>0</v>
      </c>
      <c r="N353" s="133">
        <v>0</v>
      </c>
      <c r="O353" s="130">
        <v>0</v>
      </c>
      <c r="P353" s="37">
        <f t="shared" si="103"/>
        <v>1440</v>
      </c>
      <c r="Q353" s="38" t="str">
        <f t="shared" si="104"/>
        <v/>
      </c>
      <c r="R353" s="35">
        <f t="shared" si="105"/>
        <v>0</v>
      </c>
      <c r="S353" s="35">
        <f t="shared" si="106"/>
        <v>0</v>
      </c>
      <c r="T353" s="139">
        <f t="shared" si="107"/>
        <v>0</v>
      </c>
      <c r="U353" s="35">
        <f t="shared" si="108"/>
        <v>0</v>
      </c>
      <c r="V353" s="39" t="str">
        <f t="shared" si="109"/>
        <v>Order specific</v>
      </c>
      <c r="W353" s="39" t="str">
        <f t="shared" si="110"/>
        <v>Order specific</v>
      </c>
      <c r="X353" s="135" t="str">
        <f t="shared" si="111"/>
        <v>B</v>
      </c>
      <c r="Y353" s="39" t="str">
        <f t="shared" si="112"/>
        <v/>
      </c>
      <c r="Z353" s="39">
        <f t="shared" si="113"/>
        <v>0</v>
      </c>
      <c r="AA353" s="119"/>
    </row>
    <row r="354" spans="1:27" x14ac:dyDescent="0.25">
      <c r="A354" s="34" t="s">
        <v>677</v>
      </c>
      <c r="B354" s="36" t="s">
        <v>676</v>
      </c>
      <c r="C354" s="166" t="s">
        <v>264</v>
      </c>
      <c r="D354" s="166">
        <v>212</v>
      </c>
      <c r="E354" s="166" t="s">
        <v>3608</v>
      </c>
      <c r="F354" s="167" t="s">
        <v>3608</v>
      </c>
      <c r="G354" s="36" t="s">
        <v>165</v>
      </c>
      <c r="H354" s="36" t="s">
        <v>235</v>
      </c>
      <c r="I354" s="186">
        <v>2100</v>
      </c>
      <c r="J354" s="168">
        <v>12</v>
      </c>
      <c r="K354" s="133">
        <v>6</v>
      </c>
      <c r="L354" s="150">
        <v>87.9</v>
      </c>
      <c r="M354" s="133">
        <v>0</v>
      </c>
      <c r="N354" s="133">
        <v>0</v>
      </c>
      <c r="O354" s="130">
        <v>48</v>
      </c>
      <c r="P354" s="37">
        <f t="shared" si="103"/>
        <v>1054.8000000000002</v>
      </c>
      <c r="Q354" s="38">
        <f t="shared" si="104"/>
        <v>114.0625</v>
      </c>
      <c r="R354" s="35">
        <f t="shared" si="105"/>
        <v>0</v>
      </c>
      <c r="S354" s="35">
        <f t="shared" si="106"/>
        <v>0</v>
      </c>
      <c r="T354" s="139">
        <f t="shared" si="107"/>
        <v>527.40000000000009</v>
      </c>
      <c r="U354" s="35">
        <f t="shared" si="108"/>
        <v>4219.2000000000007</v>
      </c>
      <c r="V354" s="39" t="str">
        <f t="shared" si="109"/>
        <v>Order specific</v>
      </c>
      <c r="W354" s="39" t="str">
        <f t="shared" si="110"/>
        <v>Order specific</v>
      </c>
      <c r="X354" s="135" t="str">
        <f t="shared" si="111"/>
        <v>B</v>
      </c>
      <c r="Y354" s="39" t="str">
        <f t="shared" si="112"/>
        <v/>
      </c>
      <c r="Z354" s="39">
        <f t="shared" si="113"/>
        <v>0</v>
      </c>
      <c r="AA354" s="119"/>
    </row>
    <row r="355" spans="1:27" x14ac:dyDescent="0.25">
      <c r="A355" s="34" t="s">
        <v>678</v>
      </c>
      <c r="B355" s="36" t="s">
        <v>679</v>
      </c>
      <c r="C355" s="166" t="s">
        <v>264</v>
      </c>
      <c r="D355" s="166">
        <v>202</v>
      </c>
      <c r="E355" s="166" t="s">
        <v>3608</v>
      </c>
      <c r="F355" s="167" t="s">
        <v>3608</v>
      </c>
      <c r="G355" s="36" t="s">
        <v>165</v>
      </c>
      <c r="H355" s="36" t="s">
        <v>235</v>
      </c>
      <c r="I355" s="186">
        <v>2100</v>
      </c>
      <c r="J355" s="168">
        <v>6</v>
      </c>
      <c r="K355" s="133">
        <v>18</v>
      </c>
      <c r="L355" s="150">
        <v>364.64</v>
      </c>
      <c r="M355" s="133">
        <v>0</v>
      </c>
      <c r="N355" s="133">
        <v>0</v>
      </c>
      <c r="O355" s="130">
        <v>48</v>
      </c>
      <c r="P355" s="37">
        <f t="shared" si="103"/>
        <v>2187.84</v>
      </c>
      <c r="Q355" s="38">
        <f t="shared" si="104"/>
        <v>91.25</v>
      </c>
      <c r="R355" s="35">
        <f t="shared" si="105"/>
        <v>0</v>
      </c>
      <c r="S355" s="35">
        <f t="shared" si="106"/>
        <v>0</v>
      </c>
      <c r="T355" s="139">
        <f t="shared" si="107"/>
        <v>6563.5199999999995</v>
      </c>
      <c r="U355" s="35">
        <f t="shared" si="108"/>
        <v>17502.72</v>
      </c>
      <c r="V355" s="39" t="str">
        <f t="shared" si="109"/>
        <v>Order specific</v>
      </c>
      <c r="W355" s="39" t="str">
        <f t="shared" si="110"/>
        <v>Order specific</v>
      </c>
      <c r="X355" s="135" t="str">
        <f t="shared" si="111"/>
        <v>B</v>
      </c>
      <c r="Y355" s="39" t="str">
        <f t="shared" si="112"/>
        <v/>
      </c>
      <c r="Z355" s="39">
        <f t="shared" si="113"/>
        <v>0</v>
      </c>
      <c r="AA355" s="119"/>
    </row>
    <row r="356" spans="1:27" x14ac:dyDescent="0.25">
      <c r="A356" s="34" t="s">
        <v>680</v>
      </c>
      <c r="B356" s="36" t="s">
        <v>681</v>
      </c>
      <c r="C356" s="166" t="s">
        <v>264</v>
      </c>
      <c r="D356" s="166">
        <v>202</v>
      </c>
      <c r="E356" s="166" t="s">
        <v>3608</v>
      </c>
      <c r="F356" s="167" t="s">
        <v>3608</v>
      </c>
      <c r="G356" s="36" t="s">
        <v>165</v>
      </c>
      <c r="H356" s="36" t="s">
        <v>235</v>
      </c>
      <c r="I356" s="186">
        <v>2100</v>
      </c>
      <c r="J356" s="168">
        <v>1</v>
      </c>
      <c r="K356" s="133">
        <v>0</v>
      </c>
      <c r="L356" s="150">
        <v>903.79</v>
      </c>
      <c r="M356" s="133">
        <v>0</v>
      </c>
      <c r="N356" s="133">
        <v>0</v>
      </c>
      <c r="O356" s="130">
        <v>43</v>
      </c>
      <c r="P356" s="37">
        <f t="shared" si="103"/>
        <v>903.79</v>
      </c>
      <c r="Q356" s="38">
        <f t="shared" si="104"/>
        <v>50.930232558139537</v>
      </c>
      <c r="R356" s="35">
        <f t="shared" si="105"/>
        <v>0</v>
      </c>
      <c r="S356" s="35">
        <f t="shared" si="106"/>
        <v>0</v>
      </c>
      <c r="T356" s="139">
        <f t="shared" si="107"/>
        <v>0</v>
      </c>
      <c r="U356" s="35">
        <f t="shared" si="108"/>
        <v>38862.97</v>
      </c>
      <c r="V356" s="39" t="str">
        <f t="shared" si="109"/>
        <v>Order specific</v>
      </c>
      <c r="W356" s="39" t="str">
        <f t="shared" si="110"/>
        <v>Order specific</v>
      </c>
      <c r="X356" s="135" t="str">
        <f t="shared" si="111"/>
        <v>C</v>
      </c>
      <c r="Y356" s="39" t="str">
        <f t="shared" si="112"/>
        <v/>
      </c>
      <c r="Z356" s="39">
        <f t="shared" si="113"/>
        <v>0</v>
      </c>
      <c r="AA356" s="119"/>
    </row>
    <row r="357" spans="1:27" x14ac:dyDescent="0.25">
      <c r="A357" s="34" t="s">
        <v>682</v>
      </c>
      <c r="B357" s="36" t="s">
        <v>683</v>
      </c>
      <c r="C357" s="166" t="s">
        <v>264</v>
      </c>
      <c r="D357" s="166">
        <v>202</v>
      </c>
      <c r="E357" s="166" t="s">
        <v>3608</v>
      </c>
      <c r="F357" s="167" t="s">
        <v>3608</v>
      </c>
      <c r="G357" s="36" t="s">
        <v>165</v>
      </c>
      <c r="H357" s="36" t="s">
        <v>235</v>
      </c>
      <c r="I357" s="186">
        <v>2100</v>
      </c>
      <c r="J357" s="168">
        <v>4</v>
      </c>
      <c r="K357" s="133">
        <v>0</v>
      </c>
      <c r="L357" s="150">
        <v>386.98</v>
      </c>
      <c r="M357" s="133">
        <v>0</v>
      </c>
      <c r="N357" s="133">
        <v>0</v>
      </c>
      <c r="O357" s="130">
        <v>5</v>
      </c>
      <c r="P357" s="37">
        <f t="shared" si="103"/>
        <v>1547.92</v>
      </c>
      <c r="Q357" s="38">
        <f t="shared" si="104"/>
        <v>73</v>
      </c>
      <c r="R357" s="35">
        <f t="shared" si="105"/>
        <v>0</v>
      </c>
      <c r="S357" s="35">
        <f t="shared" si="106"/>
        <v>0</v>
      </c>
      <c r="T357" s="139">
        <f t="shared" si="107"/>
        <v>0</v>
      </c>
      <c r="U357" s="35">
        <f t="shared" si="108"/>
        <v>1934.9</v>
      </c>
      <c r="V357" s="39" t="str">
        <f t="shared" si="109"/>
        <v>Order specific</v>
      </c>
      <c r="W357" s="39" t="str">
        <f t="shared" si="110"/>
        <v>Order specific</v>
      </c>
      <c r="X357" s="135" t="str">
        <f t="shared" si="111"/>
        <v>B</v>
      </c>
      <c r="Y357" s="39" t="str">
        <f t="shared" si="112"/>
        <v/>
      </c>
      <c r="Z357" s="39">
        <f t="shared" si="113"/>
        <v>0</v>
      </c>
      <c r="AA357" s="119"/>
    </row>
    <row r="358" spans="1:27" x14ac:dyDescent="0.25">
      <c r="A358" s="34" t="s">
        <v>684</v>
      </c>
      <c r="B358" s="36" t="s">
        <v>685</v>
      </c>
      <c r="C358" s="166" t="s">
        <v>239</v>
      </c>
      <c r="D358" s="166">
        <v>202</v>
      </c>
      <c r="E358" s="166" t="s">
        <v>3608</v>
      </c>
      <c r="F358" s="167" t="s">
        <v>3608</v>
      </c>
      <c r="G358" s="36" t="s">
        <v>165</v>
      </c>
      <c r="H358" s="36" t="s">
        <v>235</v>
      </c>
      <c r="I358" s="186">
        <v>2100</v>
      </c>
      <c r="J358" s="168">
        <v>1</v>
      </c>
      <c r="K358" s="133">
        <v>0</v>
      </c>
      <c r="L358" s="150">
        <v>1821.9</v>
      </c>
      <c r="M358" s="133">
        <v>0</v>
      </c>
      <c r="N358" s="133">
        <v>0</v>
      </c>
      <c r="O358" s="130">
        <v>1</v>
      </c>
      <c r="P358" s="37">
        <f t="shared" si="103"/>
        <v>1821.9</v>
      </c>
      <c r="Q358" s="38">
        <f t="shared" si="104"/>
        <v>1460</v>
      </c>
      <c r="R358" s="35">
        <f t="shared" si="105"/>
        <v>0</v>
      </c>
      <c r="S358" s="35">
        <f t="shared" si="106"/>
        <v>0</v>
      </c>
      <c r="T358" s="139">
        <f t="shared" si="107"/>
        <v>0</v>
      </c>
      <c r="U358" s="35">
        <f t="shared" si="108"/>
        <v>1821.9</v>
      </c>
      <c r="V358" s="39" t="str">
        <f t="shared" si="109"/>
        <v>Order specific</v>
      </c>
      <c r="W358" s="39" t="str">
        <f t="shared" si="110"/>
        <v>Order specific</v>
      </c>
      <c r="X358" s="135" t="str">
        <f t="shared" si="111"/>
        <v>B</v>
      </c>
      <c r="Y358" s="39" t="str">
        <f t="shared" si="112"/>
        <v/>
      </c>
      <c r="Z358" s="39">
        <f t="shared" si="113"/>
        <v>0</v>
      </c>
      <c r="AA358" s="119"/>
    </row>
    <row r="359" spans="1:27" x14ac:dyDescent="0.25">
      <c r="A359" s="34" t="s">
        <v>686</v>
      </c>
      <c r="B359" s="36" t="s">
        <v>687</v>
      </c>
      <c r="C359" s="166" t="s">
        <v>264</v>
      </c>
      <c r="D359" s="166">
        <v>202</v>
      </c>
      <c r="E359" s="166" t="s">
        <v>3608</v>
      </c>
      <c r="F359" s="167" t="s">
        <v>3608</v>
      </c>
      <c r="G359" s="36" t="s">
        <v>165</v>
      </c>
      <c r="H359" s="36" t="s">
        <v>235</v>
      </c>
      <c r="I359" s="186">
        <v>2100</v>
      </c>
      <c r="J359" s="168">
        <v>2</v>
      </c>
      <c r="K359" s="133">
        <v>3</v>
      </c>
      <c r="L359" s="150">
        <v>95.48</v>
      </c>
      <c r="M359" s="133">
        <v>0</v>
      </c>
      <c r="N359" s="133">
        <v>0</v>
      </c>
      <c r="O359" s="130">
        <v>11</v>
      </c>
      <c r="P359" s="37">
        <f t="shared" si="103"/>
        <v>190.96</v>
      </c>
      <c r="Q359" s="38">
        <f t="shared" si="104"/>
        <v>33.18181818181818</v>
      </c>
      <c r="R359" s="35">
        <f t="shared" si="105"/>
        <v>0</v>
      </c>
      <c r="S359" s="35">
        <f t="shared" si="106"/>
        <v>0</v>
      </c>
      <c r="T359" s="139">
        <f t="shared" si="107"/>
        <v>286.44</v>
      </c>
      <c r="U359" s="35">
        <f t="shared" si="108"/>
        <v>1050.28</v>
      </c>
      <c r="V359" s="39" t="str">
        <f t="shared" si="109"/>
        <v>Order specific</v>
      </c>
      <c r="W359" s="39" t="str">
        <f t="shared" si="110"/>
        <v>Order specific</v>
      </c>
      <c r="X359" s="135" t="str">
        <f t="shared" si="111"/>
        <v>C</v>
      </c>
      <c r="Y359" s="39" t="str">
        <f t="shared" si="112"/>
        <v/>
      </c>
      <c r="Z359" s="39">
        <f t="shared" si="113"/>
        <v>0</v>
      </c>
      <c r="AA359" s="119"/>
    </row>
    <row r="360" spans="1:27" x14ac:dyDescent="0.25">
      <c r="A360" s="34" t="s">
        <v>688</v>
      </c>
      <c r="B360" s="36" t="s">
        <v>689</v>
      </c>
      <c r="C360" s="166" t="s">
        <v>264</v>
      </c>
      <c r="D360" s="166">
        <v>202</v>
      </c>
      <c r="E360" s="166" t="s">
        <v>3608</v>
      </c>
      <c r="F360" s="167" t="s">
        <v>3608</v>
      </c>
      <c r="G360" s="36" t="s">
        <v>165</v>
      </c>
      <c r="H360" s="36" t="s">
        <v>235</v>
      </c>
      <c r="I360" s="186">
        <v>2100</v>
      </c>
      <c r="J360" s="168">
        <v>4</v>
      </c>
      <c r="K360" s="133">
        <v>0</v>
      </c>
      <c r="L360" s="150">
        <v>105.02</v>
      </c>
      <c r="M360" s="133">
        <v>0</v>
      </c>
      <c r="N360" s="133">
        <v>0</v>
      </c>
      <c r="O360" s="130">
        <v>5</v>
      </c>
      <c r="P360" s="37">
        <f t="shared" si="103"/>
        <v>420.08</v>
      </c>
      <c r="Q360" s="38">
        <f t="shared" si="104"/>
        <v>146</v>
      </c>
      <c r="R360" s="35">
        <f t="shared" si="105"/>
        <v>0</v>
      </c>
      <c r="S360" s="35">
        <f t="shared" si="106"/>
        <v>0</v>
      </c>
      <c r="T360" s="139">
        <f t="shared" si="107"/>
        <v>0</v>
      </c>
      <c r="U360" s="35">
        <f t="shared" si="108"/>
        <v>525.1</v>
      </c>
      <c r="V360" s="39" t="str">
        <f t="shared" si="109"/>
        <v>Order specific</v>
      </c>
      <c r="W360" s="39" t="str">
        <f t="shared" si="110"/>
        <v>Order specific</v>
      </c>
      <c r="X360" s="135" t="str">
        <f t="shared" si="111"/>
        <v>C</v>
      </c>
      <c r="Y360" s="39" t="str">
        <f t="shared" si="112"/>
        <v/>
      </c>
      <c r="Z360" s="39">
        <f t="shared" si="113"/>
        <v>0</v>
      </c>
      <c r="AA360" s="119"/>
    </row>
    <row r="361" spans="1:27" x14ac:dyDescent="0.25">
      <c r="A361" s="34" t="s">
        <v>2787</v>
      </c>
      <c r="B361" s="36" t="s">
        <v>425</v>
      </c>
      <c r="C361" s="166" t="s">
        <v>243</v>
      </c>
      <c r="D361" s="166">
        <v>212</v>
      </c>
      <c r="E361" s="166" t="s">
        <v>3608</v>
      </c>
      <c r="F361" s="167" t="s">
        <v>3608</v>
      </c>
      <c r="G361" s="36" t="s">
        <v>244</v>
      </c>
      <c r="H361" s="36" t="s">
        <v>2370</v>
      </c>
      <c r="I361" s="186">
        <v>2600</v>
      </c>
      <c r="J361" s="168">
        <v>248</v>
      </c>
      <c r="K361" s="133">
        <v>360</v>
      </c>
      <c r="L361" s="150">
        <v>6.3</v>
      </c>
      <c r="M361" s="133">
        <v>0</v>
      </c>
      <c r="N361" s="133">
        <v>120</v>
      </c>
      <c r="O361" s="130">
        <v>3296</v>
      </c>
      <c r="P361" s="37">
        <f t="shared" si="103"/>
        <v>1562.3999999999999</v>
      </c>
      <c r="Q361" s="38">
        <f t="shared" si="104"/>
        <v>0.44296116504854366</v>
      </c>
      <c r="R361" s="35">
        <f t="shared" si="105"/>
        <v>0</v>
      </c>
      <c r="S361" s="35">
        <f t="shared" si="106"/>
        <v>378</v>
      </c>
      <c r="T361" s="139">
        <f t="shared" si="107"/>
        <v>2268</v>
      </c>
      <c r="U361" s="35">
        <f t="shared" si="108"/>
        <v>20764.8</v>
      </c>
      <c r="V361" s="39" t="str">
        <f t="shared" si="109"/>
        <v>&lt;15 days</v>
      </c>
      <c r="W361" s="39">
        <f t="shared" si="110"/>
        <v>2</v>
      </c>
      <c r="X361" s="135" t="str">
        <f t="shared" si="111"/>
        <v>B</v>
      </c>
      <c r="Y361" s="39">
        <f t="shared" si="112"/>
        <v>14</v>
      </c>
      <c r="Z361" s="39">
        <f t="shared" si="113"/>
        <v>0</v>
      </c>
      <c r="AA361" s="119"/>
    </row>
    <row r="362" spans="1:27" x14ac:dyDescent="0.25">
      <c r="A362" s="34" t="s">
        <v>690</v>
      </c>
      <c r="B362" s="36" t="s">
        <v>691</v>
      </c>
      <c r="C362" s="166" t="s">
        <v>243</v>
      </c>
      <c r="D362" s="166">
        <v>202</v>
      </c>
      <c r="E362" s="166" t="s">
        <v>3608</v>
      </c>
      <c r="F362" s="167" t="s">
        <v>3608</v>
      </c>
      <c r="G362" s="36" t="s">
        <v>244</v>
      </c>
      <c r="H362" s="36" t="s">
        <v>2370</v>
      </c>
      <c r="I362" s="186">
        <v>2600</v>
      </c>
      <c r="J362" s="168">
        <v>84</v>
      </c>
      <c r="K362" s="133">
        <v>60</v>
      </c>
      <c r="L362" s="150">
        <v>2</v>
      </c>
      <c r="M362" s="133">
        <v>0</v>
      </c>
      <c r="N362" s="133">
        <v>24</v>
      </c>
      <c r="O362" s="130">
        <v>261</v>
      </c>
      <c r="P362" s="37">
        <f t="shared" si="103"/>
        <v>168</v>
      </c>
      <c r="Q362" s="38">
        <f t="shared" si="104"/>
        <v>346.81992337164752</v>
      </c>
      <c r="R362" s="35">
        <f t="shared" si="105"/>
        <v>0</v>
      </c>
      <c r="S362" s="35">
        <f t="shared" si="106"/>
        <v>24</v>
      </c>
      <c r="T362" s="139">
        <f t="shared" si="107"/>
        <v>120</v>
      </c>
      <c r="U362" s="35">
        <f t="shared" si="108"/>
        <v>522</v>
      </c>
      <c r="V362" s="39" t="str">
        <f t="shared" si="109"/>
        <v>&gt;90 days</v>
      </c>
      <c r="W362" s="39">
        <f t="shared" si="110"/>
        <v>3</v>
      </c>
      <c r="X362" s="135" t="str">
        <f t="shared" si="111"/>
        <v>C</v>
      </c>
      <c r="Y362" s="39">
        <f t="shared" si="112"/>
        <v>21</v>
      </c>
      <c r="Z362" s="39">
        <f t="shared" si="113"/>
        <v>104.16619885108263</v>
      </c>
      <c r="AA362" s="119"/>
    </row>
    <row r="363" spans="1:27" x14ac:dyDescent="0.25">
      <c r="A363" s="34" t="s">
        <v>692</v>
      </c>
      <c r="B363" s="36" t="s">
        <v>693</v>
      </c>
      <c r="C363" s="166" t="s">
        <v>264</v>
      </c>
      <c r="D363" s="166">
        <v>202</v>
      </c>
      <c r="E363" s="166" t="s">
        <v>3608</v>
      </c>
      <c r="F363" s="167" t="s">
        <v>3608</v>
      </c>
      <c r="G363" s="36" t="s">
        <v>165</v>
      </c>
      <c r="H363" s="36" t="s">
        <v>235</v>
      </c>
      <c r="I363" s="186">
        <v>2100</v>
      </c>
      <c r="J363" s="168">
        <v>2</v>
      </c>
      <c r="K363" s="133">
        <v>3</v>
      </c>
      <c r="L363" s="150">
        <v>156.37</v>
      </c>
      <c r="M363" s="133">
        <v>0</v>
      </c>
      <c r="N363" s="133">
        <v>0</v>
      </c>
      <c r="O363" s="130">
        <v>11</v>
      </c>
      <c r="P363" s="37">
        <f t="shared" si="103"/>
        <v>312.74</v>
      </c>
      <c r="Q363" s="38">
        <f t="shared" si="104"/>
        <v>2787.2727272727275</v>
      </c>
      <c r="R363" s="35">
        <f t="shared" si="105"/>
        <v>0</v>
      </c>
      <c r="S363" s="35">
        <f t="shared" si="106"/>
        <v>0</v>
      </c>
      <c r="T363" s="139">
        <f t="shared" si="107"/>
        <v>469.11</v>
      </c>
      <c r="U363" s="35">
        <f t="shared" si="108"/>
        <v>1720.0700000000002</v>
      </c>
      <c r="V363" s="39" t="str">
        <f t="shared" si="109"/>
        <v>Order specific</v>
      </c>
      <c r="W363" s="39" t="str">
        <f t="shared" si="110"/>
        <v>Order specific</v>
      </c>
      <c r="X363" s="135" t="str">
        <f t="shared" si="111"/>
        <v>C</v>
      </c>
      <c r="Y363" s="39" t="str">
        <f t="shared" si="112"/>
        <v/>
      </c>
      <c r="Z363" s="39">
        <f t="shared" si="113"/>
        <v>0</v>
      </c>
      <c r="AA363" s="119"/>
    </row>
    <row r="364" spans="1:27" x14ac:dyDescent="0.25">
      <c r="A364" s="34" t="s">
        <v>694</v>
      </c>
      <c r="B364" s="36" t="s">
        <v>695</v>
      </c>
      <c r="C364" s="166" t="s">
        <v>264</v>
      </c>
      <c r="D364" s="166">
        <v>202</v>
      </c>
      <c r="E364" s="166" t="s">
        <v>3608</v>
      </c>
      <c r="F364" s="167" t="s">
        <v>3608</v>
      </c>
      <c r="G364" s="36" t="s">
        <v>165</v>
      </c>
      <c r="H364" s="36" t="s">
        <v>235</v>
      </c>
      <c r="I364" s="186">
        <v>2100</v>
      </c>
      <c r="J364" s="168">
        <v>4</v>
      </c>
      <c r="K364" s="133">
        <v>0</v>
      </c>
      <c r="L364" s="150">
        <v>165.9</v>
      </c>
      <c r="M364" s="133">
        <v>0</v>
      </c>
      <c r="N364" s="133">
        <v>0</v>
      </c>
      <c r="O364" s="130">
        <v>5</v>
      </c>
      <c r="P364" s="37">
        <f t="shared" si="103"/>
        <v>663.6</v>
      </c>
      <c r="Q364" s="38">
        <f t="shared" si="104"/>
        <v>146</v>
      </c>
      <c r="R364" s="35">
        <f t="shared" si="105"/>
        <v>0</v>
      </c>
      <c r="S364" s="35">
        <f t="shared" si="106"/>
        <v>0</v>
      </c>
      <c r="T364" s="139">
        <f t="shared" si="107"/>
        <v>0</v>
      </c>
      <c r="U364" s="35">
        <f t="shared" si="108"/>
        <v>829.5</v>
      </c>
      <c r="V364" s="39" t="str">
        <f t="shared" si="109"/>
        <v>Order specific</v>
      </c>
      <c r="W364" s="39" t="str">
        <f t="shared" si="110"/>
        <v>Order specific</v>
      </c>
      <c r="X364" s="135" t="str">
        <f t="shared" si="111"/>
        <v>C</v>
      </c>
      <c r="Y364" s="39" t="str">
        <f t="shared" si="112"/>
        <v/>
      </c>
      <c r="Z364" s="39">
        <f t="shared" si="113"/>
        <v>0</v>
      </c>
      <c r="AA364" s="119"/>
    </row>
    <row r="365" spans="1:27" x14ac:dyDescent="0.25">
      <c r="A365" s="34" t="s">
        <v>2788</v>
      </c>
      <c r="B365" s="36" t="s">
        <v>696</v>
      </c>
      <c r="C365" s="166" t="s">
        <v>264</v>
      </c>
      <c r="D365" s="166">
        <v>202</v>
      </c>
      <c r="E365" s="166" t="s">
        <v>3608</v>
      </c>
      <c r="F365" s="167" t="s">
        <v>3608</v>
      </c>
      <c r="G365" s="36" t="s">
        <v>165</v>
      </c>
      <c r="H365" s="36" t="s">
        <v>235</v>
      </c>
      <c r="I365" s="186">
        <v>2100</v>
      </c>
      <c r="J365" s="168">
        <v>11</v>
      </c>
      <c r="K365" s="133">
        <v>0</v>
      </c>
      <c r="L365" s="150">
        <v>159.79</v>
      </c>
      <c r="M365" s="133">
        <v>0</v>
      </c>
      <c r="N365" s="133">
        <v>0</v>
      </c>
      <c r="O365" s="130">
        <v>0</v>
      </c>
      <c r="P365" s="37">
        <f t="shared" si="103"/>
        <v>1757.6899999999998</v>
      </c>
      <c r="Q365" s="38" t="str">
        <f t="shared" si="104"/>
        <v/>
      </c>
      <c r="R365" s="35">
        <f t="shared" si="105"/>
        <v>0</v>
      </c>
      <c r="S365" s="35">
        <f t="shared" si="106"/>
        <v>0</v>
      </c>
      <c r="T365" s="139">
        <f t="shared" si="107"/>
        <v>0</v>
      </c>
      <c r="U365" s="35">
        <f t="shared" si="108"/>
        <v>0</v>
      </c>
      <c r="V365" s="39" t="str">
        <f t="shared" si="109"/>
        <v>Order specific</v>
      </c>
      <c r="W365" s="39" t="str">
        <f t="shared" si="110"/>
        <v>Order specific</v>
      </c>
      <c r="X365" s="135" t="str">
        <f t="shared" si="111"/>
        <v>B</v>
      </c>
      <c r="Y365" s="39" t="str">
        <f t="shared" si="112"/>
        <v/>
      </c>
      <c r="Z365" s="39">
        <f t="shared" si="113"/>
        <v>0</v>
      </c>
      <c r="AA365" s="119"/>
    </row>
    <row r="366" spans="1:27" x14ac:dyDescent="0.25">
      <c r="A366" s="34" t="s">
        <v>697</v>
      </c>
      <c r="B366" s="36" t="s">
        <v>698</v>
      </c>
      <c r="C366" s="166" t="s">
        <v>197</v>
      </c>
      <c r="D366" s="166">
        <v>202</v>
      </c>
      <c r="E366" s="166" t="s">
        <v>3608</v>
      </c>
      <c r="F366" s="167" t="s">
        <v>3608</v>
      </c>
      <c r="G366" s="36" t="s">
        <v>249</v>
      </c>
      <c r="H366" s="36" t="s">
        <v>249</v>
      </c>
      <c r="I366" s="186" t="s">
        <v>197</v>
      </c>
      <c r="J366" s="168">
        <v>1</v>
      </c>
      <c r="K366" s="133">
        <v>0</v>
      </c>
      <c r="L366" s="150">
        <v>168.83</v>
      </c>
      <c r="M366" s="133">
        <v>0</v>
      </c>
      <c r="N366" s="133">
        <v>0</v>
      </c>
      <c r="O366" s="130">
        <v>24</v>
      </c>
      <c r="P366" s="37">
        <f t="shared" si="103"/>
        <v>168.83</v>
      </c>
      <c r="Q366" s="38">
        <f t="shared" si="104"/>
        <v>167.29166666666666</v>
      </c>
      <c r="R366" s="35">
        <f t="shared" si="105"/>
        <v>0</v>
      </c>
      <c r="S366" s="35">
        <f t="shared" si="106"/>
        <v>0</v>
      </c>
      <c r="T366" s="139">
        <f t="shared" si="107"/>
        <v>0</v>
      </c>
      <c r="U366" s="35">
        <f t="shared" si="108"/>
        <v>4051.92</v>
      </c>
      <c r="V366" s="39" t="str">
        <f t="shared" si="109"/>
        <v>&gt;90 days</v>
      </c>
      <c r="W366" s="39">
        <f t="shared" si="110"/>
        <v>3</v>
      </c>
      <c r="X366" s="135" t="str">
        <f t="shared" si="111"/>
        <v>C</v>
      </c>
      <c r="Y366" s="39">
        <f t="shared" si="112"/>
        <v>21</v>
      </c>
      <c r="Z366" s="39">
        <f t="shared" si="113"/>
        <v>97.440350136986311</v>
      </c>
      <c r="AA366" s="119"/>
    </row>
    <row r="367" spans="1:27" x14ac:dyDescent="0.25">
      <c r="A367" s="34" t="s">
        <v>699</v>
      </c>
      <c r="B367" s="36" t="s">
        <v>700</v>
      </c>
      <c r="C367" s="166" t="s">
        <v>197</v>
      </c>
      <c r="D367" s="166">
        <v>202</v>
      </c>
      <c r="E367" s="166" t="s">
        <v>3608</v>
      </c>
      <c r="F367" s="167" t="s">
        <v>3608</v>
      </c>
      <c r="G367" s="36" t="s">
        <v>249</v>
      </c>
      <c r="H367" s="36" t="s">
        <v>249</v>
      </c>
      <c r="I367" s="186" t="s">
        <v>197</v>
      </c>
      <c r="J367" s="168">
        <v>1</v>
      </c>
      <c r="K367" s="133">
        <v>0</v>
      </c>
      <c r="L367" s="150">
        <v>138.86000000000001</v>
      </c>
      <c r="M367" s="133">
        <v>0</v>
      </c>
      <c r="N367" s="133">
        <v>0</v>
      </c>
      <c r="O367" s="130">
        <v>3</v>
      </c>
      <c r="P367" s="37">
        <f t="shared" si="103"/>
        <v>138.86000000000001</v>
      </c>
      <c r="Q367" s="38">
        <f t="shared" si="104"/>
        <v>121.66666666666666</v>
      </c>
      <c r="R367" s="35">
        <f t="shared" si="105"/>
        <v>0</v>
      </c>
      <c r="S367" s="35">
        <f t="shared" si="106"/>
        <v>0</v>
      </c>
      <c r="T367" s="139">
        <f t="shared" si="107"/>
        <v>0</v>
      </c>
      <c r="U367" s="35">
        <f t="shared" si="108"/>
        <v>416.58000000000004</v>
      </c>
      <c r="V367" s="39" t="str">
        <f t="shared" si="109"/>
        <v>&gt;90 days</v>
      </c>
      <c r="W367" s="39">
        <f t="shared" si="110"/>
        <v>3</v>
      </c>
      <c r="X367" s="135" t="str">
        <f t="shared" si="111"/>
        <v>C</v>
      </c>
      <c r="Y367" s="39">
        <f t="shared" si="112"/>
        <v>21</v>
      </c>
      <c r="Z367" s="39">
        <f t="shared" si="113"/>
        <v>75.828973150684931</v>
      </c>
      <c r="AA367" s="119"/>
    </row>
    <row r="368" spans="1:27" x14ac:dyDescent="0.25">
      <c r="A368" s="34" t="s">
        <v>701</v>
      </c>
      <c r="B368" s="36" t="s">
        <v>702</v>
      </c>
      <c r="C368" s="166" t="s">
        <v>197</v>
      </c>
      <c r="D368" s="166">
        <v>202</v>
      </c>
      <c r="E368" s="166" t="s">
        <v>3608</v>
      </c>
      <c r="F368" s="167" t="s">
        <v>3608</v>
      </c>
      <c r="G368" s="36" t="s">
        <v>249</v>
      </c>
      <c r="H368" s="36" t="s">
        <v>249</v>
      </c>
      <c r="I368" s="186" t="s">
        <v>197</v>
      </c>
      <c r="J368" s="168">
        <v>1</v>
      </c>
      <c r="K368" s="133">
        <v>0</v>
      </c>
      <c r="L368" s="150">
        <v>166.05</v>
      </c>
      <c r="M368" s="133">
        <v>0</v>
      </c>
      <c r="N368" s="133">
        <v>0</v>
      </c>
      <c r="O368" s="130">
        <v>1286</v>
      </c>
      <c r="P368" s="37">
        <f t="shared" si="103"/>
        <v>166.05</v>
      </c>
      <c r="Q368" s="38">
        <f t="shared" si="104"/>
        <v>0.28382581648522548</v>
      </c>
      <c r="R368" s="35">
        <f t="shared" si="105"/>
        <v>0</v>
      </c>
      <c r="S368" s="35">
        <f t="shared" si="106"/>
        <v>0</v>
      </c>
      <c r="T368" s="139">
        <f t="shared" si="107"/>
        <v>0</v>
      </c>
      <c r="U368" s="35">
        <f t="shared" si="108"/>
        <v>213540.30000000002</v>
      </c>
      <c r="V368" s="39" t="str">
        <f t="shared" si="109"/>
        <v>&lt;15 days</v>
      </c>
      <c r="W368" s="39">
        <f t="shared" si="110"/>
        <v>1</v>
      </c>
      <c r="X368" s="135" t="str">
        <f t="shared" si="111"/>
        <v>C</v>
      </c>
      <c r="Y368" s="39">
        <f t="shared" si="112"/>
        <v>7</v>
      </c>
      <c r="Z368" s="39">
        <f t="shared" si="113"/>
        <v>0</v>
      </c>
      <c r="AA368" s="119"/>
    </row>
    <row r="369" spans="1:27" x14ac:dyDescent="0.25">
      <c r="A369" s="34" t="s">
        <v>703</v>
      </c>
      <c r="B369" s="36" t="s">
        <v>704</v>
      </c>
      <c r="C369" s="166" t="s">
        <v>197</v>
      </c>
      <c r="D369" s="166">
        <v>202</v>
      </c>
      <c r="E369" s="166" t="s">
        <v>3608</v>
      </c>
      <c r="F369" s="167" t="s">
        <v>3608</v>
      </c>
      <c r="G369" s="36" t="s">
        <v>249</v>
      </c>
      <c r="H369" s="36" t="s">
        <v>249</v>
      </c>
      <c r="I369" s="186" t="s">
        <v>197</v>
      </c>
      <c r="J369" s="168">
        <v>1</v>
      </c>
      <c r="K369" s="133">
        <v>0</v>
      </c>
      <c r="L369" s="150">
        <v>177.61</v>
      </c>
      <c r="M369" s="133">
        <v>0</v>
      </c>
      <c r="N369" s="133">
        <v>0</v>
      </c>
      <c r="O369" s="130">
        <v>25</v>
      </c>
      <c r="P369" s="37">
        <f t="shared" si="103"/>
        <v>177.61</v>
      </c>
      <c r="Q369" s="38">
        <f t="shared" si="104"/>
        <v>14.6</v>
      </c>
      <c r="R369" s="35">
        <f t="shared" si="105"/>
        <v>0</v>
      </c>
      <c r="S369" s="35">
        <f t="shared" si="106"/>
        <v>0</v>
      </c>
      <c r="T369" s="139">
        <f t="shared" si="107"/>
        <v>0</v>
      </c>
      <c r="U369" s="35">
        <f t="shared" si="108"/>
        <v>4440.25</v>
      </c>
      <c r="V369" s="39" t="str">
        <f t="shared" si="109"/>
        <v>&lt;15 days</v>
      </c>
      <c r="W369" s="39">
        <f t="shared" si="110"/>
        <v>3</v>
      </c>
      <c r="X369" s="135" t="str">
        <f t="shared" si="111"/>
        <v>C</v>
      </c>
      <c r="Y369" s="39">
        <f t="shared" si="112"/>
        <v>21</v>
      </c>
      <c r="Z369" s="39">
        <f t="shared" si="113"/>
        <v>0</v>
      </c>
      <c r="AA369" s="119"/>
    </row>
    <row r="370" spans="1:27" x14ac:dyDescent="0.25">
      <c r="A370" s="34" t="s">
        <v>705</v>
      </c>
      <c r="B370" s="36" t="s">
        <v>706</v>
      </c>
      <c r="C370" s="166" t="s">
        <v>239</v>
      </c>
      <c r="D370" s="166">
        <v>202</v>
      </c>
      <c r="E370" s="166" t="s">
        <v>3608</v>
      </c>
      <c r="F370" s="167" t="s">
        <v>3608</v>
      </c>
      <c r="G370" s="36" t="s">
        <v>165</v>
      </c>
      <c r="H370" s="36" t="s">
        <v>235</v>
      </c>
      <c r="I370" s="186">
        <v>2100</v>
      </c>
      <c r="J370" s="168">
        <v>51</v>
      </c>
      <c r="K370" s="133">
        <v>1</v>
      </c>
      <c r="L370" s="150">
        <v>122</v>
      </c>
      <c r="M370" s="133">
        <v>0</v>
      </c>
      <c r="N370" s="133">
        <v>0</v>
      </c>
      <c r="O370" s="130">
        <v>39</v>
      </c>
      <c r="P370" s="37">
        <f t="shared" si="103"/>
        <v>6222</v>
      </c>
      <c r="Q370" s="38">
        <f t="shared" si="104"/>
        <v>9.3589743589743595</v>
      </c>
      <c r="R370" s="35">
        <f t="shared" si="105"/>
        <v>0</v>
      </c>
      <c r="S370" s="35">
        <f t="shared" si="106"/>
        <v>0</v>
      </c>
      <c r="T370" s="139">
        <f t="shared" si="107"/>
        <v>122</v>
      </c>
      <c r="U370" s="35">
        <f t="shared" si="108"/>
        <v>4758</v>
      </c>
      <c r="V370" s="39" t="str">
        <f t="shared" si="109"/>
        <v>Order specific</v>
      </c>
      <c r="W370" s="39" t="str">
        <f t="shared" si="110"/>
        <v>Order specific</v>
      </c>
      <c r="X370" s="135" t="str">
        <f t="shared" si="111"/>
        <v>B</v>
      </c>
      <c r="Y370" s="39" t="str">
        <f t="shared" si="112"/>
        <v/>
      </c>
      <c r="Z370" s="39">
        <f t="shared" si="113"/>
        <v>0</v>
      </c>
      <c r="AA370" s="119"/>
    </row>
    <row r="371" spans="1:27" x14ac:dyDescent="0.25">
      <c r="A371" s="34" t="s">
        <v>707</v>
      </c>
      <c r="B371" s="36" t="s">
        <v>708</v>
      </c>
      <c r="C371" s="166" t="s">
        <v>264</v>
      </c>
      <c r="D371" s="166">
        <v>202</v>
      </c>
      <c r="E371" s="166" t="s">
        <v>3608</v>
      </c>
      <c r="F371" s="167" t="s">
        <v>3608</v>
      </c>
      <c r="G371" s="36" t="s">
        <v>165</v>
      </c>
      <c r="H371" s="36" t="s">
        <v>235</v>
      </c>
      <c r="I371" s="186">
        <v>2100</v>
      </c>
      <c r="J371" s="168">
        <v>1</v>
      </c>
      <c r="K371" s="133">
        <v>0</v>
      </c>
      <c r="L371" s="150">
        <v>45.55</v>
      </c>
      <c r="M371" s="133">
        <v>0</v>
      </c>
      <c r="N371" s="133">
        <v>0</v>
      </c>
      <c r="O371" s="130">
        <v>14</v>
      </c>
      <c r="P371" s="37">
        <f t="shared" si="103"/>
        <v>45.55</v>
      </c>
      <c r="Q371" s="38">
        <f t="shared" si="104"/>
        <v>1329.6428571428571</v>
      </c>
      <c r="R371" s="35">
        <f t="shared" si="105"/>
        <v>0</v>
      </c>
      <c r="S371" s="35">
        <f t="shared" si="106"/>
        <v>0</v>
      </c>
      <c r="T371" s="139">
        <f t="shared" si="107"/>
        <v>0</v>
      </c>
      <c r="U371" s="35">
        <f t="shared" si="108"/>
        <v>637.69999999999993</v>
      </c>
      <c r="V371" s="39" t="str">
        <f t="shared" si="109"/>
        <v>Order specific</v>
      </c>
      <c r="W371" s="39" t="str">
        <f t="shared" si="110"/>
        <v>Order specific</v>
      </c>
      <c r="X371" s="135" t="str">
        <f t="shared" si="111"/>
        <v>C</v>
      </c>
      <c r="Y371" s="39" t="str">
        <f t="shared" si="112"/>
        <v/>
      </c>
      <c r="Z371" s="39">
        <f t="shared" si="113"/>
        <v>0</v>
      </c>
      <c r="AA371" s="119"/>
    </row>
    <row r="372" spans="1:27" x14ac:dyDescent="0.25">
      <c r="A372" s="34" t="s">
        <v>709</v>
      </c>
      <c r="B372" s="36" t="s">
        <v>710</v>
      </c>
      <c r="C372" s="166" t="s">
        <v>197</v>
      </c>
      <c r="D372" s="166">
        <v>202</v>
      </c>
      <c r="E372" s="166" t="s">
        <v>3608</v>
      </c>
      <c r="F372" s="167" t="s">
        <v>3608</v>
      </c>
      <c r="G372" s="36" t="s">
        <v>249</v>
      </c>
      <c r="H372" s="36" t="s">
        <v>249</v>
      </c>
      <c r="I372" s="186" t="s">
        <v>197</v>
      </c>
      <c r="J372" s="168">
        <v>5</v>
      </c>
      <c r="K372" s="133">
        <v>0</v>
      </c>
      <c r="L372" s="150">
        <v>172.43</v>
      </c>
      <c r="M372" s="133">
        <v>0</v>
      </c>
      <c r="N372" s="133">
        <v>0</v>
      </c>
      <c r="O372" s="130">
        <v>219</v>
      </c>
      <c r="P372" s="37">
        <f t="shared" si="103"/>
        <v>862.15000000000009</v>
      </c>
      <c r="Q372" s="38">
        <f t="shared" si="104"/>
        <v>1.6666666666666665</v>
      </c>
      <c r="R372" s="35">
        <f t="shared" si="105"/>
        <v>0</v>
      </c>
      <c r="S372" s="35">
        <f t="shared" si="106"/>
        <v>0</v>
      </c>
      <c r="T372" s="139">
        <f t="shared" si="107"/>
        <v>0</v>
      </c>
      <c r="U372" s="35">
        <f t="shared" si="108"/>
        <v>37762.17</v>
      </c>
      <c r="V372" s="39" t="str">
        <f t="shared" si="109"/>
        <v>&lt;15 days</v>
      </c>
      <c r="W372" s="39">
        <f t="shared" si="110"/>
        <v>2</v>
      </c>
      <c r="X372" s="135" t="str">
        <f t="shared" si="111"/>
        <v>C</v>
      </c>
      <c r="Y372" s="39">
        <f t="shared" si="112"/>
        <v>14</v>
      </c>
      <c r="Z372" s="39">
        <f t="shared" si="113"/>
        <v>0</v>
      </c>
      <c r="AA372" s="119"/>
    </row>
    <row r="373" spans="1:27" x14ac:dyDescent="0.25">
      <c r="A373" s="34" t="s">
        <v>711</v>
      </c>
      <c r="B373" s="36" t="s">
        <v>712</v>
      </c>
      <c r="C373" s="166" t="s">
        <v>197</v>
      </c>
      <c r="D373" s="166">
        <v>202</v>
      </c>
      <c r="E373" s="166" t="s">
        <v>3608</v>
      </c>
      <c r="F373" s="167" t="s">
        <v>3608</v>
      </c>
      <c r="G373" s="36" t="s">
        <v>249</v>
      </c>
      <c r="H373" s="36" t="s">
        <v>249</v>
      </c>
      <c r="I373" s="186" t="s">
        <v>197</v>
      </c>
      <c r="J373" s="168">
        <v>19</v>
      </c>
      <c r="K373" s="133">
        <v>0</v>
      </c>
      <c r="L373" s="150">
        <v>138</v>
      </c>
      <c r="M373" s="133">
        <v>0</v>
      </c>
      <c r="N373" s="133">
        <v>0</v>
      </c>
      <c r="O373" s="130">
        <v>0</v>
      </c>
      <c r="P373" s="37">
        <f t="shared" si="103"/>
        <v>2622</v>
      </c>
      <c r="Q373" s="38" t="str">
        <f t="shared" si="104"/>
        <v/>
      </c>
      <c r="R373" s="35">
        <f t="shared" si="105"/>
        <v>0</v>
      </c>
      <c r="S373" s="35">
        <f t="shared" si="106"/>
        <v>0</v>
      </c>
      <c r="T373" s="139">
        <f t="shared" si="107"/>
        <v>0</v>
      </c>
      <c r="U373" s="35">
        <f t="shared" si="108"/>
        <v>0</v>
      </c>
      <c r="V373" s="39" t="str">
        <f t="shared" si="109"/>
        <v>&gt;90 days</v>
      </c>
      <c r="W373" s="39">
        <f t="shared" si="110"/>
        <v>4</v>
      </c>
      <c r="X373" s="135" t="str">
        <f t="shared" si="111"/>
        <v>B</v>
      </c>
      <c r="Y373" s="39">
        <f t="shared" si="112"/>
        <v>0</v>
      </c>
      <c r="Z373" s="39">
        <f t="shared" si="113"/>
        <v>1730.52</v>
      </c>
      <c r="AA373" s="119"/>
    </row>
    <row r="374" spans="1:27" x14ac:dyDescent="0.25">
      <c r="A374" s="34" t="s">
        <v>713</v>
      </c>
      <c r="B374" s="36" t="s">
        <v>714</v>
      </c>
      <c r="C374" s="166" t="s">
        <v>197</v>
      </c>
      <c r="D374" s="166">
        <v>202</v>
      </c>
      <c r="E374" s="166" t="s">
        <v>3608</v>
      </c>
      <c r="F374" s="167" t="s">
        <v>3608</v>
      </c>
      <c r="G374" s="36" t="s">
        <v>249</v>
      </c>
      <c r="H374" s="36" t="s">
        <v>249</v>
      </c>
      <c r="I374" s="186" t="s">
        <v>197</v>
      </c>
      <c r="J374" s="168">
        <v>55</v>
      </c>
      <c r="K374" s="133">
        <v>0</v>
      </c>
      <c r="L374" s="150">
        <v>138</v>
      </c>
      <c r="M374" s="133">
        <v>0</v>
      </c>
      <c r="N374" s="133">
        <v>0</v>
      </c>
      <c r="O374" s="130">
        <v>35</v>
      </c>
      <c r="P374" s="37">
        <f t="shared" si="103"/>
        <v>7590</v>
      </c>
      <c r="Q374" s="38">
        <f t="shared" si="104"/>
        <v>198.14285714285714</v>
      </c>
      <c r="R374" s="35">
        <f t="shared" si="105"/>
        <v>0</v>
      </c>
      <c r="S374" s="35">
        <f t="shared" si="106"/>
        <v>0</v>
      </c>
      <c r="T374" s="139">
        <f t="shared" si="107"/>
        <v>0</v>
      </c>
      <c r="U374" s="35">
        <f t="shared" si="108"/>
        <v>4830</v>
      </c>
      <c r="V374" s="39" t="str">
        <f t="shared" si="109"/>
        <v>&gt;90 days</v>
      </c>
      <c r="W374" s="39">
        <f t="shared" si="110"/>
        <v>3</v>
      </c>
      <c r="X374" s="135" t="str">
        <f t="shared" si="111"/>
        <v>A</v>
      </c>
      <c r="Y374" s="39">
        <f t="shared" si="112"/>
        <v>21</v>
      </c>
      <c r="Z374" s="39">
        <f t="shared" si="113"/>
        <v>4478.4830569574624</v>
      </c>
      <c r="AA374" s="119"/>
    </row>
    <row r="375" spans="1:27" x14ac:dyDescent="0.25">
      <c r="A375" s="34" t="s">
        <v>2789</v>
      </c>
      <c r="B375" s="36" t="s">
        <v>715</v>
      </c>
      <c r="C375" s="166" t="s">
        <v>197</v>
      </c>
      <c r="D375" s="166">
        <v>202</v>
      </c>
      <c r="E375" s="166" t="s">
        <v>3608</v>
      </c>
      <c r="F375" s="167" t="s">
        <v>3608</v>
      </c>
      <c r="G375" s="36" t="s">
        <v>249</v>
      </c>
      <c r="H375" s="36" t="s">
        <v>249</v>
      </c>
      <c r="I375" s="186" t="s">
        <v>197</v>
      </c>
      <c r="J375" s="168">
        <v>20</v>
      </c>
      <c r="K375" s="133">
        <v>0</v>
      </c>
      <c r="L375" s="150">
        <v>138</v>
      </c>
      <c r="M375" s="133">
        <v>0</v>
      </c>
      <c r="N375" s="133">
        <v>0</v>
      </c>
      <c r="O375" s="130">
        <v>0</v>
      </c>
      <c r="P375" s="37">
        <f t="shared" si="103"/>
        <v>2760</v>
      </c>
      <c r="Q375" s="38" t="str">
        <f t="shared" si="104"/>
        <v/>
      </c>
      <c r="R375" s="35">
        <f t="shared" si="105"/>
        <v>0</v>
      </c>
      <c r="S375" s="35">
        <f t="shared" si="106"/>
        <v>0</v>
      </c>
      <c r="T375" s="139">
        <f t="shared" si="107"/>
        <v>0</v>
      </c>
      <c r="U375" s="35">
        <f t="shared" si="108"/>
        <v>0</v>
      </c>
      <c r="V375" s="39" t="str">
        <f t="shared" si="109"/>
        <v>&gt;90 days</v>
      </c>
      <c r="W375" s="39">
        <f t="shared" si="110"/>
        <v>4</v>
      </c>
      <c r="X375" s="135" t="str">
        <f t="shared" si="111"/>
        <v>B</v>
      </c>
      <c r="Y375" s="39">
        <f t="shared" si="112"/>
        <v>0</v>
      </c>
      <c r="Z375" s="39">
        <f t="shared" si="113"/>
        <v>1821.6000000000001</v>
      </c>
      <c r="AA375" s="119"/>
    </row>
    <row r="376" spans="1:27" x14ac:dyDescent="0.25">
      <c r="A376" s="34" t="s">
        <v>716</v>
      </c>
      <c r="B376" s="36" t="s">
        <v>717</v>
      </c>
      <c r="C376" s="166" t="s">
        <v>197</v>
      </c>
      <c r="D376" s="166">
        <v>202</v>
      </c>
      <c r="E376" s="166" t="s">
        <v>3608</v>
      </c>
      <c r="F376" s="167" t="s">
        <v>3608</v>
      </c>
      <c r="G376" s="36" t="s">
        <v>249</v>
      </c>
      <c r="H376" s="36" t="s">
        <v>249</v>
      </c>
      <c r="I376" s="186" t="s">
        <v>197</v>
      </c>
      <c r="J376" s="168">
        <v>33</v>
      </c>
      <c r="K376" s="133">
        <v>0</v>
      </c>
      <c r="L376" s="150">
        <v>138</v>
      </c>
      <c r="M376" s="133">
        <v>0</v>
      </c>
      <c r="N376" s="133">
        <v>0</v>
      </c>
      <c r="O376" s="130">
        <v>1960</v>
      </c>
      <c r="P376" s="37">
        <f t="shared" si="103"/>
        <v>4554</v>
      </c>
      <c r="Q376" s="38">
        <f t="shared" si="104"/>
        <v>3.7244897959183669</v>
      </c>
      <c r="R376" s="35">
        <f t="shared" si="105"/>
        <v>0</v>
      </c>
      <c r="S376" s="35">
        <f t="shared" si="106"/>
        <v>0</v>
      </c>
      <c r="T376" s="139">
        <f t="shared" si="107"/>
        <v>0</v>
      </c>
      <c r="U376" s="35">
        <f t="shared" si="108"/>
        <v>270480</v>
      </c>
      <c r="V376" s="39" t="str">
        <f t="shared" si="109"/>
        <v>&lt;15 days</v>
      </c>
      <c r="W376" s="39">
        <f t="shared" si="110"/>
        <v>1</v>
      </c>
      <c r="X376" s="135" t="str">
        <f t="shared" si="111"/>
        <v>B</v>
      </c>
      <c r="Y376" s="39">
        <f t="shared" si="112"/>
        <v>7</v>
      </c>
      <c r="Z376" s="39">
        <f t="shared" si="113"/>
        <v>0</v>
      </c>
      <c r="AA376" s="119"/>
    </row>
    <row r="377" spans="1:27" x14ac:dyDescent="0.25">
      <c r="A377" s="34" t="s">
        <v>97</v>
      </c>
      <c r="B377" s="36" t="s">
        <v>66</v>
      </c>
      <c r="C377" s="166" t="s">
        <v>197</v>
      </c>
      <c r="D377" s="166">
        <v>202</v>
      </c>
      <c r="E377" s="166" t="s">
        <v>3608</v>
      </c>
      <c r="F377" s="167" t="s">
        <v>3608</v>
      </c>
      <c r="G377" s="36" t="s">
        <v>249</v>
      </c>
      <c r="H377" s="36" t="s">
        <v>249</v>
      </c>
      <c r="I377" s="186" t="s">
        <v>197</v>
      </c>
      <c r="J377" s="168">
        <v>2</v>
      </c>
      <c r="K377" s="133">
        <v>0</v>
      </c>
      <c r="L377" s="150">
        <v>138</v>
      </c>
      <c r="M377" s="133">
        <v>0</v>
      </c>
      <c r="N377" s="133">
        <v>0</v>
      </c>
      <c r="O377" s="130">
        <v>4807</v>
      </c>
      <c r="P377" s="37">
        <f t="shared" si="103"/>
        <v>276</v>
      </c>
      <c r="Q377" s="38">
        <f t="shared" si="104"/>
        <v>2.5057208237986268</v>
      </c>
      <c r="R377" s="35">
        <f t="shared" si="105"/>
        <v>0</v>
      </c>
      <c r="S377" s="35">
        <f t="shared" si="106"/>
        <v>0</v>
      </c>
      <c r="T377" s="139">
        <f t="shared" si="107"/>
        <v>0</v>
      </c>
      <c r="U377" s="35">
        <f t="shared" si="108"/>
        <v>663366</v>
      </c>
      <c r="V377" s="39" t="str">
        <f t="shared" si="109"/>
        <v>&lt;15 days</v>
      </c>
      <c r="W377" s="39">
        <f t="shared" si="110"/>
        <v>1</v>
      </c>
      <c r="X377" s="135" t="str">
        <f t="shared" si="111"/>
        <v>C</v>
      </c>
      <c r="Y377" s="39">
        <f t="shared" si="112"/>
        <v>7</v>
      </c>
      <c r="Z377" s="39">
        <f t="shared" si="113"/>
        <v>0</v>
      </c>
      <c r="AA377" s="119"/>
    </row>
    <row r="378" spans="1:27" x14ac:dyDescent="0.25">
      <c r="A378" s="34" t="s">
        <v>718</v>
      </c>
      <c r="B378" s="36" t="s">
        <v>719</v>
      </c>
      <c r="C378" s="166" t="s">
        <v>239</v>
      </c>
      <c r="D378" s="166">
        <v>202</v>
      </c>
      <c r="E378" s="166" t="s">
        <v>3608</v>
      </c>
      <c r="F378" s="167" t="s">
        <v>3608</v>
      </c>
      <c r="G378" s="36" t="s">
        <v>165</v>
      </c>
      <c r="H378" s="36" t="s">
        <v>235</v>
      </c>
      <c r="I378" s="186">
        <v>2100</v>
      </c>
      <c r="J378" s="168">
        <v>2</v>
      </c>
      <c r="K378" s="133">
        <v>0</v>
      </c>
      <c r="L378" s="150">
        <v>138</v>
      </c>
      <c r="M378" s="133">
        <v>0</v>
      </c>
      <c r="N378" s="133">
        <v>0</v>
      </c>
      <c r="O378" s="130">
        <v>10</v>
      </c>
      <c r="P378" s="37">
        <f t="shared" si="103"/>
        <v>276</v>
      </c>
      <c r="Q378" s="38">
        <f t="shared" si="104"/>
        <v>73</v>
      </c>
      <c r="R378" s="35">
        <f t="shared" si="105"/>
        <v>0</v>
      </c>
      <c r="S378" s="35">
        <f t="shared" si="106"/>
        <v>0</v>
      </c>
      <c r="T378" s="139">
        <f t="shared" si="107"/>
        <v>0</v>
      </c>
      <c r="U378" s="35">
        <f t="shared" si="108"/>
        <v>1380</v>
      </c>
      <c r="V378" s="39" t="str">
        <f t="shared" si="109"/>
        <v>Order specific</v>
      </c>
      <c r="W378" s="39" t="str">
        <f t="shared" si="110"/>
        <v>Order specific</v>
      </c>
      <c r="X378" s="135" t="str">
        <f t="shared" si="111"/>
        <v>C</v>
      </c>
      <c r="Y378" s="39" t="str">
        <f t="shared" si="112"/>
        <v/>
      </c>
      <c r="Z378" s="39">
        <f t="shared" si="113"/>
        <v>0</v>
      </c>
      <c r="AA378" s="119"/>
    </row>
    <row r="379" spans="1:27" x14ac:dyDescent="0.25">
      <c r="A379" s="34" t="s">
        <v>720</v>
      </c>
      <c r="B379" s="36" t="s">
        <v>721</v>
      </c>
      <c r="C379" s="166" t="s">
        <v>243</v>
      </c>
      <c r="D379" s="166">
        <v>202</v>
      </c>
      <c r="E379" s="166" t="s">
        <v>3608</v>
      </c>
      <c r="F379" s="167" t="s">
        <v>3608</v>
      </c>
      <c r="G379" s="36" t="s">
        <v>244</v>
      </c>
      <c r="H379" s="36" t="s">
        <v>2370</v>
      </c>
      <c r="I379" s="186">
        <v>2600</v>
      </c>
      <c r="J379" s="168">
        <v>395</v>
      </c>
      <c r="K379" s="133">
        <v>900</v>
      </c>
      <c r="L379" s="150">
        <v>2.5</v>
      </c>
      <c r="M379" s="133">
        <v>0</v>
      </c>
      <c r="N379" s="133">
        <v>200</v>
      </c>
      <c r="O379" s="130">
        <v>5263</v>
      </c>
      <c r="P379" s="37">
        <f t="shared" si="103"/>
        <v>987.5</v>
      </c>
      <c r="Q379" s="38">
        <f t="shared" si="104"/>
        <v>0.13870416112483375</v>
      </c>
      <c r="R379" s="35">
        <f t="shared" si="105"/>
        <v>0</v>
      </c>
      <c r="S379" s="35">
        <f t="shared" si="106"/>
        <v>250</v>
      </c>
      <c r="T379" s="139">
        <f t="shared" si="107"/>
        <v>2250</v>
      </c>
      <c r="U379" s="35">
        <f t="shared" si="108"/>
        <v>13157.5</v>
      </c>
      <c r="V379" s="39" t="str">
        <f t="shared" si="109"/>
        <v>&lt;15 days</v>
      </c>
      <c r="W379" s="39">
        <f t="shared" si="110"/>
        <v>2</v>
      </c>
      <c r="X379" s="135" t="str">
        <f t="shared" si="111"/>
        <v>B</v>
      </c>
      <c r="Y379" s="39">
        <f t="shared" si="112"/>
        <v>14</v>
      </c>
      <c r="Z379" s="39">
        <f t="shared" si="113"/>
        <v>0</v>
      </c>
      <c r="AA379" s="119"/>
    </row>
    <row r="380" spans="1:27" x14ac:dyDescent="0.25">
      <c r="A380" s="34" t="s">
        <v>722</v>
      </c>
      <c r="B380" s="36" t="s">
        <v>423</v>
      </c>
      <c r="C380" s="166" t="s">
        <v>243</v>
      </c>
      <c r="D380" s="166">
        <v>212</v>
      </c>
      <c r="E380" s="166" t="s">
        <v>3608</v>
      </c>
      <c r="F380" s="167" t="s">
        <v>3608</v>
      </c>
      <c r="G380" s="36" t="s">
        <v>244</v>
      </c>
      <c r="H380" s="36" t="s">
        <v>2370</v>
      </c>
      <c r="I380" s="186">
        <v>2600</v>
      </c>
      <c r="J380" s="168">
        <v>373</v>
      </c>
      <c r="K380" s="133">
        <v>517</v>
      </c>
      <c r="L380" s="150">
        <v>6.31</v>
      </c>
      <c r="M380" s="133">
        <v>0</v>
      </c>
      <c r="N380" s="133">
        <v>150</v>
      </c>
      <c r="O380" s="130">
        <v>4541</v>
      </c>
      <c r="P380" s="37">
        <f t="shared" si="103"/>
        <v>2353.6299999999997</v>
      </c>
      <c r="Q380" s="38">
        <f t="shared" si="104"/>
        <v>31.749614622329887</v>
      </c>
      <c r="R380" s="35">
        <f t="shared" si="105"/>
        <v>0</v>
      </c>
      <c r="S380" s="35">
        <f t="shared" si="106"/>
        <v>473.24999999999994</v>
      </c>
      <c r="T380" s="139">
        <f t="shared" si="107"/>
        <v>3262.27</v>
      </c>
      <c r="U380" s="35">
        <f t="shared" si="108"/>
        <v>28653.71</v>
      </c>
      <c r="V380" s="39" t="str">
        <f t="shared" si="109"/>
        <v>&lt;90 days</v>
      </c>
      <c r="W380" s="39">
        <f t="shared" si="110"/>
        <v>2</v>
      </c>
      <c r="X380" s="135" t="str">
        <f t="shared" si="111"/>
        <v>B</v>
      </c>
      <c r="Y380" s="39">
        <f t="shared" si="112"/>
        <v>14</v>
      </c>
      <c r="Z380" s="39">
        <f t="shared" si="113"/>
        <v>868.42555835477708</v>
      </c>
      <c r="AA380" s="119"/>
    </row>
    <row r="381" spans="1:27" x14ac:dyDescent="0.25">
      <c r="A381" s="34" t="s">
        <v>723</v>
      </c>
      <c r="B381" s="36" t="s">
        <v>724</v>
      </c>
      <c r="C381" s="166" t="s">
        <v>243</v>
      </c>
      <c r="D381" s="166">
        <v>202</v>
      </c>
      <c r="E381" s="166" t="s">
        <v>3608</v>
      </c>
      <c r="F381" s="167" t="s">
        <v>3608</v>
      </c>
      <c r="G381" s="36" t="s">
        <v>244</v>
      </c>
      <c r="H381" s="36" t="s">
        <v>2370</v>
      </c>
      <c r="I381" s="186">
        <v>2600</v>
      </c>
      <c r="J381" s="168">
        <v>1445</v>
      </c>
      <c r="K381" s="133">
        <v>1200</v>
      </c>
      <c r="L381" s="150">
        <v>1.7</v>
      </c>
      <c r="M381" s="133">
        <v>0</v>
      </c>
      <c r="N381" s="133">
        <v>300</v>
      </c>
      <c r="O381" s="130">
        <v>3158</v>
      </c>
      <c r="P381" s="37">
        <f t="shared" si="103"/>
        <v>2456.5</v>
      </c>
      <c r="Q381" s="38">
        <f t="shared" si="104"/>
        <v>43.111146295123497</v>
      </c>
      <c r="R381" s="35">
        <f t="shared" si="105"/>
        <v>0</v>
      </c>
      <c r="S381" s="35">
        <f t="shared" si="106"/>
        <v>255</v>
      </c>
      <c r="T381" s="139">
        <f t="shared" si="107"/>
        <v>2040</v>
      </c>
      <c r="U381" s="35">
        <f t="shared" si="108"/>
        <v>5368.5999999999995</v>
      </c>
      <c r="V381" s="39" t="str">
        <f t="shared" si="109"/>
        <v>&lt;90 days</v>
      </c>
      <c r="W381" s="39">
        <f t="shared" si="110"/>
        <v>3</v>
      </c>
      <c r="X381" s="135" t="str">
        <f t="shared" si="111"/>
        <v>B</v>
      </c>
      <c r="Y381" s="39">
        <f t="shared" si="112"/>
        <v>21</v>
      </c>
      <c r="Z381" s="39">
        <f t="shared" si="113"/>
        <v>831.53855690623971</v>
      </c>
      <c r="AA381" s="119"/>
    </row>
    <row r="382" spans="1:27" x14ac:dyDescent="0.25">
      <c r="A382" s="34" t="s">
        <v>725</v>
      </c>
      <c r="B382" s="36" t="s">
        <v>726</v>
      </c>
      <c r="C382" s="166" t="s">
        <v>239</v>
      </c>
      <c r="D382" s="166">
        <v>202</v>
      </c>
      <c r="E382" s="166" t="s">
        <v>3608</v>
      </c>
      <c r="F382" s="167" t="s">
        <v>3608</v>
      </c>
      <c r="G382" s="36" t="s">
        <v>165</v>
      </c>
      <c r="H382" s="36" t="s">
        <v>235</v>
      </c>
      <c r="I382" s="186">
        <v>2100</v>
      </c>
      <c r="J382" s="168">
        <v>10</v>
      </c>
      <c r="K382" s="133">
        <v>0</v>
      </c>
      <c r="L382" s="150">
        <v>186.32</v>
      </c>
      <c r="M382" s="133">
        <v>10</v>
      </c>
      <c r="N382" s="133">
        <v>0</v>
      </c>
      <c r="O382" s="130">
        <v>54</v>
      </c>
      <c r="P382" s="37">
        <f t="shared" si="103"/>
        <v>1863.1999999999998</v>
      </c>
      <c r="Q382" s="38">
        <f t="shared" si="104"/>
        <v>9767.1296296296296</v>
      </c>
      <c r="R382" s="35">
        <f t="shared" si="105"/>
        <v>1863.1999999999998</v>
      </c>
      <c r="S382" s="35">
        <f t="shared" si="106"/>
        <v>0</v>
      </c>
      <c r="T382" s="139">
        <f t="shared" si="107"/>
        <v>0</v>
      </c>
      <c r="U382" s="35">
        <f t="shared" si="108"/>
        <v>10061.279999999999</v>
      </c>
      <c r="V382" s="39" t="str">
        <f t="shared" si="109"/>
        <v>Order specific</v>
      </c>
      <c r="W382" s="39" t="str">
        <f t="shared" si="110"/>
        <v>Order specific</v>
      </c>
      <c r="X382" s="135" t="str">
        <f t="shared" si="111"/>
        <v>B</v>
      </c>
      <c r="Y382" s="39" t="str">
        <f t="shared" si="112"/>
        <v/>
      </c>
      <c r="Z382" s="39">
        <f t="shared" si="113"/>
        <v>0</v>
      </c>
      <c r="AA382" s="119"/>
    </row>
    <row r="383" spans="1:27" x14ac:dyDescent="0.25">
      <c r="A383" s="34" t="s">
        <v>727</v>
      </c>
      <c r="B383" s="36" t="s">
        <v>728</v>
      </c>
      <c r="C383" s="166" t="s">
        <v>239</v>
      </c>
      <c r="D383" s="166">
        <v>202</v>
      </c>
      <c r="E383" s="166" t="s">
        <v>3608</v>
      </c>
      <c r="F383" s="167" t="s">
        <v>3608</v>
      </c>
      <c r="G383" s="36" t="s">
        <v>165</v>
      </c>
      <c r="H383" s="36" t="s">
        <v>235</v>
      </c>
      <c r="I383" s="186">
        <v>2100</v>
      </c>
      <c r="J383" s="168">
        <v>9</v>
      </c>
      <c r="K383" s="133">
        <v>1</v>
      </c>
      <c r="L383" s="150">
        <v>186.32</v>
      </c>
      <c r="M383" s="133">
        <v>10</v>
      </c>
      <c r="N383" s="133">
        <v>0</v>
      </c>
      <c r="O383" s="130">
        <v>46</v>
      </c>
      <c r="P383" s="37">
        <f t="shared" si="103"/>
        <v>1676.8799999999999</v>
      </c>
      <c r="Q383" s="38">
        <f t="shared" si="104"/>
        <v>79.347826086956516</v>
      </c>
      <c r="R383" s="35">
        <f t="shared" si="105"/>
        <v>1863.1999999999998</v>
      </c>
      <c r="S383" s="35">
        <f t="shared" si="106"/>
        <v>0</v>
      </c>
      <c r="T383" s="139">
        <f t="shared" si="107"/>
        <v>186.32</v>
      </c>
      <c r="U383" s="35">
        <f t="shared" si="108"/>
        <v>8570.7199999999993</v>
      </c>
      <c r="V383" s="39" t="str">
        <f t="shared" si="109"/>
        <v>Order specific</v>
      </c>
      <c r="W383" s="39" t="str">
        <f t="shared" si="110"/>
        <v>Order specific</v>
      </c>
      <c r="X383" s="135" t="str">
        <f t="shared" si="111"/>
        <v>B</v>
      </c>
      <c r="Y383" s="39" t="str">
        <f t="shared" si="112"/>
        <v/>
      </c>
      <c r="Z383" s="39">
        <f t="shared" si="113"/>
        <v>0</v>
      </c>
      <c r="AA383" s="119"/>
    </row>
    <row r="384" spans="1:27" x14ac:dyDescent="0.25">
      <c r="A384" s="34" t="s">
        <v>2790</v>
      </c>
      <c r="B384" s="36" t="s">
        <v>729</v>
      </c>
      <c r="C384" s="166" t="s">
        <v>197</v>
      </c>
      <c r="D384" s="166">
        <v>202</v>
      </c>
      <c r="E384" s="166" t="s">
        <v>3608</v>
      </c>
      <c r="F384" s="167" t="s">
        <v>3608</v>
      </c>
      <c r="G384" s="36" t="s">
        <v>249</v>
      </c>
      <c r="H384" s="36" t="s">
        <v>249</v>
      </c>
      <c r="I384" s="186" t="s">
        <v>197</v>
      </c>
      <c r="J384" s="168">
        <v>18</v>
      </c>
      <c r="K384" s="133">
        <v>0</v>
      </c>
      <c r="L384" s="150">
        <v>8.33</v>
      </c>
      <c r="M384" s="133">
        <v>0</v>
      </c>
      <c r="N384" s="133">
        <v>0</v>
      </c>
      <c r="O384" s="130">
        <v>3328</v>
      </c>
      <c r="P384" s="37">
        <f t="shared" si="103"/>
        <v>149.94</v>
      </c>
      <c r="Q384" s="38">
        <f t="shared" si="104"/>
        <v>0.98707932692307687</v>
      </c>
      <c r="R384" s="35">
        <f t="shared" si="105"/>
        <v>0</v>
      </c>
      <c r="S384" s="35">
        <f t="shared" si="106"/>
        <v>0</v>
      </c>
      <c r="T384" s="139">
        <f t="shared" si="107"/>
        <v>0</v>
      </c>
      <c r="U384" s="35">
        <f t="shared" si="108"/>
        <v>27722.240000000002</v>
      </c>
      <c r="V384" s="39" t="str">
        <f t="shared" si="109"/>
        <v>&lt;15 days</v>
      </c>
      <c r="W384" s="39">
        <f t="shared" si="110"/>
        <v>2</v>
      </c>
      <c r="X384" s="135" t="str">
        <f t="shared" si="111"/>
        <v>C</v>
      </c>
      <c r="Y384" s="39">
        <f t="shared" si="112"/>
        <v>14</v>
      </c>
      <c r="Z384" s="39">
        <f t="shared" si="113"/>
        <v>0</v>
      </c>
      <c r="AA384" s="119"/>
    </row>
    <row r="385" spans="1:27" x14ac:dyDescent="0.25">
      <c r="A385" s="34" t="s">
        <v>730</v>
      </c>
      <c r="B385" s="36" t="s">
        <v>731</v>
      </c>
      <c r="C385" s="166" t="s">
        <v>197</v>
      </c>
      <c r="D385" s="166">
        <v>202</v>
      </c>
      <c r="E385" s="166" t="s">
        <v>3608</v>
      </c>
      <c r="F385" s="167" t="s">
        <v>3608</v>
      </c>
      <c r="G385" s="36" t="s">
        <v>249</v>
      </c>
      <c r="H385" s="36" t="s">
        <v>249</v>
      </c>
      <c r="I385" s="186" t="s">
        <v>197</v>
      </c>
      <c r="J385" s="168">
        <v>36</v>
      </c>
      <c r="K385" s="133">
        <v>0</v>
      </c>
      <c r="L385" s="150">
        <v>11.93</v>
      </c>
      <c r="M385" s="133">
        <v>0</v>
      </c>
      <c r="N385" s="133">
        <v>0</v>
      </c>
      <c r="O385" s="130">
        <v>282</v>
      </c>
      <c r="P385" s="37">
        <f t="shared" si="103"/>
        <v>429.48</v>
      </c>
      <c r="Q385" s="38">
        <f t="shared" si="104"/>
        <v>23.297872340425531</v>
      </c>
      <c r="R385" s="35">
        <f t="shared" si="105"/>
        <v>0</v>
      </c>
      <c r="S385" s="35">
        <f t="shared" si="106"/>
        <v>0</v>
      </c>
      <c r="T385" s="139">
        <f t="shared" si="107"/>
        <v>0</v>
      </c>
      <c r="U385" s="35">
        <f t="shared" si="108"/>
        <v>3364.2599999999998</v>
      </c>
      <c r="V385" s="39" t="str">
        <f t="shared" si="109"/>
        <v>&lt;30 days</v>
      </c>
      <c r="W385" s="39">
        <f t="shared" si="110"/>
        <v>3</v>
      </c>
      <c r="X385" s="135" t="str">
        <f t="shared" si="111"/>
        <v>C</v>
      </c>
      <c r="Y385" s="39">
        <f t="shared" si="112"/>
        <v>21</v>
      </c>
      <c r="Z385" s="39">
        <f t="shared" si="113"/>
        <v>27.957383013698646</v>
      </c>
      <c r="AA385" s="119"/>
    </row>
    <row r="386" spans="1:27" x14ac:dyDescent="0.25">
      <c r="A386" s="34" t="s">
        <v>2791</v>
      </c>
      <c r="B386" s="36" t="s">
        <v>732</v>
      </c>
      <c r="C386" s="166" t="s">
        <v>239</v>
      </c>
      <c r="D386" s="166">
        <v>202</v>
      </c>
      <c r="E386" s="166" t="s">
        <v>3608</v>
      </c>
      <c r="F386" s="167" t="s">
        <v>3608</v>
      </c>
      <c r="G386" s="36" t="s">
        <v>165</v>
      </c>
      <c r="H386" s="36" t="s">
        <v>235</v>
      </c>
      <c r="I386" s="186">
        <v>2100</v>
      </c>
      <c r="J386" s="168">
        <v>40</v>
      </c>
      <c r="K386" s="133">
        <v>24</v>
      </c>
      <c r="L386" s="150">
        <v>186.32</v>
      </c>
      <c r="M386" s="133">
        <v>0</v>
      </c>
      <c r="N386" s="133">
        <v>0</v>
      </c>
      <c r="O386" s="130">
        <v>83</v>
      </c>
      <c r="P386" s="37">
        <f t="shared" si="103"/>
        <v>7452.7999999999993</v>
      </c>
      <c r="Q386" s="38">
        <f t="shared" si="104"/>
        <v>158.31325301204819</v>
      </c>
      <c r="R386" s="35">
        <f t="shared" si="105"/>
        <v>0</v>
      </c>
      <c r="S386" s="35">
        <f t="shared" si="106"/>
        <v>0</v>
      </c>
      <c r="T386" s="139">
        <f t="shared" si="107"/>
        <v>4471.68</v>
      </c>
      <c r="U386" s="35">
        <f t="shared" si="108"/>
        <v>15464.56</v>
      </c>
      <c r="V386" s="39" t="str">
        <f t="shared" si="109"/>
        <v>Order specific</v>
      </c>
      <c r="W386" s="39" t="str">
        <f t="shared" si="110"/>
        <v>Order specific</v>
      </c>
      <c r="X386" s="135" t="str">
        <f t="shared" si="111"/>
        <v>A</v>
      </c>
      <c r="Y386" s="39" t="str">
        <f t="shared" si="112"/>
        <v/>
      </c>
      <c r="Z386" s="39">
        <f t="shared" si="113"/>
        <v>0</v>
      </c>
      <c r="AA386" s="119"/>
    </row>
    <row r="387" spans="1:27" x14ac:dyDescent="0.25">
      <c r="A387" s="34" t="s">
        <v>733</v>
      </c>
      <c r="B387" s="36" t="s">
        <v>695</v>
      </c>
      <c r="C387" s="166" t="s">
        <v>239</v>
      </c>
      <c r="D387" s="166">
        <v>202</v>
      </c>
      <c r="E387" s="166" t="s">
        <v>3608</v>
      </c>
      <c r="F387" s="167" t="s">
        <v>3608</v>
      </c>
      <c r="G387" s="36" t="s">
        <v>165</v>
      </c>
      <c r="H387" s="36" t="s">
        <v>235</v>
      </c>
      <c r="I387" s="186">
        <v>2100</v>
      </c>
      <c r="J387" s="168">
        <v>3</v>
      </c>
      <c r="K387" s="133">
        <v>0</v>
      </c>
      <c r="L387" s="150">
        <v>85.91</v>
      </c>
      <c r="M387" s="133">
        <v>0</v>
      </c>
      <c r="N387" s="133">
        <v>0</v>
      </c>
      <c r="O387" s="130">
        <v>0</v>
      </c>
      <c r="P387" s="37">
        <f t="shared" ref="P387:P450" si="114">+L387*J387</f>
        <v>257.73</v>
      </c>
      <c r="Q387" s="38" t="str">
        <f t="shared" si="104"/>
        <v/>
      </c>
      <c r="R387" s="35">
        <f t="shared" si="105"/>
        <v>0</v>
      </c>
      <c r="S387" s="35">
        <f t="shared" si="106"/>
        <v>0</v>
      </c>
      <c r="T387" s="139">
        <f t="shared" si="107"/>
        <v>0</v>
      </c>
      <c r="U387" s="35">
        <f t="shared" si="108"/>
        <v>0</v>
      </c>
      <c r="V387" s="39" t="str">
        <f t="shared" si="109"/>
        <v>Order specific</v>
      </c>
      <c r="W387" s="39" t="str">
        <f t="shared" si="110"/>
        <v>Order specific</v>
      </c>
      <c r="X387" s="135" t="str">
        <f t="shared" si="111"/>
        <v>C</v>
      </c>
      <c r="Y387" s="39" t="str">
        <f t="shared" si="112"/>
        <v/>
      </c>
      <c r="Z387" s="39">
        <f t="shared" si="113"/>
        <v>0</v>
      </c>
      <c r="AA387" s="119"/>
    </row>
    <row r="388" spans="1:27" x14ac:dyDescent="0.25">
      <c r="A388" s="34" t="s">
        <v>734</v>
      </c>
      <c r="B388" s="36" t="s">
        <v>260</v>
      </c>
      <c r="C388" s="166" t="s">
        <v>243</v>
      </c>
      <c r="D388" s="166">
        <v>212</v>
      </c>
      <c r="E388" s="166" t="s">
        <v>3608</v>
      </c>
      <c r="F388" s="167" t="s">
        <v>3608</v>
      </c>
      <c r="G388" s="36" t="s">
        <v>244</v>
      </c>
      <c r="H388" s="36" t="s">
        <v>2370</v>
      </c>
      <c r="I388" s="186">
        <v>2600</v>
      </c>
      <c r="J388" s="168">
        <v>592</v>
      </c>
      <c r="K388" s="133">
        <v>850</v>
      </c>
      <c r="L388" s="150">
        <v>2.4300000000000002</v>
      </c>
      <c r="M388" s="133">
        <v>0</v>
      </c>
      <c r="N388" s="133">
        <v>300</v>
      </c>
      <c r="O388" s="130">
        <v>3834</v>
      </c>
      <c r="P388" s="37">
        <f t="shared" si="114"/>
        <v>1438.5600000000002</v>
      </c>
      <c r="Q388" s="38">
        <f t="shared" si="104"/>
        <v>0.28560250391236308</v>
      </c>
      <c r="R388" s="35">
        <f t="shared" si="105"/>
        <v>0</v>
      </c>
      <c r="S388" s="35">
        <f t="shared" si="106"/>
        <v>364.5</v>
      </c>
      <c r="T388" s="139">
        <f t="shared" si="107"/>
        <v>2065.5</v>
      </c>
      <c r="U388" s="35">
        <f t="shared" si="108"/>
        <v>9316.6200000000008</v>
      </c>
      <c r="V388" s="39" t="str">
        <f t="shared" si="109"/>
        <v>&lt;15 days</v>
      </c>
      <c r="W388" s="39">
        <f t="shared" si="110"/>
        <v>3</v>
      </c>
      <c r="X388" s="135" t="str">
        <f t="shared" si="111"/>
        <v>B</v>
      </c>
      <c r="Y388" s="39">
        <f t="shared" si="112"/>
        <v>21</v>
      </c>
      <c r="Z388" s="39">
        <f t="shared" si="113"/>
        <v>0</v>
      </c>
      <c r="AA388" s="119"/>
    </row>
    <row r="389" spans="1:27" x14ac:dyDescent="0.25">
      <c r="A389" s="34" t="s">
        <v>735</v>
      </c>
      <c r="B389" s="36" t="s">
        <v>254</v>
      </c>
      <c r="C389" s="166" t="s">
        <v>243</v>
      </c>
      <c r="D389" s="166">
        <v>202</v>
      </c>
      <c r="E389" s="166" t="s">
        <v>3608</v>
      </c>
      <c r="F389" s="167" t="s">
        <v>3608</v>
      </c>
      <c r="G389" s="36" t="s">
        <v>244</v>
      </c>
      <c r="H389" s="36" t="s">
        <v>2370</v>
      </c>
      <c r="I389" s="186">
        <v>2600</v>
      </c>
      <c r="J389" s="168">
        <v>558</v>
      </c>
      <c r="K389" s="133">
        <v>2000</v>
      </c>
      <c r="L389" s="150">
        <v>1.1000000000000001</v>
      </c>
      <c r="M389" s="133">
        <v>0</v>
      </c>
      <c r="N389" s="133">
        <v>400</v>
      </c>
      <c r="O389" s="130">
        <v>6206</v>
      </c>
      <c r="P389" s="37">
        <f t="shared" si="114"/>
        <v>613.80000000000007</v>
      </c>
      <c r="Q389" s="38">
        <f t="shared" si="104"/>
        <v>34.817918143731873</v>
      </c>
      <c r="R389" s="35">
        <f t="shared" si="105"/>
        <v>0</v>
      </c>
      <c r="S389" s="35">
        <f t="shared" si="106"/>
        <v>220.00000000000003</v>
      </c>
      <c r="T389" s="139">
        <f t="shared" si="107"/>
        <v>2200</v>
      </c>
      <c r="U389" s="35">
        <f t="shared" si="108"/>
        <v>6826.6</v>
      </c>
      <c r="V389" s="39" t="str">
        <f t="shared" si="109"/>
        <v>&lt;90 days</v>
      </c>
      <c r="W389" s="39">
        <f t="shared" si="110"/>
        <v>3</v>
      </c>
      <c r="X389" s="135" t="str">
        <f t="shared" si="111"/>
        <v>C</v>
      </c>
      <c r="Y389" s="39">
        <f t="shared" si="112"/>
        <v>21</v>
      </c>
      <c r="Z389" s="39">
        <f t="shared" si="113"/>
        <v>160.77208178452429</v>
      </c>
      <c r="AA389" s="119"/>
    </row>
    <row r="390" spans="1:27" x14ac:dyDescent="0.25">
      <c r="A390" s="34" t="s">
        <v>736</v>
      </c>
      <c r="B390" s="36" t="s">
        <v>386</v>
      </c>
      <c r="C390" s="166" t="s">
        <v>243</v>
      </c>
      <c r="D390" s="166">
        <v>202</v>
      </c>
      <c r="E390" s="166" t="s">
        <v>3608</v>
      </c>
      <c r="F390" s="167" t="s">
        <v>3608</v>
      </c>
      <c r="G390" s="36" t="s">
        <v>244</v>
      </c>
      <c r="H390" s="36" t="s">
        <v>2370</v>
      </c>
      <c r="I390" s="186">
        <v>2600</v>
      </c>
      <c r="J390" s="168">
        <v>207</v>
      </c>
      <c r="K390" s="133">
        <v>120</v>
      </c>
      <c r="L390" s="150">
        <v>1.85</v>
      </c>
      <c r="M390" s="133">
        <v>0</v>
      </c>
      <c r="N390" s="133">
        <v>60</v>
      </c>
      <c r="O390" s="130">
        <v>323</v>
      </c>
      <c r="P390" s="37">
        <f t="shared" si="114"/>
        <v>382.95000000000005</v>
      </c>
      <c r="Q390" s="38">
        <f t="shared" si="104"/>
        <v>630.55727554179566</v>
      </c>
      <c r="R390" s="35">
        <f t="shared" si="105"/>
        <v>0</v>
      </c>
      <c r="S390" s="35">
        <f t="shared" si="106"/>
        <v>55.5</v>
      </c>
      <c r="T390" s="139">
        <f t="shared" si="107"/>
        <v>222</v>
      </c>
      <c r="U390" s="35">
        <f t="shared" si="108"/>
        <v>597.55000000000007</v>
      </c>
      <c r="V390" s="39" t="str">
        <f t="shared" si="109"/>
        <v>&gt;90 days</v>
      </c>
      <c r="W390" s="39">
        <f t="shared" si="110"/>
        <v>3</v>
      </c>
      <c r="X390" s="135" t="str">
        <f t="shared" si="111"/>
        <v>C</v>
      </c>
      <c r="Y390" s="39">
        <f t="shared" si="112"/>
        <v>21</v>
      </c>
      <c r="Z390" s="39">
        <f t="shared" si="113"/>
        <v>244.3295457799382</v>
      </c>
      <c r="AA390" s="119"/>
    </row>
    <row r="391" spans="1:27" x14ac:dyDescent="0.25">
      <c r="A391" s="34" t="s">
        <v>2792</v>
      </c>
      <c r="B391" s="36" t="s">
        <v>425</v>
      </c>
      <c r="C391" s="166" t="s">
        <v>243</v>
      </c>
      <c r="D391" s="166">
        <v>212</v>
      </c>
      <c r="E391" s="166" t="s">
        <v>3608</v>
      </c>
      <c r="F391" s="167" t="s">
        <v>3608</v>
      </c>
      <c r="G391" s="36" t="s">
        <v>244</v>
      </c>
      <c r="H391" s="36" t="s">
        <v>2370</v>
      </c>
      <c r="I391" s="186">
        <v>2600</v>
      </c>
      <c r="J391" s="168">
        <v>831</v>
      </c>
      <c r="K391" s="133">
        <v>1100</v>
      </c>
      <c r="L391" s="150">
        <v>1.2</v>
      </c>
      <c r="M391" s="133">
        <v>0</v>
      </c>
      <c r="N391" s="133">
        <v>300</v>
      </c>
      <c r="O391" s="130">
        <v>3103</v>
      </c>
      <c r="P391" s="37">
        <f t="shared" si="114"/>
        <v>997.19999999999993</v>
      </c>
      <c r="Q391" s="38">
        <f t="shared" si="104"/>
        <v>24.349017080244924</v>
      </c>
      <c r="R391" s="35">
        <f t="shared" si="105"/>
        <v>0</v>
      </c>
      <c r="S391" s="35">
        <f t="shared" si="106"/>
        <v>180</v>
      </c>
      <c r="T391" s="139">
        <f t="shared" si="107"/>
        <v>1320</v>
      </c>
      <c r="U391" s="35">
        <f t="shared" si="108"/>
        <v>3723.6</v>
      </c>
      <c r="V391" s="39" t="str">
        <f t="shared" si="109"/>
        <v>&lt;30 days</v>
      </c>
      <c r="W391" s="39">
        <f t="shared" si="110"/>
        <v>3</v>
      </c>
      <c r="X391" s="135" t="str">
        <f t="shared" si="111"/>
        <v>B</v>
      </c>
      <c r="Y391" s="39">
        <f t="shared" si="112"/>
        <v>21</v>
      </c>
      <c r="Z391" s="39">
        <f t="shared" si="113"/>
        <v>90.523665991661744</v>
      </c>
      <c r="AA391" s="119"/>
    </row>
    <row r="392" spans="1:27" x14ac:dyDescent="0.25">
      <c r="A392" s="34" t="s">
        <v>2793</v>
      </c>
      <c r="B392" s="36" t="s">
        <v>425</v>
      </c>
      <c r="C392" s="166" t="s">
        <v>243</v>
      </c>
      <c r="D392" s="166">
        <v>202</v>
      </c>
      <c r="E392" s="166" t="s">
        <v>3608</v>
      </c>
      <c r="F392" s="167" t="s">
        <v>3608</v>
      </c>
      <c r="G392" s="36" t="s">
        <v>244</v>
      </c>
      <c r="H392" s="36" t="s">
        <v>2370</v>
      </c>
      <c r="I392" s="186">
        <v>2600</v>
      </c>
      <c r="J392" s="168">
        <v>591</v>
      </c>
      <c r="K392" s="133">
        <v>900</v>
      </c>
      <c r="L392" s="150">
        <v>2.5</v>
      </c>
      <c r="M392" s="133">
        <v>0</v>
      </c>
      <c r="N392" s="133">
        <v>300</v>
      </c>
      <c r="O392" s="130">
        <v>6099</v>
      </c>
      <c r="P392" s="37">
        <f t="shared" si="114"/>
        <v>1477.5</v>
      </c>
      <c r="Q392" s="38">
        <f t="shared" si="104"/>
        <v>49.731923266109199</v>
      </c>
      <c r="R392" s="35">
        <f t="shared" si="105"/>
        <v>0</v>
      </c>
      <c r="S392" s="35">
        <f t="shared" si="106"/>
        <v>375</v>
      </c>
      <c r="T392" s="139">
        <f t="shared" si="107"/>
        <v>2250</v>
      </c>
      <c r="U392" s="35">
        <f t="shared" si="108"/>
        <v>15247.5</v>
      </c>
      <c r="V392" s="39" t="str">
        <f t="shared" si="109"/>
        <v>&lt;90 days</v>
      </c>
      <c r="W392" s="39">
        <f t="shared" si="110"/>
        <v>2</v>
      </c>
      <c r="X392" s="135" t="str">
        <f t="shared" si="111"/>
        <v>B</v>
      </c>
      <c r="Y392" s="39">
        <f t="shared" si="112"/>
        <v>14</v>
      </c>
      <c r="Z392" s="39">
        <f t="shared" si="113"/>
        <v>700.63618465951242</v>
      </c>
      <c r="AA392" s="119"/>
    </row>
    <row r="393" spans="1:27" x14ac:dyDescent="0.25">
      <c r="A393" s="34" t="s">
        <v>2794</v>
      </c>
      <c r="B393" s="36" t="s">
        <v>26</v>
      </c>
      <c r="C393" s="166" t="s">
        <v>243</v>
      </c>
      <c r="D393" s="166">
        <v>202</v>
      </c>
      <c r="E393" s="166" t="s">
        <v>3608</v>
      </c>
      <c r="F393" s="167" t="s">
        <v>3608</v>
      </c>
      <c r="G393" s="36" t="s">
        <v>244</v>
      </c>
      <c r="H393" s="36" t="s">
        <v>2370</v>
      </c>
      <c r="I393" s="186">
        <v>2600</v>
      </c>
      <c r="J393" s="168">
        <v>441</v>
      </c>
      <c r="K393" s="133">
        <v>500</v>
      </c>
      <c r="L393" s="150">
        <v>4.5</v>
      </c>
      <c r="M393" s="133">
        <v>0</v>
      </c>
      <c r="N393" s="133">
        <v>200</v>
      </c>
      <c r="O393" s="130">
        <v>3969</v>
      </c>
      <c r="P393" s="37">
        <f t="shared" si="114"/>
        <v>1984.5</v>
      </c>
      <c r="Q393" s="38">
        <f t="shared" si="104"/>
        <v>54.349962207105065</v>
      </c>
      <c r="R393" s="35">
        <f t="shared" si="105"/>
        <v>0</v>
      </c>
      <c r="S393" s="35">
        <f t="shared" si="106"/>
        <v>450</v>
      </c>
      <c r="T393" s="139">
        <f t="shared" si="107"/>
        <v>2250</v>
      </c>
      <c r="U393" s="35">
        <f t="shared" si="108"/>
        <v>17860.5</v>
      </c>
      <c r="V393" s="39" t="str">
        <f t="shared" si="109"/>
        <v>&lt;90 days</v>
      </c>
      <c r="W393" s="39">
        <f t="shared" si="110"/>
        <v>2</v>
      </c>
      <c r="X393" s="135" t="str">
        <f t="shared" si="111"/>
        <v>B</v>
      </c>
      <c r="Y393" s="39">
        <f t="shared" si="112"/>
        <v>14</v>
      </c>
      <c r="Z393" s="39">
        <f t="shared" si="113"/>
        <v>972.38650872679227</v>
      </c>
      <c r="AA393" s="119"/>
    </row>
    <row r="394" spans="1:27" x14ac:dyDescent="0.25">
      <c r="A394" s="34" t="s">
        <v>2795</v>
      </c>
      <c r="B394" s="36" t="s">
        <v>254</v>
      </c>
      <c r="C394" s="166" t="s">
        <v>243</v>
      </c>
      <c r="D394" s="166">
        <v>202</v>
      </c>
      <c r="E394" s="166" t="s">
        <v>3608</v>
      </c>
      <c r="F394" s="167" t="s">
        <v>3608</v>
      </c>
      <c r="G394" s="36" t="s">
        <v>244</v>
      </c>
      <c r="H394" s="36" t="s">
        <v>2370</v>
      </c>
      <c r="I394" s="186">
        <v>2600</v>
      </c>
      <c r="J394" s="168">
        <v>771</v>
      </c>
      <c r="K394" s="133">
        <v>400</v>
      </c>
      <c r="L394" s="150">
        <v>2.65</v>
      </c>
      <c r="M394" s="133">
        <v>0</v>
      </c>
      <c r="N394" s="133">
        <v>400</v>
      </c>
      <c r="O394" s="130">
        <v>7938</v>
      </c>
      <c r="P394" s="37">
        <f t="shared" si="114"/>
        <v>2043.1499999999999</v>
      </c>
      <c r="Q394" s="38">
        <f t="shared" si="104"/>
        <v>20.277777777777775</v>
      </c>
      <c r="R394" s="35">
        <f t="shared" si="105"/>
        <v>0</v>
      </c>
      <c r="S394" s="35">
        <f t="shared" si="106"/>
        <v>530</v>
      </c>
      <c r="T394" s="139">
        <f t="shared" si="107"/>
        <v>1060</v>
      </c>
      <c r="U394" s="35">
        <f t="shared" si="108"/>
        <v>21035.7</v>
      </c>
      <c r="V394" s="39" t="str">
        <f t="shared" si="109"/>
        <v>&lt;30 days</v>
      </c>
      <c r="W394" s="39">
        <f t="shared" si="110"/>
        <v>2</v>
      </c>
      <c r="X394" s="135" t="str">
        <f t="shared" si="111"/>
        <v>B</v>
      </c>
      <c r="Y394" s="39">
        <f t="shared" si="112"/>
        <v>14</v>
      </c>
      <c r="Z394" s="39">
        <f t="shared" si="113"/>
        <v>417.47432054794513</v>
      </c>
      <c r="AA394" s="119"/>
    </row>
    <row r="395" spans="1:27" x14ac:dyDescent="0.25">
      <c r="A395" s="34" t="s">
        <v>737</v>
      </c>
      <c r="B395" s="36" t="s">
        <v>738</v>
      </c>
      <c r="C395" s="166" t="s">
        <v>197</v>
      </c>
      <c r="D395" s="166">
        <v>212</v>
      </c>
      <c r="E395" s="166" t="s">
        <v>3608</v>
      </c>
      <c r="F395" s="167" t="s">
        <v>3608</v>
      </c>
      <c r="G395" s="36" t="s">
        <v>249</v>
      </c>
      <c r="H395" s="36" t="s">
        <v>249</v>
      </c>
      <c r="I395" s="186" t="s">
        <v>197</v>
      </c>
      <c r="J395" s="168">
        <v>153</v>
      </c>
      <c r="K395" s="133">
        <v>0</v>
      </c>
      <c r="L395" s="150">
        <v>8.6</v>
      </c>
      <c r="M395" s="133">
        <v>0</v>
      </c>
      <c r="N395" s="133">
        <v>0</v>
      </c>
      <c r="O395" s="130">
        <v>2908</v>
      </c>
      <c r="P395" s="37">
        <f t="shared" si="114"/>
        <v>1315.8</v>
      </c>
      <c r="Q395" s="38">
        <f t="shared" si="104"/>
        <v>96.772696011004129</v>
      </c>
      <c r="R395" s="35">
        <f t="shared" si="105"/>
        <v>0</v>
      </c>
      <c r="S395" s="35">
        <f t="shared" si="106"/>
        <v>0</v>
      </c>
      <c r="T395" s="139">
        <f t="shared" si="107"/>
        <v>0</v>
      </c>
      <c r="U395" s="35">
        <f t="shared" si="108"/>
        <v>25008.799999999999</v>
      </c>
      <c r="V395" s="39" t="str">
        <f t="shared" si="109"/>
        <v>&gt;90 days</v>
      </c>
      <c r="W395" s="39">
        <f t="shared" si="110"/>
        <v>2</v>
      </c>
      <c r="X395" s="135" t="str">
        <f t="shared" si="111"/>
        <v>B</v>
      </c>
      <c r="Y395" s="39">
        <f t="shared" si="112"/>
        <v>14</v>
      </c>
      <c r="Z395" s="39">
        <f t="shared" si="113"/>
        <v>742.79347186184111</v>
      </c>
      <c r="AA395" s="119"/>
    </row>
    <row r="396" spans="1:27" x14ac:dyDescent="0.25">
      <c r="A396" s="34" t="s">
        <v>739</v>
      </c>
      <c r="B396" s="36" t="s">
        <v>740</v>
      </c>
      <c r="C396" s="166" t="s">
        <v>197</v>
      </c>
      <c r="D396" s="166">
        <v>202</v>
      </c>
      <c r="E396" s="166" t="s">
        <v>3608</v>
      </c>
      <c r="F396" s="167" t="s">
        <v>3608</v>
      </c>
      <c r="G396" s="36" t="s">
        <v>249</v>
      </c>
      <c r="H396" s="36" t="s">
        <v>249</v>
      </c>
      <c r="I396" s="186" t="s">
        <v>197</v>
      </c>
      <c r="J396" s="168">
        <v>3</v>
      </c>
      <c r="K396" s="133">
        <v>0</v>
      </c>
      <c r="L396" s="150">
        <v>24.67</v>
      </c>
      <c r="M396" s="133">
        <v>0</v>
      </c>
      <c r="N396" s="133">
        <v>0</v>
      </c>
      <c r="O396" s="130">
        <v>8988</v>
      </c>
      <c r="P396" s="37">
        <f t="shared" si="114"/>
        <v>74.010000000000005</v>
      </c>
      <c r="Q396" s="38">
        <f t="shared" si="104"/>
        <v>6.2132843791722294</v>
      </c>
      <c r="R396" s="35">
        <f t="shared" si="105"/>
        <v>0</v>
      </c>
      <c r="S396" s="35">
        <f t="shared" si="106"/>
        <v>0</v>
      </c>
      <c r="T396" s="139">
        <f t="shared" si="107"/>
        <v>0</v>
      </c>
      <c r="U396" s="35">
        <f t="shared" si="108"/>
        <v>221733.96000000002</v>
      </c>
      <c r="V396" s="39" t="str">
        <f t="shared" si="109"/>
        <v>&lt;15 days</v>
      </c>
      <c r="W396" s="39">
        <f t="shared" si="110"/>
        <v>1</v>
      </c>
      <c r="X396" s="135" t="str">
        <f t="shared" si="111"/>
        <v>C</v>
      </c>
      <c r="Y396" s="39">
        <f t="shared" si="112"/>
        <v>7</v>
      </c>
      <c r="Z396" s="39">
        <f t="shared" si="113"/>
        <v>0</v>
      </c>
      <c r="AA396" s="119"/>
    </row>
    <row r="397" spans="1:27" x14ac:dyDescent="0.25">
      <c r="A397" s="34" t="s">
        <v>2796</v>
      </c>
      <c r="B397" s="36" t="s">
        <v>741</v>
      </c>
      <c r="C397" s="166" t="s">
        <v>239</v>
      </c>
      <c r="D397" s="166">
        <v>213</v>
      </c>
      <c r="E397" s="166" t="s">
        <v>3608</v>
      </c>
      <c r="F397" s="167" t="s">
        <v>3608</v>
      </c>
      <c r="G397" s="36" t="s">
        <v>165</v>
      </c>
      <c r="H397" s="36" t="s">
        <v>235</v>
      </c>
      <c r="I397" s="186">
        <v>2100</v>
      </c>
      <c r="J397" s="168">
        <v>57</v>
      </c>
      <c r="K397" s="133">
        <v>0</v>
      </c>
      <c r="L397" s="150">
        <v>144.52000000000001</v>
      </c>
      <c r="M397" s="133">
        <v>0</v>
      </c>
      <c r="N397" s="133">
        <v>0</v>
      </c>
      <c r="O397" s="130">
        <v>382</v>
      </c>
      <c r="P397" s="37">
        <f t="shared" si="114"/>
        <v>8237.6400000000012</v>
      </c>
      <c r="Q397" s="38">
        <f t="shared" si="104"/>
        <v>2.8664921465968587</v>
      </c>
      <c r="R397" s="35">
        <f t="shared" si="105"/>
        <v>0</v>
      </c>
      <c r="S397" s="35">
        <f t="shared" si="106"/>
        <v>0</v>
      </c>
      <c r="T397" s="139">
        <f t="shared" si="107"/>
        <v>0</v>
      </c>
      <c r="U397" s="35">
        <f t="shared" si="108"/>
        <v>55206.640000000007</v>
      </c>
      <c r="V397" s="39" t="str">
        <f t="shared" si="109"/>
        <v>Order specific</v>
      </c>
      <c r="W397" s="39" t="str">
        <f t="shared" si="110"/>
        <v>Order specific</v>
      </c>
      <c r="X397" s="135" t="str">
        <f t="shared" si="111"/>
        <v>A</v>
      </c>
      <c r="Y397" s="39" t="str">
        <f t="shared" si="112"/>
        <v/>
      </c>
      <c r="Z397" s="39">
        <f t="shared" si="113"/>
        <v>0</v>
      </c>
      <c r="AA397" s="119"/>
    </row>
    <row r="398" spans="1:27" x14ac:dyDescent="0.25">
      <c r="A398" s="34" t="s">
        <v>742</v>
      </c>
      <c r="B398" s="36" t="s">
        <v>425</v>
      </c>
      <c r="C398" s="166" t="s">
        <v>243</v>
      </c>
      <c r="D398" s="166">
        <v>202</v>
      </c>
      <c r="E398" s="166" t="s">
        <v>3608</v>
      </c>
      <c r="F398" s="167" t="s">
        <v>3608</v>
      </c>
      <c r="G398" s="36" t="s">
        <v>244</v>
      </c>
      <c r="H398" s="36" t="s">
        <v>2370</v>
      </c>
      <c r="I398" s="186">
        <v>2600</v>
      </c>
      <c r="J398" s="168">
        <v>650</v>
      </c>
      <c r="K398" s="133">
        <v>750</v>
      </c>
      <c r="L398" s="150">
        <v>2.59</v>
      </c>
      <c r="M398" s="133">
        <v>0</v>
      </c>
      <c r="N398" s="133">
        <v>250</v>
      </c>
      <c r="O398" s="130">
        <v>6101</v>
      </c>
      <c r="P398" s="37">
        <f t="shared" si="114"/>
        <v>1683.5</v>
      </c>
      <c r="Q398" s="38">
        <f t="shared" si="104"/>
        <v>3.4100967054581215</v>
      </c>
      <c r="R398" s="35">
        <f t="shared" si="105"/>
        <v>0</v>
      </c>
      <c r="S398" s="35">
        <f t="shared" si="106"/>
        <v>323.75</v>
      </c>
      <c r="T398" s="139">
        <f t="shared" si="107"/>
        <v>1942.5</v>
      </c>
      <c r="U398" s="35">
        <f t="shared" si="108"/>
        <v>15801.589999999998</v>
      </c>
      <c r="V398" s="39" t="str">
        <f t="shared" si="109"/>
        <v>&lt;15 days</v>
      </c>
      <c r="W398" s="39">
        <f t="shared" si="110"/>
        <v>2</v>
      </c>
      <c r="X398" s="135" t="str">
        <f t="shared" si="111"/>
        <v>B</v>
      </c>
      <c r="Y398" s="39">
        <f t="shared" si="112"/>
        <v>14</v>
      </c>
      <c r="Z398" s="39">
        <f t="shared" si="113"/>
        <v>0</v>
      </c>
      <c r="AA398" s="119"/>
    </row>
    <row r="399" spans="1:27" x14ac:dyDescent="0.25">
      <c r="A399" s="34" t="s">
        <v>743</v>
      </c>
      <c r="B399" s="36" t="s">
        <v>744</v>
      </c>
      <c r="C399" s="166" t="s">
        <v>243</v>
      </c>
      <c r="D399" s="166">
        <v>212</v>
      </c>
      <c r="E399" s="166" t="s">
        <v>3608</v>
      </c>
      <c r="F399" s="167" t="s">
        <v>3608</v>
      </c>
      <c r="G399" s="36" t="s">
        <v>244</v>
      </c>
      <c r="H399" s="36" t="s">
        <v>2370</v>
      </c>
      <c r="I399" s="186">
        <v>2600</v>
      </c>
      <c r="J399" s="168">
        <v>251</v>
      </c>
      <c r="K399" s="133">
        <v>120</v>
      </c>
      <c r="L399" s="150">
        <v>2.8</v>
      </c>
      <c r="M399" s="133">
        <v>0</v>
      </c>
      <c r="N399" s="133">
        <v>60</v>
      </c>
      <c r="O399" s="130">
        <v>1065</v>
      </c>
      <c r="P399" s="37">
        <f t="shared" si="114"/>
        <v>702.8</v>
      </c>
      <c r="Q399" s="38">
        <f t="shared" si="104"/>
        <v>222.7699530516432</v>
      </c>
      <c r="R399" s="35">
        <f t="shared" si="105"/>
        <v>0</v>
      </c>
      <c r="S399" s="35">
        <f t="shared" si="106"/>
        <v>84</v>
      </c>
      <c r="T399" s="139">
        <f t="shared" si="107"/>
        <v>336</v>
      </c>
      <c r="U399" s="35">
        <f t="shared" si="108"/>
        <v>2982</v>
      </c>
      <c r="V399" s="39" t="str">
        <f t="shared" si="109"/>
        <v>&gt;90 days</v>
      </c>
      <c r="W399" s="39">
        <f t="shared" si="110"/>
        <v>3</v>
      </c>
      <c r="X399" s="135" t="str">
        <f t="shared" si="111"/>
        <v>C</v>
      </c>
      <c r="Y399" s="39">
        <f t="shared" si="112"/>
        <v>21</v>
      </c>
      <c r="Z399" s="39">
        <f t="shared" si="113"/>
        <v>420.12213900948365</v>
      </c>
      <c r="AA399" s="119"/>
    </row>
    <row r="400" spans="1:27" x14ac:dyDescent="0.25">
      <c r="A400" s="34" t="s">
        <v>745</v>
      </c>
      <c r="B400" s="36" t="s">
        <v>58</v>
      </c>
      <c r="C400" s="166" t="s">
        <v>243</v>
      </c>
      <c r="D400" s="166">
        <v>212</v>
      </c>
      <c r="E400" s="166" t="s">
        <v>3608</v>
      </c>
      <c r="F400" s="167" t="s">
        <v>3608</v>
      </c>
      <c r="G400" s="36" t="s">
        <v>244</v>
      </c>
      <c r="H400" s="36" t="s">
        <v>2370</v>
      </c>
      <c r="I400" s="186">
        <v>2600</v>
      </c>
      <c r="J400" s="168">
        <v>671</v>
      </c>
      <c r="K400" s="133">
        <v>200</v>
      </c>
      <c r="L400" s="150">
        <v>5.17</v>
      </c>
      <c r="M400" s="133">
        <v>0</v>
      </c>
      <c r="N400" s="133">
        <v>200</v>
      </c>
      <c r="O400" s="130">
        <v>7844</v>
      </c>
      <c r="P400" s="37">
        <f t="shared" si="114"/>
        <v>3469.07</v>
      </c>
      <c r="Q400" s="38">
        <f t="shared" si="104"/>
        <v>11.679627740948495</v>
      </c>
      <c r="R400" s="35">
        <f t="shared" si="105"/>
        <v>0</v>
      </c>
      <c r="S400" s="35">
        <f t="shared" si="106"/>
        <v>517</v>
      </c>
      <c r="T400" s="139">
        <f t="shared" si="107"/>
        <v>1034</v>
      </c>
      <c r="U400" s="35">
        <f t="shared" si="108"/>
        <v>40553.479999999996</v>
      </c>
      <c r="V400" s="39" t="str">
        <f t="shared" si="109"/>
        <v>&lt;15 days</v>
      </c>
      <c r="W400" s="39">
        <f t="shared" si="110"/>
        <v>2</v>
      </c>
      <c r="X400" s="135" t="str">
        <f t="shared" si="111"/>
        <v>B</v>
      </c>
      <c r="Y400" s="39">
        <f t="shared" si="112"/>
        <v>14</v>
      </c>
      <c r="Z400" s="39">
        <f t="shared" si="113"/>
        <v>0</v>
      </c>
      <c r="AA400" s="119"/>
    </row>
    <row r="401" spans="1:27" x14ac:dyDescent="0.25">
      <c r="A401" s="34" t="s">
        <v>2797</v>
      </c>
      <c r="B401" s="36" t="s">
        <v>746</v>
      </c>
      <c r="C401" s="166" t="s">
        <v>197</v>
      </c>
      <c r="D401" s="166">
        <v>202</v>
      </c>
      <c r="E401" s="166" t="s">
        <v>3608</v>
      </c>
      <c r="F401" s="167" t="s">
        <v>3608</v>
      </c>
      <c r="G401" s="36" t="s">
        <v>249</v>
      </c>
      <c r="H401" s="36" t="s">
        <v>249</v>
      </c>
      <c r="I401" s="186" t="s">
        <v>197</v>
      </c>
      <c r="J401" s="168">
        <v>3</v>
      </c>
      <c r="K401" s="133">
        <v>0</v>
      </c>
      <c r="L401" s="150">
        <v>42.73</v>
      </c>
      <c r="M401" s="133">
        <v>0</v>
      </c>
      <c r="N401" s="133">
        <v>0</v>
      </c>
      <c r="O401" s="130">
        <v>945</v>
      </c>
      <c r="P401" s="37">
        <f t="shared" si="114"/>
        <v>128.19</v>
      </c>
      <c r="Q401" s="38">
        <f t="shared" si="104"/>
        <v>259.16931216931215</v>
      </c>
      <c r="R401" s="35">
        <f t="shared" si="105"/>
        <v>0</v>
      </c>
      <c r="S401" s="35">
        <f t="shared" si="106"/>
        <v>0</v>
      </c>
      <c r="T401" s="139">
        <f t="shared" si="107"/>
        <v>0</v>
      </c>
      <c r="U401" s="35">
        <f t="shared" si="108"/>
        <v>40379.85</v>
      </c>
      <c r="V401" s="39" t="str">
        <f t="shared" si="109"/>
        <v>&gt;90 days</v>
      </c>
      <c r="W401" s="39">
        <f t="shared" si="110"/>
        <v>2</v>
      </c>
      <c r="X401" s="135" t="str">
        <f t="shared" si="111"/>
        <v>C</v>
      </c>
      <c r="Y401" s="39">
        <f t="shared" si="112"/>
        <v>14</v>
      </c>
      <c r="Z401" s="39">
        <f t="shared" si="113"/>
        <v>80.035122793622278</v>
      </c>
      <c r="AA401" s="119"/>
    </row>
    <row r="402" spans="1:27" x14ac:dyDescent="0.25">
      <c r="A402" s="34" t="s">
        <v>747</v>
      </c>
      <c r="B402" s="36" t="s">
        <v>748</v>
      </c>
      <c r="C402" s="166" t="s">
        <v>239</v>
      </c>
      <c r="D402" s="166">
        <v>202</v>
      </c>
      <c r="E402" s="166" t="s">
        <v>3608</v>
      </c>
      <c r="F402" s="167" t="s">
        <v>3608</v>
      </c>
      <c r="G402" s="36" t="s">
        <v>165</v>
      </c>
      <c r="H402" s="36" t="s">
        <v>235</v>
      </c>
      <c r="I402" s="186">
        <v>2100</v>
      </c>
      <c r="J402" s="168">
        <v>18</v>
      </c>
      <c r="K402" s="133">
        <v>32</v>
      </c>
      <c r="L402" s="150">
        <v>3.41</v>
      </c>
      <c r="M402" s="133">
        <v>0</v>
      </c>
      <c r="N402" s="133">
        <v>0</v>
      </c>
      <c r="O402" s="130">
        <v>183</v>
      </c>
      <c r="P402" s="37">
        <f t="shared" si="114"/>
        <v>61.38</v>
      </c>
      <c r="Q402" s="38">
        <f t="shared" si="104"/>
        <v>5.9836065573770494</v>
      </c>
      <c r="R402" s="35">
        <f t="shared" si="105"/>
        <v>0</v>
      </c>
      <c r="S402" s="35">
        <f t="shared" si="106"/>
        <v>0</v>
      </c>
      <c r="T402" s="139">
        <f t="shared" si="107"/>
        <v>109.12</v>
      </c>
      <c r="U402" s="35">
        <f t="shared" si="108"/>
        <v>624.03</v>
      </c>
      <c r="V402" s="39" t="str">
        <f t="shared" si="109"/>
        <v>Order specific</v>
      </c>
      <c r="W402" s="39" t="str">
        <f t="shared" si="110"/>
        <v>Order specific</v>
      </c>
      <c r="X402" s="135" t="str">
        <f t="shared" si="111"/>
        <v>C</v>
      </c>
      <c r="Y402" s="39" t="str">
        <f t="shared" si="112"/>
        <v/>
      </c>
      <c r="Z402" s="39">
        <f t="shared" si="113"/>
        <v>0</v>
      </c>
      <c r="AA402" s="119"/>
    </row>
    <row r="403" spans="1:27" x14ac:dyDescent="0.25">
      <c r="A403" s="34" t="s">
        <v>749</v>
      </c>
      <c r="B403" s="36" t="s">
        <v>601</v>
      </c>
      <c r="C403" s="166" t="s">
        <v>239</v>
      </c>
      <c r="D403" s="166">
        <v>202</v>
      </c>
      <c r="E403" s="166" t="s">
        <v>3608</v>
      </c>
      <c r="F403" s="167" t="s">
        <v>3608</v>
      </c>
      <c r="G403" s="36" t="s">
        <v>165</v>
      </c>
      <c r="H403" s="36" t="s">
        <v>235</v>
      </c>
      <c r="I403" s="186">
        <v>2100</v>
      </c>
      <c r="J403" s="168">
        <v>20</v>
      </c>
      <c r="K403" s="133">
        <v>30</v>
      </c>
      <c r="L403" s="150">
        <v>2</v>
      </c>
      <c r="M403" s="133">
        <v>0</v>
      </c>
      <c r="N403" s="133">
        <v>0</v>
      </c>
      <c r="O403" s="130">
        <v>183</v>
      </c>
      <c r="P403" s="37">
        <f t="shared" si="114"/>
        <v>40</v>
      </c>
      <c r="Q403" s="38">
        <f t="shared" si="104"/>
        <v>35.901639344262293</v>
      </c>
      <c r="R403" s="35">
        <f t="shared" si="105"/>
        <v>0</v>
      </c>
      <c r="S403" s="35">
        <f t="shared" si="106"/>
        <v>0</v>
      </c>
      <c r="T403" s="139">
        <f t="shared" si="107"/>
        <v>60</v>
      </c>
      <c r="U403" s="35">
        <f t="shared" si="108"/>
        <v>366</v>
      </c>
      <c r="V403" s="39" t="str">
        <f t="shared" si="109"/>
        <v>Order specific</v>
      </c>
      <c r="W403" s="39" t="str">
        <f t="shared" si="110"/>
        <v>Order specific</v>
      </c>
      <c r="X403" s="135" t="str">
        <f t="shared" si="111"/>
        <v>C</v>
      </c>
      <c r="Y403" s="39" t="str">
        <f t="shared" si="112"/>
        <v/>
      </c>
      <c r="Z403" s="39">
        <f t="shared" si="113"/>
        <v>0</v>
      </c>
      <c r="AA403" s="119"/>
    </row>
    <row r="404" spans="1:27" x14ac:dyDescent="0.25">
      <c r="A404" s="34" t="s">
        <v>750</v>
      </c>
      <c r="B404" s="36" t="s">
        <v>751</v>
      </c>
      <c r="C404" s="166" t="s">
        <v>197</v>
      </c>
      <c r="D404" s="166">
        <v>202</v>
      </c>
      <c r="E404" s="166" t="s">
        <v>3608</v>
      </c>
      <c r="F404" s="167" t="s">
        <v>3608</v>
      </c>
      <c r="G404" s="36" t="s">
        <v>249</v>
      </c>
      <c r="H404" s="36" t="s">
        <v>249</v>
      </c>
      <c r="I404" s="186" t="s">
        <v>197</v>
      </c>
      <c r="J404" s="168">
        <v>15</v>
      </c>
      <c r="K404" s="133">
        <v>0</v>
      </c>
      <c r="L404" s="150">
        <v>96.33</v>
      </c>
      <c r="M404" s="133">
        <v>0</v>
      </c>
      <c r="N404" s="133">
        <v>0</v>
      </c>
      <c r="O404" s="130">
        <v>12046</v>
      </c>
      <c r="P404" s="37">
        <f t="shared" si="114"/>
        <v>1444.95</v>
      </c>
      <c r="Q404" s="38">
        <f t="shared" ref="Q404:Q467" si="115">+IF(O404=0,"",J403/O404*365)</f>
        <v>0.60601029387348493</v>
      </c>
      <c r="R404" s="35">
        <f t="shared" ref="R404:R467" si="116">+L404*M404</f>
        <v>0</v>
      </c>
      <c r="S404" s="35">
        <f t="shared" ref="S404:S467" si="117">+L404*N404/2</f>
        <v>0</v>
      </c>
      <c r="T404" s="139">
        <f t="shared" ref="T404:T467" si="118">+L404*K404</f>
        <v>0</v>
      </c>
      <c r="U404" s="35">
        <f t="shared" ref="U404:U467" si="119">+L404*O404</f>
        <v>1160391.18</v>
      </c>
      <c r="V404" s="39" t="str">
        <f t="shared" ref="V404:V467" si="120">IF(G404="Order specific",G404,IF(O404="","Not moving",IF(Q404&lt;15,"&lt;15 days",IF(Q404&lt;30,"&lt;30 days",IF(Q404&lt;90,"&lt;90 days","&gt;90 days")))))</f>
        <v>&lt;15 days</v>
      </c>
      <c r="W404" s="39">
        <f t="shared" ref="W404:W467" si="121">IF(G404="Order specific",G404,IF(U404=0,4,IF(U404&gt;PERCENTILE(U:U,0.9),1,IF(U404&gt;PERCENTILE(U:U,0.6),2,3))))</f>
        <v>1</v>
      </c>
      <c r="X404" s="135" t="str">
        <f t="shared" ref="X404:X467" si="122">IF(P404=0,"D",IF(P404&gt;PERCENTILE(P:P,0.9),"A",IF(P404&gt;PERCENTILE(P:P,0.6),"B","C")))</f>
        <v>B</v>
      </c>
      <c r="Y404" s="39">
        <f t="shared" ref="Y404:Y467" si="123">+IF(W404="Order Specific","",IF(W404=4,0,W404*7+IF(I404="Imported",14,0)))</f>
        <v>7</v>
      </c>
      <c r="Z404" s="39">
        <f t="shared" ref="Z404:Z467" si="124">(IF(Y404="",0,IF(Y404=0,P404,P404-IF(Q404&gt;Y404,P404/Q404*Y404,P404))))*66%</f>
        <v>0</v>
      </c>
      <c r="AA404" s="119"/>
    </row>
    <row r="405" spans="1:27" x14ac:dyDescent="0.25">
      <c r="A405" s="34" t="s">
        <v>752</v>
      </c>
      <c r="B405" s="36" t="s">
        <v>751</v>
      </c>
      <c r="C405" s="166" t="s">
        <v>197</v>
      </c>
      <c r="D405" s="166">
        <v>202</v>
      </c>
      <c r="E405" s="166" t="s">
        <v>3608</v>
      </c>
      <c r="F405" s="167" t="s">
        <v>3608</v>
      </c>
      <c r="G405" s="36" t="s">
        <v>249</v>
      </c>
      <c r="H405" s="36" t="s">
        <v>249</v>
      </c>
      <c r="I405" s="186" t="s">
        <v>197</v>
      </c>
      <c r="J405" s="168">
        <v>2</v>
      </c>
      <c r="K405" s="133">
        <v>0</v>
      </c>
      <c r="L405" s="150">
        <v>121.33</v>
      </c>
      <c r="M405" s="133">
        <v>0</v>
      </c>
      <c r="N405" s="133">
        <v>0</v>
      </c>
      <c r="O405" s="130">
        <v>6010</v>
      </c>
      <c r="P405" s="37">
        <f t="shared" si="114"/>
        <v>242.66</v>
      </c>
      <c r="Q405" s="38">
        <f t="shared" si="115"/>
        <v>0.910981697171381</v>
      </c>
      <c r="R405" s="35">
        <f t="shared" si="116"/>
        <v>0</v>
      </c>
      <c r="S405" s="35">
        <f t="shared" si="117"/>
        <v>0</v>
      </c>
      <c r="T405" s="139">
        <f t="shared" si="118"/>
        <v>0</v>
      </c>
      <c r="U405" s="35">
        <f t="shared" si="119"/>
        <v>729193.3</v>
      </c>
      <c r="V405" s="39" t="str">
        <f t="shared" si="120"/>
        <v>&lt;15 days</v>
      </c>
      <c r="W405" s="39">
        <f t="shared" si="121"/>
        <v>1</v>
      </c>
      <c r="X405" s="135" t="str">
        <f t="shared" si="122"/>
        <v>C</v>
      </c>
      <c r="Y405" s="39">
        <f t="shared" si="123"/>
        <v>7</v>
      </c>
      <c r="Z405" s="39">
        <f t="shared" si="124"/>
        <v>0</v>
      </c>
      <c r="AA405" s="119"/>
    </row>
    <row r="406" spans="1:27" x14ac:dyDescent="0.25">
      <c r="A406" s="34" t="s">
        <v>753</v>
      </c>
      <c r="B406" s="36" t="s">
        <v>754</v>
      </c>
      <c r="C406" s="166" t="s">
        <v>197</v>
      </c>
      <c r="D406" s="166">
        <v>202</v>
      </c>
      <c r="E406" s="166" t="s">
        <v>3608</v>
      </c>
      <c r="F406" s="167" t="s">
        <v>3608</v>
      </c>
      <c r="G406" s="36" t="s">
        <v>249</v>
      </c>
      <c r="H406" s="36" t="s">
        <v>249</v>
      </c>
      <c r="I406" s="186" t="s">
        <v>197</v>
      </c>
      <c r="J406" s="168">
        <v>27</v>
      </c>
      <c r="K406" s="133">
        <v>0</v>
      </c>
      <c r="L406" s="150">
        <v>36.54</v>
      </c>
      <c r="M406" s="133">
        <v>0</v>
      </c>
      <c r="N406" s="133">
        <v>0</v>
      </c>
      <c r="O406" s="130">
        <v>3214</v>
      </c>
      <c r="P406" s="37">
        <f t="shared" si="114"/>
        <v>986.57999999999993</v>
      </c>
      <c r="Q406" s="38">
        <f t="shared" si="115"/>
        <v>0.22713130056004979</v>
      </c>
      <c r="R406" s="35">
        <f t="shared" si="116"/>
        <v>0</v>
      </c>
      <c r="S406" s="35">
        <f t="shared" si="117"/>
        <v>0</v>
      </c>
      <c r="T406" s="139">
        <f t="shared" si="118"/>
        <v>0</v>
      </c>
      <c r="U406" s="35">
        <f t="shared" si="119"/>
        <v>117439.56</v>
      </c>
      <c r="V406" s="39" t="str">
        <f t="shared" si="120"/>
        <v>&lt;15 days</v>
      </c>
      <c r="W406" s="39">
        <f t="shared" si="121"/>
        <v>2</v>
      </c>
      <c r="X406" s="135" t="str">
        <f t="shared" si="122"/>
        <v>B</v>
      </c>
      <c r="Y406" s="39">
        <f t="shared" si="123"/>
        <v>14</v>
      </c>
      <c r="Z406" s="39">
        <f t="shared" si="124"/>
        <v>0</v>
      </c>
      <c r="AA406" s="119"/>
    </row>
    <row r="407" spans="1:27" x14ac:dyDescent="0.25">
      <c r="A407" s="34" t="s">
        <v>755</v>
      </c>
      <c r="B407" s="36" t="s">
        <v>756</v>
      </c>
      <c r="C407" s="166" t="s">
        <v>243</v>
      </c>
      <c r="D407" s="166">
        <v>202</v>
      </c>
      <c r="E407" s="166" t="s">
        <v>3608</v>
      </c>
      <c r="F407" s="167" t="s">
        <v>3608</v>
      </c>
      <c r="G407" s="36" t="s">
        <v>244</v>
      </c>
      <c r="H407" s="36" t="s">
        <v>2370</v>
      </c>
      <c r="I407" s="186">
        <v>2600</v>
      </c>
      <c r="J407" s="168">
        <v>213</v>
      </c>
      <c r="K407" s="133">
        <v>1500</v>
      </c>
      <c r="L407" s="150">
        <v>4</v>
      </c>
      <c r="M407" s="133">
        <v>0</v>
      </c>
      <c r="N407" s="133">
        <v>500</v>
      </c>
      <c r="O407" s="130">
        <v>7045</v>
      </c>
      <c r="P407" s="37">
        <f t="shared" si="114"/>
        <v>852</v>
      </c>
      <c r="Q407" s="38">
        <f t="shared" si="115"/>
        <v>1.3988644428672818</v>
      </c>
      <c r="R407" s="35">
        <f t="shared" si="116"/>
        <v>0</v>
      </c>
      <c r="S407" s="35">
        <f t="shared" si="117"/>
        <v>1000</v>
      </c>
      <c r="T407" s="139">
        <f t="shared" si="118"/>
        <v>6000</v>
      </c>
      <c r="U407" s="35">
        <f t="shared" si="119"/>
        <v>28180</v>
      </c>
      <c r="V407" s="39" t="str">
        <f t="shared" si="120"/>
        <v>&lt;15 days</v>
      </c>
      <c r="W407" s="39">
        <f t="shared" si="121"/>
        <v>2</v>
      </c>
      <c r="X407" s="135" t="str">
        <f t="shared" si="122"/>
        <v>C</v>
      </c>
      <c r="Y407" s="39">
        <f t="shared" si="123"/>
        <v>14</v>
      </c>
      <c r="Z407" s="39">
        <f t="shared" si="124"/>
        <v>0</v>
      </c>
      <c r="AA407" s="119"/>
    </row>
    <row r="408" spans="1:27" x14ac:dyDescent="0.25">
      <c r="A408" s="34" t="s">
        <v>757</v>
      </c>
      <c r="B408" s="36" t="s">
        <v>758</v>
      </c>
      <c r="C408" s="166" t="s">
        <v>243</v>
      </c>
      <c r="D408" s="166">
        <v>202</v>
      </c>
      <c r="E408" s="166" t="s">
        <v>3608</v>
      </c>
      <c r="F408" s="167" t="s">
        <v>3608</v>
      </c>
      <c r="G408" s="36" t="s">
        <v>244</v>
      </c>
      <c r="H408" s="36" t="s">
        <v>2370</v>
      </c>
      <c r="I408" s="186">
        <v>2600</v>
      </c>
      <c r="J408" s="168">
        <v>838</v>
      </c>
      <c r="K408" s="133">
        <v>1000</v>
      </c>
      <c r="L408" s="150">
        <v>4</v>
      </c>
      <c r="M408" s="133">
        <v>0</v>
      </c>
      <c r="N408" s="133">
        <v>250</v>
      </c>
      <c r="O408" s="130">
        <v>1490</v>
      </c>
      <c r="P408" s="37">
        <f t="shared" si="114"/>
        <v>3352</v>
      </c>
      <c r="Q408" s="38">
        <f t="shared" si="115"/>
        <v>52.177852348993291</v>
      </c>
      <c r="R408" s="35">
        <f t="shared" si="116"/>
        <v>0</v>
      </c>
      <c r="S408" s="35">
        <f t="shared" si="117"/>
        <v>500</v>
      </c>
      <c r="T408" s="139">
        <f t="shared" si="118"/>
        <v>4000</v>
      </c>
      <c r="U408" s="35">
        <f t="shared" si="119"/>
        <v>5960</v>
      </c>
      <c r="V408" s="39" t="str">
        <f t="shared" si="120"/>
        <v>&lt;90 days</v>
      </c>
      <c r="W408" s="39">
        <f t="shared" si="121"/>
        <v>3</v>
      </c>
      <c r="X408" s="135" t="str">
        <f t="shared" si="122"/>
        <v>B</v>
      </c>
      <c r="Y408" s="39">
        <f t="shared" si="123"/>
        <v>21</v>
      </c>
      <c r="Z408" s="39">
        <f t="shared" si="124"/>
        <v>1321.9284275516111</v>
      </c>
      <c r="AA408" s="119"/>
    </row>
    <row r="409" spans="1:27" x14ac:dyDescent="0.25">
      <c r="A409" s="34" t="s">
        <v>759</v>
      </c>
      <c r="B409" s="36" t="s">
        <v>760</v>
      </c>
      <c r="C409" s="166" t="s">
        <v>243</v>
      </c>
      <c r="D409" s="166">
        <v>202</v>
      </c>
      <c r="E409" s="166" t="s">
        <v>3608</v>
      </c>
      <c r="F409" s="167" t="s">
        <v>3608</v>
      </c>
      <c r="G409" s="36" t="s">
        <v>244</v>
      </c>
      <c r="H409" s="36" t="s">
        <v>2370</v>
      </c>
      <c r="I409" s="186">
        <v>2600</v>
      </c>
      <c r="J409" s="168">
        <v>316</v>
      </c>
      <c r="K409" s="133">
        <v>750</v>
      </c>
      <c r="L409" s="150">
        <v>4</v>
      </c>
      <c r="M409" s="133">
        <v>0</v>
      </c>
      <c r="N409" s="133">
        <v>250</v>
      </c>
      <c r="O409" s="130">
        <v>6102</v>
      </c>
      <c r="P409" s="37">
        <f t="shared" si="114"/>
        <v>1264</v>
      </c>
      <c r="Q409" s="38">
        <f t="shared" si="115"/>
        <v>50.126188135037694</v>
      </c>
      <c r="R409" s="35">
        <f t="shared" si="116"/>
        <v>0</v>
      </c>
      <c r="S409" s="35">
        <f t="shared" si="117"/>
        <v>500</v>
      </c>
      <c r="T409" s="139">
        <f t="shared" si="118"/>
        <v>3000</v>
      </c>
      <c r="U409" s="35">
        <f t="shared" si="119"/>
        <v>24408</v>
      </c>
      <c r="V409" s="39" t="str">
        <f t="shared" si="120"/>
        <v>&lt;90 days</v>
      </c>
      <c r="W409" s="39">
        <f t="shared" si="121"/>
        <v>2</v>
      </c>
      <c r="X409" s="135" t="str">
        <f t="shared" si="122"/>
        <v>B</v>
      </c>
      <c r="Y409" s="39">
        <f t="shared" si="123"/>
        <v>14</v>
      </c>
      <c r="Z409" s="39">
        <f t="shared" si="124"/>
        <v>601.24083460293582</v>
      </c>
      <c r="AA409" s="119"/>
    </row>
    <row r="410" spans="1:27" x14ac:dyDescent="0.25">
      <c r="A410" s="34" t="s">
        <v>2798</v>
      </c>
      <c r="B410" s="36" t="s">
        <v>761</v>
      </c>
      <c r="C410" s="166" t="s">
        <v>243</v>
      </c>
      <c r="D410" s="166">
        <v>202</v>
      </c>
      <c r="E410" s="166" t="s">
        <v>3608</v>
      </c>
      <c r="F410" s="167" t="s">
        <v>3608</v>
      </c>
      <c r="G410" s="36" t="s">
        <v>244</v>
      </c>
      <c r="H410" s="36" t="s">
        <v>2370</v>
      </c>
      <c r="I410" s="186">
        <v>2600</v>
      </c>
      <c r="J410" s="168">
        <v>517</v>
      </c>
      <c r="K410" s="133">
        <v>600</v>
      </c>
      <c r="L410" s="150">
        <v>1.1499999999999999</v>
      </c>
      <c r="M410" s="133">
        <v>0</v>
      </c>
      <c r="N410" s="133">
        <v>100</v>
      </c>
      <c r="O410" s="130">
        <v>363</v>
      </c>
      <c r="P410" s="37">
        <f t="shared" si="114"/>
        <v>594.54999999999995</v>
      </c>
      <c r="Q410" s="38">
        <f t="shared" si="115"/>
        <v>317.74104683195594</v>
      </c>
      <c r="R410" s="35">
        <f t="shared" si="116"/>
        <v>0</v>
      </c>
      <c r="S410" s="35">
        <f t="shared" si="117"/>
        <v>57.499999999999993</v>
      </c>
      <c r="T410" s="139">
        <f t="shared" si="118"/>
        <v>690</v>
      </c>
      <c r="U410" s="35">
        <f t="shared" si="119"/>
        <v>417.45</v>
      </c>
      <c r="V410" s="39" t="str">
        <f t="shared" si="120"/>
        <v>&gt;90 days</v>
      </c>
      <c r="W410" s="39">
        <f t="shared" si="121"/>
        <v>3</v>
      </c>
      <c r="X410" s="135" t="str">
        <f t="shared" si="122"/>
        <v>C</v>
      </c>
      <c r="Y410" s="39">
        <f t="shared" si="123"/>
        <v>21</v>
      </c>
      <c r="Z410" s="39">
        <f t="shared" si="124"/>
        <v>366.46847538581579</v>
      </c>
      <c r="AA410" s="119"/>
    </row>
    <row r="411" spans="1:27" x14ac:dyDescent="0.25">
      <c r="A411" s="34" t="s">
        <v>762</v>
      </c>
      <c r="B411" s="36" t="s">
        <v>763</v>
      </c>
      <c r="C411" s="166" t="s">
        <v>243</v>
      </c>
      <c r="D411" s="166">
        <v>202</v>
      </c>
      <c r="E411" s="166" t="s">
        <v>3608</v>
      </c>
      <c r="F411" s="167" t="s">
        <v>3608</v>
      </c>
      <c r="G411" s="36" t="s">
        <v>244</v>
      </c>
      <c r="H411" s="36" t="s">
        <v>2370</v>
      </c>
      <c r="I411" s="186">
        <v>2600</v>
      </c>
      <c r="J411" s="168">
        <v>22</v>
      </c>
      <c r="K411" s="133">
        <v>420</v>
      </c>
      <c r="L411" s="150">
        <v>4.0999999999999996</v>
      </c>
      <c r="M411" s="133">
        <v>0</v>
      </c>
      <c r="N411" s="133">
        <v>60</v>
      </c>
      <c r="O411" s="130">
        <v>303</v>
      </c>
      <c r="P411" s="37">
        <f t="shared" si="114"/>
        <v>90.199999999999989</v>
      </c>
      <c r="Q411" s="38">
        <f t="shared" si="115"/>
        <v>622.78877887788781</v>
      </c>
      <c r="R411" s="35">
        <f t="shared" si="116"/>
        <v>0</v>
      </c>
      <c r="S411" s="35">
        <f t="shared" si="117"/>
        <v>122.99999999999999</v>
      </c>
      <c r="T411" s="139">
        <f t="shared" si="118"/>
        <v>1721.9999999999998</v>
      </c>
      <c r="U411" s="35">
        <f t="shared" si="119"/>
        <v>1242.3</v>
      </c>
      <c r="V411" s="39" t="str">
        <f t="shared" si="120"/>
        <v>&gt;90 days</v>
      </c>
      <c r="W411" s="39">
        <f t="shared" si="121"/>
        <v>3</v>
      </c>
      <c r="X411" s="135" t="str">
        <f t="shared" si="122"/>
        <v>C</v>
      </c>
      <c r="Y411" s="39">
        <f t="shared" si="123"/>
        <v>21</v>
      </c>
      <c r="Z411" s="39">
        <f t="shared" si="124"/>
        <v>57.524622792188858</v>
      </c>
      <c r="AA411" s="119"/>
    </row>
    <row r="412" spans="1:27" x14ac:dyDescent="0.25">
      <c r="A412" s="34" t="s">
        <v>764</v>
      </c>
      <c r="B412" s="36" t="s">
        <v>765</v>
      </c>
      <c r="C412" s="166" t="s">
        <v>239</v>
      </c>
      <c r="D412" s="166">
        <v>202</v>
      </c>
      <c r="E412" s="166" t="s">
        <v>3608</v>
      </c>
      <c r="F412" s="167" t="s">
        <v>3608</v>
      </c>
      <c r="G412" s="36" t="s">
        <v>165</v>
      </c>
      <c r="H412" s="36" t="s">
        <v>235</v>
      </c>
      <c r="I412" s="186">
        <v>2100</v>
      </c>
      <c r="J412" s="168">
        <v>254</v>
      </c>
      <c r="K412" s="133">
        <v>0</v>
      </c>
      <c r="L412" s="150">
        <v>1.85</v>
      </c>
      <c r="M412" s="133">
        <v>0</v>
      </c>
      <c r="N412" s="133">
        <v>0</v>
      </c>
      <c r="O412" s="130">
        <v>220</v>
      </c>
      <c r="P412" s="37">
        <f t="shared" si="114"/>
        <v>469.90000000000003</v>
      </c>
      <c r="Q412" s="38">
        <f t="shared" si="115"/>
        <v>36.5</v>
      </c>
      <c r="R412" s="35">
        <f t="shared" si="116"/>
        <v>0</v>
      </c>
      <c r="S412" s="35">
        <f t="shared" si="117"/>
        <v>0</v>
      </c>
      <c r="T412" s="139">
        <f t="shared" si="118"/>
        <v>0</v>
      </c>
      <c r="U412" s="35">
        <f t="shared" si="119"/>
        <v>407</v>
      </c>
      <c r="V412" s="39" t="str">
        <f t="shared" si="120"/>
        <v>Order specific</v>
      </c>
      <c r="W412" s="39" t="str">
        <f t="shared" si="121"/>
        <v>Order specific</v>
      </c>
      <c r="X412" s="135" t="str">
        <f t="shared" si="122"/>
        <v>C</v>
      </c>
      <c r="Y412" s="39" t="str">
        <f t="shared" si="123"/>
        <v/>
      </c>
      <c r="Z412" s="39">
        <f t="shared" si="124"/>
        <v>0</v>
      </c>
      <c r="AA412" s="119"/>
    </row>
    <row r="413" spans="1:27" x14ac:dyDescent="0.25">
      <c r="A413" s="34" t="s">
        <v>2799</v>
      </c>
      <c r="B413" s="36" t="s">
        <v>766</v>
      </c>
      <c r="C413" s="166" t="s">
        <v>239</v>
      </c>
      <c r="D413" s="166">
        <v>202</v>
      </c>
      <c r="E413" s="166" t="s">
        <v>3608</v>
      </c>
      <c r="F413" s="167" t="s">
        <v>3608</v>
      </c>
      <c r="G413" s="36" t="s">
        <v>165</v>
      </c>
      <c r="H413" s="36" t="s">
        <v>235</v>
      </c>
      <c r="I413" s="186">
        <v>2100</v>
      </c>
      <c r="J413" s="168">
        <v>13</v>
      </c>
      <c r="K413" s="133">
        <v>0</v>
      </c>
      <c r="L413" s="150">
        <v>8.98</v>
      </c>
      <c r="M413" s="133">
        <v>0</v>
      </c>
      <c r="N413" s="133">
        <v>0</v>
      </c>
      <c r="O413" s="130">
        <v>36</v>
      </c>
      <c r="P413" s="37">
        <f t="shared" si="114"/>
        <v>116.74000000000001</v>
      </c>
      <c r="Q413" s="38">
        <f t="shared" si="115"/>
        <v>2575.2777777777778</v>
      </c>
      <c r="R413" s="35">
        <f t="shared" si="116"/>
        <v>0</v>
      </c>
      <c r="S413" s="35">
        <f t="shared" si="117"/>
        <v>0</v>
      </c>
      <c r="T413" s="139">
        <f t="shared" si="118"/>
        <v>0</v>
      </c>
      <c r="U413" s="35">
        <f t="shared" si="119"/>
        <v>323.28000000000003</v>
      </c>
      <c r="V413" s="39" t="str">
        <f t="shared" si="120"/>
        <v>Order specific</v>
      </c>
      <c r="W413" s="39" t="str">
        <f t="shared" si="121"/>
        <v>Order specific</v>
      </c>
      <c r="X413" s="135" t="str">
        <f t="shared" si="122"/>
        <v>C</v>
      </c>
      <c r="Y413" s="39" t="str">
        <f t="shared" si="123"/>
        <v/>
      </c>
      <c r="Z413" s="39">
        <f t="shared" si="124"/>
        <v>0</v>
      </c>
      <c r="AA413" s="119"/>
    </row>
    <row r="414" spans="1:27" x14ac:dyDescent="0.25">
      <c r="A414" s="34" t="s">
        <v>2800</v>
      </c>
      <c r="B414" s="36" t="s">
        <v>766</v>
      </c>
      <c r="C414" s="166" t="s">
        <v>239</v>
      </c>
      <c r="D414" s="166">
        <v>212</v>
      </c>
      <c r="E414" s="166" t="s">
        <v>3608</v>
      </c>
      <c r="F414" s="167" t="s">
        <v>3608</v>
      </c>
      <c r="G414" s="36" t="s">
        <v>165</v>
      </c>
      <c r="H414" s="36" t="s">
        <v>235</v>
      </c>
      <c r="I414" s="186">
        <v>2100</v>
      </c>
      <c r="J414" s="168">
        <v>7</v>
      </c>
      <c r="K414" s="133">
        <v>0</v>
      </c>
      <c r="L414" s="150">
        <v>22.8</v>
      </c>
      <c r="M414" s="133">
        <v>0</v>
      </c>
      <c r="N414" s="133">
        <v>0</v>
      </c>
      <c r="O414" s="130">
        <v>12</v>
      </c>
      <c r="P414" s="37">
        <f t="shared" si="114"/>
        <v>159.6</v>
      </c>
      <c r="Q414" s="38">
        <f t="shared" si="115"/>
        <v>395.41666666666663</v>
      </c>
      <c r="R414" s="35">
        <f t="shared" si="116"/>
        <v>0</v>
      </c>
      <c r="S414" s="35">
        <f t="shared" si="117"/>
        <v>0</v>
      </c>
      <c r="T414" s="139">
        <f t="shared" si="118"/>
        <v>0</v>
      </c>
      <c r="U414" s="35">
        <f t="shared" si="119"/>
        <v>273.60000000000002</v>
      </c>
      <c r="V414" s="39" t="str">
        <f t="shared" si="120"/>
        <v>Order specific</v>
      </c>
      <c r="W414" s="39" t="str">
        <f t="shared" si="121"/>
        <v>Order specific</v>
      </c>
      <c r="X414" s="135" t="str">
        <f t="shared" si="122"/>
        <v>C</v>
      </c>
      <c r="Y414" s="39" t="str">
        <f t="shared" si="123"/>
        <v/>
      </c>
      <c r="Z414" s="39">
        <f t="shared" si="124"/>
        <v>0</v>
      </c>
      <c r="AA414" s="119"/>
    </row>
    <row r="415" spans="1:27" x14ac:dyDescent="0.25">
      <c r="A415" s="34" t="s">
        <v>2801</v>
      </c>
      <c r="B415" s="36" t="s">
        <v>767</v>
      </c>
      <c r="C415" s="166" t="s">
        <v>197</v>
      </c>
      <c r="D415" s="166">
        <v>202</v>
      </c>
      <c r="E415" s="166" t="s">
        <v>3608</v>
      </c>
      <c r="F415" s="167" t="s">
        <v>3608</v>
      </c>
      <c r="G415" s="36" t="s">
        <v>249</v>
      </c>
      <c r="H415" s="36" t="s">
        <v>249</v>
      </c>
      <c r="I415" s="186" t="s">
        <v>197</v>
      </c>
      <c r="J415" s="168">
        <v>36</v>
      </c>
      <c r="K415" s="133">
        <v>0</v>
      </c>
      <c r="L415" s="150">
        <v>7.2</v>
      </c>
      <c r="M415" s="133">
        <v>0</v>
      </c>
      <c r="N415" s="133">
        <v>0</v>
      </c>
      <c r="O415" s="130">
        <v>1187</v>
      </c>
      <c r="P415" s="37">
        <f t="shared" si="114"/>
        <v>259.2</v>
      </c>
      <c r="Q415" s="38">
        <f t="shared" si="115"/>
        <v>2.1524852569502948</v>
      </c>
      <c r="R415" s="35">
        <f t="shared" si="116"/>
        <v>0</v>
      </c>
      <c r="S415" s="35">
        <f t="shared" si="117"/>
        <v>0</v>
      </c>
      <c r="T415" s="139">
        <f t="shared" si="118"/>
        <v>0</v>
      </c>
      <c r="U415" s="35">
        <f t="shared" si="119"/>
        <v>8546.4</v>
      </c>
      <c r="V415" s="39" t="str">
        <f t="shared" si="120"/>
        <v>&lt;15 days</v>
      </c>
      <c r="W415" s="39">
        <f t="shared" si="121"/>
        <v>3</v>
      </c>
      <c r="X415" s="135" t="str">
        <f t="shared" si="122"/>
        <v>C</v>
      </c>
      <c r="Y415" s="39">
        <f t="shared" si="123"/>
        <v>21</v>
      </c>
      <c r="Z415" s="39">
        <f t="shared" si="124"/>
        <v>0</v>
      </c>
      <c r="AA415" s="119"/>
    </row>
    <row r="416" spans="1:27" x14ac:dyDescent="0.25">
      <c r="A416" s="34" t="s">
        <v>2802</v>
      </c>
      <c r="B416" s="36" t="s">
        <v>768</v>
      </c>
      <c r="C416" s="166" t="s">
        <v>197</v>
      </c>
      <c r="D416" s="166">
        <v>212</v>
      </c>
      <c r="E416" s="166" t="s">
        <v>3608</v>
      </c>
      <c r="F416" s="167" t="s">
        <v>3608</v>
      </c>
      <c r="G416" s="36" t="s">
        <v>249</v>
      </c>
      <c r="H416" s="36" t="s">
        <v>249</v>
      </c>
      <c r="I416" s="186" t="s">
        <v>197</v>
      </c>
      <c r="J416" s="168">
        <v>36</v>
      </c>
      <c r="K416" s="133">
        <v>0</v>
      </c>
      <c r="L416" s="150">
        <v>9</v>
      </c>
      <c r="M416" s="133">
        <v>0</v>
      </c>
      <c r="N416" s="133">
        <v>0</v>
      </c>
      <c r="O416" s="130">
        <v>1242</v>
      </c>
      <c r="P416" s="37">
        <f t="shared" si="114"/>
        <v>324</v>
      </c>
      <c r="Q416" s="38">
        <f t="shared" si="115"/>
        <v>10.579710144927537</v>
      </c>
      <c r="R416" s="35">
        <f t="shared" si="116"/>
        <v>0</v>
      </c>
      <c r="S416" s="35">
        <f t="shared" si="117"/>
        <v>0</v>
      </c>
      <c r="T416" s="139">
        <f t="shared" si="118"/>
        <v>0</v>
      </c>
      <c r="U416" s="35">
        <f t="shared" si="119"/>
        <v>11178</v>
      </c>
      <c r="V416" s="39" t="str">
        <f t="shared" si="120"/>
        <v>&lt;15 days</v>
      </c>
      <c r="W416" s="39">
        <f t="shared" si="121"/>
        <v>2</v>
      </c>
      <c r="X416" s="135" t="str">
        <f t="shared" si="122"/>
        <v>C</v>
      </c>
      <c r="Y416" s="39">
        <f t="shared" si="123"/>
        <v>14</v>
      </c>
      <c r="Z416" s="39">
        <f t="shared" si="124"/>
        <v>0</v>
      </c>
      <c r="AA416" s="119"/>
    </row>
    <row r="417" spans="1:27" x14ac:dyDescent="0.25">
      <c r="A417" s="34" t="s">
        <v>2803</v>
      </c>
      <c r="B417" s="36" t="s">
        <v>247</v>
      </c>
      <c r="C417" s="166" t="s">
        <v>243</v>
      </c>
      <c r="D417" s="166">
        <v>202</v>
      </c>
      <c r="E417" s="166" t="s">
        <v>3608</v>
      </c>
      <c r="F417" s="167" t="s">
        <v>3608</v>
      </c>
      <c r="G417" s="36" t="s">
        <v>244</v>
      </c>
      <c r="H417" s="36" t="s">
        <v>2370</v>
      </c>
      <c r="I417" s="186">
        <v>2600</v>
      </c>
      <c r="J417" s="168">
        <v>269</v>
      </c>
      <c r="K417" s="133">
        <v>240</v>
      </c>
      <c r="L417" s="150">
        <v>2.95</v>
      </c>
      <c r="M417" s="133">
        <v>0</v>
      </c>
      <c r="N417" s="133">
        <v>60</v>
      </c>
      <c r="O417" s="130">
        <v>594</v>
      </c>
      <c r="P417" s="37">
        <f t="shared" si="114"/>
        <v>793.55000000000007</v>
      </c>
      <c r="Q417" s="38">
        <f t="shared" si="115"/>
        <v>22.121212121212121</v>
      </c>
      <c r="R417" s="35">
        <f t="shared" si="116"/>
        <v>0</v>
      </c>
      <c r="S417" s="35">
        <f t="shared" si="117"/>
        <v>88.5</v>
      </c>
      <c r="T417" s="139">
        <f t="shared" si="118"/>
        <v>708</v>
      </c>
      <c r="U417" s="35">
        <f t="shared" si="119"/>
        <v>1752.3000000000002</v>
      </c>
      <c r="V417" s="39" t="str">
        <f t="shared" si="120"/>
        <v>&lt;30 days</v>
      </c>
      <c r="W417" s="39">
        <f t="shared" si="121"/>
        <v>3</v>
      </c>
      <c r="X417" s="135" t="str">
        <f t="shared" si="122"/>
        <v>C</v>
      </c>
      <c r="Y417" s="39">
        <f t="shared" si="123"/>
        <v>21</v>
      </c>
      <c r="Z417" s="39">
        <f t="shared" si="124"/>
        <v>26.545878082191791</v>
      </c>
      <c r="AA417" s="119"/>
    </row>
    <row r="418" spans="1:27" x14ac:dyDescent="0.25">
      <c r="A418" s="34" t="s">
        <v>2804</v>
      </c>
      <c r="B418" s="36" t="s">
        <v>769</v>
      </c>
      <c r="C418" s="166" t="s">
        <v>239</v>
      </c>
      <c r="D418" s="166">
        <v>212</v>
      </c>
      <c r="E418" s="166" t="s">
        <v>3608</v>
      </c>
      <c r="F418" s="167" t="s">
        <v>3608</v>
      </c>
      <c r="G418" s="36" t="s">
        <v>165</v>
      </c>
      <c r="H418" s="36" t="s">
        <v>235</v>
      </c>
      <c r="I418" s="186">
        <v>2100</v>
      </c>
      <c r="J418" s="168">
        <v>45</v>
      </c>
      <c r="K418" s="133">
        <v>0</v>
      </c>
      <c r="L418" s="150">
        <v>86.08</v>
      </c>
      <c r="M418" s="133">
        <v>0</v>
      </c>
      <c r="N418" s="133">
        <v>0</v>
      </c>
      <c r="O418" s="130">
        <v>180</v>
      </c>
      <c r="P418" s="37">
        <f t="shared" si="114"/>
        <v>3873.6</v>
      </c>
      <c r="Q418" s="38">
        <f t="shared" si="115"/>
        <v>545.47222222222229</v>
      </c>
      <c r="R418" s="35">
        <f t="shared" si="116"/>
        <v>0</v>
      </c>
      <c r="S418" s="35">
        <f t="shared" si="117"/>
        <v>0</v>
      </c>
      <c r="T418" s="139">
        <f t="shared" si="118"/>
        <v>0</v>
      </c>
      <c r="U418" s="35">
        <f t="shared" si="119"/>
        <v>15494.4</v>
      </c>
      <c r="V418" s="39" t="str">
        <f t="shared" si="120"/>
        <v>Order specific</v>
      </c>
      <c r="W418" s="39" t="str">
        <f t="shared" si="121"/>
        <v>Order specific</v>
      </c>
      <c r="X418" s="135" t="str">
        <f t="shared" si="122"/>
        <v>B</v>
      </c>
      <c r="Y418" s="39" t="str">
        <f t="shared" si="123"/>
        <v/>
      </c>
      <c r="Z418" s="39">
        <f t="shared" si="124"/>
        <v>0</v>
      </c>
      <c r="AA418" s="119"/>
    </row>
    <row r="419" spans="1:27" x14ac:dyDescent="0.25">
      <c r="A419" s="34" t="s">
        <v>2805</v>
      </c>
      <c r="B419" s="36" t="s">
        <v>263</v>
      </c>
      <c r="C419" s="166" t="s">
        <v>239</v>
      </c>
      <c r="D419" s="166">
        <v>212</v>
      </c>
      <c r="E419" s="166" t="s">
        <v>3608</v>
      </c>
      <c r="F419" s="167" t="s">
        <v>3608</v>
      </c>
      <c r="G419" s="36" t="s">
        <v>165</v>
      </c>
      <c r="H419" s="36" t="s">
        <v>235</v>
      </c>
      <c r="I419" s="186">
        <v>2100</v>
      </c>
      <c r="J419" s="168">
        <v>132</v>
      </c>
      <c r="K419" s="133">
        <v>6</v>
      </c>
      <c r="L419" s="150">
        <v>111.24</v>
      </c>
      <c r="M419" s="133">
        <v>0</v>
      </c>
      <c r="N419" s="133">
        <v>0</v>
      </c>
      <c r="O419" s="130">
        <v>869</v>
      </c>
      <c r="P419" s="37">
        <f t="shared" si="114"/>
        <v>14683.679999999998</v>
      </c>
      <c r="Q419" s="38">
        <f t="shared" si="115"/>
        <v>18.901035673187572</v>
      </c>
      <c r="R419" s="35">
        <f t="shared" si="116"/>
        <v>0</v>
      </c>
      <c r="S419" s="35">
        <f t="shared" si="117"/>
        <v>0</v>
      </c>
      <c r="T419" s="139">
        <f t="shared" si="118"/>
        <v>667.43999999999994</v>
      </c>
      <c r="U419" s="35">
        <f t="shared" si="119"/>
        <v>96667.56</v>
      </c>
      <c r="V419" s="39" t="str">
        <f t="shared" si="120"/>
        <v>Order specific</v>
      </c>
      <c r="W419" s="39" t="str">
        <f t="shared" si="121"/>
        <v>Order specific</v>
      </c>
      <c r="X419" s="135" t="str">
        <f t="shared" si="122"/>
        <v>A</v>
      </c>
      <c r="Y419" s="39" t="str">
        <f t="shared" si="123"/>
        <v/>
      </c>
      <c r="Z419" s="39">
        <f t="shared" si="124"/>
        <v>0</v>
      </c>
      <c r="AA419" s="119"/>
    </row>
    <row r="420" spans="1:27" x14ac:dyDescent="0.25">
      <c r="A420" s="34" t="s">
        <v>2806</v>
      </c>
      <c r="B420" s="36" t="s">
        <v>770</v>
      </c>
      <c r="C420" s="166" t="s">
        <v>197</v>
      </c>
      <c r="D420" s="166">
        <v>202</v>
      </c>
      <c r="E420" s="166" t="s">
        <v>3608</v>
      </c>
      <c r="F420" s="167" t="s">
        <v>3608</v>
      </c>
      <c r="G420" s="36" t="s">
        <v>249</v>
      </c>
      <c r="H420" s="36" t="s">
        <v>249</v>
      </c>
      <c r="I420" s="186" t="s">
        <v>197</v>
      </c>
      <c r="J420" s="168">
        <v>18</v>
      </c>
      <c r="K420" s="133">
        <v>0</v>
      </c>
      <c r="L420" s="150">
        <v>34.5</v>
      </c>
      <c r="M420" s="133">
        <v>0</v>
      </c>
      <c r="N420" s="133">
        <v>0</v>
      </c>
      <c r="O420" s="130">
        <v>594</v>
      </c>
      <c r="P420" s="37">
        <f t="shared" si="114"/>
        <v>621</v>
      </c>
      <c r="Q420" s="38">
        <f t="shared" si="115"/>
        <v>81.1111111111111</v>
      </c>
      <c r="R420" s="35">
        <f t="shared" si="116"/>
        <v>0</v>
      </c>
      <c r="S420" s="35">
        <f t="shared" si="117"/>
        <v>0</v>
      </c>
      <c r="T420" s="139">
        <f t="shared" si="118"/>
        <v>0</v>
      </c>
      <c r="U420" s="35">
        <f t="shared" si="119"/>
        <v>20493</v>
      </c>
      <c r="V420" s="39" t="str">
        <f t="shared" si="120"/>
        <v>&lt;90 days</v>
      </c>
      <c r="W420" s="39">
        <f t="shared" si="121"/>
        <v>2</v>
      </c>
      <c r="X420" s="135" t="str">
        <f t="shared" si="122"/>
        <v>C</v>
      </c>
      <c r="Y420" s="39">
        <f t="shared" si="123"/>
        <v>14</v>
      </c>
      <c r="Z420" s="39">
        <f t="shared" si="124"/>
        <v>339.11704109589044</v>
      </c>
      <c r="AA420" s="119"/>
    </row>
    <row r="421" spans="1:27" x14ac:dyDescent="0.25">
      <c r="A421" s="34" t="s">
        <v>2807</v>
      </c>
      <c r="B421" s="36" t="s">
        <v>771</v>
      </c>
      <c r="C421" s="166" t="s">
        <v>197</v>
      </c>
      <c r="D421" s="166">
        <v>212</v>
      </c>
      <c r="E421" s="166" t="s">
        <v>3608</v>
      </c>
      <c r="F421" s="167" t="s">
        <v>3608</v>
      </c>
      <c r="G421" s="36" t="s">
        <v>249</v>
      </c>
      <c r="H421" s="36" t="s">
        <v>249</v>
      </c>
      <c r="I421" s="186" t="s">
        <v>197</v>
      </c>
      <c r="J421" s="168">
        <v>71</v>
      </c>
      <c r="K421" s="133">
        <v>0</v>
      </c>
      <c r="L421" s="150">
        <v>3</v>
      </c>
      <c r="M421" s="133">
        <v>0</v>
      </c>
      <c r="N421" s="133">
        <v>0</v>
      </c>
      <c r="O421" s="130">
        <v>708</v>
      </c>
      <c r="P421" s="37">
        <f t="shared" si="114"/>
        <v>213</v>
      </c>
      <c r="Q421" s="38">
        <f t="shared" si="115"/>
        <v>9.279661016949154</v>
      </c>
      <c r="R421" s="35">
        <f t="shared" si="116"/>
        <v>0</v>
      </c>
      <c r="S421" s="35">
        <f t="shared" si="117"/>
        <v>0</v>
      </c>
      <c r="T421" s="139">
        <f t="shared" si="118"/>
        <v>0</v>
      </c>
      <c r="U421" s="35">
        <f t="shared" si="119"/>
        <v>2124</v>
      </c>
      <c r="V421" s="39" t="str">
        <f t="shared" si="120"/>
        <v>&lt;15 days</v>
      </c>
      <c r="W421" s="39">
        <f t="shared" si="121"/>
        <v>3</v>
      </c>
      <c r="X421" s="135" t="str">
        <f t="shared" si="122"/>
        <v>C</v>
      </c>
      <c r="Y421" s="39">
        <f t="shared" si="123"/>
        <v>21</v>
      </c>
      <c r="Z421" s="39">
        <f t="shared" si="124"/>
        <v>0</v>
      </c>
      <c r="AA421" s="119"/>
    </row>
    <row r="422" spans="1:27" x14ac:dyDescent="0.25">
      <c r="A422" s="34" t="s">
        <v>2808</v>
      </c>
      <c r="B422" s="36" t="s">
        <v>569</v>
      </c>
      <c r="C422" s="166" t="s">
        <v>239</v>
      </c>
      <c r="D422" s="166">
        <v>202</v>
      </c>
      <c r="E422" s="166" t="s">
        <v>3608</v>
      </c>
      <c r="F422" s="167" t="s">
        <v>3608</v>
      </c>
      <c r="G422" s="36" t="s">
        <v>165</v>
      </c>
      <c r="H422" s="36" t="s">
        <v>235</v>
      </c>
      <c r="I422" s="186">
        <v>2100</v>
      </c>
      <c r="J422" s="168">
        <v>158</v>
      </c>
      <c r="K422" s="133">
        <v>0</v>
      </c>
      <c r="L422" s="150">
        <v>27.36</v>
      </c>
      <c r="M422" s="133">
        <v>0</v>
      </c>
      <c r="N422" s="133">
        <v>0</v>
      </c>
      <c r="O422" s="130">
        <v>424</v>
      </c>
      <c r="P422" s="37">
        <f t="shared" si="114"/>
        <v>4322.88</v>
      </c>
      <c r="Q422" s="38">
        <f t="shared" si="115"/>
        <v>61.120283018867923</v>
      </c>
      <c r="R422" s="35">
        <f t="shared" si="116"/>
        <v>0</v>
      </c>
      <c r="S422" s="35">
        <f t="shared" si="117"/>
        <v>0</v>
      </c>
      <c r="T422" s="139">
        <f t="shared" si="118"/>
        <v>0</v>
      </c>
      <c r="U422" s="35">
        <f t="shared" si="119"/>
        <v>11600.64</v>
      </c>
      <c r="V422" s="39" t="str">
        <f t="shared" si="120"/>
        <v>Order specific</v>
      </c>
      <c r="W422" s="39" t="str">
        <f t="shared" si="121"/>
        <v>Order specific</v>
      </c>
      <c r="X422" s="135" t="str">
        <f t="shared" si="122"/>
        <v>B</v>
      </c>
      <c r="Y422" s="39" t="str">
        <f t="shared" si="123"/>
        <v/>
      </c>
      <c r="Z422" s="39">
        <f t="shared" si="124"/>
        <v>0</v>
      </c>
      <c r="AA422" s="119"/>
    </row>
    <row r="423" spans="1:27" x14ac:dyDescent="0.25">
      <c r="A423" s="34" t="s">
        <v>2809</v>
      </c>
      <c r="B423" s="36" t="s">
        <v>772</v>
      </c>
      <c r="C423" s="166" t="s">
        <v>197</v>
      </c>
      <c r="D423" s="166">
        <v>212</v>
      </c>
      <c r="E423" s="166" t="s">
        <v>3608</v>
      </c>
      <c r="F423" s="167" t="s">
        <v>3608</v>
      </c>
      <c r="G423" s="36" t="s">
        <v>249</v>
      </c>
      <c r="H423" s="36" t="s">
        <v>249</v>
      </c>
      <c r="I423" s="186" t="s">
        <v>197</v>
      </c>
      <c r="J423" s="168">
        <v>18</v>
      </c>
      <c r="K423" s="133">
        <v>0</v>
      </c>
      <c r="L423" s="150">
        <v>8.5</v>
      </c>
      <c r="M423" s="133">
        <v>0</v>
      </c>
      <c r="N423" s="133">
        <v>0</v>
      </c>
      <c r="O423" s="130">
        <v>594</v>
      </c>
      <c r="P423" s="37">
        <f t="shared" si="114"/>
        <v>153</v>
      </c>
      <c r="Q423" s="38">
        <f t="shared" si="115"/>
        <v>97.08754208754209</v>
      </c>
      <c r="R423" s="35">
        <f t="shared" si="116"/>
        <v>0</v>
      </c>
      <c r="S423" s="35">
        <f t="shared" si="117"/>
        <v>0</v>
      </c>
      <c r="T423" s="139">
        <f t="shared" si="118"/>
        <v>0</v>
      </c>
      <c r="U423" s="35">
        <f t="shared" si="119"/>
        <v>5049</v>
      </c>
      <c r="V423" s="39" t="str">
        <f t="shared" si="120"/>
        <v>&gt;90 days</v>
      </c>
      <c r="W423" s="39">
        <f t="shared" si="121"/>
        <v>3</v>
      </c>
      <c r="X423" s="135" t="str">
        <f t="shared" si="122"/>
        <v>C</v>
      </c>
      <c r="Y423" s="39">
        <f t="shared" si="123"/>
        <v>21</v>
      </c>
      <c r="Z423" s="39">
        <f t="shared" si="124"/>
        <v>79.138062770938106</v>
      </c>
      <c r="AA423" s="119"/>
    </row>
    <row r="424" spans="1:27" x14ac:dyDescent="0.25">
      <c r="A424" s="34" t="s">
        <v>2810</v>
      </c>
      <c r="B424" s="36" t="s">
        <v>773</v>
      </c>
      <c r="C424" s="166" t="s">
        <v>197</v>
      </c>
      <c r="D424" s="166">
        <v>202</v>
      </c>
      <c r="E424" s="166" t="s">
        <v>3608</v>
      </c>
      <c r="F424" s="167" t="s">
        <v>3608</v>
      </c>
      <c r="G424" s="36" t="s">
        <v>249</v>
      </c>
      <c r="H424" s="36" t="s">
        <v>249</v>
      </c>
      <c r="I424" s="186" t="s">
        <v>197</v>
      </c>
      <c r="J424" s="168">
        <v>18</v>
      </c>
      <c r="K424" s="133">
        <v>0</v>
      </c>
      <c r="L424" s="150">
        <v>8.5</v>
      </c>
      <c r="M424" s="133">
        <v>0</v>
      </c>
      <c r="N424" s="133">
        <v>0</v>
      </c>
      <c r="O424" s="130">
        <v>594</v>
      </c>
      <c r="P424" s="37">
        <f t="shared" si="114"/>
        <v>153</v>
      </c>
      <c r="Q424" s="38">
        <f t="shared" si="115"/>
        <v>11.060606060606061</v>
      </c>
      <c r="R424" s="35">
        <f t="shared" si="116"/>
        <v>0</v>
      </c>
      <c r="S424" s="35">
        <f t="shared" si="117"/>
        <v>0</v>
      </c>
      <c r="T424" s="139">
        <f t="shared" si="118"/>
        <v>0</v>
      </c>
      <c r="U424" s="35">
        <f t="shared" si="119"/>
        <v>5049</v>
      </c>
      <c r="V424" s="39" t="str">
        <f t="shared" si="120"/>
        <v>&lt;15 days</v>
      </c>
      <c r="W424" s="39">
        <f t="shared" si="121"/>
        <v>3</v>
      </c>
      <c r="X424" s="135" t="str">
        <f t="shared" si="122"/>
        <v>C</v>
      </c>
      <c r="Y424" s="39">
        <f t="shared" si="123"/>
        <v>21</v>
      </c>
      <c r="Z424" s="39">
        <f t="shared" si="124"/>
        <v>0</v>
      </c>
      <c r="AA424" s="119"/>
    </row>
    <row r="425" spans="1:27" x14ac:dyDescent="0.25">
      <c r="A425" s="34" t="s">
        <v>2811</v>
      </c>
      <c r="B425" s="36" t="s">
        <v>774</v>
      </c>
      <c r="C425" s="166" t="s">
        <v>197</v>
      </c>
      <c r="D425" s="166">
        <v>212</v>
      </c>
      <c r="E425" s="166" t="s">
        <v>3608</v>
      </c>
      <c r="F425" s="167" t="s">
        <v>3608</v>
      </c>
      <c r="G425" s="36" t="s">
        <v>249</v>
      </c>
      <c r="H425" s="36" t="s">
        <v>249</v>
      </c>
      <c r="I425" s="186" t="s">
        <v>197</v>
      </c>
      <c r="J425" s="168">
        <v>18</v>
      </c>
      <c r="K425" s="133">
        <v>0</v>
      </c>
      <c r="L425" s="150">
        <v>11.9</v>
      </c>
      <c r="M425" s="133">
        <v>0</v>
      </c>
      <c r="N425" s="133">
        <v>0</v>
      </c>
      <c r="O425" s="130">
        <v>596</v>
      </c>
      <c r="P425" s="37">
        <f t="shared" si="114"/>
        <v>214.20000000000002</v>
      </c>
      <c r="Q425" s="38">
        <f t="shared" si="115"/>
        <v>11.023489932885907</v>
      </c>
      <c r="R425" s="35">
        <f t="shared" si="116"/>
        <v>0</v>
      </c>
      <c r="S425" s="35">
        <f t="shared" si="117"/>
        <v>0</v>
      </c>
      <c r="T425" s="139">
        <f t="shared" si="118"/>
        <v>0</v>
      </c>
      <c r="U425" s="35">
        <f t="shared" si="119"/>
        <v>7092.4000000000005</v>
      </c>
      <c r="V425" s="39" t="str">
        <f t="shared" si="120"/>
        <v>&lt;15 days</v>
      </c>
      <c r="W425" s="39">
        <f t="shared" si="121"/>
        <v>3</v>
      </c>
      <c r="X425" s="135" t="str">
        <f t="shared" si="122"/>
        <v>C</v>
      </c>
      <c r="Y425" s="39">
        <f t="shared" si="123"/>
        <v>21</v>
      </c>
      <c r="Z425" s="39">
        <f t="shared" si="124"/>
        <v>0</v>
      </c>
      <c r="AA425" s="119"/>
    </row>
    <row r="426" spans="1:27" x14ac:dyDescent="0.25">
      <c r="A426" s="34" t="s">
        <v>2812</v>
      </c>
      <c r="B426" s="36" t="s">
        <v>775</v>
      </c>
      <c r="C426" s="166" t="s">
        <v>197</v>
      </c>
      <c r="D426" s="166">
        <v>219</v>
      </c>
      <c r="E426" s="166" t="s">
        <v>3608</v>
      </c>
      <c r="F426" s="167" t="s">
        <v>3608</v>
      </c>
      <c r="G426" s="36" t="s">
        <v>249</v>
      </c>
      <c r="H426" s="36" t="s">
        <v>249</v>
      </c>
      <c r="I426" s="186" t="s">
        <v>197</v>
      </c>
      <c r="J426" s="168">
        <v>48</v>
      </c>
      <c r="K426" s="133">
        <v>0</v>
      </c>
      <c r="L426" s="150">
        <v>11.16</v>
      </c>
      <c r="M426" s="133">
        <v>0</v>
      </c>
      <c r="N426" s="133">
        <v>0</v>
      </c>
      <c r="O426" s="130">
        <v>594</v>
      </c>
      <c r="P426" s="37">
        <f t="shared" si="114"/>
        <v>535.68000000000006</v>
      </c>
      <c r="Q426" s="38">
        <f t="shared" si="115"/>
        <v>11.060606060606061</v>
      </c>
      <c r="R426" s="35">
        <f t="shared" si="116"/>
        <v>0</v>
      </c>
      <c r="S426" s="35">
        <f t="shared" si="117"/>
        <v>0</v>
      </c>
      <c r="T426" s="139">
        <f t="shared" si="118"/>
        <v>0</v>
      </c>
      <c r="U426" s="35">
        <f t="shared" si="119"/>
        <v>6629.04</v>
      </c>
      <c r="V426" s="39" t="str">
        <f t="shared" si="120"/>
        <v>&lt;15 days</v>
      </c>
      <c r="W426" s="39">
        <f t="shared" si="121"/>
        <v>3</v>
      </c>
      <c r="X426" s="135" t="str">
        <f t="shared" si="122"/>
        <v>C</v>
      </c>
      <c r="Y426" s="39">
        <f t="shared" si="123"/>
        <v>21</v>
      </c>
      <c r="Z426" s="39">
        <f t="shared" si="124"/>
        <v>0</v>
      </c>
      <c r="AA426" s="119"/>
    </row>
    <row r="427" spans="1:27" x14ac:dyDescent="0.25">
      <c r="A427" s="34" t="s">
        <v>2813</v>
      </c>
      <c r="B427" s="36" t="s">
        <v>634</v>
      </c>
      <c r="C427" s="166" t="s">
        <v>239</v>
      </c>
      <c r="D427" s="166">
        <v>202</v>
      </c>
      <c r="E427" s="166" t="s">
        <v>3608</v>
      </c>
      <c r="F427" s="167" t="s">
        <v>3608</v>
      </c>
      <c r="G427" s="36" t="s">
        <v>165</v>
      </c>
      <c r="H427" s="36" t="s">
        <v>235</v>
      </c>
      <c r="I427" s="186">
        <v>2100</v>
      </c>
      <c r="J427" s="168">
        <v>300</v>
      </c>
      <c r="K427" s="133">
        <v>0</v>
      </c>
      <c r="L427" s="150">
        <v>92.84</v>
      </c>
      <c r="M427" s="133">
        <v>0</v>
      </c>
      <c r="N427" s="133">
        <v>0</v>
      </c>
      <c r="O427" s="130">
        <v>484</v>
      </c>
      <c r="P427" s="37">
        <f t="shared" si="114"/>
        <v>27852</v>
      </c>
      <c r="Q427" s="38">
        <f t="shared" si="115"/>
        <v>36.198347107438018</v>
      </c>
      <c r="R427" s="35">
        <f t="shared" si="116"/>
        <v>0</v>
      </c>
      <c r="S427" s="35">
        <f t="shared" si="117"/>
        <v>0</v>
      </c>
      <c r="T427" s="139">
        <f t="shared" si="118"/>
        <v>0</v>
      </c>
      <c r="U427" s="35">
        <f t="shared" si="119"/>
        <v>44934.560000000005</v>
      </c>
      <c r="V427" s="39" t="str">
        <f t="shared" si="120"/>
        <v>Order specific</v>
      </c>
      <c r="W427" s="39" t="str">
        <f t="shared" si="121"/>
        <v>Order specific</v>
      </c>
      <c r="X427" s="135" t="str">
        <f t="shared" si="122"/>
        <v>A</v>
      </c>
      <c r="Y427" s="39" t="str">
        <f t="shared" si="123"/>
        <v/>
      </c>
      <c r="Z427" s="39">
        <f t="shared" si="124"/>
        <v>0</v>
      </c>
      <c r="AA427" s="119"/>
    </row>
    <row r="428" spans="1:27" x14ac:dyDescent="0.25">
      <c r="A428" s="34" t="s">
        <v>2814</v>
      </c>
      <c r="B428" s="36" t="s">
        <v>542</v>
      </c>
      <c r="C428" s="166" t="s">
        <v>239</v>
      </c>
      <c r="D428" s="166">
        <v>202</v>
      </c>
      <c r="E428" s="166" t="s">
        <v>3608</v>
      </c>
      <c r="F428" s="167" t="s">
        <v>3608</v>
      </c>
      <c r="G428" s="36" t="s">
        <v>165</v>
      </c>
      <c r="H428" s="36" t="s">
        <v>235</v>
      </c>
      <c r="I428" s="186">
        <v>2100</v>
      </c>
      <c r="J428" s="168">
        <v>27</v>
      </c>
      <c r="K428" s="133">
        <v>0</v>
      </c>
      <c r="L428" s="150">
        <v>6.21</v>
      </c>
      <c r="M428" s="133">
        <v>0</v>
      </c>
      <c r="N428" s="133">
        <v>0</v>
      </c>
      <c r="O428" s="130">
        <v>8</v>
      </c>
      <c r="P428" s="37">
        <f t="shared" si="114"/>
        <v>167.67</v>
      </c>
      <c r="Q428" s="38">
        <f t="shared" si="115"/>
        <v>13687.5</v>
      </c>
      <c r="R428" s="35">
        <f t="shared" si="116"/>
        <v>0</v>
      </c>
      <c r="S428" s="35">
        <f t="shared" si="117"/>
        <v>0</v>
      </c>
      <c r="T428" s="139">
        <f t="shared" si="118"/>
        <v>0</v>
      </c>
      <c r="U428" s="35">
        <f t="shared" si="119"/>
        <v>49.68</v>
      </c>
      <c r="V428" s="39" t="str">
        <f t="shared" si="120"/>
        <v>Order specific</v>
      </c>
      <c r="W428" s="39" t="str">
        <f t="shared" si="121"/>
        <v>Order specific</v>
      </c>
      <c r="X428" s="135" t="str">
        <f t="shared" si="122"/>
        <v>C</v>
      </c>
      <c r="Y428" s="39" t="str">
        <f t="shared" si="123"/>
        <v/>
      </c>
      <c r="Z428" s="39">
        <f t="shared" si="124"/>
        <v>0</v>
      </c>
      <c r="AA428" s="119"/>
    </row>
    <row r="429" spans="1:27" x14ac:dyDescent="0.25">
      <c r="A429" s="34" t="s">
        <v>2815</v>
      </c>
      <c r="B429" s="36" t="s">
        <v>776</v>
      </c>
      <c r="C429" s="166" t="s">
        <v>243</v>
      </c>
      <c r="D429" s="166">
        <v>202</v>
      </c>
      <c r="E429" s="166" t="s">
        <v>3608</v>
      </c>
      <c r="F429" s="167" t="s">
        <v>3608</v>
      </c>
      <c r="G429" s="36" t="s">
        <v>244</v>
      </c>
      <c r="H429" s="36" t="s">
        <v>2370</v>
      </c>
      <c r="I429" s="186">
        <v>2600</v>
      </c>
      <c r="J429" s="168">
        <v>829</v>
      </c>
      <c r="K429" s="133">
        <v>840</v>
      </c>
      <c r="L429" s="150">
        <v>1.57</v>
      </c>
      <c r="M429" s="133">
        <v>0</v>
      </c>
      <c r="N429" s="133">
        <v>300</v>
      </c>
      <c r="O429" s="130">
        <v>5080</v>
      </c>
      <c r="P429" s="37">
        <f t="shared" si="114"/>
        <v>1301.53</v>
      </c>
      <c r="Q429" s="38">
        <f t="shared" si="115"/>
        <v>1.9399606299212597</v>
      </c>
      <c r="R429" s="35">
        <f t="shared" si="116"/>
        <v>0</v>
      </c>
      <c r="S429" s="35">
        <f t="shared" si="117"/>
        <v>235.5</v>
      </c>
      <c r="T429" s="139">
        <f t="shared" si="118"/>
        <v>1318.8</v>
      </c>
      <c r="U429" s="35">
        <f t="shared" si="119"/>
        <v>7975.6</v>
      </c>
      <c r="V429" s="39" t="str">
        <f t="shared" si="120"/>
        <v>&lt;15 days</v>
      </c>
      <c r="W429" s="39">
        <f t="shared" si="121"/>
        <v>3</v>
      </c>
      <c r="X429" s="135" t="str">
        <f t="shared" si="122"/>
        <v>B</v>
      </c>
      <c r="Y429" s="39">
        <f t="shared" si="123"/>
        <v>21</v>
      </c>
      <c r="Z429" s="39">
        <f t="shared" si="124"/>
        <v>0</v>
      </c>
      <c r="AA429" s="119"/>
    </row>
    <row r="430" spans="1:27" x14ac:dyDescent="0.25">
      <c r="A430" s="34" t="s">
        <v>777</v>
      </c>
      <c r="B430" s="36" t="s">
        <v>778</v>
      </c>
      <c r="C430" s="166" t="s">
        <v>197</v>
      </c>
      <c r="D430" s="166">
        <v>202</v>
      </c>
      <c r="E430" s="166" t="s">
        <v>3608</v>
      </c>
      <c r="F430" s="167" t="s">
        <v>3608</v>
      </c>
      <c r="G430" s="36" t="s">
        <v>249</v>
      </c>
      <c r="H430" s="36" t="s">
        <v>249</v>
      </c>
      <c r="I430" s="186" t="s">
        <v>197</v>
      </c>
      <c r="J430" s="168">
        <v>9</v>
      </c>
      <c r="K430" s="133">
        <v>0</v>
      </c>
      <c r="L430" s="150">
        <v>10.199999999999999</v>
      </c>
      <c r="M430" s="133">
        <v>0</v>
      </c>
      <c r="N430" s="133">
        <v>0</v>
      </c>
      <c r="O430" s="130">
        <v>85</v>
      </c>
      <c r="P430" s="37">
        <f t="shared" si="114"/>
        <v>91.8</v>
      </c>
      <c r="Q430" s="38">
        <f t="shared" si="115"/>
        <v>3559.8235294117649</v>
      </c>
      <c r="R430" s="35">
        <f t="shared" si="116"/>
        <v>0</v>
      </c>
      <c r="S430" s="35">
        <f t="shared" si="117"/>
        <v>0</v>
      </c>
      <c r="T430" s="139">
        <f t="shared" si="118"/>
        <v>0</v>
      </c>
      <c r="U430" s="35">
        <f t="shared" si="119"/>
        <v>866.99999999999989</v>
      </c>
      <c r="V430" s="39" t="str">
        <f t="shared" si="120"/>
        <v>&gt;90 days</v>
      </c>
      <c r="W430" s="39">
        <f t="shared" si="121"/>
        <v>3</v>
      </c>
      <c r="X430" s="135" t="str">
        <f t="shared" si="122"/>
        <v>C</v>
      </c>
      <c r="Y430" s="39">
        <f t="shared" si="123"/>
        <v>21</v>
      </c>
      <c r="Z430" s="39">
        <f t="shared" si="124"/>
        <v>60.23058115901317</v>
      </c>
      <c r="AA430" s="119"/>
    </row>
    <row r="431" spans="1:27" x14ac:dyDescent="0.25">
      <c r="A431" s="34" t="s">
        <v>779</v>
      </c>
      <c r="B431" s="36" t="s">
        <v>780</v>
      </c>
      <c r="C431" s="166" t="s">
        <v>243</v>
      </c>
      <c r="D431" s="166">
        <v>202</v>
      </c>
      <c r="E431" s="166" t="s">
        <v>3608</v>
      </c>
      <c r="F431" s="167" t="s">
        <v>3608</v>
      </c>
      <c r="G431" s="36" t="s">
        <v>244</v>
      </c>
      <c r="H431" s="36" t="s">
        <v>2370</v>
      </c>
      <c r="I431" s="186">
        <v>2600</v>
      </c>
      <c r="J431" s="168">
        <v>70</v>
      </c>
      <c r="K431" s="133">
        <v>150</v>
      </c>
      <c r="L431" s="150">
        <v>0.9</v>
      </c>
      <c r="M431" s="133">
        <v>0</v>
      </c>
      <c r="N431" s="133">
        <v>30</v>
      </c>
      <c r="O431" s="130">
        <v>198</v>
      </c>
      <c r="P431" s="37">
        <f t="shared" si="114"/>
        <v>63</v>
      </c>
      <c r="Q431" s="38">
        <f t="shared" si="115"/>
        <v>16.59090909090909</v>
      </c>
      <c r="R431" s="35">
        <f t="shared" si="116"/>
        <v>0</v>
      </c>
      <c r="S431" s="35">
        <f t="shared" si="117"/>
        <v>13.5</v>
      </c>
      <c r="T431" s="139">
        <f t="shared" si="118"/>
        <v>135</v>
      </c>
      <c r="U431" s="35">
        <f t="shared" si="119"/>
        <v>178.20000000000002</v>
      </c>
      <c r="V431" s="39" t="str">
        <f t="shared" si="120"/>
        <v>&lt;30 days</v>
      </c>
      <c r="W431" s="39">
        <f t="shared" si="121"/>
        <v>3</v>
      </c>
      <c r="X431" s="135" t="str">
        <f t="shared" si="122"/>
        <v>C</v>
      </c>
      <c r="Y431" s="39">
        <f t="shared" si="123"/>
        <v>21</v>
      </c>
      <c r="Z431" s="39">
        <f t="shared" si="124"/>
        <v>0</v>
      </c>
      <c r="AA431" s="119"/>
    </row>
    <row r="432" spans="1:27" x14ac:dyDescent="0.25">
      <c r="A432" s="34" t="s">
        <v>781</v>
      </c>
      <c r="B432" s="36" t="s">
        <v>778</v>
      </c>
      <c r="C432" s="166" t="s">
        <v>197</v>
      </c>
      <c r="D432" s="166">
        <v>202</v>
      </c>
      <c r="E432" s="166" t="s">
        <v>3608</v>
      </c>
      <c r="F432" s="167" t="s">
        <v>3608</v>
      </c>
      <c r="G432" s="36" t="s">
        <v>249</v>
      </c>
      <c r="H432" s="36" t="s">
        <v>249</v>
      </c>
      <c r="I432" s="186" t="s">
        <v>197</v>
      </c>
      <c r="J432" s="168">
        <v>6</v>
      </c>
      <c r="K432" s="133">
        <v>0</v>
      </c>
      <c r="L432" s="150">
        <v>10.32</v>
      </c>
      <c r="M432" s="133">
        <v>0</v>
      </c>
      <c r="N432" s="133">
        <v>0</v>
      </c>
      <c r="O432" s="130">
        <v>198</v>
      </c>
      <c r="P432" s="37">
        <f t="shared" si="114"/>
        <v>61.92</v>
      </c>
      <c r="Q432" s="38">
        <f t="shared" si="115"/>
        <v>129.04040404040404</v>
      </c>
      <c r="R432" s="35">
        <f t="shared" si="116"/>
        <v>0</v>
      </c>
      <c r="S432" s="35">
        <f t="shared" si="117"/>
        <v>0</v>
      </c>
      <c r="T432" s="139">
        <f t="shared" si="118"/>
        <v>0</v>
      </c>
      <c r="U432" s="35">
        <f t="shared" si="119"/>
        <v>2043.3600000000001</v>
      </c>
      <c r="V432" s="39" t="str">
        <f t="shared" si="120"/>
        <v>&gt;90 days</v>
      </c>
      <c r="W432" s="39">
        <f t="shared" si="121"/>
        <v>3</v>
      </c>
      <c r="X432" s="135" t="str">
        <f t="shared" si="122"/>
        <v>C</v>
      </c>
      <c r="Y432" s="39">
        <f t="shared" si="123"/>
        <v>21</v>
      </c>
      <c r="Z432" s="39">
        <f t="shared" si="124"/>
        <v>34.216483068493154</v>
      </c>
      <c r="AA432" s="119"/>
    </row>
    <row r="433" spans="1:27" x14ac:dyDescent="0.25">
      <c r="A433" s="34" t="s">
        <v>782</v>
      </c>
      <c r="B433" s="36" t="s">
        <v>425</v>
      </c>
      <c r="C433" s="166" t="s">
        <v>243</v>
      </c>
      <c r="D433" s="166">
        <v>202</v>
      </c>
      <c r="E433" s="166" t="s">
        <v>3608</v>
      </c>
      <c r="F433" s="167" t="s">
        <v>3608</v>
      </c>
      <c r="G433" s="36" t="s">
        <v>244</v>
      </c>
      <c r="H433" s="36" t="s">
        <v>2370</v>
      </c>
      <c r="I433" s="186">
        <v>2600</v>
      </c>
      <c r="J433" s="168">
        <v>965</v>
      </c>
      <c r="K433" s="133">
        <v>900</v>
      </c>
      <c r="L433" s="150">
        <v>1.62</v>
      </c>
      <c r="M433" s="133">
        <v>0</v>
      </c>
      <c r="N433" s="133">
        <v>300</v>
      </c>
      <c r="O433" s="130">
        <v>2834</v>
      </c>
      <c r="P433" s="37">
        <f t="shared" si="114"/>
        <v>1563.3000000000002</v>
      </c>
      <c r="Q433" s="38">
        <f t="shared" si="115"/>
        <v>0.77275935074100222</v>
      </c>
      <c r="R433" s="35">
        <f t="shared" si="116"/>
        <v>0</v>
      </c>
      <c r="S433" s="35">
        <f t="shared" si="117"/>
        <v>243.00000000000003</v>
      </c>
      <c r="T433" s="139">
        <f t="shared" si="118"/>
        <v>1458</v>
      </c>
      <c r="U433" s="35">
        <f t="shared" si="119"/>
        <v>4591.08</v>
      </c>
      <c r="V433" s="39" t="str">
        <f t="shared" si="120"/>
        <v>&lt;15 days</v>
      </c>
      <c r="W433" s="39">
        <f t="shared" si="121"/>
        <v>3</v>
      </c>
      <c r="X433" s="135" t="str">
        <f t="shared" si="122"/>
        <v>B</v>
      </c>
      <c r="Y433" s="39">
        <f t="shared" si="123"/>
        <v>21</v>
      </c>
      <c r="Z433" s="39">
        <f t="shared" si="124"/>
        <v>0</v>
      </c>
      <c r="AA433" s="119"/>
    </row>
    <row r="434" spans="1:27" x14ac:dyDescent="0.25">
      <c r="A434" s="34" t="s">
        <v>783</v>
      </c>
      <c r="B434" s="36" t="s">
        <v>554</v>
      </c>
      <c r="C434" s="166" t="s">
        <v>197</v>
      </c>
      <c r="D434" s="166">
        <v>202</v>
      </c>
      <c r="E434" s="166" t="s">
        <v>3608</v>
      </c>
      <c r="F434" s="167" t="s">
        <v>3608</v>
      </c>
      <c r="G434" s="36" t="s">
        <v>249</v>
      </c>
      <c r="H434" s="36" t="s">
        <v>249</v>
      </c>
      <c r="I434" s="186" t="s">
        <v>197</v>
      </c>
      <c r="J434" s="168">
        <v>7</v>
      </c>
      <c r="K434" s="133">
        <v>0</v>
      </c>
      <c r="L434" s="150">
        <v>10</v>
      </c>
      <c r="M434" s="133">
        <v>0</v>
      </c>
      <c r="N434" s="133">
        <v>0</v>
      </c>
      <c r="O434" s="130">
        <v>193</v>
      </c>
      <c r="P434" s="37">
        <f t="shared" si="114"/>
        <v>70</v>
      </c>
      <c r="Q434" s="38">
        <f t="shared" si="115"/>
        <v>1825</v>
      </c>
      <c r="R434" s="35">
        <f t="shared" si="116"/>
        <v>0</v>
      </c>
      <c r="S434" s="35">
        <f t="shared" si="117"/>
        <v>0</v>
      </c>
      <c r="T434" s="139">
        <f t="shared" si="118"/>
        <v>0</v>
      </c>
      <c r="U434" s="35">
        <f t="shared" si="119"/>
        <v>1930</v>
      </c>
      <c r="V434" s="39" t="str">
        <f t="shared" si="120"/>
        <v>&gt;90 days</v>
      </c>
      <c r="W434" s="39">
        <f t="shared" si="121"/>
        <v>3</v>
      </c>
      <c r="X434" s="135" t="str">
        <f t="shared" si="122"/>
        <v>C</v>
      </c>
      <c r="Y434" s="39">
        <f t="shared" si="123"/>
        <v>21</v>
      </c>
      <c r="Z434" s="39">
        <f t="shared" si="124"/>
        <v>45.668383561643836</v>
      </c>
      <c r="AA434" s="119"/>
    </row>
    <row r="435" spans="1:27" x14ac:dyDescent="0.25">
      <c r="A435" s="34" t="s">
        <v>784</v>
      </c>
      <c r="B435" s="36" t="s">
        <v>785</v>
      </c>
      <c r="C435" s="166" t="s">
        <v>197</v>
      </c>
      <c r="D435" s="166">
        <v>212</v>
      </c>
      <c r="E435" s="166" t="s">
        <v>3608</v>
      </c>
      <c r="F435" s="167" t="s">
        <v>3608</v>
      </c>
      <c r="G435" s="36" t="s">
        <v>249</v>
      </c>
      <c r="H435" s="36" t="s">
        <v>249</v>
      </c>
      <c r="I435" s="186" t="s">
        <v>197</v>
      </c>
      <c r="J435" s="168">
        <v>1</v>
      </c>
      <c r="K435" s="133">
        <v>0</v>
      </c>
      <c r="L435" s="150">
        <v>5.8</v>
      </c>
      <c r="M435" s="133">
        <v>0</v>
      </c>
      <c r="N435" s="133">
        <v>0</v>
      </c>
      <c r="O435" s="130">
        <v>104</v>
      </c>
      <c r="P435" s="37">
        <f t="shared" si="114"/>
        <v>5.8</v>
      </c>
      <c r="Q435" s="38">
        <f t="shared" si="115"/>
        <v>24.56730769230769</v>
      </c>
      <c r="R435" s="35">
        <f t="shared" si="116"/>
        <v>0</v>
      </c>
      <c r="S435" s="35">
        <f t="shared" si="117"/>
        <v>0</v>
      </c>
      <c r="T435" s="139">
        <f t="shared" si="118"/>
        <v>0</v>
      </c>
      <c r="U435" s="35">
        <f t="shared" si="119"/>
        <v>603.19999999999993</v>
      </c>
      <c r="V435" s="39" t="str">
        <f t="shared" si="120"/>
        <v>&lt;30 days</v>
      </c>
      <c r="W435" s="39">
        <f t="shared" si="121"/>
        <v>3</v>
      </c>
      <c r="X435" s="135" t="str">
        <f t="shared" si="122"/>
        <v>C</v>
      </c>
      <c r="Y435" s="39">
        <f t="shared" si="123"/>
        <v>21</v>
      </c>
      <c r="Z435" s="39">
        <f t="shared" si="124"/>
        <v>0.55584657534246529</v>
      </c>
      <c r="AA435" s="119"/>
    </row>
    <row r="436" spans="1:27" x14ac:dyDescent="0.25">
      <c r="A436" s="34" t="s">
        <v>786</v>
      </c>
      <c r="B436" s="36" t="s">
        <v>787</v>
      </c>
      <c r="C436" s="166" t="s">
        <v>197</v>
      </c>
      <c r="D436" s="166">
        <v>202</v>
      </c>
      <c r="E436" s="166" t="s">
        <v>3608</v>
      </c>
      <c r="F436" s="167" t="s">
        <v>3608</v>
      </c>
      <c r="G436" s="36" t="s">
        <v>249</v>
      </c>
      <c r="H436" s="36" t="s">
        <v>249</v>
      </c>
      <c r="I436" s="186" t="s">
        <v>197</v>
      </c>
      <c r="J436" s="168">
        <v>9</v>
      </c>
      <c r="K436" s="133">
        <v>0</v>
      </c>
      <c r="L436" s="150">
        <v>2.98</v>
      </c>
      <c r="M436" s="133">
        <v>0</v>
      </c>
      <c r="N436" s="133">
        <v>0</v>
      </c>
      <c r="O436" s="130">
        <v>193</v>
      </c>
      <c r="P436" s="37">
        <f t="shared" si="114"/>
        <v>26.82</v>
      </c>
      <c r="Q436" s="38">
        <f t="shared" si="115"/>
        <v>1.8911917098445596</v>
      </c>
      <c r="R436" s="35">
        <f t="shared" si="116"/>
        <v>0</v>
      </c>
      <c r="S436" s="35">
        <f t="shared" si="117"/>
        <v>0</v>
      </c>
      <c r="T436" s="139">
        <f t="shared" si="118"/>
        <v>0</v>
      </c>
      <c r="U436" s="35">
        <f t="shared" si="119"/>
        <v>575.14</v>
      </c>
      <c r="V436" s="39" t="str">
        <f t="shared" si="120"/>
        <v>&lt;15 days</v>
      </c>
      <c r="W436" s="39">
        <f t="shared" si="121"/>
        <v>3</v>
      </c>
      <c r="X436" s="135" t="str">
        <f t="shared" si="122"/>
        <v>C</v>
      </c>
      <c r="Y436" s="39">
        <f t="shared" si="123"/>
        <v>21</v>
      </c>
      <c r="Z436" s="39">
        <f t="shared" si="124"/>
        <v>0</v>
      </c>
      <c r="AA436" s="119"/>
    </row>
    <row r="437" spans="1:27" x14ac:dyDescent="0.25">
      <c r="A437" s="34" t="s">
        <v>788</v>
      </c>
      <c r="B437" s="36" t="s">
        <v>789</v>
      </c>
      <c r="C437" s="166" t="s">
        <v>264</v>
      </c>
      <c r="D437" s="166">
        <v>202</v>
      </c>
      <c r="E437" s="166" t="s">
        <v>3608</v>
      </c>
      <c r="F437" s="167" t="s">
        <v>3608</v>
      </c>
      <c r="G437" s="36" t="s">
        <v>165</v>
      </c>
      <c r="H437" s="36" t="s">
        <v>235</v>
      </c>
      <c r="I437" s="186">
        <v>2100</v>
      </c>
      <c r="J437" s="168">
        <v>1</v>
      </c>
      <c r="K437" s="133">
        <v>0</v>
      </c>
      <c r="L437" s="150">
        <v>920</v>
      </c>
      <c r="M437" s="133">
        <v>0</v>
      </c>
      <c r="N437" s="133">
        <v>0</v>
      </c>
      <c r="O437" s="130">
        <v>1</v>
      </c>
      <c r="P437" s="37">
        <f t="shared" si="114"/>
        <v>920</v>
      </c>
      <c r="Q437" s="38">
        <f t="shared" si="115"/>
        <v>3285</v>
      </c>
      <c r="R437" s="35">
        <f t="shared" si="116"/>
        <v>0</v>
      </c>
      <c r="S437" s="35">
        <f t="shared" si="117"/>
        <v>0</v>
      </c>
      <c r="T437" s="139">
        <f t="shared" si="118"/>
        <v>0</v>
      </c>
      <c r="U437" s="35">
        <f t="shared" si="119"/>
        <v>920</v>
      </c>
      <c r="V437" s="39" t="str">
        <f t="shared" si="120"/>
        <v>Order specific</v>
      </c>
      <c r="W437" s="39" t="str">
        <f t="shared" si="121"/>
        <v>Order specific</v>
      </c>
      <c r="X437" s="135" t="str">
        <f t="shared" si="122"/>
        <v>B</v>
      </c>
      <c r="Y437" s="39" t="str">
        <f t="shared" si="123"/>
        <v/>
      </c>
      <c r="Z437" s="39">
        <f t="shared" si="124"/>
        <v>0</v>
      </c>
      <c r="AA437" s="119"/>
    </row>
    <row r="438" spans="1:27" x14ac:dyDescent="0.25">
      <c r="A438" s="34" t="s">
        <v>2816</v>
      </c>
      <c r="B438" s="36" t="s">
        <v>790</v>
      </c>
      <c r="C438" s="166" t="s">
        <v>197</v>
      </c>
      <c r="D438" s="166">
        <v>202</v>
      </c>
      <c r="E438" s="166" t="s">
        <v>3608</v>
      </c>
      <c r="F438" s="167" t="s">
        <v>3608</v>
      </c>
      <c r="G438" s="36" t="s">
        <v>249</v>
      </c>
      <c r="H438" s="36" t="s">
        <v>249</v>
      </c>
      <c r="I438" s="186" t="s">
        <v>197</v>
      </c>
      <c r="J438" s="168">
        <v>18</v>
      </c>
      <c r="K438" s="133">
        <v>0</v>
      </c>
      <c r="L438" s="150">
        <v>136.5</v>
      </c>
      <c r="M438" s="133">
        <v>0</v>
      </c>
      <c r="N438" s="133">
        <v>0</v>
      </c>
      <c r="O438" s="130">
        <v>594</v>
      </c>
      <c r="P438" s="37">
        <f t="shared" si="114"/>
        <v>2457</v>
      </c>
      <c r="Q438" s="38">
        <f t="shared" si="115"/>
        <v>0.6144781144781144</v>
      </c>
      <c r="R438" s="35">
        <f t="shared" si="116"/>
        <v>0</v>
      </c>
      <c r="S438" s="35">
        <f t="shared" si="117"/>
        <v>0</v>
      </c>
      <c r="T438" s="139">
        <f t="shared" si="118"/>
        <v>0</v>
      </c>
      <c r="U438" s="35">
        <f t="shared" si="119"/>
        <v>81081</v>
      </c>
      <c r="V438" s="39" t="str">
        <f t="shared" si="120"/>
        <v>&lt;15 days</v>
      </c>
      <c r="W438" s="39">
        <f t="shared" si="121"/>
        <v>2</v>
      </c>
      <c r="X438" s="135" t="str">
        <f t="shared" si="122"/>
        <v>B</v>
      </c>
      <c r="Y438" s="39">
        <f t="shared" si="123"/>
        <v>14</v>
      </c>
      <c r="Z438" s="39">
        <f t="shared" si="124"/>
        <v>0</v>
      </c>
      <c r="AA438" s="119"/>
    </row>
    <row r="439" spans="1:27" x14ac:dyDescent="0.25">
      <c r="A439" s="34" t="s">
        <v>2817</v>
      </c>
      <c r="B439" s="36" t="s">
        <v>791</v>
      </c>
      <c r="C439" s="166" t="s">
        <v>239</v>
      </c>
      <c r="D439" s="166">
        <v>202</v>
      </c>
      <c r="E439" s="166" t="s">
        <v>3608</v>
      </c>
      <c r="F439" s="167" t="s">
        <v>3608</v>
      </c>
      <c r="G439" s="36" t="s">
        <v>165</v>
      </c>
      <c r="H439" s="36" t="s">
        <v>235</v>
      </c>
      <c r="I439" s="186">
        <v>2100</v>
      </c>
      <c r="J439" s="168">
        <v>119</v>
      </c>
      <c r="K439" s="133">
        <v>34</v>
      </c>
      <c r="L439" s="150">
        <v>279</v>
      </c>
      <c r="M439" s="133">
        <v>0</v>
      </c>
      <c r="N439" s="133">
        <v>0</v>
      </c>
      <c r="O439" s="130">
        <v>357</v>
      </c>
      <c r="P439" s="37">
        <f t="shared" si="114"/>
        <v>33201</v>
      </c>
      <c r="Q439" s="38">
        <f t="shared" si="115"/>
        <v>18.403361344537817</v>
      </c>
      <c r="R439" s="35">
        <f t="shared" si="116"/>
        <v>0</v>
      </c>
      <c r="S439" s="35">
        <f t="shared" si="117"/>
        <v>0</v>
      </c>
      <c r="T439" s="139">
        <f t="shared" si="118"/>
        <v>9486</v>
      </c>
      <c r="U439" s="35">
        <f t="shared" si="119"/>
        <v>99603</v>
      </c>
      <c r="V439" s="39" t="str">
        <f t="shared" si="120"/>
        <v>Order specific</v>
      </c>
      <c r="W439" s="39" t="str">
        <f t="shared" si="121"/>
        <v>Order specific</v>
      </c>
      <c r="X439" s="135" t="str">
        <f t="shared" si="122"/>
        <v>A</v>
      </c>
      <c r="Y439" s="39" t="str">
        <f t="shared" si="123"/>
        <v/>
      </c>
      <c r="Z439" s="39">
        <f t="shared" si="124"/>
        <v>0</v>
      </c>
      <c r="AA439" s="119"/>
    </row>
    <row r="440" spans="1:27" x14ac:dyDescent="0.25">
      <c r="A440" s="34" t="s">
        <v>2818</v>
      </c>
      <c r="B440" s="36" t="s">
        <v>792</v>
      </c>
      <c r="C440" s="166" t="s">
        <v>239</v>
      </c>
      <c r="D440" s="166">
        <v>202</v>
      </c>
      <c r="E440" s="166" t="s">
        <v>3608</v>
      </c>
      <c r="F440" s="167" t="s">
        <v>3608</v>
      </c>
      <c r="G440" s="36" t="s">
        <v>165</v>
      </c>
      <c r="H440" s="36" t="s">
        <v>235</v>
      </c>
      <c r="I440" s="186">
        <v>2100</v>
      </c>
      <c r="J440" s="168">
        <v>20</v>
      </c>
      <c r="K440" s="133">
        <v>0</v>
      </c>
      <c r="L440" s="150">
        <v>13.08</v>
      </c>
      <c r="M440" s="133">
        <v>0</v>
      </c>
      <c r="N440" s="133">
        <v>0</v>
      </c>
      <c r="O440" s="130">
        <v>21</v>
      </c>
      <c r="P440" s="37">
        <f t="shared" si="114"/>
        <v>261.60000000000002</v>
      </c>
      <c r="Q440" s="38">
        <f t="shared" si="115"/>
        <v>2068.3333333333335</v>
      </c>
      <c r="R440" s="35">
        <f t="shared" si="116"/>
        <v>0</v>
      </c>
      <c r="S440" s="35">
        <f t="shared" si="117"/>
        <v>0</v>
      </c>
      <c r="T440" s="139">
        <f t="shared" si="118"/>
        <v>0</v>
      </c>
      <c r="U440" s="35">
        <f t="shared" si="119"/>
        <v>274.68</v>
      </c>
      <c r="V440" s="39" t="str">
        <f t="shared" si="120"/>
        <v>Order specific</v>
      </c>
      <c r="W440" s="39" t="str">
        <f t="shared" si="121"/>
        <v>Order specific</v>
      </c>
      <c r="X440" s="135" t="str">
        <f t="shared" si="122"/>
        <v>C</v>
      </c>
      <c r="Y440" s="39" t="str">
        <f t="shared" si="123"/>
        <v/>
      </c>
      <c r="Z440" s="39">
        <f t="shared" si="124"/>
        <v>0</v>
      </c>
      <c r="AA440" s="119"/>
    </row>
    <row r="441" spans="1:27" x14ac:dyDescent="0.25">
      <c r="A441" s="34" t="s">
        <v>793</v>
      </c>
      <c r="B441" s="36" t="s">
        <v>794</v>
      </c>
      <c r="C441" s="166" t="s">
        <v>239</v>
      </c>
      <c r="D441" s="166">
        <v>202</v>
      </c>
      <c r="E441" s="166" t="s">
        <v>3608</v>
      </c>
      <c r="F441" s="167" t="s">
        <v>3608</v>
      </c>
      <c r="G441" s="36" t="s">
        <v>165</v>
      </c>
      <c r="H441" s="36" t="s">
        <v>235</v>
      </c>
      <c r="I441" s="186">
        <v>2100</v>
      </c>
      <c r="J441" s="168">
        <v>18</v>
      </c>
      <c r="K441" s="133">
        <v>9</v>
      </c>
      <c r="L441" s="150">
        <v>9.76</v>
      </c>
      <c r="M441" s="133">
        <v>0</v>
      </c>
      <c r="N441" s="133">
        <v>0</v>
      </c>
      <c r="O441" s="130">
        <v>356</v>
      </c>
      <c r="P441" s="37">
        <f t="shared" si="114"/>
        <v>175.68</v>
      </c>
      <c r="Q441" s="38">
        <f t="shared" si="115"/>
        <v>20.50561797752809</v>
      </c>
      <c r="R441" s="35">
        <f t="shared" si="116"/>
        <v>0</v>
      </c>
      <c r="S441" s="35">
        <f t="shared" si="117"/>
        <v>0</v>
      </c>
      <c r="T441" s="139">
        <f t="shared" si="118"/>
        <v>87.84</v>
      </c>
      <c r="U441" s="35">
        <f t="shared" si="119"/>
        <v>3474.56</v>
      </c>
      <c r="V441" s="39" t="str">
        <f t="shared" si="120"/>
        <v>Order specific</v>
      </c>
      <c r="W441" s="39" t="str">
        <f t="shared" si="121"/>
        <v>Order specific</v>
      </c>
      <c r="X441" s="135" t="str">
        <f t="shared" si="122"/>
        <v>C</v>
      </c>
      <c r="Y441" s="39" t="str">
        <f t="shared" si="123"/>
        <v/>
      </c>
      <c r="Z441" s="39">
        <f t="shared" si="124"/>
        <v>0</v>
      </c>
      <c r="AA441" s="119"/>
    </row>
    <row r="442" spans="1:27" x14ac:dyDescent="0.25">
      <c r="A442" s="34" t="s">
        <v>795</v>
      </c>
      <c r="B442" s="36" t="s">
        <v>796</v>
      </c>
      <c r="C442" s="166" t="s">
        <v>239</v>
      </c>
      <c r="D442" s="166">
        <v>202</v>
      </c>
      <c r="E442" s="166" t="s">
        <v>3608</v>
      </c>
      <c r="F442" s="167" t="s">
        <v>3608</v>
      </c>
      <c r="G442" s="36" t="s">
        <v>165</v>
      </c>
      <c r="H442" s="36" t="s">
        <v>235</v>
      </c>
      <c r="I442" s="186">
        <v>2100</v>
      </c>
      <c r="J442" s="168">
        <v>15</v>
      </c>
      <c r="K442" s="133">
        <v>0</v>
      </c>
      <c r="L442" s="150">
        <v>76</v>
      </c>
      <c r="M442" s="133">
        <v>0</v>
      </c>
      <c r="N442" s="133">
        <v>0</v>
      </c>
      <c r="O442" s="130">
        <v>15</v>
      </c>
      <c r="P442" s="37">
        <f t="shared" si="114"/>
        <v>1140</v>
      </c>
      <c r="Q442" s="38">
        <f t="shared" si="115"/>
        <v>438</v>
      </c>
      <c r="R442" s="35">
        <f t="shared" si="116"/>
        <v>0</v>
      </c>
      <c r="S442" s="35">
        <f t="shared" si="117"/>
        <v>0</v>
      </c>
      <c r="T442" s="139">
        <f t="shared" si="118"/>
        <v>0</v>
      </c>
      <c r="U442" s="35">
        <f t="shared" si="119"/>
        <v>1140</v>
      </c>
      <c r="V442" s="39" t="str">
        <f t="shared" si="120"/>
        <v>Order specific</v>
      </c>
      <c r="W442" s="39" t="str">
        <f t="shared" si="121"/>
        <v>Order specific</v>
      </c>
      <c r="X442" s="135" t="str">
        <f t="shared" si="122"/>
        <v>B</v>
      </c>
      <c r="Y442" s="39" t="str">
        <f t="shared" si="123"/>
        <v/>
      </c>
      <c r="Z442" s="39">
        <f t="shared" si="124"/>
        <v>0</v>
      </c>
      <c r="AA442" s="119"/>
    </row>
    <row r="443" spans="1:27" x14ac:dyDescent="0.25">
      <c r="A443" s="34" t="s">
        <v>797</v>
      </c>
      <c r="B443" s="36" t="s">
        <v>798</v>
      </c>
      <c r="C443" s="166" t="s">
        <v>239</v>
      </c>
      <c r="D443" s="166">
        <v>213</v>
      </c>
      <c r="E443" s="166" t="s">
        <v>3608</v>
      </c>
      <c r="F443" s="167" t="s">
        <v>3608</v>
      </c>
      <c r="G443" s="36" t="s">
        <v>165</v>
      </c>
      <c r="H443" s="36" t="s">
        <v>235</v>
      </c>
      <c r="I443" s="186">
        <v>2100</v>
      </c>
      <c r="J443" s="168">
        <v>3928</v>
      </c>
      <c r="K443" s="133">
        <v>0</v>
      </c>
      <c r="L443" s="150">
        <v>3.75</v>
      </c>
      <c r="M443" s="133">
        <v>0</v>
      </c>
      <c r="N443" s="133">
        <v>0</v>
      </c>
      <c r="O443" s="130">
        <v>0</v>
      </c>
      <c r="P443" s="37">
        <f t="shared" si="114"/>
        <v>14730</v>
      </c>
      <c r="Q443" s="38" t="str">
        <f t="shared" si="115"/>
        <v/>
      </c>
      <c r="R443" s="35">
        <f t="shared" si="116"/>
        <v>0</v>
      </c>
      <c r="S443" s="35">
        <f t="shared" si="117"/>
        <v>0</v>
      </c>
      <c r="T443" s="139">
        <f t="shared" si="118"/>
        <v>0</v>
      </c>
      <c r="U443" s="35">
        <f t="shared" si="119"/>
        <v>0</v>
      </c>
      <c r="V443" s="39" t="str">
        <f t="shared" si="120"/>
        <v>Order specific</v>
      </c>
      <c r="W443" s="39" t="str">
        <f t="shared" si="121"/>
        <v>Order specific</v>
      </c>
      <c r="X443" s="135" t="str">
        <f t="shared" si="122"/>
        <v>A</v>
      </c>
      <c r="Y443" s="39" t="str">
        <f t="shared" si="123"/>
        <v/>
      </c>
      <c r="Z443" s="39">
        <f t="shared" si="124"/>
        <v>0</v>
      </c>
      <c r="AA443" s="119"/>
    </row>
    <row r="444" spans="1:27" x14ac:dyDescent="0.25">
      <c r="A444" s="34" t="s">
        <v>799</v>
      </c>
      <c r="B444" s="36" t="s">
        <v>390</v>
      </c>
      <c r="C444" s="166" t="s">
        <v>243</v>
      </c>
      <c r="D444" s="166">
        <v>212</v>
      </c>
      <c r="E444" s="166" t="s">
        <v>3608</v>
      </c>
      <c r="F444" s="167" t="s">
        <v>3608</v>
      </c>
      <c r="G444" s="36" t="s">
        <v>244</v>
      </c>
      <c r="H444" s="36" t="s">
        <v>2370</v>
      </c>
      <c r="I444" s="186">
        <v>2600</v>
      </c>
      <c r="J444" s="168">
        <v>403</v>
      </c>
      <c r="K444" s="133">
        <v>380</v>
      </c>
      <c r="L444" s="150">
        <v>1.4</v>
      </c>
      <c r="M444" s="133">
        <v>0</v>
      </c>
      <c r="N444" s="133">
        <v>120</v>
      </c>
      <c r="O444" s="130">
        <v>1140</v>
      </c>
      <c r="P444" s="37">
        <f t="shared" si="114"/>
        <v>564.19999999999993</v>
      </c>
      <c r="Q444" s="38">
        <f t="shared" si="115"/>
        <v>1257.6491228070176</v>
      </c>
      <c r="R444" s="35">
        <f t="shared" si="116"/>
        <v>0</v>
      </c>
      <c r="S444" s="35">
        <f t="shared" si="117"/>
        <v>84</v>
      </c>
      <c r="T444" s="139">
        <f t="shared" si="118"/>
        <v>532</v>
      </c>
      <c r="U444" s="35">
        <f t="shared" si="119"/>
        <v>1596</v>
      </c>
      <c r="V444" s="39" t="str">
        <f t="shared" si="120"/>
        <v>&gt;90 days</v>
      </c>
      <c r="W444" s="39">
        <f t="shared" si="121"/>
        <v>3</v>
      </c>
      <c r="X444" s="135" t="str">
        <f t="shared" si="122"/>
        <v>C</v>
      </c>
      <c r="Y444" s="39">
        <f t="shared" si="123"/>
        <v>21</v>
      </c>
      <c r="Z444" s="39">
        <f t="shared" si="124"/>
        <v>366.15419897888012</v>
      </c>
      <c r="AA444" s="119"/>
    </row>
    <row r="445" spans="1:27" x14ac:dyDescent="0.25">
      <c r="A445" s="34" t="s">
        <v>800</v>
      </c>
      <c r="B445" s="36" t="s">
        <v>801</v>
      </c>
      <c r="C445" s="166" t="s">
        <v>243</v>
      </c>
      <c r="D445" s="166">
        <v>219</v>
      </c>
      <c r="E445" s="166" t="s">
        <v>3608</v>
      </c>
      <c r="F445" s="167" t="s">
        <v>3608</v>
      </c>
      <c r="G445" s="36" t="s">
        <v>244</v>
      </c>
      <c r="H445" s="36" t="s">
        <v>2370</v>
      </c>
      <c r="I445" s="186">
        <v>2600</v>
      </c>
      <c r="J445" s="168">
        <v>4</v>
      </c>
      <c r="K445" s="133">
        <v>260</v>
      </c>
      <c r="L445" s="150">
        <v>6</v>
      </c>
      <c r="M445" s="133">
        <v>0</v>
      </c>
      <c r="N445" s="133">
        <v>60</v>
      </c>
      <c r="O445" s="130">
        <v>705</v>
      </c>
      <c r="P445" s="37">
        <f t="shared" si="114"/>
        <v>24</v>
      </c>
      <c r="Q445" s="38">
        <f t="shared" si="115"/>
        <v>208.64539007092199</v>
      </c>
      <c r="R445" s="35">
        <f t="shared" si="116"/>
        <v>0</v>
      </c>
      <c r="S445" s="35">
        <f t="shared" si="117"/>
        <v>180</v>
      </c>
      <c r="T445" s="139">
        <f t="shared" si="118"/>
        <v>1560</v>
      </c>
      <c r="U445" s="35">
        <f t="shared" si="119"/>
        <v>4230</v>
      </c>
      <c r="V445" s="39" t="str">
        <f t="shared" si="120"/>
        <v>&gt;90 days</v>
      </c>
      <c r="W445" s="39">
        <f t="shared" si="121"/>
        <v>3</v>
      </c>
      <c r="X445" s="135" t="str">
        <f t="shared" si="122"/>
        <v>C</v>
      </c>
      <c r="Y445" s="39">
        <f t="shared" si="123"/>
        <v>21</v>
      </c>
      <c r="Z445" s="39">
        <f t="shared" si="124"/>
        <v>14.245716033855672</v>
      </c>
      <c r="AA445" s="119"/>
    </row>
    <row r="446" spans="1:27" x14ac:dyDescent="0.25">
      <c r="A446" s="34" t="s">
        <v>802</v>
      </c>
      <c r="B446" s="36" t="s">
        <v>803</v>
      </c>
      <c r="C446" s="166" t="s">
        <v>197</v>
      </c>
      <c r="D446" s="166">
        <v>202</v>
      </c>
      <c r="E446" s="166" t="s">
        <v>3608</v>
      </c>
      <c r="F446" s="167" t="s">
        <v>3608</v>
      </c>
      <c r="G446" s="36" t="s">
        <v>249</v>
      </c>
      <c r="H446" s="36" t="s">
        <v>249</v>
      </c>
      <c r="I446" s="186" t="s">
        <v>197</v>
      </c>
      <c r="J446" s="168">
        <v>10</v>
      </c>
      <c r="K446" s="133">
        <v>0</v>
      </c>
      <c r="L446" s="150">
        <v>12.23</v>
      </c>
      <c r="M446" s="133">
        <v>0</v>
      </c>
      <c r="N446" s="133">
        <v>0</v>
      </c>
      <c r="O446" s="130">
        <v>193</v>
      </c>
      <c r="P446" s="37">
        <f t="shared" si="114"/>
        <v>122.30000000000001</v>
      </c>
      <c r="Q446" s="38">
        <f t="shared" si="115"/>
        <v>7.5647668393782386</v>
      </c>
      <c r="R446" s="35">
        <f t="shared" si="116"/>
        <v>0</v>
      </c>
      <c r="S446" s="35">
        <f t="shared" si="117"/>
        <v>0</v>
      </c>
      <c r="T446" s="139">
        <f t="shared" si="118"/>
        <v>0</v>
      </c>
      <c r="U446" s="35">
        <f t="shared" si="119"/>
        <v>2360.39</v>
      </c>
      <c r="V446" s="39" t="str">
        <f t="shared" si="120"/>
        <v>&lt;15 days</v>
      </c>
      <c r="W446" s="39">
        <f t="shared" si="121"/>
        <v>3</v>
      </c>
      <c r="X446" s="135" t="str">
        <f t="shared" si="122"/>
        <v>C</v>
      </c>
      <c r="Y446" s="39">
        <f t="shared" si="123"/>
        <v>21</v>
      </c>
      <c r="Z446" s="39">
        <f t="shared" si="124"/>
        <v>0</v>
      </c>
      <c r="AA446" s="119"/>
    </row>
    <row r="447" spans="1:27" x14ac:dyDescent="0.25">
      <c r="A447" s="34" t="s">
        <v>804</v>
      </c>
      <c r="B447" s="36" t="s">
        <v>803</v>
      </c>
      <c r="C447" s="166" t="s">
        <v>197</v>
      </c>
      <c r="D447" s="166">
        <v>202</v>
      </c>
      <c r="E447" s="166" t="s">
        <v>3608</v>
      </c>
      <c r="F447" s="167" t="s">
        <v>3608</v>
      </c>
      <c r="G447" s="36" t="s">
        <v>249</v>
      </c>
      <c r="H447" s="36" t="s">
        <v>249</v>
      </c>
      <c r="I447" s="186" t="s">
        <v>197</v>
      </c>
      <c r="J447" s="168">
        <v>4</v>
      </c>
      <c r="K447" s="133">
        <v>0</v>
      </c>
      <c r="L447" s="150">
        <v>6.75</v>
      </c>
      <c r="M447" s="133">
        <v>0</v>
      </c>
      <c r="N447" s="133">
        <v>0</v>
      </c>
      <c r="O447" s="130">
        <v>337</v>
      </c>
      <c r="P447" s="37">
        <f t="shared" si="114"/>
        <v>27</v>
      </c>
      <c r="Q447" s="38">
        <f t="shared" si="115"/>
        <v>10.83086053412463</v>
      </c>
      <c r="R447" s="35">
        <f t="shared" si="116"/>
        <v>0</v>
      </c>
      <c r="S447" s="35">
        <f t="shared" si="117"/>
        <v>0</v>
      </c>
      <c r="T447" s="139">
        <f t="shared" si="118"/>
        <v>0</v>
      </c>
      <c r="U447" s="35">
        <f t="shared" si="119"/>
        <v>2274.75</v>
      </c>
      <c r="V447" s="39" t="str">
        <f t="shared" si="120"/>
        <v>&lt;15 days</v>
      </c>
      <c r="W447" s="39">
        <f t="shared" si="121"/>
        <v>3</v>
      </c>
      <c r="X447" s="135" t="str">
        <f t="shared" si="122"/>
        <v>C</v>
      </c>
      <c r="Y447" s="39">
        <f t="shared" si="123"/>
        <v>21</v>
      </c>
      <c r="Z447" s="39">
        <f t="shared" si="124"/>
        <v>0</v>
      </c>
      <c r="AA447" s="119"/>
    </row>
    <row r="448" spans="1:27" x14ac:dyDescent="0.25">
      <c r="A448" s="34" t="s">
        <v>805</v>
      </c>
      <c r="B448" s="36" t="s">
        <v>806</v>
      </c>
      <c r="C448" s="166" t="s">
        <v>243</v>
      </c>
      <c r="D448" s="166">
        <v>202</v>
      </c>
      <c r="E448" s="166" t="s">
        <v>3608</v>
      </c>
      <c r="F448" s="167" t="s">
        <v>3608</v>
      </c>
      <c r="G448" s="36" t="s">
        <v>244</v>
      </c>
      <c r="H448" s="36" t="s">
        <v>2370</v>
      </c>
      <c r="I448" s="186">
        <v>2600</v>
      </c>
      <c r="J448" s="168">
        <v>134</v>
      </c>
      <c r="K448" s="133">
        <v>144</v>
      </c>
      <c r="L448" s="150">
        <v>7.29</v>
      </c>
      <c r="M448" s="133">
        <v>0</v>
      </c>
      <c r="N448" s="133">
        <v>36</v>
      </c>
      <c r="O448" s="130">
        <v>581</v>
      </c>
      <c r="P448" s="37">
        <f t="shared" si="114"/>
        <v>976.86</v>
      </c>
      <c r="Q448" s="38">
        <f t="shared" si="115"/>
        <v>2.5129087779690189</v>
      </c>
      <c r="R448" s="35">
        <f t="shared" si="116"/>
        <v>0</v>
      </c>
      <c r="S448" s="35">
        <f t="shared" si="117"/>
        <v>131.22</v>
      </c>
      <c r="T448" s="139">
        <f t="shared" si="118"/>
        <v>1049.76</v>
      </c>
      <c r="U448" s="35">
        <f t="shared" si="119"/>
        <v>4235.49</v>
      </c>
      <c r="V448" s="39" t="str">
        <f t="shared" si="120"/>
        <v>&lt;15 days</v>
      </c>
      <c r="W448" s="39">
        <f t="shared" si="121"/>
        <v>3</v>
      </c>
      <c r="X448" s="135" t="str">
        <f t="shared" si="122"/>
        <v>B</v>
      </c>
      <c r="Y448" s="39">
        <f t="shared" si="123"/>
        <v>21</v>
      </c>
      <c r="Z448" s="39">
        <f t="shared" si="124"/>
        <v>0</v>
      </c>
      <c r="AA448" s="119"/>
    </row>
    <row r="449" spans="1:27" x14ac:dyDescent="0.25">
      <c r="A449" s="34" t="s">
        <v>807</v>
      </c>
      <c r="B449" s="36" t="s">
        <v>803</v>
      </c>
      <c r="C449" s="166" t="s">
        <v>197</v>
      </c>
      <c r="D449" s="166">
        <v>202</v>
      </c>
      <c r="E449" s="166" t="s">
        <v>3608</v>
      </c>
      <c r="F449" s="167" t="s">
        <v>3608</v>
      </c>
      <c r="G449" s="36" t="s">
        <v>249</v>
      </c>
      <c r="H449" s="36" t="s">
        <v>249</v>
      </c>
      <c r="I449" s="186" t="s">
        <v>197</v>
      </c>
      <c r="J449" s="168">
        <v>40</v>
      </c>
      <c r="K449" s="133">
        <v>0</v>
      </c>
      <c r="L449" s="150">
        <v>10.24</v>
      </c>
      <c r="M449" s="133">
        <v>0</v>
      </c>
      <c r="N449" s="133">
        <v>0</v>
      </c>
      <c r="O449" s="130">
        <v>561</v>
      </c>
      <c r="P449" s="37">
        <f t="shared" si="114"/>
        <v>409.6</v>
      </c>
      <c r="Q449" s="38">
        <f t="shared" si="115"/>
        <v>87.183600713012481</v>
      </c>
      <c r="R449" s="35">
        <f t="shared" si="116"/>
        <v>0</v>
      </c>
      <c r="S449" s="35">
        <f t="shared" si="117"/>
        <v>0</v>
      </c>
      <c r="T449" s="139">
        <f t="shared" si="118"/>
        <v>0</v>
      </c>
      <c r="U449" s="35">
        <f t="shared" si="119"/>
        <v>5744.64</v>
      </c>
      <c r="V449" s="39" t="str">
        <f t="shared" si="120"/>
        <v>&lt;90 days</v>
      </c>
      <c r="W449" s="39">
        <f t="shared" si="121"/>
        <v>3</v>
      </c>
      <c r="X449" s="135" t="str">
        <f t="shared" si="122"/>
        <v>C</v>
      </c>
      <c r="Y449" s="39">
        <f t="shared" si="123"/>
        <v>21</v>
      </c>
      <c r="Z449" s="39">
        <f t="shared" si="124"/>
        <v>205.21990071560009</v>
      </c>
      <c r="AA449" s="119"/>
    </row>
    <row r="450" spans="1:27" x14ac:dyDescent="0.25">
      <c r="A450" s="34" t="s">
        <v>808</v>
      </c>
      <c r="B450" s="36" t="s">
        <v>809</v>
      </c>
      <c r="C450" s="166" t="s">
        <v>239</v>
      </c>
      <c r="D450" s="166">
        <v>202</v>
      </c>
      <c r="E450" s="166" t="s">
        <v>3608</v>
      </c>
      <c r="F450" s="167" t="s">
        <v>3608</v>
      </c>
      <c r="G450" s="36" t="s">
        <v>165</v>
      </c>
      <c r="H450" s="36" t="s">
        <v>235</v>
      </c>
      <c r="I450" s="186">
        <v>2100</v>
      </c>
      <c r="J450" s="168">
        <v>4</v>
      </c>
      <c r="K450" s="133">
        <v>0</v>
      </c>
      <c r="L450" s="150">
        <v>6.12</v>
      </c>
      <c r="M450" s="133">
        <v>0</v>
      </c>
      <c r="N450" s="133">
        <v>0</v>
      </c>
      <c r="O450" s="130">
        <v>28</v>
      </c>
      <c r="P450" s="37">
        <f t="shared" si="114"/>
        <v>24.48</v>
      </c>
      <c r="Q450" s="38">
        <f t="shared" si="115"/>
        <v>521.42857142857144</v>
      </c>
      <c r="R450" s="35">
        <f t="shared" si="116"/>
        <v>0</v>
      </c>
      <c r="S450" s="35">
        <f t="shared" si="117"/>
        <v>0</v>
      </c>
      <c r="T450" s="139">
        <f t="shared" si="118"/>
        <v>0</v>
      </c>
      <c r="U450" s="35">
        <f t="shared" si="119"/>
        <v>171.36</v>
      </c>
      <c r="V450" s="39" t="str">
        <f t="shared" si="120"/>
        <v>Order specific</v>
      </c>
      <c r="W450" s="39" t="str">
        <f t="shared" si="121"/>
        <v>Order specific</v>
      </c>
      <c r="X450" s="135" t="str">
        <f t="shared" si="122"/>
        <v>C</v>
      </c>
      <c r="Y450" s="39" t="str">
        <f t="shared" si="123"/>
        <v/>
      </c>
      <c r="Z450" s="39">
        <f t="shared" si="124"/>
        <v>0</v>
      </c>
      <c r="AA450" s="119"/>
    </row>
    <row r="451" spans="1:27" x14ac:dyDescent="0.25">
      <c r="A451" s="34" t="s">
        <v>810</v>
      </c>
      <c r="B451" s="36" t="s">
        <v>811</v>
      </c>
      <c r="C451" s="166" t="s">
        <v>243</v>
      </c>
      <c r="D451" s="166">
        <v>202</v>
      </c>
      <c r="E451" s="166" t="s">
        <v>3608</v>
      </c>
      <c r="F451" s="167" t="s">
        <v>3608</v>
      </c>
      <c r="G451" s="36" t="s">
        <v>244</v>
      </c>
      <c r="H451" s="36" t="s">
        <v>2370</v>
      </c>
      <c r="I451" s="186">
        <v>2600</v>
      </c>
      <c r="J451" s="168">
        <v>89</v>
      </c>
      <c r="K451" s="133">
        <v>144</v>
      </c>
      <c r="L451" s="150">
        <v>3.12</v>
      </c>
      <c r="M451" s="133">
        <v>0</v>
      </c>
      <c r="N451" s="133">
        <v>36</v>
      </c>
      <c r="O451" s="130">
        <v>581</v>
      </c>
      <c r="P451" s="37">
        <f t="shared" ref="P451:P514" si="125">+L451*J451</f>
        <v>277.68</v>
      </c>
      <c r="Q451" s="38">
        <f t="shared" si="115"/>
        <v>2.5129087779690189</v>
      </c>
      <c r="R451" s="35">
        <f t="shared" si="116"/>
        <v>0</v>
      </c>
      <c r="S451" s="35">
        <f t="shared" si="117"/>
        <v>56.160000000000004</v>
      </c>
      <c r="T451" s="139">
        <f t="shared" si="118"/>
        <v>449.28000000000003</v>
      </c>
      <c r="U451" s="35">
        <f t="shared" si="119"/>
        <v>1812.72</v>
      </c>
      <c r="V451" s="39" t="str">
        <f t="shared" si="120"/>
        <v>&lt;15 days</v>
      </c>
      <c r="W451" s="39">
        <f t="shared" si="121"/>
        <v>3</v>
      </c>
      <c r="X451" s="135" t="str">
        <f t="shared" si="122"/>
        <v>C</v>
      </c>
      <c r="Y451" s="39">
        <f t="shared" si="123"/>
        <v>21</v>
      </c>
      <c r="Z451" s="39">
        <f t="shared" si="124"/>
        <v>0</v>
      </c>
      <c r="AA451" s="119"/>
    </row>
    <row r="452" spans="1:27" x14ac:dyDescent="0.25">
      <c r="A452" s="34" t="s">
        <v>812</v>
      </c>
      <c r="B452" s="36" t="s">
        <v>813</v>
      </c>
      <c r="C452" s="166" t="s">
        <v>197</v>
      </c>
      <c r="D452" s="166">
        <v>202</v>
      </c>
      <c r="E452" s="166" t="s">
        <v>3608</v>
      </c>
      <c r="F452" s="167" t="s">
        <v>3608</v>
      </c>
      <c r="G452" s="36" t="s">
        <v>249</v>
      </c>
      <c r="H452" s="36" t="s">
        <v>249</v>
      </c>
      <c r="I452" s="186" t="s">
        <v>197</v>
      </c>
      <c r="J452" s="168">
        <v>15</v>
      </c>
      <c r="K452" s="133">
        <v>0</v>
      </c>
      <c r="L452" s="150">
        <v>262.44</v>
      </c>
      <c r="M452" s="133">
        <v>0</v>
      </c>
      <c r="N452" s="133">
        <v>0</v>
      </c>
      <c r="O452" s="130">
        <v>1758</v>
      </c>
      <c r="P452" s="37">
        <f t="shared" si="125"/>
        <v>3936.6</v>
      </c>
      <c r="Q452" s="38">
        <f t="shared" si="115"/>
        <v>18.478384527872581</v>
      </c>
      <c r="R452" s="35">
        <f t="shared" si="116"/>
        <v>0</v>
      </c>
      <c r="S452" s="35">
        <f t="shared" si="117"/>
        <v>0</v>
      </c>
      <c r="T452" s="139">
        <f t="shared" si="118"/>
        <v>0</v>
      </c>
      <c r="U452" s="35">
        <f t="shared" si="119"/>
        <v>461369.52</v>
      </c>
      <c r="V452" s="39" t="str">
        <f t="shared" si="120"/>
        <v>&lt;30 days</v>
      </c>
      <c r="W452" s="39">
        <f t="shared" si="121"/>
        <v>1</v>
      </c>
      <c r="X452" s="135" t="str">
        <f t="shared" si="122"/>
        <v>B</v>
      </c>
      <c r="Y452" s="39">
        <f t="shared" si="123"/>
        <v>7</v>
      </c>
      <c r="Z452" s="39">
        <f t="shared" si="124"/>
        <v>1613.9199607203325</v>
      </c>
      <c r="AA452" s="119"/>
    </row>
    <row r="453" spans="1:27" x14ac:dyDescent="0.25">
      <c r="A453" s="34" t="s">
        <v>814</v>
      </c>
      <c r="B453" s="36" t="s">
        <v>815</v>
      </c>
      <c r="C453" s="166" t="s">
        <v>243</v>
      </c>
      <c r="D453" s="166">
        <v>212</v>
      </c>
      <c r="E453" s="166" t="s">
        <v>3608</v>
      </c>
      <c r="F453" s="167" t="s">
        <v>3608</v>
      </c>
      <c r="G453" s="36" t="s">
        <v>244</v>
      </c>
      <c r="H453" s="36" t="s">
        <v>2370</v>
      </c>
      <c r="I453" s="186">
        <v>2600</v>
      </c>
      <c r="J453" s="168">
        <v>591</v>
      </c>
      <c r="K453" s="133">
        <v>800</v>
      </c>
      <c r="L453" s="150">
        <v>0.3</v>
      </c>
      <c r="M453" s="133">
        <v>0</v>
      </c>
      <c r="N453" s="133">
        <v>200</v>
      </c>
      <c r="O453" s="130">
        <v>667</v>
      </c>
      <c r="P453" s="37">
        <f t="shared" si="125"/>
        <v>177.29999999999998</v>
      </c>
      <c r="Q453" s="38">
        <f t="shared" si="115"/>
        <v>8.2083958020989503</v>
      </c>
      <c r="R453" s="35">
        <f t="shared" si="116"/>
        <v>0</v>
      </c>
      <c r="S453" s="35">
        <f t="shared" si="117"/>
        <v>30</v>
      </c>
      <c r="T453" s="139">
        <f t="shared" si="118"/>
        <v>240</v>
      </c>
      <c r="U453" s="35">
        <f t="shared" si="119"/>
        <v>200.1</v>
      </c>
      <c r="V453" s="39" t="str">
        <f t="shared" si="120"/>
        <v>&lt;15 days</v>
      </c>
      <c r="W453" s="39">
        <f t="shared" si="121"/>
        <v>3</v>
      </c>
      <c r="X453" s="135" t="str">
        <f t="shared" si="122"/>
        <v>C</v>
      </c>
      <c r="Y453" s="39">
        <f t="shared" si="123"/>
        <v>21</v>
      </c>
      <c r="Z453" s="39">
        <f t="shared" si="124"/>
        <v>0</v>
      </c>
      <c r="AA453" s="119"/>
    </row>
    <row r="454" spans="1:27" x14ac:dyDescent="0.25">
      <c r="A454" s="34" t="s">
        <v>816</v>
      </c>
      <c r="B454" s="36" t="s">
        <v>817</v>
      </c>
      <c r="C454" s="166" t="s">
        <v>197</v>
      </c>
      <c r="D454" s="166">
        <v>202</v>
      </c>
      <c r="E454" s="166" t="s">
        <v>3608</v>
      </c>
      <c r="F454" s="167" t="s">
        <v>3608</v>
      </c>
      <c r="G454" s="36" t="s">
        <v>249</v>
      </c>
      <c r="H454" s="36" t="s">
        <v>249</v>
      </c>
      <c r="I454" s="186" t="s">
        <v>197</v>
      </c>
      <c r="J454" s="168">
        <v>218</v>
      </c>
      <c r="K454" s="133">
        <v>0</v>
      </c>
      <c r="L454" s="150">
        <v>17.72</v>
      </c>
      <c r="M454" s="133">
        <v>0</v>
      </c>
      <c r="N454" s="133">
        <v>0</v>
      </c>
      <c r="O454" s="130">
        <v>728</v>
      </c>
      <c r="P454" s="37">
        <f t="shared" si="125"/>
        <v>3862.9599999999996</v>
      </c>
      <c r="Q454" s="38">
        <f t="shared" si="115"/>
        <v>296.3118131868132</v>
      </c>
      <c r="R454" s="35">
        <f t="shared" si="116"/>
        <v>0</v>
      </c>
      <c r="S454" s="35">
        <f t="shared" si="117"/>
        <v>0</v>
      </c>
      <c r="T454" s="139">
        <f t="shared" si="118"/>
        <v>0</v>
      </c>
      <c r="U454" s="35">
        <f t="shared" si="119"/>
        <v>12900.16</v>
      </c>
      <c r="V454" s="39" t="str">
        <f t="shared" si="120"/>
        <v>&gt;90 days</v>
      </c>
      <c r="W454" s="39">
        <f t="shared" si="121"/>
        <v>2</v>
      </c>
      <c r="X454" s="135" t="str">
        <f t="shared" si="122"/>
        <v>B</v>
      </c>
      <c r="Y454" s="39">
        <f t="shared" si="123"/>
        <v>14</v>
      </c>
      <c r="Z454" s="39">
        <f t="shared" si="124"/>
        <v>2429.0935008358251</v>
      </c>
      <c r="AA454" s="119"/>
    </row>
    <row r="455" spans="1:27" x14ac:dyDescent="0.25">
      <c r="A455" s="34" t="s">
        <v>818</v>
      </c>
      <c r="B455" s="36" t="s">
        <v>819</v>
      </c>
      <c r="C455" s="166" t="s">
        <v>243</v>
      </c>
      <c r="D455" s="166">
        <v>202</v>
      </c>
      <c r="E455" s="166" t="s">
        <v>3608</v>
      </c>
      <c r="F455" s="167" t="s">
        <v>3608</v>
      </c>
      <c r="G455" s="36" t="s">
        <v>244</v>
      </c>
      <c r="H455" s="36" t="s">
        <v>2370</v>
      </c>
      <c r="I455" s="186">
        <v>2600</v>
      </c>
      <c r="J455" s="168">
        <v>894</v>
      </c>
      <c r="K455" s="133">
        <v>1200</v>
      </c>
      <c r="L455" s="150">
        <v>0.62</v>
      </c>
      <c r="M455" s="133">
        <v>0</v>
      </c>
      <c r="N455" s="133">
        <v>300</v>
      </c>
      <c r="O455" s="130">
        <v>1334</v>
      </c>
      <c r="P455" s="37">
        <f t="shared" si="125"/>
        <v>554.28</v>
      </c>
      <c r="Q455" s="38">
        <f t="shared" si="115"/>
        <v>59.647676161919037</v>
      </c>
      <c r="R455" s="35">
        <f t="shared" si="116"/>
        <v>0</v>
      </c>
      <c r="S455" s="35">
        <f t="shared" si="117"/>
        <v>93</v>
      </c>
      <c r="T455" s="139">
        <f t="shared" si="118"/>
        <v>744</v>
      </c>
      <c r="U455" s="35">
        <f t="shared" si="119"/>
        <v>827.08</v>
      </c>
      <c r="V455" s="39" t="str">
        <f t="shared" si="120"/>
        <v>&lt;90 days</v>
      </c>
      <c r="W455" s="39">
        <f t="shared" si="121"/>
        <v>3</v>
      </c>
      <c r="X455" s="135" t="str">
        <f t="shared" si="122"/>
        <v>C</v>
      </c>
      <c r="Y455" s="39">
        <f t="shared" si="123"/>
        <v>21</v>
      </c>
      <c r="Z455" s="39">
        <f t="shared" si="124"/>
        <v>237.02982768380042</v>
      </c>
      <c r="AA455" s="119"/>
    </row>
    <row r="456" spans="1:27" x14ac:dyDescent="0.25">
      <c r="A456" s="34" t="s">
        <v>820</v>
      </c>
      <c r="B456" s="36" t="s">
        <v>821</v>
      </c>
      <c r="C456" s="166" t="s">
        <v>197</v>
      </c>
      <c r="D456" s="166">
        <v>202</v>
      </c>
      <c r="E456" s="166" t="s">
        <v>3608</v>
      </c>
      <c r="F456" s="167" t="s">
        <v>3608</v>
      </c>
      <c r="G456" s="36" t="s">
        <v>249</v>
      </c>
      <c r="H456" s="36" t="s">
        <v>249</v>
      </c>
      <c r="I456" s="186" t="s">
        <v>197</v>
      </c>
      <c r="J456" s="168">
        <v>70</v>
      </c>
      <c r="K456" s="133">
        <v>0</v>
      </c>
      <c r="L456" s="150">
        <v>7.43</v>
      </c>
      <c r="M456" s="133">
        <v>0</v>
      </c>
      <c r="N456" s="133">
        <v>0</v>
      </c>
      <c r="O456" s="130">
        <v>725</v>
      </c>
      <c r="P456" s="37">
        <f t="shared" si="125"/>
        <v>520.1</v>
      </c>
      <c r="Q456" s="38">
        <f t="shared" si="115"/>
        <v>450.08275862068967</v>
      </c>
      <c r="R456" s="35">
        <f t="shared" si="116"/>
        <v>0</v>
      </c>
      <c r="S456" s="35">
        <f t="shared" si="117"/>
        <v>0</v>
      </c>
      <c r="T456" s="139">
        <f t="shared" si="118"/>
        <v>0</v>
      </c>
      <c r="U456" s="35">
        <f t="shared" si="119"/>
        <v>5386.75</v>
      </c>
      <c r="V456" s="39" t="str">
        <f t="shared" si="120"/>
        <v>&gt;90 days</v>
      </c>
      <c r="W456" s="39">
        <f t="shared" si="121"/>
        <v>3</v>
      </c>
      <c r="X456" s="135" t="str">
        <f t="shared" si="122"/>
        <v>C</v>
      </c>
      <c r="Y456" s="39">
        <f t="shared" si="123"/>
        <v>21</v>
      </c>
      <c r="Z456" s="39">
        <f t="shared" si="124"/>
        <v>327.24986549600078</v>
      </c>
      <c r="AA456" s="119"/>
    </row>
    <row r="457" spans="1:27" x14ac:dyDescent="0.25">
      <c r="A457" s="34" t="s">
        <v>822</v>
      </c>
      <c r="B457" s="36" t="s">
        <v>823</v>
      </c>
      <c r="C457" s="166" t="s">
        <v>239</v>
      </c>
      <c r="D457" s="166">
        <v>202</v>
      </c>
      <c r="E457" s="166" t="s">
        <v>3608</v>
      </c>
      <c r="F457" s="167" t="s">
        <v>3608</v>
      </c>
      <c r="G457" s="36" t="s">
        <v>165</v>
      </c>
      <c r="H457" s="36" t="s">
        <v>235</v>
      </c>
      <c r="I457" s="186">
        <v>2100</v>
      </c>
      <c r="J457" s="168">
        <v>4</v>
      </c>
      <c r="K457" s="133">
        <v>0</v>
      </c>
      <c r="L457" s="150">
        <v>5.0599999999999996</v>
      </c>
      <c r="M457" s="133">
        <v>0</v>
      </c>
      <c r="N457" s="133">
        <v>0</v>
      </c>
      <c r="O457" s="130">
        <v>13</v>
      </c>
      <c r="P457" s="37">
        <f t="shared" si="125"/>
        <v>20.239999999999998</v>
      </c>
      <c r="Q457" s="38">
        <f t="shared" si="115"/>
        <v>1965.3846153846155</v>
      </c>
      <c r="R457" s="35">
        <f t="shared" si="116"/>
        <v>0</v>
      </c>
      <c r="S457" s="35">
        <f t="shared" si="117"/>
        <v>0</v>
      </c>
      <c r="T457" s="139">
        <f t="shared" si="118"/>
        <v>0</v>
      </c>
      <c r="U457" s="35">
        <f t="shared" si="119"/>
        <v>65.78</v>
      </c>
      <c r="V457" s="39" t="str">
        <f t="shared" si="120"/>
        <v>Order specific</v>
      </c>
      <c r="W457" s="39" t="str">
        <f t="shared" si="121"/>
        <v>Order specific</v>
      </c>
      <c r="X457" s="135" t="str">
        <f t="shared" si="122"/>
        <v>C</v>
      </c>
      <c r="Y457" s="39" t="str">
        <f t="shared" si="123"/>
        <v/>
      </c>
      <c r="Z457" s="39">
        <f t="shared" si="124"/>
        <v>0</v>
      </c>
      <c r="AA457" s="119"/>
    </row>
    <row r="458" spans="1:27" x14ac:dyDescent="0.25">
      <c r="A458" s="34" t="s">
        <v>2819</v>
      </c>
      <c r="B458" s="36" t="s">
        <v>824</v>
      </c>
      <c r="C458" s="166" t="s">
        <v>239</v>
      </c>
      <c r="D458" s="166">
        <v>202</v>
      </c>
      <c r="E458" s="166" t="s">
        <v>3608</v>
      </c>
      <c r="F458" s="167" t="s">
        <v>3608</v>
      </c>
      <c r="G458" s="36" t="s">
        <v>165</v>
      </c>
      <c r="H458" s="36" t="s">
        <v>235</v>
      </c>
      <c r="I458" s="186">
        <v>2100</v>
      </c>
      <c r="J458" s="168">
        <v>1</v>
      </c>
      <c r="K458" s="133">
        <v>0</v>
      </c>
      <c r="L458" s="150">
        <v>179.27</v>
      </c>
      <c r="M458" s="133">
        <v>0</v>
      </c>
      <c r="N458" s="133">
        <v>0</v>
      </c>
      <c r="O458" s="130">
        <v>13</v>
      </c>
      <c r="P458" s="37">
        <f t="shared" si="125"/>
        <v>179.27</v>
      </c>
      <c r="Q458" s="38">
        <f t="shared" si="115"/>
        <v>112.30769230769232</v>
      </c>
      <c r="R458" s="35">
        <f t="shared" si="116"/>
        <v>0</v>
      </c>
      <c r="S458" s="35">
        <f t="shared" si="117"/>
        <v>0</v>
      </c>
      <c r="T458" s="139">
        <f t="shared" si="118"/>
        <v>0</v>
      </c>
      <c r="U458" s="35">
        <f t="shared" si="119"/>
        <v>2330.5100000000002</v>
      </c>
      <c r="V458" s="39" t="str">
        <f t="shared" si="120"/>
        <v>Order specific</v>
      </c>
      <c r="W458" s="39" t="str">
        <f t="shared" si="121"/>
        <v>Order specific</v>
      </c>
      <c r="X458" s="135" t="str">
        <f t="shared" si="122"/>
        <v>C</v>
      </c>
      <c r="Y458" s="39" t="str">
        <f t="shared" si="123"/>
        <v/>
      </c>
      <c r="Z458" s="39">
        <f t="shared" si="124"/>
        <v>0</v>
      </c>
      <c r="AA458" s="119"/>
    </row>
    <row r="459" spans="1:27" x14ac:dyDescent="0.25">
      <c r="A459" s="34" t="s">
        <v>825</v>
      </c>
      <c r="B459" s="36" t="s">
        <v>826</v>
      </c>
      <c r="C459" s="166" t="s">
        <v>243</v>
      </c>
      <c r="D459" s="166">
        <v>212</v>
      </c>
      <c r="E459" s="166" t="s">
        <v>3608</v>
      </c>
      <c r="F459" s="167" t="s">
        <v>3608</v>
      </c>
      <c r="G459" s="36" t="s">
        <v>244</v>
      </c>
      <c r="H459" s="36" t="s">
        <v>2370</v>
      </c>
      <c r="I459" s="186">
        <v>2600</v>
      </c>
      <c r="J459" s="168">
        <v>116</v>
      </c>
      <c r="K459" s="133">
        <v>96</v>
      </c>
      <c r="L459" s="150">
        <v>2.6</v>
      </c>
      <c r="M459" s="133">
        <v>0</v>
      </c>
      <c r="N459" s="133">
        <v>36</v>
      </c>
      <c r="O459" s="130">
        <v>333</v>
      </c>
      <c r="P459" s="37">
        <f t="shared" si="125"/>
        <v>301.60000000000002</v>
      </c>
      <c r="Q459" s="38">
        <f t="shared" si="115"/>
        <v>1.0960960960960962</v>
      </c>
      <c r="R459" s="35">
        <f t="shared" si="116"/>
        <v>0</v>
      </c>
      <c r="S459" s="35">
        <f t="shared" si="117"/>
        <v>46.800000000000004</v>
      </c>
      <c r="T459" s="139">
        <f t="shared" si="118"/>
        <v>249.60000000000002</v>
      </c>
      <c r="U459" s="35">
        <f t="shared" si="119"/>
        <v>865.80000000000007</v>
      </c>
      <c r="V459" s="39" t="str">
        <f t="shared" si="120"/>
        <v>&lt;15 days</v>
      </c>
      <c r="W459" s="39">
        <f t="shared" si="121"/>
        <v>3</v>
      </c>
      <c r="X459" s="135" t="str">
        <f t="shared" si="122"/>
        <v>C</v>
      </c>
      <c r="Y459" s="39">
        <f t="shared" si="123"/>
        <v>21</v>
      </c>
      <c r="Z459" s="39">
        <f t="shared" si="124"/>
        <v>0</v>
      </c>
      <c r="AA459" s="119"/>
    </row>
    <row r="460" spans="1:27" x14ac:dyDescent="0.25">
      <c r="A460" s="34" t="s">
        <v>827</v>
      </c>
      <c r="B460" s="36" t="s">
        <v>416</v>
      </c>
      <c r="C460" s="166" t="s">
        <v>243</v>
      </c>
      <c r="D460" s="166">
        <v>202</v>
      </c>
      <c r="E460" s="166" t="s">
        <v>3608</v>
      </c>
      <c r="F460" s="167" t="s">
        <v>3608</v>
      </c>
      <c r="G460" s="36" t="s">
        <v>244</v>
      </c>
      <c r="H460" s="36" t="s">
        <v>2370</v>
      </c>
      <c r="I460" s="186">
        <v>2600</v>
      </c>
      <c r="J460" s="168">
        <v>89</v>
      </c>
      <c r="K460" s="133">
        <v>96</v>
      </c>
      <c r="L460" s="150">
        <v>2.2000000000000002</v>
      </c>
      <c r="M460" s="133">
        <v>0</v>
      </c>
      <c r="N460" s="133">
        <v>24</v>
      </c>
      <c r="O460" s="130">
        <v>222</v>
      </c>
      <c r="P460" s="37">
        <f t="shared" si="125"/>
        <v>195.8</v>
      </c>
      <c r="Q460" s="38">
        <f t="shared" si="115"/>
        <v>190.72072072072072</v>
      </c>
      <c r="R460" s="35">
        <f t="shared" si="116"/>
        <v>0</v>
      </c>
      <c r="S460" s="35">
        <f t="shared" si="117"/>
        <v>26.400000000000002</v>
      </c>
      <c r="T460" s="139">
        <f t="shared" si="118"/>
        <v>211.20000000000002</v>
      </c>
      <c r="U460" s="35">
        <f t="shared" si="119"/>
        <v>488.40000000000003</v>
      </c>
      <c r="V460" s="39" t="str">
        <f t="shared" si="120"/>
        <v>&gt;90 days</v>
      </c>
      <c r="W460" s="39">
        <f t="shared" si="121"/>
        <v>3</v>
      </c>
      <c r="X460" s="135" t="str">
        <f t="shared" si="122"/>
        <v>C</v>
      </c>
      <c r="Y460" s="39">
        <f t="shared" si="123"/>
        <v>21</v>
      </c>
      <c r="Z460" s="39">
        <f t="shared" si="124"/>
        <v>114.99888011336799</v>
      </c>
      <c r="AA460" s="119"/>
    </row>
    <row r="461" spans="1:27" x14ac:dyDescent="0.25">
      <c r="A461" s="34" t="s">
        <v>828</v>
      </c>
      <c r="B461" s="36" t="s">
        <v>829</v>
      </c>
      <c r="C461" s="166" t="s">
        <v>239</v>
      </c>
      <c r="D461" s="166">
        <v>212</v>
      </c>
      <c r="E461" s="166" t="s">
        <v>3608</v>
      </c>
      <c r="F461" s="167" t="s">
        <v>3608</v>
      </c>
      <c r="G461" s="36" t="s">
        <v>165</v>
      </c>
      <c r="H461" s="36" t="s">
        <v>235</v>
      </c>
      <c r="I461" s="186">
        <v>2100</v>
      </c>
      <c r="J461" s="168">
        <v>4</v>
      </c>
      <c r="K461" s="133">
        <v>0</v>
      </c>
      <c r="L461" s="150">
        <v>80.900000000000006</v>
      </c>
      <c r="M461" s="133">
        <v>0</v>
      </c>
      <c r="N461" s="133">
        <v>0</v>
      </c>
      <c r="O461" s="130">
        <v>39</v>
      </c>
      <c r="P461" s="37">
        <f t="shared" si="125"/>
        <v>323.60000000000002</v>
      </c>
      <c r="Q461" s="38">
        <f t="shared" si="115"/>
        <v>832.9487179487179</v>
      </c>
      <c r="R461" s="35">
        <f t="shared" si="116"/>
        <v>0</v>
      </c>
      <c r="S461" s="35">
        <f t="shared" si="117"/>
        <v>0</v>
      </c>
      <c r="T461" s="139">
        <f t="shared" si="118"/>
        <v>0</v>
      </c>
      <c r="U461" s="35">
        <f t="shared" si="119"/>
        <v>3155.1000000000004</v>
      </c>
      <c r="V461" s="39" t="str">
        <f t="shared" si="120"/>
        <v>Order specific</v>
      </c>
      <c r="W461" s="39" t="str">
        <f t="shared" si="121"/>
        <v>Order specific</v>
      </c>
      <c r="X461" s="135" t="str">
        <f t="shared" si="122"/>
        <v>C</v>
      </c>
      <c r="Y461" s="39" t="str">
        <f t="shared" si="123"/>
        <v/>
      </c>
      <c r="Z461" s="39">
        <f t="shared" si="124"/>
        <v>0</v>
      </c>
      <c r="AA461" s="119"/>
    </row>
    <row r="462" spans="1:27" x14ac:dyDescent="0.25">
      <c r="A462" s="34" t="s">
        <v>830</v>
      </c>
      <c r="B462" s="36" t="s">
        <v>829</v>
      </c>
      <c r="C462" s="166" t="s">
        <v>239</v>
      </c>
      <c r="D462" s="166">
        <v>212</v>
      </c>
      <c r="E462" s="166" t="s">
        <v>3608</v>
      </c>
      <c r="F462" s="167" t="s">
        <v>3608</v>
      </c>
      <c r="G462" s="36" t="s">
        <v>165</v>
      </c>
      <c r="H462" s="36" t="s">
        <v>235</v>
      </c>
      <c r="I462" s="186">
        <v>2100</v>
      </c>
      <c r="J462" s="168">
        <v>4</v>
      </c>
      <c r="K462" s="133">
        <v>0</v>
      </c>
      <c r="L462" s="150">
        <v>80.900000000000006</v>
      </c>
      <c r="M462" s="133">
        <v>0</v>
      </c>
      <c r="N462" s="133">
        <v>0</v>
      </c>
      <c r="O462" s="130">
        <v>41</v>
      </c>
      <c r="P462" s="37">
        <f t="shared" si="125"/>
        <v>323.60000000000002</v>
      </c>
      <c r="Q462" s="38">
        <f t="shared" si="115"/>
        <v>35.609756097560975</v>
      </c>
      <c r="R462" s="35">
        <f t="shared" si="116"/>
        <v>0</v>
      </c>
      <c r="S462" s="35">
        <f t="shared" si="117"/>
        <v>0</v>
      </c>
      <c r="T462" s="139">
        <f t="shared" si="118"/>
        <v>0</v>
      </c>
      <c r="U462" s="35">
        <f t="shared" si="119"/>
        <v>3316.9</v>
      </c>
      <c r="V462" s="39" t="str">
        <f t="shared" si="120"/>
        <v>Order specific</v>
      </c>
      <c r="W462" s="39" t="str">
        <f t="shared" si="121"/>
        <v>Order specific</v>
      </c>
      <c r="X462" s="135" t="str">
        <f t="shared" si="122"/>
        <v>C</v>
      </c>
      <c r="Y462" s="39" t="str">
        <f t="shared" si="123"/>
        <v/>
      </c>
      <c r="Z462" s="39">
        <f t="shared" si="124"/>
        <v>0</v>
      </c>
      <c r="AA462" s="119"/>
    </row>
    <row r="463" spans="1:27" x14ac:dyDescent="0.25">
      <c r="A463" s="34" t="s">
        <v>831</v>
      </c>
      <c r="B463" s="36" t="s">
        <v>829</v>
      </c>
      <c r="C463" s="166" t="s">
        <v>239</v>
      </c>
      <c r="D463" s="166">
        <v>212</v>
      </c>
      <c r="E463" s="166" t="s">
        <v>3608</v>
      </c>
      <c r="F463" s="167" t="s">
        <v>3608</v>
      </c>
      <c r="G463" s="36" t="s">
        <v>165</v>
      </c>
      <c r="H463" s="36" t="s">
        <v>235</v>
      </c>
      <c r="I463" s="186">
        <v>2100</v>
      </c>
      <c r="J463" s="168">
        <v>4</v>
      </c>
      <c r="K463" s="133">
        <v>0</v>
      </c>
      <c r="L463" s="150">
        <v>80.900000000000006</v>
      </c>
      <c r="M463" s="133">
        <v>0</v>
      </c>
      <c r="N463" s="133">
        <v>0</v>
      </c>
      <c r="O463" s="130">
        <v>39</v>
      </c>
      <c r="P463" s="37">
        <f t="shared" si="125"/>
        <v>323.60000000000002</v>
      </c>
      <c r="Q463" s="38">
        <f t="shared" si="115"/>
        <v>37.435897435897438</v>
      </c>
      <c r="R463" s="35">
        <f t="shared" si="116"/>
        <v>0</v>
      </c>
      <c r="S463" s="35">
        <f t="shared" si="117"/>
        <v>0</v>
      </c>
      <c r="T463" s="139">
        <f t="shared" si="118"/>
        <v>0</v>
      </c>
      <c r="U463" s="35">
        <f t="shared" si="119"/>
        <v>3155.1000000000004</v>
      </c>
      <c r="V463" s="39" t="str">
        <f t="shared" si="120"/>
        <v>Order specific</v>
      </c>
      <c r="W463" s="39" t="str">
        <f t="shared" si="121"/>
        <v>Order specific</v>
      </c>
      <c r="X463" s="135" t="str">
        <f t="shared" si="122"/>
        <v>C</v>
      </c>
      <c r="Y463" s="39" t="str">
        <f t="shared" si="123"/>
        <v/>
      </c>
      <c r="Z463" s="39">
        <f t="shared" si="124"/>
        <v>0</v>
      </c>
      <c r="AA463" s="119"/>
    </row>
    <row r="464" spans="1:27" x14ac:dyDescent="0.25">
      <c r="A464" s="34" t="s">
        <v>832</v>
      </c>
      <c r="B464" s="36" t="s">
        <v>833</v>
      </c>
      <c r="C464" s="166" t="s">
        <v>239</v>
      </c>
      <c r="D464" s="166">
        <v>202</v>
      </c>
      <c r="E464" s="166" t="s">
        <v>3608</v>
      </c>
      <c r="F464" s="167" t="s">
        <v>3608</v>
      </c>
      <c r="G464" s="36" t="s">
        <v>165</v>
      </c>
      <c r="H464" s="36" t="s">
        <v>235</v>
      </c>
      <c r="I464" s="186">
        <v>2100</v>
      </c>
      <c r="J464" s="168">
        <v>55</v>
      </c>
      <c r="K464" s="133">
        <v>0</v>
      </c>
      <c r="L464" s="150">
        <v>14.6</v>
      </c>
      <c r="M464" s="133">
        <v>0</v>
      </c>
      <c r="N464" s="133">
        <v>0</v>
      </c>
      <c r="O464" s="130">
        <v>26</v>
      </c>
      <c r="P464" s="37">
        <f t="shared" si="125"/>
        <v>803</v>
      </c>
      <c r="Q464" s="38">
        <f t="shared" si="115"/>
        <v>56.15384615384616</v>
      </c>
      <c r="R464" s="35">
        <f t="shared" si="116"/>
        <v>0</v>
      </c>
      <c r="S464" s="35">
        <f t="shared" si="117"/>
        <v>0</v>
      </c>
      <c r="T464" s="139">
        <f t="shared" si="118"/>
        <v>0</v>
      </c>
      <c r="U464" s="35">
        <f t="shared" si="119"/>
        <v>379.59999999999997</v>
      </c>
      <c r="V464" s="39" t="str">
        <f t="shared" si="120"/>
        <v>Order specific</v>
      </c>
      <c r="W464" s="39" t="str">
        <f t="shared" si="121"/>
        <v>Order specific</v>
      </c>
      <c r="X464" s="135" t="str">
        <f t="shared" si="122"/>
        <v>C</v>
      </c>
      <c r="Y464" s="39" t="str">
        <f t="shared" si="123"/>
        <v/>
      </c>
      <c r="Z464" s="39">
        <f t="shared" si="124"/>
        <v>0</v>
      </c>
      <c r="AA464" s="119"/>
    </row>
    <row r="465" spans="1:27" x14ac:dyDescent="0.25">
      <c r="A465" s="34" t="s">
        <v>834</v>
      </c>
      <c r="B465" s="36" t="s">
        <v>835</v>
      </c>
      <c r="C465" s="166" t="s">
        <v>239</v>
      </c>
      <c r="D465" s="166">
        <v>202</v>
      </c>
      <c r="E465" s="166" t="s">
        <v>3608</v>
      </c>
      <c r="F465" s="167" t="s">
        <v>3608</v>
      </c>
      <c r="G465" s="36" t="s">
        <v>165</v>
      </c>
      <c r="H465" s="36" t="s">
        <v>235</v>
      </c>
      <c r="I465" s="186">
        <v>2100</v>
      </c>
      <c r="J465" s="168">
        <v>10</v>
      </c>
      <c r="K465" s="133">
        <v>0</v>
      </c>
      <c r="L465" s="150">
        <v>11.84</v>
      </c>
      <c r="M465" s="133">
        <v>0</v>
      </c>
      <c r="N465" s="133">
        <v>0</v>
      </c>
      <c r="O465" s="130">
        <v>94</v>
      </c>
      <c r="P465" s="37">
        <f t="shared" si="125"/>
        <v>118.4</v>
      </c>
      <c r="Q465" s="38">
        <f t="shared" si="115"/>
        <v>213.56382978723406</v>
      </c>
      <c r="R465" s="35">
        <f t="shared" si="116"/>
        <v>0</v>
      </c>
      <c r="S465" s="35">
        <f t="shared" si="117"/>
        <v>0</v>
      </c>
      <c r="T465" s="139">
        <f t="shared" si="118"/>
        <v>0</v>
      </c>
      <c r="U465" s="35">
        <f t="shared" si="119"/>
        <v>1112.96</v>
      </c>
      <c r="V465" s="39" t="str">
        <f t="shared" si="120"/>
        <v>Order specific</v>
      </c>
      <c r="W465" s="39" t="str">
        <f t="shared" si="121"/>
        <v>Order specific</v>
      </c>
      <c r="X465" s="135" t="str">
        <f t="shared" si="122"/>
        <v>C</v>
      </c>
      <c r="Y465" s="39" t="str">
        <f t="shared" si="123"/>
        <v/>
      </c>
      <c r="Z465" s="39">
        <f t="shared" si="124"/>
        <v>0</v>
      </c>
      <c r="AA465" s="119"/>
    </row>
    <row r="466" spans="1:27" x14ac:dyDescent="0.25">
      <c r="A466" s="34" t="s">
        <v>836</v>
      </c>
      <c r="B466" s="36" t="s">
        <v>835</v>
      </c>
      <c r="C466" s="166" t="s">
        <v>239</v>
      </c>
      <c r="D466" s="166">
        <v>212</v>
      </c>
      <c r="E466" s="166" t="s">
        <v>3608</v>
      </c>
      <c r="F466" s="167" t="s">
        <v>3608</v>
      </c>
      <c r="G466" s="36" t="s">
        <v>165</v>
      </c>
      <c r="H466" s="36" t="s">
        <v>235</v>
      </c>
      <c r="I466" s="186">
        <v>2100</v>
      </c>
      <c r="J466" s="168">
        <v>8</v>
      </c>
      <c r="K466" s="133">
        <v>0</v>
      </c>
      <c r="L466" s="150">
        <v>15.4</v>
      </c>
      <c r="M466" s="133">
        <v>0</v>
      </c>
      <c r="N466" s="133">
        <v>0</v>
      </c>
      <c r="O466" s="130">
        <v>82</v>
      </c>
      <c r="P466" s="37">
        <f t="shared" si="125"/>
        <v>123.2</v>
      </c>
      <c r="Q466" s="38">
        <f t="shared" si="115"/>
        <v>44.512195121951216</v>
      </c>
      <c r="R466" s="35">
        <f t="shared" si="116"/>
        <v>0</v>
      </c>
      <c r="S466" s="35">
        <f t="shared" si="117"/>
        <v>0</v>
      </c>
      <c r="T466" s="139">
        <f t="shared" si="118"/>
        <v>0</v>
      </c>
      <c r="U466" s="35">
        <f t="shared" si="119"/>
        <v>1262.8</v>
      </c>
      <c r="V466" s="39" t="str">
        <f t="shared" si="120"/>
        <v>Order specific</v>
      </c>
      <c r="W466" s="39" t="str">
        <f t="shared" si="121"/>
        <v>Order specific</v>
      </c>
      <c r="X466" s="135" t="str">
        <f t="shared" si="122"/>
        <v>C</v>
      </c>
      <c r="Y466" s="39" t="str">
        <f t="shared" si="123"/>
        <v/>
      </c>
      <c r="Z466" s="39">
        <f t="shared" si="124"/>
        <v>0</v>
      </c>
      <c r="AA466" s="119"/>
    </row>
    <row r="467" spans="1:27" x14ac:dyDescent="0.25">
      <c r="A467" s="34" t="s">
        <v>837</v>
      </c>
      <c r="B467" s="36" t="s">
        <v>838</v>
      </c>
      <c r="C467" s="166" t="s">
        <v>239</v>
      </c>
      <c r="D467" s="166">
        <v>212</v>
      </c>
      <c r="E467" s="166" t="s">
        <v>3608</v>
      </c>
      <c r="F467" s="167" t="s">
        <v>3608</v>
      </c>
      <c r="G467" s="36" t="s">
        <v>165</v>
      </c>
      <c r="H467" s="36" t="s">
        <v>235</v>
      </c>
      <c r="I467" s="186">
        <v>2100</v>
      </c>
      <c r="J467" s="168">
        <v>4</v>
      </c>
      <c r="K467" s="133">
        <v>0</v>
      </c>
      <c r="L467" s="150">
        <v>111.5</v>
      </c>
      <c r="M467" s="133">
        <v>0</v>
      </c>
      <c r="N467" s="133">
        <v>0</v>
      </c>
      <c r="O467" s="130">
        <v>49</v>
      </c>
      <c r="P467" s="37">
        <f t="shared" si="125"/>
        <v>446</v>
      </c>
      <c r="Q467" s="38">
        <f t="shared" si="115"/>
        <v>59.591836734693871</v>
      </c>
      <c r="R467" s="35">
        <f t="shared" si="116"/>
        <v>0</v>
      </c>
      <c r="S467" s="35">
        <f t="shared" si="117"/>
        <v>0</v>
      </c>
      <c r="T467" s="139">
        <f t="shared" si="118"/>
        <v>0</v>
      </c>
      <c r="U467" s="35">
        <f t="shared" si="119"/>
        <v>5463.5</v>
      </c>
      <c r="V467" s="39" t="str">
        <f t="shared" si="120"/>
        <v>Order specific</v>
      </c>
      <c r="W467" s="39" t="str">
        <f t="shared" si="121"/>
        <v>Order specific</v>
      </c>
      <c r="X467" s="135" t="str">
        <f t="shared" si="122"/>
        <v>C</v>
      </c>
      <c r="Y467" s="39" t="str">
        <f t="shared" si="123"/>
        <v/>
      </c>
      <c r="Z467" s="39">
        <f t="shared" si="124"/>
        <v>0</v>
      </c>
      <c r="AA467" s="119"/>
    </row>
    <row r="468" spans="1:27" x14ac:dyDescent="0.25">
      <c r="A468" s="34" t="s">
        <v>839</v>
      </c>
      <c r="B468" s="36" t="s">
        <v>840</v>
      </c>
      <c r="C468" s="166" t="s">
        <v>239</v>
      </c>
      <c r="D468" s="166">
        <v>212</v>
      </c>
      <c r="E468" s="166" t="s">
        <v>3608</v>
      </c>
      <c r="F468" s="167" t="s">
        <v>3608</v>
      </c>
      <c r="G468" s="36" t="s">
        <v>165</v>
      </c>
      <c r="H468" s="36" t="s">
        <v>235</v>
      </c>
      <c r="I468" s="186">
        <v>2100</v>
      </c>
      <c r="J468" s="168">
        <v>4</v>
      </c>
      <c r="K468" s="133">
        <v>0</v>
      </c>
      <c r="L468" s="150">
        <v>111.5</v>
      </c>
      <c r="M468" s="133">
        <v>0</v>
      </c>
      <c r="N468" s="133">
        <v>0</v>
      </c>
      <c r="O468" s="130">
        <v>49</v>
      </c>
      <c r="P468" s="37">
        <f t="shared" si="125"/>
        <v>446</v>
      </c>
      <c r="Q468" s="38">
        <f t="shared" ref="Q468:Q484" si="126">+IF(O468=0,"",J467/O468*365)</f>
        <v>29.795918367346935</v>
      </c>
      <c r="R468" s="35">
        <f t="shared" ref="R468:R484" si="127">+L468*M468</f>
        <v>0</v>
      </c>
      <c r="S468" s="35">
        <f t="shared" ref="S468:S484" si="128">+L468*N468/2</f>
        <v>0</v>
      </c>
      <c r="T468" s="139">
        <f t="shared" ref="T468:T484" si="129">+L468*K468</f>
        <v>0</v>
      </c>
      <c r="U468" s="35">
        <f t="shared" ref="U468:U484" si="130">+L468*O468</f>
        <v>5463.5</v>
      </c>
      <c r="V468" s="39" t="str">
        <f t="shared" ref="V468:V484" si="131">IF(G468="Order specific",G468,IF(O468="","Not moving",IF(Q468&lt;15,"&lt;15 days",IF(Q468&lt;30,"&lt;30 days",IF(Q468&lt;90,"&lt;90 days","&gt;90 days")))))</f>
        <v>Order specific</v>
      </c>
      <c r="W468" s="39" t="str">
        <f t="shared" ref="W468:W484" si="132">IF(G468="Order specific",G468,IF(U468=0,4,IF(U468&gt;PERCENTILE(U:U,0.9),1,IF(U468&gt;PERCENTILE(U:U,0.6),2,3))))</f>
        <v>Order specific</v>
      </c>
      <c r="X468" s="135" t="str">
        <f t="shared" ref="X468:X484" si="133">IF(P468=0,"D",IF(P468&gt;PERCENTILE(P:P,0.9),"A",IF(P468&gt;PERCENTILE(P:P,0.6),"B","C")))</f>
        <v>C</v>
      </c>
      <c r="Y468" s="39" t="str">
        <f t="shared" ref="Y468:Y484" si="134">+IF(W468="Order Specific","",IF(W468=4,0,W468*7+IF(I468="Imported",14,0)))</f>
        <v/>
      </c>
      <c r="Z468" s="39">
        <f t="shared" ref="Z468:Z484" si="135">(IF(Y468="",0,IF(Y468=0,P468,P468-IF(Q468&gt;Y468,P468/Q468*Y468,P468))))*66%</f>
        <v>0</v>
      </c>
      <c r="AA468" s="119"/>
    </row>
    <row r="469" spans="1:27" x14ac:dyDescent="0.25">
      <c r="A469" s="34" t="s">
        <v>841</v>
      </c>
      <c r="B469" s="36" t="s">
        <v>842</v>
      </c>
      <c r="C469" s="166" t="s">
        <v>197</v>
      </c>
      <c r="D469" s="166">
        <v>202</v>
      </c>
      <c r="E469" s="166" t="s">
        <v>3608</v>
      </c>
      <c r="F469" s="167" t="s">
        <v>3608</v>
      </c>
      <c r="G469" s="36" t="s">
        <v>249</v>
      </c>
      <c r="H469" s="36" t="s">
        <v>249</v>
      </c>
      <c r="I469" s="186" t="s">
        <v>197</v>
      </c>
      <c r="J469" s="168">
        <v>6</v>
      </c>
      <c r="K469" s="133">
        <v>0</v>
      </c>
      <c r="L469" s="150">
        <v>12</v>
      </c>
      <c r="M469" s="133">
        <v>0</v>
      </c>
      <c r="N469" s="133">
        <v>0</v>
      </c>
      <c r="O469" s="130">
        <v>48</v>
      </c>
      <c r="P469" s="37">
        <f t="shared" si="125"/>
        <v>72</v>
      </c>
      <c r="Q469" s="38">
        <f t="shared" si="126"/>
        <v>30.416666666666664</v>
      </c>
      <c r="R469" s="35">
        <f t="shared" si="127"/>
        <v>0</v>
      </c>
      <c r="S469" s="35">
        <f t="shared" si="128"/>
        <v>0</v>
      </c>
      <c r="T469" s="139">
        <f t="shared" si="129"/>
        <v>0</v>
      </c>
      <c r="U469" s="35">
        <f t="shared" si="130"/>
        <v>576</v>
      </c>
      <c r="V469" s="39" t="str">
        <f t="shared" si="131"/>
        <v>&lt;90 days</v>
      </c>
      <c r="W469" s="39">
        <f t="shared" si="132"/>
        <v>3</v>
      </c>
      <c r="X469" s="135" t="str">
        <f t="shared" si="133"/>
        <v>C</v>
      </c>
      <c r="Y469" s="39">
        <f t="shared" si="134"/>
        <v>21</v>
      </c>
      <c r="Z469" s="39">
        <f t="shared" si="135"/>
        <v>14.711671232876714</v>
      </c>
      <c r="AA469" s="119"/>
    </row>
    <row r="470" spans="1:27" x14ac:dyDescent="0.25">
      <c r="A470" s="34" t="s">
        <v>843</v>
      </c>
      <c r="B470" s="36" t="s">
        <v>844</v>
      </c>
      <c r="C470" s="166" t="s">
        <v>264</v>
      </c>
      <c r="D470" s="166">
        <v>202</v>
      </c>
      <c r="E470" s="166" t="s">
        <v>3608</v>
      </c>
      <c r="F470" s="167" t="s">
        <v>3608</v>
      </c>
      <c r="G470" s="36" t="s">
        <v>165</v>
      </c>
      <c r="H470" s="36" t="s">
        <v>235</v>
      </c>
      <c r="I470" s="186">
        <v>2100</v>
      </c>
      <c r="J470" s="168">
        <v>3</v>
      </c>
      <c r="K470" s="133">
        <v>0</v>
      </c>
      <c r="L470" s="150">
        <v>862</v>
      </c>
      <c r="M470" s="133">
        <v>0</v>
      </c>
      <c r="N470" s="133">
        <v>0</v>
      </c>
      <c r="O470" s="130">
        <v>3</v>
      </c>
      <c r="P470" s="37">
        <f t="shared" si="125"/>
        <v>2586</v>
      </c>
      <c r="Q470" s="38">
        <f t="shared" si="126"/>
        <v>730</v>
      </c>
      <c r="R470" s="35">
        <f t="shared" si="127"/>
        <v>0</v>
      </c>
      <c r="S470" s="35">
        <f t="shared" si="128"/>
        <v>0</v>
      </c>
      <c r="T470" s="139">
        <f t="shared" si="129"/>
        <v>0</v>
      </c>
      <c r="U470" s="35">
        <f t="shared" si="130"/>
        <v>2586</v>
      </c>
      <c r="V470" s="39" t="str">
        <f t="shared" si="131"/>
        <v>Order specific</v>
      </c>
      <c r="W470" s="39" t="str">
        <f t="shared" si="132"/>
        <v>Order specific</v>
      </c>
      <c r="X470" s="135" t="str">
        <f t="shared" si="133"/>
        <v>B</v>
      </c>
      <c r="Y470" s="39" t="str">
        <f t="shared" si="134"/>
        <v/>
      </c>
      <c r="Z470" s="39">
        <f t="shared" si="135"/>
        <v>0</v>
      </c>
      <c r="AA470" s="119"/>
    </row>
    <row r="471" spans="1:27" x14ac:dyDescent="0.25">
      <c r="A471" s="34" t="s">
        <v>845</v>
      </c>
      <c r="B471" s="36" t="s">
        <v>846</v>
      </c>
      <c r="C471" s="166" t="s">
        <v>239</v>
      </c>
      <c r="D471" s="166">
        <v>202</v>
      </c>
      <c r="E471" s="166" t="s">
        <v>3608</v>
      </c>
      <c r="F471" s="167" t="s">
        <v>3608</v>
      </c>
      <c r="G471" s="36" t="s">
        <v>165</v>
      </c>
      <c r="H471" s="36" t="s">
        <v>235</v>
      </c>
      <c r="I471" s="186">
        <v>2100</v>
      </c>
      <c r="J471" s="168">
        <v>5</v>
      </c>
      <c r="K471" s="133">
        <v>3</v>
      </c>
      <c r="L471" s="150">
        <v>4.5999999999999996</v>
      </c>
      <c r="M471" s="133">
        <v>0</v>
      </c>
      <c r="N471" s="133">
        <v>0</v>
      </c>
      <c r="O471" s="130">
        <v>148</v>
      </c>
      <c r="P471" s="37">
        <f t="shared" si="125"/>
        <v>23</v>
      </c>
      <c r="Q471" s="38">
        <f t="shared" si="126"/>
        <v>7.3986486486486491</v>
      </c>
      <c r="R471" s="35">
        <f t="shared" si="127"/>
        <v>0</v>
      </c>
      <c r="S471" s="35">
        <f t="shared" si="128"/>
        <v>0</v>
      </c>
      <c r="T471" s="139">
        <f t="shared" si="129"/>
        <v>13.799999999999999</v>
      </c>
      <c r="U471" s="35">
        <f t="shared" si="130"/>
        <v>680.8</v>
      </c>
      <c r="V471" s="39" t="str">
        <f t="shared" si="131"/>
        <v>Order specific</v>
      </c>
      <c r="W471" s="39" t="str">
        <f t="shared" si="132"/>
        <v>Order specific</v>
      </c>
      <c r="X471" s="135" t="str">
        <f t="shared" si="133"/>
        <v>C</v>
      </c>
      <c r="Y471" s="39" t="str">
        <f t="shared" si="134"/>
        <v/>
      </c>
      <c r="Z471" s="39">
        <f t="shared" si="135"/>
        <v>0</v>
      </c>
      <c r="AA471" s="119"/>
    </row>
    <row r="472" spans="1:27" x14ac:dyDescent="0.25">
      <c r="A472" s="34" t="s">
        <v>847</v>
      </c>
      <c r="B472" s="36" t="s">
        <v>848</v>
      </c>
      <c r="C472" s="166" t="s">
        <v>264</v>
      </c>
      <c r="D472" s="166">
        <v>202</v>
      </c>
      <c r="E472" s="166" t="s">
        <v>3608</v>
      </c>
      <c r="F472" s="167" t="s">
        <v>3608</v>
      </c>
      <c r="G472" s="36" t="s">
        <v>165</v>
      </c>
      <c r="H472" s="36" t="s">
        <v>235</v>
      </c>
      <c r="I472" s="186">
        <v>2100</v>
      </c>
      <c r="J472" s="168">
        <v>25</v>
      </c>
      <c r="K472" s="133">
        <v>0</v>
      </c>
      <c r="L472" s="150">
        <v>31.19</v>
      </c>
      <c r="M472" s="133">
        <v>0</v>
      </c>
      <c r="N472" s="133">
        <v>0</v>
      </c>
      <c r="O472" s="130">
        <v>6</v>
      </c>
      <c r="P472" s="37">
        <f t="shared" si="125"/>
        <v>779.75</v>
      </c>
      <c r="Q472" s="38">
        <f t="shared" si="126"/>
        <v>304.16666666666669</v>
      </c>
      <c r="R472" s="35">
        <f t="shared" si="127"/>
        <v>0</v>
      </c>
      <c r="S472" s="35">
        <f t="shared" si="128"/>
        <v>0</v>
      </c>
      <c r="T472" s="139">
        <f t="shared" si="129"/>
        <v>0</v>
      </c>
      <c r="U472" s="35">
        <f t="shared" si="130"/>
        <v>187.14000000000001</v>
      </c>
      <c r="V472" s="39" t="str">
        <f t="shared" si="131"/>
        <v>Order specific</v>
      </c>
      <c r="W472" s="39" t="str">
        <f t="shared" si="132"/>
        <v>Order specific</v>
      </c>
      <c r="X472" s="135" t="str">
        <f t="shared" si="133"/>
        <v>C</v>
      </c>
      <c r="Y472" s="39" t="str">
        <f t="shared" si="134"/>
        <v/>
      </c>
      <c r="Z472" s="39">
        <f t="shared" si="135"/>
        <v>0</v>
      </c>
      <c r="AA472" s="119"/>
    </row>
    <row r="473" spans="1:27" x14ac:dyDescent="0.25">
      <c r="A473" s="34" t="s">
        <v>849</v>
      </c>
      <c r="B473" s="36" t="s">
        <v>850</v>
      </c>
      <c r="C473" s="166" t="s">
        <v>239</v>
      </c>
      <c r="D473" s="166">
        <v>202</v>
      </c>
      <c r="E473" s="166" t="s">
        <v>3608</v>
      </c>
      <c r="F473" s="167" t="s">
        <v>3608</v>
      </c>
      <c r="G473" s="36" t="s">
        <v>165</v>
      </c>
      <c r="H473" s="36" t="s">
        <v>235</v>
      </c>
      <c r="I473" s="186">
        <v>2100</v>
      </c>
      <c r="J473" s="168">
        <v>12</v>
      </c>
      <c r="K473" s="133">
        <v>0</v>
      </c>
      <c r="L473" s="150">
        <v>160.63</v>
      </c>
      <c r="M473" s="133">
        <v>0</v>
      </c>
      <c r="N473" s="133">
        <v>0</v>
      </c>
      <c r="O473" s="130">
        <v>15</v>
      </c>
      <c r="P473" s="37">
        <f t="shared" si="125"/>
        <v>1927.56</v>
      </c>
      <c r="Q473" s="38">
        <f t="shared" si="126"/>
        <v>608.33333333333337</v>
      </c>
      <c r="R473" s="35">
        <f t="shared" si="127"/>
        <v>0</v>
      </c>
      <c r="S473" s="35">
        <f t="shared" si="128"/>
        <v>0</v>
      </c>
      <c r="T473" s="139">
        <f t="shared" si="129"/>
        <v>0</v>
      </c>
      <c r="U473" s="35">
        <f t="shared" si="130"/>
        <v>2409.4499999999998</v>
      </c>
      <c r="V473" s="39" t="str">
        <f t="shared" si="131"/>
        <v>Order specific</v>
      </c>
      <c r="W473" s="39" t="str">
        <f t="shared" si="132"/>
        <v>Order specific</v>
      </c>
      <c r="X473" s="135" t="str">
        <f t="shared" si="133"/>
        <v>B</v>
      </c>
      <c r="Y473" s="39" t="str">
        <f t="shared" si="134"/>
        <v/>
      </c>
      <c r="Z473" s="39">
        <f t="shared" si="135"/>
        <v>0</v>
      </c>
      <c r="AA473" s="119"/>
    </row>
    <row r="474" spans="1:27" x14ac:dyDescent="0.25">
      <c r="A474" s="34" t="s">
        <v>851</v>
      </c>
      <c r="B474" s="36" t="s">
        <v>852</v>
      </c>
      <c r="C474" s="166" t="s">
        <v>262</v>
      </c>
      <c r="D474" s="166">
        <v>202</v>
      </c>
      <c r="E474" s="166" t="s">
        <v>3608</v>
      </c>
      <c r="F474" s="167" t="s">
        <v>3608</v>
      </c>
      <c r="G474" s="36" t="s">
        <v>165</v>
      </c>
      <c r="H474" s="36" t="s">
        <v>235</v>
      </c>
      <c r="I474" s="186">
        <v>2100</v>
      </c>
      <c r="J474" s="168">
        <v>66</v>
      </c>
      <c r="K474" s="133">
        <v>35</v>
      </c>
      <c r="L474" s="150">
        <v>92.36</v>
      </c>
      <c r="M474" s="133">
        <v>0</v>
      </c>
      <c r="N474" s="133">
        <v>0</v>
      </c>
      <c r="O474" s="130">
        <v>225</v>
      </c>
      <c r="P474" s="37">
        <f t="shared" si="125"/>
        <v>6095.76</v>
      </c>
      <c r="Q474" s="38">
        <f t="shared" si="126"/>
        <v>19.466666666666669</v>
      </c>
      <c r="R474" s="35">
        <f t="shared" si="127"/>
        <v>0</v>
      </c>
      <c r="S474" s="35">
        <f t="shared" si="128"/>
        <v>0</v>
      </c>
      <c r="T474" s="139">
        <f t="shared" si="129"/>
        <v>3232.6</v>
      </c>
      <c r="U474" s="35">
        <f t="shared" si="130"/>
        <v>20781</v>
      </c>
      <c r="V474" s="39" t="str">
        <f t="shared" si="131"/>
        <v>Order specific</v>
      </c>
      <c r="W474" s="39" t="str">
        <f t="shared" si="132"/>
        <v>Order specific</v>
      </c>
      <c r="X474" s="135" t="str">
        <f t="shared" si="133"/>
        <v>B</v>
      </c>
      <c r="Y474" s="39" t="str">
        <f t="shared" si="134"/>
        <v/>
      </c>
      <c r="Z474" s="39">
        <f t="shared" si="135"/>
        <v>0</v>
      </c>
      <c r="AA474" s="119"/>
    </row>
    <row r="475" spans="1:27" x14ac:dyDescent="0.25">
      <c r="A475" s="34" t="s">
        <v>853</v>
      </c>
      <c r="B475" s="36" t="s">
        <v>854</v>
      </c>
      <c r="C475" s="166" t="s">
        <v>239</v>
      </c>
      <c r="D475" s="166">
        <v>202</v>
      </c>
      <c r="E475" s="166" t="s">
        <v>3608</v>
      </c>
      <c r="F475" s="167" t="s">
        <v>3608</v>
      </c>
      <c r="G475" s="36" t="s">
        <v>165</v>
      </c>
      <c r="H475" s="36" t="s">
        <v>235</v>
      </c>
      <c r="I475" s="186">
        <v>2100</v>
      </c>
      <c r="J475" s="168">
        <v>188</v>
      </c>
      <c r="K475" s="133">
        <v>112</v>
      </c>
      <c r="L475" s="150">
        <v>375.62</v>
      </c>
      <c r="M475" s="133">
        <v>0</v>
      </c>
      <c r="N475" s="133">
        <v>0</v>
      </c>
      <c r="O475" s="130">
        <v>480</v>
      </c>
      <c r="P475" s="37">
        <f t="shared" si="125"/>
        <v>70616.56</v>
      </c>
      <c r="Q475" s="38">
        <f t="shared" si="126"/>
        <v>50.187500000000007</v>
      </c>
      <c r="R475" s="35">
        <f t="shared" si="127"/>
        <v>0</v>
      </c>
      <c r="S475" s="35">
        <f t="shared" si="128"/>
        <v>0</v>
      </c>
      <c r="T475" s="139">
        <f t="shared" si="129"/>
        <v>42069.440000000002</v>
      </c>
      <c r="U475" s="35">
        <f t="shared" si="130"/>
        <v>180297.60000000001</v>
      </c>
      <c r="V475" s="39" t="str">
        <f t="shared" si="131"/>
        <v>Order specific</v>
      </c>
      <c r="W475" s="39" t="str">
        <f t="shared" si="132"/>
        <v>Order specific</v>
      </c>
      <c r="X475" s="135" t="str">
        <f t="shared" si="133"/>
        <v>A</v>
      </c>
      <c r="Y475" s="39" t="str">
        <f t="shared" si="134"/>
        <v/>
      </c>
      <c r="Z475" s="39">
        <f t="shared" si="135"/>
        <v>0</v>
      </c>
      <c r="AA475" s="119"/>
    </row>
    <row r="476" spans="1:27" x14ac:dyDescent="0.25">
      <c r="A476" s="34" t="s">
        <v>855</v>
      </c>
      <c r="B476" s="36" t="s">
        <v>854</v>
      </c>
      <c r="C476" s="166" t="s">
        <v>239</v>
      </c>
      <c r="D476" s="166">
        <v>202</v>
      </c>
      <c r="E476" s="166" t="s">
        <v>3608</v>
      </c>
      <c r="F476" s="167" t="s">
        <v>3608</v>
      </c>
      <c r="G476" s="36" t="s">
        <v>165</v>
      </c>
      <c r="H476" s="36" t="s">
        <v>235</v>
      </c>
      <c r="I476" s="186">
        <v>2100</v>
      </c>
      <c r="J476" s="168">
        <v>112</v>
      </c>
      <c r="K476" s="133">
        <v>0</v>
      </c>
      <c r="L476" s="150">
        <v>378.43</v>
      </c>
      <c r="M476" s="133">
        <v>0</v>
      </c>
      <c r="N476" s="133">
        <v>0</v>
      </c>
      <c r="O476" s="130">
        <v>240</v>
      </c>
      <c r="P476" s="37">
        <f t="shared" si="125"/>
        <v>42384.160000000003</v>
      </c>
      <c r="Q476" s="38">
        <f t="shared" si="126"/>
        <v>285.91666666666669</v>
      </c>
      <c r="R476" s="35">
        <f t="shared" si="127"/>
        <v>0</v>
      </c>
      <c r="S476" s="35">
        <f t="shared" si="128"/>
        <v>0</v>
      </c>
      <c r="T476" s="139">
        <f t="shared" si="129"/>
        <v>0</v>
      </c>
      <c r="U476" s="35">
        <f t="shared" si="130"/>
        <v>90823.2</v>
      </c>
      <c r="V476" s="39" t="str">
        <f t="shared" si="131"/>
        <v>Order specific</v>
      </c>
      <c r="W476" s="39" t="str">
        <f t="shared" si="132"/>
        <v>Order specific</v>
      </c>
      <c r="X476" s="135" t="str">
        <f t="shared" si="133"/>
        <v>A</v>
      </c>
      <c r="Y476" s="39" t="str">
        <f t="shared" si="134"/>
        <v/>
      </c>
      <c r="Z476" s="39">
        <f t="shared" si="135"/>
        <v>0</v>
      </c>
      <c r="AA476" s="119"/>
    </row>
    <row r="477" spans="1:27" x14ac:dyDescent="0.25">
      <c r="A477" s="34" t="s">
        <v>856</v>
      </c>
      <c r="B477" s="36" t="s">
        <v>854</v>
      </c>
      <c r="C477" s="166" t="s">
        <v>239</v>
      </c>
      <c r="D477" s="166">
        <v>202</v>
      </c>
      <c r="E477" s="166" t="s">
        <v>3608</v>
      </c>
      <c r="F477" s="167" t="s">
        <v>3608</v>
      </c>
      <c r="G477" s="36" t="s">
        <v>165</v>
      </c>
      <c r="H477" s="36" t="s">
        <v>235</v>
      </c>
      <c r="I477" s="186">
        <v>2100</v>
      </c>
      <c r="J477" s="168">
        <v>112</v>
      </c>
      <c r="K477" s="133">
        <v>0</v>
      </c>
      <c r="L477" s="150">
        <v>378.43</v>
      </c>
      <c r="M477" s="133">
        <v>0</v>
      </c>
      <c r="N477" s="133">
        <v>0</v>
      </c>
      <c r="O477" s="130">
        <v>240</v>
      </c>
      <c r="P477" s="37">
        <f t="shared" si="125"/>
        <v>42384.160000000003</v>
      </c>
      <c r="Q477" s="38">
        <f t="shared" si="126"/>
        <v>170.33333333333334</v>
      </c>
      <c r="R477" s="35">
        <f t="shared" si="127"/>
        <v>0</v>
      </c>
      <c r="S477" s="35">
        <f t="shared" si="128"/>
        <v>0</v>
      </c>
      <c r="T477" s="139">
        <f t="shared" si="129"/>
        <v>0</v>
      </c>
      <c r="U477" s="35">
        <f t="shared" si="130"/>
        <v>90823.2</v>
      </c>
      <c r="V477" s="39" t="str">
        <f t="shared" si="131"/>
        <v>Order specific</v>
      </c>
      <c r="W477" s="39" t="str">
        <f t="shared" si="132"/>
        <v>Order specific</v>
      </c>
      <c r="X477" s="135" t="str">
        <f t="shared" si="133"/>
        <v>A</v>
      </c>
      <c r="Y477" s="39" t="str">
        <f t="shared" si="134"/>
        <v/>
      </c>
      <c r="Z477" s="39">
        <f t="shared" si="135"/>
        <v>0</v>
      </c>
      <c r="AA477" s="119"/>
    </row>
    <row r="478" spans="1:27" x14ac:dyDescent="0.25">
      <c r="A478" s="34" t="s">
        <v>857</v>
      </c>
      <c r="B478" s="36" t="s">
        <v>858</v>
      </c>
      <c r="C478" s="166" t="s">
        <v>239</v>
      </c>
      <c r="D478" s="166">
        <v>202</v>
      </c>
      <c r="E478" s="166" t="s">
        <v>3608</v>
      </c>
      <c r="F478" s="167" t="s">
        <v>3608</v>
      </c>
      <c r="G478" s="36" t="s">
        <v>165</v>
      </c>
      <c r="H478" s="36" t="s">
        <v>235</v>
      </c>
      <c r="I478" s="186">
        <v>2100</v>
      </c>
      <c r="J478" s="168">
        <v>300</v>
      </c>
      <c r="K478" s="133">
        <v>0</v>
      </c>
      <c r="L478" s="150">
        <v>312.06</v>
      </c>
      <c r="M478" s="133">
        <v>0</v>
      </c>
      <c r="N478" s="133">
        <v>0</v>
      </c>
      <c r="O478" s="130">
        <v>480</v>
      </c>
      <c r="P478" s="37">
        <f t="shared" si="125"/>
        <v>93618</v>
      </c>
      <c r="Q478" s="38">
        <f t="shared" si="126"/>
        <v>85.166666666666671</v>
      </c>
      <c r="R478" s="35">
        <f t="shared" si="127"/>
        <v>0</v>
      </c>
      <c r="S478" s="35">
        <f t="shared" si="128"/>
        <v>0</v>
      </c>
      <c r="T478" s="139">
        <f t="shared" si="129"/>
        <v>0</v>
      </c>
      <c r="U478" s="35">
        <f t="shared" si="130"/>
        <v>149788.79999999999</v>
      </c>
      <c r="V478" s="39" t="str">
        <f t="shared" si="131"/>
        <v>Order specific</v>
      </c>
      <c r="W478" s="39" t="str">
        <f t="shared" si="132"/>
        <v>Order specific</v>
      </c>
      <c r="X478" s="135" t="str">
        <f t="shared" si="133"/>
        <v>A</v>
      </c>
      <c r="Y478" s="39" t="str">
        <f t="shared" si="134"/>
        <v/>
      </c>
      <c r="Z478" s="39">
        <f t="shared" si="135"/>
        <v>0</v>
      </c>
      <c r="AA478" s="119"/>
    </row>
    <row r="479" spans="1:27" x14ac:dyDescent="0.25">
      <c r="A479" s="34" t="s">
        <v>859</v>
      </c>
      <c r="B479" s="36" t="s">
        <v>416</v>
      </c>
      <c r="C479" s="166" t="s">
        <v>243</v>
      </c>
      <c r="D479" s="166">
        <v>212</v>
      </c>
      <c r="E479" s="166" t="s">
        <v>3608</v>
      </c>
      <c r="F479" s="167" t="s">
        <v>3608</v>
      </c>
      <c r="G479" s="36" t="s">
        <v>244</v>
      </c>
      <c r="H479" s="36" t="s">
        <v>2370</v>
      </c>
      <c r="I479" s="186">
        <v>2600</v>
      </c>
      <c r="J479" s="168">
        <v>227</v>
      </c>
      <c r="K479" s="133">
        <v>200</v>
      </c>
      <c r="L479" s="150">
        <v>1</v>
      </c>
      <c r="M479" s="133">
        <v>0</v>
      </c>
      <c r="N479" s="133">
        <v>100</v>
      </c>
      <c r="O479" s="130">
        <v>706</v>
      </c>
      <c r="P479" s="37">
        <f t="shared" si="125"/>
        <v>227</v>
      </c>
      <c r="Q479" s="38">
        <f t="shared" si="126"/>
        <v>155.09915014164307</v>
      </c>
      <c r="R479" s="35">
        <f t="shared" si="127"/>
        <v>0</v>
      </c>
      <c r="S479" s="35">
        <f t="shared" si="128"/>
        <v>50</v>
      </c>
      <c r="T479" s="139">
        <f t="shared" si="129"/>
        <v>200</v>
      </c>
      <c r="U479" s="35">
        <f t="shared" si="130"/>
        <v>706</v>
      </c>
      <c r="V479" s="39" t="str">
        <f t="shared" si="131"/>
        <v>&gt;90 days</v>
      </c>
      <c r="W479" s="39">
        <f t="shared" si="132"/>
        <v>3</v>
      </c>
      <c r="X479" s="135" t="str">
        <f t="shared" si="133"/>
        <v>C</v>
      </c>
      <c r="Y479" s="39">
        <f t="shared" si="134"/>
        <v>21</v>
      </c>
      <c r="Z479" s="39">
        <f t="shared" si="135"/>
        <v>129.53478246575341</v>
      </c>
      <c r="AA479" s="119"/>
    </row>
    <row r="480" spans="1:27" x14ac:dyDescent="0.25">
      <c r="A480" s="34" t="s">
        <v>860</v>
      </c>
      <c r="B480" s="36" t="s">
        <v>472</v>
      </c>
      <c r="C480" s="166" t="s">
        <v>243</v>
      </c>
      <c r="D480" s="166">
        <v>202</v>
      </c>
      <c r="E480" s="166" t="s">
        <v>3608</v>
      </c>
      <c r="F480" s="167" t="s">
        <v>3608</v>
      </c>
      <c r="G480" s="36" t="s">
        <v>244</v>
      </c>
      <c r="H480" s="36" t="s">
        <v>2370</v>
      </c>
      <c r="I480" s="186">
        <v>2600</v>
      </c>
      <c r="J480" s="168">
        <v>19</v>
      </c>
      <c r="K480" s="133">
        <v>32</v>
      </c>
      <c r="L480" s="150">
        <v>3.53</v>
      </c>
      <c r="M480" s="133">
        <v>0</v>
      </c>
      <c r="N480" s="133">
        <v>8</v>
      </c>
      <c r="O480" s="130">
        <v>107</v>
      </c>
      <c r="P480" s="37">
        <f t="shared" si="125"/>
        <v>67.069999999999993</v>
      </c>
      <c r="Q480" s="38">
        <f t="shared" si="126"/>
        <v>774.34579439252343</v>
      </c>
      <c r="R480" s="35">
        <f t="shared" si="127"/>
        <v>0</v>
      </c>
      <c r="S480" s="35">
        <f t="shared" si="128"/>
        <v>14.12</v>
      </c>
      <c r="T480" s="139">
        <f t="shared" si="129"/>
        <v>112.96</v>
      </c>
      <c r="U480" s="35">
        <f t="shared" si="130"/>
        <v>377.71</v>
      </c>
      <c r="V480" s="39" t="str">
        <f t="shared" si="131"/>
        <v>&gt;90 days</v>
      </c>
      <c r="W480" s="39">
        <f t="shared" si="132"/>
        <v>3</v>
      </c>
      <c r="X480" s="135" t="str">
        <f t="shared" si="133"/>
        <v>C</v>
      </c>
      <c r="Y480" s="39">
        <f t="shared" si="134"/>
        <v>21</v>
      </c>
      <c r="Z480" s="39">
        <f t="shared" si="135"/>
        <v>43.065715401605217</v>
      </c>
      <c r="AA480" s="119"/>
    </row>
    <row r="481" spans="1:27" x14ac:dyDescent="0.25">
      <c r="A481" s="34" t="s">
        <v>2820</v>
      </c>
      <c r="B481" s="36" t="s">
        <v>829</v>
      </c>
      <c r="C481" s="166" t="s">
        <v>239</v>
      </c>
      <c r="D481" s="166">
        <v>202</v>
      </c>
      <c r="E481" s="166" t="s">
        <v>3608</v>
      </c>
      <c r="F481" s="167" t="s">
        <v>3608</v>
      </c>
      <c r="G481" s="36" t="s">
        <v>165</v>
      </c>
      <c r="H481" s="36" t="s">
        <v>235</v>
      </c>
      <c r="I481" s="186">
        <v>2100</v>
      </c>
      <c r="J481" s="168">
        <v>44</v>
      </c>
      <c r="K481" s="133">
        <v>0</v>
      </c>
      <c r="L481" s="150">
        <v>94.21</v>
      </c>
      <c r="M481" s="133">
        <v>0</v>
      </c>
      <c r="N481" s="133">
        <v>0</v>
      </c>
      <c r="O481" s="130">
        <v>20</v>
      </c>
      <c r="P481" s="37">
        <f t="shared" si="125"/>
        <v>4145.24</v>
      </c>
      <c r="Q481" s="38">
        <f t="shared" si="126"/>
        <v>346.75</v>
      </c>
      <c r="R481" s="35">
        <f t="shared" si="127"/>
        <v>0</v>
      </c>
      <c r="S481" s="35">
        <f t="shared" si="128"/>
        <v>0</v>
      </c>
      <c r="T481" s="139">
        <f t="shared" si="129"/>
        <v>0</v>
      </c>
      <c r="U481" s="35">
        <f t="shared" si="130"/>
        <v>1884.1999999999998</v>
      </c>
      <c r="V481" s="39" t="str">
        <f t="shared" si="131"/>
        <v>Order specific</v>
      </c>
      <c r="W481" s="39" t="str">
        <f t="shared" si="132"/>
        <v>Order specific</v>
      </c>
      <c r="X481" s="135" t="str">
        <f t="shared" si="133"/>
        <v>B</v>
      </c>
      <c r="Y481" s="39" t="str">
        <f t="shared" si="134"/>
        <v/>
      </c>
      <c r="Z481" s="39">
        <f t="shared" si="135"/>
        <v>0</v>
      </c>
      <c r="AA481" s="119"/>
    </row>
    <row r="482" spans="1:27" x14ac:dyDescent="0.25">
      <c r="A482" s="34" t="s">
        <v>2821</v>
      </c>
      <c r="B482" s="36" t="s">
        <v>829</v>
      </c>
      <c r="C482" s="166" t="s">
        <v>239</v>
      </c>
      <c r="D482" s="166">
        <v>212</v>
      </c>
      <c r="E482" s="166" t="s">
        <v>3608</v>
      </c>
      <c r="F482" s="167" t="s">
        <v>3608</v>
      </c>
      <c r="G482" s="36" t="s">
        <v>165</v>
      </c>
      <c r="H482" s="36" t="s">
        <v>235</v>
      </c>
      <c r="I482" s="186">
        <v>2100</v>
      </c>
      <c r="J482" s="168">
        <v>8</v>
      </c>
      <c r="K482" s="133">
        <v>0</v>
      </c>
      <c r="L482" s="150">
        <v>94.2</v>
      </c>
      <c r="M482" s="133">
        <v>0</v>
      </c>
      <c r="N482" s="133">
        <v>0</v>
      </c>
      <c r="O482" s="130">
        <v>88</v>
      </c>
      <c r="P482" s="37">
        <f t="shared" si="125"/>
        <v>753.6</v>
      </c>
      <c r="Q482" s="38">
        <f t="shared" si="126"/>
        <v>182.5</v>
      </c>
      <c r="R482" s="35">
        <f t="shared" si="127"/>
        <v>0</v>
      </c>
      <c r="S482" s="35">
        <f t="shared" si="128"/>
        <v>0</v>
      </c>
      <c r="T482" s="139">
        <f t="shared" si="129"/>
        <v>0</v>
      </c>
      <c r="U482" s="35">
        <f t="shared" si="130"/>
        <v>8289.6</v>
      </c>
      <c r="V482" s="39" t="str">
        <f t="shared" si="131"/>
        <v>Order specific</v>
      </c>
      <c r="W482" s="39" t="str">
        <f t="shared" si="132"/>
        <v>Order specific</v>
      </c>
      <c r="X482" s="135" t="str">
        <f t="shared" si="133"/>
        <v>C</v>
      </c>
      <c r="Y482" s="39" t="str">
        <f t="shared" si="134"/>
        <v/>
      </c>
      <c r="Z482" s="39">
        <f t="shared" si="135"/>
        <v>0</v>
      </c>
      <c r="AA482" s="119"/>
    </row>
    <row r="483" spans="1:27" x14ac:dyDescent="0.25">
      <c r="A483" s="34" t="s">
        <v>2822</v>
      </c>
      <c r="B483" s="36" t="s">
        <v>766</v>
      </c>
      <c r="C483" s="166" t="s">
        <v>239</v>
      </c>
      <c r="D483" s="166">
        <v>202</v>
      </c>
      <c r="E483" s="166" t="s">
        <v>3608</v>
      </c>
      <c r="F483" s="167" t="s">
        <v>3608</v>
      </c>
      <c r="G483" s="36" t="s">
        <v>165</v>
      </c>
      <c r="H483" s="36" t="s">
        <v>235</v>
      </c>
      <c r="I483" s="186">
        <v>2100</v>
      </c>
      <c r="J483" s="168">
        <v>100</v>
      </c>
      <c r="K483" s="133">
        <v>0</v>
      </c>
      <c r="L483" s="150">
        <v>9.7100000000000009</v>
      </c>
      <c r="M483" s="133">
        <v>0</v>
      </c>
      <c r="N483" s="133">
        <v>0</v>
      </c>
      <c r="O483" s="130">
        <v>168</v>
      </c>
      <c r="P483" s="37">
        <f t="shared" si="125"/>
        <v>971.00000000000011</v>
      </c>
      <c r="Q483" s="38">
        <f t="shared" si="126"/>
        <v>17.38095238095238</v>
      </c>
      <c r="R483" s="35">
        <f t="shared" si="127"/>
        <v>0</v>
      </c>
      <c r="S483" s="35">
        <f t="shared" si="128"/>
        <v>0</v>
      </c>
      <c r="T483" s="139">
        <f t="shared" si="129"/>
        <v>0</v>
      </c>
      <c r="U483" s="35">
        <f t="shared" si="130"/>
        <v>1631.2800000000002</v>
      </c>
      <c r="V483" s="39" t="str">
        <f t="shared" si="131"/>
        <v>Order specific</v>
      </c>
      <c r="W483" s="39" t="str">
        <f t="shared" si="132"/>
        <v>Order specific</v>
      </c>
      <c r="X483" s="135" t="str">
        <f t="shared" si="133"/>
        <v>B</v>
      </c>
      <c r="Y483" s="39" t="str">
        <f t="shared" si="134"/>
        <v/>
      </c>
      <c r="Z483" s="39">
        <f t="shared" si="135"/>
        <v>0</v>
      </c>
      <c r="AA483" s="119"/>
    </row>
    <row r="484" spans="1:27" x14ac:dyDescent="0.25">
      <c r="A484" s="34" t="s">
        <v>861</v>
      </c>
      <c r="B484" s="36" t="s">
        <v>360</v>
      </c>
      <c r="C484" s="166" t="s">
        <v>264</v>
      </c>
      <c r="D484" s="166">
        <v>202</v>
      </c>
      <c r="E484" s="166" t="s">
        <v>3608</v>
      </c>
      <c r="F484" s="167" t="s">
        <v>3608</v>
      </c>
      <c r="G484" s="36" t="s">
        <v>165</v>
      </c>
      <c r="H484" s="36" t="s">
        <v>235</v>
      </c>
      <c r="I484" s="186">
        <v>2100</v>
      </c>
      <c r="J484" s="168">
        <v>3</v>
      </c>
      <c r="K484" s="133">
        <v>0</v>
      </c>
      <c r="L484" s="150">
        <v>166.01</v>
      </c>
      <c r="M484" s="133">
        <v>0</v>
      </c>
      <c r="N484" s="133">
        <v>0</v>
      </c>
      <c r="O484" s="130">
        <v>17</v>
      </c>
      <c r="P484" s="37">
        <f t="shared" si="125"/>
        <v>498.03</v>
      </c>
      <c r="Q484" s="38">
        <f t="shared" si="126"/>
        <v>2147.0588235294117</v>
      </c>
      <c r="R484" s="35">
        <f t="shared" si="127"/>
        <v>0</v>
      </c>
      <c r="S484" s="35">
        <f t="shared" si="128"/>
        <v>0</v>
      </c>
      <c r="T484" s="139">
        <f t="shared" si="129"/>
        <v>0</v>
      </c>
      <c r="U484" s="35">
        <f t="shared" si="130"/>
        <v>2822.17</v>
      </c>
      <c r="V484" s="39" t="str">
        <f t="shared" si="131"/>
        <v>Order specific</v>
      </c>
      <c r="W484" s="39" t="str">
        <f t="shared" si="132"/>
        <v>Order specific</v>
      </c>
      <c r="X484" s="135" t="str">
        <f t="shared" si="133"/>
        <v>C</v>
      </c>
      <c r="Y484" s="39" t="str">
        <f t="shared" si="134"/>
        <v/>
      </c>
      <c r="Z484" s="39">
        <f t="shared" si="135"/>
        <v>0</v>
      </c>
      <c r="AA484" s="119"/>
    </row>
    <row r="485" spans="1:27" x14ac:dyDescent="0.25">
      <c r="A485" s="34" t="s">
        <v>862</v>
      </c>
      <c r="B485" s="36" t="s">
        <v>360</v>
      </c>
      <c r="C485" s="166" t="s">
        <v>264</v>
      </c>
      <c r="D485" s="166">
        <v>202</v>
      </c>
      <c r="E485" s="166" t="s">
        <v>3608</v>
      </c>
      <c r="F485" s="167" t="s">
        <v>3608</v>
      </c>
      <c r="G485" s="36" t="s">
        <v>165</v>
      </c>
      <c r="H485" s="36" t="s">
        <v>235</v>
      </c>
      <c r="I485" s="186">
        <v>2100</v>
      </c>
      <c r="J485" s="168">
        <v>1</v>
      </c>
      <c r="K485" s="133">
        <v>0</v>
      </c>
      <c r="L485" s="150">
        <v>145.05000000000001</v>
      </c>
      <c r="M485" s="133">
        <v>0</v>
      </c>
      <c r="N485" s="133">
        <v>0</v>
      </c>
      <c r="O485" s="130">
        <v>1</v>
      </c>
      <c r="P485" s="37">
        <f t="shared" si="125"/>
        <v>145.05000000000001</v>
      </c>
      <c r="Q485" s="38"/>
      <c r="R485" s="35"/>
      <c r="S485" s="35"/>
      <c r="T485" s="139"/>
      <c r="U485" s="35"/>
      <c r="V485" s="39"/>
      <c r="W485" s="39"/>
      <c r="X485" s="135"/>
      <c r="Y485" s="39"/>
      <c r="Z485" s="39"/>
      <c r="AA485" s="119"/>
    </row>
    <row r="486" spans="1:27" x14ac:dyDescent="0.25">
      <c r="A486" s="34" t="s">
        <v>863</v>
      </c>
      <c r="B486" s="36" t="s">
        <v>58</v>
      </c>
      <c r="C486" s="166" t="s">
        <v>243</v>
      </c>
      <c r="D486" s="166">
        <v>202</v>
      </c>
      <c r="E486" s="166" t="s">
        <v>3608</v>
      </c>
      <c r="F486" s="167" t="s">
        <v>3608</v>
      </c>
      <c r="G486" s="36" t="s">
        <v>244</v>
      </c>
      <c r="H486" s="36" t="s">
        <v>2370</v>
      </c>
      <c r="I486" s="186">
        <v>2600</v>
      </c>
      <c r="J486" s="168">
        <v>566</v>
      </c>
      <c r="K486" s="133">
        <v>600</v>
      </c>
      <c r="L486" s="150">
        <v>2.84</v>
      </c>
      <c r="M486" s="133">
        <v>0</v>
      </c>
      <c r="N486" s="133">
        <v>150</v>
      </c>
      <c r="O486" s="130">
        <v>5650</v>
      </c>
      <c r="P486" s="37">
        <f t="shared" si="125"/>
        <v>1607.4399999999998</v>
      </c>
      <c r="Q486" s="38">
        <f t="shared" ref="Q486:Q494" si="136">+IF(O486=0,"",J485/O486*365)</f>
        <v>6.4601769911504431E-2</v>
      </c>
      <c r="R486" s="35">
        <f t="shared" ref="R486:R494" si="137">+L486*M486</f>
        <v>0</v>
      </c>
      <c r="S486" s="35">
        <f t="shared" ref="S486:S494" si="138">+L486*N486/2</f>
        <v>213</v>
      </c>
      <c r="T486" s="139">
        <f t="shared" ref="T486:T494" si="139">+L486*K486</f>
        <v>1704</v>
      </c>
      <c r="U486" s="35">
        <f t="shared" ref="U486:U494" si="140">+L486*O486</f>
        <v>16046</v>
      </c>
      <c r="V486" s="39" t="str">
        <f t="shared" ref="V486:V494" si="141">IF(G486="Order specific",G486,IF(O486="","Not moving",IF(Q486&lt;15,"&lt;15 days",IF(Q486&lt;30,"&lt;30 days",IF(Q486&lt;90,"&lt;90 days","&gt;90 days")))))</f>
        <v>&lt;15 days</v>
      </c>
      <c r="W486" s="39">
        <f t="shared" ref="W486:W494" si="142">IF(G486="Order specific",G486,IF(U486=0,4,IF(U486&gt;PERCENTILE(U:U,0.9),1,IF(U486&gt;PERCENTILE(U:U,0.6),2,3))))</f>
        <v>2</v>
      </c>
      <c r="X486" s="135" t="str">
        <f t="shared" ref="X486:X494" si="143">IF(P486=0,"D",IF(P486&gt;PERCENTILE(P:P,0.9),"A",IF(P486&gt;PERCENTILE(P:P,0.6),"B","C")))</f>
        <v>B</v>
      </c>
      <c r="Y486" s="39">
        <f t="shared" ref="Y486:Y494" si="144">+IF(W486="Order Specific","",IF(W486=4,0,W486*7+IF(I486="Imported",14,0)))</f>
        <v>14</v>
      </c>
      <c r="Z486" s="39">
        <f t="shared" ref="Z486:Z494" si="145">(IF(Y486="",0,IF(Y486=0,P486,P486-IF(Q486&gt;Y486,P486/Q486*Y486,P486))))*66%</f>
        <v>0</v>
      </c>
      <c r="AA486" s="119"/>
    </row>
    <row r="487" spans="1:27" x14ac:dyDescent="0.25">
      <c r="A487" s="34" t="s">
        <v>2823</v>
      </c>
      <c r="B487" s="36" t="s">
        <v>864</v>
      </c>
      <c r="C487" s="166" t="s">
        <v>239</v>
      </c>
      <c r="D487" s="166">
        <v>212</v>
      </c>
      <c r="E487" s="166" t="s">
        <v>3608</v>
      </c>
      <c r="F487" s="167" t="s">
        <v>3608</v>
      </c>
      <c r="G487" s="36" t="s">
        <v>165</v>
      </c>
      <c r="H487" s="36" t="s">
        <v>235</v>
      </c>
      <c r="I487" s="186">
        <v>2100</v>
      </c>
      <c r="J487" s="168">
        <v>21</v>
      </c>
      <c r="K487" s="133">
        <v>0</v>
      </c>
      <c r="L487" s="150">
        <v>215.21</v>
      </c>
      <c r="M487" s="133">
        <v>0</v>
      </c>
      <c r="N487" s="133">
        <v>0</v>
      </c>
      <c r="O487" s="130">
        <v>0</v>
      </c>
      <c r="P487" s="37">
        <f t="shared" si="125"/>
        <v>4519.41</v>
      </c>
      <c r="Q487" s="38" t="str">
        <f t="shared" si="136"/>
        <v/>
      </c>
      <c r="R487" s="35">
        <f t="shared" si="137"/>
        <v>0</v>
      </c>
      <c r="S487" s="35">
        <f t="shared" si="138"/>
        <v>0</v>
      </c>
      <c r="T487" s="139">
        <f t="shared" si="139"/>
        <v>0</v>
      </c>
      <c r="U487" s="35">
        <f t="shared" si="140"/>
        <v>0</v>
      </c>
      <c r="V487" s="39" t="str">
        <f t="shared" si="141"/>
        <v>Order specific</v>
      </c>
      <c r="W487" s="39" t="str">
        <f t="shared" si="142"/>
        <v>Order specific</v>
      </c>
      <c r="X487" s="135" t="str">
        <f t="shared" si="143"/>
        <v>B</v>
      </c>
      <c r="Y487" s="39" t="str">
        <f t="shared" si="144"/>
        <v/>
      </c>
      <c r="Z487" s="39">
        <f t="shared" si="145"/>
        <v>0</v>
      </c>
      <c r="AA487" s="119"/>
    </row>
    <row r="488" spans="1:27" x14ac:dyDescent="0.25">
      <c r="A488" s="34" t="s">
        <v>865</v>
      </c>
      <c r="B488" s="36" t="s">
        <v>864</v>
      </c>
      <c r="C488" s="166" t="s">
        <v>239</v>
      </c>
      <c r="D488" s="166">
        <v>212</v>
      </c>
      <c r="E488" s="166" t="s">
        <v>3608</v>
      </c>
      <c r="F488" s="167" t="s">
        <v>3608</v>
      </c>
      <c r="G488" s="36" t="s">
        <v>165</v>
      </c>
      <c r="H488" s="36" t="s">
        <v>235</v>
      </c>
      <c r="I488" s="186">
        <v>2100</v>
      </c>
      <c r="J488" s="168">
        <v>21</v>
      </c>
      <c r="K488" s="133">
        <v>0</v>
      </c>
      <c r="L488" s="150">
        <v>277.76</v>
      </c>
      <c r="M488" s="133">
        <v>0</v>
      </c>
      <c r="N488" s="133">
        <v>0</v>
      </c>
      <c r="O488" s="130">
        <v>0</v>
      </c>
      <c r="P488" s="37">
        <f t="shared" si="125"/>
        <v>5832.96</v>
      </c>
      <c r="Q488" s="38" t="str">
        <f t="shared" si="136"/>
        <v/>
      </c>
      <c r="R488" s="35">
        <f t="shared" si="137"/>
        <v>0</v>
      </c>
      <c r="S488" s="35">
        <f t="shared" si="138"/>
        <v>0</v>
      </c>
      <c r="T488" s="139">
        <f t="shared" si="139"/>
        <v>0</v>
      </c>
      <c r="U488" s="35">
        <f t="shared" si="140"/>
        <v>0</v>
      </c>
      <c r="V488" s="39" t="str">
        <f t="shared" si="141"/>
        <v>Order specific</v>
      </c>
      <c r="W488" s="39" t="str">
        <f t="shared" si="142"/>
        <v>Order specific</v>
      </c>
      <c r="X488" s="135" t="str">
        <f t="shared" si="143"/>
        <v>B</v>
      </c>
      <c r="Y488" s="39" t="str">
        <f t="shared" si="144"/>
        <v/>
      </c>
      <c r="Z488" s="39">
        <f t="shared" si="145"/>
        <v>0</v>
      </c>
      <c r="AA488" s="119"/>
    </row>
    <row r="489" spans="1:27" x14ac:dyDescent="0.25">
      <c r="A489" s="34" t="s">
        <v>866</v>
      </c>
      <c r="B489" s="36" t="s">
        <v>867</v>
      </c>
      <c r="C489" s="166" t="s">
        <v>239</v>
      </c>
      <c r="D489" s="166">
        <v>202</v>
      </c>
      <c r="E489" s="166" t="s">
        <v>3608</v>
      </c>
      <c r="F489" s="167" t="s">
        <v>3608</v>
      </c>
      <c r="G489" s="36" t="s">
        <v>165</v>
      </c>
      <c r="H489" s="36" t="s">
        <v>235</v>
      </c>
      <c r="I489" s="186">
        <v>2100</v>
      </c>
      <c r="J489" s="168">
        <v>50</v>
      </c>
      <c r="K489" s="133">
        <v>0</v>
      </c>
      <c r="L489" s="150">
        <v>17.350000000000001</v>
      </c>
      <c r="M489" s="133">
        <v>0</v>
      </c>
      <c r="N489" s="133">
        <v>0</v>
      </c>
      <c r="O489" s="130">
        <v>84</v>
      </c>
      <c r="P489" s="37">
        <f t="shared" si="125"/>
        <v>867.50000000000011</v>
      </c>
      <c r="Q489" s="38">
        <f t="shared" si="136"/>
        <v>91.25</v>
      </c>
      <c r="R489" s="35">
        <f t="shared" si="137"/>
        <v>0</v>
      </c>
      <c r="S489" s="35">
        <f t="shared" si="138"/>
        <v>0</v>
      </c>
      <c r="T489" s="139">
        <f t="shared" si="139"/>
        <v>0</v>
      </c>
      <c r="U489" s="35">
        <f t="shared" si="140"/>
        <v>1457.4</v>
      </c>
      <c r="V489" s="39" t="str">
        <f t="shared" si="141"/>
        <v>Order specific</v>
      </c>
      <c r="W489" s="39" t="str">
        <f t="shared" si="142"/>
        <v>Order specific</v>
      </c>
      <c r="X489" s="135" t="str">
        <f t="shared" si="143"/>
        <v>C</v>
      </c>
      <c r="Y489" s="39" t="str">
        <f t="shared" si="144"/>
        <v/>
      </c>
      <c r="Z489" s="39">
        <f t="shared" si="145"/>
        <v>0</v>
      </c>
      <c r="AA489" s="119"/>
    </row>
    <row r="490" spans="1:27" x14ac:dyDescent="0.25">
      <c r="A490" s="34" t="s">
        <v>868</v>
      </c>
      <c r="B490" s="36" t="s">
        <v>803</v>
      </c>
      <c r="C490" s="166" t="s">
        <v>239</v>
      </c>
      <c r="D490" s="166">
        <v>202</v>
      </c>
      <c r="E490" s="166" t="s">
        <v>3608</v>
      </c>
      <c r="F490" s="167" t="s">
        <v>3608</v>
      </c>
      <c r="G490" s="36" t="s">
        <v>165</v>
      </c>
      <c r="H490" s="36" t="s">
        <v>235</v>
      </c>
      <c r="I490" s="186">
        <v>2100</v>
      </c>
      <c r="J490" s="168">
        <v>68</v>
      </c>
      <c r="K490" s="133">
        <v>0</v>
      </c>
      <c r="L490" s="150">
        <v>12.9</v>
      </c>
      <c r="M490" s="133">
        <v>0</v>
      </c>
      <c r="N490" s="133">
        <v>0</v>
      </c>
      <c r="O490" s="130">
        <v>184</v>
      </c>
      <c r="P490" s="37">
        <f t="shared" si="125"/>
        <v>877.2</v>
      </c>
      <c r="Q490" s="38">
        <f t="shared" si="136"/>
        <v>99.184782608695642</v>
      </c>
      <c r="R490" s="35">
        <f t="shared" si="137"/>
        <v>0</v>
      </c>
      <c r="S490" s="35">
        <f t="shared" si="138"/>
        <v>0</v>
      </c>
      <c r="T490" s="139">
        <f t="shared" si="139"/>
        <v>0</v>
      </c>
      <c r="U490" s="35">
        <f t="shared" si="140"/>
        <v>2373.6</v>
      </c>
      <c r="V490" s="39" t="str">
        <f t="shared" si="141"/>
        <v>Order specific</v>
      </c>
      <c r="W490" s="39" t="str">
        <f t="shared" si="142"/>
        <v>Order specific</v>
      </c>
      <c r="X490" s="135" t="str">
        <f t="shared" si="143"/>
        <v>C</v>
      </c>
      <c r="Y490" s="39" t="str">
        <f t="shared" si="144"/>
        <v/>
      </c>
      <c r="Z490" s="39">
        <f t="shared" si="145"/>
        <v>0</v>
      </c>
      <c r="AA490" s="119"/>
    </row>
    <row r="491" spans="1:27" x14ac:dyDescent="0.25">
      <c r="A491" s="34" t="s">
        <v>869</v>
      </c>
      <c r="B491" s="36" t="s">
        <v>870</v>
      </c>
      <c r="C491" s="166" t="s">
        <v>239</v>
      </c>
      <c r="D491" s="166">
        <v>202</v>
      </c>
      <c r="E491" s="166" t="s">
        <v>3608</v>
      </c>
      <c r="F491" s="167" t="s">
        <v>3608</v>
      </c>
      <c r="G491" s="36" t="s">
        <v>165</v>
      </c>
      <c r="H491" s="36" t="s">
        <v>235</v>
      </c>
      <c r="I491" s="186">
        <v>2100</v>
      </c>
      <c r="J491" s="168">
        <v>174</v>
      </c>
      <c r="K491" s="133">
        <v>4</v>
      </c>
      <c r="L491" s="150">
        <v>0.62</v>
      </c>
      <c r="M491" s="133">
        <v>0</v>
      </c>
      <c r="N491" s="133">
        <v>0</v>
      </c>
      <c r="O491" s="130">
        <v>690</v>
      </c>
      <c r="P491" s="37">
        <f t="shared" si="125"/>
        <v>107.88</v>
      </c>
      <c r="Q491" s="38">
        <f t="shared" si="136"/>
        <v>35.971014492753625</v>
      </c>
      <c r="R491" s="35">
        <f t="shared" si="137"/>
        <v>0</v>
      </c>
      <c r="S491" s="35">
        <f t="shared" si="138"/>
        <v>0</v>
      </c>
      <c r="T491" s="139">
        <f t="shared" si="139"/>
        <v>2.48</v>
      </c>
      <c r="U491" s="35">
        <f t="shared" si="140"/>
        <v>427.8</v>
      </c>
      <c r="V491" s="39" t="str">
        <f t="shared" si="141"/>
        <v>Order specific</v>
      </c>
      <c r="W491" s="39" t="str">
        <f t="shared" si="142"/>
        <v>Order specific</v>
      </c>
      <c r="X491" s="135" t="str">
        <f t="shared" si="143"/>
        <v>C</v>
      </c>
      <c r="Y491" s="39" t="str">
        <f t="shared" si="144"/>
        <v/>
      </c>
      <c r="Z491" s="39">
        <f t="shared" si="145"/>
        <v>0</v>
      </c>
      <c r="AA491" s="119"/>
    </row>
    <row r="492" spans="1:27" x14ac:dyDescent="0.25">
      <c r="A492" s="34" t="s">
        <v>871</v>
      </c>
      <c r="B492" s="36" t="s">
        <v>872</v>
      </c>
      <c r="C492" s="166" t="s">
        <v>197</v>
      </c>
      <c r="D492" s="166">
        <v>202</v>
      </c>
      <c r="E492" s="166" t="s">
        <v>3608</v>
      </c>
      <c r="F492" s="167" t="s">
        <v>3608</v>
      </c>
      <c r="G492" s="36" t="s">
        <v>249</v>
      </c>
      <c r="H492" s="36" t="s">
        <v>249</v>
      </c>
      <c r="I492" s="186" t="s">
        <v>197</v>
      </c>
      <c r="J492" s="168">
        <v>18</v>
      </c>
      <c r="K492" s="133">
        <v>0</v>
      </c>
      <c r="L492" s="150">
        <v>14</v>
      </c>
      <c r="M492" s="133">
        <v>0</v>
      </c>
      <c r="N492" s="133">
        <v>0</v>
      </c>
      <c r="O492" s="130">
        <v>591</v>
      </c>
      <c r="P492" s="37">
        <f t="shared" si="125"/>
        <v>252</v>
      </c>
      <c r="Q492" s="38">
        <f t="shared" si="136"/>
        <v>107.46192893401015</v>
      </c>
      <c r="R492" s="35">
        <f t="shared" si="137"/>
        <v>0</v>
      </c>
      <c r="S492" s="35">
        <f t="shared" si="138"/>
        <v>0</v>
      </c>
      <c r="T492" s="139">
        <f t="shared" si="139"/>
        <v>0</v>
      </c>
      <c r="U492" s="35">
        <f t="shared" si="140"/>
        <v>8274</v>
      </c>
      <c r="V492" s="39" t="str">
        <f t="shared" si="141"/>
        <v>&gt;90 days</v>
      </c>
      <c r="W492" s="39">
        <f t="shared" si="142"/>
        <v>3</v>
      </c>
      <c r="X492" s="135" t="str">
        <f t="shared" si="143"/>
        <v>C</v>
      </c>
      <c r="Y492" s="39">
        <f t="shared" si="144"/>
        <v>21</v>
      </c>
      <c r="Z492" s="39">
        <f t="shared" si="145"/>
        <v>133.81807085498346</v>
      </c>
      <c r="AA492" s="119"/>
    </row>
    <row r="493" spans="1:27" x14ac:dyDescent="0.25">
      <c r="A493" s="34" t="s">
        <v>2824</v>
      </c>
      <c r="B493" s="36" t="s">
        <v>873</v>
      </c>
      <c r="C493" s="166" t="s">
        <v>197</v>
      </c>
      <c r="D493" s="166">
        <v>202</v>
      </c>
      <c r="E493" s="166" t="s">
        <v>3608</v>
      </c>
      <c r="F493" s="167" t="s">
        <v>3608</v>
      </c>
      <c r="G493" s="36" t="s">
        <v>249</v>
      </c>
      <c r="H493" s="36" t="s">
        <v>249</v>
      </c>
      <c r="I493" s="186" t="s">
        <v>197</v>
      </c>
      <c r="J493" s="168">
        <v>2</v>
      </c>
      <c r="K493" s="133">
        <v>0</v>
      </c>
      <c r="L493" s="150">
        <v>15.8</v>
      </c>
      <c r="M493" s="133">
        <v>0</v>
      </c>
      <c r="N493" s="133">
        <v>0</v>
      </c>
      <c r="O493" s="130">
        <v>474</v>
      </c>
      <c r="P493" s="37">
        <f t="shared" si="125"/>
        <v>31.6</v>
      </c>
      <c r="Q493" s="38">
        <f t="shared" si="136"/>
        <v>13.860759493670887</v>
      </c>
      <c r="R493" s="35">
        <f t="shared" si="137"/>
        <v>0</v>
      </c>
      <c r="S493" s="35">
        <f t="shared" si="138"/>
        <v>0</v>
      </c>
      <c r="T493" s="139">
        <f t="shared" si="139"/>
        <v>0</v>
      </c>
      <c r="U493" s="35">
        <f t="shared" si="140"/>
        <v>7489.2000000000007</v>
      </c>
      <c r="V493" s="39" t="str">
        <f t="shared" si="141"/>
        <v>&lt;15 days</v>
      </c>
      <c r="W493" s="39">
        <f t="shared" si="142"/>
        <v>3</v>
      </c>
      <c r="X493" s="135" t="str">
        <f t="shared" si="143"/>
        <v>C</v>
      </c>
      <c r="Y493" s="39">
        <f t="shared" si="144"/>
        <v>21</v>
      </c>
      <c r="Z493" s="39">
        <f t="shared" si="145"/>
        <v>0</v>
      </c>
      <c r="AA493" s="119"/>
    </row>
    <row r="494" spans="1:27" x14ac:dyDescent="0.25">
      <c r="A494" s="34" t="s">
        <v>874</v>
      </c>
      <c r="B494" s="36" t="s">
        <v>875</v>
      </c>
      <c r="C494" s="166" t="s">
        <v>197</v>
      </c>
      <c r="D494" s="166">
        <v>202</v>
      </c>
      <c r="E494" s="166" t="s">
        <v>3608</v>
      </c>
      <c r="F494" s="167" t="s">
        <v>3608</v>
      </c>
      <c r="G494" s="36" t="s">
        <v>249</v>
      </c>
      <c r="H494" s="36" t="s">
        <v>249</v>
      </c>
      <c r="I494" s="186" t="s">
        <v>197</v>
      </c>
      <c r="J494" s="168">
        <v>1</v>
      </c>
      <c r="K494" s="133">
        <v>0</v>
      </c>
      <c r="L494" s="150">
        <v>20.82</v>
      </c>
      <c r="M494" s="133">
        <v>0</v>
      </c>
      <c r="N494" s="133">
        <v>0</v>
      </c>
      <c r="O494" s="130">
        <v>237</v>
      </c>
      <c r="P494" s="37">
        <f t="shared" si="125"/>
        <v>20.82</v>
      </c>
      <c r="Q494" s="38">
        <f t="shared" si="136"/>
        <v>3.0801687763713077</v>
      </c>
      <c r="R494" s="35">
        <f t="shared" si="137"/>
        <v>0</v>
      </c>
      <c r="S494" s="35">
        <f t="shared" si="138"/>
        <v>0</v>
      </c>
      <c r="T494" s="139">
        <f t="shared" si="139"/>
        <v>0</v>
      </c>
      <c r="U494" s="35">
        <f t="shared" si="140"/>
        <v>4934.34</v>
      </c>
      <c r="V494" s="39" t="str">
        <f t="shared" si="141"/>
        <v>&lt;15 days</v>
      </c>
      <c r="W494" s="39">
        <f t="shared" si="142"/>
        <v>3</v>
      </c>
      <c r="X494" s="135" t="str">
        <f t="shared" si="143"/>
        <v>C</v>
      </c>
      <c r="Y494" s="39">
        <f t="shared" si="144"/>
        <v>21</v>
      </c>
      <c r="Z494" s="39">
        <f t="shared" si="145"/>
        <v>0</v>
      </c>
      <c r="AA494" s="119"/>
    </row>
    <row r="495" spans="1:27" x14ac:dyDescent="0.25">
      <c r="A495" s="34" t="s">
        <v>2825</v>
      </c>
      <c r="B495" s="36" t="s">
        <v>876</v>
      </c>
      <c r="C495" s="166" t="s">
        <v>197</v>
      </c>
      <c r="D495" s="166">
        <v>202</v>
      </c>
      <c r="E495" s="166" t="s">
        <v>3608</v>
      </c>
      <c r="F495" s="167" t="s">
        <v>3608</v>
      </c>
      <c r="G495" s="36" t="s">
        <v>249</v>
      </c>
      <c r="H495" s="36" t="s">
        <v>249</v>
      </c>
      <c r="I495" s="186" t="s">
        <v>197</v>
      </c>
      <c r="J495" s="168">
        <v>1</v>
      </c>
      <c r="K495" s="133">
        <v>0</v>
      </c>
      <c r="L495" s="150">
        <v>35</v>
      </c>
      <c r="M495" s="133">
        <v>0</v>
      </c>
      <c r="N495" s="133">
        <v>0</v>
      </c>
      <c r="O495" s="130">
        <v>188</v>
      </c>
      <c r="P495" s="37">
        <f t="shared" si="125"/>
        <v>35</v>
      </c>
      <c r="Q495" s="38"/>
      <c r="R495" s="35"/>
      <c r="S495" s="35"/>
      <c r="T495" s="139"/>
      <c r="U495" s="35"/>
      <c r="V495" s="39"/>
      <c r="W495" s="39"/>
      <c r="X495" s="135"/>
      <c r="Y495" s="39"/>
      <c r="Z495" s="39"/>
      <c r="AA495" s="119"/>
    </row>
    <row r="496" spans="1:27" x14ac:dyDescent="0.25">
      <c r="A496" s="34" t="s">
        <v>2826</v>
      </c>
      <c r="B496" s="36" t="s">
        <v>877</v>
      </c>
      <c r="C496" s="166" t="s">
        <v>197</v>
      </c>
      <c r="D496" s="166">
        <v>202</v>
      </c>
      <c r="E496" s="166" t="s">
        <v>3608</v>
      </c>
      <c r="F496" s="167" t="s">
        <v>3608</v>
      </c>
      <c r="G496" s="36" t="s">
        <v>249</v>
      </c>
      <c r="H496" s="36" t="s">
        <v>249</v>
      </c>
      <c r="I496" s="186" t="s">
        <v>197</v>
      </c>
      <c r="J496" s="168">
        <v>2</v>
      </c>
      <c r="K496" s="133">
        <v>0</v>
      </c>
      <c r="L496" s="150">
        <v>35</v>
      </c>
      <c r="M496" s="133">
        <v>0</v>
      </c>
      <c r="N496" s="133">
        <v>0</v>
      </c>
      <c r="O496" s="130">
        <v>49</v>
      </c>
      <c r="P496" s="37">
        <f t="shared" si="125"/>
        <v>70</v>
      </c>
      <c r="Q496" s="38">
        <f t="shared" ref="Q496:Q559" si="146">+IF(O496=0,"",J495/O496*365)</f>
        <v>7.4489795918367339</v>
      </c>
      <c r="R496" s="35">
        <f t="shared" ref="R496:R559" si="147">+L496*M496</f>
        <v>0</v>
      </c>
      <c r="S496" s="35">
        <f t="shared" ref="S496:S559" si="148">+L496*N496/2</f>
        <v>0</v>
      </c>
      <c r="T496" s="139">
        <f t="shared" ref="T496:T559" si="149">+L496*K496</f>
        <v>0</v>
      </c>
      <c r="U496" s="35">
        <f t="shared" ref="U496:U559" si="150">+L496*O496</f>
        <v>1715</v>
      </c>
      <c r="V496" s="39" t="str">
        <f t="shared" ref="V496:V559" si="151">IF(G496="Order specific",G496,IF(O496="","Not moving",IF(Q496&lt;15,"&lt;15 days",IF(Q496&lt;30,"&lt;30 days",IF(Q496&lt;90,"&lt;90 days","&gt;90 days")))))</f>
        <v>&lt;15 days</v>
      </c>
      <c r="W496" s="39">
        <f t="shared" ref="W496:W559" si="152">IF(G496="Order specific",G496,IF(U496=0,4,IF(U496&gt;PERCENTILE(U:U,0.9),1,IF(U496&gt;PERCENTILE(U:U,0.6),2,3))))</f>
        <v>3</v>
      </c>
      <c r="X496" s="135" t="str">
        <f t="shared" ref="X496:X559" si="153">IF(P496=0,"D",IF(P496&gt;PERCENTILE(P:P,0.9),"A",IF(P496&gt;PERCENTILE(P:P,0.6),"B","C")))</f>
        <v>C</v>
      </c>
      <c r="Y496" s="39">
        <f t="shared" ref="Y496:Y559" si="154">+IF(W496="Order Specific","",IF(W496=4,0,W496*7+IF(I496="Imported",14,0)))</f>
        <v>21</v>
      </c>
      <c r="Z496" s="39">
        <f t="shared" ref="Z496:Z559" si="155">(IF(Y496="",0,IF(Y496=0,P496,P496-IF(Q496&gt;Y496,P496/Q496*Y496,P496))))*66%</f>
        <v>0</v>
      </c>
      <c r="AA496" s="119"/>
    </row>
    <row r="497" spans="1:27" x14ac:dyDescent="0.25">
      <c r="A497" s="34" t="s">
        <v>2827</v>
      </c>
      <c r="B497" s="36" t="s">
        <v>876</v>
      </c>
      <c r="C497" s="166" t="s">
        <v>197</v>
      </c>
      <c r="D497" s="166">
        <v>202</v>
      </c>
      <c r="E497" s="166" t="s">
        <v>3608</v>
      </c>
      <c r="F497" s="167" t="s">
        <v>3608</v>
      </c>
      <c r="G497" s="36" t="s">
        <v>249</v>
      </c>
      <c r="H497" s="36" t="s">
        <v>249</v>
      </c>
      <c r="I497" s="186" t="s">
        <v>197</v>
      </c>
      <c r="J497" s="168">
        <v>1</v>
      </c>
      <c r="K497" s="133">
        <v>0</v>
      </c>
      <c r="L497" s="150">
        <v>35</v>
      </c>
      <c r="M497" s="133">
        <v>0</v>
      </c>
      <c r="N497" s="133">
        <v>0</v>
      </c>
      <c r="O497" s="130">
        <v>188</v>
      </c>
      <c r="P497" s="37">
        <f t="shared" si="125"/>
        <v>35</v>
      </c>
      <c r="Q497" s="38">
        <f t="shared" si="146"/>
        <v>3.8829787234042552</v>
      </c>
      <c r="R497" s="35">
        <f t="shared" si="147"/>
        <v>0</v>
      </c>
      <c r="S497" s="35">
        <f t="shared" si="148"/>
        <v>0</v>
      </c>
      <c r="T497" s="139">
        <f t="shared" si="149"/>
        <v>0</v>
      </c>
      <c r="U497" s="35">
        <f t="shared" si="150"/>
        <v>6580</v>
      </c>
      <c r="V497" s="39" t="str">
        <f t="shared" si="151"/>
        <v>&lt;15 days</v>
      </c>
      <c r="W497" s="39">
        <f t="shared" si="152"/>
        <v>3</v>
      </c>
      <c r="X497" s="135" t="str">
        <f t="shared" si="153"/>
        <v>C</v>
      </c>
      <c r="Y497" s="39">
        <f t="shared" si="154"/>
        <v>21</v>
      </c>
      <c r="Z497" s="39">
        <f t="shared" si="155"/>
        <v>0</v>
      </c>
      <c r="AA497" s="119"/>
    </row>
    <row r="498" spans="1:27" x14ac:dyDescent="0.25">
      <c r="A498" s="34" t="s">
        <v>2828</v>
      </c>
      <c r="B498" s="36" t="s">
        <v>875</v>
      </c>
      <c r="C498" s="166" t="s">
        <v>197</v>
      </c>
      <c r="D498" s="166">
        <v>202</v>
      </c>
      <c r="E498" s="166" t="s">
        <v>3608</v>
      </c>
      <c r="F498" s="167" t="s">
        <v>3608</v>
      </c>
      <c r="G498" s="36" t="s">
        <v>249</v>
      </c>
      <c r="H498" s="36" t="s">
        <v>249</v>
      </c>
      <c r="I498" s="186" t="s">
        <v>197</v>
      </c>
      <c r="J498" s="168">
        <v>1</v>
      </c>
      <c r="K498" s="133">
        <v>0</v>
      </c>
      <c r="L498" s="150">
        <v>10.82</v>
      </c>
      <c r="M498" s="133">
        <v>0</v>
      </c>
      <c r="N498" s="133">
        <v>0</v>
      </c>
      <c r="O498" s="130">
        <v>237</v>
      </c>
      <c r="P498" s="37">
        <f t="shared" si="125"/>
        <v>10.82</v>
      </c>
      <c r="Q498" s="38">
        <f t="shared" si="146"/>
        <v>1.5400843881856539</v>
      </c>
      <c r="R498" s="35">
        <f t="shared" si="147"/>
        <v>0</v>
      </c>
      <c r="S498" s="35">
        <f t="shared" si="148"/>
        <v>0</v>
      </c>
      <c r="T498" s="139">
        <f t="shared" si="149"/>
        <v>0</v>
      </c>
      <c r="U498" s="35">
        <f t="shared" si="150"/>
        <v>2564.34</v>
      </c>
      <c r="V498" s="39" t="str">
        <f t="shared" si="151"/>
        <v>&lt;15 days</v>
      </c>
      <c r="W498" s="39">
        <f t="shared" si="152"/>
        <v>3</v>
      </c>
      <c r="X498" s="135" t="str">
        <f t="shared" si="153"/>
        <v>C</v>
      </c>
      <c r="Y498" s="39">
        <f t="shared" si="154"/>
        <v>21</v>
      </c>
      <c r="Z498" s="39">
        <f t="shared" si="155"/>
        <v>0</v>
      </c>
      <c r="AA498" s="119"/>
    </row>
    <row r="499" spans="1:27" x14ac:dyDescent="0.25">
      <c r="A499" s="34" t="s">
        <v>878</v>
      </c>
      <c r="B499" s="36" t="s">
        <v>829</v>
      </c>
      <c r="C499" s="166" t="s">
        <v>239</v>
      </c>
      <c r="D499" s="166">
        <v>212</v>
      </c>
      <c r="E499" s="166" t="s">
        <v>3608</v>
      </c>
      <c r="F499" s="167" t="s">
        <v>3608</v>
      </c>
      <c r="G499" s="36" t="s">
        <v>165</v>
      </c>
      <c r="H499" s="36" t="s">
        <v>235</v>
      </c>
      <c r="I499" s="186">
        <v>2100</v>
      </c>
      <c r="J499" s="168">
        <v>50</v>
      </c>
      <c r="K499" s="133">
        <v>0</v>
      </c>
      <c r="L499" s="150">
        <v>347</v>
      </c>
      <c r="M499" s="133">
        <v>0</v>
      </c>
      <c r="N499" s="133">
        <v>0</v>
      </c>
      <c r="O499" s="130">
        <v>84</v>
      </c>
      <c r="P499" s="37">
        <f t="shared" si="125"/>
        <v>17350</v>
      </c>
      <c r="Q499" s="38">
        <f t="shared" si="146"/>
        <v>4.3452380952380949</v>
      </c>
      <c r="R499" s="35">
        <f t="shared" si="147"/>
        <v>0</v>
      </c>
      <c r="S499" s="35">
        <f t="shared" si="148"/>
        <v>0</v>
      </c>
      <c r="T499" s="139">
        <f t="shared" si="149"/>
        <v>0</v>
      </c>
      <c r="U499" s="35">
        <f t="shared" si="150"/>
        <v>29148</v>
      </c>
      <c r="V499" s="39" t="str">
        <f t="shared" si="151"/>
        <v>Order specific</v>
      </c>
      <c r="W499" s="39" t="str">
        <f t="shared" si="152"/>
        <v>Order specific</v>
      </c>
      <c r="X499" s="135" t="str">
        <f t="shared" si="153"/>
        <v>A</v>
      </c>
      <c r="Y499" s="39" t="str">
        <f t="shared" si="154"/>
        <v/>
      </c>
      <c r="Z499" s="39">
        <f t="shared" si="155"/>
        <v>0</v>
      </c>
      <c r="AA499" s="119"/>
    </row>
    <row r="500" spans="1:27" x14ac:dyDescent="0.25">
      <c r="A500" s="34" t="s">
        <v>2829</v>
      </c>
      <c r="B500" s="36" t="s">
        <v>829</v>
      </c>
      <c r="C500" s="166" t="s">
        <v>239</v>
      </c>
      <c r="D500" s="166">
        <v>212</v>
      </c>
      <c r="E500" s="166" t="s">
        <v>3608</v>
      </c>
      <c r="F500" s="167" t="s">
        <v>3608</v>
      </c>
      <c r="G500" s="36" t="s">
        <v>165</v>
      </c>
      <c r="H500" s="36" t="s">
        <v>235</v>
      </c>
      <c r="I500" s="186">
        <v>2100</v>
      </c>
      <c r="J500" s="168">
        <v>50</v>
      </c>
      <c r="K500" s="133">
        <v>0</v>
      </c>
      <c r="L500" s="150">
        <v>347</v>
      </c>
      <c r="M500" s="133">
        <v>0</v>
      </c>
      <c r="N500" s="133">
        <v>0</v>
      </c>
      <c r="O500" s="130">
        <v>84</v>
      </c>
      <c r="P500" s="37">
        <f t="shared" si="125"/>
        <v>17350</v>
      </c>
      <c r="Q500" s="38">
        <f t="shared" si="146"/>
        <v>217.26190476190476</v>
      </c>
      <c r="R500" s="35">
        <f t="shared" si="147"/>
        <v>0</v>
      </c>
      <c r="S500" s="35">
        <f t="shared" si="148"/>
        <v>0</v>
      </c>
      <c r="T500" s="139">
        <f t="shared" si="149"/>
        <v>0</v>
      </c>
      <c r="U500" s="35">
        <f t="shared" si="150"/>
        <v>29148</v>
      </c>
      <c r="V500" s="39" t="str">
        <f t="shared" si="151"/>
        <v>Order specific</v>
      </c>
      <c r="W500" s="39" t="str">
        <f t="shared" si="152"/>
        <v>Order specific</v>
      </c>
      <c r="X500" s="135" t="str">
        <f t="shared" si="153"/>
        <v>A</v>
      </c>
      <c r="Y500" s="39" t="str">
        <f t="shared" si="154"/>
        <v/>
      </c>
      <c r="Z500" s="39">
        <f t="shared" si="155"/>
        <v>0</v>
      </c>
      <c r="AA500" s="119"/>
    </row>
    <row r="501" spans="1:27" x14ac:dyDescent="0.25">
      <c r="A501" s="34" t="s">
        <v>879</v>
      </c>
      <c r="B501" s="36" t="s">
        <v>880</v>
      </c>
      <c r="C501" s="166" t="s">
        <v>239</v>
      </c>
      <c r="D501" s="166">
        <v>202</v>
      </c>
      <c r="E501" s="166" t="s">
        <v>3608</v>
      </c>
      <c r="F501" s="167" t="s">
        <v>3608</v>
      </c>
      <c r="G501" s="36" t="s">
        <v>165</v>
      </c>
      <c r="H501" s="36" t="s">
        <v>235</v>
      </c>
      <c r="I501" s="186">
        <v>2100</v>
      </c>
      <c r="J501" s="168">
        <v>200</v>
      </c>
      <c r="K501" s="133">
        <v>0</v>
      </c>
      <c r="L501" s="150">
        <v>3.52</v>
      </c>
      <c r="M501" s="133">
        <v>0</v>
      </c>
      <c r="N501" s="133">
        <v>0</v>
      </c>
      <c r="O501" s="130">
        <v>336</v>
      </c>
      <c r="P501" s="37">
        <f t="shared" si="125"/>
        <v>704</v>
      </c>
      <c r="Q501" s="38">
        <f t="shared" si="146"/>
        <v>54.31547619047619</v>
      </c>
      <c r="R501" s="35">
        <f t="shared" si="147"/>
        <v>0</v>
      </c>
      <c r="S501" s="35">
        <f t="shared" si="148"/>
        <v>0</v>
      </c>
      <c r="T501" s="139">
        <f t="shared" si="149"/>
        <v>0</v>
      </c>
      <c r="U501" s="35">
        <f t="shared" si="150"/>
        <v>1182.72</v>
      </c>
      <c r="V501" s="39" t="str">
        <f t="shared" si="151"/>
        <v>Order specific</v>
      </c>
      <c r="W501" s="39" t="str">
        <f t="shared" si="152"/>
        <v>Order specific</v>
      </c>
      <c r="X501" s="135" t="str">
        <f t="shared" si="153"/>
        <v>C</v>
      </c>
      <c r="Y501" s="39" t="str">
        <f t="shared" si="154"/>
        <v/>
      </c>
      <c r="Z501" s="39">
        <f t="shared" si="155"/>
        <v>0</v>
      </c>
      <c r="AA501" s="119"/>
    </row>
    <row r="502" spans="1:27" x14ac:dyDescent="0.25">
      <c r="A502" s="34" t="s">
        <v>2830</v>
      </c>
      <c r="B502" s="36" t="s">
        <v>425</v>
      </c>
      <c r="C502" s="166" t="s">
        <v>243</v>
      </c>
      <c r="D502" s="166">
        <v>212</v>
      </c>
      <c r="E502" s="166" t="s">
        <v>3608</v>
      </c>
      <c r="F502" s="167" t="s">
        <v>3608</v>
      </c>
      <c r="G502" s="36" t="s">
        <v>244</v>
      </c>
      <c r="H502" s="36" t="s">
        <v>2370</v>
      </c>
      <c r="I502" s="186">
        <v>2600</v>
      </c>
      <c r="J502" s="168">
        <v>328</v>
      </c>
      <c r="K502" s="133">
        <v>500</v>
      </c>
      <c r="L502" s="150">
        <v>8.4</v>
      </c>
      <c r="M502" s="133">
        <v>0</v>
      </c>
      <c r="N502" s="133">
        <v>150</v>
      </c>
      <c r="O502" s="130">
        <v>7150</v>
      </c>
      <c r="P502" s="37">
        <f t="shared" si="125"/>
        <v>2755.2000000000003</v>
      </c>
      <c r="Q502" s="38">
        <f t="shared" si="146"/>
        <v>10.20979020979021</v>
      </c>
      <c r="R502" s="35">
        <f t="shared" si="147"/>
        <v>0</v>
      </c>
      <c r="S502" s="35">
        <f t="shared" si="148"/>
        <v>630</v>
      </c>
      <c r="T502" s="139">
        <f t="shared" si="149"/>
        <v>4200</v>
      </c>
      <c r="U502" s="35">
        <f t="shared" si="150"/>
        <v>60060</v>
      </c>
      <c r="V502" s="39" t="str">
        <f t="shared" si="151"/>
        <v>&lt;15 days</v>
      </c>
      <c r="W502" s="39">
        <f t="shared" si="152"/>
        <v>2</v>
      </c>
      <c r="X502" s="135" t="str">
        <f t="shared" si="153"/>
        <v>B</v>
      </c>
      <c r="Y502" s="39">
        <f t="shared" si="154"/>
        <v>14</v>
      </c>
      <c r="Z502" s="39">
        <f t="shared" si="155"/>
        <v>0</v>
      </c>
      <c r="AA502" s="119"/>
    </row>
    <row r="503" spans="1:27" x14ac:dyDescent="0.25">
      <c r="A503" s="34" t="s">
        <v>2831</v>
      </c>
      <c r="B503" s="36" t="s">
        <v>881</v>
      </c>
      <c r="C503" s="166" t="s">
        <v>262</v>
      </c>
      <c r="D503" s="166">
        <v>105</v>
      </c>
      <c r="E503" s="166" t="s">
        <v>3608</v>
      </c>
      <c r="F503" s="167" t="s">
        <v>3608</v>
      </c>
      <c r="G503" s="36" t="s">
        <v>165</v>
      </c>
      <c r="H503" s="36" t="s">
        <v>235</v>
      </c>
      <c r="I503" s="186">
        <v>2100</v>
      </c>
      <c r="J503" s="168">
        <v>2</v>
      </c>
      <c r="K503" s="133">
        <v>0</v>
      </c>
      <c r="L503" s="150">
        <v>259.69</v>
      </c>
      <c r="M503" s="133">
        <v>0</v>
      </c>
      <c r="N503" s="133">
        <v>0</v>
      </c>
      <c r="O503" s="130">
        <v>0</v>
      </c>
      <c r="P503" s="37">
        <f t="shared" si="125"/>
        <v>519.38</v>
      </c>
      <c r="Q503" s="38" t="str">
        <f t="shared" si="146"/>
        <v/>
      </c>
      <c r="R503" s="35">
        <f t="shared" si="147"/>
        <v>0</v>
      </c>
      <c r="S503" s="35">
        <f t="shared" si="148"/>
        <v>0</v>
      </c>
      <c r="T503" s="139">
        <f t="shared" si="149"/>
        <v>0</v>
      </c>
      <c r="U503" s="35">
        <f t="shared" si="150"/>
        <v>0</v>
      </c>
      <c r="V503" s="39" t="str">
        <f t="shared" si="151"/>
        <v>Order specific</v>
      </c>
      <c r="W503" s="39" t="str">
        <f t="shared" si="152"/>
        <v>Order specific</v>
      </c>
      <c r="X503" s="135" t="str">
        <f t="shared" si="153"/>
        <v>C</v>
      </c>
      <c r="Y503" s="39" t="str">
        <f t="shared" si="154"/>
        <v/>
      </c>
      <c r="Z503" s="39">
        <f t="shared" si="155"/>
        <v>0</v>
      </c>
      <c r="AA503" s="119"/>
    </row>
    <row r="504" spans="1:27" x14ac:dyDescent="0.25">
      <c r="A504" s="34" t="s">
        <v>2832</v>
      </c>
      <c r="B504" s="36" t="s">
        <v>882</v>
      </c>
      <c r="C504" s="166" t="s">
        <v>197</v>
      </c>
      <c r="D504" s="166">
        <v>212</v>
      </c>
      <c r="E504" s="166" t="s">
        <v>3608</v>
      </c>
      <c r="F504" s="167" t="s">
        <v>3608</v>
      </c>
      <c r="G504" s="36" t="s">
        <v>249</v>
      </c>
      <c r="H504" s="36" t="s">
        <v>249</v>
      </c>
      <c r="I504" s="186" t="s">
        <v>197</v>
      </c>
      <c r="J504" s="168">
        <v>36</v>
      </c>
      <c r="K504" s="133">
        <v>0</v>
      </c>
      <c r="L504" s="150">
        <v>6.5</v>
      </c>
      <c r="M504" s="133">
        <v>0</v>
      </c>
      <c r="N504" s="133">
        <v>0</v>
      </c>
      <c r="O504" s="130">
        <v>1188</v>
      </c>
      <c r="P504" s="37">
        <f t="shared" si="125"/>
        <v>234</v>
      </c>
      <c r="Q504" s="38">
        <f t="shared" si="146"/>
        <v>0.6144781144781144</v>
      </c>
      <c r="R504" s="35">
        <f t="shared" si="147"/>
        <v>0</v>
      </c>
      <c r="S504" s="35">
        <f t="shared" si="148"/>
        <v>0</v>
      </c>
      <c r="T504" s="139">
        <f t="shared" si="149"/>
        <v>0</v>
      </c>
      <c r="U504" s="35">
        <f t="shared" si="150"/>
        <v>7722</v>
      </c>
      <c r="V504" s="39" t="str">
        <f t="shared" si="151"/>
        <v>&lt;15 days</v>
      </c>
      <c r="W504" s="39">
        <f t="shared" si="152"/>
        <v>3</v>
      </c>
      <c r="X504" s="135" t="str">
        <f t="shared" si="153"/>
        <v>C</v>
      </c>
      <c r="Y504" s="39">
        <f t="shared" si="154"/>
        <v>21</v>
      </c>
      <c r="Z504" s="39">
        <f t="shared" si="155"/>
        <v>0</v>
      </c>
      <c r="AA504" s="119"/>
    </row>
    <row r="505" spans="1:27" x14ac:dyDescent="0.25">
      <c r="A505" s="34" t="s">
        <v>883</v>
      </c>
      <c r="B505" s="36" t="s">
        <v>884</v>
      </c>
      <c r="C505" s="166" t="s">
        <v>197</v>
      </c>
      <c r="D505" s="166">
        <v>202</v>
      </c>
      <c r="E505" s="166" t="s">
        <v>3608</v>
      </c>
      <c r="F505" s="167" t="s">
        <v>3608</v>
      </c>
      <c r="G505" s="36" t="s">
        <v>249</v>
      </c>
      <c r="H505" s="36" t="s">
        <v>249</v>
      </c>
      <c r="I505" s="186" t="s">
        <v>197</v>
      </c>
      <c r="J505" s="168">
        <v>128</v>
      </c>
      <c r="K505" s="133">
        <v>0</v>
      </c>
      <c r="L505" s="150">
        <v>8.1999999999999993</v>
      </c>
      <c r="M505" s="133">
        <v>0</v>
      </c>
      <c r="N505" s="133">
        <v>0</v>
      </c>
      <c r="O505" s="130">
        <v>200</v>
      </c>
      <c r="P505" s="37">
        <f t="shared" si="125"/>
        <v>1049.5999999999999</v>
      </c>
      <c r="Q505" s="38">
        <f t="shared" si="146"/>
        <v>65.7</v>
      </c>
      <c r="R505" s="35">
        <f t="shared" si="147"/>
        <v>0</v>
      </c>
      <c r="S505" s="35">
        <f t="shared" si="148"/>
        <v>0</v>
      </c>
      <c r="T505" s="139">
        <f t="shared" si="149"/>
        <v>0</v>
      </c>
      <c r="U505" s="35">
        <f t="shared" si="150"/>
        <v>1639.9999999999998</v>
      </c>
      <c r="V505" s="39" t="str">
        <f t="shared" si="151"/>
        <v>&lt;90 days</v>
      </c>
      <c r="W505" s="39">
        <f t="shared" si="152"/>
        <v>3</v>
      </c>
      <c r="X505" s="135" t="str">
        <f t="shared" si="153"/>
        <v>B</v>
      </c>
      <c r="Y505" s="39">
        <f t="shared" si="154"/>
        <v>21</v>
      </c>
      <c r="Z505" s="39">
        <f t="shared" si="155"/>
        <v>471.31353424657533</v>
      </c>
      <c r="AA505" s="119"/>
    </row>
    <row r="506" spans="1:27" x14ac:dyDescent="0.25">
      <c r="A506" s="34" t="s">
        <v>885</v>
      </c>
      <c r="B506" s="36" t="s">
        <v>886</v>
      </c>
      <c r="C506" s="166" t="s">
        <v>197</v>
      </c>
      <c r="D506" s="166">
        <v>202</v>
      </c>
      <c r="E506" s="166" t="s">
        <v>3608</v>
      </c>
      <c r="F506" s="167" t="s">
        <v>3608</v>
      </c>
      <c r="G506" s="36" t="s">
        <v>249</v>
      </c>
      <c r="H506" s="36" t="s">
        <v>249</v>
      </c>
      <c r="I506" s="186" t="s">
        <v>197</v>
      </c>
      <c r="J506" s="168">
        <v>2</v>
      </c>
      <c r="K506" s="133">
        <v>0</v>
      </c>
      <c r="L506" s="150">
        <v>27.56</v>
      </c>
      <c r="M506" s="133">
        <v>0</v>
      </c>
      <c r="N506" s="133">
        <v>0</v>
      </c>
      <c r="O506" s="130">
        <v>111</v>
      </c>
      <c r="P506" s="37">
        <f t="shared" si="125"/>
        <v>55.12</v>
      </c>
      <c r="Q506" s="38">
        <f t="shared" si="146"/>
        <v>420.90090090090092</v>
      </c>
      <c r="R506" s="35">
        <f t="shared" si="147"/>
        <v>0</v>
      </c>
      <c r="S506" s="35">
        <f t="shared" si="148"/>
        <v>0</v>
      </c>
      <c r="T506" s="139">
        <f t="shared" si="149"/>
        <v>0</v>
      </c>
      <c r="U506" s="35">
        <f t="shared" si="150"/>
        <v>3059.16</v>
      </c>
      <c r="V506" s="39" t="str">
        <f t="shared" si="151"/>
        <v>&gt;90 days</v>
      </c>
      <c r="W506" s="39">
        <f t="shared" si="152"/>
        <v>3</v>
      </c>
      <c r="X506" s="135" t="str">
        <f t="shared" si="153"/>
        <v>C</v>
      </c>
      <c r="Y506" s="39">
        <f t="shared" si="154"/>
        <v>21</v>
      </c>
      <c r="Z506" s="39">
        <f t="shared" si="155"/>
        <v>34.564133321917808</v>
      </c>
      <c r="AA506" s="119"/>
    </row>
    <row r="507" spans="1:27" x14ac:dyDescent="0.25">
      <c r="A507" s="34" t="s">
        <v>887</v>
      </c>
      <c r="B507" s="36" t="s">
        <v>888</v>
      </c>
      <c r="C507" s="166" t="s">
        <v>239</v>
      </c>
      <c r="D507" s="166">
        <v>202</v>
      </c>
      <c r="E507" s="166" t="s">
        <v>3608</v>
      </c>
      <c r="F507" s="167" t="s">
        <v>3608</v>
      </c>
      <c r="G507" s="36" t="s">
        <v>165</v>
      </c>
      <c r="H507" s="36" t="s">
        <v>235</v>
      </c>
      <c r="I507" s="186">
        <v>2100</v>
      </c>
      <c r="J507" s="168">
        <v>6</v>
      </c>
      <c r="K507" s="133">
        <v>12</v>
      </c>
      <c r="L507" s="150">
        <v>3.2</v>
      </c>
      <c r="M507" s="133">
        <v>0</v>
      </c>
      <c r="N507" s="133">
        <v>0</v>
      </c>
      <c r="O507" s="130">
        <v>142</v>
      </c>
      <c r="P507" s="37">
        <f t="shared" si="125"/>
        <v>19.200000000000003</v>
      </c>
      <c r="Q507" s="38">
        <f t="shared" si="146"/>
        <v>5.140845070422535</v>
      </c>
      <c r="R507" s="35">
        <f t="shared" si="147"/>
        <v>0</v>
      </c>
      <c r="S507" s="35">
        <f t="shared" si="148"/>
        <v>0</v>
      </c>
      <c r="T507" s="139">
        <f t="shared" si="149"/>
        <v>38.400000000000006</v>
      </c>
      <c r="U507" s="35">
        <f t="shared" si="150"/>
        <v>454.40000000000003</v>
      </c>
      <c r="V507" s="39" t="str">
        <f t="shared" si="151"/>
        <v>Order specific</v>
      </c>
      <c r="W507" s="39" t="str">
        <f t="shared" si="152"/>
        <v>Order specific</v>
      </c>
      <c r="X507" s="135" t="str">
        <f t="shared" si="153"/>
        <v>C</v>
      </c>
      <c r="Y507" s="39" t="str">
        <f t="shared" si="154"/>
        <v/>
      </c>
      <c r="Z507" s="39">
        <f t="shared" si="155"/>
        <v>0</v>
      </c>
      <c r="AA507" s="119"/>
    </row>
    <row r="508" spans="1:27" x14ac:dyDescent="0.25">
      <c r="A508" s="34" t="s">
        <v>889</v>
      </c>
      <c r="B508" s="36" t="s">
        <v>890</v>
      </c>
      <c r="C508" s="166" t="s">
        <v>243</v>
      </c>
      <c r="D508" s="166">
        <v>202</v>
      </c>
      <c r="E508" s="166" t="s">
        <v>3608</v>
      </c>
      <c r="F508" s="167" t="s">
        <v>3608</v>
      </c>
      <c r="G508" s="36" t="s">
        <v>244</v>
      </c>
      <c r="H508" s="36" t="s">
        <v>2370</v>
      </c>
      <c r="I508" s="186">
        <v>2600</v>
      </c>
      <c r="J508" s="168">
        <v>447</v>
      </c>
      <c r="K508" s="133">
        <v>0</v>
      </c>
      <c r="L508" s="150">
        <v>3.74</v>
      </c>
      <c r="M508" s="133">
        <v>0</v>
      </c>
      <c r="N508" s="133">
        <v>104</v>
      </c>
      <c r="O508" s="130">
        <v>222</v>
      </c>
      <c r="P508" s="37">
        <f t="shared" si="125"/>
        <v>1671.7800000000002</v>
      </c>
      <c r="Q508" s="38">
        <f t="shared" si="146"/>
        <v>9.8648648648648649</v>
      </c>
      <c r="R508" s="35">
        <f t="shared" si="147"/>
        <v>0</v>
      </c>
      <c r="S508" s="35">
        <f t="shared" si="148"/>
        <v>194.48000000000002</v>
      </c>
      <c r="T508" s="139">
        <f t="shared" si="149"/>
        <v>0</v>
      </c>
      <c r="U508" s="35">
        <f t="shared" si="150"/>
        <v>830.28000000000009</v>
      </c>
      <c r="V508" s="39" t="str">
        <f t="shared" si="151"/>
        <v>&lt;15 days</v>
      </c>
      <c r="W508" s="39">
        <f t="shared" si="152"/>
        <v>3</v>
      </c>
      <c r="X508" s="135" t="str">
        <f t="shared" si="153"/>
        <v>B</v>
      </c>
      <c r="Y508" s="39">
        <f t="shared" si="154"/>
        <v>21</v>
      </c>
      <c r="Z508" s="39">
        <f t="shared" si="155"/>
        <v>0</v>
      </c>
      <c r="AA508" s="119"/>
    </row>
    <row r="509" spans="1:27" x14ac:dyDescent="0.25">
      <c r="A509" s="34" t="s">
        <v>891</v>
      </c>
      <c r="B509" s="36" t="s">
        <v>888</v>
      </c>
      <c r="C509" s="166" t="s">
        <v>239</v>
      </c>
      <c r="D509" s="166">
        <v>212</v>
      </c>
      <c r="E509" s="166" t="s">
        <v>3608</v>
      </c>
      <c r="F509" s="167" t="s">
        <v>3608</v>
      </c>
      <c r="G509" s="36" t="s">
        <v>165</v>
      </c>
      <c r="H509" s="36" t="s">
        <v>235</v>
      </c>
      <c r="I509" s="186">
        <v>2100</v>
      </c>
      <c r="J509" s="168">
        <v>112</v>
      </c>
      <c r="K509" s="133">
        <v>2</v>
      </c>
      <c r="L509" s="150">
        <v>0.7</v>
      </c>
      <c r="M509" s="133">
        <v>0</v>
      </c>
      <c r="N509" s="133">
        <v>0</v>
      </c>
      <c r="O509" s="130">
        <v>190</v>
      </c>
      <c r="P509" s="37">
        <f t="shared" si="125"/>
        <v>78.399999999999991</v>
      </c>
      <c r="Q509" s="38">
        <f t="shared" si="146"/>
        <v>858.71052631578948</v>
      </c>
      <c r="R509" s="35">
        <f t="shared" si="147"/>
        <v>0</v>
      </c>
      <c r="S509" s="35">
        <f t="shared" si="148"/>
        <v>0</v>
      </c>
      <c r="T509" s="139">
        <f t="shared" si="149"/>
        <v>1.4</v>
      </c>
      <c r="U509" s="35">
        <f t="shared" si="150"/>
        <v>133</v>
      </c>
      <c r="V509" s="39" t="str">
        <f t="shared" si="151"/>
        <v>Order specific</v>
      </c>
      <c r="W509" s="39" t="str">
        <f t="shared" si="152"/>
        <v>Order specific</v>
      </c>
      <c r="X509" s="135" t="str">
        <f t="shared" si="153"/>
        <v>C</v>
      </c>
      <c r="Y509" s="39" t="str">
        <f t="shared" si="154"/>
        <v/>
      </c>
      <c r="Z509" s="39">
        <f t="shared" si="155"/>
        <v>0</v>
      </c>
      <c r="AA509" s="119"/>
    </row>
    <row r="510" spans="1:27" x14ac:dyDescent="0.25">
      <c r="A510" s="34" t="s">
        <v>892</v>
      </c>
      <c r="B510" s="36" t="s">
        <v>893</v>
      </c>
      <c r="C510" s="166" t="s">
        <v>264</v>
      </c>
      <c r="D510" s="166">
        <v>212</v>
      </c>
      <c r="E510" s="166" t="s">
        <v>3608</v>
      </c>
      <c r="F510" s="167" t="s">
        <v>3608</v>
      </c>
      <c r="G510" s="36" t="s">
        <v>165</v>
      </c>
      <c r="H510" s="36" t="s">
        <v>235</v>
      </c>
      <c r="I510" s="186">
        <v>2100</v>
      </c>
      <c r="J510" s="168">
        <v>2</v>
      </c>
      <c r="K510" s="133">
        <v>2</v>
      </c>
      <c r="L510" s="150">
        <v>3.06</v>
      </c>
      <c r="M510" s="133">
        <v>0</v>
      </c>
      <c r="N510" s="133">
        <v>0</v>
      </c>
      <c r="O510" s="130">
        <v>0</v>
      </c>
      <c r="P510" s="37">
        <f t="shared" si="125"/>
        <v>6.12</v>
      </c>
      <c r="Q510" s="38" t="str">
        <f t="shared" si="146"/>
        <v/>
      </c>
      <c r="R510" s="35">
        <f t="shared" si="147"/>
        <v>0</v>
      </c>
      <c r="S510" s="35">
        <f t="shared" si="148"/>
        <v>0</v>
      </c>
      <c r="T510" s="139">
        <f t="shared" si="149"/>
        <v>6.12</v>
      </c>
      <c r="U510" s="35">
        <f t="shared" si="150"/>
        <v>0</v>
      </c>
      <c r="V510" s="39" t="str">
        <f t="shared" si="151"/>
        <v>Order specific</v>
      </c>
      <c r="W510" s="39" t="str">
        <f t="shared" si="152"/>
        <v>Order specific</v>
      </c>
      <c r="X510" s="135" t="str">
        <f t="shared" si="153"/>
        <v>C</v>
      </c>
      <c r="Y510" s="39" t="str">
        <f t="shared" si="154"/>
        <v/>
      </c>
      <c r="Z510" s="39">
        <f t="shared" si="155"/>
        <v>0</v>
      </c>
      <c r="AA510" s="119"/>
    </row>
    <row r="511" spans="1:27" x14ac:dyDescent="0.25">
      <c r="A511" s="34" t="s">
        <v>894</v>
      </c>
      <c r="B511" s="36" t="s">
        <v>895</v>
      </c>
      <c r="C511" s="166" t="s">
        <v>264</v>
      </c>
      <c r="D511" s="166">
        <v>202</v>
      </c>
      <c r="E511" s="166" t="s">
        <v>3608</v>
      </c>
      <c r="F511" s="167" t="s">
        <v>3608</v>
      </c>
      <c r="G511" s="36" t="s">
        <v>165</v>
      </c>
      <c r="H511" s="36" t="s">
        <v>235</v>
      </c>
      <c r="I511" s="186">
        <v>2100</v>
      </c>
      <c r="J511" s="168">
        <v>2</v>
      </c>
      <c r="K511" s="133">
        <v>2</v>
      </c>
      <c r="L511" s="150">
        <v>24.73</v>
      </c>
      <c r="M511" s="133">
        <v>0</v>
      </c>
      <c r="N511" s="133">
        <v>0</v>
      </c>
      <c r="O511" s="130">
        <v>0</v>
      </c>
      <c r="P511" s="37">
        <f t="shared" si="125"/>
        <v>49.46</v>
      </c>
      <c r="Q511" s="38" t="str">
        <f t="shared" si="146"/>
        <v/>
      </c>
      <c r="R511" s="35">
        <f t="shared" si="147"/>
        <v>0</v>
      </c>
      <c r="S511" s="35">
        <f t="shared" si="148"/>
        <v>0</v>
      </c>
      <c r="T511" s="139">
        <f t="shared" si="149"/>
        <v>49.46</v>
      </c>
      <c r="U511" s="35">
        <f t="shared" si="150"/>
        <v>0</v>
      </c>
      <c r="V511" s="39" t="str">
        <f t="shared" si="151"/>
        <v>Order specific</v>
      </c>
      <c r="W511" s="39" t="str">
        <f t="shared" si="152"/>
        <v>Order specific</v>
      </c>
      <c r="X511" s="135" t="str">
        <f t="shared" si="153"/>
        <v>C</v>
      </c>
      <c r="Y511" s="39" t="str">
        <f t="shared" si="154"/>
        <v/>
      </c>
      <c r="Z511" s="39">
        <f t="shared" si="155"/>
        <v>0</v>
      </c>
      <c r="AA511" s="119"/>
    </row>
    <row r="512" spans="1:27" x14ac:dyDescent="0.25">
      <c r="A512" s="34" t="s">
        <v>896</v>
      </c>
      <c r="B512" s="36" t="s">
        <v>897</v>
      </c>
      <c r="C512" s="166" t="s">
        <v>243</v>
      </c>
      <c r="D512" s="166">
        <v>202</v>
      </c>
      <c r="E512" s="166" t="s">
        <v>3608</v>
      </c>
      <c r="F512" s="167" t="s">
        <v>3608</v>
      </c>
      <c r="G512" s="36" t="s">
        <v>244</v>
      </c>
      <c r="H512" s="36" t="s">
        <v>2370</v>
      </c>
      <c r="I512" s="186">
        <v>2600</v>
      </c>
      <c r="J512" s="168">
        <v>88</v>
      </c>
      <c r="K512" s="133">
        <v>210</v>
      </c>
      <c r="L512" s="150">
        <v>3.7</v>
      </c>
      <c r="M512" s="133">
        <v>0</v>
      </c>
      <c r="N512" s="133">
        <v>60</v>
      </c>
      <c r="O512" s="130">
        <v>303</v>
      </c>
      <c r="P512" s="37">
        <f t="shared" si="125"/>
        <v>325.60000000000002</v>
      </c>
      <c r="Q512" s="38">
        <f t="shared" si="146"/>
        <v>2.4092409240924093</v>
      </c>
      <c r="R512" s="35">
        <f t="shared" si="147"/>
        <v>0</v>
      </c>
      <c r="S512" s="35">
        <f t="shared" si="148"/>
        <v>111</v>
      </c>
      <c r="T512" s="139">
        <f t="shared" si="149"/>
        <v>777</v>
      </c>
      <c r="U512" s="35">
        <f t="shared" si="150"/>
        <v>1121.1000000000001</v>
      </c>
      <c r="V512" s="39" t="str">
        <f t="shared" si="151"/>
        <v>&lt;15 days</v>
      </c>
      <c r="W512" s="39">
        <f t="shared" si="152"/>
        <v>3</v>
      </c>
      <c r="X512" s="135" t="str">
        <f t="shared" si="153"/>
        <v>C</v>
      </c>
      <c r="Y512" s="39">
        <f t="shared" si="154"/>
        <v>21</v>
      </c>
      <c r="Z512" s="39">
        <f t="shared" si="155"/>
        <v>0</v>
      </c>
      <c r="AA512" s="119"/>
    </row>
    <row r="513" spans="1:27" x14ac:dyDescent="0.25">
      <c r="A513" s="34" t="s">
        <v>898</v>
      </c>
      <c r="B513" s="36" t="s">
        <v>425</v>
      </c>
      <c r="C513" s="166" t="s">
        <v>243</v>
      </c>
      <c r="D513" s="166">
        <v>202</v>
      </c>
      <c r="E513" s="166" t="s">
        <v>3608</v>
      </c>
      <c r="F513" s="167" t="s">
        <v>3608</v>
      </c>
      <c r="G513" s="36" t="s">
        <v>244</v>
      </c>
      <c r="H513" s="36" t="s">
        <v>2370</v>
      </c>
      <c r="I513" s="186">
        <v>2600</v>
      </c>
      <c r="J513" s="168">
        <v>183</v>
      </c>
      <c r="K513" s="133">
        <v>480</v>
      </c>
      <c r="L513" s="150">
        <v>1.48</v>
      </c>
      <c r="M513" s="133">
        <v>0</v>
      </c>
      <c r="N513" s="133">
        <v>120</v>
      </c>
      <c r="O513" s="130">
        <v>606</v>
      </c>
      <c r="P513" s="37">
        <f t="shared" si="125"/>
        <v>270.83999999999997</v>
      </c>
      <c r="Q513" s="38">
        <f t="shared" si="146"/>
        <v>53.003300330033007</v>
      </c>
      <c r="R513" s="35">
        <f t="shared" si="147"/>
        <v>0</v>
      </c>
      <c r="S513" s="35">
        <f t="shared" si="148"/>
        <v>88.8</v>
      </c>
      <c r="T513" s="139">
        <f t="shared" si="149"/>
        <v>710.4</v>
      </c>
      <c r="U513" s="35">
        <f t="shared" si="150"/>
        <v>896.88</v>
      </c>
      <c r="V513" s="39" t="str">
        <f t="shared" si="151"/>
        <v>&lt;90 days</v>
      </c>
      <c r="W513" s="39">
        <f t="shared" si="152"/>
        <v>3</v>
      </c>
      <c r="X513" s="135" t="str">
        <f t="shared" si="153"/>
        <v>C</v>
      </c>
      <c r="Y513" s="39">
        <f t="shared" si="154"/>
        <v>21</v>
      </c>
      <c r="Z513" s="39">
        <f t="shared" si="155"/>
        <v>107.93159506849315</v>
      </c>
      <c r="AA513" s="119"/>
    </row>
    <row r="514" spans="1:27" x14ac:dyDescent="0.25">
      <c r="A514" s="34" t="s">
        <v>899</v>
      </c>
      <c r="B514" s="36" t="s">
        <v>900</v>
      </c>
      <c r="C514" s="166" t="s">
        <v>197</v>
      </c>
      <c r="D514" s="166">
        <v>202</v>
      </c>
      <c r="E514" s="166" t="s">
        <v>3608</v>
      </c>
      <c r="F514" s="167" t="s">
        <v>3608</v>
      </c>
      <c r="G514" s="36" t="s">
        <v>249</v>
      </c>
      <c r="H514" s="36" t="s">
        <v>249</v>
      </c>
      <c r="I514" s="186" t="s">
        <v>197</v>
      </c>
      <c r="J514" s="168">
        <v>3</v>
      </c>
      <c r="K514" s="133">
        <v>0</v>
      </c>
      <c r="L514" s="150">
        <v>155</v>
      </c>
      <c r="M514" s="133">
        <v>0</v>
      </c>
      <c r="N514" s="133">
        <v>0</v>
      </c>
      <c r="O514" s="130">
        <v>54</v>
      </c>
      <c r="P514" s="37">
        <f t="shared" si="125"/>
        <v>465</v>
      </c>
      <c r="Q514" s="38">
        <f t="shared" si="146"/>
        <v>1236.9444444444443</v>
      </c>
      <c r="R514" s="35">
        <f t="shared" si="147"/>
        <v>0</v>
      </c>
      <c r="S514" s="35">
        <f t="shared" si="148"/>
        <v>0</v>
      </c>
      <c r="T514" s="139">
        <f t="shared" si="149"/>
        <v>0</v>
      </c>
      <c r="U514" s="35">
        <f t="shared" si="150"/>
        <v>8370</v>
      </c>
      <c r="V514" s="39" t="str">
        <f t="shared" si="151"/>
        <v>&gt;90 days</v>
      </c>
      <c r="W514" s="39">
        <f t="shared" si="152"/>
        <v>3</v>
      </c>
      <c r="X514" s="135" t="str">
        <f t="shared" si="153"/>
        <v>C</v>
      </c>
      <c r="Y514" s="39">
        <f t="shared" si="154"/>
        <v>21</v>
      </c>
      <c r="Z514" s="39">
        <f t="shared" si="155"/>
        <v>301.68966090276217</v>
      </c>
      <c r="AA514" s="119"/>
    </row>
    <row r="515" spans="1:27" x14ac:dyDescent="0.25">
      <c r="A515" s="34" t="s">
        <v>901</v>
      </c>
      <c r="B515" s="36" t="s">
        <v>902</v>
      </c>
      <c r="C515" s="166" t="s">
        <v>239</v>
      </c>
      <c r="D515" s="166">
        <v>202</v>
      </c>
      <c r="E515" s="166" t="s">
        <v>3608</v>
      </c>
      <c r="F515" s="167" t="s">
        <v>3608</v>
      </c>
      <c r="G515" s="36" t="s">
        <v>165</v>
      </c>
      <c r="H515" s="36" t="s">
        <v>235</v>
      </c>
      <c r="I515" s="186">
        <v>2100</v>
      </c>
      <c r="J515" s="168">
        <v>50</v>
      </c>
      <c r="K515" s="133">
        <v>1</v>
      </c>
      <c r="L515" s="150">
        <v>110</v>
      </c>
      <c r="M515" s="133">
        <v>0</v>
      </c>
      <c r="N515" s="133">
        <v>0</v>
      </c>
      <c r="O515" s="130">
        <v>139</v>
      </c>
      <c r="P515" s="37">
        <f t="shared" ref="P515:P578" si="156">+L515*J515</f>
        <v>5500</v>
      </c>
      <c r="Q515" s="38">
        <f t="shared" si="146"/>
        <v>7.8776978417266195</v>
      </c>
      <c r="R515" s="35">
        <f t="shared" si="147"/>
        <v>0</v>
      </c>
      <c r="S515" s="35">
        <f t="shared" si="148"/>
        <v>0</v>
      </c>
      <c r="T515" s="139">
        <f t="shared" si="149"/>
        <v>110</v>
      </c>
      <c r="U515" s="35">
        <f t="shared" si="150"/>
        <v>15290</v>
      </c>
      <c r="V515" s="39" t="str">
        <f t="shared" si="151"/>
        <v>Order specific</v>
      </c>
      <c r="W515" s="39" t="str">
        <f t="shared" si="152"/>
        <v>Order specific</v>
      </c>
      <c r="X515" s="135" t="str">
        <f t="shared" si="153"/>
        <v>B</v>
      </c>
      <c r="Y515" s="39" t="str">
        <f t="shared" si="154"/>
        <v/>
      </c>
      <c r="Z515" s="39">
        <f t="shared" si="155"/>
        <v>0</v>
      </c>
      <c r="AA515" s="119"/>
    </row>
    <row r="516" spans="1:27" x14ac:dyDescent="0.25">
      <c r="A516" s="34" t="s">
        <v>903</v>
      </c>
      <c r="B516" s="36" t="s">
        <v>904</v>
      </c>
      <c r="C516" s="166" t="s">
        <v>239</v>
      </c>
      <c r="D516" s="166">
        <v>202</v>
      </c>
      <c r="E516" s="166" t="s">
        <v>3608</v>
      </c>
      <c r="F516" s="167" t="s">
        <v>3608</v>
      </c>
      <c r="G516" s="36" t="s">
        <v>165</v>
      </c>
      <c r="H516" s="36" t="s">
        <v>235</v>
      </c>
      <c r="I516" s="186">
        <v>2100</v>
      </c>
      <c r="J516" s="168">
        <v>100</v>
      </c>
      <c r="K516" s="133">
        <v>0</v>
      </c>
      <c r="L516" s="150">
        <v>115</v>
      </c>
      <c r="M516" s="133">
        <v>0</v>
      </c>
      <c r="N516" s="133">
        <v>0</v>
      </c>
      <c r="O516" s="130">
        <v>168</v>
      </c>
      <c r="P516" s="37">
        <f t="shared" si="156"/>
        <v>11500</v>
      </c>
      <c r="Q516" s="38">
        <f t="shared" si="146"/>
        <v>108.63095238095238</v>
      </c>
      <c r="R516" s="35">
        <f t="shared" si="147"/>
        <v>0</v>
      </c>
      <c r="S516" s="35">
        <f t="shared" si="148"/>
        <v>0</v>
      </c>
      <c r="T516" s="139">
        <f t="shared" si="149"/>
        <v>0</v>
      </c>
      <c r="U516" s="35">
        <f t="shared" si="150"/>
        <v>19320</v>
      </c>
      <c r="V516" s="39" t="str">
        <f t="shared" si="151"/>
        <v>Order specific</v>
      </c>
      <c r="W516" s="39" t="str">
        <f t="shared" si="152"/>
        <v>Order specific</v>
      </c>
      <c r="X516" s="135" t="str">
        <f t="shared" si="153"/>
        <v>A</v>
      </c>
      <c r="Y516" s="39" t="str">
        <f t="shared" si="154"/>
        <v/>
      </c>
      <c r="Z516" s="39">
        <f t="shared" si="155"/>
        <v>0</v>
      </c>
      <c r="AA516" s="119"/>
    </row>
    <row r="517" spans="1:27" x14ac:dyDescent="0.25">
      <c r="A517" s="34" t="s">
        <v>905</v>
      </c>
      <c r="B517" s="36" t="s">
        <v>378</v>
      </c>
      <c r="C517" s="166" t="s">
        <v>239</v>
      </c>
      <c r="D517" s="166">
        <v>202</v>
      </c>
      <c r="E517" s="166" t="s">
        <v>3608</v>
      </c>
      <c r="F517" s="167" t="s">
        <v>3608</v>
      </c>
      <c r="G517" s="36" t="s">
        <v>165</v>
      </c>
      <c r="H517" s="36" t="s">
        <v>235</v>
      </c>
      <c r="I517" s="186">
        <v>2100</v>
      </c>
      <c r="J517" s="168">
        <v>15</v>
      </c>
      <c r="K517" s="133">
        <v>26</v>
      </c>
      <c r="L517" s="150">
        <v>1261.67</v>
      </c>
      <c r="M517" s="133">
        <v>0</v>
      </c>
      <c r="N517" s="133">
        <v>0</v>
      </c>
      <c r="O517" s="130">
        <v>84</v>
      </c>
      <c r="P517" s="37">
        <f t="shared" si="156"/>
        <v>18925.050000000003</v>
      </c>
      <c r="Q517" s="38">
        <f t="shared" si="146"/>
        <v>434.52380952380952</v>
      </c>
      <c r="R517" s="35">
        <f t="shared" si="147"/>
        <v>0</v>
      </c>
      <c r="S517" s="35">
        <f t="shared" si="148"/>
        <v>0</v>
      </c>
      <c r="T517" s="139">
        <f t="shared" si="149"/>
        <v>32803.42</v>
      </c>
      <c r="U517" s="35">
        <f t="shared" si="150"/>
        <v>105980.28</v>
      </c>
      <c r="V517" s="39" t="str">
        <f t="shared" si="151"/>
        <v>Order specific</v>
      </c>
      <c r="W517" s="39" t="str">
        <f t="shared" si="152"/>
        <v>Order specific</v>
      </c>
      <c r="X517" s="135" t="str">
        <f t="shared" si="153"/>
        <v>A</v>
      </c>
      <c r="Y517" s="39" t="str">
        <f t="shared" si="154"/>
        <v/>
      </c>
      <c r="Z517" s="39">
        <f t="shared" si="155"/>
        <v>0</v>
      </c>
      <c r="AA517" s="119"/>
    </row>
    <row r="518" spans="1:27" x14ac:dyDescent="0.25">
      <c r="A518" s="34" t="s">
        <v>906</v>
      </c>
      <c r="B518" s="36" t="s">
        <v>380</v>
      </c>
      <c r="C518" s="166" t="s">
        <v>197</v>
      </c>
      <c r="D518" s="166">
        <v>202</v>
      </c>
      <c r="E518" s="166" t="s">
        <v>3608</v>
      </c>
      <c r="F518" s="167" t="s">
        <v>3608</v>
      </c>
      <c r="G518" s="36" t="s">
        <v>249</v>
      </c>
      <c r="H518" s="36" t="s">
        <v>249</v>
      </c>
      <c r="I518" s="186" t="s">
        <v>197</v>
      </c>
      <c r="J518" s="168">
        <v>84</v>
      </c>
      <c r="K518" s="133">
        <v>0</v>
      </c>
      <c r="L518" s="150">
        <v>38.75</v>
      </c>
      <c r="M518" s="133">
        <v>0</v>
      </c>
      <c r="N518" s="133">
        <v>0</v>
      </c>
      <c r="O518" s="130">
        <v>7625</v>
      </c>
      <c r="P518" s="37">
        <f t="shared" si="156"/>
        <v>3255</v>
      </c>
      <c r="Q518" s="38">
        <f t="shared" si="146"/>
        <v>0.71803278688524586</v>
      </c>
      <c r="R518" s="35">
        <f t="shared" si="147"/>
        <v>0</v>
      </c>
      <c r="S518" s="35">
        <f t="shared" si="148"/>
        <v>0</v>
      </c>
      <c r="T518" s="139">
        <f t="shared" si="149"/>
        <v>0</v>
      </c>
      <c r="U518" s="35">
        <f t="shared" si="150"/>
        <v>295468.75</v>
      </c>
      <c r="V518" s="39" t="str">
        <f t="shared" si="151"/>
        <v>&lt;15 days</v>
      </c>
      <c r="W518" s="39">
        <f t="shared" si="152"/>
        <v>1</v>
      </c>
      <c r="X518" s="135" t="str">
        <f t="shared" si="153"/>
        <v>B</v>
      </c>
      <c r="Y518" s="39">
        <f t="shared" si="154"/>
        <v>7</v>
      </c>
      <c r="Z518" s="39">
        <f t="shared" si="155"/>
        <v>0</v>
      </c>
      <c r="AA518" s="119"/>
    </row>
    <row r="519" spans="1:27" x14ac:dyDescent="0.25">
      <c r="A519" s="34" t="s">
        <v>907</v>
      </c>
      <c r="B519" s="36" t="s">
        <v>908</v>
      </c>
      <c r="C519" s="166" t="s">
        <v>419</v>
      </c>
      <c r="D519" s="166">
        <v>202</v>
      </c>
      <c r="E519" s="166" t="s">
        <v>3608</v>
      </c>
      <c r="F519" s="167" t="s">
        <v>3608</v>
      </c>
      <c r="G519" s="36" t="s">
        <v>165</v>
      </c>
      <c r="H519" s="36" t="s">
        <v>235</v>
      </c>
      <c r="I519" s="186">
        <v>2100</v>
      </c>
      <c r="J519" s="168">
        <v>5</v>
      </c>
      <c r="K519" s="133">
        <v>0</v>
      </c>
      <c r="L519" s="150">
        <v>81.09</v>
      </c>
      <c r="M519" s="133">
        <v>0</v>
      </c>
      <c r="N519" s="133">
        <v>0</v>
      </c>
      <c r="O519" s="130">
        <v>49</v>
      </c>
      <c r="P519" s="37">
        <f t="shared" si="156"/>
        <v>405.45000000000005</v>
      </c>
      <c r="Q519" s="38">
        <f t="shared" si="146"/>
        <v>625.71428571428567</v>
      </c>
      <c r="R519" s="35">
        <f t="shared" si="147"/>
        <v>0</v>
      </c>
      <c r="S519" s="35">
        <f t="shared" si="148"/>
        <v>0</v>
      </c>
      <c r="T519" s="139">
        <f t="shared" si="149"/>
        <v>0</v>
      </c>
      <c r="U519" s="35">
        <f t="shared" si="150"/>
        <v>3973.4100000000003</v>
      </c>
      <c r="V519" s="39" t="str">
        <f t="shared" si="151"/>
        <v>Order specific</v>
      </c>
      <c r="W519" s="39" t="str">
        <f t="shared" si="152"/>
        <v>Order specific</v>
      </c>
      <c r="X519" s="135" t="str">
        <f t="shared" si="153"/>
        <v>C</v>
      </c>
      <c r="Y519" s="39" t="str">
        <f t="shared" si="154"/>
        <v/>
      </c>
      <c r="Z519" s="39">
        <f t="shared" si="155"/>
        <v>0</v>
      </c>
      <c r="AA519" s="119"/>
    </row>
    <row r="520" spans="1:27" x14ac:dyDescent="0.25">
      <c r="A520" s="34" t="s">
        <v>909</v>
      </c>
      <c r="B520" s="36" t="s">
        <v>910</v>
      </c>
      <c r="C520" s="166" t="s">
        <v>197</v>
      </c>
      <c r="D520" s="166">
        <v>202</v>
      </c>
      <c r="E520" s="166" t="s">
        <v>3608</v>
      </c>
      <c r="F520" s="167" t="s">
        <v>3608</v>
      </c>
      <c r="G520" s="36" t="s">
        <v>249</v>
      </c>
      <c r="H520" s="36" t="s">
        <v>249</v>
      </c>
      <c r="I520" s="186" t="s">
        <v>197</v>
      </c>
      <c r="J520" s="168">
        <v>79</v>
      </c>
      <c r="K520" s="133">
        <v>0</v>
      </c>
      <c r="L520" s="150">
        <v>26.73</v>
      </c>
      <c r="M520" s="133">
        <v>0</v>
      </c>
      <c r="N520" s="133">
        <v>0</v>
      </c>
      <c r="O520" s="130">
        <v>7452</v>
      </c>
      <c r="P520" s="37">
        <f t="shared" si="156"/>
        <v>2111.67</v>
      </c>
      <c r="Q520" s="38">
        <f t="shared" si="146"/>
        <v>0.24490069779924856</v>
      </c>
      <c r="R520" s="35">
        <f t="shared" si="147"/>
        <v>0</v>
      </c>
      <c r="S520" s="35">
        <f t="shared" si="148"/>
        <v>0</v>
      </c>
      <c r="T520" s="139">
        <f t="shared" si="149"/>
        <v>0</v>
      </c>
      <c r="U520" s="35">
        <f t="shared" si="150"/>
        <v>199191.96</v>
      </c>
      <c r="V520" s="39" t="str">
        <f t="shared" si="151"/>
        <v>&lt;15 days</v>
      </c>
      <c r="W520" s="39">
        <f t="shared" si="152"/>
        <v>1</v>
      </c>
      <c r="X520" s="135" t="str">
        <f t="shared" si="153"/>
        <v>B</v>
      </c>
      <c r="Y520" s="39">
        <f t="shared" si="154"/>
        <v>7</v>
      </c>
      <c r="Z520" s="39">
        <f t="shared" si="155"/>
        <v>0</v>
      </c>
      <c r="AA520" s="119"/>
    </row>
    <row r="521" spans="1:27" x14ac:dyDescent="0.25">
      <c r="A521" s="34" t="s">
        <v>911</v>
      </c>
      <c r="B521" s="36" t="s">
        <v>456</v>
      </c>
      <c r="C521" s="166" t="s">
        <v>243</v>
      </c>
      <c r="D521" s="166">
        <v>202</v>
      </c>
      <c r="E521" s="166" t="s">
        <v>3608</v>
      </c>
      <c r="F521" s="167" t="s">
        <v>3608</v>
      </c>
      <c r="G521" s="36" t="s">
        <v>244</v>
      </c>
      <c r="H521" s="36" t="s">
        <v>2370</v>
      </c>
      <c r="I521" s="186">
        <v>2600</v>
      </c>
      <c r="J521" s="168">
        <v>370</v>
      </c>
      <c r="K521" s="133">
        <v>340</v>
      </c>
      <c r="L521" s="150">
        <v>10.89</v>
      </c>
      <c r="M521" s="133">
        <v>0</v>
      </c>
      <c r="N521" s="133">
        <v>100</v>
      </c>
      <c r="O521" s="130">
        <v>3302</v>
      </c>
      <c r="P521" s="37">
        <f t="shared" si="156"/>
        <v>4029.3</v>
      </c>
      <c r="Q521" s="38">
        <f t="shared" si="146"/>
        <v>8.7325863113264681</v>
      </c>
      <c r="R521" s="35">
        <f t="shared" si="147"/>
        <v>0</v>
      </c>
      <c r="S521" s="35">
        <f t="shared" si="148"/>
        <v>544.5</v>
      </c>
      <c r="T521" s="139">
        <f t="shared" si="149"/>
        <v>3702.6000000000004</v>
      </c>
      <c r="U521" s="35">
        <f t="shared" si="150"/>
        <v>35958.78</v>
      </c>
      <c r="V521" s="39" t="str">
        <f t="shared" si="151"/>
        <v>&lt;15 days</v>
      </c>
      <c r="W521" s="39">
        <f t="shared" si="152"/>
        <v>2</v>
      </c>
      <c r="X521" s="135" t="str">
        <f t="shared" si="153"/>
        <v>B</v>
      </c>
      <c r="Y521" s="39">
        <f t="shared" si="154"/>
        <v>14</v>
      </c>
      <c r="Z521" s="39">
        <f t="shared" si="155"/>
        <v>0</v>
      </c>
      <c r="AA521" s="119"/>
    </row>
    <row r="522" spans="1:27" x14ac:dyDescent="0.25">
      <c r="A522" s="34" t="s">
        <v>2833</v>
      </c>
      <c r="B522" s="36" t="s">
        <v>897</v>
      </c>
      <c r="C522" s="166" t="s">
        <v>243</v>
      </c>
      <c r="D522" s="166">
        <v>202</v>
      </c>
      <c r="E522" s="166" t="s">
        <v>3608</v>
      </c>
      <c r="F522" s="167" t="s">
        <v>3608</v>
      </c>
      <c r="G522" s="36" t="s">
        <v>244</v>
      </c>
      <c r="H522" s="36" t="s">
        <v>2370</v>
      </c>
      <c r="I522" s="186">
        <v>2600</v>
      </c>
      <c r="J522" s="168">
        <v>60</v>
      </c>
      <c r="K522" s="133">
        <v>80</v>
      </c>
      <c r="L522" s="150">
        <v>2.1</v>
      </c>
      <c r="M522" s="133">
        <v>0</v>
      </c>
      <c r="N522" s="133">
        <v>20</v>
      </c>
      <c r="O522" s="130">
        <v>892</v>
      </c>
      <c r="P522" s="37">
        <f t="shared" si="156"/>
        <v>126</v>
      </c>
      <c r="Q522" s="38">
        <f t="shared" si="146"/>
        <v>151.4013452914798</v>
      </c>
      <c r="R522" s="35">
        <f t="shared" si="147"/>
        <v>0</v>
      </c>
      <c r="S522" s="35">
        <f t="shared" si="148"/>
        <v>21</v>
      </c>
      <c r="T522" s="139">
        <f t="shared" si="149"/>
        <v>168</v>
      </c>
      <c r="U522" s="35">
        <f t="shared" si="150"/>
        <v>1873.2</v>
      </c>
      <c r="V522" s="39" t="str">
        <f t="shared" si="151"/>
        <v>&gt;90 days</v>
      </c>
      <c r="W522" s="39">
        <f t="shared" si="152"/>
        <v>3</v>
      </c>
      <c r="X522" s="135" t="str">
        <f t="shared" si="153"/>
        <v>C</v>
      </c>
      <c r="Y522" s="39">
        <f t="shared" si="154"/>
        <v>21</v>
      </c>
      <c r="Z522" s="39">
        <f t="shared" si="155"/>
        <v>71.625360088855984</v>
      </c>
      <c r="AA522" s="119"/>
    </row>
    <row r="523" spans="1:27" x14ac:dyDescent="0.25">
      <c r="A523" s="34" t="s">
        <v>912</v>
      </c>
      <c r="B523" s="36" t="s">
        <v>913</v>
      </c>
      <c r="C523" s="166" t="s">
        <v>914</v>
      </c>
      <c r="D523" s="166">
        <v>105</v>
      </c>
      <c r="E523" s="165" t="s">
        <v>3599</v>
      </c>
      <c r="F523" s="167" t="s">
        <v>3599</v>
      </c>
      <c r="G523" s="36" t="s">
        <v>165</v>
      </c>
      <c r="H523" s="36" t="s">
        <v>235</v>
      </c>
      <c r="I523" s="186">
        <v>2100</v>
      </c>
      <c r="J523" s="168">
        <v>19</v>
      </c>
      <c r="K523" s="133">
        <v>0</v>
      </c>
      <c r="L523" s="150">
        <v>1</v>
      </c>
      <c r="M523" s="133">
        <v>0</v>
      </c>
      <c r="N523" s="133">
        <v>0</v>
      </c>
      <c r="O523" s="130">
        <v>30</v>
      </c>
      <c r="P523" s="37">
        <f t="shared" si="156"/>
        <v>19</v>
      </c>
      <c r="Q523" s="38">
        <f t="shared" si="146"/>
        <v>730</v>
      </c>
      <c r="R523" s="35">
        <f t="shared" si="147"/>
        <v>0</v>
      </c>
      <c r="S523" s="35">
        <f t="shared" si="148"/>
        <v>0</v>
      </c>
      <c r="T523" s="139">
        <f t="shared" si="149"/>
        <v>0</v>
      </c>
      <c r="U523" s="35">
        <f t="shared" si="150"/>
        <v>30</v>
      </c>
      <c r="V523" s="39" t="str">
        <f t="shared" si="151"/>
        <v>Order specific</v>
      </c>
      <c r="W523" s="39" t="str">
        <f t="shared" si="152"/>
        <v>Order specific</v>
      </c>
      <c r="X523" s="135" t="str">
        <f t="shared" si="153"/>
        <v>C</v>
      </c>
      <c r="Y523" s="39" t="str">
        <f t="shared" si="154"/>
        <v/>
      </c>
      <c r="Z523" s="39">
        <f t="shared" si="155"/>
        <v>0</v>
      </c>
      <c r="AA523" s="119"/>
    </row>
    <row r="524" spans="1:27" x14ac:dyDescent="0.25">
      <c r="A524" s="34" t="s">
        <v>915</v>
      </c>
      <c r="B524" s="36" t="s">
        <v>6</v>
      </c>
      <c r="C524" s="166" t="s">
        <v>916</v>
      </c>
      <c r="D524" s="166">
        <v>219</v>
      </c>
      <c r="E524" s="166" t="s">
        <v>3608</v>
      </c>
      <c r="F524" s="167" t="s">
        <v>3608</v>
      </c>
      <c r="G524" s="36" t="s">
        <v>165</v>
      </c>
      <c r="H524" s="36" t="s">
        <v>235</v>
      </c>
      <c r="I524" s="186">
        <v>2100</v>
      </c>
      <c r="J524" s="168">
        <v>8</v>
      </c>
      <c r="K524" s="133">
        <v>0</v>
      </c>
      <c r="L524" s="150">
        <v>0.57999999999999996</v>
      </c>
      <c r="M524" s="133">
        <v>0</v>
      </c>
      <c r="N524" s="133">
        <v>0</v>
      </c>
      <c r="O524" s="130">
        <v>800</v>
      </c>
      <c r="P524" s="37">
        <f t="shared" si="156"/>
        <v>4.6399999999999997</v>
      </c>
      <c r="Q524" s="38">
        <f t="shared" si="146"/>
        <v>8.6687499999999993</v>
      </c>
      <c r="R524" s="35">
        <f t="shared" si="147"/>
        <v>0</v>
      </c>
      <c r="S524" s="35">
        <f t="shared" si="148"/>
        <v>0</v>
      </c>
      <c r="T524" s="139">
        <f t="shared" si="149"/>
        <v>0</v>
      </c>
      <c r="U524" s="35">
        <f t="shared" si="150"/>
        <v>463.99999999999994</v>
      </c>
      <c r="V524" s="39" t="str">
        <f t="shared" si="151"/>
        <v>Order specific</v>
      </c>
      <c r="W524" s="39" t="str">
        <f t="shared" si="152"/>
        <v>Order specific</v>
      </c>
      <c r="X524" s="135" t="str">
        <f t="shared" si="153"/>
        <v>C</v>
      </c>
      <c r="Y524" s="39" t="str">
        <f t="shared" si="154"/>
        <v/>
      </c>
      <c r="Z524" s="39">
        <f t="shared" si="155"/>
        <v>0</v>
      </c>
      <c r="AA524" s="119"/>
    </row>
    <row r="525" spans="1:27" x14ac:dyDescent="0.25">
      <c r="A525" s="34" t="s">
        <v>917</v>
      </c>
      <c r="B525" s="36" t="s">
        <v>918</v>
      </c>
      <c r="C525" s="166" t="s">
        <v>916</v>
      </c>
      <c r="D525" s="166">
        <v>202</v>
      </c>
      <c r="E525" s="166" t="s">
        <v>3608</v>
      </c>
      <c r="F525" s="167" t="s">
        <v>3608</v>
      </c>
      <c r="G525" s="36" t="s">
        <v>165</v>
      </c>
      <c r="H525" s="36" t="s">
        <v>235</v>
      </c>
      <c r="I525" s="186">
        <v>2100</v>
      </c>
      <c r="J525" s="168">
        <v>1</v>
      </c>
      <c r="K525" s="133">
        <v>0</v>
      </c>
      <c r="L525" s="150">
        <v>126.5</v>
      </c>
      <c r="M525" s="133">
        <v>0</v>
      </c>
      <c r="N525" s="133">
        <v>0</v>
      </c>
      <c r="O525" s="130">
        <v>0</v>
      </c>
      <c r="P525" s="37">
        <f t="shared" si="156"/>
        <v>126.5</v>
      </c>
      <c r="Q525" s="38" t="str">
        <f t="shared" si="146"/>
        <v/>
      </c>
      <c r="R525" s="35">
        <f t="shared" si="147"/>
        <v>0</v>
      </c>
      <c r="S525" s="35">
        <f t="shared" si="148"/>
        <v>0</v>
      </c>
      <c r="T525" s="139">
        <f t="shared" si="149"/>
        <v>0</v>
      </c>
      <c r="U525" s="35">
        <f t="shared" si="150"/>
        <v>0</v>
      </c>
      <c r="V525" s="39" t="str">
        <f t="shared" si="151"/>
        <v>Order specific</v>
      </c>
      <c r="W525" s="39" t="str">
        <f t="shared" si="152"/>
        <v>Order specific</v>
      </c>
      <c r="X525" s="135" t="str">
        <f t="shared" si="153"/>
        <v>C</v>
      </c>
      <c r="Y525" s="39" t="str">
        <f t="shared" si="154"/>
        <v/>
      </c>
      <c r="Z525" s="39">
        <f t="shared" si="155"/>
        <v>0</v>
      </c>
      <c r="AA525" s="119"/>
    </row>
    <row r="526" spans="1:27" x14ac:dyDescent="0.25">
      <c r="A526" s="34" t="s">
        <v>2834</v>
      </c>
      <c r="B526" s="36" t="s">
        <v>919</v>
      </c>
      <c r="C526" s="166" t="s">
        <v>197</v>
      </c>
      <c r="D526" s="166">
        <v>202</v>
      </c>
      <c r="E526" s="166" t="s">
        <v>3608</v>
      </c>
      <c r="F526" s="167" t="s">
        <v>3608</v>
      </c>
      <c r="G526" s="36" t="s">
        <v>249</v>
      </c>
      <c r="H526" s="36" t="s">
        <v>249</v>
      </c>
      <c r="I526" s="186" t="s">
        <v>197</v>
      </c>
      <c r="J526" s="168">
        <v>2</v>
      </c>
      <c r="K526" s="133">
        <v>0</v>
      </c>
      <c r="L526" s="150">
        <v>21</v>
      </c>
      <c r="M526" s="133">
        <v>0</v>
      </c>
      <c r="N526" s="133">
        <v>0</v>
      </c>
      <c r="O526" s="130">
        <v>1914</v>
      </c>
      <c r="P526" s="37">
        <f t="shared" si="156"/>
        <v>42</v>
      </c>
      <c r="Q526" s="38">
        <f t="shared" si="146"/>
        <v>0.19070010449320796</v>
      </c>
      <c r="R526" s="35">
        <f t="shared" si="147"/>
        <v>0</v>
      </c>
      <c r="S526" s="35">
        <f t="shared" si="148"/>
        <v>0</v>
      </c>
      <c r="T526" s="139">
        <f t="shared" si="149"/>
        <v>0</v>
      </c>
      <c r="U526" s="35">
        <f t="shared" si="150"/>
        <v>40194</v>
      </c>
      <c r="V526" s="39" t="str">
        <f t="shared" si="151"/>
        <v>&lt;15 days</v>
      </c>
      <c r="W526" s="39">
        <f t="shared" si="152"/>
        <v>2</v>
      </c>
      <c r="X526" s="135" t="str">
        <f t="shared" si="153"/>
        <v>C</v>
      </c>
      <c r="Y526" s="39">
        <f t="shared" si="154"/>
        <v>14</v>
      </c>
      <c r="Z526" s="39">
        <f t="shared" si="155"/>
        <v>0</v>
      </c>
      <c r="AA526" s="119"/>
    </row>
    <row r="527" spans="1:27" x14ac:dyDescent="0.25">
      <c r="A527" s="34" t="s">
        <v>920</v>
      </c>
      <c r="B527" s="36" t="s">
        <v>921</v>
      </c>
      <c r="C527" s="166" t="s">
        <v>197</v>
      </c>
      <c r="D527" s="166">
        <v>212</v>
      </c>
      <c r="E527" s="166" t="s">
        <v>3608</v>
      </c>
      <c r="F527" s="167" t="s">
        <v>3608</v>
      </c>
      <c r="G527" s="36" t="s">
        <v>249</v>
      </c>
      <c r="H527" s="36" t="s">
        <v>249</v>
      </c>
      <c r="I527" s="186" t="s">
        <v>197</v>
      </c>
      <c r="J527" s="168">
        <v>69</v>
      </c>
      <c r="K527" s="133">
        <v>0</v>
      </c>
      <c r="L527" s="150">
        <v>30.63</v>
      </c>
      <c r="M527" s="133">
        <v>0</v>
      </c>
      <c r="N527" s="133">
        <v>0</v>
      </c>
      <c r="O527" s="130">
        <v>1482</v>
      </c>
      <c r="P527" s="37">
        <f t="shared" si="156"/>
        <v>2113.4699999999998</v>
      </c>
      <c r="Q527" s="38">
        <f t="shared" si="146"/>
        <v>0.49257759784075572</v>
      </c>
      <c r="R527" s="35">
        <f t="shared" si="147"/>
        <v>0</v>
      </c>
      <c r="S527" s="35">
        <f t="shared" si="148"/>
        <v>0</v>
      </c>
      <c r="T527" s="139">
        <f t="shared" si="149"/>
        <v>0</v>
      </c>
      <c r="U527" s="35">
        <f t="shared" si="150"/>
        <v>45393.659999999996</v>
      </c>
      <c r="V527" s="39" t="str">
        <f t="shared" si="151"/>
        <v>&lt;15 days</v>
      </c>
      <c r="W527" s="39">
        <f t="shared" si="152"/>
        <v>2</v>
      </c>
      <c r="X527" s="135" t="str">
        <f t="shared" si="153"/>
        <v>B</v>
      </c>
      <c r="Y527" s="39">
        <f t="shared" si="154"/>
        <v>14</v>
      </c>
      <c r="Z527" s="39">
        <f t="shared" si="155"/>
        <v>0</v>
      </c>
      <c r="AA527" s="119"/>
    </row>
    <row r="528" spans="1:27" x14ac:dyDescent="0.25">
      <c r="A528" s="34" t="s">
        <v>922</v>
      </c>
      <c r="B528" s="36" t="s">
        <v>923</v>
      </c>
      <c r="C528" s="166" t="s">
        <v>239</v>
      </c>
      <c r="D528" s="166">
        <v>212</v>
      </c>
      <c r="E528" s="166" t="s">
        <v>3608</v>
      </c>
      <c r="F528" s="167" t="s">
        <v>3608</v>
      </c>
      <c r="G528" s="36" t="s">
        <v>165</v>
      </c>
      <c r="H528" s="36" t="s">
        <v>235</v>
      </c>
      <c r="I528" s="186">
        <v>2100</v>
      </c>
      <c r="J528" s="168">
        <v>200</v>
      </c>
      <c r="K528" s="133">
        <v>0</v>
      </c>
      <c r="L528" s="150">
        <v>16.510000000000002</v>
      </c>
      <c r="M528" s="133">
        <v>0</v>
      </c>
      <c r="N528" s="133">
        <v>0</v>
      </c>
      <c r="O528" s="130">
        <v>200</v>
      </c>
      <c r="P528" s="37">
        <f t="shared" si="156"/>
        <v>3302.0000000000005</v>
      </c>
      <c r="Q528" s="38">
        <f t="shared" si="146"/>
        <v>125.925</v>
      </c>
      <c r="R528" s="35">
        <f t="shared" si="147"/>
        <v>0</v>
      </c>
      <c r="S528" s="35">
        <f t="shared" si="148"/>
        <v>0</v>
      </c>
      <c r="T528" s="139">
        <f t="shared" si="149"/>
        <v>0</v>
      </c>
      <c r="U528" s="35">
        <f t="shared" si="150"/>
        <v>3302.0000000000005</v>
      </c>
      <c r="V528" s="39" t="str">
        <f t="shared" si="151"/>
        <v>Order specific</v>
      </c>
      <c r="W528" s="39" t="str">
        <f t="shared" si="152"/>
        <v>Order specific</v>
      </c>
      <c r="X528" s="135" t="str">
        <f t="shared" si="153"/>
        <v>B</v>
      </c>
      <c r="Y528" s="39" t="str">
        <f t="shared" si="154"/>
        <v/>
      </c>
      <c r="Z528" s="39">
        <f t="shared" si="155"/>
        <v>0</v>
      </c>
      <c r="AA528" s="119"/>
    </row>
    <row r="529" spans="1:27" x14ac:dyDescent="0.25">
      <c r="A529" s="34" t="s">
        <v>2835</v>
      </c>
      <c r="B529" s="36" t="s">
        <v>2</v>
      </c>
      <c r="C529" s="166" t="s">
        <v>243</v>
      </c>
      <c r="D529" s="166">
        <v>202</v>
      </c>
      <c r="E529" s="166" t="s">
        <v>3608</v>
      </c>
      <c r="F529" s="167" t="s">
        <v>3608</v>
      </c>
      <c r="G529" s="36" t="s">
        <v>244</v>
      </c>
      <c r="H529" s="36" t="s">
        <v>2370</v>
      </c>
      <c r="I529" s="186">
        <v>2600</v>
      </c>
      <c r="J529" s="168">
        <v>905</v>
      </c>
      <c r="K529" s="133">
        <v>1200</v>
      </c>
      <c r="L529" s="150">
        <v>2.2000000000000002</v>
      </c>
      <c r="M529" s="133">
        <v>0</v>
      </c>
      <c r="N529" s="133">
        <v>300</v>
      </c>
      <c r="O529" s="130">
        <v>1920</v>
      </c>
      <c r="P529" s="37">
        <f t="shared" si="156"/>
        <v>1991.0000000000002</v>
      </c>
      <c r="Q529" s="38">
        <f t="shared" si="146"/>
        <v>38.020833333333336</v>
      </c>
      <c r="R529" s="35">
        <f t="shared" si="147"/>
        <v>0</v>
      </c>
      <c r="S529" s="35">
        <f t="shared" si="148"/>
        <v>330</v>
      </c>
      <c r="T529" s="139">
        <f t="shared" si="149"/>
        <v>2640</v>
      </c>
      <c r="U529" s="35">
        <f t="shared" si="150"/>
        <v>4224</v>
      </c>
      <c r="V529" s="39" t="str">
        <f t="shared" si="151"/>
        <v>&lt;90 days</v>
      </c>
      <c r="W529" s="39">
        <f t="shared" si="152"/>
        <v>3</v>
      </c>
      <c r="X529" s="135" t="str">
        <f t="shared" si="153"/>
        <v>B</v>
      </c>
      <c r="Y529" s="39">
        <f t="shared" si="154"/>
        <v>21</v>
      </c>
      <c r="Z529" s="39">
        <f t="shared" si="155"/>
        <v>588.26686027397272</v>
      </c>
      <c r="AA529" s="119"/>
    </row>
    <row r="530" spans="1:27" x14ac:dyDescent="0.25">
      <c r="A530" s="34" t="s">
        <v>924</v>
      </c>
      <c r="B530" s="36" t="s">
        <v>56</v>
      </c>
      <c r="C530" s="166" t="s">
        <v>243</v>
      </c>
      <c r="D530" s="166">
        <v>219</v>
      </c>
      <c r="E530" s="166" t="s">
        <v>3608</v>
      </c>
      <c r="F530" s="167" t="s">
        <v>3608</v>
      </c>
      <c r="G530" s="36" t="s">
        <v>244</v>
      </c>
      <c r="H530" s="36" t="s">
        <v>2370</v>
      </c>
      <c r="I530" s="186">
        <v>2600</v>
      </c>
      <c r="J530" s="168">
        <v>602</v>
      </c>
      <c r="K530" s="133">
        <v>600</v>
      </c>
      <c r="L530" s="150">
        <v>0.94</v>
      </c>
      <c r="M530" s="133">
        <v>0</v>
      </c>
      <c r="N530" s="133">
        <v>150</v>
      </c>
      <c r="O530" s="130">
        <v>1446</v>
      </c>
      <c r="P530" s="37">
        <f t="shared" si="156"/>
        <v>565.88</v>
      </c>
      <c r="Q530" s="38">
        <f t="shared" si="146"/>
        <v>228.44052558782849</v>
      </c>
      <c r="R530" s="35">
        <f t="shared" si="147"/>
        <v>0</v>
      </c>
      <c r="S530" s="35">
        <f t="shared" si="148"/>
        <v>70.5</v>
      </c>
      <c r="T530" s="139">
        <f t="shared" si="149"/>
        <v>564</v>
      </c>
      <c r="U530" s="35">
        <f t="shared" si="150"/>
        <v>1359.24</v>
      </c>
      <c r="V530" s="39" t="str">
        <f t="shared" si="151"/>
        <v>&gt;90 days</v>
      </c>
      <c r="W530" s="39">
        <f t="shared" si="152"/>
        <v>3</v>
      </c>
      <c r="X530" s="135" t="str">
        <f t="shared" si="153"/>
        <v>C</v>
      </c>
      <c r="Y530" s="39">
        <f t="shared" si="154"/>
        <v>21</v>
      </c>
      <c r="Z530" s="39">
        <f t="shared" si="155"/>
        <v>339.14758885098013</v>
      </c>
      <c r="AA530" s="119"/>
    </row>
    <row r="531" spans="1:27" x14ac:dyDescent="0.25">
      <c r="A531" s="34" t="s">
        <v>925</v>
      </c>
      <c r="B531" s="36" t="s">
        <v>926</v>
      </c>
      <c r="C531" s="166" t="s">
        <v>197</v>
      </c>
      <c r="D531" s="166">
        <v>202</v>
      </c>
      <c r="E531" s="166" t="s">
        <v>3608</v>
      </c>
      <c r="F531" s="167" t="s">
        <v>3608</v>
      </c>
      <c r="G531" s="36" t="s">
        <v>249</v>
      </c>
      <c r="H531" s="36" t="s">
        <v>249</v>
      </c>
      <c r="I531" s="186" t="s">
        <v>197</v>
      </c>
      <c r="J531" s="168">
        <v>23</v>
      </c>
      <c r="K531" s="133">
        <v>0</v>
      </c>
      <c r="L531" s="150">
        <v>71.19</v>
      </c>
      <c r="M531" s="133">
        <v>0</v>
      </c>
      <c r="N531" s="133">
        <v>0</v>
      </c>
      <c r="O531" s="130">
        <v>430</v>
      </c>
      <c r="P531" s="37">
        <f t="shared" si="156"/>
        <v>1637.37</v>
      </c>
      <c r="Q531" s="38">
        <f t="shared" si="146"/>
        <v>510.99999999999994</v>
      </c>
      <c r="R531" s="35">
        <f t="shared" si="147"/>
        <v>0</v>
      </c>
      <c r="S531" s="35">
        <f t="shared" si="148"/>
        <v>0</v>
      </c>
      <c r="T531" s="139">
        <f t="shared" si="149"/>
        <v>0</v>
      </c>
      <c r="U531" s="35">
        <f t="shared" si="150"/>
        <v>30611.7</v>
      </c>
      <c r="V531" s="39" t="str">
        <f t="shared" si="151"/>
        <v>&gt;90 days</v>
      </c>
      <c r="W531" s="39">
        <f t="shared" si="152"/>
        <v>2</v>
      </c>
      <c r="X531" s="135" t="str">
        <f t="shared" si="153"/>
        <v>B</v>
      </c>
      <c r="Y531" s="39">
        <f t="shared" si="154"/>
        <v>14</v>
      </c>
      <c r="Z531" s="39">
        <f t="shared" si="155"/>
        <v>1051.0569616438356</v>
      </c>
      <c r="AA531" s="119"/>
    </row>
    <row r="532" spans="1:27" x14ac:dyDescent="0.25">
      <c r="A532" s="34" t="s">
        <v>927</v>
      </c>
      <c r="B532" s="36" t="s">
        <v>928</v>
      </c>
      <c r="C532" s="166" t="s">
        <v>333</v>
      </c>
      <c r="D532" s="166">
        <v>202</v>
      </c>
      <c r="E532" s="166" t="s">
        <v>3608</v>
      </c>
      <c r="F532" s="167" t="s">
        <v>3608</v>
      </c>
      <c r="G532" s="36" t="s">
        <v>165</v>
      </c>
      <c r="H532" s="36" t="s">
        <v>235</v>
      </c>
      <c r="I532" s="186">
        <v>2100</v>
      </c>
      <c r="J532" s="168">
        <v>13</v>
      </c>
      <c r="K532" s="133">
        <v>8</v>
      </c>
      <c r="L532" s="150">
        <v>58.94</v>
      </c>
      <c r="M532" s="133">
        <v>0</v>
      </c>
      <c r="N532" s="133">
        <v>0</v>
      </c>
      <c r="O532" s="130">
        <v>23</v>
      </c>
      <c r="P532" s="37">
        <f t="shared" si="156"/>
        <v>766.22</v>
      </c>
      <c r="Q532" s="38">
        <f t="shared" si="146"/>
        <v>365</v>
      </c>
      <c r="R532" s="35">
        <f t="shared" si="147"/>
        <v>0</v>
      </c>
      <c r="S532" s="35">
        <f t="shared" si="148"/>
        <v>0</v>
      </c>
      <c r="T532" s="139">
        <f t="shared" si="149"/>
        <v>471.52</v>
      </c>
      <c r="U532" s="35">
        <f t="shared" si="150"/>
        <v>1355.62</v>
      </c>
      <c r="V532" s="39" t="str">
        <f t="shared" si="151"/>
        <v>Order specific</v>
      </c>
      <c r="W532" s="39" t="str">
        <f t="shared" si="152"/>
        <v>Order specific</v>
      </c>
      <c r="X532" s="135" t="str">
        <f t="shared" si="153"/>
        <v>C</v>
      </c>
      <c r="Y532" s="39" t="str">
        <f t="shared" si="154"/>
        <v/>
      </c>
      <c r="Z532" s="39">
        <f t="shared" si="155"/>
        <v>0</v>
      </c>
      <c r="AA532" s="119"/>
    </row>
    <row r="533" spans="1:27" x14ac:dyDescent="0.25">
      <c r="A533" s="34" t="s">
        <v>929</v>
      </c>
      <c r="B533" s="36" t="s">
        <v>930</v>
      </c>
      <c r="C533" s="166" t="s">
        <v>197</v>
      </c>
      <c r="D533" s="166">
        <v>202</v>
      </c>
      <c r="E533" s="166" t="s">
        <v>3608</v>
      </c>
      <c r="F533" s="167" t="s">
        <v>3608</v>
      </c>
      <c r="G533" s="36" t="s">
        <v>249</v>
      </c>
      <c r="H533" s="36" t="s">
        <v>249</v>
      </c>
      <c r="I533" s="186" t="s">
        <v>197</v>
      </c>
      <c r="J533" s="168">
        <v>23</v>
      </c>
      <c r="K533" s="133">
        <v>0</v>
      </c>
      <c r="L533" s="150">
        <v>71.25</v>
      </c>
      <c r="M533" s="133">
        <v>0</v>
      </c>
      <c r="N533" s="133">
        <v>0</v>
      </c>
      <c r="O533" s="130">
        <v>449</v>
      </c>
      <c r="P533" s="37">
        <f t="shared" si="156"/>
        <v>1638.75</v>
      </c>
      <c r="Q533" s="38">
        <f t="shared" si="146"/>
        <v>10.56792873051225</v>
      </c>
      <c r="R533" s="35">
        <f t="shared" si="147"/>
        <v>0</v>
      </c>
      <c r="S533" s="35">
        <f t="shared" si="148"/>
        <v>0</v>
      </c>
      <c r="T533" s="139">
        <f t="shared" si="149"/>
        <v>0</v>
      </c>
      <c r="U533" s="35">
        <f t="shared" si="150"/>
        <v>31991.25</v>
      </c>
      <c r="V533" s="39" t="str">
        <f t="shared" si="151"/>
        <v>&lt;15 days</v>
      </c>
      <c r="W533" s="39">
        <f t="shared" si="152"/>
        <v>2</v>
      </c>
      <c r="X533" s="135" t="str">
        <f t="shared" si="153"/>
        <v>B</v>
      </c>
      <c r="Y533" s="39">
        <f t="shared" si="154"/>
        <v>14</v>
      </c>
      <c r="Z533" s="39">
        <f t="shared" si="155"/>
        <v>0</v>
      </c>
      <c r="AA533" s="119"/>
    </row>
    <row r="534" spans="1:27" x14ac:dyDescent="0.25">
      <c r="A534" s="34" t="s">
        <v>931</v>
      </c>
      <c r="B534" s="36" t="s">
        <v>932</v>
      </c>
      <c r="C534" s="166" t="s">
        <v>197</v>
      </c>
      <c r="D534" s="166">
        <v>212</v>
      </c>
      <c r="E534" s="166" t="s">
        <v>3608</v>
      </c>
      <c r="F534" s="167" t="s">
        <v>3608</v>
      </c>
      <c r="G534" s="36" t="s">
        <v>249</v>
      </c>
      <c r="H534" s="36" t="s">
        <v>249</v>
      </c>
      <c r="I534" s="186" t="s">
        <v>197</v>
      </c>
      <c r="J534" s="168">
        <v>46</v>
      </c>
      <c r="K534" s="133">
        <v>0</v>
      </c>
      <c r="L534" s="150">
        <v>67.41</v>
      </c>
      <c r="M534" s="133">
        <v>0</v>
      </c>
      <c r="N534" s="133">
        <v>0</v>
      </c>
      <c r="O534" s="130">
        <v>880</v>
      </c>
      <c r="P534" s="37">
        <f t="shared" si="156"/>
        <v>3100.8599999999997</v>
      </c>
      <c r="Q534" s="38">
        <f t="shared" si="146"/>
        <v>9.5397727272727266</v>
      </c>
      <c r="R534" s="35">
        <f t="shared" si="147"/>
        <v>0</v>
      </c>
      <c r="S534" s="35">
        <f t="shared" si="148"/>
        <v>0</v>
      </c>
      <c r="T534" s="139">
        <f t="shared" si="149"/>
        <v>0</v>
      </c>
      <c r="U534" s="35">
        <f t="shared" si="150"/>
        <v>59320.799999999996</v>
      </c>
      <c r="V534" s="39" t="str">
        <f t="shared" si="151"/>
        <v>&lt;15 days</v>
      </c>
      <c r="W534" s="39">
        <f t="shared" si="152"/>
        <v>2</v>
      </c>
      <c r="X534" s="135" t="str">
        <f t="shared" si="153"/>
        <v>B</v>
      </c>
      <c r="Y534" s="39">
        <f t="shared" si="154"/>
        <v>14</v>
      </c>
      <c r="Z534" s="39">
        <f t="shared" si="155"/>
        <v>0</v>
      </c>
      <c r="AA534" s="119"/>
    </row>
    <row r="535" spans="1:27" x14ac:dyDescent="0.25">
      <c r="A535" s="34" t="s">
        <v>933</v>
      </c>
      <c r="B535" s="36" t="s">
        <v>691</v>
      </c>
      <c r="C535" s="166" t="s">
        <v>243</v>
      </c>
      <c r="D535" s="166">
        <v>202</v>
      </c>
      <c r="E535" s="166" t="s">
        <v>3608</v>
      </c>
      <c r="F535" s="167" t="s">
        <v>3608</v>
      </c>
      <c r="G535" s="36" t="s">
        <v>244</v>
      </c>
      <c r="H535" s="36" t="s">
        <v>2370</v>
      </c>
      <c r="I535" s="186">
        <v>2600</v>
      </c>
      <c r="J535" s="168">
        <v>50</v>
      </c>
      <c r="K535" s="133">
        <v>80</v>
      </c>
      <c r="L535" s="150">
        <v>0.7</v>
      </c>
      <c r="M535" s="133">
        <v>0</v>
      </c>
      <c r="N535" s="133">
        <v>20</v>
      </c>
      <c r="O535" s="130">
        <v>162</v>
      </c>
      <c r="P535" s="37">
        <f t="shared" si="156"/>
        <v>35</v>
      </c>
      <c r="Q535" s="38">
        <f t="shared" si="146"/>
        <v>103.64197530864197</v>
      </c>
      <c r="R535" s="35">
        <f t="shared" si="147"/>
        <v>0</v>
      </c>
      <c r="S535" s="35">
        <f t="shared" si="148"/>
        <v>7</v>
      </c>
      <c r="T535" s="139">
        <f t="shared" si="149"/>
        <v>56</v>
      </c>
      <c r="U535" s="35">
        <f t="shared" si="150"/>
        <v>113.39999999999999</v>
      </c>
      <c r="V535" s="39" t="str">
        <f t="shared" si="151"/>
        <v>&gt;90 days</v>
      </c>
      <c r="W535" s="39">
        <f t="shared" si="152"/>
        <v>3</v>
      </c>
      <c r="X535" s="135" t="str">
        <f t="shared" si="153"/>
        <v>C</v>
      </c>
      <c r="Y535" s="39">
        <f t="shared" si="154"/>
        <v>21</v>
      </c>
      <c r="Z535" s="39">
        <f t="shared" si="155"/>
        <v>18.419463966646816</v>
      </c>
      <c r="AA535" s="119"/>
    </row>
    <row r="536" spans="1:27" x14ac:dyDescent="0.25">
      <c r="A536" s="34" t="s">
        <v>2836</v>
      </c>
      <c r="B536" s="36" t="s">
        <v>934</v>
      </c>
      <c r="C536" s="166" t="s">
        <v>197</v>
      </c>
      <c r="D536" s="166">
        <v>202</v>
      </c>
      <c r="E536" s="166" t="s">
        <v>3608</v>
      </c>
      <c r="F536" s="167" t="s">
        <v>3608</v>
      </c>
      <c r="G536" s="36" t="s">
        <v>249</v>
      </c>
      <c r="H536" s="36" t="s">
        <v>249</v>
      </c>
      <c r="I536" s="186" t="s">
        <v>197</v>
      </c>
      <c r="J536" s="168">
        <v>46</v>
      </c>
      <c r="K536" s="133">
        <v>0</v>
      </c>
      <c r="L536" s="150">
        <v>75</v>
      </c>
      <c r="M536" s="133">
        <v>0</v>
      </c>
      <c r="N536" s="133">
        <v>0</v>
      </c>
      <c r="O536" s="130">
        <v>901</v>
      </c>
      <c r="P536" s="37">
        <f t="shared" si="156"/>
        <v>3450</v>
      </c>
      <c r="Q536" s="38">
        <f t="shared" si="146"/>
        <v>20.255271920088791</v>
      </c>
      <c r="R536" s="35">
        <f t="shared" si="147"/>
        <v>0</v>
      </c>
      <c r="S536" s="35">
        <f t="shared" si="148"/>
        <v>0</v>
      </c>
      <c r="T536" s="139">
        <f t="shared" si="149"/>
        <v>0</v>
      </c>
      <c r="U536" s="35">
        <f t="shared" si="150"/>
        <v>67575</v>
      </c>
      <c r="V536" s="39" t="str">
        <f t="shared" si="151"/>
        <v>&lt;30 days</v>
      </c>
      <c r="W536" s="39">
        <f t="shared" si="152"/>
        <v>2</v>
      </c>
      <c r="X536" s="135" t="str">
        <f t="shared" si="153"/>
        <v>B</v>
      </c>
      <c r="Y536" s="39">
        <f t="shared" si="154"/>
        <v>14</v>
      </c>
      <c r="Z536" s="39">
        <f t="shared" si="155"/>
        <v>703.18750684931513</v>
      </c>
      <c r="AA536" s="119"/>
    </row>
    <row r="537" spans="1:27" x14ac:dyDescent="0.25">
      <c r="A537" s="34" t="s">
        <v>935</v>
      </c>
      <c r="B537" s="36" t="s">
        <v>936</v>
      </c>
      <c r="C537" s="166" t="s">
        <v>197</v>
      </c>
      <c r="D537" s="166">
        <v>212</v>
      </c>
      <c r="E537" s="166" t="s">
        <v>3608</v>
      </c>
      <c r="F537" s="167" t="s">
        <v>3608</v>
      </c>
      <c r="G537" s="36" t="s">
        <v>249</v>
      </c>
      <c r="H537" s="36" t="s">
        <v>249</v>
      </c>
      <c r="I537" s="186" t="s">
        <v>197</v>
      </c>
      <c r="J537" s="168">
        <v>19</v>
      </c>
      <c r="K537" s="133">
        <v>0</v>
      </c>
      <c r="L537" s="150">
        <v>75.2</v>
      </c>
      <c r="M537" s="133">
        <v>0</v>
      </c>
      <c r="N537" s="133">
        <v>0</v>
      </c>
      <c r="O537" s="130">
        <v>449</v>
      </c>
      <c r="P537" s="37">
        <f t="shared" si="156"/>
        <v>1428.8</v>
      </c>
      <c r="Q537" s="38">
        <f t="shared" si="146"/>
        <v>37.394209354120264</v>
      </c>
      <c r="R537" s="35">
        <f t="shared" si="147"/>
        <v>0</v>
      </c>
      <c r="S537" s="35">
        <f t="shared" si="148"/>
        <v>0</v>
      </c>
      <c r="T537" s="139">
        <f t="shared" si="149"/>
        <v>0</v>
      </c>
      <c r="U537" s="35">
        <f t="shared" si="150"/>
        <v>33764.800000000003</v>
      </c>
      <c r="V537" s="39" t="str">
        <f t="shared" si="151"/>
        <v>&lt;90 days</v>
      </c>
      <c r="W537" s="39">
        <f t="shared" si="152"/>
        <v>2</v>
      </c>
      <c r="X537" s="135" t="str">
        <f t="shared" si="153"/>
        <v>B</v>
      </c>
      <c r="Y537" s="39">
        <f t="shared" si="154"/>
        <v>14</v>
      </c>
      <c r="Z537" s="39">
        <f t="shared" si="155"/>
        <v>589.95568981536621</v>
      </c>
      <c r="AA537" s="119"/>
    </row>
    <row r="538" spans="1:27" x14ac:dyDescent="0.25">
      <c r="A538" s="34" t="s">
        <v>937</v>
      </c>
      <c r="B538" s="36" t="s">
        <v>26</v>
      </c>
      <c r="C538" s="166" t="s">
        <v>243</v>
      </c>
      <c r="D538" s="166">
        <v>202</v>
      </c>
      <c r="E538" s="166" t="s">
        <v>3608</v>
      </c>
      <c r="F538" s="167" t="s">
        <v>3608</v>
      </c>
      <c r="G538" s="36" t="s">
        <v>244</v>
      </c>
      <c r="H538" s="36" t="s">
        <v>2370</v>
      </c>
      <c r="I538" s="186">
        <v>2600</v>
      </c>
      <c r="J538" s="168">
        <v>52</v>
      </c>
      <c r="K538" s="133">
        <v>169</v>
      </c>
      <c r="L538" s="150">
        <v>5.18</v>
      </c>
      <c r="M538" s="133">
        <v>0</v>
      </c>
      <c r="N538" s="133">
        <v>32</v>
      </c>
      <c r="O538" s="130">
        <v>342</v>
      </c>
      <c r="P538" s="37">
        <f t="shared" si="156"/>
        <v>269.36</v>
      </c>
      <c r="Q538" s="38">
        <f t="shared" si="146"/>
        <v>20.277777777777775</v>
      </c>
      <c r="R538" s="35">
        <f t="shared" si="147"/>
        <v>0</v>
      </c>
      <c r="S538" s="35">
        <f t="shared" si="148"/>
        <v>82.88</v>
      </c>
      <c r="T538" s="139">
        <f t="shared" si="149"/>
        <v>875.42</v>
      </c>
      <c r="U538" s="35">
        <f t="shared" si="150"/>
        <v>1771.56</v>
      </c>
      <c r="V538" s="39" t="str">
        <f t="shared" si="151"/>
        <v>&lt;30 days</v>
      </c>
      <c r="W538" s="39">
        <f t="shared" si="152"/>
        <v>3</v>
      </c>
      <c r="X538" s="135" t="str">
        <f t="shared" si="153"/>
        <v>C</v>
      </c>
      <c r="Y538" s="39">
        <f t="shared" si="154"/>
        <v>21</v>
      </c>
      <c r="Z538" s="39">
        <f t="shared" si="155"/>
        <v>0</v>
      </c>
      <c r="AA538" s="119"/>
    </row>
    <row r="539" spans="1:27" x14ac:dyDescent="0.25">
      <c r="A539" s="34" t="s">
        <v>938</v>
      </c>
      <c r="B539" s="36" t="s">
        <v>251</v>
      </c>
      <c r="C539" s="166" t="s">
        <v>243</v>
      </c>
      <c r="D539" s="166">
        <v>202</v>
      </c>
      <c r="E539" s="166" t="s">
        <v>3608</v>
      </c>
      <c r="F539" s="167" t="s">
        <v>3608</v>
      </c>
      <c r="G539" s="36" t="s">
        <v>244</v>
      </c>
      <c r="H539" s="36" t="s">
        <v>2370</v>
      </c>
      <c r="I539" s="186">
        <v>2600</v>
      </c>
      <c r="J539" s="168">
        <v>62</v>
      </c>
      <c r="K539" s="133">
        <v>96</v>
      </c>
      <c r="L539" s="150">
        <v>1.7</v>
      </c>
      <c r="M539" s="133">
        <v>0</v>
      </c>
      <c r="N539" s="133">
        <v>32</v>
      </c>
      <c r="O539" s="130">
        <v>342</v>
      </c>
      <c r="P539" s="37">
        <f t="shared" si="156"/>
        <v>105.39999999999999</v>
      </c>
      <c r="Q539" s="38">
        <f t="shared" si="146"/>
        <v>55.497076023391813</v>
      </c>
      <c r="R539" s="35">
        <f t="shared" si="147"/>
        <v>0</v>
      </c>
      <c r="S539" s="35">
        <f t="shared" si="148"/>
        <v>27.2</v>
      </c>
      <c r="T539" s="139">
        <f t="shared" si="149"/>
        <v>163.19999999999999</v>
      </c>
      <c r="U539" s="35">
        <f t="shared" si="150"/>
        <v>581.4</v>
      </c>
      <c r="V539" s="39" t="str">
        <f t="shared" si="151"/>
        <v>&lt;90 days</v>
      </c>
      <c r="W539" s="39">
        <f t="shared" si="152"/>
        <v>3</v>
      </c>
      <c r="X539" s="135" t="str">
        <f t="shared" si="153"/>
        <v>C</v>
      </c>
      <c r="Y539" s="39">
        <f t="shared" si="154"/>
        <v>21</v>
      </c>
      <c r="Z539" s="39">
        <f t="shared" si="155"/>
        <v>43.241099683877763</v>
      </c>
      <c r="AA539" s="119"/>
    </row>
    <row r="540" spans="1:27" x14ac:dyDescent="0.25">
      <c r="A540" s="34" t="s">
        <v>939</v>
      </c>
      <c r="B540" s="36" t="s">
        <v>940</v>
      </c>
      <c r="C540" s="166" t="s">
        <v>197</v>
      </c>
      <c r="D540" s="166">
        <v>202</v>
      </c>
      <c r="E540" s="166" t="s">
        <v>3608</v>
      </c>
      <c r="F540" s="167" t="s">
        <v>3608</v>
      </c>
      <c r="G540" s="36" t="s">
        <v>249</v>
      </c>
      <c r="H540" s="36" t="s">
        <v>249</v>
      </c>
      <c r="I540" s="186" t="s">
        <v>197</v>
      </c>
      <c r="J540" s="168">
        <v>23</v>
      </c>
      <c r="K540" s="133">
        <v>0</v>
      </c>
      <c r="L540" s="150">
        <v>32.96</v>
      </c>
      <c r="M540" s="133">
        <v>0</v>
      </c>
      <c r="N540" s="133">
        <v>0</v>
      </c>
      <c r="O540" s="130">
        <v>342</v>
      </c>
      <c r="P540" s="37">
        <f t="shared" si="156"/>
        <v>758.08</v>
      </c>
      <c r="Q540" s="38">
        <f t="shared" si="146"/>
        <v>66.169590643274844</v>
      </c>
      <c r="R540" s="35">
        <f t="shared" si="147"/>
        <v>0</v>
      </c>
      <c r="S540" s="35">
        <f t="shared" si="148"/>
        <v>0</v>
      </c>
      <c r="T540" s="139">
        <f t="shared" si="149"/>
        <v>0</v>
      </c>
      <c r="U540" s="35">
        <f t="shared" si="150"/>
        <v>11272.32</v>
      </c>
      <c r="V540" s="39" t="str">
        <f t="shared" si="151"/>
        <v>&lt;90 days</v>
      </c>
      <c r="W540" s="39">
        <f t="shared" si="152"/>
        <v>2</v>
      </c>
      <c r="X540" s="135" t="str">
        <f t="shared" si="153"/>
        <v>C</v>
      </c>
      <c r="Y540" s="39">
        <f t="shared" si="154"/>
        <v>14</v>
      </c>
      <c r="Z540" s="39">
        <f t="shared" si="155"/>
        <v>394.47361102960673</v>
      </c>
      <c r="AA540" s="119"/>
    </row>
    <row r="541" spans="1:27" x14ac:dyDescent="0.25">
      <c r="A541" s="34" t="s">
        <v>941</v>
      </c>
      <c r="B541" s="36" t="s">
        <v>942</v>
      </c>
      <c r="C541" s="166" t="s">
        <v>197</v>
      </c>
      <c r="D541" s="166">
        <v>202</v>
      </c>
      <c r="E541" s="166" t="s">
        <v>3608</v>
      </c>
      <c r="F541" s="167" t="s">
        <v>3608</v>
      </c>
      <c r="G541" s="36" t="s">
        <v>249</v>
      </c>
      <c r="H541" s="36" t="s">
        <v>249</v>
      </c>
      <c r="I541" s="186" t="s">
        <v>197</v>
      </c>
      <c r="J541" s="168">
        <v>28</v>
      </c>
      <c r="K541" s="133">
        <v>0</v>
      </c>
      <c r="L541" s="150">
        <v>29.22</v>
      </c>
      <c r="M541" s="133">
        <v>0</v>
      </c>
      <c r="N541" s="133">
        <v>0</v>
      </c>
      <c r="O541" s="130">
        <v>342</v>
      </c>
      <c r="P541" s="37">
        <f t="shared" si="156"/>
        <v>818.16</v>
      </c>
      <c r="Q541" s="38">
        <f t="shared" si="146"/>
        <v>24.546783625730992</v>
      </c>
      <c r="R541" s="35">
        <f t="shared" si="147"/>
        <v>0</v>
      </c>
      <c r="S541" s="35">
        <f t="shared" si="148"/>
        <v>0</v>
      </c>
      <c r="T541" s="139">
        <f t="shared" si="149"/>
        <v>0</v>
      </c>
      <c r="U541" s="35">
        <f t="shared" si="150"/>
        <v>9993.24</v>
      </c>
      <c r="V541" s="39" t="str">
        <f t="shared" si="151"/>
        <v>&lt;30 days</v>
      </c>
      <c r="W541" s="39">
        <f t="shared" si="152"/>
        <v>3</v>
      </c>
      <c r="X541" s="135" t="str">
        <f t="shared" si="153"/>
        <v>C</v>
      </c>
      <c r="Y541" s="39">
        <f t="shared" si="154"/>
        <v>21</v>
      </c>
      <c r="Z541" s="39">
        <f t="shared" si="155"/>
        <v>78.022934222751587</v>
      </c>
      <c r="AA541" s="119"/>
    </row>
    <row r="542" spans="1:27" x14ac:dyDescent="0.25">
      <c r="A542" s="34" t="s">
        <v>943</v>
      </c>
      <c r="B542" s="36" t="s">
        <v>944</v>
      </c>
      <c r="C542" s="166" t="s">
        <v>197</v>
      </c>
      <c r="D542" s="166">
        <v>202</v>
      </c>
      <c r="E542" s="166" t="s">
        <v>3608</v>
      </c>
      <c r="F542" s="167" t="s">
        <v>3608</v>
      </c>
      <c r="G542" s="36" t="s">
        <v>249</v>
      </c>
      <c r="H542" s="36" t="s">
        <v>249</v>
      </c>
      <c r="I542" s="186" t="s">
        <v>197</v>
      </c>
      <c r="J542" s="168">
        <v>69</v>
      </c>
      <c r="K542" s="133">
        <v>0</v>
      </c>
      <c r="L542" s="150">
        <v>25.64</v>
      </c>
      <c r="M542" s="133">
        <v>0</v>
      </c>
      <c r="N542" s="133">
        <v>0</v>
      </c>
      <c r="O542" s="130">
        <v>1369</v>
      </c>
      <c r="P542" s="37">
        <f t="shared" si="156"/>
        <v>1769.16</v>
      </c>
      <c r="Q542" s="38">
        <f t="shared" si="146"/>
        <v>7.4653031409788175</v>
      </c>
      <c r="R542" s="35">
        <f t="shared" si="147"/>
        <v>0</v>
      </c>
      <c r="S542" s="35">
        <f t="shared" si="148"/>
        <v>0</v>
      </c>
      <c r="T542" s="139">
        <f t="shared" si="149"/>
        <v>0</v>
      </c>
      <c r="U542" s="35">
        <f t="shared" si="150"/>
        <v>35101.160000000003</v>
      </c>
      <c r="V542" s="39" t="str">
        <f t="shared" si="151"/>
        <v>&lt;15 days</v>
      </c>
      <c r="W542" s="39">
        <f t="shared" si="152"/>
        <v>2</v>
      </c>
      <c r="X542" s="135" t="str">
        <f t="shared" si="153"/>
        <v>B</v>
      </c>
      <c r="Y542" s="39">
        <f t="shared" si="154"/>
        <v>14</v>
      </c>
      <c r="Z542" s="39">
        <f t="shared" si="155"/>
        <v>0</v>
      </c>
      <c r="AA542" s="119"/>
    </row>
    <row r="543" spans="1:27" x14ac:dyDescent="0.25">
      <c r="A543" s="34" t="s">
        <v>945</v>
      </c>
      <c r="B543" s="36" t="s">
        <v>946</v>
      </c>
      <c r="C543" s="166" t="s">
        <v>197</v>
      </c>
      <c r="D543" s="166">
        <v>202</v>
      </c>
      <c r="E543" s="166" t="s">
        <v>3608</v>
      </c>
      <c r="F543" s="167" t="s">
        <v>3608</v>
      </c>
      <c r="G543" s="36" t="s">
        <v>249</v>
      </c>
      <c r="H543" s="36" t="s">
        <v>249</v>
      </c>
      <c r="I543" s="186" t="s">
        <v>197</v>
      </c>
      <c r="J543" s="168">
        <v>69</v>
      </c>
      <c r="K543" s="133">
        <v>0</v>
      </c>
      <c r="L543" s="150">
        <v>10.3</v>
      </c>
      <c r="M543" s="133">
        <v>0</v>
      </c>
      <c r="N543" s="133">
        <v>0</v>
      </c>
      <c r="O543" s="130">
        <v>1372</v>
      </c>
      <c r="P543" s="37">
        <f t="shared" si="156"/>
        <v>710.7</v>
      </c>
      <c r="Q543" s="38">
        <f t="shared" si="146"/>
        <v>18.356413994169095</v>
      </c>
      <c r="R543" s="35">
        <f t="shared" si="147"/>
        <v>0</v>
      </c>
      <c r="S543" s="35">
        <f t="shared" si="148"/>
        <v>0</v>
      </c>
      <c r="T543" s="139">
        <f t="shared" si="149"/>
        <v>0</v>
      </c>
      <c r="U543" s="35">
        <f t="shared" si="150"/>
        <v>14131.6</v>
      </c>
      <c r="V543" s="39" t="str">
        <f t="shared" si="151"/>
        <v>&lt;30 days</v>
      </c>
      <c r="W543" s="39">
        <f t="shared" si="152"/>
        <v>2</v>
      </c>
      <c r="X543" s="135" t="str">
        <f t="shared" si="153"/>
        <v>C</v>
      </c>
      <c r="Y543" s="39">
        <f t="shared" si="154"/>
        <v>14</v>
      </c>
      <c r="Z543" s="39">
        <f t="shared" si="155"/>
        <v>111.31957808219175</v>
      </c>
      <c r="AA543" s="119"/>
    </row>
    <row r="544" spans="1:27" x14ac:dyDescent="0.25">
      <c r="A544" s="34" t="s">
        <v>2837</v>
      </c>
      <c r="B544" s="36" t="s">
        <v>948</v>
      </c>
      <c r="C544" s="166" t="s">
        <v>197</v>
      </c>
      <c r="D544" s="166">
        <v>202</v>
      </c>
      <c r="E544" s="166" t="s">
        <v>3608</v>
      </c>
      <c r="F544" s="167" t="s">
        <v>3608</v>
      </c>
      <c r="G544" s="36" t="s">
        <v>249</v>
      </c>
      <c r="H544" s="36" t="s">
        <v>249</v>
      </c>
      <c r="I544" s="186" t="s">
        <v>197</v>
      </c>
      <c r="J544" s="168">
        <v>69</v>
      </c>
      <c r="K544" s="133">
        <v>0</v>
      </c>
      <c r="L544" s="150">
        <v>154.66</v>
      </c>
      <c r="M544" s="133">
        <v>0</v>
      </c>
      <c r="N544" s="133">
        <v>0</v>
      </c>
      <c r="O544" s="130">
        <v>1357</v>
      </c>
      <c r="P544" s="37">
        <f t="shared" si="156"/>
        <v>10671.539999999999</v>
      </c>
      <c r="Q544" s="38">
        <f t="shared" si="146"/>
        <v>18.559322033898308</v>
      </c>
      <c r="R544" s="35">
        <f t="shared" si="147"/>
        <v>0</v>
      </c>
      <c r="S544" s="35">
        <f t="shared" si="148"/>
        <v>0</v>
      </c>
      <c r="T544" s="139">
        <f t="shared" si="149"/>
        <v>0</v>
      </c>
      <c r="U544" s="35">
        <f t="shared" si="150"/>
        <v>209873.62</v>
      </c>
      <c r="V544" s="39" t="str">
        <f t="shared" si="151"/>
        <v>&lt;30 days</v>
      </c>
      <c r="W544" s="39">
        <f t="shared" si="152"/>
        <v>1</v>
      </c>
      <c r="X544" s="135" t="str">
        <f t="shared" si="153"/>
        <v>A</v>
      </c>
      <c r="Y544" s="39">
        <f t="shared" si="154"/>
        <v>7</v>
      </c>
      <c r="Z544" s="39">
        <f t="shared" si="155"/>
        <v>4386.7338673972608</v>
      </c>
      <c r="AA544" s="119"/>
    </row>
    <row r="545" spans="1:27" x14ac:dyDescent="0.25">
      <c r="A545" s="34" t="s">
        <v>949</v>
      </c>
      <c r="B545" s="36" t="s">
        <v>950</v>
      </c>
      <c r="C545" s="166" t="s">
        <v>197</v>
      </c>
      <c r="D545" s="166">
        <v>212</v>
      </c>
      <c r="E545" s="166" t="s">
        <v>3608</v>
      </c>
      <c r="F545" s="167" t="s">
        <v>3608</v>
      </c>
      <c r="G545" s="36" t="s">
        <v>249</v>
      </c>
      <c r="H545" s="36" t="s">
        <v>249</v>
      </c>
      <c r="I545" s="186" t="s">
        <v>197</v>
      </c>
      <c r="J545" s="168">
        <v>93</v>
      </c>
      <c r="K545" s="133">
        <v>0</v>
      </c>
      <c r="L545" s="150">
        <v>5</v>
      </c>
      <c r="M545" s="133">
        <v>0</v>
      </c>
      <c r="N545" s="133">
        <v>0</v>
      </c>
      <c r="O545" s="130">
        <v>1804</v>
      </c>
      <c r="P545" s="37">
        <f t="shared" si="156"/>
        <v>465</v>
      </c>
      <c r="Q545" s="38">
        <f t="shared" si="146"/>
        <v>13.960643015521063</v>
      </c>
      <c r="R545" s="35">
        <f t="shared" si="147"/>
        <v>0</v>
      </c>
      <c r="S545" s="35">
        <f t="shared" si="148"/>
        <v>0</v>
      </c>
      <c r="T545" s="139">
        <f t="shared" si="149"/>
        <v>0</v>
      </c>
      <c r="U545" s="35">
        <f t="shared" si="150"/>
        <v>9020</v>
      </c>
      <c r="V545" s="39" t="str">
        <f t="shared" si="151"/>
        <v>&lt;15 days</v>
      </c>
      <c r="W545" s="39">
        <f t="shared" si="152"/>
        <v>3</v>
      </c>
      <c r="X545" s="135" t="str">
        <f t="shared" si="153"/>
        <v>C</v>
      </c>
      <c r="Y545" s="39">
        <f t="shared" si="154"/>
        <v>21</v>
      </c>
      <c r="Z545" s="39">
        <f t="shared" si="155"/>
        <v>0</v>
      </c>
      <c r="AA545" s="119"/>
    </row>
    <row r="546" spans="1:27" x14ac:dyDescent="0.25">
      <c r="A546" s="34" t="s">
        <v>951</v>
      </c>
      <c r="B546" s="36" t="s">
        <v>248</v>
      </c>
      <c r="C546" s="166" t="s">
        <v>197</v>
      </c>
      <c r="D546" s="166">
        <v>212</v>
      </c>
      <c r="E546" s="166" t="s">
        <v>3608</v>
      </c>
      <c r="F546" s="167" t="s">
        <v>3608</v>
      </c>
      <c r="G546" s="36" t="s">
        <v>249</v>
      </c>
      <c r="H546" s="36" t="s">
        <v>249</v>
      </c>
      <c r="I546" s="186" t="s">
        <v>197</v>
      </c>
      <c r="J546" s="168">
        <v>23</v>
      </c>
      <c r="K546" s="133">
        <v>0</v>
      </c>
      <c r="L546" s="150">
        <v>6.43</v>
      </c>
      <c r="M546" s="133">
        <v>0</v>
      </c>
      <c r="N546" s="133">
        <v>0</v>
      </c>
      <c r="O546" s="130">
        <v>451</v>
      </c>
      <c r="P546" s="37">
        <f t="shared" si="156"/>
        <v>147.88999999999999</v>
      </c>
      <c r="Q546" s="38">
        <f t="shared" si="146"/>
        <v>75.266075388026607</v>
      </c>
      <c r="R546" s="35">
        <f t="shared" si="147"/>
        <v>0</v>
      </c>
      <c r="S546" s="35">
        <f t="shared" si="148"/>
        <v>0</v>
      </c>
      <c r="T546" s="139">
        <f t="shared" si="149"/>
        <v>0</v>
      </c>
      <c r="U546" s="35">
        <f t="shared" si="150"/>
        <v>2899.93</v>
      </c>
      <c r="V546" s="39" t="str">
        <f t="shared" si="151"/>
        <v>&lt;90 days</v>
      </c>
      <c r="W546" s="39">
        <f t="shared" si="152"/>
        <v>3</v>
      </c>
      <c r="X546" s="135" t="str">
        <f t="shared" si="153"/>
        <v>C</v>
      </c>
      <c r="Y546" s="39">
        <f t="shared" si="154"/>
        <v>21</v>
      </c>
      <c r="Z546" s="39">
        <f t="shared" si="155"/>
        <v>70.373943367211666</v>
      </c>
      <c r="AA546" s="119"/>
    </row>
    <row r="547" spans="1:27" x14ac:dyDescent="0.25">
      <c r="A547" s="34" t="s">
        <v>952</v>
      </c>
      <c r="B547" s="36" t="s">
        <v>953</v>
      </c>
      <c r="C547" s="166" t="s">
        <v>243</v>
      </c>
      <c r="D547" s="166">
        <v>202</v>
      </c>
      <c r="E547" s="166" t="s">
        <v>3608</v>
      </c>
      <c r="F547" s="167" t="s">
        <v>3608</v>
      </c>
      <c r="G547" s="36" t="s">
        <v>244</v>
      </c>
      <c r="H547" s="36" t="s">
        <v>2370</v>
      </c>
      <c r="I547" s="186">
        <v>2600</v>
      </c>
      <c r="J547" s="168">
        <v>66</v>
      </c>
      <c r="K547" s="133">
        <v>96</v>
      </c>
      <c r="L547" s="150">
        <v>4.66</v>
      </c>
      <c r="M547" s="133">
        <v>0</v>
      </c>
      <c r="N547" s="133">
        <v>32</v>
      </c>
      <c r="O547" s="130">
        <v>342</v>
      </c>
      <c r="P547" s="37">
        <f t="shared" si="156"/>
        <v>307.56</v>
      </c>
      <c r="Q547" s="38">
        <f t="shared" si="146"/>
        <v>24.546783625730992</v>
      </c>
      <c r="R547" s="35">
        <f t="shared" si="147"/>
        <v>0</v>
      </c>
      <c r="S547" s="35">
        <f t="shared" si="148"/>
        <v>74.56</v>
      </c>
      <c r="T547" s="139">
        <f t="shared" si="149"/>
        <v>447.36</v>
      </c>
      <c r="U547" s="35">
        <f t="shared" si="150"/>
        <v>1593.72</v>
      </c>
      <c r="V547" s="39" t="str">
        <f t="shared" si="151"/>
        <v>&lt;30 days</v>
      </c>
      <c r="W547" s="39">
        <f t="shared" si="152"/>
        <v>3</v>
      </c>
      <c r="X547" s="135" t="str">
        <f t="shared" si="153"/>
        <v>C</v>
      </c>
      <c r="Y547" s="39">
        <f t="shared" si="154"/>
        <v>21</v>
      </c>
      <c r="Z547" s="39">
        <f t="shared" si="155"/>
        <v>29.330123263847522</v>
      </c>
      <c r="AA547" s="119"/>
    </row>
    <row r="548" spans="1:27" x14ac:dyDescent="0.25">
      <c r="A548" s="34" t="s">
        <v>954</v>
      </c>
      <c r="B548" s="36" t="s">
        <v>955</v>
      </c>
      <c r="C548" s="166" t="s">
        <v>197</v>
      </c>
      <c r="D548" s="166">
        <v>212</v>
      </c>
      <c r="E548" s="166" t="s">
        <v>3608</v>
      </c>
      <c r="F548" s="167" t="s">
        <v>3608</v>
      </c>
      <c r="G548" s="36" t="s">
        <v>249</v>
      </c>
      <c r="H548" s="36" t="s">
        <v>249</v>
      </c>
      <c r="I548" s="186" t="s">
        <v>197</v>
      </c>
      <c r="J548" s="168">
        <v>136</v>
      </c>
      <c r="K548" s="133">
        <v>0</v>
      </c>
      <c r="L548" s="150">
        <v>35.01</v>
      </c>
      <c r="M548" s="133">
        <v>0</v>
      </c>
      <c r="N548" s="133">
        <v>0</v>
      </c>
      <c r="O548" s="130">
        <v>123</v>
      </c>
      <c r="P548" s="37">
        <f t="shared" si="156"/>
        <v>4761.3599999999997</v>
      </c>
      <c r="Q548" s="38">
        <f t="shared" si="146"/>
        <v>195.85365853658539</v>
      </c>
      <c r="R548" s="35">
        <f t="shared" si="147"/>
        <v>0</v>
      </c>
      <c r="S548" s="35">
        <f t="shared" si="148"/>
        <v>0</v>
      </c>
      <c r="T548" s="139">
        <f t="shared" si="149"/>
        <v>0</v>
      </c>
      <c r="U548" s="35">
        <f t="shared" si="150"/>
        <v>4306.2299999999996</v>
      </c>
      <c r="V548" s="39" t="str">
        <f t="shared" si="151"/>
        <v>&gt;90 days</v>
      </c>
      <c r="W548" s="39">
        <f t="shared" si="152"/>
        <v>3</v>
      </c>
      <c r="X548" s="135" t="str">
        <f t="shared" si="153"/>
        <v>B</v>
      </c>
      <c r="Y548" s="39">
        <f t="shared" si="154"/>
        <v>21</v>
      </c>
      <c r="Z548" s="39">
        <f t="shared" si="155"/>
        <v>2805.5498498630141</v>
      </c>
      <c r="AA548" s="119"/>
    </row>
    <row r="549" spans="1:27" x14ac:dyDescent="0.25">
      <c r="A549" s="34" t="s">
        <v>956</v>
      </c>
      <c r="B549" s="36" t="s">
        <v>260</v>
      </c>
      <c r="C549" s="166" t="s">
        <v>243</v>
      </c>
      <c r="D549" s="166">
        <v>202</v>
      </c>
      <c r="E549" s="166" t="s">
        <v>3608</v>
      </c>
      <c r="F549" s="167" t="s">
        <v>3608</v>
      </c>
      <c r="G549" s="36" t="s">
        <v>244</v>
      </c>
      <c r="H549" s="36" t="s">
        <v>2370</v>
      </c>
      <c r="I549" s="186">
        <v>2600</v>
      </c>
      <c r="J549" s="168">
        <v>84</v>
      </c>
      <c r="K549" s="133">
        <v>0</v>
      </c>
      <c r="L549" s="150">
        <v>2.7</v>
      </c>
      <c r="M549" s="133">
        <v>0</v>
      </c>
      <c r="N549" s="133">
        <v>30</v>
      </c>
      <c r="O549" s="130">
        <v>0</v>
      </c>
      <c r="P549" s="37">
        <f t="shared" si="156"/>
        <v>226.8</v>
      </c>
      <c r="Q549" s="38" t="str">
        <f t="shared" si="146"/>
        <v/>
      </c>
      <c r="R549" s="35">
        <f t="shared" si="147"/>
        <v>0</v>
      </c>
      <c r="S549" s="35">
        <f t="shared" si="148"/>
        <v>40.5</v>
      </c>
      <c r="T549" s="139">
        <f t="shared" si="149"/>
        <v>0</v>
      </c>
      <c r="U549" s="35">
        <f t="shared" si="150"/>
        <v>0</v>
      </c>
      <c r="V549" s="39" t="str">
        <f t="shared" si="151"/>
        <v>&gt;90 days</v>
      </c>
      <c r="W549" s="39">
        <f t="shared" si="152"/>
        <v>4</v>
      </c>
      <c r="X549" s="135" t="str">
        <f t="shared" si="153"/>
        <v>C</v>
      </c>
      <c r="Y549" s="39">
        <f t="shared" si="154"/>
        <v>0</v>
      </c>
      <c r="Z549" s="39">
        <f t="shared" si="155"/>
        <v>149.68800000000002</v>
      </c>
      <c r="AA549" s="119"/>
    </row>
    <row r="550" spans="1:27" x14ac:dyDescent="0.25">
      <c r="A550" s="34" t="s">
        <v>957</v>
      </c>
      <c r="B550" s="36" t="s">
        <v>260</v>
      </c>
      <c r="C550" s="166" t="s">
        <v>243</v>
      </c>
      <c r="D550" s="166">
        <v>202</v>
      </c>
      <c r="E550" s="166" t="s">
        <v>3608</v>
      </c>
      <c r="F550" s="167" t="s">
        <v>3608</v>
      </c>
      <c r="G550" s="36" t="s">
        <v>244</v>
      </c>
      <c r="H550" s="36" t="s">
        <v>2370</v>
      </c>
      <c r="I550" s="186">
        <v>2600</v>
      </c>
      <c r="J550" s="168">
        <v>202</v>
      </c>
      <c r="K550" s="133">
        <v>270</v>
      </c>
      <c r="L550" s="150">
        <v>2.4500000000000002</v>
      </c>
      <c r="M550" s="133">
        <v>0</v>
      </c>
      <c r="N550" s="133">
        <v>90</v>
      </c>
      <c r="O550" s="130">
        <v>1357</v>
      </c>
      <c r="P550" s="37">
        <f t="shared" si="156"/>
        <v>494.90000000000003</v>
      </c>
      <c r="Q550" s="38">
        <f t="shared" si="146"/>
        <v>22.593957258658808</v>
      </c>
      <c r="R550" s="35">
        <f t="shared" si="147"/>
        <v>0</v>
      </c>
      <c r="S550" s="35">
        <f t="shared" si="148"/>
        <v>110.25000000000001</v>
      </c>
      <c r="T550" s="139">
        <f t="shared" si="149"/>
        <v>661.5</v>
      </c>
      <c r="U550" s="35">
        <f t="shared" si="150"/>
        <v>3324.65</v>
      </c>
      <c r="V550" s="39" t="str">
        <f t="shared" si="151"/>
        <v>&lt;30 days</v>
      </c>
      <c r="W550" s="39">
        <f t="shared" si="152"/>
        <v>3</v>
      </c>
      <c r="X550" s="135" t="str">
        <f t="shared" si="153"/>
        <v>C</v>
      </c>
      <c r="Y550" s="39">
        <f t="shared" si="154"/>
        <v>21</v>
      </c>
      <c r="Z550" s="39">
        <f t="shared" si="155"/>
        <v>23.043357534246606</v>
      </c>
      <c r="AA550" s="119"/>
    </row>
    <row r="551" spans="1:27" x14ac:dyDescent="0.25">
      <c r="A551" s="34" t="s">
        <v>958</v>
      </c>
      <c r="B551" s="36" t="s">
        <v>4</v>
      </c>
      <c r="C551" s="166" t="s">
        <v>197</v>
      </c>
      <c r="D551" s="166">
        <v>202</v>
      </c>
      <c r="E551" s="166" t="s">
        <v>3608</v>
      </c>
      <c r="F551" s="167" t="s">
        <v>3608</v>
      </c>
      <c r="G551" s="36" t="s">
        <v>249</v>
      </c>
      <c r="H551" s="36" t="s">
        <v>249</v>
      </c>
      <c r="I551" s="186" t="s">
        <v>197</v>
      </c>
      <c r="J551" s="168">
        <v>46</v>
      </c>
      <c r="K551" s="133">
        <v>0</v>
      </c>
      <c r="L551" s="150">
        <v>14.2</v>
      </c>
      <c r="M551" s="133">
        <v>0</v>
      </c>
      <c r="N551" s="133">
        <v>0</v>
      </c>
      <c r="O551" s="130">
        <v>904</v>
      </c>
      <c r="P551" s="37">
        <f t="shared" si="156"/>
        <v>653.19999999999993</v>
      </c>
      <c r="Q551" s="38">
        <f t="shared" si="146"/>
        <v>81.559734513274336</v>
      </c>
      <c r="R551" s="35">
        <f t="shared" si="147"/>
        <v>0</v>
      </c>
      <c r="S551" s="35">
        <f t="shared" si="148"/>
        <v>0</v>
      </c>
      <c r="T551" s="139">
        <f t="shared" si="149"/>
        <v>0</v>
      </c>
      <c r="U551" s="35">
        <f t="shared" si="150"/>
        <v>12836.8</v>
      </c>
      <c r="V551" s="39" t="str">
        <f t="shared" si="151"/>
        <v>&lt;90 days</v>
      </c>
      <c r="W551" s="39">
        <f t="shared" si="152"/>
        <v>2</v>
      </c>
      <c r="X551" s="135" t="str">
        <f t="shared" si="153"/>
        <v>C</v>
      </c>
      <c r="Y551" s="39">
        <f t="shared" si="154"/>
        <v>14</v>
      </c>
      <c r="Z551" s="39">
        <f t="shared" si="155"/>
        <v>357.11018971924591</v>
      </c>
      <c r="AA551" s="119"/>
    </row>
    <row r="552" spans="1:27" x14ac:dyDescent="0.25">
      <c r="A552" s="34" t="s">
        <v>2838</v>
      </c>
      <c r="B552" s="36" t="s">
        <v>959</v>
      </c>
      <c r="C552" s="166" t="s">
        <v>914</v>
      </c>
      <c r="D552" s="166">
        <v>202</v>
      </c>
      <c r="E552" s="165" t="s">
        <v>3608</v>
      </c>
      <c r="F552" s="167" t="s">
        <v>3608</v>
      </c>
      <c r="G552" s="36" t="s">
        <v>165</v>
      </c>
      <c r="H552" s="36" t="s">
        <v>235</v>
      </c>
      <c r="I552" s="186">
        <v>2100</v>
      </c>
      <c r="J552" s="168">
        <v>149</v>
      </c>
      <c r="K552" s="133">
        <v>0</v>
      </c>
      <c r="L552" s="150">
        <v>0.98</v>
      </c>
      <c r="M552" s="133">
        <v>0</v>
      </c>
      <c r="N552" s="133">
        <v>0</v>
      </c>
      <c r="O552" s="130">
        <v>3955</v>
      </c>
      <c r="P552" s="37">
        <f t="shared" si="156"/>
        <v>146.02000000000001</v>
      </c>
      <c r="Q552" s="38">
        <f t="shared" si="146"/>
        <v>4.245259165613148</v>
      </c>
      <c r="R552" s="35">
        <f t="shared" si="147"/>
        <v>0</v>
      </c>
      <c r="S552" s="35">
        <f t="shared" si="148"/>
        <v>0</v>
      </c>
      <c r="T552" s="139">
        <f t="shared" si="149"/>
        <v>0</v>
      </c>
      <c r="U552" s="35">
        <f t="shared" si="150"/>
        <v>3875.9</v>
      </c>
      <c r="V552" s="39" t="str">
        <f t="shared" si="151"/>
        <v>Order specific</v>
      </c>
      <c r="W552" s="39" t="str">
        <f t="shared" si="152"/>
        <v>Order specific</v>
      </c>
      <c r="X552" s="135" t="str">
        <f t="shared" si="153"/>
        <v>C</v>
      </c>
      <c r="Y552" s="39" t="str">
        <f t="shared" si="154"/>
        <v/>
      </c>
      <c r="Z552" s="39">
        <f t="shared" si="155"/>
        <v>0</v>
      </c>
      <c r="AA552" s="119"/>
    </row>
    <row r="553" spans="1:27" x14ac:dyDescent="0.25">
      <c r="A553" s="34" t="s">
        <v>2839</v>
      </c>
      <c r="B553" s="36" t="s">
        <v>960</v>
      </c>
      <c r="C553" s="166" t="s">
        <v>333</v>
      </c>
      <c r="D553" s="166">
        <v>202</v>
      </c>
      <c r="E553" s="166" t="s">
        <v>3608</v>
      </c>
      <c r="F553" s="167" t="s">
        <v>3608</v>
      </c>
      <c r="G553" s="36" t="s">
        <v>165</v>
      </c>
      <c r="H553" s="36" t="s">
        <v>235</v>
      </c>
      <c r="I553" s="186">
        <v>2100</v>
      </c>
      <c r="J553" s="168">
        <v>20</v>
      </c>
      <c r="K553" s="133">
        <v>0</v>
      </c>
      <c r="L553" s="150">
        <v>0.95</v>
      </c>
      <c r="M553" s="133">
        <v>0</v>
      </c>
      <c r="N553" s="133">
        <v>0</v>
      </c>
      <c r="O553" s="130">
        <v>7700</v>
      </c>
      <c r="P553" s="37">
        <f t="shared" si="156"/>
        <v>19</v>
      </c>
      <c r="Q553" s="38">
        <f t="shared" si="146"/>
        <v>7.0629870129870129</v>
      </c>
      <c r="R553" s="35">
        <f t="shared" si="147"/>
        <v>0</v>
      </c>
      <c r="S553" s="35">
        <f t="shared" si="148"/>
        <v>0</v>
      </c>
      <c r="T553" s="139">
        <f t="shared" si="149"/>
        <v>0</v>
      </c>
      <c r="U553" s="35">
        <f t="shared" si="150"/>
        <v>7315</v>
      </c>
      <c r="V553" s="39" t="str">
        <f t="shared" si="151"/>
        <v>Order specific</v>
      </c>
      <c r="W553" s="39" t="str">
        <f t="shared" si="152"/>
        <v>Order specific</v>
      </c>
      <c r="X553" s="135" t="str">
        <f t="shared" si="153"/>
        <v>C</v>
      </c>
      <c r="Y553" s="39" t="str">
        <f t="shared" si="154"/>
        <v/>
      </c>
      <c r="Z553" s="39">
        <f t="shared" si="155"/>
        <v>0</v>
      </c>
      <c r="AA553" s="119"/>
    </row>
    <row r="554" spans="1:27" x14ac:dyDescent="0.25">
      <c r="A554" s="34" t="s">
        <v>961</v>
      </c>
      <c r="B554" s="36" t="s">
        <v>932</v>
      </c>
      <c r="C554" s="166" t="s">
        <v>197</v>
      </c>
      <c r="D554" s="166">
        <v>212</v>
      </c>
      <c r="E554" s="166" t="s">
        <v>3608</v>
      </c>
      <c r="F554" s="167" t="s">
        <v>3608</v>
      </c>
      <c r="G554" s="36" t="s">
        <v>249</v>
      </c>
      <c r="H554" s="36" t="s">
        <v>249</v>
      </c>
      <c r="I554" s="186" t="s">
        <v>197</v>
      </c>
      <c r="J554" s="168">
        <v>3</v>
      </c>
      <c r="K554" s="133">
        <v>0</v>
      </c>
      <c r="L554" s="150">
        <v>69.3</v>
      </c>
      <c r="M554" s="133">
        <v>0</v>
      </c>
      <c r="N554" s="133">
        <v>0</v>
      </c>
      <c r="O554" s="130">
        <v>16</v>
      </c>
      <c r="P554" s="37">
        <f t="shared" si="156"/>
        <v>207.89999999999998</v>
      </c>
      <c r="Q554" s="38">
        <f t="shared" si="146"/>
        <v>456.25</v>
      </c>
      <c r="R554" s="35">
        <f t="shared" si="147"/>
        <v>0</v>
      </c>
      <c r="S554" s="35">
        <f t="shared" si="148"/>
        <v>0</v>
      </c>
      <c r="T554" s="139">
        <f t="shared" si="149"/>
        <v>0</v>
      </c>
      <c r="U554" s="35">
        <f t="shared" si="150"/>
        <v>1108.8</v>
      </c>
      <c r="V554" s="39" t="str">
        <f t="shared" si="151"/>
        <v>&gt;90 days</v>
      </c>
      <c r="W554" s="39">
        <f t="shared" si="152"/>
        <v>3</v>
      </c>
      <c r="X554" s="135" t="str">
        <f t="shared" si="153"/>
        <v>C</v>
      </c>
      <c r="Y554" s="39">
        <f t="shared" si="154"/>
        <v>21</v>
      </c>
      <c r="Z554" s="39">
        <f t="shared" si="155"/>
        <v>130.89839671232878</v>
      </c>
      <c r="AA554" s="119"/>
    </row>
    <row r="555" spans="1:27" x14ac:dyDescent="0.25">
      <c r="A555" s="34" t="s">
        <v>962</v>
      </c>
      <c r="B555" s="36" t="s">
        <v>930</v>
      </c>
      <c r="C555" s="166" t="s">
        <v>197</v>
      </c>
      <c r="D555" s="166">
        <v>202</v>
      </c>
      <c r="E555" s="166" t="s">
        <v>3608</v>
      </c>
      <c r="F555" s="167" t="s">
        <v>3608</v>
      </c>
      <c r="G555" s="36" t="s">
        <v>249</v>
      </c>
      <c r="H555" s="36" t="s">
        <v>249</v>
      </c>
      <c r="I555" s="186" t="s">
        <v>197</v>
      </c>
      <c r="J555" s="168">
        <v>12</v>
      </c>
      <c r="K555" s="133">
        <v>0</v>
      </c>
      <c r="L555" s="150">
        <v>82.7</v>
      </c>
      <c r="M555" s="133">
        <v>0</v>
      </c>
      <c r="N555" s="133">
        <v>0</v>
      </c>
      <c r="O555" s="130">
        <v>8</v>
      </c>
      <c r="P555" s="37">
        <f t="shared" si="156"/>
        <v>992.40000000000009</v>
      </c>
      <c r="Q555" s="38">
        <f t="shared" si="146"/>
        <v>136.875</v>
      </c>
      <c r="R555" s="35">
        <f t="shared" si="147"/>
        <v>0</v>
      </c>
      <c r="S555" s="35">
        <f t="shared" si="148"/>
        <v>0</v>
      </c>
      <c r="T555" s="139">
        <f t="shared" si="149"/>
        <v>0</v>
      </c>
      <c r="U555" s="35">
        <f t="shared" si="150"/>
        <v>661.6</v>
      </c>
      <c r="V555" s="39" t="str">
        <f t="shared" si="151"/>
        <v>&gt;90 days</v>
      </c>
      <c r="W555" s="39">
        <f t="shared" si="152"/>
        <v>3</v>
      </c>
      <c r="X555" s="135" t="str">
        <f t="shared" si="153"/>
        <v>B</v>
      </c>
      <c r="Y555" s="39">
        <f t="shared" si="154"/>
        <v>21</v>
      </c>
      <c r="Z555" s="39">
        <f t="shared" si="155"/>
        <v>554.49330410958908</v>
      </c>
      <c r="AA555" s="119"/>
    </row>
    <row r="556" spans="1:27" x14ac:dyDescent="0.25">
      <c r="A556" s="34" t="s">
        <v>963</v>
      </c>
      <c r="B556" s="36" t="s">
        <v>926</v>
      </c>
      <c r="C556" s="166" t="s">
        <v>197</v>
      </c>
      <c r="D556" s="166">
        <v>202</v>
      </c>
      <c r="E556" s="166" t="s">
        <v>3608</v>
      </c>
      <c r="F556" s="167" t="s">
        <v>3608</v>
      </c>
      <c r="G556" s="36" t="s">
        <v>249</v>
      </c>
      <c r="H556" s="36" t="s">
        <v>249</v>
      </c>
      <c r="I556" s="186" t="s">
        <v>197</v>
      </c>
      <c r="J556" s="168">
        <v>12</v>
      </c>
      <c r="K556" s="133">
        <v>0</v>
      </c>
      <c r="L556" s="150">
        <v>82.7</v>
      </c>
      <c r="M556" s="133">
        <v>0</v>
      </c>
      <c r="N556" s="133">
        <v>0</v>
      </c>
      <c r="O556" s="130">
        <v>8</v>
      </c>
      <c r="P556" s="37">
        <f t="shared" si="156"/>
        <v>992.40000000000009</v>
      </c>
      <c r="Q556" s="38">
        <f t="shared" si="146"/>
        <v>547.5</v>
      </c>
      <c r="R556" s="35">
        <f t="shared" si="147"/>
        <v>0</v>
      </c>
      <c r="S556" s="35">
        <f t="shared" si="148"/>
        <v>0</v>
      </c>
      <c r="T556" s="139">
        <f t="shared" si="149"/>
        <v>0</v>
      </c>
      <c r="U556" s="35">
        <f t="shared" si="150"/>
        <v>661.6</v>
      </c>
      <c r="V556" s="39" t="str">
        <f t="shared" si="151"/>
        <v>&gt;90 days</v>
      </c>
      <c r="W556" s="39">
        <f t="shared" si="152"/>
        <v>3</v>
      </c>
      <c r="X556" s="135" t="str">
        <f t="shared" si="153"/>
        <v>B</v>
      </c>
      <c r="Y556" s="39">
        <f t="shared" si="154"/>
        <v>21</v>
      </c>
      <c r="Z556" s="39">
        <f t="shared" si="155"/>
        <v>629.86132602739735</v>
      </c>
      <c r="AA556" s="119"/>
    </row>
    <row r="557" spans="1:27" x14ac:dyDescent="0.25">
      <c r="A557" s="34" t="s">
        <v>2840</v>
      </c>
      <c r="B557" s="36" t="s">
        <v>964</v>
      </c>
      <c r="C557" s="166" t="s">
        <v>197</v>
      </c>
      <c r="D557" s="166">
        <v>202</v>
      </c>
      <c r="E557" s="166" t="s">
        <v>3608</v>
      </c>
      <c r="F557" s="167" t="s">
        <v>3608</v>
      </c>
      <c r="G557" s="36" t="s">
        <v>249</v>
      </c>
      <c r="H557" s="36" t="s">
        <v>249</v>
      </c>
      <c r="I557" s="186" t="s">
        <v>197</v>
      </c>
      <c r="J557" s="168">
        <v>12</v>
      </c>
      <c r="K557" s="133">
        <v>0</v>
      </c>
      <c r="L557" s="150">
        <v>24.04</v>
      </c>
      <c r="M557" s="133">
        <v>0</v>
      </c>
      <c r="N557" s="133">
        <v>0</v>
      </c>
      <c r="O557" s="130">
        <v>8</v>
      </c>
      <c r="P557" s="37">
        <f t="shared" si="156"/>
        <v>288.48</v>
      </c>
      <c r="Q557" s="38">
        <f t="shared" si="146"/>
        <v>547.5</v>
      </c>
      <c r="R557" s="35">
        <f t="shared" si="147"/>
        <v>0</v>
      </c>
      <c r="S557" s="35">
        <f t="shared" si="148"/>
        <v>0</v>
      </c>
      <c r="T557" s="139">
        <f t="shared" si="149"/>
        <v>0</v>
      </c>
      <c r="U557" s="35">
        <f t="shared" si="150"/>
        <v>192.32</v>
      </c>
      <c r="V557" s="39" t="str">
        <f t="shared" si="151"/>
        <v>&gt;90 days</v>
      </c>
      <c r="W557" s="39">
        <f t="shared" si="152"/>
        <v>3</v>
      </c>
      <c r="X557" s="135" t="str">
        <f t="shared" si="153"/>
        <v>C</v>
      </c>
      <c r="Y557" s="39">
        <f t="shared" si="154"/>
        <v>21</v>
      </c>
      <c r="Z557" s="39">
        <f t="shared" si="155"/>
        <v>183.09390904109591</v>
      </c>
      <c r="AA557" s="119"/>
    </row>
    <row r="558" spans="1:27" x14ac:dyDescent="0.25">
      <c r="A558" s="34" t="s">
        <v>965</v>
      </c>
      <c r="B558" s="36" t="s">
        <v>754</v>
      </c>
      <c r="C558" s="166" t="s">
        <v>197</v>
      </c>
      <c r="D558" s="166">
        <v>202</v>
      </c>
      <c r="E558" s="166" t="s">
        <v>3608</v>
      </c>
      <c r="F558" s="167" t="s">
        <v>3608</v>
      </c>
      <c r="G558" s="36" t="s">
        <v>249</v>
      </c>
      <c r="H558" s="36" t="s">
        <v>249</v>
      </c>
      <c r="I558" s="186" t="s">
        <v>197</v>
      </c>
      <c r="J558" s="168">
        <v>3</v>
      </c>
      <c r="K558" s="133">
        <v>0</v>
      </c>
      <c r="L558" s="150">
        <v>18.260000000000002</v>
      </c>
      <c r="M558" s="133">
        <v>0</v>
      </c>
      <c r="N558" s="133">
        <v>0</v>
      </c>
      <c r="O558" s="130">
        <v>20</v>
      </c>
      <c r="P558" s="37">
        <f t="shared" si="156"/>
        <v>54.78</v>
      </c>
      <c r="Q558" s="38">
        <f t="shared" si="146"/>
        <v>219</v>
      </c>
      <c r="R558" s="35">
        <f t="shared" si="147"/>
        <v>0</v>
      </c>
      <c r="S558" s="35">
        <f t="shared" si="148"/>
        <v>0</v>
      </c>
      <c r="T558" s="139">
        <f t="shared" si="149"/>
        <v>0</v>
      </c>
      <c r="U558" s="35">
        <f t="shared" si="150"/>
        <v>365.20000000000005</v>
      </c>
      <c r="V558" s="39" t="str">
        <f t="shared" si="151"/>
        <v>&gt;90 days</v>
      </c>
      <c r="W558" s="39">
        <f t="shared" si="152"/>
        <v>3</v>
      </c>
      <c r="X558" s="135" t="str">
        <f t="shared" si="153"/>
        <v>C</v>
      </c>
      <c r="Y558" s="39">
        <f t="shared" si="154"/>
        <v>21</v>
      </c>
      <c r="Z558" s="39">
        <f t="shared" si="155"/>
        <v>32.687901369863013</v>
      </c>
      <c r="AA558" s="119"/>
    </row>
    <row r="559" spans="1:27" x14ac:dyDescent="0.25">
      <c r="A559" s="34" t="s">
        <v>966</v>
      </c>
      <c r="B559" s="36" t="s">
        <v>934</v>
      </c>
      <c r="C559" s="166" t="s">
        <v>197</v>
      </c>
      <c r="D559" s="166">
        <v>202</v>
      </c>
      <c r="E559" s="166" t="s">
        <v>3608</v>
      </c>
      <c r="F559" s="167" t="s">
        <v>3608</v>
      </c>
      <c r="G559" s="36" t="s">
        <v>249</v>
      </c>
      <c r="H559" s="36" t="s">
        <v>249</v>
      </c>
      <c r="I559" s="186" t="s">
        <v>197</v>
      </c>
      <c r="J559" s="168">
        <v>4</v>
      </c>
      <c r="K559" s="133">
        <v>0</v>
      </c>
      <c r="L559" s="150">
        <v>80.8</v>
      </c>
      <c r="M559" s="133">
        <v>0</v>
      </c>
      <c r="N559" s="133">
        <v>0</v>
      </c>
      <c r="O559" s="130">
        <v>16</v>
      </c>
      <c r="P559" s="37">
        <f t="shared" si="156"/>
        <v>323.2</v>
      </c>
      <c r="Q559" s="38">
        <f t="shared" si="146"/>
        <v>68.4375</v>
      </c>
      <c r="R559" s="35">
        <f t="shared" si="147"/>
        <v>0</v>
      </c>
      <c r="S559" s="35">
        <f t="shared" si="148"/>
        <v>0</v>
      </c>
      <c r="T559" s="139">
        <f t="shared" si="149"/>
        <v>0</v>
      </c>
      <c r="U559" s="35">
        <f t="shared" si="150"/>
        <v>1292.8</v>
      </c>
      <c r="V559" s="39" t="str">
        <f t="shared" si="151"/>
        <v>&lt;90 days</v>
      </c>
      <c r="W559" s="39">
        <f t="shared" si="152"/>
        <v>3</v>
      </c>
      <c r="X559" s="135" t="str">
        <f t="shared" si="153"/>
        <v>C</v>
      </c>
      <c r="Y559" s="39">
        <f t="shared" si="154"/>
        <v>21</v>
      </c>
      <c r="Z559" s="39">
        <f t="shared" si="155"/>
        <v>147.85735890410959</v>
      </c>
      <c r="AA559" s="119"/>
    </row>
    <row r="560" spans="1:27" x14ac:dyDescent="0.25">
      <c r="A560" s="34" t="s">
        <v>967</v>
      </c>
      <c r="B560" s="36" t="s">
        <v>968</v>
      </c>
      <c r="C560" s="166" t="s">
        <v>197</v>
      </c>
      <c r="D560" s="166">
        <v>212</v>
      </c>
      <c r="E560" s="166" t="s">
        <v>3608</v>
      </c>
      <c r="F560" s="167" t="s">
        <v>3608</v>
      </c>
      <c r="G560" s="36" t="s">
        <v>249</v>
      </c>
      <c r="H560" s="36" t="s">
        <v>249</v>
      </c>
      <c r="I560" s="186" t="s">
        <v>197</v>
      </c>
      <c r="J560" s="168">
        <v>12</v>
      </c>
      <c r="K560" s="133">
        <v>0</v>
      </c>
      <c r="L560" s="150">
        <v>38</v>
      </c>
      <c r="M560" s="133">
        <v>0</v>
      </c>
      <c r="N560" s="133">
        <v>0</v>
      </c>
      <c r="O560" s="130">
        <v>8</v>
      </c>
      <c r="P560" s="37">
        <f t="shared" si="156"/>
        <v>456</v>
      </c>
      <c r="Q560" s="38">
        <f t="shared" ref="Q560:Q623" si="157">+IF(O560=0,"",J559/O560*365)</f>
        <v>182.5</v>
      </c>
      <c r="R560" s="35">
        <f t="shared" ref="R560:R623" si="158">+L560*M560</f>
        <v>0</v>
      </c>
      <c r="S560" s="35">
        <f t="shared" ref="S560:S623" si="159">+L560*N560/2</f>
        <v>0</v>
      </c>
      <c r="T560" s="139">
        <f t="shared" ref="T560:T623" si="160">+L560*K560</f>
        <v>0</v>
      </c>
      <c r="U560" s="35">
        <f t="shared" ref="U560:U623" si="161">+L560*O560</f>
        <v>304</v>
      </c>
      <c r="V560" s="39" t="str">
        <f t="shared" ref="V560:V623" si="162">IF(G560="Order specific",G560,IF(O560="","Not moving",IF(Q560&lt;15,"&lt;15 days",IF(Q560&lt;30,"&lt;30 days",IF(Q560&lt;90,"&lt;90 days","&gt;90 days")))))</f>
        <v>&gt;90 days</v>
      </c>
      <c r="W560" s="39">
        <f t="shared" ref="W560:W623" si="163">IF(G560="Order specific",G560,IF(U560=0,4,IF(U560&gt;PERCENTILE(U:U,0.9),1,IF(U560&gt;PERCENTILE(U:U,0.6),2,3))))</f>
        <v>3</v>
      </c>
      <c r="X560" s="135" t="str">
        <f t="shared" ref="X560:X623" si="164">IF(P560=0,"D",IF(P560&gt;PERCENTILE(P:P,0.9),"A",IF(P560&gt;PERCENTILE(P:P,0.6),"B","C")))</f>
        <v>C</v>
      </c>
      <c r="Y560" s="39">
        <f t="shared" ref="Y560:Y623" si="165">+IF(W560="Order Specific","",IF(W560=4,0,W560*7+IF(I560="Imported",14,0)))</f>
        <v>21</v>
      </c>
      <c r="Z560" s="39">
        <f t="shared" ref="Z560:Z623" si="166">(IF(Y560="",0,IF(Y560=0,P560,P560-IF(Q560&gt;Y560,P560/Q560*Y560,P560))))*66%</f>
        <v>266.32898630136987</v>
      </c>
      <c r="AA560" s="119"/>
    </row>
    <row r="561" spans="1:27" x14ac:dyDescent="0.25">
      <c r="A561" s="34" t="s">
        <v>969</v>
      </c>
      <c r="B561" s="36" t="s">
        <v>970</v>
      </c>
      <c r="C561" s="166" t="s">
        <v>243</v>
      </c>
      <c r="D561" s="166">
        <v>202</v>
      </c>
      <c r="E561" s="166" t="s">
        <v>3608</v>
      </c>
      <c r="F561" s="167" t="s">
        <v>3608</v>
      </c>
      <c r="G561" s="36" t="s">
        <v>244</v>
      </c>
      <c r="H561" s="36" t="s">
        <v>2370</v>
      </c>
      <c r="I561" s="186">
        <v>2600</v>
      </c>
      <c r="J561" s="168">
        <v>300</v>
      </c>
      <c r="K561" s="133">
        <v>180</v>
      </c>
      <c r="L561" s="150">
        <v>0.85</v>
      </c>
      <c r="M561" s="133">
        <v>0</v>
      </c>
      <c r="N561" s="133">
        <v>90</v>
      </c>
      <c r="O561" s="130">
        <v>1494</v>
      </c>
      <c r="P561" s="37">
        <f t="shared" si="156"/>
        <v>255</v>
      </c>
      <c r="Q561" s="38">
        <f t="shared" si="157"/>
        <v>2.9317269076305217</v>
      </c>
      <c r="R561" s="35">
        <f t="shared" si="158"/>
        <v>0</v>
      </c>
      <c r="S561" s="35">
        <f t="shared" si="159"/>
        <v>38.25</v>
      </c>
      <c r="T561" s="139">
        <f t="shared" si="160"/>
        <v>153</v>
      </c>
      <c r="U561" s="35">
        <f t="shared" si="161"/>
        <v>1269.8999999999999</v>
      </c>
      <c r="V561" s="39" t="str">
        <f t="shared" si="162"/>
        <v>&lt;15 days</v>
      </c>
      <c r="W561" s="39">
        <f t="shared" si="163"/>
        <v>3</v>
      </c>
      <c r="X561" s="135" t="str">
        <f t="shared" si="164"/>
        <v>C</v>
      </c>
      <c r="Y561" s="39">
        <f t="shared" si="165"/>
        <v>21</v>
      </c>
      <c r="Z561" s="39">
        <f t="shared" si="166"/>
        <v>0</v>
      </c>
      <c r="AA561" s="119"/>
    </row>
    <row r="562" spans="1:27" x14ac:dyDescent="0.25">
      <c r="A562" s="34" t="s">
        <v>971</v>
      </c>
      <c r="B562" s="36" t="s">
        <v>972</v>
      </c>
      <c r="C562" s="166" t="s">
        <v>243</v>
      </c>
      <c r="D562" s="166">
        <v>202</v>
      </c>
      <c r="E562" s="166" t="s">
        <v>3608</v>
      </c>
      <c r="F562" s="167" t="s">
        <v>3608</v>
      </c>
      <c r="G562" s="36" t="s">
        <v>244</v>
      </c>
      <c r="H562" s="36" t="s">
        <v>2370</v>
      </c>
      <c r="I562" s="186">
        <v>2600</v>
      </c>
      <c r="J562" s="168">
        <v>57</v>
      </c>
      <c r="K562" s="133">
        <v>60</v>
      </c>
      <c r="L562" s="150">
        <v>1.71</v>
      </c>
      <c r="M562" s="133">
        <v>0</v>
      </c>
      <c r="N562" s="133">
        <v>30</v>
      </c>
      <c r="O562" s="130">
        <v>481</v>
      </c>
      <c r="P562" s="37">
        <f t="shared" si="156"/>
        <v>97.47</v>
      </c>
      <c r="Q562" s="38">
        <f t="shared" si="157"/>
        <v>227.65072765072767</v>
      </c>
      <c r="R562" s="35">
        <f t="shared" si="158"/>
        <v>0</v>
      </c>
      <c r="S562" s="35">
        <f t="shared" si="159"/>
        <v>25.65</v>
      </c>
      <c r="T562" s="139">
        <f t="shared" si="160"/>
        <v>102.6</v>
      </c>
      <c r="U562" s="35">
        <f t="shared" si="161"/>
        <v>822.51</v>
      </c>
      <c r="V562" s="39" t="str">
        <f t="shared" si="162"/>
        <v>&gt;90 days</v>
      </c>
      <c r="W562" s="39">
        <f t="shared" si="163"/>
        <v>3</v>
      </c>
      <c r="X562" s="135" t="str">
        <f t="shared" si="164"/>
        <v>C</v>
      </c>
      <c r="Y562" s="39">
        <f t="shared" si="165"/>
        <v>21</v>
      </c>
      <c r="Z562" s="39">
        <f t="shared" si="166"/>
        <v>58.395959358904108</v>
      </c>
      <c r="AA562" s="119"/>
    </row>
    <row r="563" spans="1:27" x14ac:dyDescent="0.25">
      <c r="A563" s="34" t="s">
        <v>973</v>
      </c>
      <c r="B563" s="36" t="s">
        <v>974</v>
      </c>
      <c r="C563" s="166" t="s">
        <v>197</v>
      </c>
      <c r="D563" s="166">
        <v>202</v>
      </c>
      <c r="E563" s="166" t="s">
        <v>3608</v>
      </c>
      <c r="F563" s="167" t="s">
        <v>3608</v>
      </c>
      <c r="G563" s="36" t="s">
        <v>249</v>
      </c>
      <c r="H563" s="36" t="s">
        <v>249</v>
      </c>
      <c r="I563" s="186" t="s">
        <v>197</v>
      </c>
      <c r="J563" s="168">
        <v>23</v>
      </c>
      <c r="K563" s="133">
        <v>0</v>
      </c>
      <c r="L563" s="150">
        <v>6.29</v>
      </c>
      <c r="M563" s="133">
        <v>0</v>
      </c>
      <c r="N563" s="133">
        <v>0</v>
      </c>
      <c r="O563" s="130">
        <v>451</v>
      </c>
      <c r="P563" s="37">
        <f t="shared" si="156"/>
        <v>144.66999999999999</v>
      </c>
      <c r="Q563" s="38">
        <f t="shared" si="157"/>
        <v>46.130820399113077</v>
      </c>
      <c r="R563" s="35">
        <f t="shared" si="158"/>
        <v>0</v>
      </c>
      <c r="S563" s="35">
        <f t="shared" si="159"/>
        <v>0</v>
      </c>
      <c r="T563" s="139">
        <f t="shared" si="160"/>
        <v>0</v>
      </c>
      <c r="U563" s="35">
        <f t="shared" si="161"/>
        <v>2836.79</v>
      </c>
      <c r="V563" s="39" t="str">
        <f t="shared" si="162"/>
        <v>&lt;90 days</v>
      </c>
      <c r="W563" s="39">
        <f t="shared" si="163"/>
        <v>3</v>
      </c>
      <c r="X563" s="135" t="str">
        <f t="shared" si="164"/>
        <v>C</v>
      </c>
      <c r="Y563" s="39">
        <f t="shared" si="165"/>
        <v>21</v>
      </c>
      <c r="Z563" s="39">
        <f t="shared" si="166"/>
        <v>52.016114145638056</v>
      </c>
      <c r="AA563" s="119"/>
    </row>
    <row r="564" spans="1:27" x14ac:dyDescent="0.25">
      <c r="A564" s="34" t="s">
        <v>975</v>
      </c>
      <c r="B564" s="36" t="s">
        <v>976</v>
      </c>
      <c r="C564" s="166" t="s">
        <v>977</v>
      </c>
      <c r="D564" s="166">
        <v>202</v>
      </c>
      <c r="E564" s="166" t="s">
        <v>3608</v>
      </c>
      <c r="F564" s="167" t="s">
        <v>3608</v>
      </c>
      <c r="G564" s="36" t="s">
        <v>165</v>
      </c>
      <c r="H564" s="36" t="s">
        <v>235</v>
      </c>
      <c r="I564" s="186">
        <v>2100</v>
      </c>
      <c r="J564" s="168">
        <v>7</v>
      </c>
      <c r="K564" s="133">
        <v>0</v>
      </c>
      <c r="L564" s="150">
        <v>350</v>
      </c>
      <c r="M564" s="133">
        <v>0</v>
      </c>
      <c r="N564" s="133">
        <v>0</v>
      </c>
      <c r="O564" s="130">
        <v>273</v>
      </c>
      <c r="P564" s="37">
        <f t="shared" si="156"/>
        <v>2450</v>
      </c>
      <c r="Q564" s="38">
        <f t="shared" si="157"/>
        <v>30.750915750915752</v>
      </c>
      <c r="R564" s="35">
        <f t="shared" si="158"/>
        <v>0</v>
      </c>
      <c r="S564" s="35">
        <f t="shared" si="159"/>
        <v>0</v>
      </c>
      <c r="T564" s="139">
        <f t="shared" si="160"/>
        <v>0</v>
      </c>
      <c r="U564" s="35">
        <f t="shared" si="161"/>
        <v>95550</v>
      </c>
      <c r="V564" s="39" t="str">
        <f t="shared" si="162"/>
        <v>Order specific</v>
      </c>
      <c r="W564" s="39" t="str">
        <f t="shared" si="163"/>
        <v>Order specific</v>
      </c>
      <c r="X564" s="135" t="str">
        <f t="shared" si="164"/>
        <v>B</v>
      </c>
      <c r="Y564" s="39" t="str">
        <f t="shared" si="165"/>
        <v/>
      </c>
      <c r="Z564" s="39">
        <f t="shared" si="166"/>
        <v>0</v>
      </c>
      <c r="AA564" s="119"/>
    </row>
    <row r="565" spans="1:27" x14ac:dyDescent="0.25">
      <c r="A565" s="34" t="s">
        <v>978</v>
      </c>
      <c r="B565" s="36" t="s">
        <v>979</v>
      </c>
      <c r="C565" s="166" t="s">
        <v>333</v>
      </c>
      <c r="D565" s="166">
        <v>212</v>
      </c>
      <c r="E565" s="166" t="s">
        <v>3608</v>
      </c>
      <c r="F565" s="167" t="s">
        <v>3608</v>
      </c>
      <c r="G565" s="36" t="s">
        <v>165</v>
      </c>
      <c r="H565" s="36" t="s">
        <v>235</v>
      </c>
      <c r="I565" s="186">
        <v>2100</v>
      </c>
      <c r="J565" s="168">
        <v>18</v>
      </c>
      <c r="K565" s="133">
        <v>0</v>
      </c>
      <c r="L565" s="150">
        <v>56</v>
      </c>
      <c r="M565" s="133">
        <v>0</v>
      </c>
      <c r="N565" s="133">
        <v>0</v>
      </c>
      <c r="O565" s="130">
        <v>12</v>
      </c>
      <c r="P565" s="37">
        <f t="shared" si="156"/>
        <v>1008</v>
      </c>
      <c r="Q565" s="38">
        <f t="shared" si="157"/>
        <v>212.91666666666669</v>
      </c>
      <c r="R565" s="35">
        <f t="shared" si="158"/>
        <v>0</v>
      </c>
      <c r="S565" s="35">
        <f t="shared" si="159"/>
        <v>0</v>
      </c>
      <c r="T565" s="139">
        <f t="shared" si="160"/>
        <v>0</v>
      </c>
      <c r="U565" s="35">
        <f t="shared" si="161"/>
        <v>672</v>
      </c>
      <c r="V565" s="39" t="str">
        <f t="shared" si="162"/>
        <v>Order specific</v>
      </c>
      <c r="W565" s="39" t="str">
        <f t="shared" si="163"/>
        <v>Order specific</v>
      </c>
      <c r="X565" s="135" t="str">
        <f t="shared" si="164"/>
        <v>B</v>
      </c>
      <c r="Y565" s="39" t="str">
        <f t="shared" si="165"/>
        <v/>
      </c>
      <c r="Z565" s="39">
        <f t="shared" si="166"/>
        <v>0</v>
      </c>
      <c r="AA565" s="119"/>
    </row>
    <row r="566" spans="1:27" x14ac:dyDescent="0.25">
      <c r="A566" s="34" t="s">
        <v>980</v>
      </c>
      <c r="B566" s="36" t="s">
        <v>981</v>
      </c>
      <c r="C566" s="166" t="s">
        <v>197</v>
      </c>
      <c r="D566" s="166">
        <v>212</v>
      </c>
      <c r="E566" s="166" t="s">
        <v>3608</v>
      </c>
      <c r="F566" s="167" t="s">
        <v>3608</v>
      </c>
      <c r="G566" s="36" t="s">
        <v>249</v>
      </c>
      <c r="H566" s="36" t="s">
        <v>249</v>
      </c>
      <c r="I566" s="186" t="s">
        <v>197</v>
      </c>
      <c r="J566" s="168">
        <v>12</v>
      </c>
      <c r="K566" s="133">
        <v>0</v>
      </c>
      <c r="L566" s="150">
        <v>50</v>
      </c>
      <c r="M566" s="133">
        <v>0</v>
      </c>
      <c r="N566" s="133">
        <v>0</v>
      </c>
      <c r="O566" s="130">
        <v>8</v>
      </c>
      <c r="P566" s="37">
        <f t="shared" si="156"/>
        <v>600</v>
      </c>
      <c r="Q566" s="38">
        <f t="shared" si="157"/>
        <v>821.25</v>
      </c>
      <c r="R566" s="35">
        <f t="shared" si="158"/>
        <v>0</v>
      </c>
      <c r="S566" s="35">
        <f t="shared" si="159"/>
        <v>0</v>
      </c>
      <c r="T566" s="139">
        <f t="shared" si="160"/>
        <v>0</v>
      </c>
      <c r="U566" s="35">
        <f t="shared" si="161"/>
        <v>400</v>
      </c>
      <c r="V566" s="39" t="str">
        <f t="shared" si="162"/>
        <v>&gt;90 days</v>
      </c>
      <c r="W566" s="39">
        <f t="shared" si="163"/>
        <v>3</v>
      </c>
      <c r="X566" s="135" t="str">
        <f t="shared" si="164"/>
        <v>C</v>
      </c>
      <c r="Y566" s="39">
        <f t="shared" si="165"/>
        <v>21</v>
      </c>
      <c r="Z566" s="39">
        <f t="shared" si="166"/>
        <v>385.87397260273974</v>
      </c>
      <c r="AA566" s="119"/>
    </row>
    <row r="567" spans="1:27" x14ac:dyDescent="0.25">
      <c r="A567" s="34" t="s">
        <v>2841</v>
      </c>
      <c r="B567" s="36" t="s">
        <v>982</v>
      </c>
      <c r="C567" s="166" t="s">
        <v>333</v>
      </c>
      <c r="D567" s="166">
        <v>202</v>
      </c>
      <c r="E567" s="166" t="s">
        <v>3608</v>
      </c>
      <c r="F567" s="167" t="s">
        <v>3608</v>
      </c>
      <c r="G567" s="36" t="s">
        <v>165</v>
      </c>
      <c r="H567" s="36" t="s">
        <v>235</v>
      </c>
      <c r="I567" s="186">
        <v>2100</v>
      </c>
      <c r="J567" s="168">
        <v>4</v>
      </c>
      <c r="K567" s="133">
        <v>0</v>
      </c>
      <c r="L567" s="150">
        <v>37.54</v>
      </c>
      <c r="M567" s="133">
        <v>0</v>
      </c>
      <c r="N567" s="133">
        <v>0</v>
      </c>
      <c r="O567" s="130">
        <v>9</v>
      </c>
      <c r="P567" s="37">
        <f t="shared" si="156"/>
        <v>150.16</v>
      </c>
      <c r="Q567" s="38">
        <f t="shared" si="157"/>
        <v>486.66666666666663</v>
      </c>
      <c r="R567" s="35">
        <f t="shared" si="158"/>
        <v>0</v>
      </c>
      <c r="S567" s="35">
        <f t="shared" si="159"/>
        <v>0</v>
      </c>
      <c r="T567" s="139">
        <f t="shared" si="160"/>
        <v>0</v>
      </c>
      <c r="U567" s="35">
        <f t="shared" si="161"/>
        <v>337.86</v>
      </c>
      <c r="V567" s="39" t="str">
        <f t="shared" si="162"/>
        <v>Order specific</v>
      </c>
      <c r="W567" s="39" t="str">
        <f t="shared" si="163"/>
        <v>Order specific</v>
      </c>
      <c r="X567" s="135" t="str">
        <f t="shared" si="164"/>
        <v>C</v>
      </c>
      <c r="Y567" s="39" t="str">
        <f t="shared" si="165"/>
        <v/>
      </c>
      <c r="Z567" s="39">
        <f t="shared" si="166"/>
        <v>0</v>
      </c>
      <c r="AA567" s="119"/>
    </row>
    <row r="568" spans="1:27" x14ac:dyDescent="0.25">
      <c r="A568" s="34" t="s">
        <v>2842</v>
      </c>
      <c r="B568" s="36" t="s">
        <v>776</v>
      </c>
      <c r="C568" s="166" t="s">
        <v>243</v>
      </c>
      <c r="D568" s="166">
        <v>219</v>
      </c>
      <c r="E568" s="166" t="s">
        <v>3608</v>
      </c>
      <c r="F568" s="167" t="s">
        <v>3608</v>
      </c>
      <c r="G568" s="36" t="s">
        <v>244</v>
      </c>
      <c r="H568" s="36" t="s">
        <v>2370</v>
      </c>
      <c r="I568" s="186">
        <v>2600</v>
      </c>
      <c r="J568" s="168">
        <v>914</v>
      </c>
      <c r="K568" s="133">
        <v>1250</v>
      </c>
      <c r="L568" s="150">
        <v>1.88</v>
      </c>
      <c r="M568" s="133">
        <v>0</v>
      </c>
      <c r="N568" s="133">
        <v>250</v>
      </c>
      <c r="O568" s="130">
        <v>4165</v>
      </c>
      <c r="P568" s="37">
        <f t="shared" si="156"/>
        <v>1718.32</v>
      </c>
      <c r="Q568" s="38">
        <f t="shared" si="157"/>
        <v>0.3505402160864346</v>
      </c>
      <c r="R568" s="35">
        <f t="shared" si="158"/>
        <v>0</v>
      </c>
      <c r="S568" s="35">
        <f t="shared" si="159"/>
        <v>235</v>
      </c>
      <c r="T568" s="139">
        <f t="shared" si="160"/>
        <v>2350</v>
      </c>
      <c r="U568" s="35">
        <f t="shared" si="161"/>
        <v>7830.2</v>
      </c>
      <c r="V568" s="39" t="str">
        <f t="shared" si="162"/>
        <v>&lt;15 days</v>
      </c>
      <c r="W568" s="39">
        <f t="shared" si="163"/>
        <v>3</v>
      </c>
      <c r="X568" s="135" t="str">
        <f t="shared" si="164"/>
        <v>B</v>
      </c>
      <c r="Y568" s="39">
        <f t="shared" si="165"/>
        <v>21</v>
      </c>
      <c r="Z568" s="39">
        <f t="shared" si="166"/>
        <v>0</v>
      </c>
      <c r="AA568" s="119"/>
    </row>
    <row r="569" spans="1:27" x14ac:dyDescent="0.25">
      <c r="A569" s="34" t="s">
        <v>983</v>
      </c>
      <c r="B569" s="36" t="s">
        <v>984</v>
      </c>
      <c r="C569" s="166" t="s">
        <v>197</v>
      </c>
      <c r="D569" s="166">
        <v>202</v>
      </c>
      <c r="E569" s="166" t="s">
        <v>3608</v>
      </c>
      <c r="F569" s="167" t="s">
        <v>3608</v>
      </c>
      <c r="G569" s="36" t="s">
        <v>249</v>
      </c>
      <c r="H569" s="36" t="s">
        <v>249</v>
      </c>
      <c r="I569" s="186" t="s">
        <v>197</v>
      </c>
      <c r="J569" s="168">
        <v>3</v>
      </c>
      <c r="K569" s="133">
        <v>0</v>
      </c>
      <c r="L569" s="150">
        <v>8.43</v>
      </c>
      <c r="M569" s="133">
        <v>0</v>
      </c>
      <c r="N569" s="133">
        <v>0</v>
      </c>
      <c r="O569" s="130">
        <v>433</v>
      </c>
      <c r="P569" s="37">
        <f t="shared" si="156"/>
        <v>25.29</v>
      </c>
      <c r="Q569" s="38">
        <f t="shared" si="157"/>
        <v>770.46189376443431</v>
      </c>
      <c r="R569" s="35">
        <f t="shared" si="158"/>
        <v>0</v>
      </c>
      <c r="S569" s="35">
        <f t="shared" si="159"/>
        <v>0</v>
      </c>
      <c r="T569" s="139">
        <f t="shared" si="160"/>
        <v>0</v>
      </c>
      <c r="U569" s="35">
        <f t="shared" si="161"/>
        <v>3650.19</v>
      </c>
      <c r="V569" s="39" t="str">
        <f t="shared" si="162"/>
        <v>&gt;90 days</v>
      </c>
      <c r="W569" s="39">
        <f t="shared" si="163"/>
        <v>3</v>
      </c>
      <c r="X569" s="135" t="str">
        <f t="shared" si="164"/>
        <v>C</v>
      </c>
      <c r="Y569" s="39">
        <f t="shared" si="165"/>
        <v>21</v>
      </c>
      <c r="Z569" s="39">
        <f t="shared" si="166"/>
        <v>16.236452905488445</v>
      </c>
      <c r="AA569" s="119"/>
    </row>
    <row r="570" spans="1:27" x14ac:dyDescent="0.25">
      <c r="A570" s="34" t="s">
        <v>985</v>
      </c>
      <c r="B570" s="36" t="s">
        <v>986</v>
      </c>
      <c r="C570" s="166" t="s">
        <v>243</v>
      </c>
      <c r="D570" s="166">
        <v>202</v>
      </c>
      <c r="E570" s="166" t="s">
        <v>3608</v>
      </c>
      <c r="F570" s="167" t="s">
        <v>3608</v>
      </c>
      <c r="G570" s="36" t="s">
        <v>244</v>
      </c>
      <c r="H570" s="36" t="s">
        <v>2370</v>
      </c>
      <c r="I570" s="186">
        <v>2600</v>
      </c>
      <c r="J570" s="168">
        <v>359</v>
      </c>
      <c r="K570" s="133">
        <v>796</v>
      </c>
      <c r="L570" s="150">
        <v>4.5999999999999996</v>
      </c>
      <c r="M570" s="133">
        <v>0</v>
      </c>
      <c r="N570" s="133">
        <v>150</v>
      </c>
      <c r="O570" s="130">
        <v>3366</v>
      </c>
      <c r="P570" s="37">
        <f t="shared" si="156"/>
        <v>1651.3999999999999</v>
      </c>
      <c r="Q570" s="38">
        <f t="shared" si="157"/>
        <v>0.32531194295900179</v>
      </c>
      <c r="R570" s="35">
        <f t="shared" si="158"/>
        <v>0</v>
      </c>
      <c r="S570" s="35">
        <f t="shared" si="159"/>
        <v>345</v>
      </c>
      <c r="T570" s="139">
        <f t="shared" si="160"/>
        <v>3661.6</v>
      </c>
      <c r="U570" s="35">
        <f t="shared" si="161"/>
        <v>15483.599999999999</v>
      </c>
      <c r="V570" s="39" t="str">
        <f t="shared" si="162"/>
        <v>&lt;15 days</v>
      </c>
      <c r="W570" s="39">
        <f t="shared" si="163"/>
        <v>2</v>
      </c>
      <c r="X570" s="135" t="str">
        <f t="shared" si="164"/>
        <v>B</v>
      </c>
      <c r="Y570" s="39">
        <f t="shared" si="165"/>
        <v>14</v>
      </c>
      <c r="Z570" s="39">
        <f t="shared" si="166"/>
        <v>0</v>
      </c>
      <c r="AA570" s="119"/>
    </row>
    <row r="571" spans="1:27" x14ac:dyDescent="0.25">
      <c r="A571" s="34" t="s">
        <v>987</v>
      </c>
      <c r="B571" s="36" t="s">
        <v>988</v>
      </c>
      <c r="C571" s="166" t="s">
        <v>197</v>
      </c>
      <c r="D571" s="166">
        <v>202</v>
      </c>
      <c r="E571" s="166" t="s">
        <v>3608</v>
      </c>
      <c r="F571" s="167" t="s">
        <v>3608</v>
      </c>
      <c r="G571" s="36" t="s">
        <v>249</v>
      </c>
      <c r="H571" s="36" t="s">
        <v>249</v>
      </c>
      <c r="I571" s="186" t="s">
        <v>197</v>
      </c>
      <c r="J571" s="168">
        <v>14</v>
      </c>
      <c r="K571" s="133">
        <v>0</v>
      </c>
      <c r="L571" s="150">
        <v>38</v>
      </c>
      <c r="M571" s="133">
        <v>0</v>
      </c>
      <c r="N571" s="133">
        <v>0</v>
      </c>
      <c r="O571" s="130">
        <v>2</v>
      </c>
      <c r="P571" s="37">
        <f t="shared" si="156"/>
        <v>532</v>
      </c>
      <c r="Q571" s="38">
        <f t="shared" si="157"/>
        <v>65517.5</v>
      </c>
      <c r="R571" s="35">
        <f t="shared" si="158"/>
        <v>0</v>
      </c>
      <c r="S571" s="35">
        <f t="shared" si="159"/>
        <v>0</v>
      </c>
      <c r="T571" s="139">
        <f t="shared" si="160"/>
        <v>0</v>
      </c>
      <c r="U571" s="35">
        <f t="shared" si="161"/>
        <v>76</v>
      </c>
      <c r="V571" s="39" t="str">
        <f t="shared" si="162"/>
        <v>&gt;90 days</v>
      </c>
      <c r="W571" s="39">
        <f t="shared" si="163"/>
        <v>3</v>
      </c>
      <c r="X571" s="135" t="str">
        <f t="shared" si="164"/>
        <v>C</v>
      </c>
      <c r="Y571" s="39">
        <f t="shared" si="165"/>
        <v>21</v>
      </c>
      <c r="Z571" s="39">
        <f t="shared" si="166"/>
        <v>351.00745724424775</v>
      </c>
      <c r="AA571" s="119"/>
    </row>
    <row r="572" spans="1:27" x14ac:dyDescent="0.25">
      <c r="A572" s="34" t="s">
        <v>13</v>
      </c>
      <c r="B572" s="36" t="s">
        <v>23</v>
      </c>
      <c r="C572" s="166" t="s">
        <v>197</v>
      </c>
      <c r="D572" s="166">
        <v>202</v>
      </c>
      <c r="E572" s="166" t="s">
        <v>3608</v>
      </c>
      <c r="F572" s="167" t="s">
        <v>3608</v>
      </c>
      <c r="G572" s="36" t="s">
        <v>249</v>
      </c>
      <c r="H572" s="36" t="s">
        <v>249</v>
      </c>
      <c r="I572" s="186" t="s">
        <v>197</v>
      </c>
      <c r="J572" s="168">
        <v>2</v>
      </c>
      <c r="K572" s="133">
        <v>0</v>
      </c>
      <c r="L572" s="150">
        <v>38</v>
      </c>
      <c r="M572" s="133">
        <v>0</v>
      </c>
      <c r="N572" s="133">
        <v>0</v>
      </c>
      <c r="O572" s="130">
        <v>231</v>
      </c>
      <c r="P572" s="37">
        <f t="shared" si="156"/>
        <v>76</v>
      </c>
      <c r="Q572" s="38">
        <f t="shared" si="157"/>
        <v>22.121212121212121</v>
      </c>
      <c r="R572" s="35">
        <f t="shared" si="158"/>
        <v>0</v>
      </c>
      <c r="S572" s="35">
        <f t="shared" si="159"/>
        <v>0</v>
      </c>
      <c r="T572" s="139">
        <f t="shared" si="160"/>
        <v>0</v>
      </c>
      <c r="U572" s="35">
        <f t="shared" si="161"/>
        <v>8778</v>
      </c>
      <c r="V572" s="39" t="str">
        <f t="shared" si="162"/>
        <v>&lt;30 days</v>
      </c>
      <c r="W572" s="39">
        <f t="shared" si="163"/>
        <v>3</v>
      </c>
      <c r="X572" s="135" t="str">
        <f t="shared" si="164"/>
        <v>C</v>
      </c>
      <c r="Y572" s="39">
        <f t="shared" si="165"/>
        <v>21</v>
      </c>
      <c r="Z572" s="39">
        <f t="shared" si="166"/>
        <v>2.5423561643835666</v>
      </c>
      <c r="AA572" s="119"/>
    </row>
    <row r="573" spans="1:27" x14ac:dyDescent="0.25">
      <c r="A573" s="34" t="s">
        <v>14</v>
      </c>
      <c r="B573" s="36" t="s">
        <v>24</v>
      </c>
      <c r="C573" s="166" t="s">
        <v>197</v>
      </c>
      <c r="D573" s="166">
        <v>202</v>
      </c>
      <c r="E573" s="166" t="s">
        <v>3608</v>
      </c>
      <c r="F573" s="167" t="s">
        <v>3608</v>
      </c>
      <c r="G573" s="36" t="s">
        <v>249</v>
      </c>
      <c r="H573" s="36" t="s">
        <v>249</v>
      </c>
      <c r="I573" s="186" t="s">
        <v>197</v>
      </c>
      <c r="J573" s="168">
        <v>4</v>
      </c>
      <c r="K573" s="133">
        <v>0</v>
      </c>
      <c r="L573" s="150">
        <v>30</v>
      </c>
      <c r="M573" s="133">
        <v>0</v>
      </c>
      <c r="N573" s="133">
        <v>0</v>
      </c>
      <c r="O573" s="130">
        <v>362</v>
      </c>
      <c r="P573" s="37">
        <f t="shared" si="156"/>
        <v>120</v>
      </c>
      <c r="Q573" s="38">
        <f t="shared" si="157"/>
        <v>2.0165745856353592</v>
      </c>
      <c r="R573" s="35">
        <f t="shared" si="158"/>
        <v>0</v>
      </c>
      <c r="S573" s="35">
        <f t="shared" si="159"/>
        <v>0</v>
      </c>
      <c r="T573" s="139">
        <f t="shared" si="160"/>
        <v>0</v>
      </c>
      <c r="U573" s="35">
        <f t="shared" si="161"/>
        <v>10860</v>
      </c>
      <c r="V573" s="39" t="str">
        <f t="shared" si="162"/>
        <v>&lt;15 days</v>
      </c>
      <c r="W573" s="39">
        <f t="shared" si="163"/>
        <v>2</v>
      </c>
      <c r="X573" s="135" t="str">
        <f t="shared" si="164"/>
        <v>C</v>
      </c>
      <c r="Y573" s="39">
        <f t="shared" si="165"/>
        <v>14</v>
      </c>
      <c r="Z573" s="39">
        <f t="shared" si="166"/>
        <v>0</v>
      </c>
      <c r="AA573" s="119"/>
    </row>
    <row r="574" spans="1:27" x14ac:dyDescent="0.25">
      <c r="A574" s="34" t="s">
        <v>989</v>
      </c>
      <c r="B574" s="36" t="s">
        <v>990</v>
      </c>
      <c r="C574" s="166" t="s">
        <v>257</v>
      </c>
      <c r="D574" s="166">
        <v>202</v>
      </c>
      <c r="E574" s="166" t="s">
        <v>3608</v>
      </c>
      <c r="F574" s="167" t="s">
        <v>3608</v>
      </c>
      <c r="G574" s="36" t="s">
        <v>165</v>
      </c>
      <c r="H574" s="36" t="s">
        <v>235</v>
      </c>
      <c r="I574" s="186">
        <v>2100</v>
      </c>
      <c r="J574" s="168">
        <v>4</v>
      </c>
      <c r="K574" s="133">
        <v>0</v>
      </c>
      <c r="L574" s="150">
        <v>38</v>
      </c>
      <c r="M574" s="133">
        <v>0</v>
      </c>
      <c r="N574" s="133">
        <v>0</v>
      </c>
      <c r="O574" s="130">
        <v>15</v>
      </c>
      <c r="P574" s="37">
        <f t="shared" si="156"/>
        <v>152</v>
      </c>
      <c r="Q574" s="38">
        <f t="shared" si="157"/>
        <v>97.333333333333329</v>
      </c>
      <c r="R574" s="35">
        <f t="shared" si="158"/>
        <v>0</v>
      </c>
      <c r="S574" s="35">
        <f t="shared" si="159"/>
        <v>0</v>
      </c>
      <c r="T574" s="139">
        <f t="shared" si="160"/>
        <v>0</v>
      </c>
      <c r="U574" s="35">
        <f t="shared" si="161"/>
        <v>570</v>
      </c>
      <c r="V574" s="39" t="str">
        <f t="shared" si="162"/>
        <v>Order specific</v>
      </c>
      <c r="W574" s="39" t="str">
        <f t="shared" si="163"/>
        <v>Order specific</v>
      </c>
      <c r="X574" s="135" t="str">
        <f t="shared" si="164"/>
        <v>C</v>
      </c>
      <c r="Y574" s="39" t="str">
        <f t="shared" si="165"/>
        <v/>
      </c>
      <c r="Z574" s="39">
        <f t="shared" si="166"/>
        <v>0</v>
      </c>
      <c r="AA574" s="119"/>
    </row>
    <row r="575" spans="1:27" x14ac:dyDescent="0.25">
      <c r="A575" s="34" t="s">
        <v>2843</v>
      </c>
      <c r="B575" s="36" t="s">
        <v>991</v>
      </c>
      <c r="C575" s="166" t="s">
        <v>257</v>
      </c>
      <c r="D575" s="166">
        <v>202</v>
      </c>
      <c r="E575" s="166" t="s">
        <v>3608</v>
      </c>
      <c r="F575" s="167" t="s">
        <v>3608</v>
      </c>
      <c r="G575" s="36" t="s">
        <v>165</v>
      </c>
      <c r="H575" s="36" t="s">
        <v>235</v>
      </c>
      <c r="I575" s="186">
        <v>2100</v>
      </c>
      <c r="J575" s="168">
        <v>52</v>
      </c>
      <c r="K575" s="133">
        <v>0</v>
      </c>
      <c r="L575" s="150">
        <v>38</v>
      </c>
      <c r="M575" s="133">
        <v>0</v>
      </c>
      <c r="N575" s="133">
        <v>0</v>
      </c>
      <c r="O575" s="130">
        <v>0</v>
      </c>
      <c r="P575" s="37">
        <f t="shared" si="156"/>
        <v>1976</v>
      </c>
      <c r="Q575" s="38" t="str">
        <f t="shared" si="157"/>
        <v/>
      </c>
      <c r="R575" s="35">
        <f t="shared" si="158"/>
        <v>0</v>
      </c>
      <c r="S575" s="35">
        <f t="shared" si="159"/>
        <v>0</v>
      </c>
      <c r="T575" s="139">
        <f t="shared" si="160"/>
        <v>0</v>
      </c>
      <c r="U575" s="35">
        <f t="shared" si="161"/>
        <v>0</v>
      </c>
      <c r="V575" s="39" t="str">
        <f t="shared" si="162"/>
        <v>Order specific</v>
      </c>
      <c r="W575" s="39" t="str">
        <f t="shared" si="163"/>
        <v>Order specific</v>
      </c>
      <c r="X575" s="135" t="str">
        <f t="shared" si="164"/>
        <v>B</v>
      </c>
      <c r="Y575" s="39" t="str">
        <f t="shared" si="165"/>
        <v/>
      </c>
      <c r="Z575" s="39">
        <f t="shared" si="166"/>
        <v>0</v>
      </c>
      <c r="AA575" s="119"/>
    </row>
    <row r="576" spans="1:27" x14ac:dyDescent="0.25">
      <c r="A576" s="34" t="s">
        <v>992</v>
      </c>
      <c r="B576" s="36" t="s">
        <v>897</v>
      </c>
      <c r="C576" s="166" t="s">
        <v>243</v>
      </c>
      <c r="D576" s="166">
        <v>202</v>
      </c>
      <c r="E576" s="166" t="s">
        <v>3608</v>
      </c>
      <c r="F576" s="167" t="s">
        <v>3608</v>
      </c>
      <c r="G576" s="36" t="s">
        <v>244</v>
      </c>
      <c r="H576" s="36" t="s">
        <v>2370</v>
      </c>
      <c r="I576" s="186">
        <v>2600</v>
      </c>
      <c r="J576" s="168">
        <v>553</v>
      </c>
      <c r="K576" s="133">
        <v>1154</v>
      </c>
      <c r="L576" s="150">
        <v>8.1999999999999993</v>
      </c>
      <c r="M576" s="133">
        <v>0</v>
      </c>
      <c r="N576" s="133">
        <v>200</v>
      </c>
      <c r="O576" s="130">
        <v>3348</v>
      </c>
      <c r="P576" s="37">
        <f t="shared" si="156"/>
        <v>4534.5999999999995</v>
      </c>
      <c r="Q576" s="38">
        <f t="shared" si="157"/>
        <v>5.6690561529271202</v>
      </c>
      <c r="R576" s="35">
        <f t="shared" si="158"/>
        <v>0</v>
      </c>
      <c r="S576" s="35">
        <f t="shared" si="159"/>
        <v>819.99999999999989</v>
      </c>
      <c r="T576" s="139">
        <f t="shared" si="160"/>
        <v>9462.7999999999993</v>
      </c>
      <c r="U576" s="35">
        <f t="shared" si="161"/>
        <v>27453.599999999999</v>
      </c>
      <c r="V576" s="39" t="str">
        <f t="shared" si="162"/>
        <v>&lt;15 days</v>
      </c>
      <c r="W576" s="39">
        <f t="shared" si="163"/>
        <v>2</v>
      </c>
      <c r="X576" s="135" t="str">
        <f t="shared" si="164"/>
        <v>B</v>
      </c>
      <c r="Y576" s="39">
        <f t="shared" si="165"/>
        <v>14</v>
      </c>
      <c r="Z576" s="39">
        <f t="shared" si="166"/>
        <v>0</v>
      </c>
      <c r="AA576" s="119"/>
    </row>
    <row r="577" spans="1:27" x14ac:dyDescent="0.25">
      <c r="A577" s="34" t="s">
        <v>993</v>
      </c>
      <c r="B577" s="36" t="s">
        <v>431</v>
      </c>
      <c r="C577" s="166" t="s">
        <v>243</v>
      </c>
      <c r="D577" s="166">
        <v>202</v>
      </c>
      <c r="E577" s="166" t="s">
        <v>3608</v>
      </c>
      <c r="F577" s="167" t="s">
        <v>3608</v>
      </c>
      <c r="G577" s="36" t="s">
        <v>244</v>
      </c>
      <c r="H577" s="36" t="s">
        <v>2370</v>
      </c>
      <c r="I577" s="186">
        <v>2600</v>
      </c>
      <c r="J577" s="168">
        <v>240</v>
      </c>
      <c r="K577" s="133">
        <v>0</v>
      </c>
      <c r="L577" s="150">
        <v>2.8</v>
      </c>
      <c r="M577" s="133">
        <v>0</v>
      </c>
      <c r="N577" s="133">
        <v>100</v>
      </c>
      <c r="O577" s="130">
        <v>5223</v>
      </c>
      <c r="P577" s="37">
        <f t="shared" si="156"/>
        <v>672</v>
      </c>
      <c r="Q577" s="38">
        <f t="shared" si="157"/>
        <v>38.645414512732145</v>
      </c>
      <c r="R577" s="35">
        <f t="shared" si="158"/>
        <v>0</v>
      </c>
      <c r="S577" s="35">
        <f t="shared" si="159"/>
        <v>140</v>
      </c>
      <c r="T577" s="139">
        <f t="shared" si="160"/>
        <v>0</v>
      </c>
      <c r="U577" s="35">
        <f t="shared" si="161"/>
        <v>14624.4</v>
      </c>
      <c r="V577" s="39" t="str">
        <f t="shared" si="162"/>
        <v>&lt;90 days</v>
      </c>
      <c r="W577" s="39">
        <f t="shared" si="163"/>
        <v>2</v>
      </c>
      <c r="X577" s="135" t="str">
        <f t="shared" si="164"/>
        <v>C</v>
      </c>
      <c r="Y577" s="39">
        <f t="shared" si="165"/>
        <v>14</v>
      </c>
      <c r="Z577" s="39">
        <f t="shared" si="166"/>
        <v>282.8468624934975</v>
      </c>
      <c r="AA577" s="119"/>
    </row>
    <row r="578" spans="1:27" x14ac:dyDescent="0.25">
      <c r="A578" s="34" t="s">
        <v>994</v>
      </c>
      <c r="B578" s="36" t="s">
        <v>431</v>
      </c>
      <c r="C578" s="166" t="s">
        <v>239</v>
      </c>
      <c r="D578" s="166">
        <v>219</v>
      </c>
      <c r="E578" s="166" t="s">
        <v>3608</v>
      </c>
      <c r="F578" s="167" t="s">
        <v>3608</v>
      </c>
      <c r="G578" s="36" t="s">
        <v>165</v>
      </c>
      <c r="H578" s="36" t="s">
        <v>235</v>
      </c>
      <c r="I578" s="186">
        <v>2100</v>
      </c>
      <c r="J578" s="168">
        <v>9</v>
      </c>
      <c r="K578" s="133">
        <v>13</v>
      </c>
      <c r="L578" s="150">
        <v>1.1499999999999999</v>
      </c>
      <c r="M578" s="133">
        <v>0</v>
      </c>
      <c r="N578" s="133">
        <v>0</v>
      </c>
      <c r="O578" s="130">
        <v>49</v>
      </c>
      <c r="P578" s="37">
        <f t="shared" si="156"/>
        <v>10.35</v>
      </c>
      <c r="Q578" s="38">
        <f t="shared" si="157"/>
        <v>1787.7551020408164</v>
      </c>
      <c r="R578" s="35">
        <f t="shared" si="158"/>
        <v>0</v>
      </c>
      <c r="S578" s="35">
        <f t="shared" si="159"/>
        <v>0</v>
      </c>
      <c r="T578" s="139">
        <f t="shared" si="160"/>
        <v>14.95</v>
      </c>
      <c r="U578" s="35">
        <f t="shared" si="161"/>
        <v>56.349999999999994</v>
      </c>
      <c r="V578" s="39" t="str">
        <f t="shared" si="162"/>
        <v>Order specific</v>
      </c>
      <c r="W578" s="39" t="str">
        <f t="shared" si="163"/>
        <v>Order specific</v>
      </c>
      <c r="X578" s="135" t="str">
        <f t="shared" si="164"/>
        <v>C</v>
      </c>
      <c r="Y578" s="39" t="str">
        <f t="shared" si="165"/>
        <v/>
      </c>
      <c r="Z578" s="39">
        <f t="shared" si="166"/>
        <v>0</v>
      </c>
      <c r="AA578" s="119"/>
    </row>
    <row r="579" spans="1:27" x14ac:dyDescent="0.25">
      <c r="A579" s="34" t="s">
        <v>995</v>
      </c>
      <c r="B579" s="36" t="s">
        <v>996</v>
      </c>
      <c r="C579" s="166" t="s">
        <v>276</v>
      </c>
      <c r="D579" s="166">
        <v>202</v>
      </c>
      <c r="E579" s="166" t="s">
        <v>3608</v>
      </c>
      <c r="F579" s="167" t="s">
        <v>3608</v>
      </c>
      <c r="G579" s="36" t="s">
        <v>165</v>
      </c>
      <c r="H579" s="36" t="s">
        <v>235</v>
      </c>
      <c r="I579" s="186">
        <v>2100</v>
      </c>
      <c r="J579" s="168">
        <v>7</v>
      </c>
      <c r="K579" s="133">
        <v>0</v>
      </c>
      <c r="L579" s="150">
        <v>1.33</v>
      </c>
      <c r="M579" s="133">
        <v>0</v>
      </c>
      <c r="N579" s="133">
        <v>0</v>
      </c>
      <c r="O579" s="130">
        <v>12</v>
      </c>
      <c r="P579" s="37">
        <f t="shared" ref="P579:P642" si="167">+L579*J579</f>
        <v>9.31</v>
      </c>
      <c r="Q579" s="38">
        <f t="shared" si="157"/>
        <v>273.75</v>
      </c>
      <c r="R579" s="35">
        <f t="shared" si="158"/>
        <v>0</v>
      </c>
      <c r="S579" s="35">
        <f t="shared" si="159"/>
        <v>0</v>
      </c>
      <c r="T579" s="139">
        <f t="shared" si="160"/>
        <v>0</v>
      </c>
      <c r="U579" s="35">
        <f t="shared" si="161"/>
        <v>15.96</v>
      </c>
      <c r="V579" s="39" t="str">
        <f t="shared" si="162"/>
        <v>Order specific</v>
      </c>
      <c r="W579" s="39" t="str">
        <f t="shared" si="163"/>
        <v>Order specific</v>
      </c>
      <c r="X579" s="135" t="str">
        <f t="shared" si="164"/>
        <v>C</v>
      </c>
      <c r="Y579" s="39" t="str">
        <f t="shared" si="165"/>
        <v/>
      </c>
      <c r="Z579" s="39">
        <f t="shared" si="166"/>
        <v>0</v>
      </c>
      <c r="AA579" s="119"/>
    </row>
    <row r="580" spans="1:27" x14ac:dyDescent="0.25">
      <c r="A580" s="34" t="s">
        <v>2844</v>
      </c>
      <c r="B580" s="36" t="s">
        <v>997</v>
      </c>
      <c r="C580" s="166" t="s">
        <v>276</v>
      </c>
      <c r="D580" s="166">
        <v>202</v>
      </c>
      <c r="E580" s="166" t="s">
        <v>3608</v>
      </c>
      <c r="F580" s="167" t="s">
        <v>3608</v>
      </c>
      <c r="G580" s="36" t="s">
        <v>165</v>
      </c>
      <c r="H580" s="36" t="s">
        <v>235</v>
      </c>
      <c r="I580" s="186">
        <v>2100</v>
      </c>
      <c r="J580" s="168">
        <v>4</v>
      </c>
      <c r="K580" s="133">
        <v>0</v>
      </c>
      <c r="L580" s="150">
        <v>16.89</v>
      </c>
      <c r="M580" s="133">
        <v>0</v>
      </c>
      <c r="N580" s="133">
        <v>0</v>
      </c>
      <c r="O580" s="130">
        <v>12</v>
      </c>
      <c r="P580" s="37">
        <f t="shared" si="167"/>
        <v>67.56</v>
      </c>
      <c r="Q580" s="38">
        <f t="shared" si="157"/>
        <v>212.91666666666669</v>
      </c>
      <c r="R580" s="35">
        <f t="shared" si="158"/>
        <v>0</v>
      </c>
      <c r="S580" s="35">
        <f t="shared" si="159"/>
        <v>0</v>
      </c>
      <c r="T580" s="139">
        <f t="shared" si="160"/>
        <v>0</v>
      </c>
      <c r="U580" s="35">
        <f t="shared" si="161"/>
        <v>202.68</v>
      </c>
      <c r="V580" s="39" t="str">
        <f t="shared" si="162"/>
        <v>Order specific</v>
      </c>
      <c r="W580" s="39" t="str">
        <f t="shared" si="163"/>
        <v>Order specific</v>
      </c>
      <c r="X580" s="135" t="str">
        <f t="shared" si="164"/>
        <v>C</v>
      </c>
      <c r="Y580" s="39" t="str">
        <f t="shared" si="165"/>
        <v/>
      </c>
      <c r="Z580" s="39">
        <f t="shared" si="166"/>
        <v>0</v>
      </c>
      <c r="AA580" s="119"/>
    </row>
    <row r="581" spans="1:27" x14ac:dyDescent="0.25">
      <c r="A581" s="34" t="s">
        <v>998</v>
      </c>
      <c r="B581" s="36" t="s">
        <v>999</v>
      </c>
      <c r="C581" s="166" t="s">
        <v>276</v>
      </c>
      <c r="D581" s="166">
        <v>202</v>
      </c>
      <c r="E581" s="166" t="s">
        <v>3608</v>
      </c>
      <c r="F581" s="167" t="s">
        <v>3608</v>
      </c>
      <c r="G581" s="36" t="s">
        <v>165</v>
      </c>
      <c r="H581" s="36" t="s">
        <v>235</v>
      </c>
      <c r="I581" s="186">
        <v>2100</v>
      </c>
      <c r="J581" s="168">
        <v>5</v>
      </c>
      <c r="K581" s="133">
        <v>0</v>
      </c>
      <c r="L581" s="150">
        <v>446.47</v>
      </c>
      <c r="M581" s="133">
        <v>0</v>
      </c>
      <c r="N581" s="133">
        <v>0</v>
      </c>
      <c r="O581" s="130">
        <v>30</v>
      </c>
      <c r="P581" s="37">
        <f t="shared" si="167"/>
        <v>2232.3500000000004</v>
      </c>
      <c r="Q581" s="38">
        <f t="shared" si="157"/>
        <v>48.666666666666664</v>
      </c>
      <c r="R581" s="35">
        <f t="shared" si="158"/>
        <v>0</v>
      </c>
      <c r="S581" s="35">
        <f t="shared" si="159"/>
        <v>0</v>
      </c>
      <c r="T581" s="139">
        <f t="shared" si="160"/>
        <v>0</v>
      </c>
      <c r="U581" s="35">
        <f t="shared" si="161"/>
        <v>13394.1</v>
      </c>
      <c r="V581" s="39" t="str">
        <f t="shared" si="162"/>
        <v>Order specific</v>
      </c>
      <c r="W581" s="39" t="str">
        <f t="shared" si="163"/>
        <v>Order specific</v>
      </c>
      <c r="X581" s="135" t="str">
        <f t="shared" si="164"/>
        <v>B</v>
      </c>
      <c r="Y581" s="39" t="str">
        <f t="shared" si="165"/>
        <v/>
      </c>
      <c r="Z581" s="39">
        <f t="shared" si="166"/>
        <v>0</v>
      </c>
      <c r="AA581" s="119"/>
    </row>
    <row r="582" spans="1:27" x14ac:dyDescent="0.25">
      <c r="A582" s="34" t="s">
        <v>1000</v>
      </c>
      <c r="B582" s="36" t="s">
        <v>1001</v>
      </c>
      <c r="C582" s="166" t="s">
        <v>276</v>
      </c>
      <c r="D582" s="166">
        <v>202</v>
      </c>
      <c r="E582" s="166" t="s">
        <v>3608</v>
      </c>
      <c r="F582" s="167" t="s">
        <v>3608</v>
      </c>
      <c r="G582" s="36" t="s">
        <v>165</v>
      </c>
      <c r="H582" s="36" t="s">
        <v>235</v>
      </c>
      <c r="I582" s="186">
        <v>2100</v>
      </c>
      <c r="J582" s="168">
        <v>2</v>
      </c>
      <c r="K582" s="133">
        <v>0</v>
      </c>
      <c r="L582" s="150">
        <v>393.99</v>
      </c>
      <c r="M582" s="133">
        <v>0</v>
      </c>
      <c r="N582" s="133">
        <v>0</v>
      </c>
      <c r="O582" s="130">
        <v>0</v>
      </c>
      <c r="P582" s="37">
        <f t="shared" si="167"/>
        <v>787.98</v>
      </c>
      <c r="Q582" s="38" t="str">
        <f t="shared" si="157"/>
        <v/>
      </c>
      <c r="R582" s="35">
        <f t="shared" si="158"/>
        <v>0</v>
      </c>
      <c r="S582" s="35">
        <f t="shared" si="159"/>
        <v>0</v>
      </c>
      <c r="T582" s="139">
        <f t="shared" si="160"/>
        <v>0</v>
      </c>
      <c r="U582" s="35">
        <f t="shared" si="161"/>
        <v>0</v>
      </c>
      <c r="V582" s="39" t="str">
        <f t="shared" si="162"/>
        <v>Order specific</v>
      </c>
      <c r="W582" s="39" t="str">
        <f t="shared" si="163"/>
        <v>Order specific</v>
      </c>
      <c r="X582" s="135" t="str">
        <f t="shared" si="164"/>
        <v>C</v>
      </c>
      <c r="Y582" s="39" t="str">
        <f t="shared" si="165"/>
        <v/>
      </c>
      <c r="Z582" s="39">
        <f t="shared" si="166"/>
        <v>0</v>
      </c>
      <c r="AA582" s="119"/>
    </row>
    <row r="583" spans="1:27" x14ac:dyDescent="0.25">
      <c r="A583" s="34" t="s">
        <v>1002</v>
      </c>
      <c r="B583" s="36" t="s">
        <v>1003</v>
      </c>
      <c r="C583" s="166" t="s">
        <v>276</v>
      </c>
      <c r="D583" s="166">
        <v>202</v>
      </c>
      <c r="E583" s="166" t="s">
        <v>3608</v>
      </c>
      <c r="F583" s="167" t="s">
        <v>3608</v>
      </c>
      <c r="G583" s="36" t="s">
        <v>165</v>
      </c>
      <c r="H583" s="36" t="s">
        <v>235</v>
      </c>
      <c r="I583" s="186">
        <v>2100</v>
      </c>
      <c r="J583" s="168">
        <v>2</v>
      </c>
      <c r="K583" s="133">
        <v>0</v>
      </c>
      <c r="L583" s="150">
        <v>233.39</v>
      </c>
      <c r="M583" s="133">
        <v>0</v>
      </c>
      <c r="N583" s="133">
        <v>0</v>
      </c>
      <c r="O583" s="130">
        <v>0</v>
      </c>
      <c r="P583" s="37">
        <f t="shared" si="167"/>
        <v>466.78</v>
      </c>
      <c r="Q583" s="38" t="str">
        <f t="shared" si="157"/>
        <v/>
      </c>
      <c r="R583" s="35">
        <f t="shared" si="158"/>
        <v>0</v>
      </c>
      <c r="S583" s="35">
        <f t="shared" si="159"/>
        <v>0</v>
      </c>
      <c r="T583" s="139">
        <f t="shared" si="160"/>
        <v>0</v>
      </c>
      <c r="U583" s="35">
        <f t="shared" si="161"/>
        <v>0</v>
      </c>
      <c r="V583" s="39" t="str">
        <f t="shared" si="162"/>
        <v>Order specific</v>
      </c>
      <c r="W583" s="39" t="str">
        <f t="shared" si="163"/>
        <v>Order specific</v>
      </c>
      <c r="X583" s="135" t="str">
        <f t="shared" si="164"/>
        <v>C</v>
      </c>
      <c r="Y583" s="39" t="str">
        <f t="shared" si="165"/>
        <v/>
      </c>
      <c r="Z583" s="39">
        <f t="shared" si="166"/>
        <v>0</v>
      </c>
      <c r="AA583" s="119"/>
    </row>
    <row r="584" spans="1:27" x14ac:dyDescent="0.25">
      <c r="A584" s="34" t="s">
        <v>1004</v>
      </c>
      <c r="B584" s="36" t="s">
        <v>1005</v>
      </c>
      <c r="C584" s="166" t="s">
        <v>276</v>
      </c>
      <c r="D584" s="166">
        <v>202</v>
      </c>
      <c r="E584" s="166" t="s">
        <v>3608</v>
      </c>
      <c r="F584" s="167" t="s">
        <v>3608</v>
      </c>
      <c r="G584" s="36" t="s">
        <v>165</v>
      </c>
      <c r="H584" s="36" t="s">
        <v>235</v>
      </c>
      <c r="I584" s="186">
        <v>2100</v>
      </c>
      <c r="J584" s="168">
        <v>1</v>
      </c>
      <c r="K584" s="133">
        <v>0</v>
      </c>
      <c r="L584" s="150">
        <v>633.23</v>
      </c>
      <c r="M584" s="133">
        <v>0</v>
      </c>
      <c r="N584" s="133">
        <v>0</v>
      </c>
      <c r="O584" s="130">
        <v>0</v>
      </c>
      <c r="P584" s="37">
        <f t="shared" si="167"/>
        <v>633.23</v>
      </c>
      <c r="Q584" s="38" t="str">
        <f t="shared" si="157"/>
        <v/>
      </c>
      <c r="R584" s="35">
        <f t="shared" si="158"/>
        <v>0</v>
      </c>
      <c r="S584" s="35">
        <f t="shared" si="159"/>
        <v>0</v>
      </c>
      <c r="T584" s="139">
        <f t="shared" si="160"/>
        <v>0</v>
      </c>
      <c r="U584" s="35">
        <f t="shared" si="161"/>
        <v>0</v>
      </c>
      <c r="V584" s="39" t="str">
        <f t="shared" si="162"/>
        <v>Order specific</v>
      </c>
      <c r="W584" s="39" t="str">
        <f t="shared" si="163"/>
        <v>Order specific</v>
      </c>
      <c r="X584" s="135" t="str">
        <f t="shared" si="164"/>
        <v>C</v>
      </c>
      <c r="Y584" s="39" t="str">
        <f t="shared" si="165"/>
        <v/>
      </c>
      <c r="Z584" s="39">
        <f t="shared" si="166"/>
        <v>0</v>
      </c>
      <c r="AA584" s="119"/>
    </row>
    <row r="585" spans="1:27" x14ac:dyDescent="0.25">
      <c r="A585" s="34" t="s">
        <v>1006</v>
      </c>
      <c r="B585" s="36" t="s">
        <v>1007</v>
      </c>
      <c r="C585" s="166" t="s">
        <v>276</v>
      </c>
      <c r="D585" s="166">
        <v>202</v>
      </c>
      <c r="E585" s="166" t="s">
        <v>3608</v>
      </c>
      <c r="F585" s="167" t="s">
        <v>3608</v>
      </c>
      <c r="G585" s="36" t="s">
        <v>165</v>
      </c>
      <c r="H585" s="36" t="s">
        <v>235</v>
      </c>
      <c r="I585" s="186">
        <v>2100</v>
      </c>
      <c r="J585" s="168">
        <v>2</v>
      </c>
      <c r="K585" s="133">
        <v>0</v>
      </c>
      <c r="L585" s="150">
        <v>126</v>
      </c>
      <c r="M585" s="133">
        <v>0</v>
      </c>
      <c r="N585" s="133">
        <v>0</v>
      </c>
      <c r="O585" s="130">
        <v>12</v>
      </c>
      <c r="P585" s="37">
        <f t="shared" si="167"/>
        <v>252</v>
      </c>
      <c r="Q585" s="38">
        <f t="shared" si="157"/>
        <v>30.416666666666664</v>
      </c>
      <c r="R585" s="35">
        <f t="shared" si="158"/>
        <v>0</v>
      </c>
      <c r="S585" s="35">
        <f t="shared" si="159"/>
        <v>0</v>
      </c>
      <c r="T585" s="139">
        <f t="shared" si="160"/>
        <v>0</v>
      </c>
      <c r="U585" s="35">
        <f t="shared" si="161"/>
        <v>1512</v>
      </c>
      <c r="V585" s="39" t="str">
        <f t="shared" si="162"/>
        <v>Order specific</v>
      </c>
      <c r="W585" s="39" t="str">
        <f t="shared" si="163"/>
        <v>Order specific</v>
      </c>
      <c r="X585" s="135" t="str">
        <f t="shared" si="164"/>
        <v>C</v>
      </c>
      <c r="Y585" s="39" t="str">
        <f t="shared" si="165"/>
        <v/>
      </c>
      <c r="Z585" s="39">
        <f t="shared" si="166"/>
        <v>0</v>
      </c>
      <c r="AA585" s="119"/>
    </row>
    <row r="586" spans="1:27" x14ac:dyDescent="0.25">
      <c r="A586" s="34" t="s">
        <v>1008</v>
      </c>
      <c r="B586" s="36" t="s">
        <v>1009</v>
      </c>
      <c r="C586" s="166" t="s">
        <v>276</v>
      </c>
      <c r="D586" s="166">
        <v>202</v>
      </c>
      <c r="E586" s="166" t="s">
        <v>3608</v>
      </c>
      <c r="F586" s="167" t="s">
        <v>3608</v>
      </c>
      <c r="G586" s="36" t="s">
        <v>165</v>
      </c>
      <c r="H586" s="36" t="s">
        <v>235</v>
      </c>
      <c r="I586" s="186">
        <v>2100</v>
      </c>
      <c r="J586" s="168">
        <v>1</v>
      </c>
      <c r="K586" s="133">
        <v>0</v>
      </c>
      <c r="L586" s="150">
        <v>196</v>
      </c>
      <c r="M586" s="133">
        <v>0</v>
      </c>
      <c r="N586" s="133">
        <v>0</v>
      </c>
      <c r="O586" s="130">
        <v>12</v>
      </c>
      <c r="P586" s="37">
        <f t="shared" si="167"/>
        <v>196</v>
      </c>
      <c r="Q586" s="38">
        <f t="shared" si="157"/>
        <v>60.833333333333329</v>
      </c>
      <c r="R586" s="35">
        <f t="shared" si="158"/>
        <v>0</v>
      </c>
      <c r="S586" s="35">
        <f t="shared" si="159"/>
        <v>0</v>
      </c>
      <c r="T586" s="139">
        <f t="shared" si="160"/>
        <v>0</v>
      </c>
      <c r="U586" s="35">
        <f t="shared" si="161"/>
        <v>2352</v>
      </c>
      <c r="V586" s="39" t="str">
        <f t="shared" si="162"/>
        <v>Order specific</v>
      </c>
      <c r="W586" s="39" t="str">
        <f t="shared" si="163"/>
        <v>Order specific</v>
      </c>
      <c r="X586" s="135" t="str">
        <f t="shared" si="164"/>
        <v>C</v>
      </c>
      <c r="Y586" s="39" t="str">
        <f t="shared" si="165"/>
        <v/>
      </c>
      <c r="Z586" s="39">
        <f t="shared" si="166"/>
        <v>0</v>
      </c>
      <c r="AA586" s="119"/>
    </row>
    <row r="587" spans="1:27" x14ac:dyDescent="0.25">
      <c r="A587" s="34" t="s">
        <v>1010</v>
      </c>
      <c r="B587" s="36" t="s">
        <v>1011</v>
      </c>
      <c r="C587" s="166" t="s">
        <v>243</v>
      </c>
      <c r="D587" s="166">
        <v>202</v>
      </c>
      <c r="E587" s="166" t="s">
        <v>3608</v>
      </c>
      <c r="F587" s="167" t="s">
        <v>3608</v>
      </c>
      <c r="G587" s="36" t="s">
        <v>244</v>
      </c>
      <c r="H587" s="36" t="s">
        <v>2370</v>
      </c>
      <c r="I587" s="186">
        <v>2600</v>
      </c>
      <c r="J587" s="168">
        <v>171</v>
      </c>
      <c r="K587" s="133">
        <v>60</v>
      </c>
      <c r="L587" s="150">
        <v>13.22</v>
      </c>
      <c r="M587" s="133">
        <v>0</v>
      </c>
      <c r="N587" s="133">
        <v>60</v>
      </c>
      <c r="O587" s="130">
        <v>3456</v>
      </c>
      <c r="P587" s="37">
        <f t="shared" si="167"/>
        <v>2260.62</v>
      </c>
      <c r="Q587" s="38">
        <f t="shared" si="157"/>
        <v>0.10561342592592592</v>
      </c>
      <c r="R587" s="35">
        <f t="shared" si="158"/>
        <v>0</v>
      </c>
      <c r="S587" s="35">
        <f t="shared" si="159"/>
        <v>396.6</v>
      </c>
      <c r="T587" s="139">
        <f t="shared" si="160"/>
        <v>793.2</v>
      </c>
      <c r="U587" s="35">
        <f t="shared" si="161"/>
        <v>45688.32</v>
      </c>
      <c r="V587" s="39" t="str">
        <f t="shared" si="162"/>
        <v>&lt;15 days</v>
      </c>
      <c r="W587" s="39">
        <f t="shared" si="163"/>
        <v>2</v>
      </c>
      <c r="X587" s="135" t="str">
        <f t="shared" si="164"/>
        <v>B</v>
      </c>
      <c r="Y587" s="39">
        <f t="shared" si="165"/>
        <v>14</v>
      </c>
      <c r="Z587" s="39">
        <f t="shared" si="166"/>
        <v>0</v>
      </c>
      <c r="AA587" s="119"/>
    </row>
    <row r="588" spans="1:27" x14ac:dyDescent="0.25">
      <c r="A588" s="34" t="s">
        <v>2845</v>
      </c>
      <c r="B588" s="36" t="s">
        <v>384</v>
      </c>
      <c r="C588" s="166" t="s">
        <v>243</v>
      </c>
      <c r="D588" s="166">
        <v>202</v>
      </c>
      <c r="E588" s="166" t="s">
        <v>3608</v>
      </c>
      <c r="F588" s="167" t="s">
        <v>3608</v>
      </c>
      <c r="G588" s="36" t="s">
        <v>244</v>
      </c>
      <c r="H588" s="36" t="s">
        <v>2370</v>
      </c>
      <c r="I588" s="186">
        <v>2600</v>
      </c>
      <c r="J588" s="168">
        <v>298</v>
      </c>
      <c r="K588" s="133">
        <v>0</v>
      </c>
      <c r="L588" s="150">
        <v>5.92</v>
      </c>
      <c r="M588" s="133">
        <v>0</v>
      </c>
      <c r="N588" s="133">
        <v>100</v>
      </c>
      <c r="O588" s="130">
        <v>0</v>
      </c>
      <c r="P588" s="37">
        <f t="shared" si="167"/>
        <v>1764.16</v>
      </c>
      <c r="Q588" s="38" t="str">
        <f t="shared" si="157"/>
        <v/>
      </c>
      <c r="R588" s="35">
        <f t="shared" si="158"/>
        <v>0</v>
      </c>
      <c r="S588" s="35">
        <f t="shared" si="159"/>
        <v>296</v>
      </c>
      <c r="T588" s="139">
        <f t="shared" si="160"/>
        <v>0</v>
      </c>
      <c r="U588" s="35">
        <f t="shared" si="161"/>
        <v>0</v>
      </c>
      <c r="V588" s="39" t="str">
        <f t="shared" si="162"/>
        <v>&gt;90 days</v>
      </c>
      <c r="W588" s="39">
        <f t="shared" si="163"/>
        <v>4</v>
      </c>
      <c r="X588" s="135" t="str">
        <f t="shared" si="164"/>
        <v>B</v>
      </c>
      <c r="Y588" s="39">
        <f t="shared" si="165"/>
        <v>0</v>
      </c>
      <c r="Z588" s="39">
        <f t="shared" si="166"/>
        <v>1164.3456000000001</v>
      </c>
      <c r="AA588" s="119"/>
    </row>
    <row r="589" spans="1:27" x14ac:dyDescent="0.25">
      <c r="A589" s="34" t="s">
        <v>1012</v>
      </c>
      <c r="B589" s="36" t="s">
        <v>26</v>
      </c>
      <c r="C589" s="166" t="s">
        <v>243</v>
      </c>
      <c r="D589" s="166">
        <v>202</v>
      </c>
      <c r="E589" s="166" t="s">
        <v>3608</v>
      </c>
      <c r="F589" s="167" t="s">
        <v>3608</v>
      </c>
      <c r="G589" s="36" t="s">
        <v>244</v>
      </c>
      <c r="H589" s="36" t="s">
        <v>2370</v>
      </c>
      <c r="I589" s="186">
        <v>2600</v>
      </c>
      <c r="J589" s="168">
        <v>290</v>
      </c>
      <c r="K589" s="133">
        <v>692</v>
      </c>
      <c r="L589" s="150">
        <v>4.34</v>
      </c>
      <c r="M589" s="133">
        <v>0</v>
      </c>
      <c r="N589" s="133">
        <v>150</v>
      </c>
      <c r="O589" s="130">
        <v>1492</v>
      </c>
      <c r="P589" s="37">
        <f t="shared" si="167"/>
        <v>1258.5999999999999</v>
      </c>
      <c r="Q589" s="38">
        <f t="shared" si="157"/>
        <v>72.902144772117964</v>
      </c>
      <c r="R589" s="35">
        <f t="shared" si="158"/>
        <v>0</v>
      </c>
      <c r="S589" s="35">
        <f t="shared" si="159"/>
        <v>325.5</v>
      </c>
      <c r="T589" s="139">
        <f t="shared" si="160"/>
        <v>3003.2799999999997</v>
      </c>
      <c r="U589" s="35">
        <f t="shared" si="161"/>
        <v>6475.28</v>
      </c>
      <c r="V589" s="39" t="str">
        <f t="shared" si="162"/>
        <v>&lt;90 days</v>
      </c>
      <c r="W589" s="39">
        <f t="shared" si="163"/>
        <v>3</v>
      </c>
      <c r="X589" s="135" t="str">
        <f t="shared" si="164"/>
        <v>B</v>
      </c>
      <c r="Y589" s="39">
        <f t="shared" si="165"/>
        <v>21</v>
      </c>
      <c r="Z589" s="39">
        <f t="shared" si="166"/>
        <v>591.39365714811072</v>
      </c>
      <c r="AA589" s="119"/>
    </row>
    <row r="590" spans="1:27" x14ac:dyDescent="0.25">
      <c r="A590" s="34" t="s">
        <v>1013</v>
      </c>
      <c r="B590" s="36" t="s">
        <v>1014</v>
      </c>
      <c r="C590" s="166" t="s">
        <v>197</v>
      </c>
      <c r="D590" s="166">
        <v>202</v>
      </c>
      <c r="E590" s="166" t="s">
        <v>3608</v>
      </c>
      <c r="F590" s="167" t="s">
        <v>3608</v>
      </c>
      <c r="G590" s="36" t="s">
        <v>249</v>
      </c>
      <c r="H590" s="36" t="s">
        <v>249</v>
      </c>
      <c r="I590" s="186" t="s">
        <v>197</v>
      </c>
      <c r="J590" s="168">
        <v>2</v>
      </c>
      <c r="K590" s="133">
        <v>0</v>
      </c>
      <c r="L590" s="150">
        <v>20.37</v>
      </c>
      <c r="M590" s="133">
        <v>0</v>
      </c>
      <c r="N590" s="133">
        <v>0</v>
      </c>
      <c r="O590" s="130">
        <v>740</v>
      </c>
      <c r="P590" s="37">
        <f t="shared" si="167"/>
        <v>40.74</v>
      </c>
      <c r="Q590" s="38">
        <f t="shared" si="157"/>
        <v>143.04054054054055</v>
      </c>
      <c r="R590" s="35">
        <f t="shared" si="158"/>
        <v>0</v>
      </c>
      <c r="S590" s="35">
        <f t="shared" si="159"/>
        <v>0</v>
      </c>
      <c r="T590" s="139">
        <f t="shared" si="160"/>
        <v>0</v>
      </c>
      <c r="U590" s="35">
        <f t="shared" si="161"/>
        <v>15073.800000000001</v>
      </c>
      <c r="V590" s="39" t="str">
        <f t="shared" si="162"/>
        <v>&gt;90 days</v>
      </c>
      <c r="W590" s="39">
        <f t="shared" si="163"/>
        <v>2</v>
      </c>
      <c r="X590" s="135" t="str">
        <f t="shared" si="164"/>
        <v>C</v>
      </c>
      <c r="Y590" s="39">
        <f t="shared" si="165"/>
        <v>14</v>
      </c>
      <c r="Z590" s="39">
        <f t="shared" si="166"/>
        <v>24.256715314123763</v>
      </c>
      <c r="AA590" s="119"/>
    </row>
    <row r="591" spans="1:27" x14ac:dyDescent="0.25">
      <c r="A591" s="34" t="s">
        <v>1015</v>
      </c>
      <c r="B591" s="36" t="s">
        <v>888</v>
      </c>
      <c r="C591" s="166" t="s">
        <v>276</v>
      </c>
      <c r="D591" s="166">
        <v>212</v>
      </c>
      <c r="E591" s="166" t="s">
        <v>3608</v>
      </c>
      <c r="F591" s="167" t="s">
        <v>3608</v>
      </c>
      <c r="G591" s="36" t="s">
        <v>165</v>
      </c>
      <c r="H591" s="36" t="s">
        <v>235</v>
      </c>
      <c r="I591" s="186">
        <v>2100</v>
      </c>
      <c r="J591" s="168">
        <v>48</v>
      </c>
      <c r="K591" s="133">
        <v>0</v>
      </c>
      <c r="L591" s="150">
        <v>3.26</v>
      </c>
      <c r="M591" s="133">
        <v>0</v>
      </c>
      <c r="N591" s="133">
        <v>0</v>
      </c>
      <c r="O591" s="130">
        <v>48</v>
      </c>
      <c r="P591" s="37">
        <f t="shared" si="167"/>
        <v>156.47999999999999</v>
      </c>
      <c r="Q591" s="38">
        <f t="shared" si="157"/>
        <v>15.208333333333332</v>
      </c>
      <c r="R591" s="35">
        <f t="shared" si="158"/>
        <v>0</v>
      </c>
      <c r="S591" s="35">
        <f t="shared" si="159"/>
        <v>0</v>
      </c>
      <c r="T591" s="139">
        <f t="shared" si="160"/>
        <v>0</v>
      </c>
      <c r="U591" s="35">
        <f t="shared" si="161"/>
        <v>156.47999999999999</v>
      </c>
      <c r="V591" s="39" t="str">
        <f t="shared" si="162"/>
        <v>Order specific</v>
      </c>
      <c r="W591" s="39" t="str">
        <f t="shared" si="163"/>
        <v>Order specific</v>
      </c>
      <c r="X591" s="135" t="str">
        <f t="shared" si="164"/>
        <v>C</v>
      </c>
      <c r="Y591" s="39" t="str">
        <f t="shared" si="165"/>
        <v/>
      </c>
      <c r="Z591" s="39">
        <f t="shared" si="166"/>
        <v>0</v>
      </c>
      <c r="AA591" s="119"/>
    </row>
    <row r="592" spans="1:27" x14ac:dyDescent="0.25">
      <c r="A592" s="34" t="s">
        <v>1016</v>
      </c>
      <c r="B592" s="36" t="s">
        <v>1017</v>
      </c>
      <c r="C592" s="166" t="s">
        <v>276</v>
      </c>
      <c r="D592" s="166">
        <v>212</v>
      </c>
      <c r="E592" s="166" t="s">
        <v>3608</v>
      </c>
      <c r="F592" s="167" t="s">
        <v>3608</v>
      </c>
      <c r="G592" s="36" t="s">
        <v>165</v>
      </c>
      <c r="H592" s="36" t="s">
        <v>235</v>
      </c>
      <c r="I592" s="186">
        <v>2100</v>
      </c>
      <c r="J592" s="168">
        <v>1</v>
      </c>
      <c r="K592" s="133">
        <v>0</v>
      </c>
      <c r="L592" s="150">
        <v>2.2999999999999998</v>
      </c>
      <c r="M592" s="133">
        <v>0</v>
      </c>
      <c r="N592" s="133">
        <v>0</v>
      </c>
      <c r="O592" s="130">
        <v>12</v>
      </c>
      <c r="P592" s="37">
        <f t="shared" si="167"/>
        <v>2.2999999999999998</v>
      </c>
      <c r="Q592" s="38">
        <f t="shared" si="157"/>
        <v>1460</v>
      </c>
      <c r="R592" s="35">
        <f t="shared" si="158"/>
        <v>0</v>
      </c>
      <c r="S592" s="35">
        <f t="shared" si="159"/>
        <v>0</v>
      </c>
      <c r="T592" s="139">
        <f t="shared" si="160"/>
        <v>0</v>
      </c>
      <c r="U592" s="35">
        <f t="shared" si="161"/>
        <v>27.599999999999998</v>
      </c>
      <c r="V592" s="39" t="str">
        <f t="shared" si="162"/>
        <v>Order specific</v>
      </c>
      <c r="W592" s="39" t="str">
        <f t="shared" si="163"/>
        <v>Order specific</v>
      </c>
      <c r="X592" s="135" t="str">
        <f t="shared" si="164"/>
        <v>C</v>
      </c>
      <c r="Y592" s="39" t="str">
        <f t="shared" si="165"/>
        <v/>
      </c>
      <c r="Z592" s="39">
        <f t="shared" si="166"/>
        <v>0</v>
      </c>
      <c r="AA592" s="119"/>
    </row>
    <row r="593" spans="1:27" x14ac:dyDescent="0.25">
      <c r="A593" s="34" t="s">
        <v>1018</v>
      </c>
      <c r="B593" s="36" t="s">
        <v>260</v>
      </c>
      <c r="C593" s="166" t="s">
        <v>257</v>
      </c>
      <c r="D593" s="166">
        <v>202</v>
      </c>
      <c r="E593" s="166" t="s">
        <v>3608</v>
      </c>
      <c r="F593" s="167" t="s">
        <v>3608</v>
      </c>
      <c r="G593" s="36" t="s">
        <v>165</v>
      </c>
      <c r="H593" s="36" t="s">
        <v>235</v>
      </c>
      <c r="I593" s="186">
        <v>2100</v>
      </c>
      <c r="J593" s="168">
        <v>100</v>
      </c>
      <c r="K593" s="133">
        <v>0</v>
      </c>
      <c r="L593" s="150">
        <v>1</v>
      </c>
      <c r="M593" s="133">
        <v>0</v>
      </c>
      <c r="N593" s="133">
        <v>0</v>
      </c>
      <c r="O593" s="130">
        <v>12708</v>
      </c>
      <c r="P593" s="37">
        <f t="shared" si="167"/>
        <v>100</v>
      </c>
      <c r="Q593" s="38">
        <f t="shared" si="157"/>
        <v>2.872206484104501E-2</v>
      </c>
      <c r="R593" s="35">
        <f t="shared" si="158"/>
        <v>0</v>
      </c>
      <c r="S593" s="35">
        <f t="shared" si="159"/>
        <v>0</v>
      </c>
      <c r="T593" s="139">
        <f t="shared" si="160"/>
        <v>0</v>
      </c>
      <c r="U593" s="35">
        <f t="shared" si="161"/>
        <v>12708</v>
      </c>
      <c r="V593" s="39" t="str">
        <f t="shared" si="162"/>
        <v>Order specific</v>
      </c>
      <c r="W593" s="39" t="str">
        <f t="shared" si="163"/>
        <v>Order specific</v>
      </c>
      <c r="X593" s="135" t="str">
        <f t="shared" si="164"/>
        <v>C</v>
      </c>
      <c r="Y593" s="39" t="str">
        <f t="shared" si="165"/>
        <v/>
      </c>
      <c r="Z593" s="39">
        <f t="shared" si="166"/>
        <v>0</v>
      </c>
      <c r="AA593" s="119"/>
    </row>
    <row r="594" spans="1:27" x14ac:dyDescent="0.25">
      <c r="A594" s="34" t="s">
        <v>1019</v>
      </c>
      <c r="B594" s="36" t="s">
        <v>1020</v>
      </c>
      <c r="C594" s="166" t="s">
        <v>276</v>
      </c>
      <c r="D594" s="166">
        <v>212</v>
      </c>
      <c r="E594" s="166" t="s">
        <v>3608</v>
      </c>
      <c r="F594" s="167" t="s">
        <v>3608</v>
      </c>
      <c r="G594" s="36" t="s">
        <v>165</v>
      </c>
      <c r="H594" s="36" t="s">
        <v>235</v>
      </c>
      <c r="I594" s="186">
        <v>2100</v>
      </c>
      <c r="J594" s="168">
        <v>1</v>
      </c>
      <c r="K594" s="133">
        <v>0</v>
      </c>
      <c r="L594" s="150">
        <v>9.6</v>
      </c>
      <c r="M594" s="133">
        <v>0</v>
      </c>
      <c r="N594" s="133">
        <v>0</v>
      </c>
      <c r="O594" s="130">
        <v>0</v>
      </c>
      <c r="P594" s="37">
        <f t="shared" si="167"/>
        <v>9.6</v>
      </c>
      <c r="Q594" s="38" t="str">
        <f t="shared" si="157"/>
        <v/>
      </c>
      <c r="R594" s="35">
        <f t="shared" si="158"/>
        <v>0</v>
      </c>
      <c r="S594" s="35">
        <f t="shared" si="159"/>
        <v>0</v>
      </c>
      <c r="T594" s="139">
        <f t="shared" si="160"/>
        <v>0</v>
      </c>
      <c r="U594" s="35">
        <f t="shared" si="161"/>
        <v>0</v>
      </c>
      <c r="V594" s="39" t="str">
        <f t="shared" si="162"/>
        <v>Order specific</v>
      </c>
      <c r="W594" s="39" t="str">
        <f t="shared" si="163"/>
        <v>Order specific</v>
      </c>
      <c r="X594" s="135" t="str">
        <f t="shared" si="164"/>
        <v>C</v>
      </c>
      <c r="Y594" s="39" t="str">
        <f t="shared" si="165"/>
        <v/>
      </c>
      <c r="Z594" s="39">
        <f t="shared" si="166"/>
        <v>0</v>
      </c>
      <c r="AA594" s="119"/>
    </row>
    <row r="595" spans="1:27" x14ac:dyDescent="0.25">
      <c r="A595" s="34" t="s">
        <v>1021</v>
      </c>
      <c r="B595" s="36" t="s">
        <v>454</v>
      </c>
      <c r="C595" s="166" t="s">
        <v>243</v>
      </c>
      <c r="D595" s="166">
        <v>202</v>
      </c>
      <c r="E595" s="166" t="s">
        <v>3608</v>
      </c>
      <c r="F595" s="167" t="s">
        <v>3608</v>
      </c>
      <c r="G595" s="36" t="s">
        <v>244</v>
      </c>
      <c r="H595" s="36" t="s">
        <v>2370</v>
      </c>
      <c r="I595" s="186">
        <v>2600</v>
      </c>
      <c r="J595" s="168">
        <v>59</v>
      </c>
      <c r="K595" s="133">
        <v>100</v>
      </c>
      <c r="L595" s="150">
        <v>3.54</v>
      </c>
      <c r="M595" s="133">
        <v>0</v>
      </c>
      <c r="N595" s="133">
        <v>20</v>
      </c>
      <c r="O595" s="130">
        <v>160</v>
      </c>
      <c r="P595" s="37">
        <f t="shared" si="167"/>
        <v>208.86</v>
      </c>
      <c r="Q595" s="38">
        <f t="shared" si="157"/>
        <v>2.28125</v>
      </c>
      <c r="R595" s="35">
        <f t="shared" si="158"/>
        <v>0</v>
      </c>
      <c r="S595" s="35">
        <f t="shared" si="159"/>
        <v>35.4</v>
      </c>
      <c r="T595" s="139">
        <f t="shared" si="160"/>
        <v>354</v>
      </c>
      <c r="U595" s="35">
        <f t="shared" si="161"/>
        <v>566.4</v>
      </c>
      <c r="V595" s="39" t="str">
        <f t="shared" si="162"/>
        <v>&lt;15 days</v>
      </c>
      <c r="W595" s="39">
        <f t="shared" si="163"/>
        <v>3</v>
      </c>
      <c r="X595" s="135" t="str">
        <f t="shared" si="164"/>
        <v>C</v>
      </c>
      <c r="Y595" s="39">
        <f t="shared" si="165"/>
        <v>21</v>
      </c>
      <c r="Z595" s="39">
        <f t="shared" si="166"/>
        <v>0</v>
      </c>
      <c r="AA595" s="119"/>
    </row>
    <row r="596" spans="1:27" x14ac:dyDescent="0.25">
      <c r="A596" s="34" t="s">
        <v>1022</v>
      </c>
      <c r="B596" s="36" t="s">
        <v>1023</v>
      </c>
      <c r="C596" s="166" t="s">
        <v>197</v>
      </c>
      <c r="D596" s="166">
        <v>202</v>
      </c>
      <c r="E596" s="166" t="s">
        <v>3608</v>
      </c>
      <c r="F596" s="167" t="s">
        <v>3608</v>
      </c>
      <c r="G596" s="36" t="s">
        <v>249</v>
      </c>
      <c r="H596" s="36" t="s">
        <v>249</v>
      </c>
      <c r="I596" s="186" t="s">
        <v>197</v>
      </c>
      <c r="J596" s="168">
        <v>23</v>
      </c>
      <c r="K596" s="133">
        <v>0</v>
      </c>
      <c r="L596" s="150">
        <v>7.5</v>
      </c>
      <c r="M596" s="133">
        <v>0</v>
      </c>
      <c r="N596" s="133">
        <v>0</v>
      </c>
      <c r="O596" s="130">
        <v>448</v>
      </c>
      <c r="P596" s="37">
        <f t="shared" si="167"/>
        <v>172.5</v>
      </c>
      <c r="Q596" s="38">
        <f t="shared" si="157"/>
        <v>48.069196428571431</v>
      </c>
      <c r="R596" s="35">
        <f t="shared" si="158"/>
        <v>0</v>
      </c>
      <c r="S596" s="35">
        <f t="shared" si="159"/>
        <v>0</v>
      </c>
      <c r="T596" s="139">
        <f t="shared" si="160"/>
        <v>0</v>
      </c>
      <c r="U596" s="35">
        <f t="shared" si="161"/>
        <v>3360</v>
      </c>
      <c r="V596" s="39" t="str">
        <f t="shared" si="162"/>
        <v>&lt;90 days</v>
      </c>
      <c r="W596" s="39">
        <f t="shared" si="163"/>
        <v>3</v>
      </c>
      <c r="X596" s="135" t="str">
        <f t="shared" si="164"/>
        <v>C</v>
      </c>
      <c r="Y596" s="39">
        <f t="shared" si="165"/>
        <v>21</v>
      </c>
      <c r="Z596" s="39">
        <f t="shared" si="166"/>
        <v>64.112326445321571</v>
      </c>
      <c r="AA596" s="119"/>
    </row>
    <row r="597" spans="1:27" x14ac:dyDescent="0.25">
      <c r="A597" s="34" t="s">
        <v>2846</v>
      </c>
      <c r="B597" s="36" t="s">
        <v>10</v>
      </c>
      <c r="C597" s="166" t="s">
        <v>197</v>
      </c>
      <c r="D597" s="166">
        <v>202</v>
      </c>
      <c r="E597" s="166" t="s">
        <v>3608</v>
      </c>
      <c r="F597" s="167" t="s">
        <v>3608</v>
      </c>
      <c r="G597" s="36" t="s">
        <v>249</v>
      </c>
      <c r="H597" s="36" t="s">
        <v>249</v>
      </c>
      <c r="I597" s="186" t="s">
        <v>197</v>
      </c>
      <c r="J597" s="168">
        <v>22</v>
      </c>
      <c r="K597" s="133">
        <v>0</v>
      </c>
      <c r="L597" s="150">
        <v>58.12</v>
      </c>
      <c r="M597" s="133">
        <v>0</v>
      </c>
      <c r="N597" s="133">
        <v>0</v>
      </c>
      <c r="O597" s="130">
        <v>457</v>
      </c>
      <c r="P597" s="37">
        <f t="shared" si="167"/>
        <v>1278.6399999999999</v>
      </c>
      <c r="Q597" s="38">
        <f t="shared" si="157"/>
        <v>18.369803063457333</v>
      </c>
      <c r="R597" s="35">
        <f t="shared" si="158"/>
        <v>0</v>
      </c>
      <c r="S597" s="35">
        <f t="shared" si="159"/>
        <v>0</v>
      </c>
      <c r="T597" s="139">
        <f t="shared" si="160"/>
        <v>0</v>
      </c>
      <c r="U597" s="35">
        <f t="shared" si="161"/>
        <v>26560.84</v>
      </c>
      <c r="V597" s="39" t="str">
        <f t="shared" si="162"/>
        <v>&lt;30 days</v>
      </c>
      <c r="W597" s="39">
        <f t="shared" si="163"/>
        <v>2</v>
      </c>
      <c r="X597" s="135" t="str">
        <f t="shared" si="164"/>
        <v>B</v>
      </c>
      <c r="Y597" s="39">
        <f t="shared" si="165"/>
        <v>14</v>
      </c>
      <c r="Z597" s="39">
        <f t="shared" si="166"/>
        <v>200.7472415485409</v>
      </c>
      <c r="AA597" s="119"/>
    </row>
    <row r="598" spans="1:27" x14ac:dyDescent="0.25">
      <c r="A598" s="34" t="s">
        <v>2847</v>
      </c>
      <c r="B598" s="36" t="s">
        <v>1024</v>
      </c>
      <c r="C598" s="166" t="s">
        <v>333</v>
      </c>
      <c r="D598" s="166">
        <v>202</v>
      </c>
      <c r="E598" s="166" t="s">
        <v>3608</v>
      </c>
      <c r="F598" s="167" t="s">
        <v>3608</v>
      </c>
      <c r="G598" s="36" t="s">
        <v>165</v>
      </c>
      <c r="H598" s="36" t="s">
        <v>235</v>
      </c>
      <c r="I598" s="186">
        <v>2100</v>
      </c>
      <c r="J598" s="168">
        <v>73</v>
      </c>
      <c r="K598" s="133">
        <v>0</v>
      </c>
      <c r="L598" s="150">
        <v>3.78</v>
      </c>
      <c r="M598" s="133">
        <v>0</v>
      </c>
      <c r="N598" s="133">
        <v>0</v>
      </c>
      <c r="O598" s="130">
        <v>0</v>
      </c>
      <c r="P598" s="37">
        <f t="shared" si="167"/>
        <v>275.94</v>
      </c>
      <c r="Q598" s="38" t="str">
        <f t="shared" si="157"/>
        <v/>
      </c>
      <c r="R598" s="35">
        <f t="shared" si="158"/>
        <v>0</v>
      </c>
      <c r="S598" s="35">
        <f t="shared" si="159"/>
        <v>0</v>
      </c>
      <c r="T598" s="139">
        <f t="shared" si="160"/>
        <v>0</v>
      </c>
      <c r="U598" s="35">
        <f t="shared" si="161"/>
        <v>0</v>
      </c>
      <c r="V598" s="39" t="str">
        <f t="shared" si="162"/>
        <v>Order specific</v>
      </c>
      <c r="W598" s="39" t="str">
        <f t="shared" si="163"/>
        <v>Order specific</v>
      </c>
      <c r="X598" s="135" t="str">
        <f t="shared" si="164"/>
        <v>C</v>
      </c>
      <c r="Y598" s="39" t="str">
        <f t="shared" si="165"/>
        <v/>
      </c>
      <c r="Z598" s="39">
        <f t="shared" si="166"/>
        <v>0</v>
      </c>
      <c r="AA598" s="119"/>
    </row>
    <row r="599" spans="1:27" x14ac:dyDescent="0.25">
      <c r="A599" s="34" t="s">
        <v>2848</v>
      </c>
      <c r="B599" s="36" t="s">
        <v>897</v>
      </c>
      <c r="C599" s="166" t="s">
        <v>243</v>
      </c>
      <c r="D599" s="166">
        <v>202</v>
      </c>
      <c r="E599" s="166" t="s">
        <v>3608</v>
      </c>
      <c r="F599" s="167" t="s">
        <v>3608</v>
      </c>
      <c r="G599" s="36" t="s">
        <v>244</v>
      </c>
      <c r="H599" s="36" t="s">
        <v>2370</v>
      </c>
      <c r="I599" s="186">
        <v>2600</v>
      </c>
      <c r="J599" s="168">
        <v>59</v>
      </c>
      <c r="K599" s="133">
        <v>64</v>
      </c>
      <c r="L599" s="150">
        <v>3.24</v>
      </c>
      <c r="M599" s="133">
        <v>0</v>
      </c>
      <c r="N599" s="133">
        <v>32</v>
      </c>
      <c r="O599" s="130">
        <v>452</v>
      </c>
      <c r="P599" s="37">
        <f t="shared" si="167"/>
        <v>191.16000000000003</v>
      </c>
      <c r="Q599" s="38">
        <f t="shared" si="157"/>
        <v>58.94911504424779</v>
      </c>
      <c r="R599" s="35">
        <f t="shared" si="158"/>
        <v>0</v>
      </c>
      <c r="S599" s="35">
        <f t="shared" si="159"/>
        <v>51.84</v>
      </c>
      <c r="T599" s="139">
        <f t="shared" si="160"/>
        <v>207.36</v>
      </c>
      <c r="U599" s="35">
        <f t="shared" si="161"/>
        <v>1464.48</v>
      </c>
      <c r="V599" s="39" t="str">
        <f t="shared" si="162"/>
        <v>&lt;90 days</v>
      </c>
      <c r="W599" s="39">
        <f t="shared" si="163"/>
        <v>3</v>
      </c>
      <c r="X599" s="135" t="str">
        <f t="shared" si="164"/>
        <v>C</v>
      </c>
      <c r="Y599" s="39">
        <f t="shared" si="165"/>
        <v>21</v>
      </c>
      <c r="Z599" s="39">
        <f t="shared" si="166"/>
        <v>81.22043673484707</v>
      </c>
      <c r="AA599" s="119"/>
    </row>
    <row r="600" spans="1:27" x14ac:dyDescent="0.25">
      <c r="A600" s="34" t="s">
        <v>2849</v>
      </c>
      <c r="B600" s="36" t="s">
        <v>1024</v>
      </c>
      <c r="C600" s="166" t="s">
        <v>333</v>
      </c>
      <c r="D600" s="166">
        <v>202</v>
      </c>
      <c r="E600" s="166" t="s">
        <v>3608</v>
      </c>
      <c r="F600" s="167" t="s">
        <v>3608</v>
      </c>
      <c r="G600" s="36" t="s">
        <v>165</v>
      </c>
      <c r="H600" s="36" t="s">
        <v>235</v>
      </c>
      <c r="I600" s="186">
        <v>2100</v>
      </c>
      <c r="J600" s="168">
        <v>63</v>
      </c>
      <c r="K600" s="133">
        <v>0</v>
      </c>
      <c r="L600" s="150">
        <v>4.21</v>
      </c>
      <c r="M600" s="133">
        <v>0</v>
      </c>
      <c r="N600" s="133">
        <v>0</v>
      </c>
      <c r="O600" s="130">
        <v>0</v>
      </c>
      <c r="P600" s="37">
        <f t="shared" si="167"/>
        <v>265.23</v>
      </c>
      <c r="Q600" s="38" t="str">
        <f t="shared" si="157"/>
        <v/>
      </c>
      <c r="R600" s="35">
        <f t="shared" si="158"/>
        <v>0</v>
      </c>
      <c r="S600" s="35">
        <f t="shared" si="159"/>
        <v>0</v>
      </c>
      <c r="T600" s="139">
        <f t="shared" si="160"/>
        <v>0</v>
      </c>
      <c r="U600" s="35">
        <f t="shared" si="161"/>
        <v>0</v>
      </c>
      <c r="V600" s="39" t="str">
        <f t="shared" si="162"/>
        <v>Order specific</v>
      </c>
      <c r="W600" s="39" t="str">
        <f t="shared" si="163"/>
        <v>Order specific</v>
      </c>
      <c r="X600" s="135" t="str">
        <f t="shared" si="164"/>
        <v>C</v>
      </c>
      <c r="Y600" s="39" t="str">
        <f t="shared" si="165"/>
        <v/>
      </c>
      <c r="Z600" s="39">
        <f t="shared" si="166"/>
        <v>0</v>
      </c>
      <c r="AA600" s="119"/>
    </row>
    <row r="601" spans="1:27" x14ac:dyDescent="0.25">
      <c r="A601" s="34" t="s">
        <v>2850</v>
      </c>
      <c r="B601" s="36" t="s">
        <v>1025</v>
      </c>
      <c r="C601" s="166" t="s">
        <v>197</v>
      </c>
      <c r="D601" s="166">
        <v>202</v>
      </c>
      <c r="E601" s="166" t="s">
        <v>3608</v>
      </c>
      <c r="F601" s="167" t="s">
        <v>3608</v>
      </c>
      <c r="G601" s="36" t="s">
        <v>249</v>
      </c>
      <c r="H601" s="36" t="s">
        <v>249</v>
      </c>
      <c r="I601" s="186" t="s">
        <v>197</v>
      </c>
      <c r="J601" s="168">
        <v>23</v>
      </c>
      <c r="K601" s="133">
        <v>0</v>
      </c>
      <c r="L601" s="150">
        <v>8.32</v>
      </c>
      <c r="M601" s="133">
        <v>0</v>
      </c>
      <c r="N601" s="133">
        <v>0</v>
      </c>
      <c r="O601" s="130">
        <v>451</v>
      </c>
      <c r="P601" s="37">
        <f t="shared" si="167"/>
        <v>191.36</v>
      </c>
      <c r="Q601" s="38">
        <f t="shared" si="157"/>
        <v>50.986696230598668</v>
      </c>
      <c r="R601" s="35">
        <f t="shared" si="158"/>
        <v>0</v>
      </c>
      <c r="S601" s="35">
        <f t="shared" si="159"/>
        <v>0</v>
      </c>
      <c r="T601" s="139">
        <f t="shared" si="160"/>
        <v>0</v>
      </c>
      <c r="U601" s="35">
        <f t="shared" si="161"/>
        <v>3752.32</v>
      </c>
      <c r="V601" s="39" t="str">
        <f t="shared" si="162"/>
        <v>&lt;90 days</v>
      </c>
      <c r="W601" s="39">
        <f t="shared" si="163"/>
        <v>3</v>
      </c>
      <c r="X601" s="135" t="str">
        <f t="shared" si="164"/>
        <v>C</v>
      </c>
      <c r="Y601" s="39">
        <f t="shared" si="165"/>
        <v>21</v>
      </c>
      <c r="Z601" s="39">
        <f t="shared" si="166"/>
        <v>74.279136438356176</v>
      </c>
      <c r="AA601" s="119"/>
    </row>
    <row r="602" spans="1:27" x14ac:dyDescent="0.25">
      <c r="A602" s="34" t="s">
        <v>2851</v>
      </c>
      <c r="B602" s="36" t="s">
        <v>1026</v>
      </c>
      <c r="C602" s="166" t="s">
        <v>243</v>
      </c>
      <c r="D602" s="166">
        <v>202</v>
      </c>
      <c r="E602" s="166" t="s">
        <v>3608</v>
      </c>
      <c r="F602" s="167" t="s">
        <v>3608</v>
      </c>
      <c r="G602" s="36" t="s">
        <v>244</v>
      </c>
      <c r="H602" s="36" t="s">
        <v>2370</v>
      </c>
      <c r="I602" s="186">
        <v>2600</v>
      </c>
      <c r="J602" s="168">
        <v>63</v>
      </c>
      <c r="K602" s="133">
        <v>120</v>
      </c>
      <c r="L602" s="150">
        <v>4.8600000000000003</v>
      </c>
      <c r="M602" s="133">
        <v>0</v>
      </c>
      <c r="N602" s="133">
        <v>30</v>
      </c>
      <c r="O602" s="130">
        <v>507</v>
      </c>
      <c r="P602" s="37">
        <f t="shared" si="167"/>
        <v>306.18</v>
      </c>
      <c r="Q602" s="38">
        <f t="shared" si="157"/>
        <v>16.558185404339252</v>
      </c>
      <c r="R602" s="35">
        <f t="shared" si="158"/>
        <v>0</v>
      </c>
      <c r="S602" s="35">
        <f t="shared" si="159"/>
        <v>72.900000000000006</v>
      </c>
      <c r="T602" s="139">
        <f t="shared" si="160"/>
        <v>583.20000000000005</v>
      </c>
      <c r="U602" s="35">
        <f t="shared" si="161"/>
        <v>2464.02</v>
      </c>
      <c r="V602" s="39" t="str">
        <f t="shared" si="162"/>
        <v>&lt;30 days</v>
      </c>
      <c r="W602" s="39">
        <f t="shared" si="163"/>
        <v>3</v>
      </c>
      <c r="X602" s="135" t="str">
        <f t="shared" si="164"/>
        <v>C</v>
      </c>
      <c r="Y602" s="39">
        <f t="shared" si="165"/>
        <v>21</v>
      </c>
      <c r="Z602" s="39">
        <f t="shared" si="166"/>
        <v>0</v>
      </c>
      <c r="AA602" s="119"/>
    </row>
    <row r="603" spans="1:27" x14ac:dyDescent="0.25">
      <c r="A603" s="34" t="s">
        <v>2852</v>
      </c>
      <c r="B603" s="36" t="s">
        <v>1027</v>
      </c>
      <c r="C603" s="166" t="s">
        <v>197</v>
      </c>
      <c r="D603" s="166">
        <v>202</v>
      </c>
      <c r="E603" s="166" t="s">
        <v>3608</v>
      </c>
      <c r="F603" s="167" t="s">
        <v>3608</v>
      </c>
      <c r="G603" s="36" t="s">
        <v>249</v>
      </c>
      <c r="H603" s="36" t="s">
        <v>249</v>
      </c>
      <c r="I603" s="186" t="s">
        <v>197</v>
      </c>
      <c r="J603" s="168">
        <v>95</v>
      </c>
      <c r="K603" s="133">
        <v>0</v>
      </c>
      <c r="L603" s="150">
        <v>60</v>
      </c>
      <c r="M603" s="133">
        <v>0</v>
      </c>
      <c r="N603" s="133">
        <v>0</v>
      </c>
      <c r="O603" s="130">
        <v>3275</v>
      </c>
      <c r="P603" s="37">
        <f t="shared" si="167"/>
        <v>5700</v>
      </c>
      <c r="Q603" s="38">
        <f t="shared" si="157"/>
        <v>7.0213740458015268</v>
      </c>
      <c r="R603" s="35">
        <f t="shared" si="158"/>
        <v>0</v>
      </c>
      <c r="S603" s="35">
        <f t="shared" si="159"/>
        <v>0</v>
      </c>
      <c r="T603" s="139">
        <f t="shared" si="160"/>
        <v>0</v>
      </c>
      <c r="U603" s="35">
        <f t="shared" si="161"/>
        <v>196500</v>
      </c>
      <c r="V603" s="39" t="str">
        <f t="shared" si="162"/>
        <v>&lt;15 days</v>
      </c>
      <c r="W603" s="39">
        <f t="shared" si="163"/>
        <v>1</v>
      </c>
      <c r="X603" s="135" t="str">
        <f t="shared" si="164"/>
        <v>B</v>
      </c>
      <c r="Y603" s="39">
        <f t="shared" si="165"/>
        <v>7</v>
      </c>
      <c r="Z603" s="39">
        <f t="shared" si="166"/>
        <v>11.452054794520773</v>
      </c>
      <c r="AA603" s="119"/>
    </row>
    <row r="604" spans="1:27" x14ac:dyDescent="0.25">
      <c r="A604" s="34" t="s">
        <v>2853</v>
      </c>
      <c r="B604" s="36" t="s">
        <v>1028</v>
      </c>
      <c r="C604" s="166" t="s">
        <v>419</v>
      </c>
      <c r="D604" s="166">
        <v>212</v>
      </c>
      <c r="E604" s="166" t="s">
        <v>3608</v>
      </c>
      <c r="F604" s="167" t="s">
        <v>3608</v>
      </c>
      <c r="G604" s="36" t="s">
        <v>165</v>
      </c>
      <c r="H604" s="36" t="s">
        <v>235</v>
      </c>
      <c r="I604" s="186">
        <v>2100</v>
      </c>
      <c r="J604" s="168">
        <v>30</v>
      </c>
      <c r="K604" s="133">
        <v>0</v>
      </c>
      <c r="L604" s="150">
        <v>2.89</v>
      </c>
      <c r="M604" s="133">
        <v>0</v>
      </c>
      <c r="N604" s="133">
        <v>0</v>
      </c>
      <c r="O604" s="130">
        <v>12</v>
      </c>
      <c r="P604" s="37">
        <f t="shared" si="167"/>
        <v>86.7</v>
      </c>
      <c r="Q604" s="38">
        <f t="shared" si="157"/>
        <v>2889.5833333333335</v>
      </c>
      <c r="R604" s="35">
        <f t="shared" si="158"/>
        <v>0</v>
      </c>
      <c r="S604" s="35">
        <f t="shared" si="159"/>
        <v>0</v>
      </c>
      <c r="T604" s="139">
        <f t="shared" si="160"/>
        <v>0</v>
      </c>
      <c r="U604" s="35">
        <f t="shared" si="161"/>
        <v>34.68</v>
      </c>
      <c r="V604" s="39" t="str">
        <f t="shared" si="162"/>
        <v>Order specific</v>
      </c>
      <c r="W604" s="39" t="str">
        <f t="shared" si="163"/>
        <v>Order specific</v>
      </c>
      <c r="X604" s="135" t="str">
        <f t="shared" si="164"/>
        <v>C</v>
      </c>
      <c r="Y604" s="39" t="str">
        <f t="shared" si="165"/>
        <v/>
      </c>
      <c r="Z604" s="39">
        <f t="shared" si="166"/>
        <v>0</v>
      </c>
      <c r="AA604" s="119"/>
    </row>
    <row r="605" spans="1:27" x14ac:dyDescent="0.25">
      <c r="A605" s="34" t="s">
        <v>2854</v>
      </c>
      <c r="B605" s="36" t="s">
        <v>1029</v>
      </c>
      <c r="C605" s="166" t="s">
        <v>197</v>
      </c>
      <c r="D605" s="166">
        <v>202</v>
      </c>
      <c r="E605" s="166" t="s">
        <v>3608</v>
      </c>
      <c r="F605" s="167" t="s">
        <v>3608</v>
      </c>
      <c r="G605" s="36" t="s">
        <v>249</v>
      </c>
      <c r="H605" s="36" t="s">
        <v>249</v>
      </c>
      <c r="I605" s="186" t="s">
        <v>197</v>
      </c>
      <c r="J605" s="168">
        <v>8</v>
      </c>
      <c r="K605" s="133">
        <v>0</v>
      </c>
      <c r="L605" s="150">
        <v>7</v>
      </c>
      <c r="M605" s="133">
        <v>0</v>
      </c>
      <c r="N605" s="133">
        <v>0</v>
      </c>
      <c r="O605" s="130">
        <v>0</v>
      </c>
      <c r="P605" s="37">
        <f t="shared" si="167"/>
        <v>56</v>
      </c>
      <c r="Q605" s="38" t="str">
        <f t="shared" si="157"/>
        <v/>
      </c>
      <c r="R605" s="35">
        <f t="shared" si="158"/>
        <v>0</v>
      </c>
      <c r="S605" s="35">
        <f t="shared" si="159"/>
        <v>0</v>
      </c>
      <c r="T605" s="139">
        <f t="shared" si="160"/>
        <v>0</v>
      </c>
      <c r="U605" s="35">
        <f t="shared" si="161"/>
        <v>0</v>
      </c>
      <c r="V605" s="39" t="str">
        <f t="shared" si="162"/>
        <v>&gt;90 days</v>
      </c>
      <c r="W605" s="39">
        <f t="shared" si="163"/>
        <v>4</v>
      </c>
      <c r="X605" s="135" t="str">
        <f t="shared" si="164"/>
        <v>C</v>
      </c>
      <c r="Y605" s="39">
        <f t="shared" si="165"/>
        <v>0</v>
      </c>
      <c r="Z605" s="39">
        <f t="shared" si="166"/>
        <v>36.96</v>
      </c>
      <c r="AA605" s="119"/>
    </row>
    <row r="606" spans="1:27" x14ac:dyDescent="0.25">
      <c r="A606" s="34" t="s">
        <v>2855</v>
      </c>
      <c r="B606" s="36" t="s">
        <v>1030</v>
      </c>
      <c r="C606" s="166" t="s">
        <v>197</v>
      </c>
      <c r="D606" s="166">
        <v>219</v>
      </c>
      <c r="E606" s="166" t="s">
        <v>3608</v>
      </c>
      <c r="F606" s="167" t="s">
        <v>3608</v>
      </c>
      <c r="G606" s="36" t="s">
        <v>249</v>
      </c>
      <c r="H606" s="36" t="s">
        <v>249</v>
      </c>
      <c r="I606" s="186" t="s">
        <v>197</v>
      </c>
      <c r="J606" s="168">
        <v>44</v>
      </c>
      <c r="K606" s="133">
        <v>0</v>
      </c>
      <c r="L606" s="150">
        <v>3.81</v>
      </c>
      <c r="M606" s="133">
        <v>0</v>
      </c>
      <c r="N606" s="133">
        <v>0</v>
      </c>
      <c r="O606" s="130">
        <v>168</v>
      </c>
      <c r="P606" s="37">
        <f t="shared" si="167"/>
        <v>167.64000000000001</v>
      </c>
      <c r="Q606" s="38">
        <f t="shared" si="157"/>
        <v>17.38095238095238</v>
      </c>
      <c r="R606" s="35">
        <f t="shared" si="158"/>
        <v>0</v>
      </c>
      <c r="S606" s="35">
        <f t="shared" si="159"/>
        <v>0</v>
      </c>
      <c r="T606" s="139">
        <f t="shared" si="160"/>
        <v>0</v>
      </c>
      <c r="U606" s="35">
        <f t="shared" si="161"/>
        <v>640.08000000000004</v>
      </c>
      <c r="V606" s="39" t="str">
        <f t="shared" si="162"/>
        <v>&lt;30 days</v>
      </c>
      <c r="W606" s="39">
        <f t="shared" si="163"/>
        <v>3</v>
      </c>
      <c r="X606" s="135" t="str">
        <f t="shared" si="164"/>
        <v>C</v>
      </c>
      <c r="Y606" s="39">
        <f t="shared" si="165"/>
        <v>21</v>
      </c>
      <c r="Z606" s="39">
        <f t="shared" si="166"/>
        <v>0</v>
      </c>
      <c r="AA606" s="119"/>
    </row>
    <row r="607" spans="1:27" x14ac:dyDescent="0.25">
      <c r="A607" s="34" t="s">
        <v>2856</v>
      </c>
      <c r="B607" s="36" t="s">
        <v>425</v>
      </c>
      <c r="C607" s="166" t="s">
        <v>243</v>
      </c>
      <c r="D607" s="166">
        <v>202</v>
      </c>
      <c r="E607" s="166" t="s">
        <v>3608</v>
      </c>
      <c r="F607" s="167" t="s">
        <v>3608</v>
      </c>
      <c r="G607" s="36" t="s">
        <v>244</v>
      </c>
      <c r="H607" s="36" t="s">
        <v>2370</v>
      </c>
      <c r="I607" s="186">
        <v>2600</v>
      </c>
      <c r="J607" s="168">
        <v>44</v>
      </c>
      <c r="K607" s="133">
        <v>80</v>
      </c>
      <c r="L607" s="150">
        <v>3.92</v>
      </c>
      <c r="M607" s="133">
        <v>0</v>
      </c>
      <c r="N607" s="133">
        <v>20</v>
      </c>
      <c r="O607" s="130">
        <v>451</v>
      </c>
      <c r="P607" s="37">
        <f t="shared" si="167"/>
        <v>172.48</v>
      </c>
      <c r="Q607" s="38">
        <f t="shared" si="157"/>
        <v>35.609756097560975</v>
      </c>
      <c r="R607" s="35">
        <f t="shared" si="158"/>
        <v>0</v>
      </c>
      <c r="S607" s="35">
        <f t="shared" si="159"/>
        <v>39.200000000000003</v>
      </c>
      <c r="T607" s="139">
        <f t="shared" si="160"/>
        <v>313.60000000000002</v>
      </c>
      <c r="U607" s="35">
        <f t="shared" si="161"/>
        <v>1767.92</v>
      </c>
      <c r="V607" s="39" t="str">
        <f t="shared" si="162"/>
        <v>&lt;90 days</v>
      </c>
      <c r="W607" s="39">
        <f t="shared" si="163"/>
        <v>3</v>
      </c>
      <c r="X607" s="135" t="str">
        <f t="shared" si="164"/>
        <v>C</v>
      </c>
      <c r="Y607" s="39">
        <f t="shared" si="165"/>
        <v>21</v>
      </c>
      <c r="Z607" s="39">
        <f t="shared" si="166"/>
        <v>46.704276164383565</v>
      </c>
      <c r="AA607" s="119"/>
    </row>
    <row r="608" spans="1:27" x14ac:dyDescent="0.25">
      <c r="A608" s="34" t="s">
        <v>2857</v>
      </c>
      <c r="B608" s="36" t="s">
        <v>26</v>
      </c>
      <c r="C608" s="166" t="s">
        <v>243</v>
      </c>
      <c r="D608" s="166">
        <v>202</v>
      </c>
      <c r="E608" s="166" t="s">
        <v>3608</v>
      </c>
      <c r="F608" s="167" t="s">
        <v>3608</v>
      </c>
      <c r="G608" s="36" t="s">
        <v>244</v>
      </c>
      <c r="H608" s="36" t="s">
        <v>2370</v>
      </c>
      <c r="I608" s="186">
        <v>2600</v>
      </c>
      <c r="J608" s="168">
        <v>458</v>
      </c>
      <c r="K608" s="133">
        <v>0</v>
      </c>
      <c r="L608" s="150">
        <v>4.37</v>
      </c>
      <c r="M608" s="133">
        <v>0</v>
      </c>
      <c r="N608" s="133">
        <v>150</v>
      </c>
      <c r="O608" s="130">
        <v>2</v>
      </c>
      <c r="P608" s="37">
        <f t="shared" si="167"/>
        <v>2001.46</v>
      </c>
      <c r="Q608" s="38">
        <f t="shared" si="157"/>
        <v>8030</v>
      </c>
      <c r="R608" s="35">
        <f t="shared" si="158"/>
        <v>0</v>
      </c>
      <c r="S608" s="35">
        <f t="shared" si="159"/>
        <v>327.75</v>
      </c>
      <c r="T608" s="139">
        <f t="shared" si="160"/>
        <v>0</v>
      </c>
      <c r="U608" s="35">
        <f t="shared" si="161"/>
        <v>8.74</v>
      </c>
      <c r="V608" s="39" t="str">
        <f t="shared" si="162"/>
        <v>&gt;90 days</v>
      </c>
      <c r="W608" s="39">
        <f t="shared" si="163"/>
        <v>3</v>
      </c>
      <c r="X608" s="135" t="str">
        <f t="shared" si="164"/>
        <v>B</v>
      </c>
      <c r="Y608" s="39">
        <f t="shared" si="165"/>
        <v>21</v>
      </c>
      <c r="Z608" s="39">
        <f t="shared" si="166"/>
        <v>1317.5090252054795</v>
      </c>
      <c r="AA608" s="119"/>
    </row>
    <row r="609" spans="1:27" x14ac:dyDescent="0.25">
      <c r="A609" s="34" t="s">
        <v>2858</v>
      </c>
      <c r="B609" s="36" t="s">
        <v>1031</v>
      </c>
      <c r="C609" s="166" t="s">
        <v>419</v>
      </c>
      <c r="D609" s="166">
        <v>212</v>
      </c>
      <c r="E609" s="166" t="s">
        <v>3608</v>
      </c>
      <c r="F609" s="167" t="s">
        <v>3608</v>
      </c>
      <c r="G609" s="36" t="s">
        <v>165</v>
      </c>
      <c r="H609" s="36" t="s">
        <v>235</v>
      </c>
      <c r="I609" s="186">
        <v>2100</v>
      </c>
      <c r="J609" s="168">
        <v>5</v>
      </c>
      <c r="K609" s="133">
        <v>0</v>
      </c>
      <c r="L609" s="150">
        <v>298.68</v>
      </c>
      <c r="M609" s="133">
        <v>0</v>
      </c>
      <c r="N609" s="133">
        <v>0</v>
      </c>
      <c r="O609" s="130">
        <v>0</v>
      </c>
      <c r="P609" s="37">
        <f t="shared" si="167"/>
        <v>1493.4</v>
      </c>
      <c r="Q609" s="38" t="str">
        <f t="shared" si="157"/>
        <v/>
      </c>
      <c r="R609" s="35">
        <f t="shared" si="158"/>
        <v>0</v>
      </c>
      <c r="S609" s="35">
        <f t="shared" si="159"/>
        <v>0</v>
      </c>
      <c r="T609" s="139">
        <f t="shared" si="160"/>
        <v>0</v>
      </c>
      <c r="U609" s="35">
        <f t="shared" si="161"/>
        <v>0</v>
      </c>
      <c r="V609" s="39" t="str">
        <f t="shared" si="162"/>
        <v>Order specific</v>
      </c>
      <c r="W609" s="39" t="str">
        <f t="shared" si="163"/>
        <v>Order specific</v>
      </c>
      <c r="X609" s="135" t="str">
        <f t="shared" si="164"/>
        <v>B</v>
      </c>
      <c r="Y609" s="39" t="str">
        <f t="shared" si="165"/>
        <v/>
      </c>
      <c r="Z609" s="39">
        <f t="shared" si="166"/>
        <v>0</v>
      </c>
      <c r="AA609" s="119"/>
    </row>
    <row r="610" spans="1:27" x14ac:dyDescent="0.25">
      <c r="A610" s="34" t="s">
        <v>2859</v>
      </c>
      <c r="B610" s="36" t="s">
        <v>1032</v>
      </c>
      <c r="C610" s="166" t="s">
        <v>419</v>
      </c>
      <c r="D610" s="166">
        <v>202</v>
      </c>
      <c r="E610" s="166" t="s">
        <v>3608</v>
      </c>
      <c r="F610" s="167" t="s">
        <v>3608</v>
      </c>
      <c r="G610" s="36" t="s">
        <v>165</v>
      </c>
      <c r="H610" s="36" t="s">
        <v>235</v>
      </c>
      <c r="I610" s="186">
        <v>2100</v>
      </c>
      <c r="J610" s="168">
        <v>6</v>
      </c>
      <c r="K610" s="133">
        <v>0</v>
      </c>
      <c r="L610" s="150">
        <v>255.59</v>
      </c>
      <c r="M610" s="133">
        <v>0</v>
      </c>
      <c r="N610" s="133">
        <v>0</v>
      </c>
      <c r="O610" s="130">
        <v>0</v>
      </c>
      <c r="P610" s="37">
        <f t="shared" si="167"/>
        <v>1533.54</v>
      </c>
      <c r="Q610" s="38" t="str">
        <f t="shared" si="157"/>
        <v/>
      </c>
      <c r="R610" s="35">
        <f t="shared" si="158"/>
        <v>0</v>
      </c>
      <c r="S610" s="35">
        <f t="shared" si="159"/>
        <v>0</v>
      </c>
      <c r="T610" s="139">
        <f t="shared" si="160"/>
        <v>0</v>
      </c>
      <c r="U610" s="35">
        <f t="shared" si="161"/>
        <v>0</v>
      </c>
      <c r="V610" s="39" t="str">
        <f t="shared" si="162"/>
        <v>Order specific</v>
      </c>
      <c r="W610" s="39" t="str">
        <f t="shared" si="163"/>
        <v>Order specific</v>
      </c>
      <c r="X610" s="135" t="str">
        <f t="shared" si="164"/>
        <v>B</v>
      </c>
      <c r="Y610" s="39" t="str">
        <f t="shared" si="165"/>
        <v/>
      </c>
      <c r="Z610" s="39">
        <f t="shared" si="166"/>
        <v>0</v>
      </c>
      <c r="AA610" s="119"/>
    </row>
    <row r="611" spans="1:27" x14ac:dyDescent="0.25">
      <c r="A611" s="34" t="s">
        <v>2860</v>
      </c>
      <c r="B611" s="36" t="s">
        <v>1033</v>
      </c>
      <c r="C611" s="166" t="s">
        <v>419</v>
      </c>
      <c r="D611" s="166">
        <v>212</v>
      </c>
      <c r="E611" s="166" t="s">
        <v>3608</v>
      </c>
      <c r="F611" s="167" t="s">
        <v>3608</v>
      </c>
      <c r="G611" s="36" t="s">
        <v>165</v>
      </c>
      <c r="H611" s="36" t="s">
        <v>235</v>
      </c>
      <c r="I611" s="186">
        <v>2100</v>
      </c>
      <c r="J611" s="168">
        <v>6</v>
      </c>
      <c r="K611" s="133">
        <v>0</v>
      </c>
      <c r="L611" s="150">
        <v>151.63</v>
      </c>
      <c r="M611" s="133">
        <v>0</v>
      </c>
      <c r="N611" s="133">
        <v>0</v>
      </c>
      <c r="O611" s="130">
        <v>0</v>
      </c>
      <c r="P611" s="37">
        <f t="shared" si="167"/>
        <v>909.78</v>
      </c>
      <c r="Q611" s="38" t="str">
        <f t="shared" si="157"/>
        <v/>
      </c>
      <c r="R611" s="35">
        <f t="shared" si="158"/>
        <v>0</v>
      </c>
      <c r="S611" s="35">
        <f t="shared" si="159"/>
        <v>0</v>
      </c>
      <c r="T611" s="139">
        <f t="shared" si="160"/>
        <v>0</v>
      </c>
      <c r="U611" s="35">
        <f t="shared" si="161"/>
        <v>0</v>
      </c>
      <c r="V611" s="39" t="str">
        <f t="shared" si="162"/>
        <v>Order specific</v>
      </c>
      <c r="W611" s="39" t="str">
        <f t="shared" si="163"/>
        <v>Order specific</v>
      </c>
      <c r="X611" s="135" t="str">
        <f t="shared" si="164"/>
        <v>B</v>
      </c>
      <c r="Y611" s="39" t="str">
        <f t="shared" si="165"/>
        <v/>
      </c>
      <c r="Z611" s="39">
        <f t="shared" si="166"/>
        <v>0</v>
      </c>
      <c r="AA611" s="119"/>
    </row>
    <row r="612" spans="1:27" x14ac:dyDescent="0.25">
      <c r="A612" s="34" t="s">
        <v>1034</v>
      </c>
      <c r="B612" s="36" t="s">
        <v>1035</v>
      </c>
      <c r="C612" s="166" t="s">
        <v>276</v>
      </c>
      <c r="D612" s="166">
        <v>219</v>
      </c>
      <c r="E612" s="166" t="s">
        <v>3608</v>
      </c>
      <c r="F612" s="167" t="s">
        <v>3608</v>
      </c>
      <c r="G612" s="36" t="s">
        <v>165</v>
      </c>
      <c r="H612" s="36" t="s">
        <v>235</v>
      </c>
      <c r="I612" s="186">
        <v>2100</v>
      </c>
      <c r="J612" s="168">
        <v>1</v>
      </c>
      <c r="K612" s="133">
        <v>0</v>
      </c>
      <c r="L612" s="150">
        <v>10.09</v>
      </c>
      <c r="M612" s="133">
        <v>0</v>
      </c>
      <c r="N612" s="133">
        <v>0</v>
      </c>
      <c r="O612" s="130">
        <v>10</v>
      </c>
      <c r="P612" s="37">
        <f t="shared" si="167"/>
        <v>10.09</v>
      </c>
      <c r="Q612" s="38">
        <f t="shared" si="157"/>
        <v>219</v>
      </c>
      <c r="R612" s="35">
        <f t="shared" si="158"/>
        <v>0</v>
      </c>
      <c r="S612" s="35">
        <f t="shared" si="159"/>
        <v>0</v>
      </c>
      <c r="T612" s="139">
        <f t="shared" si="160"/>
        <v>0</v>
      </c>
      <c r="U612" s="35">
        <f t="shared" si="161"/>
        <v>100.9</v>
      </c>
      <c r="V612" s="39" t="str">
        <f t="shared" si="162"/>
        <v>Order specific</v>
      </c>
      <c r="W612" s="39" t="str">
        <f t="shared" si="163"/>
        <v>Order specific</v>
      </c>
      <c r="X612" s="135" t="str">
        <f t="shared" si="164"/>
        <v>C</v>
      </c>
      <c r="Y612" s="39" t="str">
        <f t="shared" si="165"/>
        <v/>
      </c>
      <c r="Z612" s="39">
        <f t="shared" si="166"/>
        <v>0</v>
      </c>
      <c r="AA612" s="119"/>
    </row>
    <row r="613" spans="1:27" x14ac:dyDescent="0.25">
      <c r="A613" s="34" t="s">
        <v>1036</v>
      </c>
      <c r="B613" s="36" t="s">
        <v>1037</v>
      </c>
      <c r="C613" s="166" t="s">
        <v>276</v>
      </c>
      <c r="D613" s="166">
        <v>219</v>
      </c>
      <c r="E613" s="166" t="s">
        <v>3608</v>
      </c>
      <c r="F613" s="167" t="s">
        <v>3608</v>
      </c>
      <c r="G613" s="36" t="s">
        <v>165</v>
      </c>
      <c r="H613" s="36" t="s">
        <v>235</v>
      </c>
      <c r="I613" s="186">
        <v>2100</v>
      </c>
      <c r="J613" s="168">
        <v>2</v>
      </c>
      <c r="K613" s="133">
        <v>0</v>
      </c>
      <c r="L613" s="150">
        <v>10.94</v>
      </c>
      <c r="M613" s="133">
        <v>0</v>
      </c>
      <c r="N613" s="133">
        <v>0</v>
      </c>
      <c r="O613" s="130">
        <v>15</v>
      </c>
      <c r="P613" s="37">
        <f t="shared" si="167"/>
        <v>21.88</v>
      </c>
      <c r="Q613" s="38">
        <f t="shared" si="157"/>
        <v>24.333333333333332</v>
      </c>
      <c r="R613" s="35">
        <f t="shared" si="158"/>
        <v>0</v>
      </c>
      <c r="S613" s="35">
        <f t="shared" si="159"/>
        <v>0</v>
      </c>
      <c r="T613" s="139">
        <f t="shared" si="160"/>
        <v>0</v>
      </c>
      <c r="U613" s="35">
        <f t="shared" si="161"/>
        <v>164.1</v>
      </c>
      <c r="V613" s="39" t="str">
        <f t="shared" si="162"/>
        <v>Order specific</v>
      </c>
      <c r="W613" s="39" t="str">
        <f t="shared" si="163"/>
        <v>Order specific</v>
      </c>
      <c r="X613" s="135" t="str">
        <f t="shared" si="164"/>
        <v>C</v>
      </c>
      <c r="Y613" s="39" t="str">
        <f t="shared" si="165"/>
        <v/>
      </c>
      <c r="Z613" s="39">
        <f t="shared" si="166"/>
        <v>0</v>
      </c>
      <c r="AA613" s="119"/>
    </row>
    <row r="614" spans="1:27" x14ac:dyDescent="0.25">
      <c r="A614" s="34" t="s">
        <v>1038</v>
      </c>
      <c r="B614" s="36" t="s">
        <v>1039</v>
      </c>
      <c r="C614" s="166" t="s">
        <v>276</v>
      </c>
      <c r="D614" s="166">
        <v>219</v>
      </c>
      <c r="E614" s="166" t="s">
        <v>3608</v>
      </c>
      <c r="F614" s="167" t="s">
        <v>3608</v>
      </c>
      <c r="G614" s="36" t="s">
        <v>165</v>
      </c>
      <c r="H614" s="36" t="s">
        <v>235</v>
      </c>
      <c r="I614" s="186">
        <v>2100</v>
      </c>
      <c r="J614" s="168">
        <v>5</v>
      </c>
      <c r="K614" s="133">
        <v>0</v>
      </c>
      <c r="L614" s="150">
        <v>10.94</v>
      </c>
      <c r="M614" s="133">
        <v>0</v>
      </c>
      <c r="N614" s="133">
        <v>0</v>
      </c>
      <c r="O614" s="130">
        <v>12</v>
      </c>
      <c r="P614" s="37">
        <f t="shared" si="167"/>
        <v>54.699999999999996</v>
      </c>
      <c r="Q614" s="38">
        <f t="shared" si="157"/>
        <v>60.833333333333329</v>
      </c>
      <c r="R614" s="35">
        <f t="shared" si="158"/>
        <v>0</v>
      </c>
      <c r="S614" s="35">
        <f t="shared" si="159"/>
        <v>0</v>
      </c>
      <c r="T614" s="139">
        <f t="shared" si="160"/>
        <v>0</v>
      </c>
      <c r="U614" s="35">
        <f t="shared" si="161"/>
        <v>131.28</v>
      </c>
      <c r="V614" s="39" t="str">
        <f t="shared" si="162"/>
        <v>Order specific</v>
      </c>
      <c r="W614" s="39" t="str">
        <f t="shared" si="163"/>
        <v>Order specific</v>
      </c>
      <c r="X614" s="135" t="str">
        <f t="shared" si="164"/>
        <v>C</v>
      </c>
      <c r="Y614" s="39" t="str">
        <f t="shared" si="165"/>
        <v/>
      </c>
      <c r="Z614" s="39">
        <f t="shared" si="166"/>
        <v>0</v>
      </c>
      <c r="AA614" s="119"/>
    </row>
    <row r="615" spans="1:27" x14ac:dyDescent="0.25">
      <c r="A615" s="34" t="s">
        <v>1040</v>
      </c>
      <c r="B615" s="36" t="s">
        <v>1041</v>
      </c>
      <c r="C615" s="166" t="s">
        <v>276</v>
      </c>
      <c r="D615" s="166">
        <v>219</v>
      </c>
      <c r="E615" s="166" t="s">
        <v>3608</v>
      </c>
      <c r="F615" s="167" t="s">
        <v>3608</v>
      </c>
      <c r="G615" s="36" t="s">
        <v>165</v>
      </c>
      <c r="H615" s="36" t="s">
        <v>235</v>
      </c>
      <c r="I615" s="186">
        <v>2100</v>
      </c>
      <c r="J615" s="168">
        <v>8</v>
      </c>
      <c r="K615" s="133">
        <v>0</v>
      </c>
      <c r="L615" s="150">
        <v>1.8</v>
      </c>
      <c r="M615" s="133">
        <v>0</v>
      </c>
      <c r="N615" s="133">
        <v>0</v>
      </c>
      <c r="O615" s="130">
        <v>20</v>
      </c>
      <c r="P615" s="37">
        <f t="shared" si="167"/>
        <v>14.4</v>
      </c>
      <c r="Q615" s="38">
        <f t="shared" si="157"/>
        <v>91.25</v>
      </c>
      <c r="R615" s="35">
        <f t="shared" si="158"/>
        <v>0</v>
      </c>
      <c r="S615" s="35">
        <f t="shared" si="159"/>
        <v>0</v>
      </c>
      <c r="T615" s="139">
        <f t="shared" si="160"/>
        <v>0</v>
      </c>
      <c r="U615" s="35">
        <f t="shared" si="161"/>
        <v>36</v>
      </c>
      <c r="V615" s="39" t="str">
        <f t="shared" si="162"/>
        <v>Order specific</v>
      </c>
      <c r="W615" s="39" t="str">
        <f t="shared" si="163"/>
        <v>Order specific</v>
      </c>
      <c r="X615" s="135" t="str">
        <f t="shared" si="164"/>
        <v>C</v>
      </c>
      <c r="Y615" s="39" t="str">
        <f t="shared" si="165"/>
        <v/>
      </c>
      <c r="Z615" s="39">
        <f t="shared" si="166"/>
        <v>0</v>
      </c>
      <c r="AA615" s="119"/>
    </row>
    <row r="616" spans="1:27" x14ac:dyDescent="0.25">
      <c r="A616" s="34" t="s">
        <v>1042</v>
      </c>
      <c r="B616" s="36" t="s">
        <v>1041</v>
      </c>
      <c r="C616" s="166" t="s">
        <v>276</v>
      </c>
      <c r="D616" s="166">
        <v>219</v>
      </c>
      <c r="E616" s="166" t="s">
        <v>3608</v>
      </c>
      <c r="F616" s="167" t="s">
        <v>3608</v>
      </c>
      <c r="G616" s="36" t="s">
        <v>165</v>
      </c>
      <c r="H616" s="36" t="s">
        <v>235</v>
      </c>
      <c r="I616" s="186">
        <v>2100</v>
      </c>
      <c r="J616" s="168">
        <v>8</v>
      </c>
      <c r="K616" s="133">
        <v>0</v>
      </c>
      <c r="L616" s="150">
        <v>1.8</v>
      </c>
      <c r="M616" s="133">
        <v>0</v>
      </c>
      <c r="N616" s="133">
        <v>0</v>
      </c>
      <c r="O616" s="130">
        <v>24</v>
      </c>
      <c r="P616" s="37">
        <f t="shared" si="167"/>
        <v>14.4</v>
      </c>
      <c r="Q616" s="38">
        <f t="shared" si="157"/>
        <v>121.66666666666666</v>
      </c>
      <c r="R616" s="35">
        <f t="shared" si="158"/>
        <v>0</v>
      </c>
      <c r="S616" s="35">
        <f t="shared" si="159"/>
        <v>0</v>
      </c>
      <c r="T616" s="139">
        <f t="shared" si="160"/>
        <v>0</v>
      </c>
      <c r="U616" s="35">
        <f t="shared" si="161"/>
        <v>43.2</v>
      </c>
      <c r="V616" s="39" t="str">
        <f t="shared" si="162"/>
        <v>Order specific</v>
      </c>
      <c r="W616" s="39" t="str">
        <f t="shared" si="163"/>
        <v>Order specific</v>
      </c>
      <c r="X616" s="135" t="str">
        <f t="shared" si="164"/>
        <v>C</v>
      </c>
      <c r="Y616" s="39" t="str">
        <f t="shared" si="165"/>
        <v/>
      </c>
      <c r="Z616" s="39">
        <f t="shared" si="166"/>
        <v>0</v>
      </c>
      <c r="AA616" s="119"/>
    </row>
    <row r="617" spans="1:27" x14ac:dyDescent="0.25">
      <c r="A617" s="34" t="s">
        <v>1043</v>
      </c>
      <c r="B617" s="36" t="s">
        <v>1044</v>
      </c>
      <c r="C617" s="166" t="s">
        <v>276</v>
      </c>
      <c r="D617" s="166">
        <v>202</v>
      </c>
      <c r="E617" s="166" t="s">
        <v>3608</v>
      </c>
      <c r="F617" s="167" t="s">
        <v>3608</v>
      </c>
      <c r="G617" s="36" t="s">
        <v>165</v>
      </c>
      <c r="H617" s="36" t="s">
        <v>235</v>
      </c>
      <c r="I617" s="186">
        <v>2100</v>
      </c>
      <c r="J617" s="168">
        <v>7</v>
      </c>
      <c r="K617" s="133">
        <v>0</v>
      </c>
      <c r="L617" s="150">
        <v>3.32</v>
      </c>
      <c r="M617" s="133">
        <v>0</v>
      </c>
      <c r="N617" s="133">
        <v>0</v>
      </c>
      <c r="O617" s="130">
        <v>24</v>
      </c>
      <c r="P617" s="37">
        <f t="shared" si="167"/>
        <v>23.24</v>
      </c>
      <c r="Q617" s="38">
        <f t="shared" si="157"/>
        <v>121.66666666666666</v>
      </c>
      <c r="R617" s="35">
        <f t="shared" si="158"/>
        <v>0</v>
      </c>
      <c r="S617" s="35">
        <f t="shared" si="159"/>
        <v>0</v>
      </c>
      <c r="T617" s="139">
        <f t="shared" si="160"/>
        <v>0</v>
      </c>
      <c r="U617" s="35">
        <f t="shared" si="161"/>
        <v>79.679999999999993</v>
      </c>
      <c r="V617" s="39" t="str">
        <f t="shared" si="162"/>
        <v>Order specific</v>
      </c>
      <c r="W617" s="39" t="str">
        <f t="shared" si="163"/>
        <v>Order specific</v>
      </c>
      <c r="X617" s="135" t="str">
        <f t="shared" si="164"/>
        <v>C</v>
      </c>
      <c r="Y617" s="39" t="str">
        <f t="shared" si="165"/>
        <v/>
      </c>
      <c r="Z617" s="39">
        <f t="shared" si="166"/>
        <v>0</v>
      </c>
      <c r="AA617" s="119"/>
    </row>
    <row r="618" spans="1:27" x14ac:dyDescent="0.25">
      <c r="A618" s="34" t="s">
        <v>1045</v>
      </c>
      <c r="B618" s="36" t="s">
        <v>36</v>
      </c>
      <c r="C618" s="166" t="s">
        <v>276</v>
      </c>
      <c r="D618" s="166">
        <v>202</v>
      </c>
      <c r="E618" s="166" t="s">
        <v>3608</v>
      </c>
      <c r="F618" s="167" t="s">
        <v>3608</v>
      </c>
      <c r="G618" s="36" t="s">
        <v>165</v>
      </c>
      <c r="H618" s="36" t="s">
        <v>235</v>
      </c>
      <c r="I618" s="186">
        <v>2100</v>
      </c>
      <c r="J618" s="168">
        <v>8</v>
      </c>
      <c r="K618" s="133">
        <v>0</v>
      </c>
      <c r="L618" s="150">
        <v>19.559999999999999</v>
      </c>
      <c r="M618" s="133">
        <v>0</v>
      </c>
      <c r="N618" s="133">
        <v>0</v>
      </c>
      <c r="O618" s="130">
        <v>12</v>
      </c>
      <c r="P618" s="37">
        <f t="shared" si="167"/>
        <v>156.47999999999999</v>
      </c>
      <c r="Q618" s="38">
        <f t="shared" si="157"/>
        <v>212.91666666666669</v>
      </c>
      <c r="R618" s="35">
        <f t="shared" si="158"/>
        <v>0</v>
      </c>
      <c r="S618" s="35">
        <f t="shared" si="159"/>
        <v>0</v>
      </c>
      <c r="T618" s="139">
        <f t="shared" si="160"/>
        <v>0</v>
      </c>
      <c r="U618" s="35">
        <f t="shared" si="161"/>
        <v>234.71999999999997</v>
      </c>
      <c r="V618" s="39" t="str">
        <f t="shared" si="162"/>
        <v>Order specific</v>
      </c>
      <c r="W618" s="39" t="str">
        <f t="shared" si="163"/>
        <v>Order specific</v>
      </c>
      <c r="X618" s="135" t="str">
        <f t="shared" si="164"/>
        <v>C</v>
      </c>
      <c r="Y618" s="39" t="str">
        <f t="shared" si="165"/>
        <v/>
      </c>
      <c r="Z618" s="39">
        <f t="shared" si="166"/>
        <v>0</v>
      </c>
      <c r="AA618" s="119"/>
    </row>
    <row r="619" spans="1:27" x14ac:dyDescent="0.25">
      <c r="A619" s="34" t="s">
        <v>1046</v>
      </c>
      <c r="B619" s="36" t="s">
        <v>1047</v>
      </c>
      <c r="C619" s="166" t="s">
        <v>276</v>
      </c>
      <c r="D619" s="166">
        <v>219</v>
      </c>
      <c r="E619" s="166" t="s">
        <v>3608</v>
      </c>
      <c r="F619" s="167" t="s">
        <v>3608</v>
      </c>
      <c r="G619" s="36" t="s">
        <v>165</v>
      </c>
      <c r="H619" s="36" t="s">
        <v>235</v>
      </c>
      <c r="I619" s="186">
        <v>2100</v>
      </c>
      <c r="J619" s="168">
        <v>9</v>
      </c>
      <c r="K619" s="133">
        <v>0</v>
      </c>
      <c r="L619" s="150">
        <v>0.49</v>
      </c>
      <c r="M619" s="133">
        <v>0</v>
      </c>
      <c r="N619" s="133">
        <v>0</v>
      </c>
      <c r="O619" s="130">
        <v>12</v>
      </c>
      <c r="P619" s="37">
        <f t="shared" si="167"/>
        <v>4.41</v>
      </c>
      <c r="Q619" s="38">
        <f t="shared" si="157"/>
        <v>243.33333333333331</v>
      </c>
      <c r="R619" s="35">
        <f t="shared" si="158"/>
        <v>0</v>
      </c>
      <c r="S619" s="35">
        <f t="shared" si="159"/>
        <v>0</v>
      </c>
      <c r="T619" s="139">
        <f t="shared" si="160"/>
        <v>0</v>
      </c>
      <c r="U619" s="35">
        <f t="shared" si="161"/>
        <v>5.88</v>
      </c>
      <c r="V619" s="39" t="str">
        <f t="shared" si="162"/>
        <v>Order specific</v>
      </c>
      <c r="W619" s="39" t="str">
        <f t="shared" si="163"/>
        <v>Order specific</v>
      </c>
      <c r="X619" s="135" t="str">
        <f t="shared" si="164"/>
        <v>C</v>
      </c>
      <c r="Y619" s="39" t="str">
        <f t="shared" si="165"/>
        <v/>
      </c>
      <c r="Z619" s="39">
        <f t="shared" si="166"/>
        <v>0</v>
      </c>
      <c r="AA619" s="119"/>
    </row>
    <row r="620" spans="1:27" x14ac:dyDescent="0.25">
      <c r="A620" s="34" t="s">
        <v>1048</v>
      </c>
      <c r="B620" s="36" t="s">
        <v>1049</v>
      </c>
      <c r="C620" s="166" t="s">
        <v>419</v>
      </c>
      <c r="D620" s="166">
        <v>202</v>
      </c>
      <c r="E620" s="166" t="s">
        <v>3608</v>
      </c>
      <c r="F620" s="167" t="s">
        <v>3608</v>
      </c>
      <c r="G620" s="36" t="s">
        <v>165</v>
      </c>
      <c r="H620" s="36" t="s">
        <v>235</v>
      </c>
      <c r="I620" s="186">
        <v>2100</v>
      </c>
      <c r="J620" s="168">
        <v>147</v>
      </c>
      <c r="K620" s="133">
        <v>0</v>
      </c>
      <c r="L620" s="150">
        <v>1.69</v>
      </c>
      <c r="M620" s="133">
        <v>0</v>
      </c>
      <c r="N620" s="133">
        <v>0</v>
      </c>
      <c r="O620" s="130">
        <v>8</v>
      </c>
      <c r="P620" s="37">
        <f t="shared" si="167"/>
        <v>248.42999999999998</v>
      </c>
      <c r="Q620" s="38">
        <f t="shared" si="157"/>
        <v>410.625</v>
      </c>
      <c r="R620" s="35">
        <f t="shared" si="158"/>
        <v>0</v>
      </c>
      <c r="S620" s="35">
        <f t="shared" si="159"/>
        <v>0</v>
      </c>
      <c r="T620" s="139">
        <f t="shared" si="160"/>
        <v>0</v>
      </c>
      <c r="U620" s="35">
        <f t="shared" si="161"/>
        <v>13.52</v>
      </c>
      <c r="V620" s="39" t="str">
        <f t="shared" si="162"/>
        <v>Order specific</v>
      </c>
      <c r="W620" s="39" t="str">
        <f t="shared" si="163"/>
        <v>Order specific</v>
      </c>
      <c r="X620" s="135" t="str">
        <f t="shared" si="164"/>
        <v>C</v>
      </c>
      <c r="Y620" s="39" t="str">
        <f t="shared" si="165"/>
        <v/>
      </c>
      <c r="Z620" s="39">
        <f t="shared" si="166"/>
        <v>0</v>
      </c>
      <c r="AA620" s="119"/>
    </row>
    <row r="621" spans="1:27" x14ac:dyDescent="0.25">
      <c r="A621" s="34" t="s">
        <v>1050</v>
      </c>
      <c r="B621" s="36" t="s">
        <v>997</v>
      </c>
      <c r="C621" s="166" t="s">
        <v>419</v>
      </c>
      <c r="D621" s="166">
        <v>202</v>
      </c>
      <c r="E621" s="166" t="s">
        <v>3608</v>
      </c>
      <c r="F621" s="167" t="s">
        <v>3608</v>
      </c>
      <c r="G621" s="36" t="s">
        <v>165</v>
      </c>
      <c r="H621" s="36" t="s">
        <v>235</v>
      </c>
      <c r="I621" s="186">
        <v>2100</v>
      </c>
      <c r="J621" s="168">
        <v>169</v>
      </c>
      <c r="K621" s="133">
        <v>0</v>
      </c>
      <c r="L621" s="150">
        <v>5.78</v>
      </c>
      <c r="M621" s="133">
        <v>0</v>
      </c>
      <c r="N621" s="133">
        <v>0</v>
      </c>
      <c r="O621" s="130">
        <v>218</v>
      </c>
      <c r="P621" s="37">
        <f t="shared" si="167"/>
        <v>976.82</v>
      </c>
      <c r="Q621" s="38">
        <f t="shared" si="157"/>
        <v>246.12385321100916</v>
      </c>
      <c r="R621" s="35">
        <f t="shared" si="158"/>
        <v>0</v>
      </c>
      <c r="S621" s="35">
        <f t="shared" si="159"/>
        <v>0</v>
      </c>
      <c r="T621" s="139">
        <f t="shared" si="160"/>
        <v>0</v>
      </c>
      <c r="U621" s="35">
        <f t="shared" si="161"/>
        <v>1260.04</v>
      </c>
      <c r="V621" s="39" t="str">
        <f t="shared" si="162"/>
        <v>Order specific</v>
      </c>
      <c r="W621" s="39" t="str">
        <f t="shared" si="163"/>
        <v>Order specific</v>
      </c>
      <c r="X621" s="135" t="str">
        <f t="shared" si="164"/>
        <v>B</v>
      </c>
      <c r="Y621" s="39" t="str">
        <f t="shared" si="165"/>
        <v/>
      </c>
      <c r="Z621" s="39">
        <f t="shared" si="166"/>
        <v>0</v>
      </c>
      <c r="AA621" s="119"/>
    </row>
    <row r="622" spans="1:27" x14ac:dyDescent="0.25">
      <c r="A622" s="34" t="s">
        <v>1051</v>
      </c>
      <c r="B622" s="36" t="s">
        <v>1052</v>
      </c>
      <c r="C622" s="166" t="s">
        <v>419</v>
      </c>
      <c r="D622" s="166">
        <v>202</v>
      </c>
      <c r="E622" s="166" t="s">
        <v>3608</v>
      </c>
      <c r="F622" s="167" t="s">
        <v>3608</v>
      </c>
      <c r="G622" s="36" t="s">
        <v>165</v>
      </c>
      <c r="H622" s="36" t="s">
        <v>235</v>
      </c>
      <c r="I622" s="186">
        <v>2100</v>
      </c>
      <c r="J622" s="168">
        <v>5</v>
      </c>
      <c r="K622" s="133">
        <v>0</v>
      </c>
      <c r="L622" s="150">
        <v>5.34</v>
      </c>
      <c r="M622" s="133">
        <v>0</v>
      </c>
      <c r="N622" s="133">
        <v>0</v>
      </c>
      <c r="O622" s="130">
        <v>129</v>
      </c>
      <c r="P622" s="37">
        <f t="shared" si="167"/>
        <v>26.7</v>
      </c>
      <c r="Q622" s="38">
        <f t="shared" si="157"/>
        <v>478.17829457364343</v>
      </c>
      <c r="R622" s="35">
        <f t="shared" si="158"/>
        <v>0</v>
      </c>
      <c r="S622" s="35">
        <f t="shared" si="159"/>
        <v>0</v>
      </c>
      <c r="T622" s="139">
        <f t="shared" si="160"/>
        <v>0</v>
      </c>
      <c r="U622" s="35">
        <f t="shared" si="161"/>
        <v>688.86</v>
      </c>
      <c r="V622" s="39" t="str">
        <f t="shared" si="162"/>
        <v>Order specific</v>
      </c>
      <c r="W622" s="39" t="str">
        <f t="shared" si="163"/>
        <v>Order specific</v>
      </c>
      <c r="X622" s="135" t="str">
        <f t="shared" si="164"/>
        <v>C</v>
      </c>
      <c r="Y622" s="39" t="str">
        <f t="shared" si="165"/>
        <v/>
      </c>
      <c r="Z622" s="39">
        <f t="shared" si="166"/>
        <v>0</v>
      </c>
      <c r="AA622" s="119"/>
    </row>
    <row r="623" spans="1:27" x14ac:dyDescent="0.25">
      <c r="A623" s="34" t="s">
        <v>1053</v>
      </c>
      <c r="B623" s="36" t="s">
        <v>1054</v>
      </c>
      <c r="C623" s="166" t="s">
        <v>419</v>
      </c>
      <c r="D623" s="166">
        <v>202</v>
      </c>
      <c r="E623" s="166" t="s">
        <v>3608</v>
      </c>
      <c r="F623" s="167" t="s">
        <v>3608</v>
      </c>
      <c r="G623" s="36" t="s">
        <v>165</v>
      </c>
      <c r="H623" s="36" t="s">
        <v>235</v>
      </c>
      <c r="I623" s="186">
        <v>2100</v>
      </c>
      <c r="J623" s="168">
        <v>9</v>
      </c>
      <c r="K623" s="133">
        <v>0</v>
      </c>
      <c r="L623" s="150">
        <v>165</v>
      </c>
      <c r="M623" s="133">
        <v>0</v>
      </c>
      <c r="N623" s="133">
        <v>0</v>
      </c>
      <c r="O623" s="130">
        <v>4</v>
      </c>
      <c r="P623" s="37">
        <f t="shared" si="167"/>
        <v>1485</v>
      </c>
      <c r="Q623" s="38">
        <f t="shared" si="157"/>
        <v>456.25</v>
      </c>
      <c r="R623" s="35">
        <f t="shared" si="158"/>
        <v>0</v>
      </c>
      <c r="S623" s="35">
        <f t="shared" si="159"/>
        <v>0</v>
      </c>
      <c r="T623" s="139">
        <f t="shared" si="160"/>
        <v>0</v>
      </c>
      <c r="U623" s="35">
        <f t="shared" si="161"/>
        <v>660</v>
      </c>
      <c r="V623" s="39" t="str">
        <f t="shared" si="162"/>
        <v>Order specific</v>
      </c>
      <c r="W623" s="39" t="str">
        <f t="shared" si="163"/>
        <v>Order specific</v>
      </c>
      <c r="X623" s="135" t="str">
        <f t="shared" si="164"/>
        <v>B</v>
      </c>
      <c r="Y623" s="39" t="str">
        <f t="shared" si="165"/>
        <v/>
      </c>
      <c r="Z623" s="39">
        <f t="shared" si="166"/>
        <v>0</v>
      </c>
      <c r="AA623" s="119"/>
    </row>
    <row r="624" spans="1:27" x14ac:dyDescent="0.25">
      <c r="A624" s="34" t="s">
        <v>1055</v>
      </c>
      <c r="B624" s="36" t="s">
        <v>803</v>
      </c>
      <c r="C624" s="166" t="s">
        <v>419</v>
      </c>
      <c r="D624" s="166">
        <v>202</v>
      </c>
      <c r="E624" s="166" t="s">
        <v>3608</v>
      </c>
      <c r="F624" s="167" t="s">
        <v>3608</v>
      </c>
      <c r="G624" s="36" t="s">
        <v>165</v>
      </c>
      <c r="H624" s="36" t="s">
        <v>235</v>
      </c>
      <c r="I624" s="186">
        <v>2100</v>
      </c>
      <c r="J624" s="168">
        <v>17</v>
      </c>
      <c r="K624" s="133">
        <v>0</v>
      </c>
      <c r="L624" s="150">
        <v>152.44</v>
      </c>
      <c r="M624" s="133">
        <v>0</v>
      </c>
      <c r="N624" s="133">
        <v>0</v>
      </c>
      <c r="O624" s="130">
        <v>8</v>
      </c>
      <c r="P624" s="37">
        <f t="shared" si="167"/>
        <v>2591.48</v>
      </c>
      <c r="Q624" s="38">
        <f t="shared" ref="Q624:Q687" si="168">+IF(O624=0,"",J623/O624*365)</f>
        <v>410.625</v>
      </c>
      <c r="R624" s="35">
        <f t="shared" ref="R624:R687" si="169">+L624*M624</f>
        <v>0</v>
      </c>
      <c r="S624" s="35">
        <f t="shared" ref="S624:S687" si="170">+L624*N624/2</f>
        <v>0</v>
      </c>
      <c r="T624" s="139">
        <f t="shared" ref="T624:T687" si="171">+L624*K624</f>
        <v>0</v>
      </c>
      <c r="U624" s="35">
        <f t="shared" ref="U624:U687" si="172">+L624*O624</f>
        <v>1219.52</v>
      </c>
      <c r="V624" s="39" t="str">
        <f t="shared" ref="V624:V687" si="173">IF(G624="Order specific",G624,IF(O624="","Not moving",IF(Q624&lt;15,"&lt;15 days",IF(Q624&lt;30,"&lt;30 days",IF(Q624&lt;90,"&lt;90 days","&gt;90 days")))))</f>
        <v>Order specific</v>
      </c>
      <c r="W624" s="39" t="str">
        <f t="shared" ref="W624:W687" si="174">IF(G624="Order specific",G624,IF(U624=0,4,IF(U624&gt;PERCENTILE(U:U,0.9),1,IF(U624&gt;PERCENTILE(U:U,0.6),2,3))))</f>
        <v>Order specific</v>
      </c>
      <c r="X624" s="135" t="str">
        <f t="shared" ref="X624:X687" si="175">IF(P624=0,"D",IF(P624&gt;PERCENTILE(P:P,0.9),"A",IF(P624&gt;PERCENTILE(P:P,0.6),"B","C")))</f>
        <v>B</v>
      </c>
      <c r="Y624" s="39" t="str">
        <f t="shared" ref="Y624:Y687" si="176">+IF(W624="Order Specific","",IF(W624=4,0,W624*7+IF(I624="Imported",14,0)))</f>
        <v/>
      </c>
      <c r="Z624" s="39">
        <f t="shared" ref="Z624:Z687" si="177">(IF(Y624="",0,IF(Y624=0,P624,P624-IF(Q624&gt;Y624,P624/Q624*Y624,P624))))*66%</f>
        <v>0</v>
      </c>
      <c r="AA624" s="119"/>
    </row>
    <row r="625" spans="1:27" x14ac:dyDescent="0.25">
      <c r="A625" s="34" t="s">
        <v>2861</v>
      </c>
      <c r="B625" s="36" t="s">
        <v>360</v>
      </c>
      <c r="C625" s="166" t="s">
        <v>276</v>
      </c>
      <c r="D625" s="166">
        <v>202</v>
      </c>
      <c r="E625" s="166" t="s">
        <v>3608</v>
      </c>
      <c r="F625" s="167" t="s">
        <v>3608</v>
      </c>
      <c r="G625" s="36" t="s">
        <v>165</v>
      </c>
      <c r="H625" s="36" t="s">
        <v>235</v>
      </c>
      <c r="I625" s="186">
        <v>2100</v>
      </c>
      <c r="J625" s="168">
        <v>2</v>
      </c>
      <c r="K625" s="133">
        <v>0</v>
      </c>
      <c r="L625" s="150">
        <v>58.6</v>
      </c>
      <c r="M625" s="133">
        <v>0</v>
      </c>
      <c r="N625" s="133">
        <v>0</v>
      </c>
      <c r="O625" s="130">
        <v>12</v>
      </c>
      <c r="P625" s="37">
        <f t="shared" si="167"/>
        <v>117.2</v>
      </c>
      <c r="Q625" s="38">
        <f t="shared" si="168"/>
        <v>517.08333333333337</v>
      </c>
      <c r="R625" s="35">
        <f t="shared" si="169"/>
        <v>0</v>
      </c>
      <c r="S625" s="35">
        <f t="shared" si="170"/>
        <v>0</v>
      </c>
      <c r="T625" s="139">
        <f t="shared" si="171"/>
        <v>0</v>
      </c>
      <c r="U625" s="35">
        <f t="shared" si="172"/>
        <v>703.2</v>
      </c>
      <c r="V625" s="39" t="str">
        <f t="shared" si="173"/>
        <v>Order specific</v>
      </c>
      <c r="W625" s="39" t="str">
        <f t="shared" si="174"/>
        <v>Order specific</v>
      </c>
      <c r="X625" s="135" t="str">
        <f t="shared" si="175"/>
        <v>C</v>
      </c>
      <c r="Y625" s="39" t="str">
        <f t="shared" si="176"/>
        <v/>
      </c>
      <c r="Z625" s="39">
        <f t="shared" si="177"/>
        <v>0</v>
      </c>
      <c r="AA625" s="119"/>
    </row>
    <row r="626" spans="1:27" x14ac:dyDescent="0.25">
      <c r="A626" s="34" t="s">
        <v>1056</v>
      </c>
      <c r="B626" s="36" t="s">
        <v>1057</v>
      </c>
      <c r="C626" s="166" t="s">
        <v>1058</v>
      </c>
      <c r="D626" s="166">
        <v>105</v>
      </c>
      <c r="E626" s="165" t="s">
        <v>3608</v>
      </c>
      <c r="F626" s="167" t="s">
        <v>3608</v>
      </c>
      <c r="G626" s="36" t="s">
        <v>165</v>
      </c>
      <c r="H626" s="36" t="s">
        <v>235</v>
      </c>
      <c r="I626" s="186">
        <v>2100</v>
      </c>
      <c r="J626" s="168">
        <v>4</v>
      </c>
      <c r="K626" s="133">
        <v>0</v>
      </c>
      <c r="L626" s="150">
        <v>42.15</v>
      </c>
      <c r="M626" s="133">
        <v>0</v>
      </c>
      <c r="N626" s="133">
        <v>0</v>
      </c>
      <c r="O626" s="130">
        <v>0</v>
      </c>
      <c r="P626" s="37">
        <f t="shared" si="167"/>
        <v>168.6</v>
      </c>
      <c r="Q626" s="38" t="str">
        <f t="shared" si="168"/>
        <v/>
      </c>
      <c r="R626" s="35">
        <f t="shared" si="169"/>
        <v>0</v>
      </c>
      <c r="S626" s="35">
        <f t="shared" si="170"/>
        <v>0</v>
      </c>
      <c r="T626" s="139">
        <f t="shared" si="171"/>
        <v>0</v>
      </c>
      <c r="U626" s="35">
        <f t="shared" si="172"/>
        <v>0</v>
      </c>
      <c r="V626" s="39" t="str">
        <f t="shared" si="173"/>
        <v>Order specific</v>
      </c>
      <c r="W626" s="39" t="str">
        <f t="shared" si="174"/>
        <v>Order specific</v>
      </c>
      <c r="X626" s="135" t="str">
        <f t="shared" si="175"/>
        <v>C</v>
      </c>
      <c r="Y626" s="39" t="str">
        <f t="shared" si="176"/>
        <v/>
      </c>
      <c r="Z626" s="39">
        <f t="shared" si="177"/>
        <v>0</v>
      </c>
      <c r="AA626" s="119"/>
    </row>
    <row r="627" spans="1:27" x14ac:dyDescent="0.25">
      <c r="A627" s="34" t="s">
        <v>1059</v>
      </c>
      <c r="B627" s="36" t="s">
        <v>266</v>
      </c>
      <c r="C627" s="166" t="s">
        <v>419</v>
      </c>
      <c r="D627" s="166">
        <v>212</v>
      </c>
      <c r="E627" s="166" t="s">
        <v>3608</v>
      </c>
      <c r="F627" s="167" t="s">
        <v>3608</v>
      </c>
      <c r="G627" s="36" t="s">
        <v>165</v>
      </c>
      <c r="H627" s="36" t="s">
        <v>235</v>
      </c>
      <c r="I627" s="186">
        <v>2100</v>
      </c>
      <c r="J627" s="168">
        <v>137</v>
      </c>
      <c r="K627" s="133">
        <v>0</v>
      </c>
      <c r="L627" s="150">
        <v>1.37</v>
      </c>
      <c r="M627" s="133">
        <v>0</v>
      </c>
      <c r="N627" s="133">
        <v>0</v>
      </c>
      <c r="O627" s="130">
        <v>26</v>
      </c>
      <c r="P627" s="37">
        <f t="shared" si="167"/>
        <v>187.69000000000003</v>
      </c>
      <c r="Q627" s="38">
        <f t="shared" si="168"/>
        <v>56.15384615384616</v>
      </c>
      <c r="R627" s="35">
        <f t="shared" si="169"/>
        <v>0</v>
      </c>
      <c r="S627" s="35">
        <f t="shared" si="170"/>
        <v>0</v>
      </c>
      <c r="T627" s="139">
        <f t="shared" si="171"/>
        <v>0</v>
      </c>
      <c r="U627" s="35">
        <f t="shared" si="172"/>
        <v>35.620000000000005</v>
      </c>
      <c r="V627" s="39" t="str">
        <f t="shared" si="173"/>
        <v>Order specific</v>
      </c>
      <c r="W627" s="39" t="str">
        <f t="shared" si="174"/>
        <v>Order specific</v>
      </c>
      <c r="X627" s="135" t="str">
        <f t="shared" si="175"/>
        <v>C</v>
      </c>
      <c r="Y627" s="39" t="str">
        <f t="shared" si="176"/>
        <v/>
      </c>
      <c r="Z627" s="39">
        <f t="shared" si="177"/>
        <v>0</v>
      </c>
      <c r="AA627" s="119"/>
    </row>
    <row r="628" spans="1:27" x14ac:dyDescent="0.25">
      <c r="A628" s="34" t="s">
        <v>1060</v>
      </c>
      <c r="B628" s="36" t="s">
        <v>266</v>
      </c>
      <c r="C628" s="166" t="s">
        <v>419</v>
      </c>
      <c r="D628" s="166">
        <v>212</v>
      </c>
      <c r="E628" s="166" t="s">
        <v>3608</v>
      </c>
      <c r="F628" s="167" t="s">
        <v>3608</v>
      </c>
      <c r="G628" s="36" t="s">
        <v>165</v>
      </c>
      <c r="H628" s="36" t="s">
        <v>235</v>
      </c>
      <c r="I628" s="186">
        <v>2100</v>
      </c>
      <c r="J628" s="168">
        <v>137</v>
      </c>
      <c r="K628" s="133">
        <v>0</v>
      </c>
      <c r="L628" s="150">
        <v>1.48</v>
      </c>
      <c r="M628" s="133">
        <v>0</v>
      </c>
      <c r="N628" s="133">
        <v>0</v>
      </c>
      <c r="O628" s="130">
        <v>12</v>
      </c>
      <c r="P628" s="37">
        <f t="shared" si="167"/>
        <v>202.76</v>
      </c>
      <c r="Q628" s="38">
        <f t="shared" si="168"/>
        <v>4167.083333333333</v>
      </c>
      <c r="R628" s="35">
        <f t="shared" si="169"/>
        <v>0</v>
      </c>
      <c r="S628" s="35">
        <f t="shared" si="170"/>
        <v>0</v>
      </c>
      <c r="T628" s="139">
        <f t="shared" si="171"/>
        <v>0</v>
      </c>
      <c r="U628" s="35">
        <f t="shared" si="172"/>
        <v>17.759999999999998</v>
      </c>
      <c r="V628" s="39" t="str">
        <f t="shared" si="173"/>
        <v>Order specific</v>
      </c>
      <c r="W628" s="39" t="str">
        <f t="shared" si="174"/>
        <v>Order specific</v>
      </c>
      <c r="X628" s="135" t="str">
        <f t="shared" si="175"/>
        <v>C</v>
      </c>
      <c r="Y628" s="39" t="str">
        <f t="shared" si="176"/>
        <v/>
      </c>
      <c r="Z628" s="39">
        <f t="shared" si="177"/>
        <v>0</v>
      </c>
      <c r="AA628" s="119"/>
    </row>
    <row r="629" spans="1:27" x14ac:dyDescent="0.25">
      <c r="A629" s="34" t="s">
        <v>1061</v>
      </c>
      <c r="B629" s="36" t="s">
        <v>1062</v>
      </c>
      <c r="C629" s="166" t="s">
        <v>197</v>
      </c>
      <c r="D629" s="166">
        <v>202</v>
      </c>
      <c r="E629" s="166" t="s">
        <v>3608</v>
      </c>
      <c r="F629" s="167" t="s">
        <v>3608</v>
      </c>
      <c r="G629" s="36" t="s">
        <v>249</v>
      </c>
      <c r="H629" s="36" t="s">
        <v>249</v>
      </c>
      <c r="I629" s="186" t="s">
        <v>197</v>
      </c>
      <c r="J629" s="168">
        <v>4</v>
      </c>
      <c r="K629" s="133">
        <v>0</v>
      </c>
      <c r="L629" s="150">
        <v>5.18</v>
      </c>
      <c r="M629" s="133">
        <v>0</v>
      </c>
      <c r="N629" s="133">
        <v>0</v>
      </c>
      <c r="O629" s="130">
        <v>160</v>
      </c>
      <c r="P629" s="37">
        <f t="shared" si="167"/>
        <v>20.72</v>
      </c>
      <c r="Q629" s="38">
        <f t="shared" si="168"/>
        <v>312.53125</v>
      </c>
      <c r="R629" s="35">
        <f t="shared" si="169"/>
        <v>0</v>
      </c>
      <c r="S629" s="35">
        <f t="shared" si="170"/>
        <v>0</v>
      </c>
      <c r="T629" s="139">
        <f t="shared" si="171"/>
        <v>0</v>
      </c>
      <c r="U629" s="35">
        <f t="shared" si="172"/>
        <v>828.8</v>
      </c>
      <c r="V629" s="39" t="str">
        <f t="shared" si="173"/>
        <v>&gt;90 days</v>
      </c>
      <c r="W629" s="39">
        <f t="shared" si="174"/>
        <v>3</v>
      </c>
      <c r="X629" s="135" t="str">
        <f t="shared" si="175"/>
        <v>C</v>
      </c>
      <c r="Y629" s="39">
        <f t="shared" si="176"/>
        <v>21</v>
      </c>
      <c r="Z629" s="39">
        <f t="shared" si="177"/>
        <v>12.756318448155186</v>
      </c>
      <c r="AA629" s="119"/>
    </row>
    <row r="630" spans="1:27" x14ac:dyDescent="0.25">
      <c r="A630" s="34" t="s">
        <v>1063</v>
      </c>
      <c r="B630" s="36" t="s">
        <v>1064</v>
      </c>
      <c r="C630" s="166" t="s">
        <v>197</v>
      </c>
      <c r="D630" s="166">
        <v>202</v>
      </c>
      <c r="E630" s="166" t="s">
        <v>3608</v>
      </c>
      <c r="F630" s="167" t="s">
        <v>3608</v>
      </c>
      <c r="G630" s="36" t="s">
        <v>249</v>
      </c>
      <c r="H630" s="36" t="s">
        <v>249</v>
      </c>
      <c r="I630" s="186" t="s">
        <v>197</v>
      </c>
      <c r="J630" s="168">
        <v>46</v>
      </c>
      <c r="K630" s="133">
        <v>0</v>
      </c>
      <c r="L630" s="150">
        <v>7.49</v>
      </c>
      <c r="M630" s="133">
        <v>0</v>
      </c>
      <c r="N630" s="133">
        <v>0</v>
      </c>
      <c r="O630" s="130">
        <v>902</v>
      </c>
      <c r="P630" s="37">
        <f t="shared" si="167"/>
        <v>344.54</v>
      </c>
      <c r="Q630" s="38">
        <f t="shared" si="168"/>
        <v>1.6186252771618626</v>
      </c>
      <c r="R630" s="35">
        <f t="shared" si="169"/>
        <v>0</v>
      </c>
      <c r="S630" s="35">
        <f t="shared" si="170"/>
        <v>0</v>
      </c>
      <c r="T630" s="139">
        <f t="shared" si="171"/>
        <v>0</v>
      </c>
      <c r="U630" s="35">
        <f t="shared" si="172"/>
        <v>6755.9800000000005</v>
      </c>
      <c r="V630" s="39" t="str">
        <f t="shared" si="173"/>
        <v>&lt;15 days</v>
      </c>
      <c r="W630" s="39">
        <f t="shared" si="174"/>
        <v>3</v>
      </c>
      <c r="X630" s="135" t="str">
        <f t="shared" si="175"/>
        <v>C</v>
      </c>
      <c r="Y630" s="39">
        <f t="shared" si="176"/>
        <v>21</v>
      </c>
      <c r="Z630" s="39">
        <f t="shared" si="177"/>
        <v>0</v>
      </c>
      <c r="AA630" s="119"/>
    </row>
    <row r="631" spans="1:27" x14ac:dyDescent="0.25">
      <c r="A631" s="34" t="s">
        <v>1065</v>
      </c>
      <c r="B631" s="36" t="s">
        <v>1066</v>
      </c>
      <c r="C631" s="166" t="s">
        <v>243</v>
      </c>
      <c r="D631" s="166">
        <v>202</v>
      </c>
      <c r="E631" s="166" t="s">
        <v>3608</v>
      </c>
      <c r="F631" s="167" t="s">
        <v>3608</v>
      </c>
      <c r="G631" s="36" t="s">
        <v>244</v>
      </c>
      <c r="H631" s="36" t="s">
        <v>2370</v>
      </c>
      <c r="I631" s="186">
        <v>2600</v>
      </c>
      <c r="J631" s="168">
        <v>173</v>
      </c>
      <c r="K631" s="133">
        <v>250</v>
      </c>
      <c r="L631" s="150">
        <v>1.86</v>
      </c>
      <c r="M631" s="133">
        <v>0</v>
      </c>
      <c r="N631" s="133">
        <v>80</v>
      </c>
      <c r="O631" s="130">
        <v>372</v>
      </c>
      <c r="P631" s="37">
        <f t="shared" si="167"/>
        <v>321.78000000000003</v>
      </c>
      <c r="Q631" s="38">
        <f t="shared" si="168"/>
        <v>45.134408602150536</v>
      </c>
      <c r="R631" s="35">
        <f t="shared" si="169"/>
        <v>0</v>
      </c>
      <c r="S631" s="35">
        <f t="shared" si="170"/>
        <v>74.400000000000006</v>
      </c>
      <c r="T631" s="139">
        <f t="shared" si="171"/>
        <v>465</v>
      </c>
      <c r="U631" s="35">
        <f t="shared" si="172"/>
        <v>691.92000000000007</v>
      </c>
      <c r="V631" s="39" t="str">
        <f t="shared" si="173"/>
        <v>&lt;90 days</v>
      </c>
      <c r="W631" s="39">
        <f t="shared" si="174"/>
        <v>3</v>
      </c>
      <c r="X631" s="135" t="str">
        <f t="shared" si="175"/>
        <v>C</v>
      </c>
      <c r="Y631" s="39">
        <f t="shared" si="176"/>
        <v>21</v>
      </c>
      <c r="Z631" s="39">
        <f t="shared" si="177"/>
        <v>113.56170067897558</v>
      </c>
      <c r="AA631" s="119"/>
    </row>
    <row r="632" spans="1:27" x14ac:dyDescent="0.25">
      <c r="A632" s="34" t="s">
        <v>1067</v>
      </c>
      <c r="B632" s="36" t="s">
        <v>1068</v>
      </c>
      <c r="C632" s="166" t="s">
        <v>333</v>
      </c>
      <c r="D632" s="166">
        <v>212</v>
      </c>
      <c r="E632" s="166" t="s">
        <v>3608</v>
      </c>
      <c r="F632" s="167" t="s">
        <v>3608</v>
      </c>
      <c r="G632" s="36" t="s">
        <v>165</v>
      </c>
      <c r="H632" s="36" t="s">
        <v>235</v>
      </c>
      <c r="I632" s="186">
        <v>2100</v>
      </c>
      <c r="J632" s="168">
        <v>141</v>
      </c>
      <c r="K632" s="133">
        <v>0</v>
      </c>
      <c r="L632" s="150">
        <v>30.63</v>
      </c>
      <c r="M632" s="133">
        <v>0</v>
      </c>
      <c r="N632" s="133">
        <v>0</v>
      </c>
      <c r="O632" s="130">
        <v>15</v>
      </c>
      <c r="P632" s="37">
        <f t="shared" si="167"/>
        <v>4318.83</v>
      </c>
      <c r="Q632" s="38">
        <f t="shared" si="168"/>
        <v>4209.666666666667</v>
      </c>
      <c r="R632" s="35">
        <f t="shared" si="169"/>
        <v>0</v>
      </c>
      <c r="S632" s="35">
        <f t="shared" si="170"/>
        <v>0</v>
      </c>
      <c r="T632" s="139">
        <f t="shared" si="171"/>
        <v>0</v>
      </c>
      <c r="U632" s="35">
        <f t="shared" si="172"/>
        <v>459.45</v>
      </c>
      <c r="V632" s="39" t="str">
        <f t="shared" si="173"/>
        <v>Order specific</v>
      </c>
      <c r="W632" s="39" t="str">
        <f t="shared" si="174"/>
        <v>Order specific</v>
      </c>
      <c r="X632" s="135" t="str">
        <f t="shared" si="175"/>
        <v>B</v>
      </c>
      <c r="Y632" s="39" t="str">
        <f t="shared" si="176"/>
        <v/>
      </c>
      <c r="Z632" s="39">
        <f t="shared" si="177"/>
        <v>0</v>
      </c>
      <c r="AA632" s="119"/>
    </row>
    <row r="633" spans="1:27" x14ac:dyDescent="0.25">
      <c r="A633" s="34" t="s">
        <v>1069</v>
      </c>
      <c r="B633" s="36" t="s">
        <v>1027</v>
      </c>
      <c r="C633" s="166" t="s">
        <v>197</v>
      </c>
      <c r="D633" s="166">
        <v>202</v>
      </c>
      <c r="E633" s="166" t="s">
        <v>3608</v>
      </c>
      <c r="F633" s="167" t="s">
        <v>3608</v>
      </c>
      <c r="G633" s="36" t="s">
        <v>249</v>
      </c>
      <c r="H633" s="36" t="s">
        <v>249</v>
      </c>
      <c r="I633" s="186" t="s">
        <v>197</v>
      </c>
      <c r="J633" s="168">
        <v>9</v>
      </c>
      <c r="K633" s="133">
        <v>0</v>
      </c>
      <c r="L633" s="150">
        <v>359.52</v>
      </c>
      <c r="M633" s="133">
        <v>0</v>
      </c>
      <c r="N633" s="133">
        <v>0</v>
      </c>
      <c r="O633" s="130">
        <v>1535</v>
      </c>
      <c r="P633" s="37">
        <f t="shared" si="167"/>
        <v>3235.68</v>
      </c>
      <c r="Q633" s="38">
        <f t="shared" si="168"/>
        <v>33.527687296416936</v>
      </c>
      <c r="R633" s="35">
        <f t="shared" si="169"/>
        <v>0</v>
      </c>
      <c r="S633" s="35">
        <f t="shared" si="170"/>
        <v>0</v>
      </c>
      <c r="T633" s="139">
        <f t="shared" si="171"/>
        <v>0</v>
      </c>
      <c r="U633" s="35">
        <f t="shared" si="172"/>
        <v>551863.19999999995</v>
      </c>
      <c r="V633" s="39" t="str">
        <f t="shared" si="173"/>
        <v>&lt;90 days</v>
      </c>
      <c r="W633" s="39">
        <f t="shared" si="174"/>
        <v>1</v>
      </c>
      <c r="X633" s="135" t="str">
        <f t="shared" si="175"/>
        <v>B</v>
      </c>
      <c r="Y633" s="39">
        <f t="shared" si="176"/>
        <v>7</v>
      </c>
      <c r="Z633" s="39">
        <f t="shared" si="177"/>
        <v>1689.68322424949</v>
      </c>
      <c r="AA633" s="119"/>
    </row>
    <row r="634" spans="1:27" x14ac:dyDescent="0.25">
      <c r="A634" s="34" t="s">
        <v>1070</v>
      </c>
      <c r="B634" s="36" t="s">
        <v>1071</v>
      </c>
      <c r="C634" s="166" t="s">
        <v>197</v>
      </c>
      <c r="D634" s="166">
        <v>202</v>
      </c>
      <c r="E634" s="166" t="s">
        <v>3608</v>
      </c>
      <c r="F634" s="167" t="s">
        <v>3608</v>
      </c>
      <c r="G634" s="36" t="s">
        <v>249</v>
      </c>
      <c r="H634" s="36" t="s">
        <v>249</v>
      </c>
      <c r="I634" s="186" t="s">
        <v>197</v>
      </c>
      <c r="J634" s="168">
        <v>4</v>
      </c>
      <c r="K634" s="133">
        <v>0</v>
      </c>
      <c r="L634" s="150">
        <v>174.03</v>
      </c>
      <c r="M634" s="133">
        <v>0</v>
      </c>
      <c r="N634" s="133">
        <v>0</v>
      </c>
      <c r="O634" s="130">
        <v>1534</v>
      </c>
      <c r="P634" s="37">
        <f t="shared" si="167"/>
        <v>696.12</v>
      </c>
      <c r="Q634" s="38">
        <f t="shared" si="168"/>
        <v>2.1414602346805736</v>
      </c>
      <c r="R634" s="35">
        <f t="shared" si="169"/>
        <v>0</v>
      </c>
      <c r="S634" s="35">
        <f t="shared" si="170"/>
        <v>0</v>
      </c>
      <c r="T634" s="139">
        <f t="shared" si="171"/>
        <v>0</v>
      </c>
      <c r="U634" s="35">
        <f t="shared" si="172"/>
        <v>266962.02</v>
      </c>
      <c r="V634" s="39" t="str">
        <f t="shared" si="173"/>
        <v>&lt;15 days</v>
      </c>
      <c r="W634" s="39">
        <f t="shared" si="174"/>
        <v>1</v>
      </c>
      <c r="X634" s="135" t="str">
        <f t="shared" si="175"/>
        <v>C</v>
      </c>
      <c r="Y634" s="39">
        <f t="shared" si="176"/>
        <v>7</v>
      </c>
      <c r="Z634" s="39">
        <f t="shared" si="177"/>
        <v>0</v>
      </c>
      <c r="AA634" s="119"/>
    </row>
    <row r="635" spans="1:27" x14ac:dyDescent="0.25">
      <c r="A635" s="34" t="s">
        <v>1072</v>
      </c>
      <c r="B635" s="36" t="s">
        <v>691</v>
      </c>
      <c r="C635" s="166" t="s">
        <v>243</v>
      </c>
      <c r="D635" s="166">
        <v>202</v>
      </c>
      <c r="E635" s="166" t="s">
        <v>3608</v>
      </c>
      <c r="F635" s="167" t="s">
        <v>3608</v>
      </c>
      <c r="G635" s="36" t="s">
        <v>244</v>
      </c>
      <c r="H635" s="36" t="s">
        <v>2370</v>
      </c>
      <c r="I635" s="186">
        <v>2600</v>
      </c>
      <c r="J635" s="168">
        <v>79</v>
      </c>
      <c r="K635" s="133">
        <v>80</v>
      </c>
      <c r="L635" s="150">
        <v>1.97</v>
      </c>
      <c r="M635" s="133">
        <v>0</v>
      </c>
      <c r="N635" s="133">
        <v>20</v>
      </c>
      <c r="O635" s="130">
        <v>367</v>
      </c>
      <c r="P635" s="37">
        <f t="shared" si="167"/>
        <v>155.63</v>
      </c>
      <c r="Q635" s="38">
        <f t="shared" si="168"/>
        <v>3.9782016348773839</v>
      </c>
      <c r="R635" s="35">
        <f t="shared" si="169"/>
        <v>0</v>
      </c>
      <c r="S635" s="35">
        <f t="shared" si="170"/>
        <v>19.7</v>
      </c>
      <c r="T635" s="139">
        <f t="shared" si="171"/>
        <v>157.6</v>
      </c>
      <c r="U635" s="35">
        <f t="shared" si="172"/>
        <v>722.99</v>
      </c>
      <c r="V635" s="39" t="str">
        <f t="shared" si="173"/>
        <v>&lt;15 days</v>
      </c>
      <c r="W635" s="39">
        <f t="shared" si="174"/>
        <v>3</v>
      </c>
      <c r="X635" s="135" t="str">
        <f t="shared" si="175"/>
        <v>C</v>
      </c>
      <c r="Y635" s="39">
        <f t="shared" si="176"/>
        <v>21</v>
      </c>
      <c r="Z635" s="39">
        <f t="shared" si="177"/>
        <v>0</v>
      </c>
      <c r="AA635" s="119"/>
    </row>
    <row r="636" spans="1:27" x14ac:dyDescent="0.25">
      <c r="A636" s="34" t="s">
        <v>1073</v>
      </c>
      <c r="B636" s="36" t="s">
        <v>1074</v>
      </c>
      <c r="C636" s="166" t="s">
        <v>977</v>
      </c>
      <c r="D636" s="166">
        <v>202</v>
      </c>
      <c r="E636" s="166" t="s">
        <v>3608</v>
      </c>
      <c r="F636" s="167" t="s">
        <v>3608</v>
      </c>
      <c r="G636" s="36" t="s">
        <v>165</v>
      </c>
      <c r="H636" s="36" t="s">
        <v>235</v>
      </c>
      <c r="I636" s="186">
        <v>2100</v>
      </c>
      <c r="J636" s="168">
        <v>1</v>
      </c>
      <c r="K636" s="133">
        <v>0</v>
      </c>
      <c r="L636" s="150">
        <v>80.98</v>
      </c>
      <c r="M636" s="133">
        <v>0</v>
      </c>
      <c r="N636" s="133">
        <v>0</v>
      </c>
      <c r="O636" s="130">
        <v>36</v>
      </c>
      <c r="P636" s="37">
        <f t="shared" si="167"/>
        <v>80.98</v>
      </c>
      <c r="Q636" s="38">
        <f t="shared" si="168"/>
        <v>800.97222222222229</v>
      </c>
      <c r="R636" s="35">
        <f t="shared" si="169"/>
        <v>0</v>
      </c>
      <c r="S636" s="35">
        <f t="shared" si="170"/>
        <v>0</v>
      </c>
      <c r="T636" s="139">
        <f t="shared" si="171"/>
        <v>0</v>
      </c>
      <c r="U636" s="35">
        <f t="shared" si="172"/>
        <v>2915.28</v>
      </c>
      <c r="V636" s="39" t="str">
        <f t="shared" si="173"/>
        <v>Order specific</v>
      </c>
      <c r="W636" s="39" t="str">
        <f t="shared" si="174"/>
        <v>Order specific</v>
      </c>
      <c r="X636" s="135" t="str">
        <f t="shared" si="175"/>
        <v>C</v>
      </c>
      <c r="Y636" s="39" t="str">
        <f t="shared" si="176"/>
        <v/>
      </c>
      <c r="Z636" s="39">
        <f t="shared" si="177"/>
        <v>0</v>
      </c>
      <c r="AA636" s="119"/>
    </row>
    <row r="637" spans="1:27" x14ac:dyDescent="0.25">
      <c r="A637" s="34" t="s">
        <v>1075</v>
      </c>
      <c r="B637" s="36" t="s">
        <v>454</v>
      </c>
      <c r="C637" s="166" t="s">
        <v>243</v>
      </c>
      <c r="D637" s="166">
        <v>202</v>
      </c>
      <c r="E637" s="166" t="s">
        <v>3608</v>
      </c>
      <c r="F637" s="167" t="s">
        <v>3608</v>
      </c>
      <c r="G637" s="36" t="s">
        <v>244</v>
      </c>
      <c r="H637" s="36" t="s">
        <v>2370</v>
      </c>
      <c r="I637" s="186">
        <v>2600</v>
      </c>
      <c r="J637" s="168">
        <v>46</v>
      </c>
      <c r="K637" s="133">
        <v>80</v>
      </c>
      <c r="L637" s="150">
        <v>3.05</v>
      </c>
      <c r="M637" s="133">
        <v>0</v>
      </c>
      <c r="N637" s="133">
        <v>20</v>
      </c>
      <c r="O637" s="130">
        <v>459</v>
      </c>
      <c r="P637" s="37">
        <f t="shared" si="167"/>
        <v>140.29999999999998</v>
      </c>
      <c r="Q637" s="38">
        <f t="shared" si="168"/>
        <v>0.79520697167755994</v>
      </c>
      <c r="R637" s="35">
        <f t="shared" si="169"/>
        <v>0</v>
      </c>
      <c r="S637" s="35">
        <f t="shared" si="170"/>
        <v>30.5</v>
      </c>
      <c r="T637" s="139">
        <f t="shared" si="171"/>
        <v>244</v>
      </c>
      <c r="U637" s="35">
        <f t="shared" si="172"/>
        <v>1399.9499999999998</v>
      </c>
      <c r="V637" s="39" t="str">
        <f t="shared" si="173"/>
        <v>&lt;15 days</v>
      </c>
      <c r="W637" s="39">
        <f t="shared" si="174"/>
        <v>3</v>
      </c>
      <c r="X637" s="135" t="str">
        <f t="shared" si="175"/>
        <v>C</v>
      </c>
      <c r="Y637" s="39">
        <f t="shared" si="176"/>
        <v>21</v>
      </c>
      <c r="Z637" s="39">
        <f t="shared" si="177"/>
        <v>0</v>
      </c>
      <c r="AA637" s="119"/>
    </row>
    <row r="638" spans="1:27" x14ac:dyDescent="0.25">
      <c r="A638" s="34" t="s">
        <v>2862</v>
      </c>
      <c r="B638" s="36" t="s">
        <v>1076</v>
      </c>
      <c r="C638" s="166" t="s">
        <v>276</v>
      </c>
      <c r="D638" s="166">
        <v>219</v>
      </c>
      <c r="E638" s="166" t="s">
        <v>3608</v>
      </c>
      <c r="F638" s="167" t="s">
        <v>3608</v>
      </c>
      <c r="G638" s="36" t="s">
        <v>165</v>
      </c>
      <c r="H638" s="36" t="s">
        <v>235</v>
      </c>
      <c r="I638" s="186">
        <v>2100</v>
      </c>
      <c r="J638" s="168">
        <v>8</v>
      </c>
      <c r="K638" s="133">
        <v>0</v>
      </c>
      <c r="L638" s="150">
        <v>0.85</v>
      </c>
      <c r="M638" s="133">
        <v>0</v>
      </c>
      <c r="N638" s="133">
        <v>0</v>
      </c>
      <c r="O638" s="130">
        <v>12</v>
      </c>
      <c r="P638" s="37">
        <f t="shared" si="167"/>
        <v>6.8</v>
      </c>
      <c r="Q638" s="38">
        <f t="shared" si="168"/>
        <v>1399.1666666666667</v>
      </c>
      <c r="R638" s="35">
        <f t="shared" si="169"/>
        <v>0</v>
      </c>
      <c r="S638" s="35">
        <f t="shared" si="170"/>
        <v>0</v>
      </c>
      <c r="T638" s="139">
        <f t="shared" si="171"/>
        <v>0</v>
      </c>
      <c r="U638" s="35">
        <f t="shared" si="172"/>
        <v>10.199999999999999</v>
      </c>
      <c r="V638" s="39" t="str">
        <f t="shared" si="173"/>
        <v>Order specific</v>
      </c>
      <c r="W638" s="39" t="str">
        <f t="shared" si="174"/>
        <v>Order specific</v>
      </c>
      <c r="X638" s="135" t="str">
        <f t="shared" si="175"/>
        <v>C</v>
      </c>
      <c r="Y638" s="39" t="str">
        <f t="shared" si="176"/>
        <v/>
      </c>
      <c r="Z638" s="39">
        <f t="shared" si="177"/>
        <v>0</v>
      </c>
      <c r="AA638" s="119"/>
    </row>
    <row r="639" spans="1:27" x14ac:dyDescent="0.25">
      <c r="A639" s="34" t="s">
        <v>1077</v>
      </c>
      <c r="B639" s="36" t="s">
        <v>754</v>
      </c>
      <c r="C639" s="166" t="s">
        <v>419</v>
      </c>
      <c r="D639" s="166">
        <v>202</v>
      </c>
      <c r="E639" s="166" t="s">
        <v>3608</v>
      </c>
      <c r="F639" s="167" t="s">
        <v>3608</v>
      </c>
      <c r="G639" s="36" t="s">
        <v>165</v>
      </c>
      <c r="H639" s="36" t="s">
        <v>235</v>
      </c>
      <c r="I639" s="186">
        <v>2100</v>
      </c>
      <c r="J639" s="168">
        <v>12</v>
      </c>
      <c r="K639" s="133">
        <v>8</v>
      </c>
      <c r="L639" s="150">
        <v>35.799999999999997</v>
      </c>
      <c r="M639" s="133">
        <v>0</v>
      </c>
      <c r="N639" s="133">
        <v>0</v>
      </c>
      <c r="O639" s="130">
        <v>75</v>
      </c>
      <c r="P639" s="37">
        <f t="shared" si="167"/>
        <v>429.59999999999997</v>
      </c>
      <c r="Q639" s="38">
        <f t="shared" si="168"/>
        <v>38.933333333333337</v>
      </c>
      <c r="R639" s="35">
        <f t="shared" si="169"/>
        <v>0</v>
      </c>
      <c r="S639" s="35">
        <f t="shared" si="170"/>
        <v>0</v>
      </c>
      <c r="T639" s="139">
        <f t="shared" si="171"/>
        <v>286.39999999999998</v>
      </c>
      <c r="U639" s="35">
        <f t="shared" si="172"/>
        <v>2685</v>
      </c>
      <c r="V639" s="39" t="str">
        <f t="shared" si="173"/>
        <v>Order specific</v>
      </c>
      <c r="W639" s="39" t="str">
        <f t="shared" si="174"/>
        <v>Order specific</v>
      </c>
      <c r="X639" s="135" t="str">
        <f t="shared" si="175"/>
        <v>C</v>
      </c>
      <c r="Y639" s="39" t="str">
        <f t="shared" si="176"/>
        <v/>
      </c>
      <c r="Z639" s="39">
        <f t="shared" si="177"/>
        <v>0</v>
      </c>
      <c r="AA639" s="119"/>
    </row>
    <row r="640" spans="1:27" x14ac:dyDescent="0.25">
      <c r="A640" s="34" t="s">
        <v>2863</v>
      </c>
      <c r="B640" s="36" t="s">
        <v>1078</v>
      </c>
      <c r="C640" s="166" t="s">
        <v>419</v>
      </c>
      <c r="D640" s="166">
        <v>202</v>
      </c>
      <c r="E640" s="166" t="s">
        <v>3608</v>
      </c>
      <c r="F640" s="167" t="s">
        <v>3608</v>
      </c>
      <c r="G640" s="36" t="s">
        <v>165</v>
      </c>
      <c r="H640" s="36" t="s">
        <v>235</v>
      </c>
      <c r="I640" s="186">
        <v>2100</v>
      </c>
      <c r="J640" s="168">
        <v>6</v>
      </c>
      <c r="K640" s="133">
        <v>0</v>
      </c>
      <c r="L640" s="150">
        <v>67.239999999999995</v>
      </c>
      <c r="M640" s="133">
        <v>0</v>
      </c>
      <c r="N640" s="133">
        <v>0</v>
      </c>
      <c r="O640" s="130">
        <v>6</v>
      </c>
      <c r="P640" s="37">
        <f t="shared" si="167"/>
        <v>403.43999999999994</v>
      </c>
      <c r="Q640" s="38">
        <f t="shared" si="168"/>
        <v>730</v>
      </c>
      <c r="R640" s="35">
        <f t="shared" si="169"/>
        <v>0</v>
      </c>
      <c r="S640" s="35">
        <f t="shared" si="170"/>
        <v>0</v>
      </c>
      <c r="T640" s="139">
        <f t="shared" si="171"/>
        <v>0</v>
      </c>
      <c r="U640" s="35">
        <f t="shared" si="172"/>
        <v>403.43999999999994</v>
      </c>
      <c r="V640" s="39" t="str">
        <f t="shared" si="173"/>
        <v>Order specific</v>
      </c>
      <c r="W640" s="39" t="str">
        <f t="shared" si="174"/>
        <v>Order specific</v>
      </c>
      <c r="X640" s="135" t="str">
        <f t="shared" si="175"/>
        <v>C</v>
      </c>
      <c r="Y640" s="39" t="str">
        <f t="shared" si="176"/>
        <v/>
      </c>
      <c r="Z640" s="39">
        <f t="shared" si="177"/>
        <v>0</v>
      </c>
      <c r="AA640" s="119"/>
    </row>
    <row r="641" spans="1:27" x14ac:dyDescent="0.25">
      <c r="A641" s="34" t="s">
        <v>1079</v>
      </c>
      <c r="B641" s="36" t="s">
        <v>6</v>
      </c>
      <c r="C641" s="166" t="s">
        <v>197</v>
      </c>
      <c r="D641" s="166">
        <v>219</v>
      </c>
      <c r="E641" s="166" t="s">
        <v>3608</v>
      </c>
      <c r="F641" s="167" t="s">
        <v>3608</v>
      </c>
      <c r="G641" s="36" t="s">
        <v>249</v>
      </c>
      <c r="H641" s="36" t="s">
        <v>249</v>
      </c>
      <c r="I641" s="186" t="s">
        <v>197</v>
      </c>
      <c r="J641" s="168">
        <v>159</v>
      </c>
      <c r="K641" s="133">
        <v>0</v>
      </c>
      <c r="L641" s="150">
        <v>0.41</v>
      </c>
      <c r="M641" s="133">
        <v>0</v>
      </c>
      <c r="N641" s="133">
        <v>0</v>
      </c>
      <c r="O641" s="130">
        <v>3163</v>
      </c>
      <c r="P641" s="37">
        <f t="shared" si="167"/>
        <v>65.19</v>
      </c>
      <c r="Q641" s="38">
        <f t="shared" si="168"/>
        <v>0.69238065128042992</v>
      </c>
      <c r="R641" s="35">
        <f t="shared" si="169"/>
        <v>0</v>
      </c>
      <c r="S641" s="35">
        <f t="shared" si="170"/>
        <v>0</v>
      </c>
      <c r="T641" s="139">
        <f t="shared" si="171"/>
        <v>0</v>
      </c>
      <c r="U641" s="35">
        <f t="shared" si="172"/>
        <v>1296.83</v>
      </c>
      <c r="V641" s="39" t="str">
        <f t="shared" si="173"/>
        <v>&lt;15 days</v>
      </c>
      <c r="W641" s="39">
        <f t="shared" si="174"/>
        <v>3</v>
      </c>
      <c r="X641" s="135" t="str">
        <f t="shared" si="175"/>
        <v>C</v>
      </c>
      <c r="Y641" s="39">
        <f t="shared" si="176"/>
        <v>21</v>
      </c>
      <c r="Z641" s="39">
        <f t="shared" si="177"/>
        <v>0</v>
      </c>
      <c r="AA641" s="119"/>
    </row>
    <row r="642" spans="1:27" x14ac:dyDescent="0.25">
      <c r="A642" s="34" t="s">
        <v>1080</v>
      </c>
      <c r="B642" s="36" t="s">
        <v>1081</v>
      </c>
      <c r="C642" s="166" t="s">
        <v>276</v>
      </c>
      <c r="D642" s="166">
        <v>202</v>
      </c>
      <c r="E642" s="166" t="s">
        <v>3608</v>
      </c>
      <c r="F642" s="167" t="s">
        <v>3608</v>
      </c>
      <c r="G642" s="36" t="s">
        <v>165</v>
      </c>
      <c r="H642" s="36" t="s">
        <v>235</v>
      </c>
      <c r="I642" s="186">
        <v>2100</v>
      </c>
      <c r="J642" s="168">
        <v>2</v>
      </c>
      <c r="K642" s="133">
        <v>0</v>
      </c>
      <c r="L642" s="150">
        <v>0.45</v>
      </c>
      <c r="M642" s="133">
        <v>0</v>
      </c>
      <c r="N642" s="133">
        <v>0</v>
      </c>
      <c r="O642" s="130">
        <v>10</v>
      </c>
      <c r="P642" s="37">
        <f t="shared" si="167"/>
        <v>0.9</v>
      </c>
      <c r="Q642" s="38">
        <f t="shared" si="168"/>
        <v>5803.5</v>
      </c>
      <c r="R642" s="35">
        <f t="shared" si="169"/>
        <v>0</v>
      </c>
      <c r="S642" s="35">
        <f t="shared" si="170"/>
        <v>0</v>
      </c>
      <c r="T642" s="139">
        <f t="shared" si="171"/>
        <v>0</v>
      </c>
      <c r="U642" s="35">
        <f t="shared" si="172"/>
        <v>4.5</v>
      </c>
      <c r="V642" s="39" t="str">
        <f t="shared" si="173"/>
        <v>Order specific</v>
      </c>
      <c r="W642" s="39" t="str">
        <f t="shared" si="174"/>
        <v>Order specific</v>
      </c>
      <c r="X642" s="135" t="str">
        <f t="shared" si="175"/>
        <v>C</v>
      </c>
      <c r="Y642" s="39" t="str">
        <f t="shared" si="176"/>
        <v/>
      </c>
      <c r="Z642" s="39">
        <f t="shared" si="177"/>
        <v>0</v>
      </c>
      <c r="AA642" s="119"/>
    </row>
    <row r="643" spans="1:27" x14ac:dyDescent="0.25">
      <c r="A643" s="34" t="s">
        <v>1082</v>
      </c>
      <c r="B643" s="36" t="s">
        <v>1083</v>
      </c>
      <c r="C643" s="166" t="s">
        <v>197</v>
      </c>
      <c r="D643" s="166">
        <v>212</v>
      </c>
      <c r="E643" s="166" t="s">
        <v>3608</v>
      </c>
      <c r="F643" s="167" t="s">
        <v>3608</v>
      </c>
      <c r="G643" s="36" t="s">
        <v>249</v>
      </c>
      <c r="H643" s="36" t="s">
        <v>249</v>
      </c>
      <c r="I643" s="186" t="s">
        <v>197</v>
      </c>
      <c r="J643" s="168">
        <v>155</v>
      </c>
      <c r="K643" s="133">
        <v>0</v>
      </c>
      <c r="L643" s="150">
        <v>25</v>
      </c>
      <c r="M643" s="133">
        <v>0</v>
      </c>
      <c r="N643" s="133">
        <v>0</v>
      </c>
      <c r="O643" s="130">
        <v>5024</v>
      </c>
      <c r="P643" s="37">
        <f t="shared" ref="P643:P706" si="178">+L643*J643</f>
        <v>3875</v>
      </c>
      <c r="Q643" s="38">
        <f t="shared" si="168"/>
        <v>0.14530254777070065</v>
      </c>
      <c r="R643" s="35">
        <f t="shared" si="169"/>
        <v>0</v>
      </c>
      <c r="S643" s="35">
        <f t="shared" si="170"/>
        <v>0</v>
      </c>
      <c r="T643" s="139">
        <f t="shared" si="171"/>
        <v>0</v>
      </c>
      <c r="U643" s="35">
        <f t="shared" si="172"/>
        <v>125600</v>
      </c>
      <c r="V643" s="39" t="str">
        <f t="shared" si="173"/>
        <v>&lt;15 days</v>
      </c>
      <c r="W643" s="39">
        <f t="shared" si="174"/>
        <v>2</v>
      </c>
      <c r="X643" s="135" t="str">
        <f t="shared" si="175"/>
        <v>B</v>
      </c>
      <c r="Y643" s="39">
        <f t="shared" si="176"/>
        <v>14</v>
      </c>
      <c r="Z643" s="39">
        <f t="shared" si="177"/>
        <v>0</v>
      </c>
      <c r="AA643" s="119"/>
    </row>
    <row r="644" spans="1:27" x14ac:dyDescent="0.25">
      <c r="A644" s="34" t="s">
        <v>1084</v>
      </c>
      <c r="B644" s="36" t="s">
        <v>775</v>
      </c>
      <c r="C644" s="166" t="s">
        <v>197</v>
      </c>
      <c r="D644" s="166">
        <v>219</v>
      </c>
      <c r="E644" s="166" t="s">
        <v>3608</v>
      </c>
      <c r="F644" s="167" t="s">
        <v>3608</v>
      </c>
      <c r="G644" s="36" t="s">
        <v>249</v>
      </c>
      <c r="H644" s="36" t="s">
        <v>249</v>
      </c>
      <c r="I644" s="186" t="s">
        <v>197</v>
      </c>
      <c r="J644" s="168">
        <v>132</v>
      </c>
      <c r="K644" s="133">
        <v>0</v>
      </c>
      <c r="L644" s="150">
        <v>7.28</v>
      </c>
      <c r="M644" s="133">
        <v>0</v>
      </c>
      <c r="N644" s="133">
        <v>0</v>
      </c>
      <c r="O644" s="130">
        <v>5258</v>
      </c>
      <c r="P644" s="37">
        <f t="shared" si="178"/>
        <v>960.96</v>
      </c>
      <c r="Q644" s="38">
        <f t="shared" si="168"/>
        <v>10.759794598706733</v>
      </c>
      <c r="R644" s="35">
        <f t="shared" si="169"/>
        <v>0</v>
      </c>
      <c r="S644" s="35">
        <f t="shared" si="170"/>
        <v>0</v>
      </c>
      <c r="T644" s="139">
        <f t="shared" si="171"/>
        <v>0</v>
      </c>
      <c r="U644" s="35">
        <f t="shared" si="172"/>
        <v>38278.239999999998</v>
      </c>
      <c r="V644" s="39" t="str">
        <f t="shared" si="173"/>
        <v>&lt;15 days</v>
      </c>
      <c r="W644" s="39">
        <f t="shared" si="174"/>
        <v>2</v>
      </c>
      <c r="X644" s="135" t="str">
        <f t="shared" si="175"/>
        <v>B</v>
      </c>
      <c r="Y644" s="39">
        <f t="shared" si="176"/>
        <v>14</v>
      </c>
      <c r="Z644" s="39">
        <f t="shared" si="177"/>
        <v>0</v>
      </c>
      <c r="AA644" s="119"/>
    </row>
    <row r="645" spans="1:27" x14ac:dyDescent="0.25">
      <c r="A645" s="34" t="s">
        <v>1085</v>
      </c>
      <c r="B645" s="36" t="s">
        <v>1081</v>
      </c>
      <c r="C645" s="166" t="s">
        <v>276</v>
      </c>
      <c r="D645" s="166">
        <v>202</v>
      </c>
      <c r="E645" s="166" t="s">
        <v>3608</v>
      </c>
      <c r="F645" s="167" t="s">
        <v>3608</v>
      </c>
      <c r="G645" s="36" t="s">
        <v>165</v>
      </c>
      <c r="H645" s="36" t="s">
        <v>235</v>
      </c>
      <c r="I645" s="186">
        <v>2100</v>
      </c>
      <c r="J645" s="168">
        <v>1</v>
      </c>
      <c r="K645" s="133">
        <v>0</v>
      </c>
      <c r="L645" s="150">
        <v>2</v>
      </c>
      <c r="M645" s="133">
        <v>0</v>
      </c>
      <c r="N645" s="133">
        <v>0</v>
      </c>
      <c r="O645" s="130">
        <v>12</v>
      </c>
      <c r="P645" s="37">
        <f t="shared" si="178"/>
        <v>2</v>
      </c>
      <c r="Q645" s="38">
        <f t="shared" si="168"/>
        <v>4015</v>
      </c>
      <c r="R645" s="35">
        <f t="shared" si="169"/>
        <v>0</v>
      </c>
      <c r="S645" s="35">
        <f t="shared" si="170"/>
        <v>0</v>
      </c>
      <c r="T645" s="139">
        <f t="shared" si="171"/>
        <v>0</v>
      </c>
      <c r="U645" s="35">
        <f t="shared" si="172"/>
        <v>24</v>
      </c>
      <c r="V645" s="39" t="str">
        <f t="shared" si="173"/>
        <v>Order specific</v>
      </c>
      <c r="W645" s="39" t="str">
        <f t="shared" si="174"/>
        <v>Order specific</v>
      </c>
      <c r="X645" s="135" t="str">
        <f t="shared" si="175"/>
        <v>C</v>
      </c>
      <c r="Y645" s="39" t="str">
        <f t="shared" si="176"/>
        <v/>
      </c>
      <c r="Z645" s="39">
        <f t="shared" si="177"/>
        <v>0</v>
      </c>
      <c r="AA645" s="119"/>
    </row>
    <row r="646" spans="1:27" x14ac:dyDescent="0.25">
      <c r="A646" s="34" t="s">
        <v>1086</v>
      </c>
      <c r="B646" s="36" t="s">
        <v>1081</v>
      </c>
      <c r="C646" s="166" t="s">
        <v>276</v>
      </c>
      <c r="D646" s="166">
        <v>202</v>
      </c>
      <c r="E646" s="166" t="s">
        <v>3608</v>
      </c>
      <c r="F646" s="167" t="s">
        <v>3608</v>
      </c>
      <c r="G646" s="36" t="s">
        <v>165</v>
      </c>
      <c r="H646" s="36" t="s">
        <v>235</v>
      </c>
      <c r="I646" s="186">
        <v>2100</v>
      </c>
      <c r="J646" s="168">
        <v>1</v>
      </c>
      <c r="K646" s="133">
        <v>0</v>
      </c>
      <c r="L646" s="150">
        <v>2</v>
      </c>
      <c r="M646" s="133">
        <v>0</v>
      </c>
      <c r="N646" s="133">
        <v>0</v>
      </c>
      <c r="O646" s="130">
        <v>12</v>
      </c>
      <c r="P646" s="37">
        <f t="shared" si="178"/>
        <v>2</v>
      </c>
      <c r="Q646" s="38">
        <f t="shared" si="168"/>
        <v>30.416666666666664</v>
      </c>
      <c r="R646" s="35">
        <f t="shared" si="169"/>
        <v>0</v>
      </c>
      <c r="S646" s="35">
        <f t="shared" si="170"/>
        <v>0</v>
      </c>
      <c r="T646" s="139">
        <f t="shared" si="171"/>
        <v>0</v>
      </c>
      <c r="U646" s="35">
        <f t="shared" si="172"/>
        <v>24</v>
      </c>
      <c r="V646" s="39" t="str">
        <f t="shared" si="173"/>
        <v>Order specific</v>
      </c>
      <c r="W646" s="39" t="str">
        <f t="shared" si="174"/>
        <v>Order specific</v>
      </c>
      <c r="X646" s="135" t="str">
        <f t="shared" si="175"/>
        <v>C</v>
      </c>
      <c r="Y646" s="39" t="str">
        <f t="shared" si="176"/>
        <v/>
      </c>
      <c r="Z646" s="39">
        <f t="shared" si="177"/>
        <v>0</v>
      </c>
      <c r="AA646" s="119"/>
    </row>
    <row r="647" spans="1:27" x14ac:dyDescent="0.25">
      <c r="A647" s="34" t="s">
        <v>1087</v>
      </c>
      <c r="B647" s="36" t="s">
        <v>1088</v>
      </c>
      <c r="C647" s="166" t="s">
        <v>243</v>
      </c>
      <c r="D647" s="166">
        <v>219</v>
      </c>
      <c r="E647" s="166" t="s">
        <v>3608</v>
      </c>
      <c r="F647" s="167" t="s">
        <v>3608</v>
      </c>
      <c r="G647" s="36" t="s">
        <v>244</v>
      </c>
      <c r="H647" s="36" t="s">
        <v>2370</v>
      </c>
      <c r="I647" s="186">
        <v>2600</v>
      </c>
      <c r="J647" s="168">
        <v>8982</v>
      </c>
      <c r="K647" s="133">
        <v>1400</v>
      </c>
      <c r="L647" s="150">
        <v>1.68</v>
      </c>
      <c r="M647" s="133">
        <v>0</v>
      </c>
      <c r="N647" s="133">
        <v>1000</v>
      </c>
      <c r="O647" s="130">
        <v>8650</v>
      </c>
      <c r="P647" s="37">
        <f t="shared" si="178"/>
        <v>15089.76</v>
      </c>
      <c r="Q647" s="38">
        <f t="shared" si="168"/>
        <v>4.2196531791907514E-2</v>
      </c>
      <c r="R647" s="35">
        <f t="shared" si="169"/>
        <v>0</v>
      </c>
      <c r="S647" s="35">
        <f t="shared" si="170"/>
        <v>840</v>
      </c>
      <c r="T647" s="139">
        <f t="shared" si="171"/>
        <v>2352</v>
      </c>
      <c r="U647" s="35">
        <f t="shared" si="172"/>
        <v>14532</v>
      </c>
      <c r="V647" s="39" t="str">
        <f t="shared" si="173"/>
        <v>&lt;15 days</v>
      </c>
      <c r="W647" s="39">
        <f t="shared" si="174"/>
        <v>2</v>
      </c>
      <c r="X647" s="135" t="str">
        <f t="shared" si="175"/>
        <v>A</v>
      </c>
      <c r="Y647" s="39">
        <f t="shared" si="176"/>
        <v>14</v>
      </c>
      <c r="Z647" s="39">
        <f t="shared" si="177"/>
        <v>0</v>
      </c>
      <c r="AA647" s="119"/>
    </row>
    <row r="648" spans="1:27" x14ac:dyDescent="0.25">
      <c r="A648" s="34" t="s">
        <v>1089</v>
      </c>
      <c r="B648" s="36" t="s">
        <v>1088</v>
      </c>
      <c r="C648" s="166" t="s">
        <v>243</v>
      </c>
      <c r="D648" s="166">
        <v>219</v>
      </c>
      <c r="E648" s="166" t="s">
        <v>3608</v>
      </c>
      <c r="F648" s="167" t="s">
        <v>3608</v>
      </c>
      <c r="G648" s="36" t="s">
        <v>244</v>
      </c>
      <c r="H648" s="36" t="s">
        <v>2370</v>
      </c>
      <c r="I648" s="186">
        <v>2600</v>
      </c>
      <c r="J648" s="168">
        <v>442</v>
      </c>
      <c r="K648" s="133">
        <v>130</v>
      </c>
      <c r="L648" s="150">
        <v>0.71</v>
      </c>
      <c r="M648" s="133">
        <v>0</v>
      </c>
      <c r="N648" s="133">
        <v>45</v>
      </c>
      <c r="O648" s="130">
        <v>194</v>
      </c>
      <c r="P648" s="37">
        <f t="shared" si="178"/>
        <v>313.82</v>
      </c>
      <c r="Q648" s="38">
        <f t="shared" si="168"/>
        <v>16899.123711340206</v>
      </c>
      <c r="R648" s="35">
        <f t="shared" si="169"/>
        <v>0</v>
      </c>
      <c r="S648" s="35">
        <f t="shared" si="170"/>
        <v>15.975</v>
      </c>
      <c r="T648" s="139">
        <f t="shared" si="171"/>
        <v>92.3</v>
      </c>
      <c r="U648" s="35">
        <f t="shared" si="172"/>
        <v>137.73999999999998</v>
      </c>
      <c r="V648" s="39" t="str">
        <f t="shared" si="173"/>
        <v>&gt;90 days</v>
      </c>
      <c r="W648" s="39">
        <f t="shared" si="174"/>
        <v>3</v>
      </c>
      <c r="X648" s="135" t="str">
        <f t="shared" si="175"/>
        <v>C</v>
      </c>
      <c r="Y648" s="39">
        <f t="shared" si="176"/>
        <v>21</v>
      </c>
      <c r="Z648" s="39">
        <f t="shared" si="177"/>
        <v>206.86381711587558</v>
      </c>
      <c r="AA648" s="119"/>
    </row>
    <row r="649" spans="1:27" x14ac:dyDescent="0.25">
      <c r="A649" s="34" t="s">
        <v>1090</v>
      </c>
      <c r="B649" s="36" t="s">
        <v>1091</v>
      </c>
      <c r="C649" s="166" t="s">
        <v>197</v>
      </c>
      <c r="D649" s="166">
        <v>219</v>
      </c>
      <c r="E649" s="166" t="s">
        <v>3608</v>
      </c>
      <c r="F649" s="167" t="s">
        <v>3608</v>
      </c>
      <c r="G649" s="36" t="s">
        <v>249</v>
      </c>
      <c r="H649" s="36" t="s">
        <v>249</v>
      </c>
      <c r="I649" s="186" t="s">
        <v>197</v>
      </c>
      <c r="J649" s="168">
        <v>49</v>
      </c>
      <c r="K649" s="133">
        <v>0</v>
      </c>
      <c r="L649" s="150">
        <v>1.98</v>
      </c>
      <c r="M649" s="133">
        <v>0</v>
      </c>
      <c r="N649" s="133">
        <v>0</v>
      </c>
      <c r="O649" s="130">
        <v>126</v>
      </c>
      <c r="P649" s="37">
        <f t="shared" si="178"/>
        <v>97.02</v>
      </c>
      <c r="Q649" s="38">
        <f t="shared" si="168"/>
        <v>1280.3968253968253</v>
      </c>
      <c r="R649" s="35">
        <f t="shared" si="169"/>
        <v>0</v>
      </c>
      <c r="S649" s="35">
        <f t="shared" si="170"/>
        <v>0</v>
      </c>
      <c r="T649" s="139">
        <f t="shared" si="171"/>
        <v>0</v>
      </c>
      <c r="U649" s="35">
        <f t="shared" si="172"/>
        <v>249.48</v>
      </c>
      <c r="V649" s="39" t="str">
        <f t="shared" si="173"/>
        <v>&gt;90 days</v>
      </c>
      <c r="W649" s="39">
        <f t="shared" si="174"/>
        <v>3</v>
      </c>
      <c r="X649" s="135" t="str">
        <f t="shared" si="175"/>
        <v>C</v>
      </c>
      <c r="Y649" s="39">
        <f t="shared" si="176"/>
        <v>21</v>
      </c>
      <c r="Z649" s="39">
        <f t="shared" si="177"/>
        <v>62.982980901258287</v>
      </c>
      <c r="AA649" s="119"/>
    </row>
    <row r="650" spans="1:27" x14ac:dyDescent="0.25">
      <c r="A650" s="34" t="s">
        <v>1092</v>
      </c>
      <c r="B650" s="36" t="s">
        <v>1081</v>
      </c>
      <c r="C650" s="166" t="s">
        <v>276</v>
      </c>
      <c r="D650" s="166">
        <v>202</v>
      </c>
      <c r="E650" s="166" t="s">
        <v>3608</v>
      </c>
      <c r="F650" s="167" t="s">
        <v>3608</v>
      </c>
      <c r="G650" s="36" t="s">
        <v>165</v>
      </c>
      <c r="H650" s="36" t="s">
        <v>235</v>
      </c>
      <c r="I650" s="186">
        <v>2100</v>
      </c>
      <c r="J650" s="168">
        <v>13</v>
      </c>
      <c r="K650" s="133">
        <v>0</v>
      </c>
      <c r="L650" s="150">
        <v>0.12</v>
      </c>
      <c r="M650" s="133">
        <v>0</v>
      </c>
      <c r="N650" s="133">
        <v>0</v>
      </c>
      <c r="O650" s="130">
        <v>12</v>
      </c>
      <c r="P650" s="37">
        <f t="shared" si="178"/>
        <v>1.56</v>
      </c>
      <c r="Q650" s="38">
        <f t="shared" si="168"/>
        <v>1490.4166666666665</v>
      </c>
      <c r="R650" s="35">
        <f t="shared" si="169"/>
        <v>0</v>
      </c>
      <c r="S650" s="35">
        <f t="shared" si="170"/>
        <v>0</v>
      </c>
      <c r="T650" s="139">
        <f t="shared" si="171"/>
        <v>0</v>
      </c>
      <c r="U650" s="35">
        <f t="shared" si="172"/>
        <v>1.44</v>
      </c>
      <c r="V650" s="39" t="str">
        <f t="shared" si="173"/>
        <v>Order specific</v>
      </c>
      <c r="W650" s="39" t="str">
        <f t="shared" si="174"/>
        <v>Order specific</v>
      </c>
      <c r="X650" s="135" t="str">
        <f t="shared" si="175"/>
        <v>C</v>
      </c>
      <c r="Y650" s="39" t="str">
        <f t="shared" si="176"/>
        <v/>
      </c>
      <c r="Z650" s="39">
        <f t="shared" si="177"/>
        <v>0</v>
      </c>
      <c r="AA650" s="119"/>
    </row>
    <row r="651" spans="1:27" x14ac:dyDescent="0.25">
      <c r="A651" s="34" t="s">
        <v>1093</v>
      </c>
      <c r="B651" s="36" t="s">
        <v>1094</v>
      </c>
      <c r="C651" s="166" t="s">
        <v>276</v>
      </c>
      <c r="D651" s="166">
        <v>219</v>
      </c>
      <c r="E651" s="166" t="s">
        <v>3608</v>
      </c>
      <c r="F651" s="167" t="s">
        <v>3608</v>
      </c>
      <c r="G651" s="36" t="s">
        <v>165</v>
      </c>
      <c r="H651" s="36" t="s">
        <v>235</v>
      </c>
      <c r="I651" s="186">
        <v>2100</v>
      </c>
      <c r="J651" s="168">
        <v>242</v>
      </c>
      <c r="K651" s="133">
        <v>0</v>
      </c>
      <c r="L651" s="150">
        <v>1.32</v>
      </c>
      <c r="M651" s="133">
        <v>0</v>
      </c>
      <c r="N651" s="133">
        <v>0</v>
      </c>
      <c r="O651" s="130">
        <v>380</v>
      </c>
      <c r="P651" s="37">
        <f t="shared" si="178"/>
        <v>319.44</v>
      </c>
      <c r="Q651" s="38">
        <f t="shared" si="168"/>
        <v>12.486842105263159</v>
      </c>
      <c r="R651" s="35">
        <f t="shared" si="169"/>
        <v>0</v>
      </c>
      <c r="S651" s="35">
        <f t="shared" si="170"/>
        <v>0</v>
      </c>
      <c r="T651" s="139">
        <f t="shared" si="171"/>
        <v>0</v>
      </c>
      <c r="U651" s="35">
        <f t="shared" si="172"/>
        <v>501.6</v>
      </c>
      <c r="V651" s="39" t="str">
        <f t="shared" si="173"/>
        <v>Order specific</v>
      </c>
      <c r="W651" s="39" t="str">
        <f t="shared" si="174"/>
        <v>Order specific</v>
      </c>
      <c r="X651" s="135" t="str">
        <f t="shared" si="175"/>
        <v>C</v>
      </c>
      <c r="Y651" s="39" t="str">
        <f t="shared" si="176"/>
        <v/>
      </c>
      <c r="Z651" s="39">
        <f t="shared" si="177"/>
        <v>0</v>
      </c>
      <c r="AA651" s="119"/>
    </row>
    <row r="652" spans="1:27" x14ac:dyDescent="0.25">
      <c r="A652" s="34" t="s">
        <v>1095</v>
      </c>
      <c r="B652" s="36" t="s">
        <v>1096</v>
      </c>
      <c r="C652" s="166" t="s">
        <v>197</v>
      </c>
      <c r="D652" s="166">
        <v>202</v>
      </c>
      <c r="E652" s="166" t="s">
        <v>3608</v>
      </c>
      <c r="F652" s="167" t="s">
        <v>3608</v>
      </c>
      <c r="G652" s="36" t="s">
        <v>249</v>
      </c>
      <c r="H652" s="36" t="s">
        <v>249</v>
      </c>
      <c r="I652" s="186" t="s">
        <v>197</v>
      </c>
      <c r="J652" s="168">
        <v>46</v>
      </c>
      <c r="K652" s="133">
        <v>0</v>
      </c>
      <c r="L652" s="150">
        <v>8.5</v>
      </c>
      <c r="M652" s="133">
        <v>0</v>
      </c>
      <c r="N652" s="133">
        <v>0</v>
      </c>
      <c r="O652" s="130">
        <v>902</v>
      </c>
      <c r="P652" s="37">
        <f t="shared" si="178"/>
        <v>391</v>
      </c>
      <c r="Q652" s="38">
        <f t="shared" si="168"/>
        <v>97.926829268292693</v>
      </c>
      <c r="R652" s="35">
        <f t="shared" si="169"/>
        <v>0</v>
      </c>
      <c r="S652" s="35">
        <f t="shared" si="170"/>
        <v>0</v>
      </c>
      <c r="T652" s="139">
        <f t="shared" si="171"/>
        <v>0</v>
      </c>
      <c r="U652" s="35">
        <f t="shared" si="172"/>
        <v>7667</v>
      </c>
      <c r="V652" s="39" t="str">
        <f t="shared" si="173"/>
        <v>&gt;90 days</v>
      </c>
      <c r="W652" s="39">
        <f t="shared" si="174"/>
        <v>3</v>
      </c>
      <c r="X652" s="135" t="str">
        <f t="shared" si="175"/>
        <v>C</v>
      </c>
      <c r="Y652" s="39">
        <f t="shared" si="176"/>
        <v>21</v>
      </c>
      <c r="Z652" s="39">
        <f t="shared" si="177"/>
        <v>202.7201095890411</v>
      </c>
      <c r="AA652" s="119"/>
    </row>
    <row r="653" spans="1:27" x14ac:dyDescent="0.25">
      <c r="A653" s="34" t="s">
        <v>2864</v>
      </c>
      <c r="B653" s="36" t="s">
        <v>803</v>
      </c>
      <c r="C653" s="166" t="s">
        <v>257</v>
      </c>
      <c r="D653" s="166">
        <v>202</v>
      </c>
      <c r="E653" s="166" t="s">
        <v>3608</v>
      </c>
      <c r="F653" s="167" t="s">
        <v>3608</v>
      </c>
      <c r="G653" s="36" t="s">
        <v>165</v>
      </c>
      <c r="H653" s="36" t="s">
        <v>235</v>
      </c>
      <c r="I653" s="186">
        <v>2100</v>
      </c>
      <c r="J653" s="168">
        <v>30</v>
      </c>
      <c r="K653" s="133">
        <v>0</v>
      </c>
      <c r="L653" s="150">
        <v>53.22</v>
      </c>
      <c r="M653" s="133">
        <v>0</v>
      </c>
      <c r="N653" s="133">
        <v>0</v>
      </c>
      <c r="O653" s="130">
        <v>342</v>
      </c>
      <c r="P653" s="37">
        <f t="shared" si="178"/>
        <v>1596.6</v>
      </c>
      <c r="Q653" s="38">
        <f t="shared" si="168"/>
        <v>49.093567251461984</v>
      </c>
      <c r="R653" s="35">
        <f t="shared" si="169"/>
        <v>0</v>
      </c>
      <c r="S653" s="35">
        <f t="shared" si="170"/>
        <v>0</v>
      </c>
      <c r="T653" s="139">
        <f t="shared" si="171"/>
        <v>0</v>
      </c>
      <c r="U653" s="35">
        <f t="shared" si="172"/>
        <v>18201.239999999998</v>
      </c>
      <c r="V653" s="39" t="str">
        <f t="shared" si="173"/>
        <v>Order specific</v>
      </c>
      <c r="W653" s="39" t="str">
        <f t="shared" si="174"/>
        <v>Order specific</v>
      </c>
      <c r="X653" s="135" t="str">
        <f t="shared" si="175"/>
        <v>B</v>
      </c>
      <c r="Y653" s="39" t="str">
        <f t="shared" si="176"/>
        <v/>
      </c>
      <c r="Z653" s="39">
        <f t="shared" si="177"/>
        <v>0</v>
      </c>
      <c r="AA653" s="119"/>
    </row>
    <row r="654" spans="1:27" x14ac:dyDescent="0.25">
      <c r="A654" s="34" t="s">
        <v>2865</v>
      </c>
      <c r="B654" s="36" t="s">
        <v>803</v>
      </c>
      <c r="C654" s="166" t="s">
        <v>197</v>
      </c>
      <c r="D654" s="166">
        <v>202</v>
      </c>
      <c r="E654" s="166" t="s">
        <v>3608</v>
      </c>
      <c r="F654" s="167" t="s">
        <v>3608</v>
      </c>
      <c r="G654" s="36" t="s">
        <v>249</v>
      </c>
      <c r="H654" s="36" t="s">
        <v>249</v>
      </c>
      <c r="I654" s="186" t="s">
        <v>197</v>
      </c>
      <c r="J654" s="168">
        <v>3</v>
      </c>
      <c r="K654" s="133">
        <v>0</v>
      </c>
      <c r="L654" s="150">
        <v>76.47</v>
      </c>
      <c r="M654" s="133">
        <v>0</v>
      </c>
      <c r="N654" s="133">
        <v>0</v>
      </c>
      <c r="O654" s="130">
        <v>632</v>
      </c>
      <c r="P654" s="37">
        <f t="shared" si="178"/>
        <v>229.41</v>
      </c>
      <c r="Q654" s="38">
        <f t="shared" si="168"/>
        <v>17.325949367088608</v>
      </c>
      <c r="R654" s="35">
        <f t="shared" si="169"/>
        <v>0</v>
      </c>
      <c r="S654" s="35">
        <f t="shared" si="170"/>
        <v>0</v>
      </c>
      <c r="T654" s="139">
        <f t="shared" si="171"/>
        <v>0</v>
      </c>
      <c r="U654" s="35">
        <f t="shared" si="172"/>
        <v>48329.04</v>
      </c>
      <c r="V654" s="39" t="str">
        <f t="shared" si="173"/>
        <v>&lt;30 days</v>
      </c>
      <c r="W654" s="39">
        <f t="shared" si="174"/>
        <v>2</v>
      </c>
      <c r="X654" s="135" t="str">
        <f t="shared" si="175"/>
        <v>C</v>
      </c>
      <c r="Y654" s="39">
        <f t="shared" si="176"/>
        <v>14</v>
      </c>
      <c r="Z654" s="39">
        <f t="shared" si="177"/>
        <v>29.065304219178088</v>
      </c>
      <c r="AA654" s="119"/>
    </row>
    <row r="655" spans="1:27" x14ac:dyDescent="0.25">
      <c r="A655" s="34" t="s">
        <v>2866</v>
      </c>
      <c r="B655" s="36" t="s">
        <v>1049</v>
      </c>
      <c r="C655" s="166" t="s">
        <v>977</v>
      </c>
      <c r="D655" s="166">
        <v>202</v>
      </c>
      <c r="E655" s="166" t="s">
        <v>3608</v>
      </c>
      <c r="F655" s="167" t="s">
        <v>3608</v>
      </c>
      <c r="G655" s="36" t="s">
        <v>165</v>
      </c>
      <c r="H655" s="36" t="s">
        <v>235</v>
      </c>
      <c r="I655" s="186">
        <v>2100</v>
      </c>
      <c r="J655" s="168">
        <v>30</v>
      </c>
      <c r="K655" s="133">
        <v>0</v>
      </c>
      <c r="L655" s="150">
        <v>0.45</v>
      </c>
      <c r="M655" s="133">
        <v>0</v>
      </c>
      <c r="N655" s="133">
        <v>0</v>
      </c>
      <c r="O655" s="130">
        <v>144</v>
      </c>
      <c r="P655" s="37">
        <f t="shared" si="178"/>
        <v>13.5</v>
      </c>
      <c r="Q655" s="38">
        <f t="shared" si="168"/>
        <v>7.6041666666666661</v>
      </c>
      <c r="R655" s="35">
        <f t="shared" si="169"/>
        <v>0</v>
      </c>
      <c r="S655" s="35">
        <f t="shared" si="170"/>
        <v>0</v>
      </c>
      <c r="T655" s="139">
        <f t="shared" si="171"/>
        <v>0</v>
      </c>
      <c r="U655" s="35">
        <f t="shared" si="172"/>
        <v>64.8</v>
      </c>
      <c r="V655" s="39" t="str">
        <f t="shared" si="173"/>
        <v>Order specific</v>
      </c>
      <c r="W655" s="39" t="str">
        <f t="shared" si="174"/>
        <v>Order specific</v>
      </c>
      <c r="X655" s="135" t="str">
        <f t="shared" si="175"/>
        <v>C</v>
      </c>
      <c r="Y655" s="39" t="str">
        <f t="shared" si="176"/>
        <v/>
      </c>
      <c r="Z655" s="39">
        <f t="shared" si="177"/>
        <v>0</v>
      </c>
      <c r="AA655" s="119"/>
    </row>
    <row r="656" spans="1:27" x14ac:dyDescent="0.25">
      <c r="A656" s="34" t="s">
        <v>2867</v>
      </c>
      <c r="B656" s="36" t="s">
        <v>1097</v>
      </c>
      <c r="C656" s="166" t="s">
        <v>977</v>
      </c>
      <c r="D656" s="166">
        <v>202</v>
      </c>
      <c r="E656" s="166" t="s">
        <v>3608</v>
      </c>
      <c r="F656" s="167" t="s">
        <v>3608</v>
      </c>
      <c r="G656" s="36" t="s">
        <v>165</v>
      </c>
      <c r="H656" s="36" t="s">
        <v>235</v>
      </c>
      <c r="I656" s="186">
        <v>2100</v>
      </c>
      <c r="J656" s="168">
        <v>18</v>
      </c>
      <c r="K656" s="133">
        <v>0</v>
      </c>
      <c r="L656" s="150">
        <v>29.63</v>
      </c>
      <c r="M656" s="133">
        <v>0</v>
      </c>
      <c r="N656" s="133">
        <v>0</v>
      </c>
      <c r="O656" s="130">
        <v>21</v>
      </c>
      <c r="P656" s="37">
        <f t="shared" si="178"/>
        <v>533.34</v>
      </c>
      <c r="Q656" s="38">
        <f t="shared" si="168"/>
        <v>521.42857142857144</v>
      </c>
      <c r="R656" s="35">
        <f t="shared" si="169"/>
        <v>0</v>
      </c>
      <c r="S656" s="35">
        <f t="shared" si="170"/>
        <v>0</v>
      </c>
      <c r="T656" s="139">
        <f t="shared" si="171"/>
        <v>0</v>
      </c>
      <c r="U656" s="35">
        <f t="shared" si="172"/>
        <v>622.23</v>
      </c>
      <c r="V656" s="39" t="str">
        <f t="shared" si="173"/>
        <v>Order specific</v>
      </c>
      <c r="W656" s="39" t="str">
        <f t="shared" si="174"/>
        <v>Order specific</v>
      </c>
      <c r="X656" s="135" t="str">
        <f t="shared" si="175"/>
        <v>C</v>
      </c>
      <c r="Y656" s="39" t="str">
        <f t="shared" si="176"/>
        <v/>
      </c>
      <c r="Z656" s="39">
        <f t="shared" si="177"/>
        <v>0</v>
      </c>
      <c r="AA656" s="119"/>
    </row>
    <row r="657" spans="1:27" x14ac:dyDescent="0.25">
      <c r="A657" s="34" t="s">
        <v>2868</v>
      </c>
      <c r="B657" s="36" t="s">
        <v>1098</v>
      </c>
      <c r="C657" s="166" t="s">
        <v>977</v>
      </c>
      <c r="D657" s="166">
        <v>202</v>
      </c>
      <c r="E657" s="166" t="s">
        <v>3608</v>
      </c>
      <c r="F657" s="167" t="s">
        <v>3608</v>
      </c>
      <c r="G657" s="36" t="s">
        <v>165</v>
      </c>
      <c r="H657" s="36" t="s">
        <v>235</v>
      </c>
      <c r="I657" s="186">
        <v>2100</v>
      </c>
      <c r="J657" s="168">
        <v>21</v>
      </c>
      <c r="K657" s="133">
        <v>0</v>
      </c>
      <c r="L657" s="150">
        <v>29.75</v>
      </c>
      <c r="M657" s="133">
        <v>0</v>
      </c>
      <c r="N657" s="133">
        <v>0</v>
      </c>
      <c r="O657" s="130">
        <v>20</v>
      </c>
      <c r="P657" s="37">
        <f t="shared" si="178"/>
        <v>624.75</v>
      </c>
      <c r="Q657" s="38">
        <f t="shared" si="168"/>
        <v>328.5</v>
      </c>
      <c r="R657" s="35">
        <f t="shared" si="169"/>
        <v>0</v>
      </c>
      <c r="S657" s="35">
        <f t="shared" si="170"/>
        <v>0</v>
      </c>
      <c r="T657" s="139">
        <f t="shared" si="171"/>
        <v>0</v>
      </c>
      <c r="U657" s="35">
        <f t="shared" si="172"/>
        <v>595</v>
      </c>
      <c r="V657" s="39" t="str">
        <f t="shared" si="173"/>
        <v>Order specific</v>
      </c>
      <c r="W657" s="39" t="str">
        <f t="shared" si="174"/>
        <v>Order specific</v>
      </c>
      <c r="X657" s="135" t="str">
        <f t="shared" si="175"/>
        <v>C</v>
      </c>
      <c r="Y657" s="39" t="str">
        <f t="shared" si="176"/>
        <v/>
      </c>
      <c r="Z657" s="39">
        <f t="shared" si="177"/>
        <v>0</v>
      </c>
      <c r="AA657" s="119"/>
    </row>
    <row r="658" spans="1:27" x14ac:dyDescent="0.25">
      <c r="A658" s="34" t="s">
        <v>1099</v>
      </c>
      <c r="B658" s="36" t="s">
        <v>1094</v>
      </c>
      <c r="C658" s="166" t="s">
        <v>276</v>
      </c>
      <c r="D658" s="166">
        <v>219</v>
      </c>
      <c r="E658" s="166" t="s">
        <v>3608</v>
      </c>
      <c r="F658" s="167" t="s">
        <v>3608</v>
      </c>
      <c r="G658" s="36" t="s">
        <v>165</v>
      </c>
      <c r="H658" s="36" t="s">
        <v>235</v>
      </c>
      <c r="I658" s="186">
        <v>2100</v>
      </c>
      <c r="J658" s="168">
        <v>159</v>
      </c>
      <c r="K658" s="133">
        <v>0</v>
      </c>
      <c r="L658" s="150">
        <v>1.67</v>
      </c>
      <c r="M658" s="133">
        <v>0</v>
      </c>
      <c r="N658" s="133">
        <v>0</v>
      </c>
      <c r="O658" s="130">
        <v>170</v>
      </c>
      <c r="P658" s="37">
        <f t="shared" si="178"/>
        <v>265.52999999999997</v>
      </c>
      <c r="Q658" s="38">
        <f t="shared" si="168"/>
        <v>45.088235294117652</v>
      </c>
      <c r="R658" s="35">
        <f t="shared" si="169"/>
        <v>0</v>
      </c>
      <c r="S658" s="35">
        <f t="shared" si="170"/>
        <v>0</v>
      </c>
      <c r="T658" s="139">
        <f t="shared" si="171"/>
        <v>0</v>
      </c>
      <c r="U658" s="35">
        <f t="shared" si="172"/>
        <v>283.89999999999998</v>
      </c>
      <c r="V658" s="39" t="str">
        <f t="shared" si="173"/>
        <v>Order specific</v>
      </c>
      <c r="W658" s="39" t="str">
        <f t="shared" si="174"/>
        <v>Order specific</v>
      </c>
      <c r="X658" s="135" t="str">
        <f t="shared" si="175"/>
        <v>C</v>
      </c>
      <c r="Y658" s="39" t="str">
        <f t="shared" si="176"/>
        <v/>
      </c>
      <c r="Z658" s="39">
        <f t="shared" si="177"/>
        <v>0</v>
      </c>
      <c r="AA658" s="119"/>
    </row>
    <row r="659" spans="1:27" x14ac:dyDescent="0.25">
      <c r="A659" s="34" t="s">
        <v>1100</v>
      </c>
      <c r="B659" s="36" t="s">
        <v>1101</v>
      </c>
      <c r="C659" s="166" t="s">
        <v>276</v>
      </c>
      <c r="D659" s="166">
        <v>219</v>
      </c>
      <c r="E659" s="166" t="s">
        <v>3608</v>
      </c>
      <c r="F659" s="167" t="s">
        <v>3608</v>
      </c>
      <c r="G659" s="36" t="s">
        <v>165</v>
      </c>
      <c r="H659" s="36" t="s">
        <v>235</v>
      </c>
      <c r="I659" s="186">
        <v>2100</v>
      </c>
      <c r="J659" s="168">
        <v>178</v>
      </c>
      <c r="K659" s="133">
        <v>0</v>
      </c>
      <c r="L659" s="150">
        <v>0.73</v>
      </c>
      <c r="M659" s="133">
        <v>0</v>
      </c>
      <c r="N659" s="133">
        <v>0</v>
      </c>
      <c r="O659" s="130">
        <v>22</v>
      </c>
      <c r="P659" s="37">
        <f t="shared" si="178"/>
        <v>129.94</v>
      </c>
      <c r="Q659" s="38">
        <f t="shared" si="168"/>
        <v>2637.9545454545455</v>
      </c>
      <c r="R659" s="35">
        <f t="shared" si="169"/>
        <v>0</v>
      </c>
      <c r="S659" s="35">
        <f t="shared" si="170"/>
        <v>0</v>
      </c>
      <c r="T659" s="139">
        <f t="shared" si="171"/>
        <v>0</v>
      </c>
      <c r="U659" s="35">
        <f t="shared" si="172"/>
        <v>16.059999999999999</v>
      </c>
      <c r="V659" s="39" t="str">
        <f t="shared" si="173"/>
        <v>Order specific</v>
      </c>
      <c r="W659" s="39" t="str">
        <f t="shared" si="174"/>
        <v>Order specific</v>
      </c>
      <c r="X659" s="135" t="str">
        <f t="shared" si="175"/>
        <v>C</v>
      </c>
      <c r="Y659" s="39" t="str">
        <f t="shared" si="176"/>
        <v/>
      </c>
      <c r="Z659" s="39">
        <f t="shared" si="177"/>
        <v>0</v>
      </c>
      <c r="AA659" s="119"/>
    </row>
    <row r="660" spans="1:27" x14ac:dyDescent="0.25">
      <c r="A660" s="34" t="s">
        <v>1102</v>
      </c>
      <c r="B660" s="36" t="s">
        <v>1103</v>
      </c>
      <c r="C660" s="166" t="s">
        <v>197</v>
      </c>
      <c r="D660" s="166">
        <v>202</v>
      </c>
      <c r="E660" s="166" t="s">
        <v>3608</v>
      </c>
      <c r="F660" s="167" t="s">
        <v>3608</v>
      </c>
      <c r="G660" s="36" t="s">
        <v>249</v>
      </c>
      <c r="H660" s="36" t="s">
        <v>249</v>
      </c>
      <c r="I660" s="186" t="s">
        <v>197</v>
      </c>
      <c r="J660" s="168">
        <v>1889</v>
      </c>
      <c r="K660" s="133">
        <v>0</v>
      </c>
      <c r="L660" s="150">
        <v>27.17</v>
      </c>
      <c r="M660" s="133">
        <v>0</v>
      </c>
      <c r="N660" s="133">
        <v>0</v>
      </c>
      <c r="O660" s="130">
        <v>12578</v>
      </c>
      <c r="P660" s="37">
        <f t="shared" si="178"/>
        <v>51324.130000000005</v>
      </c>
      <c r="Q660" s="38">
        <f t="shared" si="168"/>
        <v>5.1653681030370491</v>
      </c>
      <c r="R660" s="35">
        <f t="shared" si="169"/>
        <v>0</v>
      </c>
      <c r="S660" s="35">
        <f t="shared" si="170"/>
        <v>0</v>
      </c>
      <c r="T660" s="139">
        <f t="shared" si="171"/>
        <v>0</v>
      </c>
      <c r="U660" s="35">
        <f t="shared" si="172"/>
        <v>341744.26</v>
      </c>
      <c r="V660" s="39" t="str">
        <f t="shared" si="173"/>
        <v>&lt;15 days</v>
      </c>
      <c r="W660" s="39">
        <f t="shared" si="174"/>
        <v>1</v>
      </c>
      <c r="X660" s="135" t="str">
        <f t="shared" si="175"/>
        <v>A</v>
      </c>
      <c r="Y660" s="39">
        <f t="shared" si="176"/>
        <v>7</v>
      </c>
      <c r="Z660" s="39">
        <f t="shared" si="177"/>
        <v>0</v>
      </c>
      <c r="AA660" s="119"/>
    </row>
    <row r="661" spans="1:27" x14ac:dyDescent="0.25">
      <c r="A661" s="34" t="s">
        <v>2869</v>
      </c>
      <c r="B661" s="36" t="s">
        <v>1104</v>
      </c>
      <c r="C661" s="166" t="s">
        <v>333</v>
      </c>
      <c r="D661" s="166">
        <v>212</v>
      </c>
      <c r="E661" s="166" t="s">
        <v>3608</v>
      </c>
      <c r="F661" s="167" t="s">
        <v>3608</v>
      </c>
      <c r="G661" s="36" t="s">
        <v>165</v>
      </c>
      <c r="H661" s="36" t="s">
        <v>235</v>
      </c>
      <c r="I661" s="186">
        <v>2100</v>
      </c>
      <c r="J661" s="168">
        <v>12</v>
      </c>
      <c r="K661" s="133">
        <v>0</v>
      </c>
      <c r="L661" s="150">
        <v>15.7</v>
      </c>
      <c r="M661" s="133">
        <v>0</v>
      </c>
      <c r="N661" s="133">
        <v>0</v>
      </c>
      <c r="O661" s="130">
        <v>0</v>
      </c>
      <c r="P661" s="37">
        <f t="shared" si="178"/>
        <v>188.39999999999998</v>
      </c>
      <c r="Q661" s="38" t="str">
        <f t="shared" si="168"/>
        <v/>
      </c>
      <c r="R661" s="35">
        <f t="shared" si="169"/>
        <v>0</v>
      </c>
      <c r="S661" s="35">
        <f t="shared" si="170"/>
        <v>0</v>
      </c>
      <c r="T661" s="139">
        <f t="shared" si="171"/>
        <v>0</v>
      </c>
      <c r="U661" s="35">
        <f t="shared" si="172"/>
        <v>0</v>
      </c>
      <c r="V661" s="39" t="str">
        <f t="shared" si="173"/>
        <v>Order specific</v>
      </c>
      <c r="W661" s="39" t="str">
        <f t="shared" si="174"/>
        <v>Order specific</v>
      </c>
      <c r="X661" s="135" t="str">
        <f t="shared" si="175"/>
        <v>C</v>
      </c>
      <c r="Y661" s="39" t="str">
        <f t="shared" si="176"/>
        <v/>
      </c>
      <c r="Z661" s="39">
        <f t="shared" si="177"/>
        <v>0</v>
      </c>
      <c r="AA661" s="119"/>
    </row>
    <row r="662" spans="1:27" x14ac:dyDescent="0.25">
      <c r="A662" s="34" t="s">
        <v>1105</v>
      </c>
      <c r="B662" s="36" t="s">
        <v>360</v>
      </c>
      <c r="C662" s="166" t="s">
        <v>333</v>
      </c>
      <c r="D662" s="166">
        <v>202</v>
      </c>
      <c r="E662" s="166" t="s">
        <v>3608</v>
      </c>
      <c r="F662" s="167" t="s">
        <v>3608</v>
      </c>
      <c r="G662" s="36" t="s">
        <v>165</v>
      </c>
      <c r="H662" s="36" t="s">
        <v>235</v>
      </c>
      <c r="I662" s="186">
        <v>2100</v>
      </c>
      <c r="J662" s="168">
        <v>5</v>
      </c>
      <c r="K662" s="133">
        <v>0</v>
      </c>
      <c r="L662" s="150">
        <v>68.52</v>
      </c>
      <c r="M662" s="133">
        <v>0</v>
      </c>
      <c r="N662" s="133">
        <v>0</v>
      </c>
      <c r="O662" s="130">
        <v>0</v>
      </c>
      <c r="P662" s="37">
        <f t="shared" si="178"/>
        <v>342.59999999999997</v>
      </c>
      <c r="Q662" s="38" t="str">
        <f t="shared" si="168"/>
        <v/>
      </c>
      <c r="R662" s="35">
        <f t="shared" si="169"/>
        <v>0</v>
      </c>
      <c r="S662" s="35">
        <f t="shared" si="170"/>
        <v>0</v>
      </c>
      <c r="T662" s="139">
        <f t="shared" si="171"/>
        <v>0</v>
      </c>
      <c r="U662" s="35">
        <f t="shared" si="172"/>
        <v>0</v>
      </c>
      <c r="V662" s="39" t="str">
        <f t="shared" si="173"/>
        <v>Order specific</v>
      </c>
      <c r="W662" s="39" t="str">
        <f t="shared" si="174"/>
        <v>Order specific</v>
      </c>
      <c r="X662" s="135" t="str">
        <f t="shared" si="175"/>
        <v>C</v>
      </c>
      <c r="Y662" s="39" t="str">
        <f t="shared" si="176"/>
        <v/>
      </c>
      <c r="Z662" s="39">
        <f t="shared" si="177"/>
        <v>0</v>
      </c>
      <c r="AA662" s="119"/>
    </row>
    <row r="663" spans="1:27" x14ac:dyDescent="0.25">
      <c r="A663" s="34" t="s">
        <v>1106</v>
      </c>
      <c r="B663" s="36" t="s">
        <v>979</v>
      </c>
      <c r="C663" s="166" t="s">
        <v>333</v>
      </c>
      <c r="D663" s="166">
        <v>212</v>
      </c>
      <c r="E663" s="166" t="s">
        <v>3608</v>
      </c>
      <c r="F663" s="167" t="s">
        <v>3608</v>
      </c>
      <c r="G663" s="36" t="s">
        <v>165</v>
      </c>
      <c r="H663" s="36" t="s">
        <v>235</v>
      </c>
      <c r="I663" s="186">
        <v>2100</v>
      </c>
      <c r="J663" s="168">
        <v>2</v>
      </c>
      <c r="K663" s="133">
        <v>0</v>
      </c>
      <c r="L663" s="150">
        <v>74.239999999999995</v>
      </c>
      <c r="M663" s="133">
        <v>0</v>
      </c>
      <c r="N663" s="133">
        <v>0</v>
      </c>
      <c r="O663" s="130">
        <v>0</v>
      </c>
      <c r="P663" s="37">
        <f t="shared" si="178"/>
        <v>148.47999999999999</v>
      </c>
      <c r="Q663" s="38" t="str">
        <f t="shared" si="168"/>
        <v/>
      </c>
      <c r="R663" s="35">
        <f t="shared" si="169"/>
        <v>0</v>
      </c>
      <c r="S663" s="35">
        <f t="shared" si="170"/>
        <v>0</v>
      </c>
      <c r="T663" s="139">
        <f t="shared" si="171"/>
        <v>0</v>
      </c>
      <c r="U663" s="35">
        <f t="shared" si="172"/>
        <v>0</v>
      </c>
      <c r="V663" s="39" t="str">
        <f t="shared" si="173"/>
        <v>Order specific</v>
      </c>
      <c r="W663" s="39" t="str">
        <f t="shared" si="174"/>
        <v>Order specific</v>
      </c>
      <c r="X663" s="135" t="str">
        <f t="shared" si="175"/>
        <v>C</v>
      </c>
      <c r="Y663" s="39" t="str">
        <f t="shared" si="176"/>
        <v/>
      </c>
      <c r="Z663" s="39">
        <f t="shared" si="177"/>
        <v>0</v>
      </c>
      <c r="AA663" s="119"/>
    </row>
    <row r="664" spans="1:27" x14ac:dyDescent="0.25">
      <c r="A664" s="34" t="s">
        <v>1107</v>
      </c>
      <c r="B664" s="36" t="s">
        <v>1044</v>
      </c>
      <c r="C664" s="166" t="s">
        <v>333</v>
      </c>
      <c r="D664" s="166">
        <v>212</v>
      </c>
      <c r="E664" s="166" t="s">
        <v>3608</v>
      </c>
      <c r="F664" s="167" t="s">
        <v>3608</v>
      </c>
      <c r="G664" s="36" t="s">
        <v>165</v>
      </c>
      <c r="H664" s="36" t="s">
        <v>235</v>
      </c>
      <c r="I664" s="186">
        <v>2100</v>
      </c>
      <c r="J664" s="168">
        <v>4</v>
      </c>
      <c r="K664" s="133">
        <v>0</v>
      </c>
      <c r="L664" s="150">
        <v>68.010000000000005</v>
      </c>
      <c r="M664" s="133">
        <v>0</v>
      </c>
      <c r="N664" s="133">
        <v>0</v>
      </c>
      <c r="O664" s="130">
        <v>0</v>
      </c>
      <c r="P664" s="37">
        <f t="shared" si="178"/>
        <v>272.04000000000002</v>
      </c>
      <c r="Q664" s="38" t="str">
        <f t="shared" si="168"/>
        <v/>
      </c>
      <c r="R664" s="35">
        <f t="shared" si="169"/>
        <v>0</v>
      </c>
      <c r="S664" s="35">
        <f t="shared" si="170"/>
        <v>0</v>
      </c>
      <c r="T664" s="139">
        <f t="shared" si="171"/>
        <v>0</v>
      </c>
      <c r="U664" s="35">
        <f t="shared" si="172"/>
        <v>0</v>
      </c>
      <c r="V664" s="39" t="str">
        <f t="shared" si="173"/>
        <v>Order specific</v>
      </c>
      <c r="W664" s="39" t="str">
        <f t="shared" si="174"/>
        <v>Order specific</v>
      </c>
      <c r="X664" s="135" t="str">
        <f t="shared" si="175"/>
        <v>C</v>
      </c>
      <c r="Y664" s="39" t="str">
        <f t="shared" si="176"/>
        <v/>
      </c>
      <c r="Z664" s="39">
        <f t="shared" si="177"/>
        <v>0</v>
      </c>
      <c r="AA664" s="119"/>
    </row>
    <row r="665" spans="1:27" x14ac:dyDescent="0.25">
      <c r="A665" s="34" t="s">
        <v>1108</v>
      </c>
      <c r="B665" s="36" t="s">
        <v>1109</v>
      </c>
      <c r="C665" s="166" t="s">
        <v>333</v>
      </c>
      <c r="D665" s="166">
        <v>202</v>
      </c>
      <c r="E665" s="166" t="s">
        <v>3608</v>
      </c>
      <c r="F665" s="167" t="s">
        <v>3608</v>
      </c>
      <c r="G665" s="36" t="s">
        <v>165</v>
      </c>
      <c r="H665" s="36" t="s">
        <v>235</v>
      </c>
      <c r="I665" s="186">
        <v>2100</v>
      </c>
      <c r="J665" s="168">
        <v>5</v>
      </c>
      <c r="K665" s="133">
        <v>0</v>
      </c>
      <c r="L665" s="150">
        <v>23.77</v>
      </c>
      <c r="M665" s="133">
        <v>0</v>
      </c>
      <c r="N665" s="133">
        <v>0</v>
      </c>
      <c r="O665" s="130">
        <v>0</v>
      </c>
      <c r="P665" s="37">
        <f t="shared" si="178"/>
        <v>118.85</v>
      </c>
      <c r="Q665" s="38" t="str">
        <f t="shared" si="168"/>
        <v/>
      </c>
      <c r="R665" s="35">
        <f t="shared" si="169"/>
        <v>0</v>
      </c>
      <c r="S665" s="35">
        <f t="shared" si="170"/>
        <v>0</v>
      </c>
      <c r="T665" s="139">
        <f t="shared" si="171"/>
        <v>0</v>
      </c>
      <c r="U665" s="35">
        <f t="shared" si="172"/>
        <v>0</v>
      </c>
      <c r="V665" s="39" t="str">
        <f t="shared" si="173"/>
        <v>Order specific</v>
      </c>
      <c r="W665" s="39" t="str">
        <f t="shared" si="174"/>
        <v>Order specific</v>
      </c>
      <c r="X665" s="135" t="str">
        <f t="shared" si="175"/>
        <v>C</v>
      </c>
      <c r="Y665" s="39" t="str">
        <f t="shared" si="176"/>
        <v/>
      </c>
      <c r="Z665" s="39">
        <f t="shared" si="177"/>
        <v>0</v>
      </c>
      <c r="AA665" s="119"/>
    </row>
    <row r="666" spans="1:27" x14ac:dyDescent="0.25">
      <c r="A666" s="34" t="s">
        <v>2870</v>
      </c>
      <c r="B666" s="36" t="s">
        <v>829</v>
      </c>
      <c r="C666" s="166" t="s">
        <v>333</v>
      </c>
      <c r="D666" s="166">
        <v>212</v>
      </c>
      <c r="E666" s="166" t="s">
        <v>3608</v>
      </c>
      <c r="F666" s="167" t="s">
        <v>3608</v>
      </c>
      <c r="G666" s="36" t="s">
        <v>165</v>
      </c>
      <c r="H666" s="36" t="s">
        <v>235</v>
      </c>
      <c r="I666" s="186">
        <v>2100</v>
      </c>
      <c r="J666" s="168">
        <v>4</v>
      </c>
      <c r="K666" s="133">
        <v>0</v>
      </c>
      <c r="L666" s="150">
        <v>56.4</v>
      </c>
      <c r="M666" s="133">
        <v>0</v>
      </c>
      <c r="N666" s="133">
        <v>0</v>
      </c>
      <c r="O666" s="130">
        <v>0</v>
      </c>
      <c r="P666" s="37">
        <f t="shared" si="178"/>
        <v>225.6</v>
      </c>
      <c r="Q666" s="38" t="str">
        <f t="shared" si="168"/>
        <v/>
      </c>
      <c r="R666" s="35">
        <f t="shared" si="169"/>
        <v>0</v>
      </c>
      <c r="S666" s="35">
        <f t="shared" si="170"/>
        <v>0</v>
      </c>
      <c r="T666" s="139">
        <f t="shared" si="171"/>
        <v>0</v>
      </c>
      <c r="U666" s="35">
        <f t="shared" si="172"/>
        <v>0</v>
      </c>
      <c r="V666" s="39" t="str">
        <f t="shared" si="173"/>
        <v>Order specific</v>
      </c>
      <c r="W666" s="39" t="str">
        <f t="shared" si="174"/>
        <v>Order specific</v>
      </c>
      <c r="X666" s="135" t="str">
        <f t="shared" si="175"/>
        <v>C</v>
      </c>
      <c r="Y666" s="39" t="str">
        <f t="shared" si="176"/>
        <v/>
      </c>
      <c r="Z666" s="39">
        <f t="shared" si="177"/>
        <v>0</v>
      </c>
      <c r="AA666" s="119"/>
    </row>
    <row r="667" spans="1:27" x14ac:dyDescent="0.25">
      <c r="A667" s="34" t="s">
        <v>1110</v>
      </c>
      <c r="B667" s="36" t="s">
        <v>829</v>
      </c>
      <c r="C667" s="166" t="s">
        <v>333</v>
      </c>
      <c r="D667" s="166">
        <v>212</v>
      </c>
      <c r="E667" s="166" t="s">
        <v>3608</v>
      </c>
      <c r="F667" s="167" t="s">
        <v>3608</v>
      </c>
      <c r="G667" s="36" t="s">
        <v>165</v>
      </c>
      <c r="H667" s="36" t="s">
        <v>235</v>
      </c>
      <c r="I667" s="186">
        <v>2100</v>
      </c>
      <c r="J667" s="168">
        <v>2</v>
      </c>
      <c r="K667" s="133">
        <v>0</v>
      </c>
      <c r="L667" s="150">
        <v>99.09</v>
      </c>
      <c r="M667" s="133">
        <v>0</v>
      </c>
      <c r="N667" s="133">
        <v>0</v>
      </c>
      <c r="O667" s="130">
        <v>0</v>
      </c>
      <c r="P667" s="37">
        <f t="shared" si="178"/>
        <v>198.18</v>
      </c>
      <c r="Q667" s="38" t="str">
        <f t="shared" si="168"/>
        <v/>
      </c>
      <c r="R667" s="35">
        <f t="shared" si="169"/>
        <v>0</v>
      </c>
      <c r="S667" s="35">
        <f t="shared" si="170"/>
        <v>0</v>
      </c>
      <c r="T667" s="139">
        <f t="shared" si="171"/>
        <v>0</v>
      </c>
      <c r="U667" s="35">
        <f t="shared" si="172"/>
        <v>0</v>
      </c>
      <c r="V667" s="39" t="str">
        <f t="shared" si="173"/>
        <v>Order specific</v>
      </c>
      <c r="W667" s="39" t="str">
        <f t="shared" si="174"/>
        <v>Order specific</v>
      </c>
      <c r="X667" s="135" t="str">
        <f t="shared" si="175"/>
        <v>C</v>
      </c>
      <c r="Y667" s="39" t="str">
        <f t="shared" si="176"/>
        <v/>
      </c>
      <c r="Z667" s="39">
        <f t="shared" si="177"/>
        <v>0</v>
      </c>
      <c r="AA667" s="119"/>
    </row>
    <row r="668" spans="1:27" x14ac:dyDescent="0.25">
      <c r="A668" s="34" t="s">
        <v>1111</v>
      </c>
      <c r="B668" s="36" t="s">
        <v>934</v>
      </c>
      <c r="C668" s="166" t="s">
        <v>333</v>
      </c>
      <c r="D668" s="166">
        <v>212</v>
      </c>
      <c r="E668" s="166" t="s">
        <v>3608</v>
      </c>
      <c r="F668" s="167" t="s">
        <v>3608</v>
      </c>
      <c r="G668" s="36" t="s">
        <v>165</v>
      </c>
      <c r="H668" s="36" t="s">
        <v>235</v>
      </c>
      <c r="I668" s="186">
        <v>2100</v>
      </c>
      <c r="J668" s="168">
        <v>4</v>
      </c>
      <c r="K668" s="133">
        <v>0</v>
      </c>
      <c r="L668" s="150">
        <v>86.2</v>
      </c>
      <c r="M668" s="133">
        <v>0</v>
      </c>
      <c r="N668" s="133">
        <v>0</v>
      </c>
      <c r="O668" s="130">
        <v>0</v>
      </c>
      <c r="P668" s="37">
        <f t="shared" si="178"/>
        <v>344.8</v>
      </c>
      <c r="Q668" s="38" t="str">
        <f t="shared" si="168"/>
        <v/>
      </c>
      <c r="R668" s="35">
        <f t="shared" si="169"/>
        <v>0</v>
      </c>
      <c r="S668" s="35">
        <f t="shared" si="170"/>
        <v>0</v>
      </c>
      <c r="T668" s="139">
        <f t="shared" si="171"/>
        <v>0</v>
      </c>
      <c r="U668" s="35">
        <f t="shared" si="172"/>
        <v>0</v>
      </c>
      <c r="V668" s="39" t="str">
        <f t="shared" si="173"/>
        <v>Order specific</v>
      </c>
      <c r="W668" s="39" t="str">
        <f t="shared" si="174"/>
        <v>Order specific</v>
      </c>
      <c r="X668" s="135" t="str">
        <f t="shared" si="175"/>
        <v>C</v>
      </c>
      <c r="Y668" s="39" t="str">
        <f t="shared" si="176"/>
        <v/>
      </c>
      <c r="Z668" s="39">
        <f t="shared" si="177"/>
        <v>0</v>
      </c>
      <c r="AA668" s="119"/>
    </row>
    <row r="669" spans="1:27" x14ac:dyDescent="0.25">
      <c r="A669" s="34" t="s">
        <v>1112</v>
      </c>
      <c r="B669" s="36" t="s">
        <v>1113</v>
      </c>
      <c r="C669" s="166" t="s">
        <v>333</v>
      </c>
      <c r="D669" s="166">
        <v>212</v>
      </c>
      <c r="E669" s="166" t="s">
        <v>3608</v>
      </c>
      <c r="F669" s="167" t="s">
        <v>3608</v>
      </c>
      <c r="G669" s="36" t="s">
        <v>165</v>
      </c>
      <c r="H669" s="36" t="s">
        <v>235</v>
      </c>
      <c r="I669" s="186">
        <v>2100</v>
      </c>
      <c r="J669" s="168">
        <v>3</v>
      </c>
      <c r="K669" s="133">
        <v>0</v>
      </c>
      <c r="L669" s="150">
        <v>88.78</v>
      </c>
      <c r="M669" s="133">
        <v>0</v>
      </c>
      <c r="N669" s="133">
        <v>0</v>
      </c>
      <c r="O669" s="130">
        <v>0</v>
      </c>
      <c r="P669" s="37">
        <f t="shared" si="178"/>
        <v>266.34000000000003</v>
      </c>
      <c r="Q669" s="38" t="str">
        <f t="shared" si="168"/>
        <v/>
      </c>
      <c r="R669" s="35">
        <f t="shared" si="169"/>
        <v>0</v>
      </c>
      <c r="S669" s="35">
        <f t="shared" si="170"/>
        <v>0</v>
      </c>
      <c r="T669" s="139">
        <f t="shared" si="171"/>
        <v>0</v>
      </c>
      <c r="U669" s="35">
        <f t="shared" si="172"/>
        <v>0</v>
      </c>
      <c r="V669" s="39" t="str">
        <f t="shared" si="173"/>
        <v>Order specific</v>
      </c>
      <c r="W669" s="39" t="str">
        <f t="shared" si="174"/>
        <v>Order specific</v>
      </c>
      <c r="X669" s="135" t="str">
        <f t="shared" si="175"/>
        <v>C</v>
      </c>
      <c r="Y669" s="39" t="str">
        <f t="shared" si="176"/>
        <v/>
      </c>
      <c r="Z669" s="39">
        <f t="shared" si="177"/>
        <v>0</v>
      </c>
      <c r="AA669" s="119"/>
    </row>
    <row r="670" spans="1:27" x14ac:dyDescent="0.25">
      <c r="A670" s="34" t="s">
        <v>1114</v>
      </c>
      <c r="B670" s="36" t="s">
        <v>1115</v>
      </c>
      <c r="C670" s="166" t="s">
        <v>197</v>
      </c>
      <c r="D670" s="166">
        <v>212</v>
      </c>
      <c r="E670" s="166" t="s">
        <v>3608</v>
      </c>
      <c r="F670" s="167" t="s">
        <v>3608</v>
      </c>
      <c r="G670" s="36" t="s">
        <v>249</v>
      </c>
      <c r="H670" s="36" t="s">
        <v>249</v>
      </c>
      <c r="I670" s="186" t="s">
        <v>197</v>
      </c>
      <c r="J670" s="168">
        <v>9</v>
      </c>
      <c r="K670" s="133">
        <v>0</v>
      </c>
      <c r="L670" s="150">
        <v>286.17</v>
      </c>
      <c r="M670" s="133">
        <v>0</v>
      </c>
      <c r="N670" s="133">
        <v>0</v>
      </c>
      <c r="O670" s="130">
        <v>222</v>
      </c>
      <c r="P670" s="37">
        <f t="shared" si="178"/>
        <v>2575.5300000000002</v>
      </c>
      <c r="Q670" s="38">
        <f t="shared" si="168"/>
        <v>4.9324324324324325</v>
      </c>
      <c r="R670" s="35">
        <f t="shared" si="169"/>
        <v>0</v>
      </c>
      <c r="S670" s="35">
        <f t="shared" si="170"/>
        <v>0</v>
      </c>
      <c r="T670" s="139">
        <f t="shared" si="171"/>
        <v>0</v>
      </c>
      <c r="U670" s="35">
        <f t="shared" si="172"/>
        <v>63529.740000000005</v>
      </c>
      <c r="V670" s="39" t="str">
        <f t="shared" si="173"/>
        <v>&lt;15 days</v>
      </c>
      <c r="W670" s="39">
        <f t="shared" si="174"/>
        <v>2</v>
      </c>
      <c r="X670" s="135" t="str">
        <f t="shared" si="175"/>
        <v>B</v>
      </c>
      <c r="Y670" s="39">
        <f t="shared" si="176"/>
        <v>14</v>
      </c>
      <c r="Z670" s="39">
        <f t="shared" si="177"/>
        <v>0</v>
      </c>
      <c r="AA670" s="119"/>
    </row>
    <row r="671" spans="1:27" x14ac:dyDescent="0.25">
      <c r="A671" s="34" t="s">
        <v>2871</v>
      </c>
      <c r="B671" s="36" t="s">
        <v>1116</v>
      </c>
      <c r="C671" s="166" t="s">
        <v>197</v>
      </c>
      <c r="D671" s="166">
        <v>202</v>
      </c>
      <c r="E671" s="166" t="s">
        <v>3608</v>
      </c>
      <c r="F671" s="167" t="s">
        <v>3608</v>
      </c>
      <c r="G671" s="36" t="s">
        <v>249</v>
      </c>
      <c r="H671" s="36" t="s">
        <v>249</v>
      </c>
      <c r="I671" s="186" t="s">
        <v>197</v>
      </c>
      <c r="J671" s="168">
        <v>421</v>
      </c>
      <c r="K671" s="133">
        <v>0</v>
      </c>
      <c r="L671" s="150">
        <v>4.03</v>
      </c>
      <c r="M671" s="133">
        <v>0</v>
      </c>
      <c r="N671" s="133">
        <v>0</v>
      </c>
      <c r="O671" s="130">
        <v>18661</v>
      </c>
      <c r="P671" s="37">
        <f t="shared" si="178"/>
        <v>1696.63</v>
      </c>
      <c r="Q671" s="38">
        <f t="shared" si="168"/>
        <v>0.1760355822303199</v>
      </c>
      <c r="R671" s="35">
        <f t="shared" si="169"/>
        <v>0</v>
      </c>
      <c r="S671" s="35">
        <f t="shared" si="170"/>
        <v>0</v>
      </c>
      <c r="T671" s="139">
        <f t="shared" si="171"/>
        <v>0</v>
      </c>
      <c r="U671" s="35">
        <f t="shared" si="172"/>
        <v>75203.83</v>
      </c>
      <c r="V671" s="39" t="str">
        <f t="shared" si="173"/>
        <v>&lt;15 days</v>
      </c>
      <c r="W671" s="39">
        <f t="shared" si="174"/>
        <v>2</v>
      </c>
      <c r="X671" s="135" t="str">
        <f t="shared" si="175"/>
        <v>B</v>
      </c>
      <c r="Y671" s="39">
        <f t="shared" si="176"/>
        <v>14</v>
      </c>
      <c r="Z671" s="39">
        <f t="shared" si="177"/>
        <v>0</v>
      </c>
      <c r="AA671" s="119"/>
    </row>
    <row r="672" spans="1:27" x14ac:dyDescent="0.25">
      <c r="A672" s="34" t="s">
        <v>2872</v>
      </c>
      <c r="B672" s="36" t="s">
        <v>1117</v>
      </c>
      <c r="C672" s="166" t="s">
        <v>197</v>
      </c>
      <c r="D672" s="166">
        <v>202</v>
      </c>
      <c r="E672" s="166" t="s">
        <v>3608</v>
      </c>
      <c r="F672" s="167" t="s">
        <v>3608</v>
      </c>
      <c r="G672" s="36" t="s">
        <v>249</v>
      </c>
      <c r="H672" s="36" t="s">
        <v>249</v>
      </c>
      <c r="I672" s="186" t="s">
        <v>197</v>
      </c>
      <c r="J672" s="168">
        <v>15</v>
      </c>
      <c r="K672" s="133">
        <v>0</v>
      </c>
      <c r="L672" s="150">
        <v>10.95</v>
      </c>
      <c r="M672" s="133">
        <v>0</v>
      </c>
      <c r="N672" s="133">
        <v>0</v>
      </c>
      <c r="O672" s="130">
        <v>3987</v>
      </c>
      <c r="P672" s="37">
        <f t="shared" si="178"/>
        <v>164.25</v>
      </c>
      <c r="Q672" s="38">
        <f t="shared" si="168"/>
        <v>38.541509907198396</v>
      </c>
      <c r="R672" s="35">
        <f t="shared" si="169"/>
        <v>0</v>
      </c>
      <c r="S672" s="35">
        <f t="shared" si="170"/>
        <v>0</v>
      </c>
      <c r="T672" s="139">
        <f t="shared" si="171"/>
        <v>0</v>
      </c>
      <c r="U672" s="35">
        <f t="shared" si="172"/>
        <v>43657.649999999994</v>
      </c>
      <c r="V672" s="39" t="str">
        <f t="shared" si="173"/>
        <v>&lt;90 days</v>
      </c>
      <c r="W672" s="39">
        <f t="shared" si="174"/>
        <v>2</v>
      </c>
      <c r="X672" s="135" t="str">
        <f t="shared" si="175"/>
        <v>C</v>
      </c>
      <c r="Y672" s="39">
        <f t="shared" si="176"/>
        <v>14</v>
      </c>
      <c r="Z672" s="39">
        <f t="shared" si="177"/>
        <v>69.027456057007129</v>
      </c>
      <c r="AA672" s="119"/>
    </row>
    <row r="673" spans="1:27" x14ac:dyDescent="0.25">
      <c r="A673" s="34" t="s">
        <v>2873</v>
      </c>
      <c r="B673" s="36" t="s">
        <v>1118</v>
      </c>
      <c r="C673" s="166" t="s">
        <v>197</v>
      </c>
      <c r="D673" s="166">
        <v>202</v>
      </c>
      <c r="E673" s="166" t="s">
        <v>3608</v>
      </c>
      <c r="F673" s="167" t="s">
        <v>3608</v>
      </c>
      <c r="G673" s="36" t="s">
        <v>249</v>
      </c>
      <c r="H673" s="36" t="s">
        <v>249</v>
      </c>
      <c r="I673" s="186" t="s">
        <v>197</v>
      </c>
      <c r="J673" s="168">
        <v>3</v>
      </c>
      <c r="K673" s="133">
        <v>0</v>
      </c>
      <c r="L673" s="150">
        <v>11.82</v>
      </c>
      <c r="M673" s="133">
        <v>0</v>
      </c>
      <c r="N673" s="133">
        <v>0</v>
      </c>
      <c r="O673" s="130">
        <v>2436</v>
      </c>
      <c r="P673" s="37">
        <f t="shared" si="178"/>
        <v>35.46</v>
      </c>
      <c r="Q673" s="38">
        <f t="shared" si="168"/>
        <v>2.2475369458128078</v>
      </c>
      <c r="R673" s="35">
        <f t="shared" si="169"/>
        <v>0</v>
      </c>
      <c r="S673" s="35">
        <f t="shared" si="170"/>
        <v>0</v>
      </c>
      <c r="T673" s="139">
        <f t="shared" si="171"/>
        <v>0</v>
      </c>
      <c r="U673" s="35">
        <f t="shared" si="172"/>
        <v>28793.52</v>
      </c>
      <c r="V673" s="39" t="str">
        <f t="shared" si="173"/>
        <v>&lt;15 days</v>
      </c>
      <c r="W673" s="39">
        <f t="shared" si="174"/>
        <v>2</v>
      </c>
      <c r="X673" s="135" t="str">
        <f t="shared" si="175"/>
        <v>C</v>
      </c>
      <c r="Y673" s="39">
        <f t="shared" si="176"/>
        <v>14</v>
      </c>
      <c r="Z673" s="39">
        <f t="shared" si="177"/>
        <v>0</v>
      </c>
      <c r="AA673" s="119"/>
    </row>
    <row r="674" spans="1:27" x14ac:dyDescent="0.25">
      <c r="A674" s="34" t="s">
        <v>1119</v>
      </c>
      <c r="B674" s="36" t="s">
        <v>1120</v>
      </c>
      <c r="C674" s="166" t="s">
        <v>333</v>
      </c>
      <c r="D674" s="166">
        <v>202</v>
      </c>
      <c r="E674" s="166" t="s">
        <v>3608</v>
      </c>
      <c r="F674" s="167" t="s">
        <v>3608</v>
      </c>
      <c r="G674" s="36" t="s">
        <v>165</v>
      </c>
      <c r="H674" s="36" t="s">
        <v>235</v>
      </c>
      <c r="I674" s="186">
        <v>2100</v>
      </c>
      <c r="J674" s="168">
        <v>2</v>
      </c>
      <c r="K674" s="133">
        <v>0</v>
      </c>
      <c r="L674" s="150">
        <v>197.78</v>
      </c>
      <c r="M674" s="133">
        <v>0</v>
      </c>
      <c r="N674" s="133">
        <v>0</v>
      </c>
      <c r="O674" s="130">
        <v>0</v>
      </c>
      <c r="P674" s="37">
        <f t="shared" si="178"/>
        <v>395.56</v>
      </c>
      <c r="Q674" s="38" t="str">
        <f t="shared" si="168"/>
        <v/>
      </c>
      <c r="R674" s="35">
        <f t="shared" si="169"/>
        <v>0</v>
      </c>
      <c r="S674" s="35">
        <f t="shared" si="170"/>
        <v>0</v>
      </c>
      <c r="T674" s="139">
        <f t="shared" si="171"/>
        <v>0</v>
      </c>
      <c r="U674" s="35">
        <f t="shared" si="172"/>
        <v>0</v>
      </c>
      <c r="V674" s="39" t="str">
        <f t="shared" si="173"/>
        <v>Order specific</v>
      </c>
      <c r="W674" s="39" t="str">
        <f t="shared" si="174"/>
        <v>Order specific</v>
      </c>
      <c r="X674" s="135" t="str">
        <f t="shared" si="175"/>
        <v>C</v>
      </c>
      <c r="Y674" s="39" t="str">
        <f t="shared" si="176"/>
        <v/>
      </c>
      <c r="Z674" s="39">
        <f t="shared" si="177"/>
        <v>0</v>
      </c>
      <c r="AA674" s="119"/>
    </row>
    <row r="675" spans="1:27" x14ac:dyDescent="0.25">
      <c r="A675" s="34" t="s">
        <v>1121</v>
      </c>
      <c r="B675" s="36" t="s">
        <v>1122</v>
      </c>
      <c r="C675" s="166" t="s">
        <v>257</v>
      </c>
      <c r="D675" s="166">
        <v>212</v>
      </c>
      <c r="E675" s="166" t="s">
        <v>3608</v>
      </c>
      <c r="F675" s="167" t="s">
        <v>3608</v>
      </c>
      <c r="G675" s="36" t="s">
        <v>165</v>
      </c>
      <c r="H675" s="36" t="s">
        <v>235</v>
      </c>
      <c r="I675" s="186">
        <v>2100</v>
      </c>
      <c r="J675" s="168">
        <v>12</v>
      </c>
      <c r="K675" s="133">
        <v>0</v>
      </c>
      <c r="L675" s="150">
        <v>5</v>
      </c>
      <c r="M675" s="133">
        <v>0</v>
      </c>
      <c r="N675" s="133">
        <v>0</v>
      </c>
      <c r="O675" s="130">
        <v>116</v>
      </c>
      <c r="P675" s="37">
        <f t="shared" si="178"/>
        <v>60</v>
      </c>
      <c r="Q675" s="38">
        <f t="shared" si="168"/>
        <v>6.2931034482758621</v>
      </c>
      <c r="R675" s="35">
        <f t="shared" si="169"/>
        <v>0</v>
      </c>
      <c r="S675" s="35">
        <f t="shared" si="170"/>
        <v>0</v>
      </c>
      <c r="T675" s="139">
        <f t="shared" si="171"/>
        <v>0</v>
      </c>
      <c r="U675" s="35">
        <f t="shared" si="172"/>
        <v>580</v>
      </c>
      <c r="V675" s="39" t="str">
        <f t="shared" si="173"/>
        <v>Order specific</v>
      </c>
      <c r="W675" s="39" t="str">
        <f t="shared" si="174"/>
        <v>Order specific</v>
      </c>
      <c r="X675" s="135" t="str">
        <f t="shared" si="175"/>
        <v>C</v>
      </c>
      <c r="Y675" s="39" t="str">
        <f t="shared" si="176"/>
        <v/>
      </c>
      <c r="Z675" s="39">
        <f t="shared" si="177"/>
        <v>0</v>
      </c>
      <c r="AA675" s="119"/>
    </row>
    <row r="676" spans="1:27" x14ac:dyDescent="0.25">
      <c r="A676" s="34" t="s">
        <v>1123</v>
      </c>
      <c r="B676" s="36" t="s">
        <v>541</v>
      </c>
      <c r="C676" s="166" t="s">
        <v>243</v>
      </c>
      <c r="D676" s="166">
        <v>202</v>
      </c>
      <c r="E676" s="166" t="s">
        <v>3608</v>
      </c>
      <c r="F676" s="167" t="s">
        <v>3608</v>
      </c>
      <c r="G676" s="36" t="s">
        <v>244</v>
      </c>
      <c r="H676" s="36" t="s">
        <v>2370</v>
      </c>
      <c r="I676" s="186">
        <v>2600</v>
      </c>
      <c r="J676" s="168">
        <v>239</v>
      </c>
      <c r="K676" s="133">
        <v>80</v>
      </c>
      <c r="L676" s="150">
        <v>4.5999999999999996</v>
      </c>
      <c r="M676" s="133">
        <v>0</v>
      </c>
      <c r="N676" s="133">
        <v>40</v>
      </c>
      <c r="O676" s="130">
        <v>220</v>
      </c>
      <c r="P676" s="37">
        <f t="shared" si="178"/>
        <v>1099.3999999999999</v>
      </c>
      <c r="Q676" s="38">
        <f t="shared" si="168"/>
        <v>19.909090909090907</v>
      </c>
      <c r="R676" s="35">
        <f t="shared" si="169"/>
        <v>0</v>
      </c>
      <c r="S676" s="35">
        <f t="shared" si="170"/>
        <v>92</v>
      </c>
      <c r="T676" s="139">
        <f t="shared" si="171"/>
        <v>368</v>
      </c>
      <c r="U676" s="35">
        <f t="shared" si="172"/>
        <v>1011.9999999999999</v>
      </c>
      <c r="V676" s="39" t="str">
        <f t="shared" si="173"/>
        <v>&lt;30 days</v>
      </c>
      <c r="W676" s="39">
        <f t="shared" si="174"/>
        <v>3</v>
      </c>
      <c r="X676" s="135" t="str">
        <f t="shared" si="175"/>
        <v>B</v>
      </c>
      <c r="Y676" s="39">
        <f t="shared" si="176"/>
        <v>21</v>
      </c>
      <c r="Z676" s="39">
        <f t="shared" si="177"/>
        <v>0</v>
      </c>
      <c r="AA676" s="119"/>
    </row>
    <row r="677" spans="1:27" x14ac:dyDescent="0.25">
      <c r="A677" s="34" t="s">
        <v>2874</v>
      </c>
      <c r="B677" s="36" t="s">
        <v>1124</v>
      </c>
      <c r="C677" s="166" t="s">
        <v>243</v>
      </c>
      <c r="D677" s="166">
        <v>202</v>
      </c>
      <c r="E677" s="166" t="s">
        <v>3608</v>
      </c>
      <c r="F677" s="167" t="s">
        <v>3608</v>
      </c>
      <c r="G677" s="36" t="s">
        <v>244</v>
      </c>
      <c r="H677" s="36" t="s">
        <v>2370</v>
      </c>
      <c r="I677" s="186">
        <v>2600</v>
      </c>
      <c r="J677" s="168">
        <v>461</v>
      </c>
      <c r="K677" s="133">
        <v>707</v>
      </c>
      <c r="L677" s="150">
        <v>6.75</v>
      </c>
      <c r="M677" s="133">
        <v>0</v>
      </c>
      <c r="N677" s="133">
        <v>180</v>
      </c>
      <c r="O677" s="130">
        <v>5369</v>
      </c>
      <c r="P677" s="37">
        <f t="shared" si="178"/>
        <v>3111.75</v>
      </c>
      <c r="Q677" s="38">
        <f t="shared" si="168"/>
        <v>16.247904637735147</v>
      </c>
      <c r="R677" s="35">
        <f t="shared" si="169"/>
        <v>0</v>
      </c>
      <c r="S677" s="35">
        <f t="shared" si="170"/>
        <v>607.5</v>
      </c>
      <c r="T677" s="139">
        <f t="shared" si="171"/>
        <v>4772.25</v>
      </c>
      <c r="U677" s="35">
        <f t="shared" si="172"/>
        <v>36240.75</v>
      </c>
      <c r="V677" s="39" t="str">
        <f t="shared" si="173"/>
        <v>&lt;30 days</v>
      </c>
      <c r="W677" s="39">
        <f t="shared" si="174"/>
        <v>2</v>
      </c>
      <c r="X677" s="135" t="str">
        <f t="shared" si="175"/>
        <v>B</v>
      </c>
      <c r="Y677" s="39">
        <f t="shared" si="176"/>
        <v>14</v>
      </c>
      <c r="Z677" s="39">
        <f t="shared" si="177"/>
        <v>284.13789299019874</v>
      </c>
      <c r="AA677" s="119"/>
    </row>
    <row r="678" spans="1:27" x14ac:dyDescent="0.25">
      <c r="A678" s="34" t="s">
        <v>2875</v>
      </c>
      <c r="B678" s="36" t="s">
        <v>1125</v>
      </c>
      <c r="C678" s="166" t="s">
        <v>197</v>
      </c>
      <c r="D678" s="166">
        <v>202</v>
      </c>
      <c r="E678" s="166" t="s">
        <v>3608</v>
      </c>
      <c r="F678" s="167" t="s">
        <v>3608</v>
      </c>
      <c r="G678" s="36" t="s">
        <v>249</v>
      </c>
      <c r="H678" s="36" t="s">
        <v>249</v>
      </c>
      <c r="I678" s="186" t="s">
        <v>197</v>
      </c>
      <c r="J678" s="168">
        <v>6</v>
      </c>
      <c r="K678" s="133">
        <v>0</v>
      </c>
      <c r="L678" s="150">
        <v>6.78</v>
      </c>
      <c r="M678" s="133">
        <v>0</v>
      </c>
      <c r="N678" s="133">
        <v>0</v>
      </c>
      <c r="O678" s="130">
        <v>928</v>
      </c>
      <c r="P678" s="37">
        <f t="shared" si="178"/>
        <v>40.68</v>
      </c>
      <c r="Q678" s="38">
        <f t="shared" si="168"/>
        <v>181.32004310344828</v>
      </c>
      <c r="R678" s="35">
        <f t="shared" si="169"/>
        <v>0</v>
      </c>
      <c r="S678" s="35">
        <f t="shared" si="170"/>
        <v>0</v>
      </c>
      <c r="T678" s="139">
        <f t="shared" si="171"/>
        <v>0</v>
      </c>
      <c r="U678" s="35">
        <f t="shared" si="172"/>
        <v>6291.84</v>
      </c>
      <c r="V678" s="39" t="str">
        <f t="shared" si="173"/>
        <v>&gt;90 days</v>
      </c>
      <c r="W678" s="39">
        <f t="shared" si="174"/>
        <v>3</v>
      </c>
      <c r="X678" s="135" t="str">
        <f t="shared" si="175"/>
        <v>C</v>
      </c>
      <c r="Y678" s="39">
        <f t="shared" si="176"/>
        <v>21</v>
      </c>
      <c r="Z678" s="39">
        <f t="shared" si="177"/>
        <v>23.73924415416159</v>
      </c>
      <c r="AA678" s="119"/>
    </row>
    <row r="679" spans="1:27" x14ac:dyDescent="0.25">
      <c r="A679" s="34" t="s">
        <v>2876</v>
      </c>
      <c r="B679" s="36" t="s">
        <v>360</v>
      </c>
      <c r="C679" s="166" t="s">
        <v>419</v>
      </c>
      <c r="D679" s="166">
        <v>202</v>
      </c>
      <c r="E679" s="166" t="s">
        <v>3608</v>
      </c>
      <c r="F679" s="167" t="s">
        <v>3608</v>
      </c>
      <c r="G679" s="36" t="s">
        <v>165</v>
      </c>
      <c r="H679" s="36" t="s">
        <v>235</v>
      </c>
      <c r="I679" s="186">
        <v>2100</v>
      </c>
      <c r="J679" s="168">
        <v>3</v>
      </c>
      <c r="K679" s="133">
        <v>0</v>
      </c>
      <c r="L679" s="150">
        <v>127.01</v>
      </c>
      <c r="M679" s="133">
        <v>0</v>
      </c>
      <c r="N679" s="133">
        <v>0</v>
      </c>
      <c r="O679" s="130">
        <v>1</v>
      </c>
      <c r="P679" s="37">
        <f t="shared" si="178"/>
        <v>381.03000000000003</v>
      </c>
      <c r="Q679" s="38">
        <f t="shared" si="168"/>
        <v>2190</v>
      </c>
      <c r="R679" s="35">
        <f t="shared" si="169"/>
        <v>0</v>
      </c>
      <c r="S679" s="35">
        <f t="shared" si="170"/>
        <v>0</v>
      </c>
      <c r="T679" s="139">
        <f t="shared" si="171"/>
        <v>0</v>
      </c>
      <c r="U679" s="35">
        <f t="shared" si="172"/>
        <v>127.01</v>
      </c>
      <c r="V679" s="39" t="str">
        <f t="shared" si="173"/>
        <v>Order specific</v>
      </c>
      <c r="W679" s="39" t="str">
        <f t="shared" si="174"/>
        <v>Order specific</v>
      </c>
      <c r="X679" s="135" t="str">
        <f t="shared" si="175"/>
        <v>C</v>
      </c>
      <c r="Y679" s="39" t="str">
        <f t="shared" si="176"/>
        <v/>
      </c>
      <c r="Z679" s="39">
        <f t="shared" si="177"/>
        <v>0</v>
      </c>
      <c r="AA679" s="119"/>
    </row>
    <row r="680" spans="1:27" x14ac:dyDescent="0.25">
      <c r="A680" s="34" t="s">
        <v>2877</v>
      </c>
      <c r="B680" s="36" t="s">
        <v>1126</v>
      </c>
      <c r="C680" s="166" t="s">
        <v>197</v>
      </c>
      <c r="D680" s="166">
        <v>202</v>
      </c>
      <c r="E680" s="166" t="s">
        <v>3608</v>
      </c>
      <c r="F680" s="167" t="s">
        <v>3608</v>
      </c>
      <c r="G680" s="36" t="s">
        <v>249</v>
      </c>
      <c r="H680" s="36" t="s">
        <v>249</v>
      </c>
      <c r="I680" s="186" t="s">
        <v>197</v>
      </c>
      <c r="J680" s="168">
        <v>3</v>
      </c>
      <c r="K680" s="133">
        <v>0</v>
      </c>
      <c r="L680" s="150">
        <v>112.28</v>
      </c>
      <c r="M680" s="133">
        <v>0</v>
      </c>
      <c r="N680" s="133">
        <v>0</v>
      </c>
      <c r="O680" s="130">
        <v>175</v>
      </c>
      <c r="P680" s="37">
        <f t="shared" si="178"/>
        <v>336.84000000000003</v>
      </c>
      <c r="Q680" s="38">
        <f t="shared" si="168"/>
        <v>6.2571428571428571</v>
      </c>
      <c r="R680" s="35">
        <f t="shared" si="169"/>
        <v>0</v>
      </c>
      <c r="S680" s="35">
        <f t="shared" si="170"/>
        <v>0</v>
      </c>
      <c r="T680" s="139">
        <f t="shared" si="171"/>
        <v>0</v>
      </c>
      <c r="U680" s="35">
        <f t="shared" si="172"/>
        <v>19649</v>
      </c>
      <c r="V680" s="39" t="str">
        <f t="shared" si="173"/>
        <v>&lt;15 days</v>
      </c>
      <c r="W680" s="39">
        <f t="shared" si="174"/>
        <v>2</v>
      </c>
      <c r="X680" s="135" t="str">
        <f t="shared" si="175"/>
        <v>C</v>
      </c>
      <c r="Y680" s="39">
        <f t="shared" si="176"/>
        <v>14</v>
      </c>
      <c r="Z680" s="39">
        <f t="shared" si="177"/>
        <v>0</v>
      </c>
      <c r="AA680" s="119"/>
    </row>
    <row r="681" spans="1:27" x14ac:dyDescent="0.25">
      <c r="A681" s="34" t="s">
        <v>2878</v>
      </c>
      <c r="B681" s="36" t="s">
        <v>1127</v>
      </c>
      <c r="C681" s="166" t="s">
        <v>197</v>
      </c>
      <c r="D681" s="166">
        <v>202</v>
      </c>
      <c r="E681" s="166" t="s">
        <v>3608</v>
      </c>
      <c r="F681" s="167" t="s">
        <v>3608</v>
      </c>
      <c r="G681" s="36" t="s">
        <v>249</v>
      </c>
      <c r="H681" s="36" t="s">
        <v>249</v>
      </c>
      <c r="I681" s="186" t="s">
        <v>197</v>
      </c>
      <c r="J681" s="168">
        <v>6</v>
      </c>
      <c r="K681" s="133">
        <v>0</v>
      </c>
      <c r="L681" s="150">
        <v>17.2</v>
      </c>
      <c r="M681" s="133">
        <v>0</v>
      </c>
      <c r="N681" s="133">
        <v>0</v>
      </c>
      <c r="O681" s="130">
        <v>402</v>
      </c>
      <c r="P681" s="37">
        <f t="shared" si="178"/>
        <v>103.19999999999999</v>
      </c>
      <c r="Q681" s="38">
        <f t="shared" si="168"/>
        <v>2.7238805970149254</v>
      </c>
      <c r="R681" s="35">
        <f t="shared" si="169"/>
        <v>0</v>
      </c>
      <c r="S681" s="35">
        <f t="shared" si="170"/>
        <v>0</v>
      </c>
      <c r="T681" s="139">
        <f t="shared" si="171"/>
        <v>0</v>
      </c>
      <c r="U681" s="35">
        <f t="shared" si="172"/>
        <v>6914.4</v>
      </c>
      <c r="V681" s="39" t="str">
        <f t="shared" si="173"/>
        <v>&lt;15 days</v>
      </c>
      <c r="W681" s="39">
        <f t="shared" si="174"/>
        <v>3</v>
      </c>
      <c r="X681" s="135" t="str">
        <f t="shared" si="175"/>
        <v>C</v>
      </c>
      <c r="Y681" s="39">
        <f t="shared" si="176"/>
        <v>21</v>
      </c>
      <c r="Z681" s="39">
        <f t="shared" si="177"/>
        <v>0</v>
      </c>
      <c r="AA681" s="119"/>
    </row>
    <row r="682" spans="1:27" x14ac:dyDescent="0.25">
      <c r="A682" s="34" t="s">
        <v>2879</v>
      </c>
      <c r="B682" s="36" t="s">
        <v>803</v>
      </c>
      <c r="C682" s="166" t="s">
        <v>197</v>
      </c>
      <c r="D682" s="166">
        <v>202</v>
      </c>
      <c r="E682" s="166" t="s">
        <v>3608</v>
      </c>
      <c r="F682" s="167" t="s">
        <v>3608</v>
      </c>
      <c r="G682" s="36" t="s">
        <v>249</v>
      </c>
      <c r="H682" s="36" t="s">
        <v>249</v>
      </c>
      <c r="I682" s="186" t="s">
        <v>197</v>
      </c>
      <c r="J682" s="168">
        <v>12</v>
      </c>
      <c r="K682" s="133">
        <v>0</v>
      </c>
      <c r="L682" s="150">
        <v>58.52</v>
      </c>
      <c r="M682" s="133">
        <v>0</v>
      </c>
      <c r="N682" s="133">
        <v>0</v>
      </c>
      <c r="O682" s="130">
        <v>354</v>
      </c>
      <c r="P682" s="37">
        <f t="shared" si="178"/>
        <v>702.24</v>
      </c>
      <c r="Q682" s="38">
        <f t="shared" si="168"/>
        <v>6.1864406779661021</v>
      </c>
      <c r="R682" s="35">
        <f t="shared" si="169"/>
        <v>0</v>
      </c>
      <c r="S682" s="35">
        <f t="shared" si="170"/>
        <v>0</v>
      </c>
      <c r="T682" s="139">
        <f t="shared" si="171"/>
        <v>0</v>
      </c>
      <c r="U682" s="35">
        <f t="shared" si="172"/>
        <v>20716.080000000002</v>
      </c>
      <c r="V682" s="39" t="str">
        <f t="shared" si="173"/>
        <v>&lt;15 days</v>
      </c>
      <c r="W682" s="39">
        <f t="shared" si="174"/>
        <v>2</v>
      </c>
      <c r="X682" s="135" t="str">
        <f t="shared" si="175"/>
        <v>C</v>
      </c>
      <c r="Y682" s="39">
        <f t="shared" si="176"/>
        <v>14</v>
      </c>
      <c r="Z682" s="39">
        <f t="shared" si="177"/>
        <v>0</v>
      </c>
      <c r="AA682" s="119"/>
    </row>
    <row r="683" spans="1:27" x14ac:dyDescent="0.25">
      <c r="A683" s="34" t="s">
        <v>2880</v>
      </c>
      <c r="B683" s="36" t="s">
        <v>1128</v>
      </c>
      <c r="C683" s="166" t="s">
        <v>197</v>
      </c>
      <c r="D683" s="166">
        <v>212</v>
      </c>
      <c r="E683" s="166" t="s">
        <v>3608</v>
      </c>
      <c r="F683" s="167" t="s">
        <v>3608</v>
      </c>
      <c r="G683" s="36" t="s">
        <v>249</v>
      </c>
      <c r="H683" s="36" t="s">
        <v>249</v>
      </c>
      <c r="I683" s="186" t="s">
        <v>197</v>
      </c>
      <c r="J683" s="168">
        <v>8</v>
      </c>
      <c r="K683" s="133">
        <v>0</v>
      </c>
      <c r="L683" s="150">
        <v>12</v>
      </c>
      <c r="M683" s="133">
        <v>0</v>
      </c>
      <c r="N683" s="133">
        <v>0</v>
      </c>
      <c r="O683" s="130">
        <v>1950</v>
      </c>
      <c r="P683" s="37">
        <f t="shared" si="178"/>
        <v>96</v>
      </c>
      <c r="Q683" s="38">
        <f t="shared" si="168"/>
        <v>2.2461538461538462</v>
      </c>
      <c r="R683" s="35">
        <f t="shared" si="169"/>
        <v>0</v>
      </c>
      <c r="S683" s="35">
        <f t="shared" si="170"/>
        <v>0</v>
      </c>
      <c r="T683" s="139">
        <f t="shared" si="171"/>
        <v>0</v>
      </c>
      <c r="U683" s="35">
        <f t="shared" si="172"/>
        <v>23400</v>
      </c>
      <c r="V683" s="39" t="str">
        <f t="shared" si="173"/>
        <v>&lt;15 days</v>
      </c>
      <c r="W683" s="39">
        <f t="shared" si="174"/>
        <v>2</v>
      </c>
      <c r="X683" s="135" t="str">
        <f t="shared" si="175"/>
        <v>C</v>
      </c>
      <c r="Y683" s="39">
        <f t="shared" si="176"/>
        <v>14</v>
      </c>
      <c r="Z683" s="39">
        <f t="shared" si="177"/>
        <v>0</v>
      </c>
      <c r="AA683" s="119"/>
    </row>
    <row r="684" spans="1:27" x14ac:dyDescent="0.25">
      <c r="A684" s="34" t="s">
        <v>2881</v>
      </c>
      <c r="B684" s="36" t="s">
        <v>4</v>
      </c>
      <c r="C684" s="166" t="s">
        <v>197</v>
      </c>
      <c r="D684" s="166">
        <v>212</v>
      </c>
      <c r="E684" s="166" t="s">
        <v>3608</v>
      </c>
      <c r="F684" s="167" t="s">
        <v>3608</v>
      </c>
      <c r="G684" s="36" t="s">
        <v>249</v>
      </c>
      <c r="H684" s="36" t="s">
        <v>249</v>
      </c>
      <c r="I684" s="186" t="s">
        <v>197</v>
      </c>
      <c r="J684" s="168">
        <v>10</v>
      </c>
      <c r="K684" s="133">
        <v>0</v>
      </c>
      <c r="L684" s="150">
        <v>15</v>
      </c>
      <c r="M684" s="133">
        <v>0</v>
      </c>
      <c r="N684" s="133">
        <v>0</v>
      </c>
      <c r="O684" s="130">
        <v>70</v>
      </c>
      <c r="P684" s="37">
        <f t="shared" si="178"/>
        <v>150</v>
      </c>
      <c r="Q684" s="38">
        <f t="shared" si="168"/>
        <v>41.714285714285715</v>
      </c>
      <c r="R684" s="35">
        <f t="shared" si="169"/>
        <v>0</v>
      </c>
      <c r="S684" s="35">
        <f t="shared" si="170"/>
        <v>0</v>
      </c>
      <c r="T684" s="139">
        <f t="shared" si="171"/>
        <v>0</v>
      </c>
      <c r="U684" s="35">
        <f t="shared" si="172"/>
        <v>1050</v>
      </c>
      <c r="V684" s="39" t="str">
        <f t="shared" si="173"/>
        <v>&lt;90 days</v>
      </c>
      <c r="W684" s="39">
        <f t="shared" si="174"/>
        <v>3</v>
      </c>
      <c r="X684" s="135" t="str">
        <f t="shared" si="175"/>
        <v>C</v>
      </c>
      <c r="Y684" s="39">
        <f t="shared" si="176"/>
        <v>21</v>
      </c>
      <c r="Z684" s="39">
        <f t="shared" si="177"/>
        <v>49.160958904109592</v>
      </c>
      <c r="AA684" s="119"/>
    </row>
    <row r="685" spans="1:27" x14ac:dyDescent="0.25">
      <c r="A685" s="34" t="s">
        <v>2882</v>
      </c>
      <c r="B685" s="36" t="s">
        <v>1129</v>
      </c>
      <c r="C685" s="166" t="s">
        <v>257</v>
      </c>
      <c r="D685" s="166">
        <v>212</v>
      </c>
      <c r="E685" s="166" t="s">
        <v>3608</v>
      </c>
      <c r="F685" s="167" t="s">
        <v>3608</v>
      </c>
      <c r="G685" s="36" t="s">
        <v>165</v>
      </c>
      <c r="H685" s="36" t="s">
        <v>235</v>
      </c>
      <c r="I685" s="186">
        <v>2100</v>
      </c>
      <c r="J685" s="168">
        <v>20</v>
      </c>
      <c r="K685" s="133">
        <v>0</v>
      </c>
      <c r="L685" s="150">
        <v>1.5</v>
      </c>
      <c r="M685" s="133">
        <v>0</v>
      </c>
      <c r="N685" s="133">
        <v>0</v>
      </c>
      <c r="O685" s="130">
        <v>504</v>
      </c>
      <c r="P685" s="37">
        <f t="shared" si="178"/>
        <v>30</v>
      </c>
      <c r="Q685" s="38">
        <f t="shared" si="168"/>
        <v>7.2420634920634921</v>
      </c>
      <c r="R685" s="35">
        <f t="shared" si="169"/>
        <v>0</v>
      </c>
      <c r="S685" s="35">
        <f t="shared" si="170"/>
        <v>0</v>
      </c>
      <c r="T685" s="139">
        <f t="shared" si="171"/>
        <v>0</v>
      </c>
      <c r="U685" s="35">
        <f t="shared" si="172"/>
        <v>756</v>
      </c>
      <c r="V685" s="39" t="str">
        <f t="shared" si="173"/>
        <v>Order specific</v>
      </c>
      <c r="W685" s="39" t="str">
        <f t="shared" si="174"/>
        <v>Order specific</v>
      </c>
      <c r="X685" s="135" t="str">
        <f t="shared" si="175"/>
        <v>C</v>
      </c>
      <c r="Y685" s="39" t="str">
        <f t="shared" si="176"/>
        <v/>
      </c>
      <c r="Z685" s="39">
        <f t="shared" si="177"/>
        <v>0</v>
      </c>
      <c r="AA685" s="119"/>
    </row>
    <row r="686" spans="1:27" x14ac:dyDescent="0.25">
      <c r="A686" s="34" t="s">
        <v>2883</v>
      </c>
      <c r="B686" s="36" t="s">
        <v>1130</v>
      </c>
      <c r="C686" s="166" t="s">
        <v>257</v>
      </c>
      <c r="D686" s="166">
        <v>212</v>
      </c>
      <c r="E686" s="166" t="s">
        <v>3608</v>
      </c>
      <c r="F686" s="167" t="s">
        <v>3608</v>
      </c>
      <c r="G686" s="36" t="s">
        <v>165</v>
      </c>
      <c r="H686" s="36" t="s">
        <v>235</v>
      </c>
      <c r="I686" s="186">
        <v>2100</v>
      </c>
      <c r="J686" s="168">
        <v>20</v>
      </c>
      <c r="K686" s="133">
        <v>0</v>
      </c>
      <c r="L686" s="150">
        <v>5</v>
      </c>
      <c r="M686" s="133">
        <v>20</v>
      </c>
      <c r="N686" s="133">
        <v>10</v>
      </c>
      <c r="O686" s="130">
        <v>0</v>
      </c>
      <c r="P686" s="37">
        <f t="shared" si="178"/>
        <v>100</v>
      </c>
      <c r="Q686" s="38" t="str">
        <f t="shared" si="168"/>
        <v/>
      </c>
      <c r="R686" s="35">
        <f t="shared" si="169"/>
        <v>100</v>
      </c>
      <c r="S686" s="35">
        <f t="shared" si="170"/>
        <v>25</v>
      </c>
      <c r="T686" s="139">
        <f t="shared" si="171"/>
        <v>0</v>
      </c>
      <c r="U686" s="35">
        <f t="shared" si="172"/>
        <v>0</v>
      </c>
      <c r="V686" s="39" t="str">
        <f t="shared" si="173"/>
        <v>Order specific</v>
      </c>
      <c r="W686" s="39" t="str">
        <f t="shared" si="174"/>
        <v>Order specific</v>
      </c>
      <c r="X686" s="135" t="str">
        <f t="shared" si="175"/>
        <v>C</v>
      </c>
      <c r="Y686" s="39" t="str">
        <f t="shared" si="176"/>
        <v/>
      </c>
      <c r="Z686" s="39">
        <f t="shared" si="177"/>
        <v>0</v>
      </c>
      <c r="AA686" s="119"/>
    </row>
    <row r="687" spans="1:27" x14ac:dyDescent="0.25">
      <c r="A687" s="34" t="s">
        <v>2884</v>
      </c>
      <c r="B687" s="36" t="s">
        <v>1130</v>
      </c>
      <c r="C687" s="166" t="s">
        <v>197</v>
      </c>
      <c r="D687" s="166">
        <v>202</v>
      </c>
      <c r="E687" s="166" t="s">
        <v>3608</v>
      </c>
      <c r="F687" s="167" t="s">
        <v>3608</v>
      </c>
      <c r="G687" s="36" t="s">
        <v>249</v>
      </c>
      <c r="H687" s="36" t="s">
        <v>249</v>
      </c>
      <c r="I687" s="186" t="s">
        <v>197</v>
      </c>
      <c r="J687" s="168">
        <v>17</v>
      </c>
      <c r="K687" s="133">
        <v>0</v>
      </c>
      <c r="L687" s="150">
        <v>5</v>
      </c>
      <c r="M687" s="133">
        <v>0</v>
      </c>
      <c r="N687" s="133">
        <v>0</v>
      </c>
      <c r="O687" s="130">
        <v>260</v>
      </c>
      <c r="P687" s="37">
        <f t="shared" si="178"/>
        <v>85</v>
      </c>
      <c r="Q687" s="38">
        <f t="shared" si="168"/>
        <v>28.07692307692308</v>
      </c>
      <c r="R687" s="35">
        <f t="shared" si="169"/>
        <v>0</v>
      </c>
      <c r="S687" s="35">
        <f t="shared" si="170"/>
        <v>0</v>
      </c>
      <c r="T687" s="139">
        <f t="shared" si="171"/>
        <v>0</v>
      </c>
      <c r="U687" s="35">
        <f t="shared" si="172"/>
        <v>1300</v>
      </c>
      <c r="V687" s="39" t="str">
        <f t="shared" si="173"/>
        <v>&lt;30 days</v>
      </c>
      <c r="W687" s="39">
        <f t="shared" si="174"/>
        <v>3</v>
      </c>
      <c r="X687" s="135" t="str">
        <f t="shared" si="175"/>
        <v>C</v>
      </c>
      <c r="Y687" s="39">
        <f t="shared" si="176"/>
        <v>21</v>
      </c>
      <c r="Z687" s="39">
        <f t="shared" si="177"/>
        <v>14.140273972602747</v>
      </c>
      <c r="AA687" s="119"/>
    </row>
    <row r="688" spans="1:27" x14ac:dyDescent="0.25">
      <c r="A688" s="34" t="s">
        <v>2885</v>
      </c>
      <c r="B688" s="36" t="s">
        <v>360</v>
      </c>
      <c r="C688" s="166" t="s">
        <v>257</v>
      </c>
      <c r="D688" s="166">
        <v>202</v>
      </c>
      <c r="E688" s="166" t="s">
        <v>3608</v>
      </c>
      <c r="F688" s="167" t="s">
        <v>3608</v>
      </c>
      <c r="G688" s="36" t="s">
        <v>165</v>
      </c>
      <c r="H688" s="36" t="s">
        <v>235</v>
      </c>
      <c r="I688" s="186">
        <v>2100</v>
      </c>
      <c r="J688" s="168">
        <v>6</v>
      </c>
      <c r="K688" s="133">
        <v>0</v>
      </c>
      <c r="L688" s="150">
        <v>91.25</v>
      </c>
      <c r="M688" s="133">
        <v>0</v>
      </c>
      <c r="N688" s="133">
        <v>0</v>
      </c>
      <c r="O688" s="130">
        <v>138</v>
      </c>
      <c r="P688" s="37">
        <f t="shared" si="178"/>
        <v>547.5</v>
      </c>
      <c r="Q688" s="38">
        <f t="shared" ref="Q688:Q704" si="179">+IF(O688=0,"",J687/O688*365)</f>
        <v>44.963768115942031</v>
      </c>
      <c r="R688" s="35">
        <f t="shared" ref="R688:R704" si="180">+L688*M688</f>
        <v>0</v>
      </c>
      <c r="S688" s="35">
        <f t="shared" ref="S688:S704" si="181">+L688*N688/2</f>
        <v>0</v>
      </c>
      <c r="T688" s="139">
        <f t="shared" ref="T688:T704" si="182">+L688*K688</f>
        <v>0</v>
      </c>
      <c r="U688" s="35">
        <f t="shared" ref="U688:U704" si="183">+L688*O688</f>
        <v>12592.5</v>
      </c>
      <c r="V688" s="39" t="str">
        <f t="shared" ref="V688:V704" si="184">IF(G688="Order specific",G688,IF(O688="","Not moving",IF(Q688&lt;15,"&lt;15 days",IF(Q688&lt;30,"&lt;30 days",IF(Q688&lt;90,"&lt;90 days","&gt;90 days")))))</f>
        <v>Order specific</v>
      </c>
      <c r="W688" s="39" t="str">
        <f t="shared" ref="W688:W704" si="185">IF(G688="Order specific",G688,IF(U688=0,4,IF(U688&gt;PERCENTILE(U:U,0.9),1,IF(U688&gt;PERCENTILE(U:U,0.6),2,3))))</f>
        <v>Order specific</v>
      </c>
      <c r="X688" s="135" t="str">
        <f t="shared" ref="X688:X704" si="186">IF(P688=0,"D",IF(P688&gt;PERCENTILE(P:P,0.9),"A",IF(P688&gt;PERCENTILE(P:P,0.6),"B","C")))</f>
        <v>C</v>
      </c>
      <c r="Y688" s="39" t="str">
        <f t="shared" ref="Y688:Y704" si="187">+IF(W688="Order Specific","",IF(W688=4,0,W688*7+IF(I688="Imported",14,0)))</f>
        <v/>
      </c>
      <c r="Z688" s="39">
        <f t="shared" ref="Z688:Z704" si="188">(IF(Y688="",0,IF(Y688=0,P688,P688-IF(Q688&gt;Y688,P688/Q688*Y688,P688))))*66%</f>
        <v>0</v>
      </c>
      <c r="AA688" s="119"/>
    </row>
    <row r="689" spans="1:27" x14ac:dyDescent="0.25">
      <c r="A689" s="34" t="s">
        <v>2886</v>
      </c>
      <c r="B689" s="36" t="s">
        <v>360</v>
      </c>
      <c r="C689" s="166" t="s">
        <v>257</v>
      </c>
      <c r="D689" s="166">
        <v>202</v>
      </c>
      <c r="E689" s="166" t="s">
        <v>3608</v>
      </c>
      <c r="F689" s="167" t="s">
        <v>3608</v>
      </c>
      <c r="G689" s="36" t="s">
        <v>165</v>
      </c>
      <c r="H689" s="36" t="s">
        <v>235</v>
      </c>
      <c r="I689" s="186">
        <v>2100</v>
      </c>
      <c r="J689" s="168">
        <v>10</v>
      </c>
      <c r="K689" s="133">
        <v>0</v>
      </c>
      <c r="L689" s="150">
        <v>103.3</v>
      </c>
      <c r="M689" s="133">
        <v>0</v>
      </c>
      <c r="N689" s="133">
        <v>0</v>
      </c>
      <c r="O689" s="130">
        <v>61</v>
      </c>
      <c r="P689" s="37">
        <f t="shared" si="178"/>
        <v>1033</v>
      </c>
      <c r="Q689" s="38">
        <f t="shared" si="179"/>
        <v>35.901639344262293</v>
      </c>
      <c r="R689" s="35">
        <f t="shared" si="180"/>
        <v>0</v>
      </c>
      <c r="S689" s="35">
        <f t="shared" si="181"/>
        <v>0</v>
      </c>
      <c r="T689" s="139">
        <f t="shared" si="182"/>
        <v>0</v>
      </c>
      <c r="U689" s="35">
        <f t="shared" si="183"/>
        <v>6301.3</v>
      </c>
      <c r="V689" s="39" t="str">
        <f t="shared" si="184"/>
        <v>Order specific</v>
      </c>
      <c r="W689" s="39" t="str">
        <f t="shared" si="185"/>
        <v>Order specific</v>
      </c>
      <c r="X689" s="135" t="str">
        <f t="shared" si="186"/>
        <v>B</v>
      </c>
      <c r="Y689" s="39" t="str">
        <f t="shared" si="187"/>
        <v/>
      </c>
      <c r="Z689" s="39">
        <f t="shared" si="188"/>
        <v>0</v>
      </c>
      <c r="AA689" s="119"/>
    </row>
    <row r="690" spans="1:27" x14ac:dyDescent="0.25">
      <c r="A690" s="34" t="s">
        <v>2887</v>
      </c>
      <c r="B690" s="36" t="s">
        <v>1131</v>
      </c>
      <c r="C690" s="166" t="s">
        <v>197</v>
      </c>
      <c r="D690" s="166">
        <v>202</v>
      </c>
      <c r="E690" s="166" t="s">
        <v>3608</v>
      </c>
      <c r="F690" s="167" t="s">
        <v>3608</v>
      </c>
      <c r="G690" s="36" t="s">
        <v>249</v>
      </c>
      <c r="H690" s="36" t="s">
        <v>249</v>
      </c>
      <c r="I690" s="186" t="s">
        <v>197</v>
      </c>
      <c r="J690" s="168">
        <v>18</v>
      </c>
      <c r="K690" s="133">
        <v>0</v>
      </c>
      <c r="L690" s="150">
        <v>30.77</v>
      </c>
      <c r="M690" s="133">
        <v>0</v>
      </c>
      <c r="N690" s="133">
        <v>0</v>
      </c>
      <c r="O690" s="130">
        <v>640</v>
      </c>
      <c r="P690" s="37">
        <f t="shared" si="178"/>
        <v>553.86</v>
      </c>
      <c r="Q690" s="38">
        <f t="shared" si="179"/>
        <v>5.703125</v>
      </c>
      <c r="R690" s="35">
        <f t="shared" si="180"/>
        <v>0</v>
      </c>
      <c r="S690" s="35">
        <f t="shared" si="181"/>
        <v>0</v>
      </c>
      <c r="T690" s="139">
        <f t="shared" si="182"/>
        <v>0</v>
      </c>
      <c r="U690" s="35">
        <f t="shared" si="183"/>
        <v>19692.8</v>
      </c>
      <c r="V690" s="39" t="str">
        <f t="shared" si="184"/>
        <v>&lt;15 days</v>
      </c>
      <c r="W690" s="39">
        <f t="shared" si="185"/>
        <v>2</v>
      </c>
      <c r="X690" s="135" t="str">
        <f t="shared" si="186"/>
        <v>C</v>
      </c>
      <c r="Y690" s="39">
        <f t="shared" si="187"/>
        <v>14</v>
      </c>
      <c r="Z690" s="39">
        <f t="shared" si="188"/>
        <v>0</v>
      </c>
      <c r="AA690" s="119"/>
    </row>
    <row r="691" spans="1:27" x14ac:dyDescent="0.25">
      <c r="A691" s="34" t="s">
        <v>2888</v>
      </c>
      <c r="B691" s="36" t="s">
        <v>1125</v>
      </c>
      <c r="C691" s="166" t="s">
        <v>197</v>
      </c>
      <c r="D691" s="166">
        <v>202</v>
      </c>
      <c r="E691" s="166" t="s">
        <v>3608</v>
      </c>
      <c r="F691" s="167" t="s">
        <v>3608</v>
      </c>
      <c r="G691" s="36" t="s">
        <v>249</v>
      </c>
      <c r="H691" s="36" t="s">
        <v>249</v>
      </c>
      <c r="I691" s="186" t="s">
        <v>197</v>
      </c>
      <c r="J691" s="168">
        <v>18</v>
      </c>
      <c r="K691" s="133">
        <v>0</v>
      </c>
      <c r="L691" s="150">
        <v>28.32</v>
      </c>
      <c r="M691" s="133">
        <v>0</v>
      </c>
      <c r="N691" s="133">
        <v>0</v>
      </c>
      <c r="O691" s="130">
        <v>656</v>
      </c>
      <c r="P691" s="37">
        <f t="shared" si="178"/>
        <v>509.76</v>
      </c>
      <c r="Q691" s="38">
        <f t="shared" si="179"/>
        <v>10.015243902439025</v>
      </c>
      <c r="R691" s="35">
        <f t="shared" si="180"/>
        <v>0</v>
      </c>
      <c r="S691" s="35">
        <f t="shared" si="181"/>
        <v>0</v>
      </c>
      <c r="T691" s="139">
        <f t="shared" si="182"/>
        <v>0</v>
      </c>
      <c r="U691" s="35">
        <f t="shared" si="183"/>
        <v>18577.920000000002</v>
      </c>
      <c r="V691" s="39" t="str">
        <f t="shared" si="184"/>
        <v>&lt;15 days</v>
      </c>
      <c r="W691" s="39">
        <f t="shared" si="185"/>
        <v>2</v>
      </c>
      <c r="X691" s="135" t="str">
        <f t="shared" si="186"/>
        <v>C</v>
      </c>
      <c r="Y691" s="39">
        <f t="shared" si="187"/>
        <v>14</v>
      </c>
      <c r="Z691" s="39">
        <f t="shared" si="188"/>
        <v>0</v>
      </c>
      <c r="AA691" s="119"/>
    </row>
    <row r="692" spans="1:27" x14ac:dyDescent="0.25">
      <c r="A692" s="34" t="s">
        <v>2889</v>
      </c>
      <c r="B692" s="36" t="s">
        <v>1124</v>
      </c>
      <c r="C692" s="166" t="s">
        <v>243</v>
      </c>
      <c r="D692" s="166">
        <v>202</v>
      </c>
      <c r="E692" s="166" t="s">
        <v>3608</v>
      </c>
      <c r="F692" s="167" t="s">
        <v>3608</v>
      </c>
      <c r="G692" s="36" t="s">
        <v>244</v>
      </c>
      <c r="H692" s="36" t="s">
        <v>2370</v>
      </c>
      <c r="I692" s="186">
        <v>2600</v>
      </c>
      <c r="J692" s="168">
        <v>100</v>
      </c>
      <c r="K692" s="133">
        <v>225</v>
      </c>
      <c r="L692" s="150">
        <v>28.32</v>
      </c>
      <c r="M692" s="133">
        <v>0</v>
      </c>
      <c r="N692" s="133">
        <v>45</v>
      </c>
      <c r="O692" s="130">
        <v>756</v>
      </c>
      <c r="P692" s="37">
        <f t="shared" si="178"/>
        <v>2832</v>
      </c>
      <c r="Q692" s="38">
        <f t="shared" si="179"/>
        <v>8.6904761904761898</v>
      </c>
      <c r="R692" s="35">
        <f t="shared" si="180"/>
        <v>0</v>
      </c>
      <c r="S692" s="35">
        <f t="shared" si="181"/>
        <v>637.20000000000005</v>
      </c>
      <c r="T692" s="139">
        <f t="shared" si="182"/>
        <v>6372</v>
      </c>
      <c r="U692" s="35">
        <f t="shared" si="183"/>
        <v>21409.920000000002</v>
      </c>
      <c r="V692" s="39" t="str">
        <f t="shared" si="184"/>
        <v>&lt;15 days</v>
      </c>
      <c r="W692" s="39">
        <f t="shared" si="185"/>
        <v>2</v>
      </c>
      <c r="X692" s="135" t="str">
        <f t="shared" si="186"/>
        <v>B</v>
      </c>
      <c r="Y692" s="39">
        <f t="shared" si="187"/>
        <v>14</v>
      </c>
      <c r="Z692" s="39">
        <f t="shared" si="188"/>
        <v>0</v>
      </c>
      <c r="AA692" s="119"/>
    </row>
    <row r="693" spans="1:27" x14ac:dyDescent="0.25">
      <c r="A693" s="34" t="s">
        <v>2890</v>
      </c>
      <c r="B693" s="36" t="s">
        <v>1132</v>
      </c>
      <c r="C693" s="166" t="s">
        <v>276</v>
      </c>
      <c r="D693" s="166">
        <v>212</v>
      </c>
      <c r="E693" s="166" t="s">
        <v>3608</v>
      </c>
      <c r="F693" s="167" t="s">
        <v>3608</v>
      </c>
      <c r="G693" s="36" t="s">
        <v>165</v>
      </c>
      <c r="H693" s="36" t="s">
        <v>235</v>
      </c>
      <c r="I693" s="186">
        <v>2100</v>
      </c>
      <c r="J693" s="168">
        <v>6</v>
      </c>
      <c r="K693" s="133">
        <v>0</v>
      </c>
      <c r="L693" s="150">
        <v>45</v>
      </c>
      <c r="M693" s="133">
        <v>0</v>
      </c>
      <c r="N693" s="133">
        <v>0</v>
      </c>
      <c r="O693" s="130">
        <v>12</v>
      </c>
      <c r="P693" s="37">
        <f t="shared" si="178"/>
        <v>270</v>
      </c>
      <c r="Q693" s="38">
        <f t="shared" si="179"/>
        <v>3041.666666666667</v>
      </c>
      <c r="R693" s="35">
        <f t="shared" si="180"/>
        <v>0</v>
      </c>
      <c r="S693" s="35">
        <f t="shared" si="181"/>
        <v>0</v>
      </c>
      <c r="T693" s="139">
        <f t="shared" si="182"/>
        <v>0</v>
      </c>
      <c r="U693" s="35">
        <f t="shared" si="183"/>
        <v>540</v>
      </c>
      <c r="V693" s="39" t="str">
        <f t="shared" si="184"/>
        <v>Order specific</v>
      </c>
      <c r="W693" s="39" t="str">
        <f t="shared" si="185"/>
        <v>Order specific</v>
      </c>
      <c r="X693" s="135" t="str">
        <f t="shared" si="186"/>
        <v>C</v>
      </c>
      <c r="Y693" s="39" t="str">
        <f t="shared" si="187"/>
        <v/>
      </c>
      <c r="Z693" s="39">
        <f t="shared" si="188"/>
        <v>0</v>
      </c>
      <c r="AA693" s="119"/>
    </row>
    <row r="694" spans="1:27" x14ac:dyDescent="0.25">
      <c r="A694" s="34" t="s">
        <v>1133</v>
      </c>
      <c r="B694" s="36" t="s">
        <v>1134</v>
      </c>
      <c r="C694" s="166" t="s">
        <v>197</v>
      </c>
      <c r="D694" s="166">
        <v>212</v>
      </c>
      <c r="E694" s="166" t="s">
        <v>3608</v>
      </c>
      <c r="F694" s="167" t="s">
        <v>3608</v>
      </c>
      <c r="G694" s="36" t="s">
        <v>249</v>
      </c>
      <c r="H694" s="36" t="s">
        <v>249</v>
      </c>
      <c r="I694" s="186" t="s">
        <v>197</v>
      </c>
      <c r="J694" s="168">
        <v>19</v>
      </c>
      <c r="K694" s="133">
        <v>0</v>
      </c>
      <c r="L694" s="150">
        <v>280.99</v>
      </c>
      <c r="M694" s="133">
        <v>0</v>
      </c>
      <c r="N694" s="133">
        <v>0</v>
      </c>
      <c r="O694" s="130">
        <v>2005</v>
      </c>
      <c r="P694" s="37">
        <f t="shared" si="178"/>
        <v>5338.81</v>
      </c>
      <c r="Q694" s="38">
        <f t="shared" si="179"/>
        <v>1.0922693266832917</v>
      </c>
      <c r="R694" s="35">
        <f t="shared" si="180"/>
        <v>0</v>
      </c>
      <c r="S694" s="35">
        <f t="shared" si="181"/>
        <v>0</v>
      </c>
      <c r="T694" s="139">
        <f t="shared" si="182"/>
        <v>0</v>
      </c>
      <c r="U694" s="35">
        <f t="shared" si="183"/>
        <v>563384.95000000007</v>
      </c>
      <c r="V694" s="39" t="str">
        <f t="shared" si="184"/>
        <v>&lt;15 days</v>
      </c>
      <c r="W694" s="39">
        <f t="shared" si="185"/>
        <v>1</v>
      </c>
      <c r="X694" s="135" t="str">
        <f t="shared" si="186"/>
        <v>B</v>
      </c>
      <c r="Y694" s="39">
        <f t="shared" si="187"/>
        <v>7</v>
      </c>
      <c r="Z694" s="39">
        <f t="shared" si="188"/>
        <v>0</v>
      </c>
      <c r="AA694" s="119"/>
    </row>
    <row r="695" spans="1:27" x14ac:dyDescent="0.25">
      <c r="A695" s="34" t="s">
        <v>2891</v>
      </c>
      <c r="B695" s="36" t="s">
        <v>1135</v>
      </c>
      <c r="C695" s="166" t="s">
        <v>197</v>
      </c>
      <c r="D695" s="166">
        <v>202</v>
      </c>
      <c r="E695" s="166" t="s">
        <v>3608</v>
      </c>
      <c r="F695" s="167" t="s">
        <v>3608</v>
      </c>
      <c r="G695" s="36" t="s">
        <v>249</v>
      </c>
      <c r="H695" s="36" t="s">
        <v>249</v>
      </c>
      <c r="I695" s="186" t="s">
        <v>197</v>
      </c>
      <c r="J695" s="168">
        <v>134</v>
      </c>
      <c r="K695" s="133">
        <v>0</v>
      </c>
      <c r="L695" s="150">
        <v>12.93</v>
      </c>
      <c r="M695" s="133">
        <v>0</v>
      </c>
      <c r="N695" s="133">
        <v>0</v>
      </c>
      <c r="O695" s="130">
        <v>3423</v>
      </c>
      <c r="P695" s="37">
        <f t="shared" si="178"/>
        <v>1732.62</v>
      </c>
      <c r="Q695" s="38">
        <f t="shared" si="179"/>
        <v>2.0260005842827926</v>
      </c>
      <c r="R695" s="35">
        <f t="shared" si="180"/>
        <v>0</v>
      </c>
      <c r="S695" s="35">
        <f t="shared" si="181"/>
        <v>0</v>
      </c>
      <c r="T695" s="139">
        <f t="shared" si="182"/>
        <v>0</v>
      </c>
      <c r="U695" s="35">
        <f t="shared" si="183"/>
        <v>44259.39</v>
      </c>
      <c r="V695" s="39" t="str">
        <f t="shared" si="184"/>
        <v>&lt;15 days</v>
      </c>
      <c r="W695" s="39">
        <f t="shared" si="185"/>
        <v>2</v>
      </c>
      <c r="X695" s="135" t="str">
        <f t="shared" si="186"/>
        <v>B</v>
      </c>
      <c r="Y695" s="39">
        <f t="shared" si="187"/>
        <v>14</v>
      </c>
      <c r="Z695" s="39">
        <f t="shared" si="188"/>
        <v>0</v>
      </c>
      <c r="AA695" s="119"/>
    </row>
    <row r="696" spans="1:27" x14ac:dyDescent="0.25">
      <c r="A696" s="34" t="s">
        <v>2892</v>
      </c>
      <c r="B696" s="36" t="s">
        <v>1131</v>
      </c>
      <c r="C696" s="166" t="s">
        <v>197</v>
      </c>
      <c r="D696" s="166">
        <v>202</v>
      </c>
      <c r="E696" s="166" t="s">
        <v>3608</v>
      </c>
      <c r="F696" s="167" t="s">
        <v>3608</v>
      </c>
      <c r="G696" s="36" t="s">
        <v>249</v>
      </c>
      <c r="H696" s="36" t="s">
        <v>249</v>
      </c>
      <c r="I696" s="186" t="s">
        <v>197</v>
      </c>
      <c r="J696" s="168">
        <v>6</v>
      </c>
      <c r="K696" s="133">
        <v>0</v>
      </c>
      <c r="L696" s="150">
        <v>13.89</v>
      </c>
      <c r="M696" s="133">
        <v>0</v>
      </c>
      <c r="N696" s="133">
        <v>0</v>
      </c>
      <c r="O696" s="130">
        <v>530</v>
      </c>
      <c r="P696" s="37">
        <f t="shared" si="178"/>
        <v>83.34</v>
      </c>
      <c r="Q696" s="38">
        <f t="shared" si="179"/>
        <v>92.283018867924525</v>
      </c>
      <c r="R696" s="35">
        <f t="shared" si="180"/>
        <v>0</v>
      </c>
      <c r="S696" s="35">
        <f t="shared" si="181"/>
        <v>0</v>
      </c>
      <c r="T696" s="139">
        <f t="shared" si="182"/>
        <v>0</v>
      </c>
      <c r="U696" s="35">
        <f t="shared" si="183"/>
        <v>7361.7000000000007</v>
      </c>
      <c r="V696" s="39" t="str">
        <f t="shared" si="184"/>
        <v>&gt;90 days</v>
      </c>
      <c r="W696" s="39">
        <f t="shared" si="185"/>
        <v>3</v>
      </c>
      <c r="X696" s="135" t="str">
        <f t="shared" si="186"/>
        <v>C</v>
      </c>
      <c r="Y696" s="39">
        <f t="shared" si="187"/>
        <v>21</v>
      </c>
      <c r="Z696" s="39">
        <f t="shared" si="188"/>
        <v>42.487553301983233</v>
      </c>
      <c r="AA696" s="119"/>
    </row>
    <row r="697" spans="1:27" x14ac:dyDescent="0.25">
      <c r="A697" s="34" t="s">
        <v>2893</v>
      </c>
      <c r="B697" s="36" t="s">
        <v>1136</v>
      </c>
      <c r="C697" s="166" t="s">
        <v>419</v>
      </c>
      <c r="D697" s="166">
        <v>212</v>
      </c>
      <c r="E697" s="166" t="s">
        <v>3608</v>
      </c>
      <c r="F697" s="167" t="s">
        <v>3608</v>
      </c>
      <c r="G697" s="36" t="s">
        <v>165</v>
      </c>
      <c r="H697" s="36" t="s">
        <v>235</v>
      </c>
      <c r="I697" s="186">
        <v>2100</v>
      </c>
      <c r="J697" s="168">
        <v>22</v>
      </c>
      <c r="K697" s="133">
        <v>18</v>
      </c>
      <c r="L697" s="150">
        <v>5.23</v>
      </c>
      <c r="M697" s="133">
        <v>0</v>
      </c>
      <c r="N697" s="133">
        <v>0</v>
      </c>
      <c r="O697" s="130">
        <v>142</v>
      </c>
      <c r="P697" s="37">
        <f t="shared" si="178"/>
        <v>115.06</v>
      </c>
      <c r="Q697" s="38">
        <f t="shared" si="179"/>
        <v>15.422535211267606</v>
      </c>
      <c r="R697" s="35">
        <f t="shared" si="180"/>
        <v>0</v>
      </c>
      <c r="S697" s="35">
        <f t="shared" si="181"/>
        <v>0</v>
      </c>
      <c r="T697" s="139">
        <f t="shared" si="182"/>
        <v>94.140000000000015</v>
      </c>
      <c r="U697" s="35">
        <f t="shared" si="183"/>
        <v>742.66000000000008</v>
      </c>
      <c r="V697" s="39" t="str">
        <f t="shared" si="184"/>
        <v>Order specific</v>
      </c>
      <c r="W697" s="39" t="str">
        <f t="shared" si="185"/>
        <v>Order specific</v>
      </c>
      <c r="X697" s="135" t="str">
        <f t="shared" si="186"/>
        <v>C</v>
      </c>
      <c r="Y697" s="39" t="str">
        <f t="shared" si="187"/>
        <v/>
      </c>
      <c r="Z697" s="39">
        <f t="shared" si="188"/>
        <v>0</v>
      </c>
      <c r="AA697" s="119"/>
    </row>
    <row r="698" spans="1:27" x14ac:dyDescent="0.25">
      <c r="A698" s="34" t="s">
        <v>1137</v>
      </c>
      <c r="B698" s="36" t="s">
        <v>26</v>
      </c>
      <c r="C698" s="166" t="s">
        <v>419</v>
      </c>
      <c r="D698" s="166">
        <v>202</v>
      </c>
      <c r="E698" s="166" t="s">
        <v>3608</v>
      </c>
      <c r="F698" s="167" t="s">
        <v>3608</v>
      </c>
      <c r="G698" s="36" t="s">
        <v>165</v>
      </c>
      <c r="H698" s="36" t="s">
        <v>235</v>
      </c>
      <c r="I698" s="186">
        <v>2100</v>
      </c>
      <c r="J698" s="168">
        <v>22</v>
      </c>
      <c r="K698" s="133">
        <v>6</v>
      </c>
      <c r="L698" s="150">
        <v>5.96</v>
      </c>
      <c r="M698" s="133">
        <v>0</v>
      </c>
      <c r="N698" s="133">
        <v>0</v>
      </c>
      <c r="O698" s="130">
        <v>44</v>
      </c>
      <c r="P698" s="37">
        <f t="shared" si="178"/>
        <v>131.12</v>
      </c>
      <c r="Q698" s="38">
        <f t="shared" si="179"/>
        <v>182.5</v>
      </c>
      <c r="R698" s="35">
        <f t="shared" si="180"/>
        <v>0</v>
      </c>
      <c r="S698" s="35">
        <f t="shared" si="181"/>
        <v>0</v>
      </c>
      <c r="T698" s="139">
        <f t="shared" si="182"/>
        <v>35.76</v>
      </c>
      <c r="U698" s="35">
        <f t="shared" si="183"/>
        <v>262.24</v>
      </c>
      <c r="V698" s="39" t="str">
        <f t="shared" si="184"/>
        <v>Order specific</v>
      </c>
      <c r="W698" s="39" t="str">
        <f t="shared" si="185"/>
        <v>Order specific</v>
      </c>
      <c r="X698" s="135" t="str">
        <f t="shared" si="186"/>
        <v>C</v>
      </c>
      <c r="Y698" s="39" t="str">
        <f t="shared" si="187"/>
        <v/>
      </c>
      <c r="Z698" s="39">
        <f t="shared" si="188"/>
        <v>0</v>
      </c>
      <c r="AA698" s="119"/>
    </row>
    <row r="699" spans="1:27" x14ac:dyDescent="0.25">
      <c r="A699" s="34" t="s">
        <v>2894</v>
      </c>
      <c r="B699" s="36" t="s">
        <v>1138</v>
      </c>
      <c r="C699" s="166" t="s">
        <v>276</v>
      </c>
      <c r="D699" s="166">
        <v>202</v>
      </c>
      <c r="E699" s="166" t="s">
        <v>3608</v>
      </c>
      <c r="F699" s="167" t="s">
        <v>3608</v>
      </c>
      <c r="G699" s="36" t="s">
        <v>165</v>
      </c>
      <c r="H699" s="36" t="s">
        <v>235</v>
      </c>
      <c r="I699" s="186">
        <v>2100</v>
      </c>
      <c r="J699" s="168">
        <v>1</v>
      </c>
      <c r="K699" s="133">
        <v>0</v>
      </c>
      <c r="L699" s="150">
        <v>15.01</v>
      </c>
      <c r="M699" s="133">
        <v>0</v>
      </c>
      <c r="N699" s="133">
        <v>0</v>
      </c>
      <c r="O699" s="130">
        <v>12</v>
      </c>
      <c r="P699" s="37">
        <f t="shared" si="178"/>
        <v>15.01</v>
      </c>
      <c r="Q699" s="38">
        <f t="shared" si="179"/>
        <v>669.16666666666663</v>
      </c>
      <c r="R699" s="35">
        <f t="shared" si="180"/>
        <v>0</v>
      </c>
      <c r="S699" s="35">
        <f t="shared" si="181"/>
        <v>0</v>
      </c>
      <c r="T699" s="139">
        <f t="shared" si="182"/>
        <v>0</v>
      </c>
      <c r="U699" s="35">
        <f t="shared" si="183"/>
        <v>180.12</v>
      </c>
      <c r="V699" s="39" t="str">
        <f t="shared" si="184"/>
        <v>Order specific</v>
      </c>
      <c r="W699" s="39" t="str">
        <f t="shared" si="185"/>
        <v>Order specific</v>
      </c>
      <c r="X699" s="135" t="str">
        <f t="shared" si="186"/>
        <v>C</v>
      </c>
      <c r="Y699" s="39" t="str">
        <f t="shared" si="187"/>
        <v/>
      </c>
      <c r="Z699" s="39">
        <f t="shared" si="188"/>
        <v>0</v>
      </c>
      <c r="AA699" s="119"/>
    </row>
    <row r="700" spans="1:27" x14ac:dyDescent="0.25">
      <c r="A700" s="34" t="s">
        <v>1139</v>
      </c>
      <c r="B700" s="36" t="s">
        <v>1140</v>
      </c>
      <c r="C700" s="166" t="s">
        <v>197</v>
      </c>
      <c r="D700" s="166">
        <v>202</v>
      </c>
      <c r="E700" s="166" t="s">
        <v>3608</v>
      </c>
      <c r="F700" s="167" t="s">
        <v>3608</v>
      </c>
      <c r="G700" s="36" t="s">
        <v>249</v>
      </c>
      <c r="H700" s="36" t="s">
        <v>249</v>
      </c>
      <c r="I700" s="186" t="s">
        <v>197</v>
      </c>
      <c r="J700" s="168">
        <v>3</v>
      </c>
      <c r="K700" s="133">
        <v>0</v>
      </c>
      <c r="L700" s="150">
        <v>108.47</v>
      </c>
      <c r="M700" s="133">
        <v>0</v>
      </c>
      <c r="N700" s="133">
        <v>0</v>
      </c>
      <c r="O700" s="130">
        <v>8</v>
      </c>
      <c r="P700" s="37">
        <f t="shared" si="178"/>
        <v>325.40999999999997</v>
      </c>
      <c r="Q700" s="38">
        <f t="shared" si="179"/>
        <v>45.625</v>
      </c>
      <c r="R700" s="35">
        <f t="shared" si="180"/>
        <v>0</v>
      </c>
      <c r="S700" s="35">
        <f t="shared" si="181"/>
        <v>0</v>
      </c>
      <c r="T700" s="139">
        <f t="shared" si="182"/>
        <v>0</v>
      </c>
      <c r="U700" s="35">
        <f t="shared" si="183"/>
        <v>867.76</v>
      </c>
      <c r="V700" s="39" t="str">
        <f t="shared" si="184"/>
        <v>&lt;90 days</v>
      </c>
      <c r="W700" s="39">
        <f t="shared" si="185"/>
        <v>3</v>
      </c>
      <c r="X700" s="135" t="str">
        <f t="shared" si="186"/>
        <v>C</v>
      </c>
      <c r="Y700" s="39">
        <f t="shared" si="187"/>
        <v>21</v>
      </c>
      <c r="Z700" s="39">
        <f t="shared" si="188"/>
        <v>115.91728273972602</v>
      </c>
      <c r="AA700" s="119"/>
    </row>
    <row r="701" spans="1:27" x14ac:dyDescent="0.25">
      <c r="A701" s="34" t="s">
        <v>1141</v>
      </c>
      <c r="B701" s="36" t="s">
        <v>976</v>
      </c>
      <c r="C701" s="166" t="s">
        <v>333</v>
      </c>
      <c r="D701" s="166">
        <v>202</v>
      </c>
      <c r="E701" s="166" t="s">
        <v>3608</v>
      </c>
      <c r="F701" s="167" t="s">
        <v>3608</v>
      </c>
      <c r="G701" s="36" t="s">
        <v>165</v>
      </c>
      <c r="H701" s="36" t="s">
        <v>235</v>
      </c>
      <c r="I701" s="186">
        <v>2100</v>
      </c>
      <c r="J701" s="168">
        <v>21</v>
      </c>
      <c r="K701" s="133">
        <v>44</v>
      </c>
      <c r="L701" s="150">
        <v>250</v>
      </c>
      <c r="M701" s="133">
        <v>0</v>
      </c>
      <c r="N701" s="133">
        <v>0</v>
      </c>
      <c r="O701" s="130">
        <v>27</v>
      </c>
      <c r="P701" s="37">
        <f t="shared" si="178"/>
        <v>5250</v>
      </c>
      <c r="Q701" s="38">
        <f t="shared" si="179"/>
        <v>40.55555555555555</v>
      </c>
      <c r="R701" s="35">
        <f t="shared" si="180"/>
        <v>0</v>
      </c>
      <c r="S701" s="35">
        <f t="shared" si="181"/>
        <v>0</v>
      </c>
      <c r="T701" s="139">
        <f t="shared" si="182"/>
        <v>11000</v>
      </c>
      <c r="U701" s="35">
        <f t="shared" si="183"/>
        <v>6750</v>
      </c>
      <c r="V701" s="39" t="str">
        <f t="shared" si="184"/>
        <v>Order specific</v>
      </c>
      <c r="W701" s="39" t="str">
        <f t="shared" si="185"/>
        <v>Order specific</v>
      </c>
      <c r="X701" s="135" t="str">
        <f t="shared" si="186"/>
        <v>B</v>
      </c>
      <c r="Y701" s="39" t="str">
        <f t="shared" si="187"/>
        <v/>
      </c>
      <c r="Z701" s="39">
        <f t="shared" si="188"/>
        <v>0</v>
      </c>
      <c r="AA701" s="119"/>
    </row>
    <row r="702" spans="1:27" x14ac:dyDescent="0.25">
      <c r="A702" s="34" t="s">
        <v>1142</v>
      </c>
      <c r="B702" s="36" t="s">
        <v>1143</v>
      </c>
      <c r="C702" s="166" t="s">
        <v>276</v>
      </c>
      <c r="D702" s="166">
        <v>202</v>
      </c>
      <c r="E702" s="166" t="s">
        <v>3608</v>
      </c>
      <c r="F702" s="167" t="s">
        <v>3608</v>
      </c>
      <c r="G702" s="36" t="s">
        <v>165</v>
      </c>
      <c r="H702" s="36" t="s">
        <v>235</v>
      </c>
      <c r="I702" s="186">
        <v>2100</v>
      </c>
      <c r="J702" s="168">
        <v>1</v>
      </c>
      <c r="K702" s="133">
        <v>0</v>
      </c>
      <c r="L702" s="150">
        <v>13.4</v>
      </c>
      <c r="M702" s="133">
        <v>0</v>
      </c>
      <c r="N702" s="133">
        <v>0</v>
      </c>
      <c r="O702" s="130">
        <v>12</v>
      </c>
      <c r="P702" s="37">
        <f t="shared" si="178"/>
        <v>13.4</v>
      </c>
      <c r="Q702" s="38">
        <f t="shared" si="179"/>
        <v>638.75</v>
      </c>
      <c r="R702" s="35">
        <f t="shared" si="180"/>
        <v>0</v>
      </c>
      <c r="S702" s="35">
        <f t="shared" si="181"/>
        <v>0</v>
      </c>
      <c r="T702" s="139">
        <f t="shared" si="182"/>
        <v>0</v>
      </c>
      <c r="U702" s="35">
        <f t="shared" si="183"/>
        <v>160.80000000000001</v>
      </c>
      <c r="V702" s="39" t="str">
        <f t="shared" si="184"/>
        <v>Order specific</v>
      </c>
      <c r="W702" s="39" t="str">
        <f t="shared" si="185"/>
        <v>Order specific</v>
      </c>
      <c r="X702" s="135" t="str">
        <f t="shared" si="186"/>
        <v>C</v>
      </c>
      <c r="Y702" s="39" t="str">
        <f t="shared" si="187"/>
        <v/>
      </c>
      <c r="Z702" s="39">
        <f t="shared" si="188"/>
        <v>0</v>
      </c>
      <c r="AA702" s="119"/>
    </row>
    <row r="703" spans="1:27" x14ac:dyDescent="0.25">
      <c r="A703" s="34" t="s">
        <v>1144</v>
      </c>
      <c r="B703" s="36" t="s">
        <v>1145</v>
      </c>
      <c r="C703" s="166" t="s">
        <v>276</v>
      </c>
      <c r="D703" s="166">
        <v>202</v>
      </c>
      <c r="E703" s="166" t="s">
        <v>3608</v>
      </c>
      <c r="F703" s="167" t="s">
        <v>3608</v>
      </c>
      <c r="G703" s="36" t="s">
        <v>165</v>
      </c>
      <c r="H703" s="36" t="s">
        <v>235</v>
      </c>
      <c r="I703" s="186">
        <v>2100</v>
      </c>
      <c r="J703" s="168">
        <v>2</v>
      </c>
      <c r="K703" s="133">
        <v>0</v>
      </c>
      <c r="L703" s="150">
        <v>3.6</v>
      </c>
      <c r="M703" s="133">
        <v>0</v>
      </c>
      <c r="N703" s="133">
        <v>0</v>
      </c>
      <c r="O703" s="130">
        <v>10</v>
      </c>
      <c r="P703" s="37">
        <f t="shared" si="178"/>
        <v>7.2</v>
      </c>
      <c r="Q703" s="38">
        <f t="shared" si="179"/>
        <v>36.5</v>
      </c>
      <c r="R703" s="35">
        <f t="shared" si="180"/>
        <v>0</v>
      </c>
      <c r="S703" s="35">
        <f t="shared" si="181"/>
        <v>0</v>
      </c>
      <c r="T703" s="139">
        <f t="shared" si="182"/>
        <v>0</v>
      </c>
      <c r="U703" s="35">
        <f t="shared" si="183"/>
        <v>36</v>
      </c>
      <c r="V703" s="39" t="str">
        <f t="shared" si="184"/>
        <v>Order specific</v>
      </c>
      <c r="W703" s="39" t="str">
        <f t="shared" si="185"/>
        <v>Order specific</v>
      </c>
      <c r="X703" s="135" t="str">
        <f t="shared" si="186"/>
        <v>C</v>
      </c>
      <c r="Y703" s="39" t="str">
        <f t="shared" si="187"/>
        <v/>
      </c>
      <c r="Z703" s="39">
        <f t="shared" si="188"/>
        <v>0</v>
      </c>
      <c r="AA703" s="119"/>
    </row>
    <row r="704" spans="1:27" x14ac:dyDescent="0.25">
      <c r="A704" s="34" t="s">
        <v>1146</v>
      </c>
      <c r="B704" s="36" t="s">
        <v>976</v>
      </c>
      <c r="C704" s="166" t="s">
        <v>419</v>
      </c>
      <c r="D704" s="166">
        <v>202</v>
      </c>
      <c r="E704" s="166" t="s">
        <v>3608</v>
      </c>
      <c r="F704" s="167" t="s">
        <v>3608</v>
      </c>
      <c r="G704" s="36" t="s">
        <v>165</v>
      </c>
      <c r="H704" s="36" t="s">
        <v>235</v>
      </c>
      <c r="I704" s="186">
        <v>2100</v>
      </c>
      <c r="J704" s="168">
        <v>12</v>
      </c>
      <c r="K704" s="133">
        <v>13</v>
      </c>
      <c r="L704" s="150">
        <v>502.75</v>
      </c>
      <c r="M704" s="133">
        <v>0</v>
      </c>
      <c r="N704" s="133">
        <v>0</v>
      </c>
      <c r="O704" s="130">
        <v>167</v>
      </c>
      <c r="P704" s="37">
        <f t="shared" si="178"/>
        <v>6033</v>
      </c>
      <c r="Q704" s="38">
        <f t="shared" si="179"/>
        <v>4.3712574850299406</v>
      </c>
      <c r="R704" s="35">
        <f t="shared" si="180"/>
        <v>0</v>
      </c>
      <c r="S704" s="35">
        <f t="shared" si="181"/>
        <v>0</v>
      </c>
      <c r="T704" s="139">
        <f t="shared" si="182"/>
        <v>6535.75</v>
      </c>
      <c r="U704" s="35">
        <f t="shared" si="183"/>
        <v>83959.25</v>
      </c>
      <c r="V704" s="39" t="str">
        <f t="shared" si="184"/>
        <v>Order specific</v>
      </c>
      <c r="W704" s="39" t="str">
        <f t="shared" si="185"/>
        <v>Order specific</v>
      </c>
      <c r="X704" s="135" t="str">
        <f t="shared" si="186"/>
        <v>B</v>
      </c>
      <c r="Y704" s="39" t="str">
        <f t="shared" si="187"/>
        <v/>
      </c>
      <c r="Z704" s="39">
        <f t="shared" si="188"/>
        <v>0</v>
      </c>
      <c r="AA704" s="119"/>
    </row>
    <row r="705" spans="1:27" x14ac:dyDescent="0.25">
      <c r="A705" s="34" t="s">
        <v>1147</v>
      </c>
      <c r="B705" s="36" t="s">
        <v>976</v>
      </c>
      <c r="C705" s="166" t="s">
        <v>419</v>
      </c>
      <c r="D705" s="166">
        <v>202</v>
      </c>
      <c r="E705" s="166" t="s">
        <v>3608</v>
      </c>
      <c r="F705" s="167" t="s">
        <v>3608</v>
      </c>
      <c r="G705" s="36" t="s">
        <v>165</v>
      </c>
      <c r="H705" s="36" t="s">
        <v>235</v>
      </c>
      <c r="I705" s="186">
        <v>2100</v>
      </c>
      <c r="J705" s="168">
        <v>25</v>
      </c>
      <c r="K705" s="133">
        <v>13</v>
      </c>
      <c r="L705" s="150">
        <v>220</v>
      </c>
      <c r="M705" s="133">
        <v>0</v>
      </c>
      <c r="N705" s="133">
        <v>0</v>
      </c>
      <c r="O705" s="130">
        <v>79</v>
      </c>
      <c r="P705" s="37">
        <f t="shared" si="178"/>
        <v>5500</v>
      </c>
      <c r="Q705" s="38"/>
      <c r="R705" s="35"/>
      <c r="S705" s="35"/>
      <c r="T705" s="139"/>
      <c r="U705" s="35"/>
      <c r="V705" s="39"/>
      <c r="W705" s="39"/>
      <c r="X705" s="135"/>
      <c r="Y705" s="39"/>
      <c r="Z705" s="39"/>
      <c r="AA705" s="119"/>
    </row>
    <row r="706" spans="1:27" x14ac:dyDescent="0.25">
      <c r="A706" s="34" t="s">
        <v>5</v>
      </c>
      <c r="B706" s="36" t="s">
        <v>67</v>
      </c>
      <c r="C706" s="166" t="s">
        <v>419</v>
      </c>
      <c r="D706" s="166">
        <v>202</v>
      </c>
      <c r="E706" s="166" t="s">
        <v>3608</v>
      </c>
      <c r="F706" s="167" t="s">
        <v>3608</v>
      </c>
      <c r="G706" s="36" t="s">
        <v>165</v>
      </c>
      <c r="H706" s="36" t="s">
        <v>235</v>
      </c>
      <c r="I706" s="186">
        <v>2100</v>
      </c>
      <c r="J706" s="168">
        <v>4</v>
      </c>
      <c r="K706" s="133">
        <v>0</v>
      </c>
      <c r="L706" s="150">
        <v>4.5999999999999996</v>
      </c>
      <c r="M706" s="133">
        <v>0</v>
      </c>
      <c r="N706" s="133">
        <v>0</v>
      </c>
      <c r="O706" s="130">
        <v>41</v>
      </c>
      <c r="P706" s="37">
        <f t="shared" si="178"/>
        <v>18.399999999999999</v>
      </c>
      <c r="Q706" s="38">
        <f t="shared" ref="Q706:Q769" si="189">+IF(O706=0,"",J705/O706*365)</f>
        <v>222.5609756097561</v>
      </c>
      <c r="R706" s="35">
        <f t="shared" ref="R706:R769" si="190">+L706*M706</f>
        <v>0</v>
      </c>
      <c r="S706" s="35">
        <f t="shared" ref="S706:S769" si="191">+L706*N706/2</f>
        <v>0</v>
      </c>
      <c r="T706" s="139">
        <f t="shared" ref="T706:T769" si="192">+L706*K706</f>
        <v>0</v>
      </c>
      <c r="U706" s="35">
        <f t="shared" ref="U706:U769" si="193">+L706*O706</f>
        <v>188.6</v>
      </c>
      <c r="V706" s="39" t="str">
        <f t="shared" ref="V706:V769" si="194">IF(G706="Order specific",G706,IF(O706="","Not moving",IF(Q706&lt;15,"&lt;15 days",IF(Q706&lt;30,"&lt;30 days",IF(Q706&lt;90,"&lt;90 days","&gt;90 days")))))</f>
        <v>Order specific</v>
      </c>
      <c r="W706" s="39" t="str">
        <f t="shared" ref="W706:W769" si="195">IF(G706="Order specific",G706,IF(U706=0,4,IF(U706&gt;PERCENTILE(U:U,0.9),1,IF(U706&gt;PERCENTILE(U:U,0.6),2,3))))</f>
        <v>Order specific</v>
      </c>
      <c r="X706" s="135" t="str">
        <f t="shared" ref="X706:X769" si="196">IF(P706=0,"D",IF(P706&gt;PERCENTILE(P:P,0.9),"A",IF(P706&gt;PERCENTILE(P:P,0.6),"B","C")))</f>
        <v>C</v>
      </c>
      <c r="Y706" s="39" t="str">
        <f t="shared" ref="Y706:Y769" si="197">+IF(W706="Order Specific","",IF(W706=4,0,W706*7+IF(I706="Imported",14,0)))</f>
        <v/>
      </c>
      <c r="Z706" s="39">
        <f t="shared" ref="Z706:Z769" si="198">(IF(Y706="",0,IF(Y706=0,P706,P706-IF(Q706&gt;Y706,P706/Q706*Y706,P706))))*66%</f>
        <v>0</v>
      </c>
      <c r="AA706" s="119"/>
    </row>
    <row r="707" spans="1:27" x14ac:dyDescent="0.25">
      <c r="A707" s="34" t="s">
        <v>1148</v>
      </c>
      <c r="B707" s="36" t="s">
        <v>58</v>
      </c>
      <c r="C707" s="166" t="s">
        <v>243</v>
      </c>
      <c r="D707" s="166">
        <v>202</v>
      </c>
      <c r="E707" s="166" t="s">
        <v>3608</v>
      </c>
      <c r="F707" s="167" t="s">
        <v>3608</v>
      </c>
      <c r="G707" s="36" t="s">
        <v>244</v>
      </c>
      <c r="H707" s="36" t="s">
        <v>2370</v>
      </c>
      <c r="I707" s="186">
        <v>2600</v>
      </c>
      <c r="J707" s="168">
        <v>77</v>
      </c>
      <c r="K707" s="133">
        <v>60</v>
      </c>
      <c r="L707" s="150">
        <v>1.0900000000000001</v>
      </c>
      <c r="M707" s="133">
        <v>0</v>
      </c>
      <c r="N707" s="133">
        <v>20</v>
      </c>
      <c r="O707" s="130">
        <v>326</v>
      </c>
      <c r="P707" s="37">
        <f t="shared" ref="P707:P770" si="199">+L707*J707</f>
        <v>83.93</v>
      </c>
      <c r="Q707" s="38">
        <f t="shared" si="189"/>
        <v>4.4785276073619631</v>
      </c>
      <c r="R707" s="35">
        <f t="shared" si="190"/>
        <v>0</v>
      </c>
      <c r="S707" s="35">
        <f t="shared" si="191"/>
        <v>10.9</v>
      </c>
      <c r="T707" s="139">
        <f t="shared" si="192"/>
        <v>65.400000000000006</v>
      </c>
      <c r="U707" s="35">
        <f t="shared" si="193"/>
        <v>355.34000000000003</v>
      </c>
      <c r="V707" s="39" t="str">
        <f t="shared" si="194"/>
        <v>&lt;15 days</v>
      </c>
      <c r="W707" s="39">
        <f t="shared" si="195"/>
        <v>3</v>
      </c>
      <c r="X707" s="135" t="str">
        <f t="shared" si="196"/>
        <v>C</v>
      </c>
      <c r="Y707" s="39">
        <f t="shared" si="197"/>
        <v>21</v>
      </c>
      <c r="Z707" s="39">
        <f t="shared" si="198"/>
        <v>0</v>
      </c>
      <c r="AA707" s="119"/>
    </row>
    <row r="708" spans="1:27" x14ac:dyDescent="0.25">
      <c r="A708" s="34" t="s">
        <v>2895</v>
      </c>
      <c r="B708" s="36" t="s">
        <v>1149</v>
      </c>
      <c r="C708" s="166" t="s">
        <v>257</v>
      </c>
      <c r="D708" s="166">
        <v>202</v>
      </c>
      <c r="E708" s="166" t="s">
        <v>3608</v>
      </c>
      <c r="F708" s="167" t="s">
        <v>3608</v>
      </c>
      <c r="G708" s="36" t="s">
        <v>165</v>
      </c>
      <c r="H708" s="36" t="s">
        <v>235</v>
      </c>
      <c r="I708" s="186">
        <v>2100</v>
      </c>
      <c r="J708" s="168">
        <v>36</v>
      </c>
      <c r="K708" s="133">
        <v>0</v>
      </c>
      <c r="L708" s="150">
        <v>783.55</v>
      </c>
      <c r="M708" s="133">
        <v>0</v>
      </c>
      <c r="N708" s="133">
        <v>0</v>
      </c>
      <c r="O708" s="130">
        <v>72</v>
      </c>
      <c r="P708" s="37">
        <f t="shared" si="199"/>
        <v>28207.8</v>
      </c>
      <c r="Q708" s="38">
        <f t="shared" si="189"/>
        <v>390.34722222222223</v>
      </c>
      <c r="R708" s="35">
        <f t="shared" si="190"/>
        <v>0</v>
      </c>
      <c r="S708" s="35">
        <f t="shared" si="191"/>
        <v>0</v>
      </c>
      <c r="T708" s="139">
        <f t="shared" si="192"/>
        <v>0</v>
      </c>
      <c r="U708" s="35">
        <f t="shared" si="193"/>
        <v>56415.6</v>
      </c>
      <c r="V708" s="39" t="str">
        <f t="shared" si="194"/>
        <v>Order specific</v>
      </c>
      <c r="W708" s="39" t="str">
        <f t="shared" si="195"/>
        <v>Order specific</v>
      </c>
      <c r="X708" s="135" t="str">
        <f t="shared" si="196"/>
        <v>A</v>
      </c>
      <c r="Y708" s="39" t="str">
        <f t="shared" si="197"/>
        <v/>
      </c>
      <c r="Z708" s="39">
        <f t="shared" si="198"/>
        <v>0</v>
      </c>
      <c r="AA708" s="119"/>
    </row>
    <row r="709" spans="1:27" x14ac:dyDescent="0.25">
      <c r="A709" s="34" t="s">
        <v>1150</v>
      </c>
      <c r="B709" s="36" t="s">
        <v>1151</v>
      </c>
      <c r="C709" s="166" t="s">
        <v>276</v>
      </c>
      <c r="D709" s="166">
        <v>212</v>
      </c>
      <c r="E709" s="166" t="s">
        <v>3608</v>
      </c>
      <c r="F709" s="167" t="s">
        <v>3608</v>
      </c>
      <c r="G709" s="36" t="s">
        <v>165</v>
      </c>
      <c r="H709" s="36" t="s">
        <v>235</v>
      </c>
      <c r="I709" s="186">
        <v>2100</v>
      </c>
      <c r="J709" s="168">
        <v>8</v>
      </c>
      <c r="K709" s="133">
        <v>0</v>
      </c>
      <c r="L709" s="150">
        <v>15</v>
      </c>
      <c r="M709" s="133">
        <v>0</v>
      </c>
      <c r="N709" s="133">
        <v>0</v>
      </c>
      <c r="O709" s="130">
        <v>1</v>
      </c>
      <c r="P709" s="37">
        <f t="shared" si="199"/>
        <v>120</v>
      </c>
      <c r="Q709" s="38">
        <f t="shared" si="189"/>
        <v>13140</v>
      </c>
      <c r="R709" s="35">
        <f t="shared" si="190"/>
        <v>0</v>
      </c>
      <c r="S709" s="35">
        <f t="shared" si="191"/>
        <v>0</v>
      </c>
      <c r="T709" s="139">
        <f t="shared" si="192"/>
        <v>0</v>
      </c>
      <c r="U709" s="35">
        <f t="shared" si="193"/>
        <v>15</v>
      </c>
      <c r="V709" s="39" t="str">
        <f t="shared" si="194"/>
        <v>Order specific</v>
      </c>
      <c r="W709" s="39" t="str">
        <f t="shared" si="195"/>
        <v>Order specific</v>
      </c>
      <c r="X709" s="135" t="str">
        <f t="shared" si="196"/>
        <v>C</v>
      </c>
      <c r="Y709" s="39" t="str">
        <f t="shared" si="197"/>
        <v/>
      </c>
      <c r="Z709" s="39">
        <f t="shared" si="198"/>
        <v>0</v>
      </c>
      <c r="AA709" s="119"/>
    </row>
    <row r="710" spans="1:27" x14ac:dyDescent="0.25">
      <c r="A710" s="34" t="s">
        <v>1152</v>
      </c>
      <c r="B710" s="36" t="s">
        <v>1153</v>
      </c>
      <c r="C710" s="166" t="s">
        <v>197</v>
      </c>
      <c r="D710" s="166">
        <v>212</v>
      </c>
      <c r="E710" s="166" t="s">
        <v>3608</v>
      </c>
      <c r="F710" s="167" t="s">
        <v>3608</v>
      </c>
      <c r="G710" s="36" t="s">
        <v>249</v>
      </c>
      <c r="H710" s="36" t="s">
        <v>249</v>
      </c>
      <c r="I710" s="186" t="s">
        <v>197</v>
      </c>
      <c r="J710" s="168">
        <v>12</v>
      </c>
      <c r="K710" s="133">
        <v>0</v>
      </c>
      <c r="L710" s="150">
        <v>2.5</v>
      </c>
      <c r="M710" s="133">
        <v>0</v>
      </c>
      <c r="N710" s="133">
        <v>0</v>
      </c>
      <c r="O710" s="130">
        <v>929</v>
      </c>
      <c r="P710" s="37">
        <f t="shared" si="199"/>
        <v>30</v>
      </c>
      <c r="Q710" s="38">
        <f t="shared" si="189"/>
        <v>3.1431646932185142</v>
      </c>
      <c r="R710" s="35">
        <f t="shared" si="190"/>
        <v>0</v>
      </c>
      <c r="S710" s="35">
        <f t="shared" si="191"/>
        <v>0</v>
      </c>
      <c r="T710" s="139">
        <f t="shared" si="192"/>
        <v>0</v>
      </c>
      <c r="U710" s="35">
        <f t="shared" si="193"/>
        <v>2322.5</v>
      </c>
      <c r="V710" s="39" t="str">
        <f t="shared" si="194"/>
        <v>&lt;15 days</v>
      </c>
      <c r="W710" s="39">
        <f t="shared" si="195"/>
        <v>3</v>
      </c>
      <c r="X710" s="135" t="str">
        <f t="shared" si="196"/>
        <v>C</v>
      </c>
      <c r="Y710" s="39">
        <f t="shared" si="197"/>
        <v>21</v>
      </c>
      <c r="Z710" s="39">
        <f t="shared" si="198"/>
        <v>0</v>
      </c>
      <c r="AA710" s="119"/>
    </row>
    <row r="711" spans="1:27" x14ac:dyDescent="0.25">
      <c r="A711" s="34" t="s">
        <v>1154</v>
      </c>
      <c r="B711" s="36" t="s">
        <v>1155</v>
      </c>
      <c r="C711" s="166" t="s">
        <v>243</v>
      </c>
      <c r="D711" s="166">
        <v>202</v>
      </c>
      <c r="E711" s="166" t="s">
        <v>3608</v>
      </c>
      <c r="F711" s="167" t="s">
        <v>3608</v>
      </c>
      <c r="G711" s="36" t="s">
        <v>244</v>
      </c>
      <c r="H711" s="36" t="s">
        <v>2370</v>
      </c>
      <c r="I711" s="186">
        <v>2600</v>
      </c>
      <c r="J711" s="168">
        <v>49</v>
      </c>
      <c r="K711" s="133">
        <v>60</v>
      </c>
      <c r="L711" s="150">
        <v>9.42</v>
      </c>
      <c r="M711" s="133">
        <v>0</v>
      </c>
      <c r="N711" s="133">
        <v>20</v>
      </c>
      <c r="O711" s="130">
        <v>388</v>
      </c>
      <c r="P711" s="37">
        <f t="shared" si="199"/>
        <v>461.58</v>
      </c>
      <c r="Q711" s="38">
        <f t="shared" si="189"/>
        <v>11.288659793814434</v>
      </c>
      <c r="R711" s="35">
        <f t="shared" si="190"/>
        <v>0</v>
      </c>
      <c r="S711" s="35">
        <f t="shared" si="191"/>
        <v>94.2</v>
      </c>
      <c r="T711" s="139">
        <f t="shared" si="192"/>
        <v>565.20000000000005</v>
      </c>
      <c r="U711" s="35">
        <f t="shared" si="193"/>
        <v>3654.96</v>
      </c>
      <c r="V711" s="39" t="str">
        <f t="shared" si="194"/>
        <v>&lt;15 days</v>
      </c>
      <c r="W711" s="39">
        <f t="shared" si="195"/>
        <v>3</v>
      </c>
      <c r="X711" s="135" t="str">
        <f t="shared" si="196"/>
        <v>C</v>
      </c>
      <c r="Y711" s="39">
        <f t="shared" si="197"/>
        <v>21</v>
      </c>
      <c r="Z711" s="39">
        <f t="shared" si="198"/>
        <v>0</v>
      </c>
      <c r="AA711" s="119"/>
    </row>
    <row r="712" spans="1:27" x14ac:dyDescent="0.25">
      <c r="A712" s="34" t="s">
        <v>1156</v>
      </c>
      <c r="B712" s="36" t="s">
        <v>1157</v>
      </c>
      <c r="C712" s="166" t="s">
        <v>243</v>
      </c>
      <c r="D712" s="166">
        <v>202</v>
      </c>
      <c r="E712" s="166" t="s">
        <v>3608</v>
      </c>
      <c r="F712" s="167" t="s">
        <v>3608</v>
      </c>
      <c r="G712" s="36" t="s">
        <v>244</v>
      </c>
      <c r="H712" s="36" t="s">
        <v>2370</v>
      </c>
      <c r="I712" s="186">
        <v>2600</v>
      </c>
      <c r="J712" s="168">
        <v>62</v>
      </c>
      <c r="K712" s="133">
        <v>120</v>
      </c>
      <c r="L712" s="150">
        <v>4.03</v>
      </c>
      <c r="M712" s="133">
        <v>0</v>
      </c>
      <c r="N712" s="133">
        <v>40</v>
      </c>
      <c r="O712" s="130">
        <v>647</v>
      </c>
      <c r="P712" s="37">
        <f t="shared" si="199"/>
        <v>249.86</v>
      </c>
      <c r="Q712" s="38">
        <f t="shared" si="189"/>
        <v>27.642967542503865</v>
      </c>
      <c r="R712" s="35">
        <f t="shared" si="190"/>
        <v>0</v>
      </c>
      <c r="S712" s="35">
        <f t="shared" si="191"/>
        <v>80.600000000000009</v>
      </c>
      <c r="T712" s="139">
        <f t="shared" si="192"/>
        <v>483.6</v>
      </c>
      <c r="U712" s="35">
        <f t="shared" si="193"/>
        <v>2607.4100000000003</v>
      </c>
      <c r="V712" s="39" t="str">
        <f t="shared" si="194"/>
        <v>&lt;30 days</v>
      </c>
      <c r="W712" s="39">
        <f t="shared" si="195"/>
        <v>3</v>
      </c>
      <c r="X712" s="135" t="str">
        <f t="shared" si="196"/>
        <v>C</v>
      </c>
      <c r="Y712" s="39">
        <f t="shared" si="197"/>
        <v>21</v>
      </c>
      <c r="Z712" s="39">
        <f t="shared" si="198"/>
        <v>39.629458473581217</v>
      </c>
      <c r="AA712" s="119"/>
    </row>
    <row r="713" spans="1:27" x14ac:dyDescent="0.25">
      <c r="A713" s="34" t="s">
        <v>1158</v>
      </c>
      <c r="B713" s="36" t="s">
        <v>1159</v>
      </c>
      <c r="C713" s="166" t="s">
        <v>197</v>
      </c>
      <c r="D713" s="166">
        <v>202</v>
      </c>
      <c r="E713" s="166" t="s">
        <v>3608</v>
      </c>
      <c r="F713" s="167" t="s">
        <v>3608</v>
      </c>
      <c r="G713" s="36" t="s">
        <v>249</v>
      </c>
      <c r="H713" s="36" t="s">
        <v>249</v>
      </c>
      <c r="I713" s="186" t="s">
        <v>197</v>
      </c>
      <c r="J713" s="168">
        <v>12</v>
      </c>
      <c r="K713" s="133">
        <v>0</v>
      </c>
      <c r="L713" s="150">
        <v>83.36</v>
      </c>
      <c r="M713" s="133">
        <v>0</v>
      </c>
      <c r="N713" s="133">
        <v>0</v>
      </c>
      <c r="O713" s="130">
        <v>810</v>
      </c>
      <c r="P713" s="37">
        <f t="shared" si="199"/>
        <v>1000.3199999999999</v>
      </c>
      <c r="Q713" s="38">
        <f t="shared" si="189"/>
        <v>27.938271604938272</v>
      </c>
      <c r="R713" s="35">
        <f t="shared" si="190"/>
        <v>0</v>
      </c>
      <c r="S713" s="35">
        <f t="shared" si="191"/>
        <v>0</v>
      </c>
      <c r="T713" s="139">
        <f t="shared" si="192"/>
        <v>0</v>
      </c>
      <c r="U713" s="35">
        <f t="shared" si="193"/>
        <v>67521.600000000006</v>
      </c>
      <c r="V713" s="39" t="str">
        <f t="shared" si="194"/>
        <v>&lt;30 days</v>
      </c>
      <c r="W713" s="39">
        <f t="shared" si="195"/>
        <v>2</v>
      </c>
      <c r="X713" s="135" t="str">
        <f t="shared" si="196"/>
        <v>B</v>
      </c>
      <c r="Y713" s="39">
        <f t="shared" si="197"/>
        <v>14</v>
      </c>
      <c r="Z713" s="39">
        <f t="shared" si="198"/>
        <v>329.37624604507295</v>
      </c>
      <c r="AA713" s="119"/>
    </row>
    <row r="714" spans="1:27" x14ac:dyDescent="0.25">
      <c r="A714" s="34" t="s">
        <v>1160</v>
      </c>
      <c r="B714" s="36" t="s">
        <v>1161</v>
      </c>
      <c r="C714" s="166" t="s">
        <v>197</v>
      </c>
      <c r="D714" s="166">
        <v>202</v>
      </c>
      <c r="E714" s="166" t="s">
        <v>3608</v>
      </c>
      <c r="F714" s="167" t="s">
        <v>3608</v>
      </c>
      <c r="G714" s="36" t="s">
        <v>249</v>
      </c>
      <c r="H714" s="36" t="s">
        <v>249</v>
      </c>
      <c r="I714" s="186" t="s">
        <v>197</v>
      </c>
      <c r="J714" s="168">
        <v>3</v>
      </c>
      <c r="K714" s="133">
        <v>0</v>
      </c>
      <c r="L714" s="150">
        <v>39.75</v>
      </c>
      <c r="M714" s="133">
        <v>0</v>
      </c>
      <c r="N714" s="133">
        <v>0</v>
      </c>
      <c r="O714" s="130">
        <v>175</v>
      </c>
      <c r="P714" s="37">
        <f t="shared" si="199"/>
        <v>119.25</v>
      </c>
      <c r="Q714" s="38">
        <f t="shared" si="189"/>
        <v>25.028571428571428</v>
      </c>
      <c r="R714" s="35">
        <f t="shared" si="190"/>
        <v>0</v>
      </c>
      <c r="S714" s="35">
        <f t="shared" si="191"/>
        <v>0</v>
      </c>
      <c r="T714" s="139">
        <f t="shared" si="192"/>
        <v>0</v>
      </c>
      <c r="U714" s="35">
        <f t="shared" si="193"/>
        <v>6956.25</v>
      </c>
      <c r="V714" s="39" t="str">
        <f t="shared" si="194"/>
        <v>&lt;30 days</v>
      </c>
      <c r="W714" s="39">
        <f t="shared" si="195"/>
        <v>3</v>
      </c>
      <c r="X714" s="135" t="str">
        <f t="shared" si="196"/>
        <v>C</v>
      </c>
      <c r="Y714" s="39">
        <f t="shared" si="197"/>
        <v>21</v>
      </c>
      <c r="Z714" s="39">
        <f t="shared" si="198"/>
        <v>12.668270547945216</v>
      </c>
      <c r="AA714" s="119"/>
    </row>
    <row r="715" spans="1:27" x14ac:dyDescent="0.25">
      <c r="A715" s="34" t="s">
        <v>1162</v>
      </c>
      <c r="B715" s="36" t="s">
        <v>433</v>
      </c>
      <c r="C715" s="166" t="s">
        <v>419</v>
      </c>
      <c r="D715" s="166">
        <v>212</v>
      </c>
      <c r="E715" s="166" t="s">
        <v>3608</v>
      </c>
      <c r="F715" s="167" t="s">
        <v>3608</v>
      </c>
      <c r="G715" s="36" t="s">
        <v>165</v>
      </c>
      <c r="H715" s="36" t="s">
        <v>235</v>
      </c>
      <c r="I715" s="186">
        <v>2100</v>
      </c>
      <c r="J715" s="168">
        <v>12</v>
      </c>
      <c r="K715" s="133">
        <v>0</v>
      </c>
      <c r="L715" s="150">
        <v>46.32</v>
      </c>
      <c r="M715" s="133">
        <v>0</v>
      </c>
      <c r="N715" s="133">
        <v>0</v>
      </c>
      <c r="O715" s="130">
        <v>2</v>
      </c>
      <c r="P715" s="37">
        <f t="shared" si="199"/>
        <v>555.84</v>
      </c>
      <c r="Q715" s="38">
        <f t="shared" si="189"/>
        <v>547.5</v>
      </c>
      <c r="R715" s="35">
        <f t="shared" si="190"/>
        <v>0</v>
      </c>
      <c r="S715" s="35">
        <f t="shared" si="191"/>
        <v>0</v>
      </c>
      <c r="T715" s="139">
        <f t="shared" si="192"/>
        <v>0</v>
      </c>
      <c r="U715" s="35">
        <f t="shared" si="193"/>
        <v>92.64</v>
      </c>
      <c r="V715" s="39" t="str">
        <f t="shared" si="194"/>
        <v>Order specific</v>
      </c>
      <c r="W715" s="39" t="str">
        <f t="shared" si="195"/>
        <v>Order specific</v>
      </c>
      <c r="X715" s="135" t="str">
        <f t="shared" si="196"/>
        <v>C</v>
      </c>
      <c r="Y715" s="39" t="str">
        <f t="shared" si="197"/>
        <v/>
      </c>
      <c r="Z715" s="39">
        <f t="shared" si="198"/>
        <v>0</v>
      </c>
      <c r="AA715" s="119"/>
    </row>
    <row r="716" spans="1:27" x14ac:dyDescent="0.25">
      <c r="A716" s="34" t="s">
        <v>1163</v>
      </c>
      <c r="B716" s="36" t="s">
        <v>897</v>
      </c>
      <c r="C716" s="166" t="s">
        <v>914</v>
      </c>
      <c r="D716" s="166">
        <v>105</v>
      </c>
      <c r="E716" s="165" t="s">
        <v>3608</v>
      </c>
      <c r="F716" s="167" t="s">
        <v>3608</v>
      </c>
      <c r="G716" s="36" t="s">
        <v>165</v>
      </c>
      <c r="H716" s="36" t="s">
        <v>235</v>
      </c>
      <c r="I716" s="186">
        <v>2100</v>
      </c>
      <c r="J716" s="168">
        <v>12</v>
      </c>
      <c r="K716" s="133">
        <v>0</v>
      </c>
      <c r="L716" s="150">
        <v>20.34</v>
      </c>
      <c r="M716" s="133">
        <v>0</v>
      </c>
      <c r="N716" s="133">
        <v>0</v>
      </c>
      <c r="O716" s="130">
        <v>0</v>
      </c>
      <c r="P716" s="37">
        <f t="shared" si="199"/>
        <v>244.07999999999998</v>
      </c>
      <c r="Q716" s="38" t="str">
        <f t="shared" si="189"/>
        <v/>
      </c>
      <c r="R716" s="35">
        <f t="shared" si="190"/>
        <v>0</v>
      </c>
      <c r="S716" s="35">
        <f t="shared" si="191"/>
        <v>0</v>
      </c>
      <c r="T716" s="139">
        <f t="shared" si="192"/>
        <v>0</v>
      </c>
      <c r="U716" s="35">
        <f t="shared" si="193"/>
        <v>0</v>
      </c>
      <c r="V716" s="39" t="str">
        <f t="shared" si="194"/>
        <v>Order specific</v>
      </c>
      <c r="W716" s="39" t="str">
        <f t="shared" si="195"/>
        <v>Order specific</v>
      </c>
      <c r="X716" s="135" t="str">
        <f t="shared" si="196"/>
        <v>C</v>
      </c>
      <c r="Y716" s="39" t="str">
        <f t="shared" si="197"/>
        <v/>
      </c>
      <c r="Z716" s="39">
        <f t="shared" si="198"/>
        <v>0</v>
      </c>
      <c r="AA716" s="119"/>
    </row>
    <row r="717" spans="1:27" x14ac:dyDescent="0.25">
      <c r="A717" s="34" t="s">
        <v>2896</v>
      </c>
      <c r="B717" s="36" t="s">
        <v>251</v>
      </c>
      <c r="C717" s="166" t="s">
        <v>914</v>
      </c>
      <c r="D717" s="166">
        <v>105</v>
      </c>
      <c r="E717" s="165" t="s">
        <v>3608</v>
      </c>
      <c r="F717" s="167" t="s">
        <v>3608</v>
      </c>
      <c r="G717" s="36" t="s">
        <v>165</v>
      </c>
      <c r="H717" s="36" t="s">
        <v>235</v>
      </c>
      <c r="I717" s="186">
        <v>2100</v>
      </c>
      <c r="J717" s="168">
        <v>12</v>
      </c>
      <c r="K717" s="133">
        <v>0</v>
      </c>
      <c r="L717" s="150">
        <v>6.04</v>
      </c>
      <c r="M717" s="133">
        <v>0</v>
      </c>
      <c r="N717" s="133">
        <v>0</v>
      </c>
      <c r="O717" s="130">
        <v>0</v>
      </c>
      <c r="P717" s="37">
        <f t="shared" si="199"/>
        <v>72.48</v>
      </c>
      <c r="Q717" s="38" t="str">
        <f t="shared" si="189"/>
        <v/>
      </c>
      <c r="R717" s="35">
        <f t="shared" si="190"/>
        <v>0</v>
      </c>
      <c r="S717" s="35">
        <f t="shared" si="191"/>
        <v>0</v>
      </c>
      <c r="T717" s="139">
        <f t="shared" si="192"/>
        <v>0</v>
      </c>
      <c r="U717" s="35">
        <f t="shared" si="193"/>
        <v>0</v>
      </c>
      <c r="V717" s="39" t="str">
        <f t="shared" si="194"/>
        <v>Order specific</v>
      </c>
      <c r="W717" s="39" t="str">
        <f t="shared" si="195"/>
        <v>Order specific</v>
      </c>
      <c r="X717" s="135" t="str">
        <f t="shared" si="196"/>
        <v>C</v>
      </c>
      <c r="Y717" s="39" t="str">
        <f t="shared" si="197"/>
        <v/>
      </c>
      <c r="Z717" s="39">
        <f t="shared" si="198"/>
        <v>0</v>
      </c>
      <c r="AA717" s="119"/>
    </row>
    <row r="718" spans="1:27" ht="15" customHeight="1" x14ac:dyDescent="0.25">
      <c r="A718" s="34" t="s">
        <v>2897</v>
      </c>
      <c r="B718" s="36" t="s">
        <v>897</v>
      </c>
      <c r="C718" s="166" t="s">
        <v>914</v>
      </c>
      <c r="D718" s="166">
        <v>105</v>
      </c>
      <c r="E718" s="165" t="s">
        <v>3608</v>
      </c>
      <c r="F718" s="167" t="s">
        <v>3608</v>
      </c>
      <c r="G718" s="36" t="s">
        <v>165</v>
      </c>
      <c r="H718" s="36" t="s">
        <v>235</v>
      </c>
      <c r="I718" s="186">
        <v>2100</v>
      </c>
      <c r="J718" s="168">
        <v>12</v>
      </c>
      <c r="K718" s="133">
        <v>0</v>
      </c>
      <c r="L718" s="150">
        <v>10.039999999999999</v>
      </c>
      <c r="M718" s="133">
        <v>0</v>
      </c>
      <c r="N718" s="133">
        <v>0</v>
      </c>
      <c r="O718" s="130">
        <v>0</v>
      </c>
      <c r="P718" s="37">
        <f t="shared" si="199"/>
        <v>120.47999999999999</v>
      </c>
      <c r="Q718" s="38" t="str">
        <f t="shared" si="189"/>
        <v/>
      </c>
      <c r="R718" s="35">
        <f t="shared" si="190"/>
        <v>0</v>
      </c>
      <c r="S718" s="35">
        <f t="shared" si="191"/>
        <v>0</v>
      </c>
      <c r="T718" s="139">
        <f t="shared" si="192"/>
        <v>0</v>
      </c>
      <c r="U718" s="35">
        <f t="shared" si="193"/>
        <v>0</v>
      </c>
      <c r="V718" s="39" t="str">
        <f t="shared" si="194"/>
        <v>Order specific</v>
      </c>
      <c r="W718" s="39" t="str">
        <f t="shared" si="195"/>
        <v>Order specific</v>
      </c>
      <c r="X718" s="135" t="str">
        <f t="shared" si="196"/>
        <v>C</v>
      </c>
      <c r="Y718" s="39" t="str">
        <f t="shared" si="197"/>
        <v/>
      </c>
      <c r="Z718" s="39">
        <f t="shared" si="198"/>
        <v>0</v>
      </c>
      <c r="AA718" s="119"/>
    </row>
    <row r="719" spans="1:27" x14ac:dyDescent="0.25">
      <c r="A719" s="34" t="s">
        <v>1164</v>
      </c>
      <c r="B719" s="36" t="s">
        <v>1165</v>
      </c>
      <c r="C719" s="166" t="s">
        <v>197</v>
      </c>
      <c r="D719" s="166">
        <v>202</v>
      </c>
      <c r="E719" s="166" t="s">
        <v>3608</v>
      </c>
      <c r="F719" s="167" t="s">
        <v>3608</v>
      </c>
      <c r="G719" s="36" t="s">
        <v>249</v>
      </c>
      <c r="H719" s="36" t="s">
        <v>249</v>
      </c>
      <c r="I719" s="186" t="s">
        <v>197</v>
      </c>
      <c r="J719" s="168">
        <v>101</v>
      </c>
      <c r="K719" s="133">
        <v>0</v>
      </c>
      <c r="L719" s="150">
        <v>142.53</v>
      </c>
      <c r="M719" s="133">
        <v>0</v>
      </c>
      <c r="N719" s="133">
        <v>0</v>
      </c>
      <c r="O719" s="130">
        <v>7312</v>
      </c>
      <c r="P719" s="37">
        <f t="shared" si="199"/>
        <v>14395.53</v>
      </c>
      <c r="Q719" s="38">
        <f t="shared" si="189"/>
        <v>0.59901531728665203</v>
      </c>
      <c r="R719" s="35">
        <f t="shared" si="190"/>
        <v>0</v>
      </c>
      <c r="S719" s="35">
        <f t="shared" si="191"/>
        <v>0</v>
      </c>
      <c r="T719" s="139">
        <f t="shared" si="192"/>
        <v>0</v>
      </c>
      <c r="U719" s="35">
        <f t="shared" si="193"/>
        <v>1042179.36</v>
      </c>
      <c r="V719" s="39" t="str">
        <f t="shared" si="194"/>
        <v>&lt;15 days</v>
      </c>
      <c r="W719" s="39">
        <f t="shared" si="195"/>
        <v>1</v>
      </c>
      <c r="X719" s="135" t="str">
        <f t="shared" si="196"/>
        <v>A</v>
      </c>
      <c r="Y719" s="39">
        <f t="shared" si="197"/>
        <v>7</v>
      </c>
      <c r="Z719" s="39">
        <f t="shared" si="198"/>
        <v>0</v>
      </c>
      <c r="AA719" s="119"/>
    </row>
    <row r="720" spans="1:27" x14ac:dyDescent="0.25">
      <c r="A720" s="34" t="s">
        <v>2898</v>
      </c>
      <c r="B720" s="36" t="s">
        <v>1166</v>
      </c>
      <c r="C720" s="166" t="s">
        <v>197</v>
      </c>
      <c r="D720" s="166">
        <v>202</v>
      </c>
      <c r="E720" s="166" t="s">
        <v>3608</v>
      </c>
      <c r="F720" s="167" t="s">
        <v>3608</v>
      </c>
      <c r="G720" s="36" t="s">
        <v>249</v>
      </c>
      <c r="H720" s="36" t="s">
        <v>249</v>
      </c>
      <c r="I720" s="186" t="s">
        <v>197</v>
      </c>
      <c r="J720" s="168">
        <v>138</v>
      </c>
      <c r="K720" s="133">
        <v>0</v>
      </c>
      <c r="L720" s="150">
        <v>55.63</v>
      </c>
      <c r="M720" s="133">
        <v>0</v>
      </c>
      <c r="N720" s="133">
        <v>0</v>
      </c>
      <c r="O720" s="130">
        <v>2718</v>
      </c>
      <c r="P720" s="37">
        <f t="shared" si="199"/>
        <v>7676.9400000000005</v>
      </c>
      <c r="Q720" s="38">
        <f t="shared" si="189"/>
        <v>13.563281824871227</v>
      </c>
      <c r="R720" s="35">
        <f t="shared" si="190"/>
        <v>0</v>
      </c>
      <c r="S720" s="35">
        <f t="shared" si="191"/>
        <v>0</v>
      </c>
      <c r="T720" s="139">
        <f t="shared" si="192"/>
        <v>0</v>
      </c>
      <c r="U720" s="35">
        <f t="shared" si="193"/>
        <v>151202.34</v>
      </c>
      <c r="V720" s="39" t="str">
        <f t="shared" si="194"/>
        <v>&lt;15 days</v>
      </c>
      <c r="W720" s="39">
        <f t="shared" si="195"/>
        <v>2</v>
      </c>
      <c r="X720" s="135" t="str">
        <f t="shared" si="196"/>
        <v>A</v>
      </c>
      <c r="Y720" s="39">
        <f t="shared" si="197"/>
        <v>14</v>
      </c>
      <c r="Z720" s="39">
        <f t="shared" si="198"/>
        <v>0</v>
      </c>
      <c r="AA720" s="119"/>
    </row>
    <row r="721" spans="1:27" x14ac:dyDescent="0.25">
      <c r="A721" s="34" t="s">
        <v>2899</v>
      </c>
      <c r="B721" s="36" t="s">
        <v>1167</v>
      </c>
      <c r="C721" s="166" t="s">
        <v>333</v>
      </c>
      <c r="D721" s="166">
        <v>212</v>
      </c>
      <c r="E721" s="166" t="s">
        <v>3608</v>
      </c>
      <c r="F721" s="167" t="s">
        <v>3608</v>
      </c>
      <c r="G721" s="36" t="s">
        <v>165</v>
      </c>
      <c r="H721" s="36" t="s">
        <v>235</v>
      </c>
      <c r="I721" s="186">
        <v>2100</v>
      </c>
      <c r="J721" s="168">
        <v>25</v>
      </c>
      <c r="K721" s="133">
        <v>0</v>
      </c>
      <c r="L721" s="150">
        <v>132.34</v>
      </c>
      <c r="M721" s="133">
        <v>0</v>
      </c>
      <c r="N721" s="133">
        <v>0</v>
      </c>
      <c r="O721" s="130">
        <v>0</v>
      </c>
      <c r="P721" s="37">
        <f t="shared" si="199"/>
        <v>3308.5</v>
      </c>
      <c r="Q721" s="38" t="str">
        <f t="shared" si="189"/>
        <v/>
      </c>
      <c r="R721" s="35">
        <f t="shared" si="190"/>
        <v>0</v>
      </c>
      <c r="S721" s="35">
        <f t="shared" si="191"/>
        <v>0</v>
      </c>
      <c r="T721" s="139">
        <f t="shared" si="192"/>
        <v>0</v>
      </c>
      <c r="U721" s="35">
        <f t="shared" si="193"/>
        <v>0</v>
      </c>
      <c r="V721" s="39" t="str">
        <f t="shared" si="194"/>
        <v>Order specific</v>
      </c>
      <c r="W721" s="39" t="str">
        <f t="shared" si="195"/>
        <v>Order specific</v>
      </c>
      <c r="X721" s="135" t="str">
        <f t="shared" si="196"/>
        <v>B</v>
      </c>
      <c r="Y721" s="39" t="str">
        <f t="shared" si="197"/>
        <v/>
      </c>
      <c r="Z721" s="39">
        <f t="shared" si="198"/>
        <v>0</v>
      </c>
      <c r="AA721" s="119"/>
    </row>
    <row r="722" spans="1:27" x14ac:dyDescent="0.25">
      <c r="A722" s="34" t="s">
        <v>2900</v>
      </c>
      <c r="B722" s="36" t="s">
        <v>1168</v>
      </c>
      <c r="C722" s="166" t="s">
        <v>197</v>
      </c>
      <c r="D722" s="166">
        <v>212</v>
      </c>
      <c r="E722" s="166" t="s">
        <v>3608</v>
      </c>
      <c r="F722" s="167" t="s">
        <v>3608</v>
      </c>
      <c r="G722" s="36" t="s">
        <v>249</v>
      </c>
      <c r="H722" s="36" t="s">
        <v>249</v>
      </c>
      <c r="I722" s="186" t="s">
        <v>197</v>
      </c>
      <c r="J722" s="168">
        <v>23</v>
      </c>
      <c r="K722" s="133">
        <v>0</v>
      </c>
      <c r="L722" s="150">
        <v>148.88</v>
      </c>
      <c r="M722" s="133">
        <v>0</v>
      </c>
      <c r="N722" s="133">
        <v>0</v>
      </c>
      <c r="O722" s="130">
        <v>451</v>
      </c>
      <c r="P722" s="37">
        <f t="shared" si="199"/>
        <v>3424.24</v>
      </c>
      <c r="Q722" s="38">
        <f t="shared" si="189"/>
        <v>20.232815964523283</v>
      </c>
      <c r="R722" s="35">
        <f t="shared" si="190"/>
        <v>0</v>
      </c>
      <c r="S722" s="35">
        <f t="shared" si="191"/>
        <v>0</v>
      </c>
      <c r="T722" s="139">
        <f t="shared" si="192"/>
        <v>0</v>
      </c>
      <c r="U722" s="35">
        <f t="shared" si="193"/>
        <v>67144.88</v>
      </c>
      <c r="V722" s="39" t="str">
        <f t="shared" si="194"/>
        <v>&lt;30 days</v>
      </c>
      <c r="W722" s="39">
        <f t="shared" si="195"/>
        <v>2</v>
      </c>
      <c r="X722" s="135" t="str">
        <f t="shared" si="196"/>
        <v>B</v>
      </c>
      <c r="Y722" s="39">
        <f t="shared" si="197"/>
        <v>14</v>
      </c>
      <c r="Z722" s="39">
        <f t="shared" si="198"/>
        <v>696.2033427287671</v>
      </c>
      <c r="AA722" s="119"/>
    </row>
    <row r="723" spans="1:27" x14ac:dyDescent="0.25">
      <c r="A723" s="34" t="s">
        <v>2901</v>
      </c>
      <c r="B723" s="36" t="s">
        <v>1167</v>
      </c>
      <c r="C723" s="166" t="s">
        <v>333</v>
      </c>
      <c r="D723" s="166">
        <v>212</v>
      </c>
      <c r="E723" s="166" t="s">
        <v>3608</v>
      </c>
      <c r="F723" s="167" t="s">
        <v>3608</v>
      </c>
      <c r="G723" s="36" t="s">
        <v>165</v>
      </c>
      <c r="H723" s="36" t="s">
        <v>235</v>
      </c>
      <c r="I723" s="186">
        <v>2100</v>
      </c>
      <c r="J723" s="168">
        <v>26</v>
      </c>
      <c r="K723" s="133">
        <v>0</v>
      </c>
      <c r="L723" s="150">
        <v>132.47</v>
      </c>
      <c r="M723" s="133">
        <v>0</v>
      </c>
      <c r="N723" s="133">
        <v>0</v>
      </c>
      <c r="O723" s="130">
        <v>0</v>
      </c>
      <c r="P723" s="37">
        <f t="shared" si="199"/>
        <v>3444.22</v>
      </c>
      <c r="Q723" s="38" t="str">
        <f t="shared" si="189"/>
        <v/>
      </c>
      <c r="R723" s="35">
        <f t="shared" si="190"/>
        <v>0</v>
      </c>
      <c r="S723" s="35">
        <f t="shared" si="191"/>
        <v>0</v>
      </c>
      <c r="T723" s="139">
        <f t="shared" si="192"/>
        <v>0</v>
      </c>
      <c r="U723" s="35">
        <f t="shared" si="193"/>
        <v>0</v>
      </c>
      <c r="V723" s="39" t="str">
        <f t="shared" si="194"/>
        <v>Order specific</v>
      </c>
      <c r="W723" s="39" t="str">
        <f t="shared" si="195"/>
        <v>Order specific</v>
      </c>
      <c r="X723" s="135" t="str">
        <f t="shared" si="196"/>
        <v>B</v>
      </c>
      <c r="Y723" s="39" t="str">
        <f t="shared" si="197"/>
        <v/>
      </c>
      <c r="Z723" s="39">
        <f t="shared" si="198"/>
        <v>0</v>
      </c>
      <c r="AA723" s="119"/>
    </row>
    <row r="724" spans="1:27" x14ac:dyDescent="0.25">
      <c r="A724" s="34" t="s">
        <v>2902</v>
      </c>
      <c r="B724" s="36" t="s">
        <v>1169</v>
      </c>
      <c r="C724" s="166" t="s">
        <v>197</v>
      </c>
      <c r="D724" s="166">
        <v>212</v>
      </c>
      <c r="E724" s="166" t="s">
        <v>3608</v>
      </c>
      <c r="F724" s="167" t="s">
        <v>3608</v>
      </c>
      <c r="G724" s="36" t="s">
        <v>249</v>
      </c>
      <c r="H724" s="36" t="s">
        <v>249</v>
      </c>
      <c r="I724" s="186" t="s">
        <v>197</v>
      </c>
      <c r="J724" s="168">
        <v>23</v>
      </c>
      <c r="K724" s="133">
        <v>0</v>
      </c>
      <c r="L724" s="150">
        <v>148.88</v>
      </c>
      <c r="M724" s="133">
        <v>0</v>
      </c>
      <c r="N724" s="133">
        <v>0</v>
      </c>
      <c r="O724" s="130">
        <v>449</v>
      </c>
      <c r="P724" s="37">
        <f t="shared" si="199"/>
        <v>3424.24</v>
      </c>
      <c r="Q724" s="38">
        <f t="shared" si="189"/>
        <v>21.1358574610245</v>
      </c>
      <c r="R724" s="35">
        <f t="shared" si="190"/>
        <v>0</v>
      </c>
      <c r="S724" s="35">
        <f t="shared" si="191"/>
        <v>0</v>
      </c>
      <c r="T724" s="139">
        <f t="shared" si="192"/>
        <v>0</v>
      </c>
      <c r="U724" s="35">
        <f t="shared" si="193"/>
        <v>66847.12</v>
      </c>
      <c r="V724" s="39" t="str">
        <f t="shared" si="194"/>
        <v>&lt;30 days</v>
      </c>
      <c r="W724" s="39">
        <f t="shared" si="195"/>
        <v>2</v>
      </c>
      <c r="X724" s="135" t="str">
        <f t="shared" si="196"/>
        <v>B</v>
      </c>
      <c r="Y724" s="39">
        <f t="shared" si="197"/>
        <v>14</v>
      </c>
      <c r="Z724" s="39">
        <f t="shared" si="198"/>
        <v>763.01737340358284</v>
      </c>
      <c r="AA724" s="119"/>
    </row>
    <row r="725" spans="1:27" x14ac:dyDescent="0.25">
      <c r="A725" s="34" t="s">
        <v>2903</v>
      </c>
      <c r="B725" s="36" t="s">
        <v>1167</v>
      </c>
      <c r="C725" s="166" t="s">
        <v>333</v>
      </c>
      <c r="D725" s="166">
        <v>212</v>
      </c>
      <c r="E725" s="166" t="s">
        <v>3608</v>
      </c>
      <c r="F725" s="167" t="s">
        <v>3608</v>
      </c>
      <c r="G725" s="36" t="s">
        <v>165</v>
      </c>
      <c r="H725" s="36" t="s">
        <v>235</v>
      </c>
      <c r="I725" s="186">
        <v>2100</v>
      </c>
      <c r="J725" s="168">
        <v>26</v>
      </c>
      <c r="K725" s="133">
        <v>0</v>
      </c>
      <c r="L725" s="150">
        <v>131.55000000000001</v>
      </c>
      <c r="M725" s="133">
        <v>0</v>
      </c>
      <c r="N725" s="133">
        <v>0</v>
      </c>
      <c r="O725" s="130">
        <v>0</v>
      </c>
      <c r="P725" s="37">
        <f t="shared" si="199"/>
        <v>3420.3</v>
      </c>
      <c r="Q725" s="38" t="str">
        <f t="shared" si="189"/>
        <v/>
      </c>
      <c r="R725" s="35">
        <f t="shared" si="190"/>
        <v>0</v>
      </c>
      <c r="S725" s="35">
        <f t="shared" si="191"/>
        <v>0</v>
      </c>
      <c r="T725" s="139">
        <f t="shared" si="192"/>
        <v>0</v>
      </c>
      <c r="U725" s="35">
        <f t="shared" si="193"/>
        <v>0</v>
      </c>
      <c r="V725" s="39" t="str">
        <f t="shared" si="194"/>
        <v>Order specific</v>
      </c>
      <c r="W725" s="39" t="str">
        <f t="shared" si="195"/>
        <v>Order specific</v>
      </c>
      <c r="X725" s="135" t="str">
        <f t="shared" si="196"/>
        <v>B</v>
      </c>
      <c r="Y725" s="39" t="str">
        <f t="shared" si="197"/>
        <v/>
      </c>
      <c r="Z725" s="39">
        <f t="shared" si="198"/>
        <v>0</v>
      </c>
      <c r="AA725" s="119"/>
    </row>
    <row r="726" spans="1:27" x14ac:dyDescent="0.25">
      <c r="A726" s="34" t="s">
        <v>2904</v>
      </c>
      <c r="B726" s="36" t="s">
        <v>1170</v>
      </c>
      <c r="C726" s="166" t="s">
        <v>197</v>
      </c>
      <c r="D726" s="166">
        <v>212</v>
      </c>
      <c r="E726" s="166" t="s">
        <v>3608</v>
      </c>
      <c r="F726" s="167" t="s">
        <v>3608</v>
      </c>
      <c r="G726" s="36" t="s">
        <v>249</v>
      </c>
      <c r="H726" s="36" t="s">
        <v>249</v>
      </c>
      <c r="I726" s="186" t="s">
        <v>197</v>
      </c>
      <c r="J726" s="168">
        <v>23</v>
      </c>
      <c r="K726" s="133">
        <v>0</v>
      </c>
      <c r="L726" s="150">
        <v>146.51</v>
      </c>
      <c r="M726" s="133">
        <v>0</v>
      </c>
      <c r="N726" s="133">
        <v>0</v>
      </c>
      <c r="O726" s="130">
        <v>451</v>
      </c>
      <c r="P726" s="37">
        <f t="shared" si="199"/>
        <v>3369.7299999999996</v>
      </c>
      <c r="Q726" s="38">
        <f t="shared" si="189"/>
        <v>21.042128603104214</v>
      </c>
      <c r="R726" s="35">
        <f t="shared" si="190"/>
        <v>0</v>
      </c>
      <c r="S726" s="35">
        <f t="shared" si="191"/>
        <v>0</v>
      </c>
      <c r="T726" s="139">
        <f t="shared" si="192"/>
        <v>0</v>
      </c>
      <c r="U726" s="35">
        <f t="shared" si="193"/>
        <v>66076.009999999995</v>
      </c>
      <c r="V726" s="39" t="str">
        <f t="shared" si="194"/>
        <v>&lt;30 days</v>
      </c>
      <c r="W726" s="39">
        <f t="shared" si="195"/>
        <v>2</v>
      </c>
      <c r="X726" s="135" t="str">
        <f t="shared" si="196"/>
        <v>B</v>
      </c>
      <c r="Y726" s="39">
        <f t="shared" si="197"/>
        <v>14</v>
      </c>
      <c r="Z726" s="39">
        <f t="shared" si="198"/>
        <v>744.30908712328778</v>
      </c>
      <c r="AA726" s="119"/>
    </row>
    <row r="727" spans="1:27" x14ac:dyDescent="0.25">
      <c r="A727" s="34" t="s">
        <v>2905</v>
      </c>
      <c r="B727" s="36" t="s">
        <v>1171</v>
      </c>
      <c r="C727" s="166" t="s">
        <v>197</v>
      </c>
      <c r="D727" s="166">
        <v>212</v>
      </c>
      <c r="E727" s="166" t="s">
        <v>3608</v>
      </c>
      <c r="F727" s="167" t="s">
        <v>3608</v>
      </c>
      <c r="G727" s="36" t="s">
        <v>249</v>
      </c>
      <c r="H727" s="36" t="s">
        <v>249</v>
      </c>
      <c r="I727" s="186" t="s">
        <v>197</v>
      </c>
      <c r="J727" s="168">
        <v>69</v>
      </c>
      <c r="K727" s="133">
        <v>0</v>
      </c>
      <c r="L727" s="150">
        <v>64.38</v>
      </c>
      <c r="M727" s="133">
        <v>0</v>
      </c>
      <c r="N727" s="133">
        <v>0</v>
      </c>
      <c r="O727" s="130">
        <v>1353</v>
      </c>
      <c r="P727" s="37">
        <f t="shared" si="199"/>
        <v>4442.2199999999993</v>
      </c>
      <c r="Q727" s="38">
        <f t="shared" si="189"/>
        <v>6.2047302291204725</v>
      </c>
      <c r="R727" s="35">
        <f t="shared" si="190"/>
        <v>0</v>
      </c>
      <c r="S727" s="35">
        <f t="shared" si="191"/>
        <v>0</v>
      </c>
      <c r="T727" s="139">
        <f t="shared" si="192"/>
        <v>0</v>
      </c>
      <c r="U727" s="35">
        <f t="shared" si="193"/>
        <v>87106.14</v>
      </c>
      <c r="V727" s="39" t="str">
        <f t="shared" si="194"/>
        <v>&lt;15 days</v>
      </c>
      <c r="W727" s="39">
        <f t="shared" si="195"/>
        <v>2</v>
      </c>
      <c r="X727" s="135" t="str">
        <f t="shared" si="196"/>
        <v>B</v>
      </c>
      <c r="Y727" s="39">
        <f t="shared" si="197"/>
        <v>14</v>
      </c>
      <c r="Z727" s="39">
        <f t="shared" si="198"/>
        <v>0</v>
      </c>
      <c r="AA727" s="119"/>
    </row>
    <row r="728" spans="1:27" x14ac:dyDescent="0.25">
      <c r="A728" s="34" t="s">
        <v>1172</v>
      </c>
      <c r="B728" s="36" t="s">
        <v>1173</v>
      </c>
      <c r="C728" s="166" t="s">
        <v>197</v>
      </c>
      <c r="D728" s="166">
        <v>202</v>
      </c>
      <c r="E728" s="166" t="s">
        <v>3608</v>
      </c>
      <c r="F728" s="167" t="s">
        <v>3608</v>
      </c>
      <c r="G728" s="36" t="s">
        <v>249</v>
      </c>
      <c r="H728" s="36" t="s">
        <v>249</v>
      </c>
      <c r="I728" s="186" t="s">
        <v>197</v>
      </c>
      <c r="J728" s="168">
        <v>23</v>
      </c>
      <c r="K728" s="133">
        <v>0</v>
      </c>
      <c r="L728" s="150">
        <v>24.32</v>
      </c>
      <c r="M728" s="133">
        <v>0</v>
      </c>
      <c r="N728" s="133">
        <v>0</v>
      </c>
      <c r="O728" s="130">
        <v>428</v>
      </c>
      <c r="P728" s="37">
        <f t="shared" si="199"/>
        <v>559.36</v>
      </c>
      <c r="Q728" s="38">
        <f t="shared" si="189"/>
        <v>58.84345794392523</v>
      </c>
      <c r="R728" s="35">
        <f t="shared" si="190"/>
        <v>0</v>
      </c>
      <c r="S728" s="35">
        <f t="shared" si="191"/>
        <v>0</v>
      </c>
      <c r="T728" s="139">
        <f t="shared" si="192"/>
        <v>0</v>
      </c>
      <c r="U728" s="35">
        <f t="shared" si="193"/>
        <v>10408.960000000001</v>
      </c>
      <c r="V728" s="39" t="str">
        <f t="shared" si="194"/>
        <v>&lt;90 days</v>
      </c>
      <c r="W728" s="39">
        <f t="shared" si="195"/>
        <v>2</v>
      </c>
      <c r="X728" s="135" t="str">
        <f t="shared" si="196"/>
        <v>C</v>
      </c>
      <c r="Y728" s="39">
        <f t="shared" si="197"/>
        <v>14</v>
      </c>
      <c r="Z728" s="39">
        <f t="shared" si="198"/>
        <v>281.34308821917807</v>
      </c>
      <c r="AA728" s="119"/>
    </row>
    <row r="729" spans="1:27" x14ac:dyDescent="0.25">
      <c r="A729" s="34" t="s">
        <v>1174</v>
      </c>
      <c r="B729" s="36" t="s">
        <v>377</v>
      </c>
      <c r="C729" s="166" t="s">
        <v>333</v>
      </c>
      <c r="D729" s="166">
        <v>202</v>
      </c>
      <c r="E729" s="166" t="s">
        <v>3608</v>
      </c>
      <c r="F729" s="167" t="s">
        <v>3608</v>
      </c>
      <c r="G729" s="36" t="s">
        <v>165</v>
      </c>
      <c r="H729" s="36" t="s">
        <v>235</v>
      </c>
      <c r="I729" s="186">
        <v>2100</v>
      </c>
      <c r="J729" s="168">
        <v>2</v>
      </c>
      <c r="K729" s="133">
        <v>0</v>
      </c>
      <c r="L729" s="150">
        <v>259.48</v>
      </c>
      <c r="M729" s="133">
        <v>0</v>
      </c>
      <c r="N729" s="133">
        <v>0</v>
      </c>
      <c r="O729" s="130">
        <v>0</v>
      </c>
      <c r="P729" s="37">
        <f t="shared" si="199"/>
        <v>518.96</v>
      </c>
      <c r="Q729" s="38" t="str">
        <f t="shared" si="189"/>
        <v/>
      </c>
      <c r="R729" s="35">
        <f t="shared" si="190"/>
        <v>0</v>
      </c>
      <c r="S729" s="35">
        <f t="shared" si="191"/>
        <v>0</v>
      </c>
      <c r="T729" s="139">
        <f t="shared" si="192"/>
        <v>0</v>
      </c>
      <c r="U729" s="35">
        <f t="shared" si="193"/>
        <v>0</v>
      </c>
      <c r="V729" s="39" t="str">
        <f t="shared" si="194"/>
        <v>Order specific</v>
      </c>
      <c r="W729" s="39" t="str">
        <f t="shared" si="195"/>
        <v>Order specific</v>
      </c>
      <c r="X729" s="135" t="str">
        <f t="shared" si="196"/>
        <v>C</v>
      </c>
      <c r="Y729" s="39" t="str">
        <f t="shared" si="197"/>
        <v/>
      </c>
      <c r="Z729" s="39">
        <f t="shared" si="198"/>
        <v>0</v>
      </c>
      <c r="AA729" s="119"/>
    </row>
    <row r="730" spans="1:27" x14ac:dyDescent="0.25">
      <c r="A730" s="34" t="s">
        <v>1175</v>
      </c>
      <c r="B730" s="36" t="s">
        <v>377</v>
      </c>
      <c r="C730" s="166" t="s">
        <v>333</v>
      </c>
      <c r="D730" s="166">
        <v>202</v>
      </c>
      <c r="E730" s="166" t="s">
        <v>3608</v>
      </c>
      <c r="F730" s="167" t="s">
        <v>3608</v>
      </c>
      <c r="G730" s="36" t="s">
        <v>165</v>
      </c>
      <c r="H730" s="36" t="s">
        <v>235</v>
      </c>
      <c r="I730" s="186">
        <v>2100</v>
      </c>
      <c r="J730" s="168">
        <v>2</v>
      </c>
      <c r="K730" s="133">
        <v>0</v>
      </c>
      <c r="L730" s="150">
        <v>292.06</v>
      </c>
      <c r="M730" s="133">
        <v>0</v>
      </c>
      <c r="N730" s="133">
        <v>0</v>
      </c>
      <c r="O730" s="130">
        <v>0</v>
      </c>
      <c r="P730" s="37">
        <f t="shared" si="199"/>
        <v>584.12</v>
      </c>
      <c r="Q730" s="38" t="str">
        <f t="shared" si="189"/>
        <v/>
      </c>
      <c r="R730" s="35">
        <f t="shared" si="190"/>
        <v>0</v>
      </c>
      <c r="S730" s="35">
        <f t="shared" si="191"/>
        <v>0</v>
      </c>
      <c r="T730" s="139">
        <f t="shared" si="192"/>
        <v>0</v>
      </c>
      <c r="U730" s="35">
        <f t="shared" si="193"/>
        <v>0</v>
      </c>
      <c r="V730" s="39" t="str">
        <f t="shared" si="194"/>
        <v>Order specific</v>
      </c>
      <c r="W730" s="39" t="str">
        <f t="shared" si="195"/>
        <v>Order specific</v>
      </c>
      <c r="X730" s="135" t="str">
        <f t="shared" si="196"/>
        <v>C</v>
      </c>
      <c r="Y730" s="39" t="str">
        <f t="shared" si="197"/>
        <v/>
      </c>
      <c r="Z730" s="39">
        <f t="shared" si="198"/>
        <v>0</v>
      </c>
      <c r="AA730" s="119"/>
    </row>
    <row r="731" spans="1:27" x14ac:dyDescent="0.25">
      <c r="A731" s="34" t="s">
        <v>1176</v>
      </c>
      <c r="B731" s="36" t="s">
        <v>377</v>
      </c>
      <c r="C731" s="166" t="s">
        <v>333</v>
      </c>
      <c r="D731" s="166">
        <v>202</v>
      </c>
      <c r="E731" s="166" t="s">
        <v>3608</v>
      </c>
      <c r="F731" s="167" t="s">
        <v>3608</v>
      </c>
      <c r="G731" s="36" t="s">
        <v>165</v>
      </c>
      <c r="H731" s="36" t="s">
        <v>235</v>
      </c>
      <c r="I731" s="186">
        <v>2100</v>
      </c>
      <c r="J731" s="168">
        <v>2</v>
      </c>
      <c r="K731" s="133">
        <v>0</v>
      </c>
      <c r="L731" s="150">
        <v>316.45999999999998</v>
      </c>
      <c r="M731" s="133">
        <v>0</v>
      </c>
      <c r="N731" s="133">
        <v>0</v>
      </c>
      <c r="O731" s="130">
        <v>0</v>
      </c>
      <c r="P731" s="37">
        <f t="shared" si="199"/>
        <v>632.91999999999996</v>
      </c>
      <c r="Q731" s="38" t="str">
        <f t="shared" si="189"/>
        <v/>
      </c>
      <c r="R731" s="35">
        <f t="shared" si="190"/>
        <v>0</v>
      </c>
      <c r="S731" s="35">
        <f t="shared" si="191"/>
        <v>0</v>
      </c>
      <c r="T731" s="139">
        <f t="shared" si="192"/>
        <v>0</v>
      </c>
      <c r="U731" s="35">
        <f t="shared" si="193"/>
        <v>0</v>
      </c>
      <c r="V731" s="39" t="str">
        <f t="shared" si="194"/>
        <v>Order specific</v>
      </c>
      <c r="W731" s="39" t="str">
        <f t="shared" si="195"/>
        <v>Order specific</v>
      </c>
      <c r="X731" s="135" t="str">
        <f t="shared" si="196"/>
        <v>C</v>
      </c>
      <c r="Y731" s="39" t="str">
        <f t="shared" si="197"/>
        <v/>
      </c>
      <c r="Z731" s="39">
        <f t="shared" si="198"/>
        <v>0</v>
      </c>
      <c r="AA731" s="119"/>
    </row>
    <row r="732" spans="1:27" x14ac:dyDescent="0.25">
      <c r="A732" s="34" t="s">
        <v>1177</v>
      </c>
      <c r="B732" s="36" t="s">
        <v>1178</v>
      </c>
      <c r="C732" s="166" t="s">
        <v>197</v>
      </c>
      <c r="D732" s="166">
        <v>202</v>
      </c>
      <c r="E732" s="166" t="s">
        <v>3608</v>
      </c>
      <c r="F732" s="167" t="s">
        <v>3608</v>
      </c>
      <c r="G732" s="36" t="s">
        <v>249</v>
      </c>
      <c r="H732" s="36" t="s">
        <v>249</v>
      </c>
      <c r="I732" s="186" t="s">
        <v>197</v>
      </c>
      <c r="J732" s="168">
        <v>4</v>
      </c>
      <c r="K732" s="133">
        <v>0</v>
      </c>
      <c r="L732" s="150">
        <v>54.88</v>
      </c>
      <c r="M732" s="133">
        <v>0</v>
      </c>
      <c r="N732" s="133">
        <v>0</v>
      </c>
      <c r="O732" s="130">
        <v>1966</v>
      </c>
      <c r="P732" s="37">
        <f t="shared" si="199"/>
        <v>219.52</v>
      </c>
      <c r="Q732" s="38">
        <f t="shared" si="189"/>
        <v>0.37131230925737535</v>
      </c>
      <c r="R732" s="35">
        <f t="shared" si="190"/>
        <v>0</v>
      </c>
      <c r="S732" s="35">
        <f t="shared" si="191"/>
        <v>0</v>
      </c>
      <c r="T732" s="139">
        <f t="shared" si="192"/>
        <v>0</v>
      </c>
      <c r="U732" s="35">
        <f t="shared" si="193"/>
        <v>107894.08</v>
      </c>
      <c r="V732" s="39" t="str">
        <f t="shared" si="194"/>
        <v>&lt;15 days</v>
      </c>
      <c r="W732" s="39">
        <f t="shared" si="195"/>
        <v>2</v>
      </c>
      <c r="X732" s="135" t="str">
        <f t="shared" si="196"/>
        <v>C</v>
      </c>
      <c r="Y732" s="39">
        <f t="shared" si="197"/>
        <v>14</v>
      </c>
      <c r="Z732" s="39">
        <f t="shared" si="198"/>
        <v>0</v>
      </c>
      <c r="AA732" s="119"/>
    </row>
    <row r="733" spans="1:27" x14ac:dyDescent="0.25">
      <c r="A733" s="34" t="s">
        <v>1179</v>
      </c>
      <c r="B733" s="36" t="s">
        <v>1180</v>
      </c>
      <c r="C733" s="166" t="s">
        <v>197</v>
      </c>
      <c r="D733" s="166">
        <v>212</v>
      </c>
      <c r="E733" s="166" t="s">
        <v>3608</v>
      </c>
      <c r="F733" s="167" t="s">
        <v>3608</v>
      </c>
      <c r="G733" s="36" t="s">
        <v>249</v>
      </c>
      <c r="H733" s="36" t="s">
        <v>249</v>
      </c>
      <c r="I733" s="186" t="s">
        <v>197</v>
      </c>
      <c r="J733" s="168">
        <v>3</v>
      </c>
      <c r="K733" s="133">
        <v>0</v>
      </c>
      <c r="L733" s="150">
        <v>76.510000000000005</v>
      </c>
      <c r="M733" s="133">
        <v>0</v>
      </c>
      <c r="N733" s="133">
        <v>0</v>
      </c>
      <c r="O733" s="130">
        <v>20</v>
      </c>
      <c r="P733" s="37">
        <f t="shared" si="199"/>
        <v>229.53000000000003</v>
      </c>
      <c r="Q733" s="38">
        <f t="shared" si="189"/>
        <v>73</v>
      </c>
      <c r="R733" s="35">
        <f t="shared" si="190"/>
        <v>0</v>
      </c>
      <c r="S733" s="35">
        <f t="shared" si="191"/>
        <v>0</v>
      </c>
      <c r="T733" s="139">
        <f t="shared" si="192"/>
        <v>0</v>
      </c>
      <c r="U733" s="35">
        <f t="shared" si="193"/>
        <v>1530.2</v>
      </c>
      <c r="V733" s="39" t="str">
        <f t="shared" si="194"/>
        <v>&lt;90 days</v>
      </c>
      <c r="W733" s="39">
        <f t="shared" si="195"/>
        <v>3</v>
      </c>
      <c r="X733" s="135" t="str">
        <f t="shared" si="196"/>
        <v>C</v>
      </c>
      <c r="Y733" s="39">
        <f t="shared" si="197"/>
        <v>21</v>
      </c>
      <c r="Z733" s="39">
        <f t="shared" si="198"/>
        <v>107.91054246575345</v>
      </c>
      <c r="AA733" s="119"/>
    </row>
    <row r="734" spans="1:27" x14ac:dyDescent="0.25">
      <c r="A734" s="34" t="s">
        <v>1181</v>
      </c>
      <c r="B734" s="36" t="s">
        <v>1180</v>
      </c>
      <c r="C734" s="166" t="s">
        <v>197</v>
      </c>
      <c r="D734" s="166">
        <v>212</v>
      </c>
      <c r="E734" s="166" t="s">
        <v>3608</v>
      </c>
      <c r="F734" s="167" t="s">
        <v>3608</v>
      </c>
      <c r="G734" s="36" t="s">
        <v>249</v>
      </c>
      <c r="H734" s="36" t="s">
        <v>249</v>
      </c>
      <c r="I734" s="186" t="s">
        <v>197</v>
      </c>
      <c r="J734" s="168">
        <v>2</v>
      </c>
      <c r="K734" s="133">
        <v>0</v>
      </c>
      <c r="L734" s="150">
        <v>45.72</v>
      </c>
      <c r="M734" s="133">
        <v>0</v>
      </c>
      <c r="N734" s="133">
        <v>0</v>
      </c>
      <c r="O734" s="130">
        <v>42</v>
      </c>
      <c r="P734" s="37">
        <f t="shared" si="199"/>
        <v>91.44</v>
      </c>
      <c r="Q734" s="38">
        <f t="shared" si="189"/>
        <v>26.071428571428569</v>
      </c>
      <c r="R734" s="35">
        <f t="shared" si="190"/>
        <v>0</v>
      </c>
      <c r="S734" s="35">
        <f t="shared" si="191"/>
        <v>0</v>
      </c>
      <c r="T734" s="139">
        <f t="shared" si="192"/>
        <v>0</v>
      </c>
      <c r="U734" s="35">
        <f t="shared" si="193"/>
        <v>1920.24</v>
      </c>
      <c r="V734" s="39" t="str">
        <f t="shared" si="194"/>
        <v>&lt;30 days</v>
      </c>
      <c r="W734" s="39">
        <f t="shared" si="195"/>
        <v>3</v>
      </c>
      <c r="X734" s="135" t="str">
        <f t="shared" si="196"/>
        <v>C</v>
      </c>
      <c r="Y734" s="39">
        <f t="shared" si="197"/>
        <v>21</v>
      </c>
      <c r="Z734" s="39">
        <f t="shared" si="198"/>
        <v>11.739392876712325</v>
      </c>
      <c r="AA734" s="119"/>
    </row>
    <row r="735" spans="1:27" x14ac:dyDescent="0.25">
      <c r="A735" s="34" t="s">
        <v>225</v>
      </c>
      <c r="B735" s="36" t="s">
        <v>68</v>
      </c>
      <c r="C735" s="166" t="s">
        <v>197</v>
      </c>
      <c r="D735" s="166">
        <v>202</v>
      </c>
      <c r="E735" s="166" t="s">
        <v>3608</v>
      </c>
      <c r="F735" s="167" t="s">
        <v>3608</v>
      </c>
      <c r="G735" s="36" t="s">
        <v>249</v>
      </c>
      <c r="H735" s="36" t="s">
        <v>249</v>
      </c>
      <c r="I735" s="186" t="s">
        <v>197</v>
      </c>
      <c r="J735" s="168">
        <v>1</v>
      </c>
      <c r="K735" s="133">
        <v>0</v>
      </c>
      <c r="L735" s="150">
        <v>95</v>
      </c>
      <c r="M735" s="133">
        <v>0</v>
      </c>
      <c r="N735" s="133">
        <v>0</v>
      </c>
      <c r="O735" s="130">
        <v>962</v>
      </c>
      <c r="P735" s="37">
        <f t="shared" si="199"/>
        <v>95</v>
      </c>
      <c r="Q735" s="38">
        <f t="shared" si="189"/>
        <v>0.75883575883575882</v>
      </c>
      <c r="R735" s="35">
        <f t="shared" si="190"/>
        <v>0</v>
      </c>
      <c r="S735" s="35">
        <f t="shared" si="191"/>
        <v>0</v>
      </c>
      <c r="T735" s="139">
        <f t="shared" si="192"/>
        <v>0</v>
      </c>
      <c r="U735" s="35">
        <f t="shared" si="193"/>
        <v>91390</v>
      </c>
      <c r="V735" s="39" t="str">
        <f t="shared" si="194"/>
        <v>&lt;15 days</v>
      </c>
      <c r="W735" s="39">
        <f t="shared" si="195"/>
        <v>2</v>
      </c>
      <c r="X735" s="135" t="str">
        <f t="shared" si="196"/>
        <v>C</v>
      </c>
      <c r="Y735" s="39">
        <f t="shared" si="197"/>
        <v>14</v>
      </c>
      <c r="Z735" s="39">
        <f t="shared" si="198"/>
        <v>0</v>
      </c>
      <c r="AA735" s="119"/>
    </row>
    <row r="736" spans="1:27" x14ac:dyDescent="0.25">
      <c r="A736" s="34" t="s">
        <v>2906</v>
      </c>
      <c r="B736" s="36" t="s">
        <v>1182</v>
      </c>
      <c r="C736" s="166" t="s">
        <v>243</v>
      </c>
      <c r="D736" s="166">
        <v>202</v>
      </c>
      <c r="E736" s="166" t="s">
        <v>3608</v>
      </c>
      <c r="F736" s="167" t="s">
        <v>3608</v>
      </c>
      <c r="G736" s="36" t="s">
        <v>244</v>
      </c>
      <c r="H736" s="36" t="s">
        <v>2370</v>
      </c>
      <c r="I736" s="186">
        <v>2600</v>
      </c>
      <c r="J736" s="168">
        <v>233</v>
      </c>
      <c r="K736" s="133">
        <v>240</v>
      </c>
      <c r="L736" s="150">
        <v>7.43</v>
      </c>
      <c r="M736" s="133">
        <v>0</v>
      </c>
      <c r="N736" s="133">
        <v>80</v>
      </c>
      <c r="O736" s="130">
        <v>4234</v>
      </c>
      <c r="P736" s="37">
        <f t="shared" si="199"/>
        <v>1731.1899999999998</v>
      </c>
      <c r="Q736" s="38">
        <f t="shared" si="189"/>
        <v>8.6206896551724144E-2</v>
      </c>
      <c r="R736" s="35">
        <f t="shared" si="190"/>
        <v>0</v>
      </c>
      <c r="S736" s="35">
        <f t="shared" si="191"/>
        <v>297.2</v>
      </c>
      <c r="T736" s="139">
        <f t="shared" si="192"/>
        <v>1783.1999999999998</v>
      </c>
      <c r="U736" s="35">
        <f t="shared" si="193"/>
        <v>31458.62</v>
      </c>
      <c r="V736" s="39" t="str">
        <f t="shared" si="194"/>
        <v>&lt;15 days</v>
      </c>
      <c r="W736" s="39">
        <f t="shared" si="195"/>
        <v>2</v>
      </c>
      <c r="X736" s="135" t="str">
        <f t="shared" si="196"/>
        <v>B</v>
      </c>
      <c r="Y736" s="39">
        <f t="shared" si="197"/>
        <v>14</v>
      </c>
      <c r="Z736" s="39">
        <f t="shared" si="198"/>
        <v>0</v>
      </c>
      <c r="AA736" s="119"/>
    </row>
    <row r="737" spans="1:27" x14ac:dyDescent="0.25">
      <c r="A737" s="34" t="s">
        <v>1183</v>
      </c>
      <c r="B737" s="36" t="s">
        <v>1184</v>
      </c>
      <c r="C737" s="166" t="s">
        <v>419</v>
      </c>
      <c r="D737" s="166">
        <v>202</v>
      </c>
      <c r="E737" s="166" t="s">
        <v>3608</v>
      </c>
      <c r="F737" s="167" t="s">
        <v>3608</v>
      </c>
      <c r="G737" s="36" t="s">
        <v>165</v>
      </c>
      <c r="H737" s="36" t="s">
        <v>235</v>
      </c>
      <c r="I737" s="186">
        <v>2100</v>
      </c>
      <c r="J737" s="168">
        <v>21</v>
      </c>
      <c r="K737" s="133">
        <v>0</v>
      </c>
      <c r="L737" s="150">
        <v>17.3</v>
      </c>
      <c r="M737" s="133">
        <v>0</v>
      </c>
      <c r="N737" s="133">
        <v>0</v>
      </c>
      <c r="O737" s="130">
        <v>261</v>
      </c>
      <c r="P737" s="37">
        <f t="shared" si="199"/>
        <v>363.3</v>
      </c>
      <c r="Q737" s="38">
        <f t="shared" si="189"/>
        <v>325.84291187739461</v>
      </c>
      <c r="R737" s="35">
        <f t="shared" si="190"/>
        <v>0</v>
      </c>
      <c r="S737" s="35">
        <f t="shared" si="191"/>
        <v>0</v>
      </c>
      <c r="T737" s="139">
        <f t="shared" si="192"/>
        <v>0</v>
      </c>
      <c r="U737" s="35">
        <f t="shared" si="193"/>
        <v>4515.3</v>
      </c>
      <c r="V737" s="39" t="str">
        <f t="shared" si="194"/>
        <v>Order specific</v>
      </c>
      <c r="W737" s="39" t="str">
        <f t="shared" si="195"/>
        <v>Order specific</v>
      </c>
      <c r="X737" s="135" t="str">
        <f t="shared" si="196"/>
        <v>C</v>
      </c>
      <c r="Y737" s="39" t="str">
        <f t="shared" si="197"/>
        <v/>
      </c>
      <c r="Z737" s="39">
        <f t="shared" si="198"/>
        <v>0</v>
      </c>
      <c r="AA737" s="119"/>
    </row>
    <row r="738" spans="1:27" x14ac:dyDescent="0.25">
      <c r="A738" s="34" t="s">
        <v>1185</v>
      </c>
      <c r="B738" s="36" t="s">
        <v>1186</v>
      </c>
      <c r="C738" s="166" t="s">
        <v>419</v>
      </c>
      <c r="D738" s="166">
        <v>202</v>
      </c>
      <c r="E738" s="166" t="s">
        <v>3608</v>
      </c>
      <c r="F738" s="167" t="s">
        <v>3608</v>
      </c>
      <c r="G738" s="36" t="s">
        <v>165</v>
      </c>
      <c r="H738" s="36" t="s">
        <v>235</v>
      </c>
      <c r="I738" s="186">
        <v>2100</v>
      </c>
      <c r="J738" s="168">
        <v>4</v>
      </c>
      <c r="K738" s="133">
        <v>0</v>
      </c>
      <c r="L738" s="150">
        <v>25.9</v>
      </c>
      <c r="M738" s="133">
        <v>0</v>
      </c>
      <c r="N738" s="133">
        <v>0</v>
      </c>
      <c r="O738" s="130">
        <v>119</v>
      </c>
      <c r="P738" s="37">
        <f t="shared" si="199"/>
        <v>103.6</v>
      </c>
      <c r="Q738" s="38">
        <f t="shared" si="189"/>
        <v>64.411764705882362</v>
      </c>
      <c r="R738" s="35">
        <f t="shared" si="190"/>
        <v>0</v>
      </c>
      <c r="S738" s="35">
        <f t="shared" si="191"/>
        <v>0</v>
      </c>
      <c r="T738" s="139">
        <f t="shared" si="192"/>
        <v>0</v>
      </c>
      <c r="U738" s="35">
        <f t="shared" si="193"/>
        <v>3082.1</v>
      </c>
      <c r="V738" s="39" t="str">
        <f t="shared" si="194"/>
        <v>Order specific</v>
      </c>
      <c r="W738" s="39" t="str">
        <f t="shared" si="195"/>
        <v>Order specific</v>
      </c>
      <c r="X738" s="135" t="str">
        <f t="shared" si="196"/>
        <v>C</v>
      </c>
      <c r="Y738" s="39" t="str">
        <f t="shared" si="197"/>
        <v/>
      </c>
      <c r="Z738" s="39">
        <f t="shared" si="198"/>
        <v>0</v>
      </c>
      <c r="AA738" s="119"/>
    </row>
    <row r="739" spans="1:27" x14ac:dyDescent="0.25">
      <c r="A739" s="34" t="s">
        <v>1187</v>
      </c>
      <c r="B739" s="36" t="s">
        <v>1186</v>
      </c>
      <c r="C739" s="166" t="s">
        <v>419</v>
      </c>
      <c r="D739" s="166">
        <v>202</v>
      </c>
      <c r="E739" s="166" t="s">
        <v>3608</v>
      </c>
      <c r="F739" s="167" t="s">
        <v>3608</v>
      </c>
      <c r="G739" s="36" t="s">
        <v>165</v>
      </c>
      <c r="H739" s="36" t="s">
        <v>235</v>
      </c>
      <c r="I739" s="186">
        <v>2100</v>
      </c>
      <c r="J739" s="168">
        <v>1</v>
      </c>
      <c r="K739" s="133">
        <v>0</v>
      </c>
      <c r="L739" s="150">
        <v>21.92</v>
      </c>
      <c r="M739" s="133">
        <v>0</v>
      </c>
      <c r="N739" s="133">
        <v>0</v>
      </c>
      <c r="O739" s="130">
        <v>0</v>
      </c>
      <c r="P739" s="37">
        <f t="shared" si="199"/>
        <v>21.92</v>
      </c>
      <c r="Q739" s="38" t="str">
        <f t="shared" si="189"/>
        <v/>
      </c>
      <c r="R739" s="35">
        <f t="shared" si="190"/>
        <v>0</v>
      </c>
      <c r="S739" s="35">
        <f t="shared" si="191"/>
        <v>0</v>
      </c>
      <c r="T739" s="139">
        <f t="shared" si="192"/>
        <v>0</v>
      </c>
      <c r="U739" s="35">
        <f t="shared" si="193"/>
        <v>0</v>
      </c>
      <c r="V739" s="39" t="str">
        <f t="shared" si="194"/>
        <v>Order specific</v>
      </c>
      <c r="W739" s="39" t="str">
        <f t="shared" si="195"/>
        <v>Order specific</v>
      </c>
      <c r="X739" s="135" t="str">
        <f t="shared" si="196"/>
        <v>C</v>
      </c>
      <c r="Y739" s="39" t="str">
        <f t="shared" si="197"/>
        <v/>
      </c>
      <c r="Z739" s="39">
        <f t="shared" si="198"/>
        <v>0</v>
      </c>
      <c r="AA739" s="119"/>
    </row>
    <row r="740" spans="1:27" x14ac:dyDescent="0.25">
      <c r="A740" s="34" t="s">
        <v>1188</v>
      </c>
      <c r="B740" s="36" t="s">
        <v>1189</v>
      </c>
      <c r="C740" s="166" t="s">
        <v>197</v>
      </c>
      <c r="D740" s="166">
        <v>202</v>
      </c>
      <c r="E740" s="166" t="s">
        <v>3608</v>
      </c>
      <c r="F740" s="167" t="s">
        <v>3608</v>
      </c>
      <c r="G740" s="36" t="s">
        <v>249</v>
      </c>
      <c r="H740" s="36" t="s">
        <v>249</v>
      </c>
      <c r="I740" s="186" t="s">
        <v>197</v>
      </c>
      <c r="J740" s="168">
        <v>295</v>
      </c>
      <c r="K740" s="133">
        <v>0</v>
      </c>
      <c r="L740" s="150">
        <v>86.12</v>
      </c>
      <c r="M740" s="133">
        <v>0</v>
      </c>
      <c r="N740" s="133">
        <v>0</v>
      </c>
      <c r="O740" s="130">
        <v>4251</v>
      </c>
      <c r="P740" s="37">
        <f t="shared" si="199"/>
        <v>25405.4</v>
      </c>
      <c r="Q740" s="38">
        <f t="shared" si="189"/>
        <v>8.5862150082333569E-2</v>
      </c>
      <c r="R740" s="35">
        <f t="shared" si="190"/>
        <v>0</v>
      </c>
      <c r="S740" s="35">
        <f t="shared" si="191"/>
        <v>0</v>
      </c>
      <c r="T740" s="139">
        <f t="shared" si="192"/>
        <v>0</v>
      </c>
      <c r="U740" s="35">
        <f t="shared" si="193"/>
        <v>366096.12</v>
      </c>
      <c r="V740" s="39" t="str">
        <f t="shared" si="194"/>
        <v>&lt;15 days</v>
      </c>
      <c r="W740" s="39">
        <f t="shared" si="195"/>
        <v>1</v>
      </c>
      <c r="X740" s="135" t="str">
        <f t="shared" si="196"/>
        <v>A</v>
      </c>
      <c r="Y740" s="39">
        <f t="shared" si="197"/>
        <v>7</v>
      </c>
      <c r="Z740" s="39">
        <f t="shared" si="198"/>
        <v>0</v>
      </c>
      <c r="AA740" s="119"/>
    </row>
    <row r="741" spans="1:27" x14ac:dyDescent="0.25">
      <c r="A741" s="34" t="s">
        <v>2465</v>
      </c>
      <c r="B741" s="36" t="s">
        <v>976</v>
      </c>
      <c r="C741" s="166" t="s">
        <v>243</v>
      </c>
      <c r="D741" s="166">
        <v>202</v>
      </c>
      <c r="E741" s="166" t="s">
        <v>3608</v>
      </c>
      <c r="F741" s="167" t="s">
        <v>3608</v>
      </c>
      <c r="G741" s="36" t="s">
        <v>244</v>
      </c>
      <c r="H741" s="36" t="s">
        <v>2370</v>
      </c>
      <c r="I741" s="186">
        <v>2600</v>
      </c>
      <c r="J741" s="168">
        <v>191</v>
      </c>
      <c r="K741" s="133">
        <v>34</v>
      </c>
      <c r="L741" s="150">
        <v>260.99</v>
      </c>
      <c r="M741" s="133">
        <v>0</v>
      </c>
      <c r="N741" s="133">
        <v>30</v>
      </c>
      <c r="O741" s="130">
        <v>3479</v>
      </c>
      <c r="P741" s="37">
        <f t="shared" si="199"/>
        <v>49849.090000000004</v>
      </c>
      <c r="Q741" s="38">
        <f t="shared" si="189"/>
        <v>30.949985628054037</v>
      </c>
      <c r="R741" s="35">
        <f t="shared" si="190"/>
        <v>0</v>
      </c>
      <c r="S741" s="35">
        <f t="shared" si="191"/>
        <v>3914.8500000000004</v>
      </c>
      <c r="T741" s="139">
        <f t="shared" si="192"/>
        <v>8873.66</v>
      </c>
      <c r="U741" s="35">
        <f t="shared" si="193"/>
        <v>907984.21000000008</v>
      </c>
      <c r="V741" s="39" t="str">
        <f t="shared" si="194"/>
        <v>&lt;90 days</v>
      </c>
      <c r="W741" s="39">
        <f t="shared" si="195"/>
        <v>1</v>
      </c>
      <c r="X741" s="135" t="str">
        <f t="shared" si="196"/>
        <v>A</v>
      </c>
      <c r="Y741" s="39">
        <f t="shared" si="197"/>
        <v>7</v>
      </c>
      <c r="Z741" s="39">
        <f t="shared" si="198"/>
        <v>25459.271686155564</v>
      </c>
      <c r="AA741" s="119"/>
    </row>
    <row r="742" spans="1:27" x14ac:dyDescent="0.25">
      <c r="A742" s="34" t="s">
        <v>1191</v>
      </c>
      <c r="B742" s="36" t="s">
        <v>976</v>
      </c>
      <c r="C742" s="166" t="s">
        <v>333</v>
      </c>
      <c r="D742" s="166">
        <v>202</v>
      </c>
      <c r="E742" s="166" t="s">
        <v>3608</v>
      </c>
      <c r="F742" s="167" t="s">
        <v>3608</v>
      </c>
      <c r="G742" s="36" t="s">
        <v>165</v>
      </c>
      <c r="H742" s="36" t="s">
        <v>235</v>
      </c>
      <c r="I742" s="186">
        <v>2100</v>
      </c>
      <c r="J742" s="168">
        <v>37</v>
      </c>
      <c r="K742" s="133">
        <v>24</v>
      </c>
      <c r="L742" s="150">
        <v>380</v>
      </c>
      <c r="M742" s="133">
        <v>0</v>
      </c>
      <c r="N742" s="133">
        <v>6</v>
      </c>
      <c r="O742" s="130">
        <v>408</v>
      </c>
      <c r="P742" s="37">
        <f t="shared" si="199"/>
        <v>14060</v>
      </c>
      <c r="Q742" s="38">
        <f t="shared" si="189"/>
        <v>170.87009803921569</v>
      </c>
      <c r="R742" s="35">
        <f t="shared" si="190"/>
        <v>0</v>
      </c>
      <c r="S742" s="35">
        <f t="shared" si="191"/>
        <v>1140</v>
      </c>
      <c r="T742" s="139">
        <f t="shared" si="192"/>
        <v>9120</v>
      </c>
      <c r="U742" s="35">
        <f t="shared" si="193"/>
        <v>155040</v>
      </c>
      <c r="V742" s="39" t="str">
        <f t="shared" si="194"/>
        <v>Order specific</v>
      </c>
      <c r="W742" s="39" t="str">
        <f t="shared" si="195"/>
        <v>Order specific</v>
      </c>
      <c r="X742" s="135" t="str">
        <f t="shared" si="196"/>
        <v>A</v>
      </c>
      <c r="Y742" s="39" t="str">
        <f t="shared" si="197"/>
        <v/>
      </c>
      <c r="Z742" s="39">
        <f t="shared" si="198"/>
        <v>0</v>
      </c>
      <c r="AA742" s="119"/>
    </row>
    <row r="743" spans="1:27" x14ac:dyDescent="0.25">
      <c r="A743" s="34" t="s">
        <v>2907</v>
      </c>
      <c r="B743" s="36" t="s">
        <v>425</v>
      </c>
      <c r="C743" s="166" t="s">
        <v>243</v>
      </c>
      <c r="D743" s="166">
        <v>212</v>
      </c>
      <c r="E743" s="166" t="s">
        <v>3608</v>
      </c>
      <c r="F743" s="167" t="s">
        <v>3608</v>
      </c>
      <c r="G743" s="36" t="s">
        <v>244</v>
      </c>
      <c r="H743" s="36" t="s">
        <v>2370</v>
      </c>
      <c r="I743" s="186">
        <v>2600</v>
      </c>
      <c r="J743" s="168">
        <v>73</v>
      </c>
      <c r="K743" s="133">
        <v>240</v>
      </c>
      <c r="L743" s="150">
        <v>6.3</v>
      </c>
      <c r="M743" s="133">
        <v>0</v>
      </c>
      <c r="N743" s="133">
        <v>120</v>
      </c>
      <c r="O743" s="130">
        <v>4317</v>
      </c>
      <c r="P743" s="37">
        <f t="shared" si="199"/>
        <v>459.9</v>
      </c>
      <c r="Q743" s="38">
        <f t="shared" si="189"/>
        <v>3.1283298586981703</v>
      </c>
      <c r="R743" s="35">
        <f t="shared" si="190"/>
        <v>0</v>
      </c>
      <c r="S743" s="35">
        <f t="shared" si="191"/>
        <v>378</v>
      </c>
      <c r="T743" s="139">
        <f t="shared" si="192"/>
        <v>1512</v>
      </c>
      <c r="U743" s="35">
        <f t="shared" si="193"/>
        <v>27197.1</v>
      </c>
      <c r="V743" s="39" t="str">
        <f t="shared" si="194"/>
        <v>&lt;15 days</v>
      </c>
      <c r="W743" s="39">
        <f t="shared" si="195"/>
        <v>2</v>
      </c>
      <c r="X743" s="135" t="str">
        <f t="shared" si="196"/>
        <v>C</v>
      </c>
      <c r="Y743" s="39">
        <f t="shared" si="197"/>
        <v>14</v>
      </c>
      <c r="Z743" s="39">
        <f t="shared" si="198"/>
        <v>0</v>
      </c>
      <c r="AA743" s="119"/>
    </row>
    <row r="744" spans="1:27" x14ac:dyDescent="0.25">
      <c r="A744" s="34" t="s">
        <v>1192</v>
      </c>
      <c r="B744" s="36" t="s">
        <v>1193</v>
      </c>
      <c r="C744" s="166" t="s">
        <v>276</v>
      </c>
      <c r="D744" s="166">
        <v>202</v>
      </c>
      <c r="E744" s="166" t="s">
        <v>3608</v>
      </c>
      <c r="F744" s="167" t="s">
        <v>3608</v>
      </c>
      <c r="G744" s="36" t="s">
        <v>165</v>
      </c>
      <c r="H744" s="36" t="s">
        <v>235</v>
      </c>
      <c r="I744" s="186">
        <v>2100</v>
      </c>
      <c r="J744" s="168">
        <v>2</v>
      </c>
      <c r="K744" s="133">
        <v>0</v>
      </c>
      <c r="L744" s="150">
        <v>573.97</v>
      </c>
      <c r="M744" s="133">
        <v>0</v>
      </c>
      <c r="N744" s="133">
        <v>0</v>
      </c>
      <c r="O744" s="130">
        <v>10</v>
      </c>
      <c r="P744" s="37">
        <f t="shared" si="199"/>
        <v>1147.94</v>
      </c>
      <c r="Q744" s="38">
        <f t="shared" si="189"/>
        <v>2664.5</v>
      </c>
      <c r="R744" s="35">
        <f t="shared" si="190"/>
        <v>0</v>
      </c>
      <c r="S744" s="35">
        <f t="shared" si="191"/>
        <v>0</v>
      </c>
      <c r="T744" s="139">
        <f t="shared" si="192"/>
        <v>0</v>
      </c>
      <c r="U744" s="35">
        <f t="shared" si="193"/>
        <v>5739.7000000000007</v>
      </c>
      <c r="V744" s="39" t="str">
        <f t="shared" si="194"/>
        <v>Order specific</v>
      </c>
      <c r="W744" s="39" t="str">
        <f t="shared" si="195"/>
        <v>Order specific</v>
      </c>
      <c r="X744" s="135" t="str">
        <f t="shared" si="196"/>
        <v>B</v>
      </c>
      <c r="Y744" s="39" t="str">
        <f t="shared" si="197"/>
        <v/>
      </c>
      <c r="Z744" s="39">
        <f t="shared" si="198"/>
        <v>0</v>
      </c>
      <c r="AA744" s="119"/>
    </row>
    <row r="745" spans="1:27" x14ac:dyDescent="0.25">
      <c r="A745" s="34" t="s">
        <v>2908</v>
      </c>
      <c r="B745" s="36" t="s">
        <v>1194</v>
      </c>
      <c r="C745" s="166" t="s">
        <v>239</v>
      </c>
      <c r="D745" s="166">
        <v>202</v>
      </c>
      <c r="E745" s="166" t="s">
        <v>3608</v>
      </c>
      <c r="F745" s="167" t="s">
        <v>3608</v>
      </c>
      <c r="G745" s="36" t="s">
        <v>165</v>
      </c>
      <c r="H745" s="36" t="s">
        <v>235</v>
      </c>
      <c r="I745" s="186">
        <v>2100</v>
      </c>
      <c r="J745" s="168">
        <v>16</v>
      </c>
      <c r="K745" s="133">
        <v>34</v>
      </c>
      <c r="L745" s="150">
        <v>27.66</v>
      </c>
      <c r="M745" s="133">
        <v>0</v>
      </c>
      <c r="N745" s="133">
        <v>0</v>
      </c>
      <c r="O745" s="130">
        <v>183</v>
      </c>
      <c r="P745" s="37">
        <f t="shared" si="199"/>
        <v>442.56</v>
      </c>
      <c r="Q745" s="38">
        <f t="shared" si="189"/>
        <v>3.9890710382513661</v>
      </c>
      <c r="R745" s="35">
        <f t="shared" si="190"/>
        <v>0</v>
      </c>
      <c r="S745" s="35">
        <f t="shared" si="191"/>
        <v>0</v>
      </c>
      <c r="T745" s="139">
        <f t="shared" si="192"/>
        <v>940.44</v>
      </c>
      <c r="U745" s="35">
        <f t="shared" si="193"/>
        <v>5061.78</v>
      </c>
      <c r="V745" s="39" t="str">
        <f t="shared" si="194"/>
        <v>Order specific</v>
      </c>
      <c r="W745" s="39" t="str">
        <f t="shared" si="195"/>
        <v>Order specific</v>
      </c>
      <c r="X745" s="135" t="str">
        <f t="shared" si="196"/>
        <v>C</v>
      </c>
      <c r="Y745" s="39" t="str">
        <f t="shared" si="197"/>
        <v/>
      </c>
      <c r="Z745" s="39">
        <f t="shared" si="198"/>
        <v>0</v>
      </c>
      <c r="AA745" s="119"/>
    </row>
    <row r="746" spans="1:27" x14ac:dyDescent="0.25">
      <c r="A746" s="34" t="s">
        <v>1195</v>
      </c>
      <c r="B746" s="36" t="s">
        <v>1194</v>
      </c>
      <c r="C746" s="166" t="s">
        <v>239</v>
      </c>
      <c r="D746" s="166">
        <v>202</v>
      </c>
      <c r="E746" s="166" t="s">
        <v>3608</v>
      </c>
      <c r="F746" s="167" t="s">
        <v>3608</v>
      </c>
      <c r="G746" s="36" t="s">
        <v>165</v>
      </c>
      <c r="H746" s="36" t="s">
        <v>235</v>
      </c>
      <c r="I746" s="186">
        <v>2100</v>
      </c>
      <c r="J746" s="168">
        <v>16</v>
      </c>
      <c r="K746" s="133">
        <v>34</v>
      </c>
      <c r="L746" s="150">
        <v>27.08</v>
      </c>
      <c r="M746" s="133">
        <v>0</v>
      </c>
      <c r="N746" s="133">
        <v>0</v>
      </c>
      <c r="O746" s="130">
        <v>183</v>
      </c>
      <c r="P746" s="37">
        <f t="shared" si="199"/>
        <v>433.28</v>
      </c>
      <c r="Q746" s="38">
        <f t="shared" si="189"/>
        <v>31.912568306010929</v>
      </c>
      <c r="R746" s="35">
        <f t="shared" si="190"/>
        <v>0</v>
      </c>
      <c r="S746" s="35">
        <f t="shared" si="191"/>
        <v>0</v>
      </c>
      <c r="T746" s="139">
        <f t="shared" si="192"/>
        <v>920.71999999999991</v>
      </c>
      <c r="U746" s="35">
        <f t="shared" si="193"/>
        <v>4955.6399999999994</v>
      </c>
      <c r="V746" s="39" t="str">
        <f t="shared" si="194"/>
        <v>Order specific</v>
      </c>
      <c r="W746" s="39" t="str">
        <f t="shared" si="195"/>
        <v>Order specific</v>
      </c>
      <c r="X746" s="135" t="str">
        <f t="shared" si="196"/>
        <v>C</v>
      </c>
      <c r="Y746" s="39" t="str">
        <f t="shared" si="197"/>
        <v/>
      </c>
      <c r="Z746" s="39">
        <f t="shared" si="198"/>
        <v>0</v>
      </c>
      <c r="AA746" s="119"/>
    </row>
    <row r="747" spans="1:27" x14ac:dyDescent="0.25">
      <c r="A747" s="34" t="s">
        <v>1196</v>
      </c>
      <c r="B747" s="36" t="s">
        <v>1194</v>
      </c>
      <c r="C747" s="166" t="s">
        <v>239</v>
      </c>
      <c r="D747" s="166">
        <v>202</v>
      </c>
      <c r="E747" s="166" t="s">
        <v>3608</v>
      </c>
      <c r="F747" s="167" t="s">
        <v>3608</v>
      </c>
      <c r="G747" s="36" t="s">
        <v>165</v>
      </c>
      <c r="H747" s="36" t="s">
        <v>235</v>
      </c>
      <c r="I747" s="186">
        <v>2100</v>
      </c>
      <c r="J747" s="168">
        <v>16</v>
      </c>
      <c r="K747" s="133">
        <v>34</v>
      </c>
      <c r="L747" s="150">
        <v>49.42</v>
      </c>
      <c r="M747" s="133">
        <v>0</v>
      </c>
      <c r="N747" s="133">
        <v>0</v>
      </c>
      <c r="O747" s="130">
        <v>182</v>
      </c>
      <c r="P747" s="37">
        <f t="shared" si="199"/>
        <v>790.72</v>
      </c>
      <c r="Q747" s="38">
        <f t="shared" si="189"/>
        <v>32.087912087912088</v>
      </c>
      <c r="R747" s="35">
        <f t="shared" si="190"/>
        <v>0</v>
      </c>
      <c r="S747" s="35">
        <f t="shared" si="191"/>
        <v>0</v>
      </c>
      <c r="T747" s="139">
        <f t="shared" si="192"/>
        <v>1680.28</v>
      </c>
      <c r="U747" s="35">
        <f t="shared" si="193"/>
        <v>8994.44</v>
      </c>
      <c r="V747" s="39" t="str">
        <f t="shared" si="194"/>
        <v>Order specific</v>
      </c>
      <c r="W747" s="39" t="str">
        <f t="shared" si="195"/>
        <v>Order specific</v>
      </c>
      <c r="X747" s="135" t="str">
        <f t="shared" si="196"/>
        <v>C</v>
      </c>
      <c r="Y747" s="39" t="str">
        <f t="shared" si="197"/>
        <v/>
      </c>
      <c r="Z747" s="39">
        <f t="shared" si="198"/>
        <v>0</v>
      </c>
      <c r="AA747" s="119"/>
    </row>
    <row r="748" spans="1:27" x14ac:dyDescent="0.25">
      <c r="A748" s="34" t="s">
        <v>2909</v>
      </c>
      <c r="B748" s="36" t="s">
        <v>18</v>
      </c>
      <c r="C748" s="166" t="s">
        <v>276</v>
      </c>
      <c r="D748" s="166">
        <v>202</v>
      </c>
      <c r="E748" s="166" t="s">
        <v>3608</v>
      </c>
      <c r="F748" s="167" t="s">
        <v>3608</v>
      </c>
      <c r="G748" s="36" t="s">
        <v>165</v>
      </c>
      <c r="H748" s="36" t="s">
        <v>235</v>
      </c>
      <c r="I748" s="186">
        <v>2100</v>
      </c>
      <c r="J748" s="168">
        <v>2</v>
      </c>
      <c r="K748" s="133">
        <v>0</v>
      </c>
      <c r="L748" s="150">
        <v>88.15</v>
      </c>
      <c r="M748" s="133">
        <v>0</v>
      </c>
      <c r="N748" s="133">
        <v>0</v>
      </c>
      <c r="O748" s="130">
        <v>12</v>
      </c>
      <c r="P748" s="37">
        <f t="shared" si="199"/>
        <v>176.3</v>
      </c>
      <c r="Q748" s="38">
        <f t="shared" si="189"/>
        <v>486.66666666666663</v>
      </c>
      <c r="R748" s="35">
        <f t="shared" si="190"/>
        <v>0</v>
      </c>
      <c r="S748" s="35">
        <f t="shared" si="191"/>
        <v>0</v>
      </c>
      <c r="T748" s="139">
        <f t="shared" si="192"/>
        <v>0</v>
      </c>
      <c r="U748" s="35">
        <f t="shared" si="193"/>
        <v>1057.8000000000002</v>
      </c>
      <c r="V748" s="39" t="str">
        <f t="shared" si="194"/>
        <v>Order specific</v>
      </c>
      <c r="W748" s="39" t="str">
        <f t="shared" si="195"/>
        <v>Order specific</v>
      </c>
      <c r="X748" s="135" t="str">
        <f t="shared" si="196"/>
        <v>C</v>
      </c>
      <c r="Y748" s="39" t="str">
        <f t="shared" si="197"/>
        <v/>
      </c>
      <c r="Z748" s="39">
        <f t="shared" si="198"/>
        <v>0</v>
      </c>
      <c r="AA748" s="119"/>
    </row>
    <row r="749" spans="1:27" x14ac:dyDescent="0.25">
      <c r="A749" s="34" t="s">
        <v>2910</v>
      </c>
      <c r="B749" s="36" t="s">
        <v>1197</v>
      </c>
      <c r="C749" s="166" t="s">
        <v>276</v>
      </c>
      <c r="D749" s="166">
        <v>202</v>
      </c>
      <c r="E749" s="166" t="s">
        <v>3608</v>
      </c>
      <c r="F749" s="167" t="s">
        <v>3608</v>
      </c>
      <c r="G749" s="36" t="s">
        <v>165</v>
      </c>
      <c r="H749" s="36" t="s">
        <v>235</v>
      </c>
      <c r="I749" s="186">
        <v>2100</v>
      </c>
      <c r="J749" s="168">
        <v>1</v>
      </c>
      <c r="K749" s="133">
        <v>0</v>
      </c>
      <c r="L749" s="150">
        <v>98</v>
      </c>
      <c r="M749" s="133">
        <v>0</v>
      </c>
      <c r="N749" s="133">
        <v>0</v>
      </c>
      <c r="O749" s="130">
        <v>12</v>
      </c>
      <c r="P749" s="37">
        <f t="shared" si="199"/>
        <v>98</v>
      </c>
      <c r="Q749" s="38">
        <f t="shared" si="189"/>
        <v>60.833333333333329</v>
      </c>
      <c r="R749" s="35">
        <f t="shared" si="190"/>
        <v>0</v>
      </c>
      <c r="S749" s="35">
        <f t="shared" si="191"/>
        <v>0</v>
      </c>
      <c r="T749" s="139">
        <f t="shared" si="192"/>
        <v>0</v>
      </c>
      <c r="U749" s="35">
        <f t="shared" si="193"/>
        <v>1176</v>
      </c>
      <c r="V749" s="39" t="str">
        <f t="shared" si="194"/>
        <v>Order specific</v>
      </c>
      <c r="W749" s="39" t="str">
        <f t="shared" si="195"/>
        <v>Order specific</v>
      </c>
      <c r="X749" s="135" t="str">
        <f t="shared" si="196"/>
        <v>C</v>
      </c>
      <c r="Y749" s="39" t="str">
        <f t="shared" si="197"/>
        <v/>
      </c>
      <c r="Z749" s="39">
        <f t="shared" si="198"/>
        <v>0</v>
      </c>
      <c r="AA749" s="119"/>
    </row>
    <row r="750" spans="1:27" x14ac:dyDescent="0.25">
      <c r="A750" s="34" t="s">
        <v>1198</v>
      </c>
      <c r="B750" s="36" t="s">
        <v>248</v>
      </c>
      <c r="C750" s="166" t="s">
        <v>197</v>
      </c>
      <c r="D750" s="166">
        <v>202</v>
      </c>
      <c r="E750" s="166" t="s">
        <v>3608</v>
      </c>
      <c r="F750" s="167" t="s">
        <v>3608</v>
      </c>
      <c r="G750" s="36" t="s">
        <v>249</v>
      </c>
      <c r="H750" s="36" t="s">
        <v>249</v>
      </c>
      <c r="I750" s="186" t="s">
        <v>197</v>
      </c>
      <c r="J750" s="168">
        <v>23</v>
      </c>
      <c r="K750" s="133">
        <v>0</v>
      </c>
      <c r="L750" s="150">
        <v>6.44</v>
      </c>
      <c r="M750" s="133">
        <v>0</v>
      </c>
      <c r="N750" s="133">
        <v>0</v>
      </c>
      <c r="O750" s="130">
        <v>451</v>
      </c>
      <c r="P750" s="37">
        <f t="shared" si="199"/>
        <v>148.12</v>
      </c>
      <c r="Q750" s="38">
        <f t="shared" si="189"/>
        <v>0.80931263858093128</v>
      </c>
      <c r="R750" s="35">
        <f t="shared" si="190"/>
        <v>0</v>
      </c>
      <c r="S750" s="35">
        <f t="shared" si="191"/>
        <v>0</v>
      </c>
      <c r="T750" s="139">
        <f t="shared" si="192"/>
        <v>0</v>
      </c>
      <c r="U750" s="35">
        <f t="shared" si="193"/>
        <v>2904.44</v>
      </c>
      <c r="V750" s="39" t="str">
        <f t="shared" si="194"/>
        <v>&lt;15 days</v>
      </c>
      <c r="W750" s="39">
        <f t="shared" si="195"/>
        <v>3</v>
      </c>
      <c r="X750" s="135" t="str">
        <f t="shared" si="196"/>
        <v>C</v>
      </c>
      <c r="Y750" s="39">
        <f t="shared" si="197"/>
        <v>21</v>
      </c>
      <c r="Z750" s="39">
        <f t="shared" si="198"/>
        <v>0</v>
      </c>
      <c r="AA750" s="119"/>
    </row>
    <row r="751" spans="1:27" x14ac:dyDescent="0.25">
      <c r="A751" s="34" t="s">
        <v>2911</v>
      </c>
      <c r="B751" s="36" t="s">
        <v>1199</v>
      </c>
      <c r="C751" s="166" t="s">
        <v>243</v>
      </c>
      <c r="D751" s="166">
        <v>219</v>
      </c>
      <c r="E751" s="166" t="s">
        <v>3608</v>
      </c>
      <c r="F751" s="167" t="s">
        <v>3608</v>
      </c>
      <c r="G751" s="36" t="s">
        <v>244</v>
      </c>
      <c r="H751" s="36" t="s">
        <v>2370</v>
      </c>
      <c r="I751" s="186">
        <v>2600</v>
      </c>
      <c r="J751" s="168">
        <v>569</v>
      </c>
      <c r="K751" s="133">
        <v>600</v>
      </c>
      <c r="L751" s="150">
        <v>20.059999999999999</v>
      </c>
      <c r="M751" s="133">
        <v>0</v>
      </c>
      <c r="N751" s="133">
        <v>300</v>
      </c>
      <c r="O751" s="130">
        <v>8390</v>
      </c>
      <c r="P751" s="37">
        <f t="shared" si="199"/>
        <v>11414.14</v>
      </c>
      <c r="Q751" s="38">
        <f t="shared" si="189"/>
        <v>1.0005959475566151</v>
      </c>
      <c r="R751" s="35">
        <f t="shared" si="190"/>
        <v>0</v>
      </c>
      <c r="S751" s="35">
        <f t="shared" si="191"/>
        <v>3009</v>
      </c>
      <c r="T751" s="139">
        <f t="shared" si="192"/>
        <v>12036</v>
      </c>
      <c r="U751" s="35">
        <f t="shared" si="193"/>
        <v>168303.4</v>
      </c>
      <c r="V751" s="39" t="str">
        <f t="shared" si="194"/>
        <v>&lt;15 days</v>
      </c>
      <c r="W751" s="39">
        <f t="shared" si="195"/>
        <v>2</v>
      </c>
      <c r="X751" s="135" t="str">
        <f t="shared" si="196"/>
        <v>A</v>
      </c>
      <c r="Y751" s="39">
        <f t="shared" si="197"/>
        <v>14</v>
      </c>
      <c r="Z751" s="39">
        <f t="shared" si="198"/>
        <v>0</v>
      </c>
      <c r="AA751" s="119"/>
    </row>
    <row r="752" spans="1:27" x14ac:dyDescent="0.25">
      <c r="A752" s="34" t="s">
        <v>1200</v>
      </c>
      <c r="B752" s="36" t="s">
        <v>263</v>
      </c>
      <c r="C752" s="166" t="s">
        <v>419</v>
      </c>
      <c r="D752" s="166">
        <v>212</v>
      </c>
      <c r="E752" s="166" t="s">
        <v>3608</v>
      </c>
      <c r="F752" s="167" t="s">
        <v>3608</v>
      </c>
      <c r="G752" s="36" t="s">
        <v>165</v>
      </c>
      <c r="H752" s="36" t="s">
        <v>235</v>
      </c>
      <c r="I752" s="186">
        <v>2100</v>
      </c>
      <c r="J752" s="168">
        <v>27</v>
      </c>
      <c r="K752" s="133">
        <v>0</v>
      </c>
      <c r="L752" s="150">
        <v>20</v>
      </c>
      <c r="M752" s="133">
        <v>0</v>
      </c>
      <c r="N752" s="133">
        <v>0</v>
      </c>
      <c r="O752" s="130">
        <v>12</v>
      </c>
      <c r="P752" s="37">
        <f t="shared" si="199"/>
        <v>540</v>
      </c>
      <c r="Q752" s="38">
        <f t="shared" si="189"/>
        <v>17307.083333333332</v>
      </c>
      <c r="R752" s="35">
        <f t="shared" si="190"/>
        <v>0</v>
      </c>
      <c r="S752" s="35">
        <f t="shared" si="191"/>
        <v>0</v>
      </c>
      <c r="T752" s="139">
        <f t="shared" si="192"/>
        <v>0</v>
      </c>
      <c r="U752" s="35">
        <f t="shared" si="193"/>
        <v>240</v>
      </c>
      <c r="V752" s="39" t="str">
        <f t="shared" si="194"/>
        <v>Order specific</v>
      </c>
      <c r="W752" s="39" t="str">
        <f t="shared" si="195"/>
        <v>Order specific</v>
      </c>
      <c r="X752" s="135" t="str">
        <f t="shared" si="196"/>
        <v>C</v>
      </c>
      <c r="Y752" s="39" t="str">
        <f t="shared" si="197"/>
        <v/>
      </c>
      <c r="Z752" s="39">
        <f t="shared" si="198"/>
        <v>0</v>
      </c>
      <c r="AA752" s="119"/>
    </row>
    <row r="753" spans="1:27" x14ac:dyDescent="0.25">
      <c r="A753" s="34" t="s">
        <v>1201</v>
      </c>
      <c r="B753" s="36" t="s">
        <v>1202</v>
      </c>
      <c r="C753" s="166" t="s">
        <v>276</v>
      </c>
      <c r="D753" s="166">
        <v>212</v>
      </c>
      <c r="E753" s="166" t="s">
        <v>3608</v>
      </c>
      <c r="F753" s="167" t="s">
        <v>3608</v>
      </c>
      <c r="G753" s="36" t="s">
        <v>165</v>
      </c>
      <c r="H753" s="36" t="s">
        <v>235</v>
      </c>
      <c r="I753" s="186">
        <v>2100</v>
      </c>
      <c r="J753" s="168">
        <v>1</v>
      </c>
      <c r="K753" s="133">
        <v>0</v>
      </c>
      <c r="L753" s="150">
        <v>4110.24</v>
      </c>
      <c r="M753" s="133">
        <v>0</v>
      </c>
      <c r="N753" s="133">
        <v>0</v>
      </c>
      <c r="O753" s="130">
        <v>2</v>
      </c>
      <c r="P753" s="37">
        <f t="shared" si="199"/>
        <v>4110.24</v>
      </c>
      <c r="Q753" s="38">
        <f t="shared" si="189"/>
        <v>4927.5</v>
      </c>
      <c r="R753" s="35">
        <f t="shared" si="190"/>
        <v>0</v>
      </c>
      <c r="S753" s="35">
        <f t="shared" si="191"/>
        <v>0</v>
      </c>
      <c r="T753" s="139">
        <f t="shared" si="192"/>
        <v>0</v>
      </c>
      <c r="U753" s="35">
        <f t="shared" si="193"/>
        <v>8220.48</v>
      </c>
      <c r="V753" s="39" t="str">
        <f t="shared" si="194"/>
        <v>Order specific</v>
      </c>
      <c r="W753" s="39" t="str">
        <f t="shared" si="195"/>
        <v>Order specific</v>
      </c>
      <c r="X753" s="135" t="str">
        <f t="shared" si="196"/>
        <v>B</v>
      </c>
      <c r="Y753" s="39" t="str">
        <f t="shared" si="197"/>
        <v/>
      </c>
      <c r="Z753" s="39">
        <f t="shared" si="198"/>
        <v>0</v>
      </c>
      <c r="AA753" s="119"/>
    </row>
    <row r="754" spans="1:27" x14ac:dyDescent="0.25">
      <c r="A754" s="34" t="s">
        <v>2912</v>
      </c>
      <c r="B754" s="36" t="s">
        <v>1203</v>
      </c>
      <c r="C754" s="166" t="s">
        <v>276</v>
      </c>
      <c r="D754" s="166">
        <v>202</v>
      </c>
      <c r="E754" s="166" t="s">
        <v>3608</v>
      </c>
      <c r="F754" s="167" t="s">
        <v>3608</v>
      </c>
      <c r="G754" s="36" t="s">
        <v>165</v>
      </c>
      <c r="H754" s="36" t="s">
        <v>235</v>
      </c>
      <c r="I754" s="186">
        <v>2100</v>
      </c>
      <c r="J754" s="168">
        <v>13</v>
      </c>
      <c r="K754" s="133">
        <v>0</v>
      </c>
      <c r="L754" s="150">
        <v>150</v>
      </c>
      <c r="M754" s="133">
        <v>0</v>
      </c>
      <c r="N754" s="133">
        <v>0</v>
      </c>
      <c r="O754" s="130">
        <v>14</v>
      </c>
      <c r="P754" s="37">
        <f t="shared" si="199"/>
        <v>1950</v>
      </c>
      <c r="Q754" s="38">
        <f t="shared" si="189"/>
        <v>26.071428571428569</v>
      </c>
      <c r="R754" s="35">
        <f t="shared" si="190"/>
        <v>0</v>
      </c>
      <c r="S754" s="35">
        <f t="shared" si="191"/>
        <v>0</v>
      </c>
      <c r="T754" s="139">
        <f t="shared" si="192"/>
        <v>0</v>
      </c>
      <c r="U754" s="35">
        <f t="shared" si="193"/>
        <v>2100</v>
      </c>
      <c r="V754" s="39" t="str">
        <f t="shared" si="194"/>
        <v>Order specific</v>
      </c>
      <c r="W754" s="39" t="str">
        <f t="shared" si="195"/>
        <v>Order specific</v>
      </c>
      <c r="X754" s="135" t="str">
        <f t="shared" si="196"/>
        <v>B</v>
      </c>
      <c r="Y754" s="39" t="str">
        <f t="shared" si="197"/>
        <v/>
      </c>
      <c r="Z754" s="39">
        <f t="shared" si="198"/>
        <v>0</v>
      </c>
      <c r="AA754" s="119"/>
    </row>
    <row r="755" spans="1:27" x14ac:dyDescent="0.25">
      <c r="A755" s="34" t="s">
        <v>1204</v>
      </c>
      <c r="B755" s="36" t="s">
        <v>1205</v>
      </c>
      <c r="C755" s="166" t="s">
        <v>276</v>
      </c>
      <c r="D755" s="166">
        <v>202</v>
      </c>
      <c r="E755" s="166" t="s">
        <v>3608</v>
      </c>
      <c r="F755" s="167" t="s">
        <v>3608</v>
      </c>
      <c r="G755" s="36" t="s">
        <v>165</v>
      </c>
      <c r="H755" s="36" t="s">
        <v>235</v>
      </c>
      <c r="I755" s="186">
        <v>2100</v>
      </c>
      <c r="J755" s="168">
        <v>2</v>
      </c>
      <c r="K755" s="133">
        <v>0</v>
      </c>
      <c r="L755" s="150">
        <v>1184.5899999999999</v>
      </c>
      <c r="M755" s="133">
        <v>0</v>
      </c>
      <c r="N755" s="133">
        <v>0</v>
      </c>
      <c r="O755" s="130">
        <v>10</v>
      </c>
      <c r="P755" s="37">
        <f t="shared" si="199"/>
        <v>2369.1799999999998</v>
      </c>
      <c r="Q755" s="38">
        <f t="shared" si="189"/>
        <v>474.5</v>
      </c>
      <c r="R755" s="35">
        <f t="shared" si="190"/>
        <v>0</v>
      </c>
      <c r="S755" s="35">
        <f t="shared" si="191"/>
        <v>0</v>
      </c>
      <c r="T755" s="139">
        <f t="shared" si="192"/>
        <v>0</v>
      </c>
      <c r="U755" s="35">
        <f t="shared" si="193"/>
        <v>11845.9</v>
      </c>
      <c r="V755" s="39" t="str">
        <f t="shared" si="194"/>
        <v>Order specific</v>
      </c>
      <c r="W755" s="39" t="str">
        <f t="shared" si="195"/>
        <v>Order specific</v>
      </c>
      <c r="X755" s="135" t="str">
        <f t="shared" si="196"/>
        <v>B</v>
      </c>
      <c r="Y755" s="39" t="str">
        <f t="shared" si="197"/>
        <v/>
      </c>
      <c r="Z755" s="39">
        <f t="shared" si="198"/>
        <v>0</v>
      </c>
      <c r="AA755" s="119"/>
    </row>
    <row r="756" spans="1:27" x14ac:dyDescent="0.25">
      <c r="A756" s="34" t="s">
        <v>1206</v>
      </c>
      <c r="B756" s="36" t="s">
        <v>1207</v>
      </c>
      <c r="C756" s="166" t="s">
        <v>197</v>
      </c>
      <c r="D756" s="166">
        <v>212</v>
      </c>
      <c r="E756" s="166" t="s">
        <v>3608</v>
      </c>
      <c r="F756" s="167" t="s">
        <v>3608</v>
      </c>
      <c r="G756" s="36" t="s">
        <v>249</v>
      </c>
      <c r="H756" s="36" t="s">
        <v>249</v>
      </c>
      <c r="I756" s="186" t="s">
        <v>197</v>
      </c>
      <c r="J756" s="168">
        <v>119</v>
      </c>
      <c r="K756" s="133">
        <v>0</v>
      </c>
      <c r="L756" s="150">
        <v>165.67</v>
      </c>
      <c r="M756" s="133">
        <v>0</v>
      </c>
      <c r="N756" s="133">
        <v>0</v>
      </c>
      <c r="O756" s="130">
        <v>10460</v>
      </c>
      <c r="P756" s="37">
        <f t="shared" si="199"/>
        <v>19714.73</v>
      </c>
      <c r="Q756" s="38">
        <f t="shared" si="189"/>
        <v>6.9789674952198857E-2</v>
      </c>
      <c r="R756" s="35">
        <f t="shared" si="190"/>
        <v>0</v>
      </c>
      <c r="S756" s="35">
        <f t="shared" si="191"/>
        <v>0</v>
      </c>
      <c r="T756" s="139">
        <f t="shared" si="192"/>
        <v>0</v>
      </c>
      <c r="U756" s="35">
        <f t="shared" si="193"/>
        <v>1732908.2</v>
      </c>
      <c r="V756" s="39" t="str">
        <f t="shared" si="194"/>
        <v>&lt;15 days</v>
      </c>
      <c r="W756" s="39">
        <f t="shared" si="195"/>
        <v>1</v>
      </c>
      <c r="X756" s="135" t="str">
        <f t="shared" si="196"/>
        <v>A</v>
      </c>
      <c r="Y756" s="39">
        <f t="shared" si="197"/>
        <v>7</v>
      </c>
      <c r="Z756" s="39">
        <f t="shared" si="198"/>
        <v>0</v>
      </c>
      <c r="AA756" s="119"/>
    </row>
    <row r="757" spans="1:27" x14ac:dyDescent="0.25">
      <c r="A757" s="34" t="s">
        <v>1208</v>
      </c>
      <c r="B757" s="36" t="s">
        <v>1209</v>
      </c>
      <c r="C757" s="166" t="s">
        <v>197</v>
      </c>
      <c r="D757" s="166">
        <v>212</v>
      </c>
      <c r="E757" s="166" t="s">
        <v>3608</v>
      </c>
      <c r="F757" s="167" t="s">
        <v>3608</v>
      </c>
      <c r="G757" s="36" t="s">
        <v>249</v>
      </c>
      <c r="H757" s="36" t="s">
        <v>249</v>
      </c>
      <c r="I757" s="186" t="s">
        <v>197</v>
      </c>
      <c r="J757" s="168">
        <v>174</v>
      </c>
      <c r="K757" s="133">
        <v>0</v>
      </c>
      <c r="L757" s="150">
        <v>273.69</v>
      </c>
      <c r="M757" s="133">
        <v>0</v>
      </c>
      <c r="N757" s="133">
        <v>0</v>
      </c>
      <c r="O757" s="130">
        <v>5348</v>
      </c>
      <c r="P757" s="37">
        <f t="shared" si="199"/>
        <v>47622.06</v>
      </c>
      <c r="Q757" s="38">
        <f t="shared" si="189"/>
        <v>8.1217277486910984</v>
      </c>
      <c r="R757" s="35">
        <f t="shared" si="190"/>
        <v>0</v>
      </c>
      <c r="S757" s="35">
        <f t="shared" si="191"/>
        <v>0</v>
      </c>
      <c r="T757" s="139">
        <f t="shared" si="192"/>
        <v>0</v>
      </c>
      <c r="U757" s="35">
        <f t="shared" si="193"/>
        <v>1463694.1199999999</v>
      </c>
      <c r="V757" s="39" t="str">
        <f t="shared" si="194"/>
        <v>&lt;15 days</v>
      </c>
      <c r="W757" s="39">
        <f t="shared" si="195"/>
        <v>1</v>
      </c>
      <c r="X757" s="135" t="str">
        <f t="shared" si="196"/>
        <v>A</v>
      </c>
      <c r="Y757" s="39">
        <f t="shared" si="197"/>
        <v>7</v>
      </c>
      <c r="Z757" s="39">
        <f t="shared" si="198"/>
        <v>4341.0136304915368</v>
      </c>
      <c r="AA757" s="119"/>
    </row>
    <row r="758" spans="1:27" x14ac:dyDescent="0.25">
      <c r="A758" s="34" t="s">
        <v>1210</v>
      </c>
      <c r="B758" s="36" t="s">
        <v>1211</v>
      </c>
      <c r="C758" s="166" t="s">
        <v>197</v>
      </c>
      <c r="D758" s="166">
        <v>212</v>
      </c>
      <c r="E758" s="166" t="s">
        <v>3608</v>
      </c>
      <c r="F758" s="167" t="s">
        <v>3608</v>
      </c>
      <c r="G758" s="36" t="s">
        <v>249</v>
      </c>
      <c r="H758" s="36" t="s">
        <v>249</v>
      </c>
      <c r="I758" s="186" t="s">
        <v>197</v>
      </c>
      <c r="J758" s="168">
        <v>45</v>
      </c>
      <c r="K758" s="133">
        <v>0</v>
      </c>
      <c r="L758" s="150">
        <v>360.97</v>
      </c>
      <c r="M758" s="133">
        <v>0</v>
      </c>
      <c r="N758" s="133">
        <v>0</v>
      </c>
      <c r="O758" s="130">
        <v>5477</v>
      </c>
      <c r="P758" s="37">
        <f t="shared" si="199"/>
        <v>16243.650000000001</v>
      </c>
      <c r="Q758" s="38">
        <f t="shared" si="189"/>
        <v>11.595764104436734</v>
      </c>
      <c r="R758" s="35">
        <f t="shared" si="190"/>
        <v>0</v>
      </c>
      <c r="S758" s="35">
        <f t="shared" si="191"/>
        <v>0</v>
      </c>
      <c r="T758" s="139">
        <f t="shared" si="192"/>
        <v>0</v>
      </c>
      <c r="U758" s="35">
        <f t="shared" si="193"/>
        <v>1977032.6900000002</v>
      </c>
      <c r="V758" s="39" t="str">
        <f t="shared" si="194"/>
        <v>&lt;15 days</v>
      </c>
      <c r="W758" s="39">
        <f t="shared" si="195"/>
        <v>1</v>
      </c>
      <c r="X758" s="135" t="str">
        <f t="shared" si="196"/>
        <v>A</v>
      </c>
      <c r="Y758" s="39">
        <f t="shared" si="197"/>
        <v>7</v>
      </c>
      <c r="Z758" s="39">
        <f t="shared" si="198"/>
        <v>4248.9920223429372</v>
      </c>
      <c r="AA758" s="119"/>
    </row>
    <row r="759" spans="1:27" x14ac:dyDescent="0.25">
      <c r="A759" s="34" t="s">
        <v>1212</v>
      </c>
      <c r="B759" s="36" t="s">
        <v>1213</v>
      </c>
      <c r="C759" s="166" t="s">
        <v>197</v>
      </c>
      <c r="D759" s="166">
        <v>202</v>
      </c>
      <c r="E759" s="166" t="s">
        <v>3608</v>
      </c>
      <c r="F759" s="167" t="s">
        <v>3608</v>
      </c>
      <c r="G759" s="36" t="s">
        <v>249</v>
      </c>
      <c r="H759" s="36" t="s">
        <v>249</v>
      </c>
      <c r="I759" s="186" t="s">
        <v>197</v>
      </c>
      <c r="J759" s="168">
        <v>36</v>
      </c>
      <c r="K759" s="133">
        <v>0</v>
      </c>
      <c r="L759" s="150">
        <v>360.17</v>
      </c>
      <c r="M759" s="133">
        <v>0</v>
      </c>
      <c r="N759" s="133">
        <v>0</v>
      </c>
      <c r="O759" s="130">
        <v>177</v>
      </c>
      <c r="P759" s="37">
        <f t="shared" si="199"/>
        <v>12966.12</v>
      </c>
      <c r="Q759" s="38">
        <f t="shared" si="189"/>
        <v>92.796610169491515</v>
      </c>
      <c r="R759" s="35">
        <f t="shared" si="190"/>
        <v>0</v>
      </c>
      <c r="S759" s="35">
        <f t="shared" si="191"/>
        <v>0</v>
      </c>
      <c r="T759" s="139">
        <f t="shared" si="192"/>
        <v>0</v>
      </c>
      <c r="U759" s="35">
        <f t="shared" si="193"/>
        <v>63750.090000000004</v>
      </c>
      <c r="V759" s="39" t="str">
        <f t="shared" si="194"/>
        <v>&gt;90 days</v>
      </c>
      <c r="W759" s="39">
        <f t="shared" si="195"/>
        <v>2</v>
      </c>
      <c r="X759" s="135" t="str">
        <f t="shared" si="196"/>
        <v>A</v>
      </c>
      <c r="Y759" s="39">
        <f t="shared" si="197"/>
        <v>14</v>
      </c>
      <c r="Z759" s="39">
        <f t="shared" si="198"/>
        <v>7266.5688841643841</v>
      </c>
      <c r="AA759" s="119"/>
    </row>
    <row r="760" spans="1:27" x14ac:dyDescent="0.25">
      <c r="A760" s="34" t="s">
        <v>1214</v>
      </c>
      <c r="B760" s="36" t="s">
        <v>1215</v>
      </c>
      <c r="C760" s="166" t="s">
        <v>197</v>
      </c>
      <c r="D760" s="166">
        <v>212</v>
      </c>
      <c r="E760" s="166" t="s">
        <v>3608</v>
      </c>
      <c r="F760" s="167" t="s">
        <v>3608</v>
      </c>
      <c r="G760" s="36" t="s">
        <v>249</v>
      </c>
      <c r="H760" s="36" t="s">
        <v>249</v>
      </c>
      <c r="I760" s="186" t="s">
        <v>197</v>
      </c>
      <c r="J760" s="168">
        <v>171</v>
      </c>
      <c r="K760" s="133">
        <v>0</v>
      </c>
      <c r="L760" s="150">
        <v>80.489999999999995</v>
      </c>
      <c r="M760" s="133">
        <v>0</v>
      </c>
      <c r="N760" s="133">
        <v>0</v>
      </c>
      <c r="O760" s="130">
        <v>17687</v>
      </c>
      <c r="P760" s="37">
        <f t="shared" si="199"/>
        <v>13763.789999999999</v>
      </c>
      <c r="Q760" s="38">
        <f t="shared" si="189"/>
        <v>0.74291852773223277</v>
      </c>
      <c r="R760" s="35">
        <f t="shared" si="190"/>
        <v>0</v>
      </c>
      <c r="S760" s="35">
        <f t="shared" si="191"/>
        <v>0</v>
      </c>
      <c r="T760" s="139">
        <f t="shared" si="192"/>
        <v>0</v>
      </c>
      <c r="U760" s="35">
        <f t="shared" si="193"/>
        <v>1423626.63</v>
      </c>
      <c r="V760" s="39" t="str">
        <f t="shared" si="194"/>
        <v>&lt;15 days</v>
      </c>
      <c r="W760" s="39">
        <f t="shared" si="195"/>
        <v>1</v>
      </c>
      <c r="X760" s="135" t="str">
        <f t="shared" si="196"/>
        <v>A</v>
      </c>
      <c r="Y760" s="39">
        <f t="shared" si="197"/>
        <v>7</v>
      </c>
      <c r="Z760" s="39">
        <f t="shared" si="198"/>
        <v>0</v>
      </c>
      <c r="AA760" s="119"/>
    </row>
    <row r="761" spans="1:27" x14ac:dyDescent="0.25">
      <c r="A761" s="34" t="s">
        <v>1216</v>
      </c>
      <c r="B761" s="36" t="s">
        <v>1217</v>
      </c>
      <c r="C761" s="166" t="s">
        <v>197</v>
      </c>
      <c r="D761" s="166">
        <v>212</v>
      </c>
      <c r="E761" s="166" t="s">
        <v>3608</v>
      </c>
      <c r="F761" s="167" t="s">
        <v>3608</v>
      </c>
      <c r="G761" s="36" t="s">
        <v>249</v>
      </c>
      <c r="H761" s="36" t="s">
        <v>249</v>
      </c>
      <c r="I761" s="186" t="s">
        <v>197</v>
      </c>
      <c r="J761" s="168">
        <v>757</v>
      </c>
      <c r="K761" s="133">
        <v>0</v>
      </c>
      <c r="L761" s="150">
        <v>139.72999999999999</v>
      </c>
      <c r="M761" s="133">
        <v>0</v>
      </c>
      <c r="N761" s="133">
        <v>0</v>
      </c>
      <c r="O761" s="130">
        <v>43827</v>
      </c>
      <c r="P761" s="37">
        <f t="shared" si="199"/>
        <v>105775.60999999999</v>
      </c>
      <c r="Q761" s="38">
        <f t="shared" si="189"/>
        <v>1.4241221165035254</v>
      </c>
      <c r="R761" s="35">
        <f t="shared" si="190"/>
        <v>0</v>
      </c>
      <c r="S761" s="35">
        <f t="shared" si="191"/>
        <v>0</v>
      </c>
      <c r="T761" s="139">
        <f t="shared" si="192"/>
        <v>0</v>
      </c>
      <c r="U761" s="35">
        <f t="shared" si="193"/>
        <v>6123946.71</v>
      </c>
      <c r="V761" s="39" t="str">
        <f t="shared" si="194"/>
        <v>&lt;15 days</v>
      </c>
      <c r="W761" s="39">
        <f t="shared" si="195"/>
        <v>1</v>
      </c>
      <c r="X761" s="135" t="str">
        <f t="shared" si="196"/>
        <v>A</v>
      </c>
      <c r="Y761" s="39">
        <f t="shared" si="197"/>
        <v>7</v>
      </c>
      <c r="Z761" s="39">
        <f t="shared" si="198"/>
        <v>0</v>
      </c>
      <c r="AA761" s="119"/>
    </row>
    <row r="762" spans="1:27" x14ac:dyDescent="0.25">
      <c r="A762" s="34" t="s">
        <v>1218</v>
      </c>
      <c r="B762" s="36" t="s">
        <v>900</v>
      </c>
      <c r="C762" s="166" t="s">
        <v>419</v>
      </c>
      <c r="D762" s="166">
        <v>202</v>
      </c>
      <c r="E762" s="166" t="s">
        <v>3608</v>
      </c>
      <c r="F762" s="167" t="s">
        <v>3608</v>
      </c>
      <c r="G762" s="36" t="s">
        <v>165</v>
      </c>
      <c r="H762" s="36" t="s">
        <v>235</v>
      </c>
      <c r="I762" s="186">
        <v>2100</v>
      </c>
      <c r="J762" s="168">
        <v>12</v>
      </c>
      <c r="K762" s="133">
        <v>0</v>
      </c>
      <c r="L762" s="150">
        <v>178.63</v>
      </c>
      <c r="M762" s="133">
        <v>0</v>
      </c>
      <c r="N762" s="133">
        <v>0</v>
      </c>
      <c r="O762" s="130">
        <v>8</v>
      </c>
      <c r="P762" s="37">
        <f t="shared" si="199"/>
        <v>2143.56</v>
      </c>
      <c r="Q762" s="38">
        <f t="shared" si="189"/>
        <v>34538.125</v>
      </c>
      <c r="R762" s="35">
        <f t="shared" si="190"/>
        <v>0</v>
      </c>
      <c r="S762" s="35">
        <f t="shared" si="191"/>
        <v>0</v>
      </c>
      <c r="T762" s="139">
        <f t="shared" si="192"/>
        <v>0</v>
      </c>
      <c r="U762" s="35">
        <f t="shared" si="193"/>
        <v>1429.04</v>
      </c>
      <c r="V762" s="39" t="str">
        <f t="shared" si="194"/>
        <v>Order specific</v>
      </c>
      <c r="W762" s="39" t="str">
        <f t="shared" si="195"/>
        <v>Order specific</v>
      </c>
      <c r="X762" s="135" t="str">
        <f t="shared" si="196"/>
        <v>B</v>
      </c>
      <c r="Y762" s="39" t="str">
        <f t="shared" si="197"/>
        <v/>
      </c>
      <c r="Z762" s="39">
        <f t="shared" si="198"/>
        <v>0</v>
      </c>
      <c r="AA762" s="119"/>
    </row>
    <row r="763" spans="1:27" x14ac:dyDescent="0.25">
      <c r="A763" s="34" t="s">
        <v>1219</v>
      </c>
      <c r="B763" s="36" t="s">
        <v>1220</v>
      </c>
      <c r="C763" s="166" t="s">
        <v>197</v>
      </c>
      <c r="D763" s="166">
        <v>202</v>
      </c>
      <c r="E763" s="166" t="s">
        <v>3608</v>
      </c>
      <c r="F763" s="167" t="s">
        <v>3608</v>
      </c>
      <c r="G763" s="36" t="s">
        <v>249</v>
      </c>
      <c r="H763" s="36" t="s">
        <v>249</v>
      </c>
      <c r="I763" s="186" t="s">
        <v>197</v>
      </c>
      <c r="J763" s="168">
        <v>24</v>
      </c>
      <c r="K763" s="133">
        <v>0</v>
      </c>
      <c r="L763" s="150">
        <v>28.21</v>
      </c>
      <c r="M763" s="133">
        <v>0</v>
      </c>
      <c r="N763" s="133">
        <v>0</v>
      </c>
      <c r="O763" s="130">
        <v>451</v>
      </c>
      <c r="P763" s="37">
        <f t="shared" si="199"/>
        <v>677.04</v>
      </c>
      <c r="Q763" s="38">
        <f t="shared" si="189"/>
        <v>9.7117516629711744</v>
      </c>
      <c r="R763" s="35">
        <f t="shared" si="190"/>
        <v>0</v>
      </c>
      <c r="S763" s="35">
        <f t="shared" si="191"/>
        <v>0</v>
      </c>
      <c r="T763" s="139">
        <f t="shared" si="192"/>
        <v>0</v>
      </c>
      <c r="U763" s="35">
        <f t="shared" si="193"/>
        <v>12722.710000000001</v>
      </c>
      <c r="V763" s="39" t="str">
        <f t="shared" si="194"/>
        <v>&lt;15 days</v>
      </c>
      <c r="W763" s="39">
        <f t="shared" si="195"/>
        <v>2</v>
      </c>
      <c r="X763" s="135" t="str">
        <f t="shared" si="196"/>
        <v>C</v>
      </c>
      <c r="Y763" s="39">
        <f t="shared" si="197"/>
        <v>14</v>
      </c>
      <c r="Z763" s="39">
        <f t="shared" si="198"/>
        <v>0</v>
      </c>
      <c r="AA763" s="119"/>
    </row>
    <row r="764" spans="1:27" x14ac:dyDescent="0.25">
      <c r="A764" s="34" t="s">
        <v>1221</v>
      </c>
      <c r="B764" s="36" t="s">
        <v>1222</v>
      </c>
      <c r="C764" s="166" t="s">
        <v>197</v>
      </c>
      <c r="D764" s="166">
        <v>202</v>
      </c>
      <c r="E764" s="166" t="s">
        <v>3608</v>
      </c>
      <c r="F764" s="167" t="s">
        <v>3608</v>
      </c>
      <c r="G764" s="36" t="s">
        <v>249</v>
      </c>
      <c r="H764" s="36" t="s">
        <v>249</v>
      </c>
      <c r="I764" s="186" t="s">
        <v>197</v>
      </c>
      <c r="J764" s="168">
        <v>75</v>
      </c>
      <c r="K764" s="133">
        <v>0</v>
      </c>
      <c r="L764" s="150">
        <v>25.5</v>
      </c>
      <c r="M764" s="133">
        <v>0</v>
      </c>
      <c r="N764" s="133">
        <v>0</v>
      </c>
      <c r="O764" s="130">
        <v>1374</v>
      </c>
      <c r="P764" s="37">
        <f t="shared" si="199"/>
        <v>1912.5</v>
      </c>
      <c r="Q764" s="38">
        <f t="shared" si="189"/>
        <v>6.3755458515283836</v>
      </c>
      <c r="R764" s="35">
        <f t="shared" si="190"/>
        <v>0</v>
      </c>
      <c r="S764" s="35">
        <f t="shared" si="191"/>
        <v>0</v>
      </c>
      <c r="T764" s="139">
        <f t="shared" si="192"/>
        <v>0</v>
      </c>
      <c r="U764" s="35">
        <f t="shared" si="193"/>
        <v>35037</v>
      </c>
      <c r="V764" s="39" t="str">
        <f t="shared" si="194"/>
        <v>&lt;15 days</v>
      </c>
      <c r="W764" s="39">
        <f t="shared" si="195"/>
        <v>2</v>
      </c>
      <c r="X764" s="135" t="str">
        <f t="shared" si="196"/>
        <v>B</v>
      </c>
      <c r="Y764" s="39">
        <f t="shared" si="197"/>
        <v>14</v>
      </c>
      <c r="Z764" s="39">
        <f t="shared" si="198"/>
        <v>0</v>
      </c>
      <c r="AA764" s="119"/>
    </row>
    <row r="765" spans="1:27" x14ac:dyDescent="0.25">
      <c r="A765" s="34" t="s">
        <v>1223</v>
      </c>
      <c r="B765" s="36" t="s">
        <v>1224</v>
      </c>
      <c r="C765" s="166" t="s">
        <v>257</v>
      </c>
      <c r="D765" s="166">
        <v>202</v>
      </c>
      <c r="E765" s="166" t="s">
        <v>3608</v>
      </c>
      <c r="F765" s="167" t="s">
        <v>3608</v>
      </c>
      <c r="G765" s="36" t="s">
        <v>165</v>
      </c>
      <c r="H765" s="36" t="s">
        <v>235</v>
      </c>
      <c r="I765" s="186">
        <v>2100</v>
      </c>
      <c r="J765" s="168">
        <v>28</v>
      </c>
      <c r="K765" s="133">
        <v>10</v>
      </c>
      <c r="L765" s="150">
        <v>41.91</v>
      </c>
      <c r="M765" s="133">
        <v>0</v>
      </c>
      <c r="N765" s="133">
        <v>0</v>
      </c>
      <c r="O765" s="130">
        <v>66</v>
      </c>
      <c r="P765" s="37">
        <f t="shared" si="199"/>
        <v>1173.48</v>
      </c>
      <c r="Q765" s="38">
        <f t="shared" si="189"/>
        <v>414.77272727272731</v>
      </c>
      <c r="R765" s="35">
        <f t="shared" si="190"/>
        <v>0</v>
      </c>
      <c r="S765" s="35">
        <f t="shared" si="191"/>
        <v>0</v>
      </c>
      <c r="T765" s="139">
        <f t="shared" si="192"/>
        <v>419.09999999999997</v>
      </c>
      <c r="U765" s="35">
        <f t="shared" si="193"/>
        <v>2766.06</v>
      </c>
      <c r="V765" s="39" t="str">
        <f t="shared" si="194"/>
        <v>Order specific</v>
      </c>
      <c r="W765" s="39" t="str">
        <f t="shared" si="195"/>
        <v>Order specific</v>
      </c>
      <c r="X765" s="135" t="str">
        <f t="shared" si="196"/>
        <v>B</v>
      </c>
      <c r="Y765" s="39" t="str">
        <f t="shared" si="197"/>
        <v/>
      </c>
      <c r="Z765" s="39">
        <f t="shared" si="198"/>
        <v>0</v>
      </c>
      <c r="AA765" s="119"/>
    </row>
    <row r="766" spans="1:27" x14ac:dyDescent="0.25">
      <c r="A766" s="34" t="s">
        <v>1225</v>
      </c>
      <c r="B766" s="36" t="s">
        <v>1226</v>
      </c>
      <c r="C766" s="166" t="s">
        <v>257</v>
      </c>
      <c r="D766" s="166">
        <v>202</v>
      </c>
      <c r="E766" s="166" t="s">
        <v>3608</v>
      </c>
      <c r="F766" s="167" t="s">
        <v>3608</v>
      </c>
      <c r="G766" s="36" t="s">
        <v>165</v>
      </c>
      <c r="H766" s="36" t="s">
        <v>235</v>
      </c>
      <c r="I766" s="186">
        <v>2100</v>
      </c>
      <c r="J766" s="168">
        <v>2</v>
      </c>
      <c r="K766" s="133">
        <v>0</v>
      </c>
      <c r="L766" s="150">
        <v>506.71</v>
      </c>
      <c r="M766" s="133">
        <v>0</v>
      </c>
      <c r="N766" s="133">
        <v>0</v>
      </c>
      <c r="O766" s="130">
        <v>0</v>
      </c>
      <c r="P766" s="37">
        <f t="shared" si="199"/>
        <v>1013.42</v>
      </c>
      <c r="Q766" s="38" t="str">
        <f t="shared" si="189"/>
        <v/>
      </c>
      <c r="R766" s="35">
        <f t="shared" si="190"/>
        <v>0</v>
      </c>
      <c r="S766" s="35">
        <f t="shared" si="191"/>
        <v>0</v>
      </c>
      <c r="T766" s="139">
        <f t="shared" si="192"/>
        <v>0</v>
      </c>
      <c r="U766" s="35">
        <f t="shared" si="193"/>
        <v>0</v>
      </c>
      <c r="V766" s="39" t="str">
        <f t="shared" si="194"/>
        <v>Order specific</v>
      </c>
      <c r="W766" s="39" t="str">
        <f t="shared" si="195"/>
        <v>Order specific</v>
      </c>
      <c r="X766" s="135" t="str">
        <f t="shared" si="196"/>
        <v>B</v>
      </c>
      <c r="Y766" s="39" t="str">
        <f t="shared" si="197"/>
        <v/>
      </c>
      <c r="Z766" s="39">
        <f t="shared" si="198"/>
        <v>0</v>
      </c>
      <c r="AA766" s="119"/>
    </row>
    <row r="767" spans="1:27" x14ac:dyDescent="0.25">
      <c r="A767" s="34" t="s">
        <v>1227</v>
      </c>
      <c r="B767" s="36" t="s">
        <v>1228</v>
      </c>
      <c r="C767" s="166" t="s">
        <v>333</v>
      </c>
      <c r="D767" s="166">
        <v>105</v>
      </c>
      <c r="E767" s="166" t="s">
        <v>3608</v>
      </c>
      <c r="F767" s="167" t="s">
        <v>3608</v>
      </c>
      <c r="G767" s="36" t="s">
        <v>165</v>
      </c>
      <c r="H767" s="36" t="s">
        <v>235</v>
      </c>
      <c r="I767" s="186">
        <v>2100</v>
      </c>
      <c r="J767" s="168">
        <v>78</v>
      </c>
      <c r="K767" s="133">
        <v>0</v>
      </c>
      <c r="L767" s="150">
        <v>75</v>
      </c>
      <c r="M767" s="133">
        <v>0</v>
      </c>
      <c r="N767" s="133">
        <v>0</v>
      </c>
      <c r="O767" s="130">
        <v>22</v>
      </c>
      <c r="P767" s="37">
        <f t="shared" si="199"/>
        <v>5850</v>
      </c>
      <c r="Q767" s="38">
        <f t="shared" si="189"/>
        <v>33.18181818181818</v>
      </c>
      <c r="R767" s="35">
        <f t="shared" si="190"/>
        <v>0</v>
      </c>
      <c r="S767" s="35">
        <f t="shared" si="191"/>
        <v>0</v>
      </c>
      <c r="T767" s="139">
        <f t="shared" si="192"/>
        <v>0</v>
      </c>
      <c r="U767" s="35">
        <f t="shared" si="193"/>
        <v>1650</v>
      </c>
      <c r="V767" s="39" t="str">
        <f t="shared" si="194"/>
        <v>Order specific</v>
      </c>
      <c r="W767" s="39" t="str">
        <f t="shared" si="195"/>
        <v>Order specific</v>
      </c>
      <c r="X767" s="135" t="str">
        <f t="shared" si="196"/>
        <v>B</v>
      </c>
      <c r="Y767" s="39" t="str">
        <f t="shared" si="197"/>
        <v/>
      </c>
      <c r="Z767" s="39">
        <f t="shared" si="198"/>
        <v>0</v>
      </c>
      <c r="AA767" s="119"/>
    </row>
    <row r="768" spans="1:27" x14ac:dyDescent="0.25">
      <c r="A768" s="34" t="s">
        <v>1229</v>
      </c>
      <c r="B768" s="36" t="s">
        <v>897</v>
      </c>
      <c r="C768" s="166" t="s">
        <v>243</v>
      </c>
      <c r="D768" s="166">
        <v>202</v>
      </c>
      <c r="E768" s="166" t="s">
        <v>3608</v>
      </c>
      <c r="F768" s="167" t="s">
        <v>3608</v>
      </c>
      <c r="G768" s="36" t="s">
        <v>244</v>
      </c>
      <c r="H768" s="36" t="s">
        <v>2370</v>
      </c>
      <c r="I768" s="186">
        <v>2600</v>
      </c>
      <c r="J768" s="168">
        <v>59</v>
      </c>
      <c r="K768" s="133">
        <v>87</v>
      </c>
      <c r="L768" s="150">
        <v>12.5</v>
      </c>
      <c r="M768" s="133">
        <v>0</v>
      </c>
      <c r="N768" s="133">
        <v>20</v>
      </c>
      <c r="O768" s="130">
        <v>459</v>
      </c>
      <c r="P768" s="37">
        <f t="shared" si="199"/>
        <v>737.5</v>
      </c>
      <c r="Q768" s="38">
        <f t="shared" si="189"/>
        <v>62.026143790849673</v>
      </c>
      <c r="R768" s="35">
        <f t="shared" si="190"/>
        <v>0</v>
      </c>
      <c r="S768" s="35">
        <f t="shared" si="191"/>
        <v>125</v>
      </c>
      <c r="T768" s="139">
        <f t="shared" si="192"/>
        <v>1087.5</v>
      </c>
      <c r="U768" s="35">
        <f t="shared" si="193"/>
        <v>5737.5</v>
      </c>
      <c r="V768" s="39" t="str">
        <f t="shared" si="194"/>
        <v>&lt;90 days</v>
      </c>
      <c r="W768" s="39">
        <f t="shared" si="195"/>
        <v>3</v>
      </c>
      <c r="X768" s="135" t="str">
        <f t="shared" si="196"/>
        <v>C</v>
      </c>
      <c r="Y768" s="39">
        <f t="shared" si="197"/>
        <v>21</v>
      </c>
      <c r="Z768" s="39">
        <f t="shared" si="198"/>
        <v>321.95255532139095</v>
      </c>
      <c r="AA768" s="119"/>
    </row>
    <row r="769" spans="1:27" x14ac:dyDescent="0.25">
      <c r="A769" s="34" t="s">
        <v>2913</v>
      </c>
      <c r="B769" s="36" t="s">
        <v>1230</v>
      </c>
      <c r="C769" s="166" t="s">
        <v>419</v>
      </c>
      <c r="D769" s="166">
        <v>202</v>
      </c>
      <c r="E769" s="166" t="s">
        <v>3608</v>
      </c>
      <c r="F769" s="167" t="s">
        <v>3608</v>
      </c>
      <c r="G769" s="36" t="s">
        <v>165</v>
      </c>
      <c r="H769" s="36" t="s">
        <v>235</v>
      </c>
      <c r="I769" s="186">
        <v>2100</v>
      </c>
      <c r="J769" s="168">
        <v>2</v>
      </c>
      <c r="K769" s="133">
        <v>0</v>
      </c>
      <c r="L769" s="150">
        <v>17.25</v>
      </c>
      <c r="M769" s="133">
        <v>0</v>
      </c>
      <c r="N769" s="133">
        <v>0</v>
      </c>
      <c r="O769" s="130">
        <v>49</v>
      </c>
      <c r="P769" s="37">
        <f t="shared" si="199"/>
        <v>34.5</v>
      </c>
      <c r="Q769" s="38">
        <f t="shared" si="189"/>
        <v>439.48979591836735</v>
      </c>
      <c r="R769" s="35">
        <f t="shared" si="190"/>
        <v>0</v>
      </c>
      <c r="S769" s="35">
        <f t="shared" si="191"/>
        <v>0</v>
      </c>
      <c r="T769" s="139">
        <f t="shared" si="192"/>
        <v>0</v>
      </c>
      <c r="U769" s="35">
        <f t="shared" si="193"/>
        <v>845.25</v>
      </c>
      <c r="V769" s="39" t="str">
        <f t="shared" si="194"/>
        <v>Order specific</v>
      </c>
      <c r="W769" s="39" t="str">
        <f t="shared" si="195"/>
        <v>Order specific</v>
      </c>
      <c r="X769" s="135" t="str">
        <f t="shared" si="196"/>
        <v>C</v>
      </c>
      <c r="Y769" s="39" t="str">
        <f t="shared" si="197"/>
        <v/>
      </c>
      <c r="Z769" s="39">
        <f t="shared" si="198"/>
        <v>0</v>
      </c>
      <c r="AA769" s="119"/>
    </row>
    <row r="770" spans="1:27" x14ac:dyDescent="0.25">
      <c r="A770" s="34" t="s">
        <v>1231</v>
      </c>
      <c r="B770" s="36" t="s">
        <v>1232</v>
      </c>
      <c r="C770" s="166" t="s">
        <v>257</v>
      </c>
      <c r="D770" s="166">
        <v>212</v>
      </c>
      <c r="E770" s="166" t="s">
        <v>3608</v>
      </c>
      <c r="F770" s="167" t="s">
        <v>3608</v>
      </c>
      <c r="G770" s="36" t="s">
        <v>165</v>
      </c>
      <c r="H770" s="36" t="s">
        <v>235</v>
      </c>
      <c r="I770" s="186">
        <v>2100</v>
      </c>
      <c r="J770" s="168">
        <v>210</v>
      </c>
      <c r="K770" s="133">
        <v>0</v>
      </c>
      <c r="L770" s="150">
        <v>79.45</v>
      </c>
      <c r="M770" s="133">
        <v>0</v>
      </c>
      <c r="N770" s="133">
        <v>0</v>
      </c>
      <c r="O770" s="130">
        <v>874</v>
      </c>
      <c r="P770" s="37">
        <f t="shared" si="199"/>
        <v>16684.5</v>
      </c>
      <c r="Q770" s="38">
        <f t="shared" ref="Q770:Q833" si="200">+IF(O770=0,"",J769/O770*365)</f>
        <v>0.83524027459954231</v>
      </c>
      <c r="R770" s="35">
        <f t="shared" ref="R770:R833" si="201">+L770*M770</f>
        <v>0</v>
      </c>
      <c r="S770" s="35">
        <f t="shared" ref="S770:S833" si="202">+L770*N770/2</f>
        <v>0</v>
      </c>
      <c r="T770" s="139">
        <f t="shared" ref="T770:T833" si="203">+L770*K770</f>
        <v>0</v>
      </c>
      <c r="U770" s="35">
        <f t="shared" ref="U770:U833" si="204">+L770*O770</f>
        <v>69439.3</v>
      </c>
      <c r="V770" s="39" t="str">
        <f t="shared" ref="V770:V833" si="205">IF(G770="Order specific",G770,IF(O770="","Not moving",IF(Q770&lt;15,"&lt;15 days",IF(Q770&lt;30,"&lt;30 days",IF(Q770&lt;90,"&lt;90 days","&gt;90 days")))))</f>
        <v>Order specific</v>
      </c>
      <c r="W770" s="39" t="str">
        <f t="shared" ref="W770:W833" si="206">IF(G770="Order specific",G770,IF(U770=0,4,IF(U770&gt;PERCENTILE(U:U,0.9),1,IF(U770&gt;PERCENTILE(U:U,0.6),2,3))))</f>
        <v>Order specific</v>
      </c>
      <c r="X770" s="135" t="str">
        <f t="shared" ref="X770:X833" si="207">IF(P770=0,"D",IF(P770&gt;PERCENTILE(P:P,0.9),"A",IF(P770&gt;PERCENTILE(P:P,0.6),"B","C")))</f>
        <v>A</v>
      </c>
      <c r="Y770" s="39" t="str">
        <f t="shared" ref="Y770:Y833" si="208">+IF(W770="Order Specific","",IF(W770=4,0,W770*7+IF(I770="Imported",14,0)))</f>
        <v/>
      </c>
      <c r="Z770" s="39">
        <f t="shared" ref="Z770:Z833" si="209">(IF(Y770="",0,IF(Y770=0,P770,P770-IF(Q770&gt;Y770,P770/Q770*Y770,P770))))*66%</f>
        <v>0</v>
      </c>
      <c r="AA770" s="119"/>
    </row>
    <row r="771" spans="1:27" x14ac:dyDescent="0.25">
      <c r="A771" s="34" t="s">
        <v>1233</v>
      </c>
      <c r="B771" s="36" t="s">
        <v>1234</v>
      </c>
      <c r="C771" s="166" t="s">
        <v>243</v>
      </c>
      <c r="D771" s="166">
        <v>202</v>
      </c>
      <c r="E771" s="166" t="s">
        <v>3608</v>
      </c>
      <c r="F771" s="167" t="s">
        <v>3608</v>
      </c>
      <c r="G771" s="36" t="s">
        <v>244</v>
      </c>
      <c r="H771" s="36" t="s">
        <v>2370</v>
      </c>
      <c r="I771" s="186">
        <v>2600</v>
      </c>
      <c r="J771" s="168">
        <v>37</v>
      </c>
      <c r="K771" s="133">
        <v>36</v>
      </c>
      <c r="L771" s="150">
        <v>27.39</v>
      </c>
      <c r="M771" s="133">
        <v>0</v>
      </c>
      <c r="N771" s="133">
        <v>12</v>
      </c>
      <c r="O771" s="130">
        <v>441</v>
      </c>
      <c r="P771" s="37">
        <f t="shared" ref="P771:P834" si="210">+L771*J771</f>
        <v>1013.4300000000001</v>
      </c>
      <c r="Q771" s="38">
        <f t="shared" si="200"/>
        <v>173.8095238095238</v>
      </c>
      <c r="R771" s="35">
        <f t="shared" si="201"/>
        <v>0</v>
      </c>
      <c r="S771" s="35">
        <f t="shared" si="202"/>
        <v>164.34</v>
      </c>
      <c r="T771" s="139">
        <f t="shared" si="203"/>
        <v>986.04</v>
      </c>
      <c r="U771" s="35">
        <f t="shared" si="204"/>
        <v>12078.99</v>
      </c>
      <c r="V771" s="39" t="str">
        <f t="shared" si="205"/>
        <v>&gt;90 days</v>
      </c>
      <c r="W771" s="39">
        <f t="shared" si="206"/>
        <v>2</v>
      </c>
      <c r="X771" s="135" t="str">
        <f t="shared" si="207"/>
        <v>B</v>
      </c>
      <c r="Y771" s="39">
        <f t="shared" si="208"/>
        <v>14</v>
      </c>
      <c r="Z771" s="39">
        <f t="shared" si="209"/>
        <v>614.98819528767126</v>
      </c>
      <c r="AA771" s="119"/>
    </row>
    <row r="772" spans="1:27" x14ac:dyDescent="0.25">
      <c r="A772" s="34" t="s">
        <v>1235</v>
      </c>
      <c r="B772" s="36" t="s">
        <v>1236</v>
      </c>
      <c r="C772" s="166" t="s">
        <v>977</v>
      </c>
      <c r="D772" s="166">
        <v>212</v>
      </c>
      <c r="E772" s="166" t="s">
        <v>3608</v>
      </c>
      <c r="F772" s="167" t="s">
        <v>3608</v>
      </c>
      <c r="G772" s="36" t="s">
        <v>165</v>
      </c>
      <c r="H772" s="36" t="s">
        <v>235</v>
      </c>
      <c r="I772" s="186">
        <v>2100</v>
      </c>
      <c r="J772" s="168">
        <v>1</v>
      </c>
      <c r="K772" s="133">
        <v>0</v>
      </c>
      <c r="L772" s="150">
        <v>271.82</v>
      </c>
      <c r="M772" s="133">
        <v>0</v>
      </c>
      <c r="N772" s="133">
        <v>0</v>
      </c>
      <c r="O772" s="130">
        <v>55</v>
      </c>
      <c r="P772" s="37">
        <f t="shared" si="210"/>
        <v>271.82</v>
      </c>
      <c r="Q772" s="38">
        <f t="shared" si="200"/>
        <v>245.54545454545453</v>
      </c>
      <c r="R772" s="35">
        <f t="shared" si="201"/>
        <v>0</v>
      </c>
      <c r="S772" s="35">
        <f t="shared" si="202"/>
        <v>0</v>
      </c>
      <c r="T772" s="139">
        <f t="shared" si="203"/>
        <v>0</v>
      </c>
      <c r="U772" s="35">
        <f t="shared" si="204"/>
        <v>14950.1</v>
      </c>
      <c r="V772" s="39" t="str">
        <f t="shared" si="205"/>
        <v>Order specific</v>
      </c>
      <c r="W772" s="39" t="str">
        <f t="shared" si="206"/>
        <v>Order specific</v>
      </c>
      <c r="X772" s="135" t="str">
        <f t="shared" si="207"/>
        <v>C</v>
      </c>
      <c r="Y772" s="39" t="str">
        <f t="shared" si="208"/>
        <v/>
      </c>
      <c r="Z772" s="39">
        <f t="shared" si="209"/>
        <v>0</v>
      </c>
      <c r="AA772" s="119"/>
    </row>
    <row r="773" spans="1:27" x14ac:dyDescent="0.25">
      <c r="A773" s="34" t="s">
        <v>1237</v>
      </c>
      <c r="B773" s="36" t="s">
        <v>1238</v>
      </c>
      <c r="C773" s="166" t="s">
        <v>977</v>
      </c>
      <c r="D773" s="166">
        <v>212</v>
      </c>
      <c r="E773" s="166" t="s">
        <v>3608</v>
      </c>
      <c r="F773" s="167" t="s">
        <v>3608</v>
      </c>
      <c r="G773" s="36" t="s">
        <v>165</v>
      </c>
      <c r="H773" s="36" t="s">
        <v>235</v>
      </c>
      <c r="I773" s="186">
        <v>2100</v>
      </c>
      <c r="J773" s="168">
        <v>1</v>
      </c>
      <c r="K773" s="133">
        <v>0</v>
      </c>
      <c r="L773" s="150">
        <v>314.77</v>
      </c>
      <c r="M773" s="133">
        <v>0</v>
      </c>
      <c r="N773" s="133">
        <v>0</v>
      </c>
      <c r="O773" s="130">
        <v>1</v>
      </c>
      <c r="P773" s="37">
        <f t="shared" si="210"/>
        <v>314.77</v>
      </c>
      <c r="Q773" s="38">
        <f t="shared" si="200"/>
        <v>365</v>
      </c>
      <c r="R773" s="35">
        <f t="shared" si="201"/>
        <v>0</v>
      </c>
      <c r="S773" s="35">
        <f t="shared" si="202"/>
        <v>0</v>
      </c>
      <c r="T773" s="139">
        <f t="shared" si="203"/>
        <v>0</v>
      </c>
      <c r="U773" s="35">
        <f t="shared" si="204"/>
        <v>314.77</v>
      </c>
      <c r="V773" s="39" t="str">
        <f t="shared" si="205"/>
        <v>Order specific</v>
      </c>
      <c r="W773" s="39" t="str">
        <f t="shared" si="206"/>
        <v>Order specific</v>
      </c>
      <c r="X773" s="135" t="str">
        <f t="shared" si="207"/>
        <v>C</v>
      </c>
      <c r="Y773" s="39" t="str">
        <f t="shared" si="208"/>
        <v/>
      </c>
      <c r="Z773" s="39">
        <f t="shared" si="209"/>
        <v>0</v>
      </c>
      <c r="AA773" s="119"/>
    </row>
    <row r="774" spans="1:27" x14ac:dyDescent="0.25">
      <c r="A774" s="34" t="s">
        <v>1239</v>
      </c>
      <c r="B774" s="36" t="s">
        <v>1240</v>
      </c>
      <c r="C774" s="166" t="s">
        <v>977</v>
      </c>
      <c r="D774" s="166">
        <v>212</v>
      </c>
      <c r="E774" s="166" t="s">
        <v>3608</v>
      </c>
      <c r="F774" s="167" t="s">
        <v>3608</v>
      </c>
      <c r="G774" s="36" t="s">
        <v>165</v>
      </c>
      <c r="H774" s="36" t="s">
        <v>235</v>
      </c>
      <c r="I774" s="186">
        <v>2100</v>
      </c>
      <c r="J774" s="168">
        <v>1</v>
      </c>
      <c r="K774" s="133">
        <v>0</v>
      </c>
      <c r="L774" s="150">
        <v>836.67</v>
      </c>
      <c r="M774" s="133">
        <v>0</v>
      </c>
      <c r="N774" s="133">
        <v>0</v>
      </c>
      <c r="O774" s="130">
        <v>13</v>
      </c>
      <c r="P774" s="37">
        <f t="shared" si="210"/>
        <v>836.67</v>
      </c>
      <c r="Q774" s="38">
        <f t="shared" si="200"/>
        <v>28.07692307692308</v>
      </c>
      <c r="R774" s="35">
        <f t="shared" si="201"/>
        <v>0</v>
      </c>
      <c r="S774" s="35">
        <f t="shared" si="202"/>
        <v>0</v>
      </c>
      <c r="T774" s="139">
        <f t="shared" si="203"/>
        <v>0</v>
      </c>
      <c r="U774" s="35">
        <f t="shared" si="204"/>
        <v>10876.71</v>
      </c>
      <c r="V774" s="39" t="str">
        <f t="shared" si="205"/>
        <v>Order specific</v>
      </c>
      <c r="W774" s="39" t="str">
        <f t="shared" si="206"/>
        <v>Order specific</v>
      </c>
      <c r="X774" s="135" t="str">
        <f t="shared" si="207"/>
        <v>C</v>
      </c>
      <c r="Y774" s="39" t="str">
        <f t="shared" si="208"/>
        <v/>
      </c>
      <c r="Z774" s="39">
        <f t="shared" si="209"/>
        <v>0</v>
      </c>
      <c r="AA774" s="119"/>
    </row>
    <row r="775" spans="1:27" x14ac:dyDescent="0.25">
      <c r="A775" s="34" t="s">
        <v>1241</v>
      </c>
      <c r="B775" s="36" t="s">
        <v>1242</v>
      </c>
      <c r="C775" s="166" t="s">
        <v>977</v>
      </c>
      <c r="D775" s="166">
        <v>212</v>
      </c>
      <c r="E775" s="166" t="s">
        <v>3608</v>
      </c>
      <c r="F775" s="167" t="s">
        <v>3608</v>
      </c>
      <c r="G775" s="36" t="s">
        <v>165</v>
      </c>
      <c r="H775" s="36" t="s">
        <v>235</v>
      </c>
      <c r="I775" s="186">
        <v>2100</v>
      </c>
      <c r="J775" s="168">
        <v>1</v>
      </c>
      <c r="K775" s="133">
        <v>5</v>
      </c>
      <c r="L775" s="150">
        <v>1518.24</v>
      </c>
      <c r="M775" s="133">
        <v>0</v>
      </c>
      <c r="N775" s="133">
        <v>0</v>
      </c>
      <c r="O775" s="130">
        <v>23</v>
      </c>
      <c r="P775" s="37">
        <f t="shared" si="210"/>
        <v>1518.24</v>
      </c>
      <c r="Q775" s="38">
        <f t="shared" si="200"/>
        <v>15.869565217391305</v>
      </c>
      <c r="R775" s="35">
        <f t="shared" si="201"/>
        <v>0</v>
      </c>
      <c r="S775" s="35">
        <f t="shared" si="202"/>
        <v>0</v>
      </c>
      <c r="T775" s="139">
        <f t="shared" si="203"/>
        <v>7591.2</v>
      </c>
      <c r="U775" s="35">
        <f t="shared" si="204"/>
        <v>34919.519999999997</v>
      </c>
      <c r="V775" s="39" t="str">
        <f t="shared" si="205"/>
        <v>Order specific</v>
      </c>
      <c r="W775" s="39" t="str">
        <f t="shared" si="206"/>
        <v>Order specific</v>
      </c>
      <c r="X775" s="135" t="str">
        <f t="shared" si="207"/>
        <v>B</v>
      </c>
      <c r="Y775" s="39" t="str">
        <f t="shared" si="208"/>
        <v/>
      </c>
      <c r="Z775" s="39">
        <f t="shared" si="209"/>
        <v>0</v>
      </c>
      <c r="AA775" s="119"/>
    </row>
    <row r="776" spans="1:27" x14ac:dyDescent="0.25">
      <c r="A776" s="34" t="s">
        <v>1243</v>
      </c>
      <c r="B776" s="36" t="s">
        <v>1244</v>
      </c>
      <c r="C776" s="166" t="s">
        <v>977</v>
      </c>
      <c r="D776" s="166">
        <v>202</v>
      </c>
      <c r="E776" s="166" t="s">
        <v>3608</v>
      </c>
      <c r="F776" s="167" t="s">
        <v>3608</v>
      </c>
      <c r="G776" s="36" t="s">
        <v>165</v>
      </c>
      <c r="H776" s="36" t="s">
        <v>235</v>
      </c>
      <c r="I776" s="186">
        <v>2100</v>
      </c>
      <c r="J776" s="168">
        <v>12</v>
      </c>
      <c r="K776" s="133">
        <v>0</v>
      </c>
      <c r="L776" s="150">
        <v>2862.85</v>
      </c>
      <c r="M776" s="133">
        <v>0</v>
      </c>
      <c r="N776" s="133">
        <v>0</v>
      </c>
      <c r="O776" s="130">
        <v>0</v>
      </c>
      <c r="P776" s="37">
        <f t="shared" si="210"/>
        <v>34354.199999999997</v>
      </c>
      <c r="Q776" s="38" t="str">
        <f t="shared" si="200"/>
        <v/>
      </c>
      <c r="R776" s="35">
        <f t="shared" si="201"/>
        <v>0</v>
      </c>
      <c r="S776" s="35">
        <f t="shared" si="202"/>
        <v>0</v>
      </c>
      <c r="T776" s="139">
        <f t="shared" si="203"/>
        <v>0</v>
      </c>
      <c r="U776" s="35">
        <f t="shared" si="204"/>
        <v>0</v>
      </c>
      <c r="V776" s="39" t="str">
        <f t="shared" si="205"/>
        <v>Order specific</v>
      </c>
      <c r="W776" s="39" t="str">
        <f t="shared" si="206"/>
        <v>Order specific</v>
      </c>
      <c r="X776" s="135" t="str">
        <f t="shared" si="207"/>
        <v>A</v>
      </c>
      <c r="Y776" s="39" t="str">
        <f t="shared" si="208"/>
        <v/>
      </c>
      <c r="Z776" s="39">
        <f t="shared" si="209"/>
        <v>0</v>
      </c>
      <c r="AA776" s="119"/>
    </row>
    <row r="777" spans="1:27" x14ac:dyDescent="0.25">
      <c r="A777" s="34" t="s">
        <v>1245</v>
      </c>
      <c r="B777" s="36" t="s">
        <v>854</v>
      </c>
      <c r="C777" s="166" t="s">
        <v>333</v>
      </c>
      <c r="D777" s="166">
        <v>212</v>
      </c>
      <c r="E777" s="166" t="s">
        <v>3608</v>
      </c>
      <c r="F777" s="167" t="s">
        <v>3608</v>
      </c>
      <c r="G777" s="36" t="s">
        <v>165</v>
      </c>
      <c r="H777" s="36" t="s">
        <v>235</v>
      </c>
      <c r="I777" s="186">
        <v>2100</v>
      </c>
      <c r="J777" s="168">
        <v>1</v>
      </c>
      <c r="K777" s="133">
        <v>0</v>
      </c>
      <c r="L777" s="150">
        <v>186.83</v>
      </c>
      <c r="M777" s="133">
        <v>0</v>
      </c>
      <c r="N777" s="133">
        <v>0</v>
      </c>
      <c r="O777" s="130">
        <v>0</v>
      </c>
      <c r="P777" s="37">
        <f t="shared" si="210"/>
        <v>186.83</v>
      </c>
      <c r="Q777" s="38" t="str">
        <f t="shared" si="200"/>
        <v/>
      </c>
      <c r="R777" s="35">
        <f t="shared" si="201"/>
        <v>0</v>
      </c>
      <c r="S777" s="35">
        <f t="shared" si="202"/>
        <v>0</v>
      </c>
      <c r="T777" s="139">
        <f t="shared" si="203"/>
        <v>0</v>
      </c>
      <c r="U777" s="35">
        <f t="shared" si="204"/>
        <v>0</v>
      </c>
      <c r="V777" s="39" t="str">
        <f t="shared" si="205"/>
        <v>Order specific</v>
      </c>
      <c r="W777" s="39" t="str">
        <f t="shared" si="206"/>
        <v>Order specific</v>
      </c>
      <c r="X777" s="135" t="str">
        <f t="shared" si="207"/>
        <v>C</v>
      </c>
      <c r="Y777" s="39" t="str">
        <f t="shared" si="208"/>
        <v/>
      </c>
      <c r="Z777" s="39">
        <f t="shared" si="209"/>
        <v>0</v>
      </c>
      <c r="AA777" s="119"/>
    </row>
    <row r="778" spans="1:27" x14ac:dyDescent="0.25">
      <c r="A778" s="34" t="s">
        <v>1246</v>
      </c>
      <c r="B778" s="36" t="s">
        <v>854</v>
      </c>
      <c r="C778" s="166" t="s">
        <v>333</v>
      </c>
      <c r="D778" s="166">
        <v>212</v>
      </c>
      <c r="E778" s="166" t="s">
        <v>3608</v>
      </c>
      <c r="F778" s="167" t="s">
        <v>3608</v>
      </c>
      <c r="G778" s="36" t="s">
        <v>165</v>
      </c>
      <c r="H778" s="36" t="s">
        <v>235</v>
      </c>
      <c r="I778" s="186">
        <v>2100</v>
      </c>
      <c r="J778" s="168">
        <v>1</v>
      </c>
      <c r="K778" s="133">
        <v>0</v>
      </c>
      <c r="L778" s="150">
        <v>215.62</v>
      </c>
      <c r="M778" s="133">
        <v>0</v>
      </c>
      <c r="N778" s="133">
        <v>0</v>
      </c>
      <c r="O778" s="130">
        <v>0</v>
      </c>
      <c r="P778" s="37">
        <f t="shared" si="210"/>
        <v>215.62</v>
      </c>
      <c r="Q778" s="38" t="str">
        <f t="shared" si="200"/>
        <v/>
      </c>
      <c r="R778" s="35">
        <f t="shared" si="201"/>
        <v>0</v>
      </c>
      <c r="S778" s="35">
        <f t="shared" si="202"/>
        <v>0</v>
      </c>
      <c r="T778" s="139">
        <f t="shared" si="203"/>
        <v>0</v>
      </c>
      <c r="U778" s="35">
        <f t="shared" si="204"/>
        <v>0</v>
      </c>
      <c r="V778" s="39" t="str">
        <f t="shared" si="205"/>
        <v>Order specific</v>
      </c>
      <c r="W778" s="39" t="str">
        <f t="shared" si="206"/>
        <v>Order specific</v>
      </c>
      <c r="X778" s="135" t="str">
        <f t="shared" si="207"/>
        <v>C</v>
      </c>
      <c r="Y778" s="39" t="str">
        <f t="shared" si="208"/>
        <v/>
      </c>
      <c r="Z778" s="39">
        <f t="shared" si="209"/>
        <v>0</v>
      </c>
      <c r="AA778" s="119"/>
    </row>
    <row r="779" spans="1:27" x14ac:dyDescent="0.25">
      <c r="A779" s="34" t="s">
        <v>1247</v>
      </c>
      <c r="B779" s="36" t="s">
        <v>854</v>
      </c>
      <c r="C779" s="166" t="s">
        <v>333</v>
      </c>
      <c r="D779" s="166">
        <v>212</v>
      </c>
      <c r="E779" s="166" t="s">
        <v>3608</v>
      </c>
      <c r="F779" s="167" t="s">
        <v>3608</v>
      </c>
      <c r="G779" s="36" t="s">
        <v>165</v>
      </c>
      <c r="H779" s="36" t="s">
        <v>235</v>
      </c>
      <c r="I779" s="186">
        <v>2100</v>
      </c>
      <c r="J779" s="168">
        <v>1</v>
      </c>
      <c r="K779" s="133">
        <v>0</v>
      </c>
      <c r="L779" s="150">
        <v>215.62</v>
      </c>
      <c r="M779" s="133">
        <v>0</v>
      </c>
      <c r="N779" s="133">
        <v>0</v>
      </c>
      <c r="O779" s="130">
        <v>0</v>
      </c>
      <c r="P779" s="37">
        <f t="shared" si="210"/>
        <v>215.62</v>
      </c>
      <c r="Q779" s="38" t="str">
        <f t="shared" si="200"/>
        <v/>
      </c>
      <c r="R779" s="35">
        <f t="shared" si="201"/>
        <v>0</v>
      </c>
      <c r="S779" s="35">
        <f t="shared" si="202"/>
        <v>0</v>
      </c>
      <c r="T779" s="139">
        <f t="shared" si="203"/>
        <v>0</v>
      </c>
      <c r="U779" s="35">
        <f t="shared" si="204"/>
        <v>0</v>
      </c>
      <c r="V779" s="39" t="str">
        <f t="shared" si="205"/>
        <v>Order specific</v>
      </c>
      <c r="W779" s="39" t="str">
        <f t="shared" si="206"/>
        <v>Order specific</v>
      </c>
      <c r="X779" s="135" t="str">
        <f t="shared" si="207"/>
        <v>C</v>
      </c>
      <c r="Y779" s="39" t="str">
        <f t="shared" si="208"/>
        <v/>
      </c>
      <c r="Z779" s="39">
        <f t="shared" si="209"/>
        <v>0</v>
      </c>
      <c r="AA779" s="119"/>
    </row>
    <row r="780" spans="1:27" x14ac:dyDescent="0.25">
      <c r="A780" s="34" t="s">
        <v>1248</v>
      </c>
      <c r="B780" s="36" t="s">
        <v>854</v>
      </c>
      <c r="C780" s="166" t="s">
        <v>333</v>
      </c>
      <c r="D780" s="166">
        <v>212</v>
      </c>
      <c r="E780" s="166" t="s">
        <v>3608</v>
      </c>
      <c r="F780" s="167" t="s">
        <v>3608</v>
      </c>
      <c r="G780" s="36" t="s">
        <v>165</v>
      </c>
      <c r="H780" s="36" t="s">
        <v>235</v>
      </c>
      <c r="I780" s="186">
        <v>2100</v>
      </c>
      <c r="J780" s="168">
        <v>2</v>
      </c>
      <c r="K780" s="133">
        <v>0</v>
      </c>
      <c r="L780" s="150">
        <v>145.94</v>
      </c>
      <c r="M780" s="133">
        <v>0</v>
      </c>
      <c r="N780" s="133">
        <v>0</v>
      </c>
      <c r="O780" s="130">
        <v>0</v>
      </c>
      <c r="P780" s="37">
        <f t="shared" si="210"/>
        <v>291.88</v>
      </c>
      <c r="Q780" s="38" t="str">
        <f t="shared" si="200"/>
        <v/>
      </c>
      <c r="R780" s="35">
        <f t="shared" si="201"/>
        <v>0</v>
      </c>
      <c r="S780" s="35">
        <f t="shared" si="202"/>
        <v>0</v>
      </c>
      <c r="T780" s="139">
        <f t="shared" si="203"/>
        <v>0</v>
      </c>
      <c r="U780" s="35">
        <f t="shared" si="204"/>
        <v>0</v>
      </c>
      <c r="V780" s="39" t="str">
        <f t="shared" si="205"/>
        <v>Order specific</v>
      </c>
      <c r="W780" s="39" t="str">
        <f t="shared" si="206"/>
        <v>Order specific</v>
      </c>
      <c r="X780" s="135" t="str">
        <f t="shared" si="207"/>
        <v>C</v>
      </c>
      <c r="Y780" s="39" t="str">
        <f t="shared" si="208"/>
        <v/>
      </c>
      <c r="Z780" s="39">
        <f t="shared" si="209"/>
        <v>0</v>
      </c>
      <c r="AA780" s="119"/>
    </row>
    <row r="781" spans="1:27" x14ac:dyDescent="0.25">
      <c r="A781" s="34" t="s">
        <v>1249</v>
      </c>
      <c r="B781" s="36" t="s">
        <v>854</v>
      </c>
      <c r="C781" s="166" t="s">
        <v>333</v>
      </c>
      <c r="D781" s="166">
        <v>212</v>
      </c>
      <c r="E781" s="166" t="s">
        <v>3608</v>
      </c>
      <c r="F781" s="167" t="s">
        <v>3608</v>
      </c>
      <c r="G781" s="36" t="s">
        <v>165</v>
      </c>
      <c r="H781" s="36" t="s">
        <v>235</v>
      </c>
      <c r="I781" s="186">
        <v>2100</v>
      </c>
      <c r="J781" s="168">
        <v>2</v>
      </c>
      <c r="K781" s="133">
        <v>0</v>
      </c>
      <c r="L781" s="150">
        <v>145.94</v>
      </c>
      <c r="M781" s="133">
        <v>0</v>
      </c>
      <c r="N781" s="133">
        <v>0</v>
      </c>
      <c r="O781" s="130">
        <v>0</v>
      </c>
      <c r="P781" s="37">
        <f t="shared" si="210"/>
        <v>291.88</v>
      </c>
      <c r="Q781" s="38" t="str">
        <f t="shared" si="200"/>
        <v/>
      </c>
      <c r="R781" s="35">
        <f t="shared" si="201"/>
        <v>0</v>
      </c>
      <c r="S781" s="35">
        <f t="shared" si="202"/>
        <v>0</v>
      </c>
      <c r="T781" s="139">
        <f t="shared" si="203"/>
        <v>0</v>
      </c>
      <c r="U781" s="35">
        <f t="shared" si="204"/>
        <v>0</v>
      </c>
      <c r="V781" s="39" t="str">
        <f t="shared" si="205"/>
        <v>Order specific</v>
      </c>
      <c r="W781" s="39" t="str">
        <f t="shared" si="206"/>
        <v>Order specific</v>
      </c>
      <c r="X781" s="135" t="str">
        <f t="shared" si="207"/>
        <v>C</v>
      </c>
      <c r="Y781" s="39" t="str">
        <f t="shared" si="208"/>
        <v/>
      </c>
      <c r="Z781" s="39">
        <f t="shared" si="209"/>
        <v>0</v>
      </c>
      <c r="AA781" s="119"/>
    </row>
    <row r="782" spans="1:27" x14ac:dyDescent="0.25">
      <c r="A782" s="34" t="s">
        <v>1250</v>
      </c>
      <c r="B782" s="36" t="s">
        <v>854</v>
      </c>
      <c r="C782" s="166" t="s">
        <v>333</v>
      </c>
      <c r="D782" s="166">
        <v>212</v>
      </c>
      <c r="E782" s="166" t="s">
        <v>3608</v>
      </c>
      <c r="F782" s="167" t="s">
        <v>3608</v>
      </c>
      <c r="G782" s="36" t="s">
        <v>165</v>
      </c>
      <c r="H782" s="36" t="s">
        <v>235</v>
      </c>
      <c r="I782" s="186">
        <v>2100</v>
      </c>
      <c r="J782" s="168">
        <v>2</v>
      </c>
      <c r="K782" s="133">
        <v>0</v>
      </c>
      <c r="L782" s="150">
        <v>145.94</v>
      </c>
      <c r="M782" s="133">
        <v>0</v>
      </c>
      <c r="N782" s="133">
        <v>0</v>
      </c>
      <c r="O782" s="130">
        <v>0</v>
      </c>
      <c r="P782" s="37">
        <f t="shared" si="210"/>
        <v>291.88</v>
      </c>
      <c r="Q782" s="38" t="str">
        <f t="shared" si="200"/>
        <v/>
      </c>
      <c r="R782" s="35">
        <f t="shared" si="201"/>
        <v>0</v>
      </c>
      <c r="S782" s="35">
        <f t="shared" si="202"/>
        <v>0</v>
      </c>
      <c r="T782" s="139">
        <f t="shared" si="203"/>
        <v>0</v>
      </c>
      <c r="U782" s="35">
        <f t="shared" si="204"/>
        <v>0</v>
      </c>
      <c r="V782" s="39" t="str">
        <f t="shared" si="205"/>
        <v>Order specific</v>
      </c>
      <c r="W782" s="39" t="str">
        <f t="shared" si="206"/>
        <v>Order specific</v>
      </c>
      <c r="X782" s="135" t="str">
        <f t="shared" si="207"/>
        <v>C</v>
      </c>
      <c r="Y782" s="39" t="str">
        <f t="shared" si="208"/>
        <v/>
      </c>
      <c r="Z782" s="39">
        <f t="shared" si="209"/>
        <v>0</v>
      </c>
      <c r="AA782" s="119"/>
    </row>
    <row r="783" spans="1:27" x14ac:dyDescent="0.25">
      <c r="A783" s="34" t="s">
        <v>1251</v>
      </c>
      <c r="B783" s="36" t="s">
        <v>569</v>
      </c>
      <c r="C783" s="166" t="s">
        <v>197</v>
      </c>
      <c r="D783" s="166">
        <v>212</v>
      </c>
      <c r="E783" s="166" t="s">
        <v>3608</v>
      </c>
      <c r="F783" s="167" t="s">
        <v>3608</v>
      </c>
      <c r="G783" s="36" t="s">
        <v>249</v>
      </c>
      <c r="H783" s="36" t="s">
        <v>249</v>
      </c>
      <c r="I783" s="186" t="s">
        <v>197</v>
      </c>
      <c r="J783" s="168">
        <v>155</v>
      </c>
      <c r="K783" s="133">
        <v>0</v>
      </c>
      <c r="L783" s="150">
        <v>53.48</v>
      </c>
      <c r="M783" s="133">
        <v>0</v>
      </c>
      <c r="N783" s="133">
        <v>0</v>
      </c>
      <c r="O783" s="130">
        <v>5762</v>
      </c>
      <c r="P783" s="37">
        <f t="shared" si="210"/>
        <v>8289.4</v>
      </c>
      <c r="Q783" s="38">
        <f t="shared" si="200"/>
        <v>0.12669212079139189</v>
      </c>
      <c r="R783" s="35">
        <f t="shared" si="201"/>
        <v>0</v>
      </c>
      <c r="S783" s="35">
        <f t="shared" si="202"/>
        <v>0</v>
      </c>
      <c r="T783" s="139">
        <f t="shared" si="203"/>
        <v>0</v>
      </c>
      <c r="U783" s="35">
        <f t="shared" si="204"/>
        <v>308151.76</v>
      </c>
      <c r="V783" s="39" t="str">
        <f t="shared" si="205"/>
        <v>&lt;15 days</v>
      </c>
      <c r="W783" s="39">
        <f t="shared" si="206"/>
        <v>1</v>
      </c>
      <c r="X783" s="135" t="str">
        <f t="shared" si="207"/>
        <v>A</v>
      </c>
      <c r="Y783" s="39">
        <f t="shared" si="208"/>
        <v>7</v>
      </c>
      <c r="Z783" s="39">
        <f t="shared" si="209"/>
        <v>0</v>
      </c>
      <c r="AA783" s="119"/>
    </row>
    <row r="784" spans="1:27" x14ac:dyDescent="0.25">
      <c r="A784" s="34" t="s">
        <v>1252</v>
      </c>
      <c r="B784" s="36" t="s">
        <v>1253</v>
      </c>
      <c r="C784" s="166" t="s">
        <v>197</v>
      </c>
      <c r="D784" s="166">
        <v>212</v>
      </c>
      <c r="E784" s="166" t="s">
        <v>3608</v>
      </c>
      <c r="F784" s="167" t="s">
        <v>3608</v>
      </c>
      <c r="G784" s="36" t="s">
        <v>249</v>
      </c>
      <c r="H784" s="36" t="s">
        <v>249</v>
      </c>
      <c r="I784" s="186" t="s">
        <v>197</v>
      </c>
      <c r="J784" s="168">
        <v>10</v>
      </c>
      <c r="K784" s="133">
        <v>0</v>
      </c>
      <c r="L784" s="150">
        <v>58.15</v>
      </c>
      <c r="M784" s="133">
        <v>0</v>
      </c>
      <c r="N784" s="133">
        <v>0</v>
      </c>
      <c r="O784" s="130">
        <v>556</v>
      </c>
      <c r="P784" s="37">
        <f t="shared" si="210"/>
        <v>581.5</v>
      </c>
      <c r="Q784" s="38">
        <f t="shared" si="200"/>
        <v>101.75359712230215</v>
      </c>
      <c r="R784" s="35">
        <f t="shared" si="201"/>
        <v>0</v>
      </c>
      <c r="S784" s="35">
        <f t="shared" si="202"/>
        <v>0</v>
      </c>
      <c r="T784" s="139">
        <f t="shared" si="203"/>
        <v>0</v>
      </c>
      <c r="U784" s="35">
        <f t="shared" si="204"/>
        <v>32331.399999999998</v>
      </c>
      <c r="V784" s="39" t="str">
        <f t="shared" si="205"/>
        <v>&gt;90 days</v>
      </c>
      <c r="W784" s="39">
        <f t="shared" si="206"/>
        <v>2</v>
      </c>
      <c r="X784" s="135" t="str">
        <f t="shared" si="207"/>
        <v>C</v>
      </c>
      <c r="Y784" s="39">
        <f t="shared" si="208"/>
        <v>14</v>
      </c>
      <c r="Z784" s="39">
        <f t="shared" si="209"/>
        <v>330.98538029164826</v>
      </c>
      <c r="AA784" s="119"/>
    </row>
    <row r="785" spans="1:27" x14ac:dyDescent="0.25">
      <c r="A785" s="34" t="s">
        <v>1254</v>
      </c>
      <c r="B785" s="36" t="s">
        <v>1255</v>
      </c>
      <c r="C785" s="166" t="s">
        <v>197</v>
      </c>
      <c r="D785" s="166">
        <v>202</v>
      </c>
      <c r="E785" s="166" t="s">
        <v>3608</v>
      </c>
      <c r="F785" s="167" t="s">
        <v>3608</v>
      </c>
      <c r="G785" s="36" t="s">
        <v>249</v>
      </c>
      <c r="H785" s="36" t="s">
        <v>249</v>
      </c>
      <c r="I785" s="186" t="s">
        <v>197</v>
      </c>
      <c r="J785" s="168">
        <v>3</v>
      </c>
      <c r="K785" s="133">
        <v>0</v>
      </c>
      <c r="L785" s="150">
        <v>866.55</v>
      </c>
      <c r="M785" s="133">
        <v>0</v>
      </c>
      <c r="N785" s="133">
        <v>0</v>
      </c>
      <c r="O785" s="130">
        <v>175</v>
      </c>
      <c r="P785" s="37">
        <f t="shared" si="210"/>
        <v>2599.6499999999996</v>
      </c>
      <c r="Q785" s="38">
        <f t="shared" si="200"/>
        <v>20.857142857142858</v>
      </c>
      <c r="R785" s="35">
        <f t="shared" si="201"/>
        <v>0</v>
      </c>
      <c r="S785" s="35">
        <f t="shared" si="202"/>
        <v>0</v>
      </c>
      <c r="T785" s="139">
        <f t="shared" si="203"/>
        <v>0</v>
      </c>
      <c r="U785" s="35">
        <f t="shared" si="204"/>
        <v>151646.25</v>
      </c>
      <c r="V785" s="39" t="str">
        <f t="shared" si="205"/>
        <v>&lt;30 days</v>
      </c>
      <c r="W785" s="39">
        <f t="shared" si="206"/>
        <v>2</v>
      </c>
      <c r="X785" s="135" t="str">
        <f t="shared" si="207"/>
        <v>B</v>
      </c>
      <c r="Y785" s="39">
        <f t="shared" si="208"/>
        <v>14</v>
      </c>
      <c r="Z785" s="39">
        <f t="shared" si="209"/>
        <v>564.08843835616437</v>
      </c>
      <c r="AA785" s="119"/>
    </row>
    <row r="786" spans="1:27" x14ac:dyDescent="0.25">
      <c r="A786" s="34" t="s">
        <v>1256</v>
      </c>
      <c r="B786" s="36" t="s">
        <v>1257</v>
      </c>
      <c r="C786" s="166" t="s">
        <v>333</v>
      </c>
      <c r="D786" s="166">
        <v>202</v>
      </c>
      <c r="E786" s="166" t="s">
        <v>3608</v>
      </c>
      <c r="F786" s="167" t="s">
        <v>3608</v>
      </c>
      <c r="G786" s="36" t="s">
        <v>165</v>
      </c>
      <c r="H786" s="36" t="s">
        <v>235</v>
      </c>
      <c r="I786" s="186">
        <v>2100</v>
      </c>
      <c r="J786" s="168">
        <v>2</v>
      </c>
      <c r="K786" s="133">
        <v>0</v>
      </c>
      <c r="L786" s="150">
        <v>27.54</v>
      </c>
      <c r="M786" s="133">
        <v>0</v>
      </c>
      <c r="N786" s="133">
        <v>0</v>
      </c>
      <c r="O786" s="130">
        <v>0</v>
      </c>
      <c r="P786" s="37">
        <f t="shared" si="210"/>
        <v>55.08</v>
      </c>
      <c r="Q786" s="38" t="str">
        <f t="shared" si="200"/>
        <v/>
      </c>
      <c r="R786" s="35">
        <f t="shared" si="201"/>
        <v>0</v>
      </c>
      <c r="S786" s="35">
        <f t="shared" si="202"/>
        <v>0</v>
      </c>
      <c r="T786" s="139">
        <f t="shared" si="203"/>
        <v>0</v>
      </c>
      <c r="U786" s="35">
        <f t="shared" si="204"/>
        <v>0</v>
      </c>
      <c r="V786" s="39" t="str">
        <f t="shared" si="205"/>
        <v>Order specific</v>
      </c>
      <c r="W786" s="39" t="str">
        <f t="shared" si="206"/>
        <v>Order specific</v>
      </c>
      <c r="X786" s="135" t="str">
        <f t="shared" si="207"/>
        <v>C</v>
      </c>
      <c r="Y786" s="39" t="str">
        <f t="shared" si="208"/>
        <v/>
      </c>
      <c r="Z786" s="39">
        <f t="shared" si="209"/>
        <v>0</v>
      </c>
      <c r="AA786" s="119"/>
    </row>
    <row r="787" spans="1:27" x14ac:dyDescent="0.25">
      <c r="A787" s="34" t="s">
        <v>1258</v>
      </c>
      <c r="B787" s="36" t="s">
        <v>1259</v>
      </c>
      <c r="C787" s="166" t="s">
        <v>257</v>
      </c>
      <c r="D787" s="166">
        <v>202</v>
      </c>
      <c r="E787" s="166" t="s">
        <v>3608</v>
      </c>
      <c r="F787" s="167" t="s">
        <v>3608</v>
      </c>
      <c r="G787" s="36" t="s">
        <v>165</v>
      </c>
      <c r="H787" s="36" t="s">
        <v>235</v>
      </c>
      <c r="I787" s="186">
        <v>2100</v>
      </c>
      <c r="J787" s="168">
        <v>22</v>
      </c>
      <c r="K787" s="133">
        <v>1</v>
      </c>
      <c r="L787" s="150">
        <v>528.62</v>
      </c>
      <c r="M787" s="133">
        <v>0</v>
      </c>
      <c r="N787" s="133">
        <v>0</v>
      </c>
      <c r="O787" s="130">
        <v>1008</v>
      </c>
      <c r="P787" s="37">
        <f t="shared" si="210"/>
        <v>11629.64</v>
      </c>
      <c r="Q787" s="38">
        <f t="shared" si="200"/>
        <v>0.72420634920634919</v>
      </c>
      <c r="R787" s="35">
        <f t="shared" si="201"/>
        <v>0</v>
      </c>
      <c r="S787" s="35">
        <f t="shared" si="202"/>
        <v>0</v>
      </c>
      <c r="T787" s="139">
        <f t="shared" si="203"/>
        <v>528.62</v>
      </c>
      <c r="U787" s="35">
        <f t="shared" si="204"/>
        <v>532848.96</v>
      </c>
      <c r="V787" s="39" t="str">
        <f t="shared" si="205"/>
        <v>Order specific</v>
      </c>
      <c r="W787" s="39" t="str">
        <f t="shared" si="206"/>
        <v>Order specific</v>
      </c>
      <c r="X787" s="135" t="str">
        <f t="shared" si="207"/>
        <v>A</v>
      </c>
      <c r="Y787" s="39" t="str">
        <f t="shared" si="208"/>
        <v/>
      </c>
      <c r="Z787" s="39">
        <f t="shared" si="209"/>
        <v>0</v>
      </c>
      <c r="AA787" s="119"/>
    </row>
    <row r="788" spans="1:27" x14ac:dyDescent="0.25">
      <c r="A788" s="34" t="s">
        <v>1260</v>
      </c>
      <c r="B788" s="36" t="s">
        <v>1261</v>
      </c>
      <c r="C788" s="166" t="s">
        <v>257</v>
      </c>
      <c r="D788" s="166">
        <v>202</v>
      </c>
      <c r="E788" s="166" t="s">
        <v>3608</v>
      </c>
      <c r="F788" s="167" t="s">
        <v>3608</v>
      </c>
      <c r="G788" s="36" t="s">
        <v>165</v>
      </c>
      <c r="H788" s="36" t="s">
        <v>235</v>
      </c>
      <c r="I788" s="186">
        <v>2100</v>
      </c>
      <c r="J788" s="168">
        <v>1</v>
      </c>
      <c r="K788" s="133">
        <v>0</v>
      </c>
      <c r="L788" s="150">
        <v>122.27</v>
      </c>
      <c r="M788" s="133">
        <v>0</v>
      </c>
      <c r="N788" s="133">
        <v>0</v>
      </c>
      <c r="O788" s="130">
        <v>131</v>
      </c>
      <c r="P788" s="37">
        <f t="shared" si="210"/>
        <v>122.27</v>
      </c>
      <c r="Q788" s="38">
        <f t="shared" si="200"/>
        <v>61.297709923664122</v>
      </c>
      <c r="R788" s="35">
        <f t="shared" si="201"/>
        <v>0</v>
      </c>
      <c r="S788" s="35">
        <f t="shared" si="202"/>
        <v>0</v>
      </c>
      <c r="T788" s="139">
        <f t="shared" si="203"/>
        <v>0</v>
      </c>
      <c r="U788" s="35">
        <f t="shared" si="204"/>
        <v>16017.369999999999</v>
      </c>
      <c r="V788" s="39" t="str">
        <f t="shared" si="205"/>
        <v>Order specific</v>
      </c>
      <c r="W788" s="39" t="str">
        <f t="shared" si="206"/>
        <v>Order specific</v>
      </c>
      <c r="X788" s="135" t="str">
        <f t="shared" si="207"/>
        <v>C</v>
      </c>
      <c r="Y788" s="39" t="str">
        <f t="shared" si="208"/>
        <v/>
      </c>
      <c r="Z788" s="39">
        <f t="shared" si="209"/>
        <v>0</v>
      </c>
      <c r="AA788" s="119"/>
    </row>
    <row r="789" spans="1:27" x14ac:dyDescent="0.25">
      <c r="A789" s="34" t="s">
        <v>1262</v>
      </c>
      <c r="B789" s="36" t="s">
        <v>900</v>
      </c>
      <c r="C789" s="166" t="s">
        <v>197</v>
      </c>
      <c r="D789" s="166">
        <v>202</v>
      </c>
      <c r="E789" s="166" t="s">
        <v>3608</v>
      </c>
      <c r="F789" s="167" t="s">
        <v>3608</v>
      </c>
      <c r="G789" s="36" t="s">
        <v>249</v>
      </c>
      <c r="H789" s="36" t="s">
        <v>249</v>
      </c>
      <c r="I789" s="186" t="s">
        <v>197</v>
      </c>
      <c r="J789" s="168">
        <v>50</v>
      </c>
      <c r="K789" s="133">
        <v>0</v>
      </c>
      <c r="L789" s="150">
        <v>130.09</v>
      </c>
      <c r="M789" s="133">
        <v>0</v>
      </c>
      <c r="N789" s="133">
        <v>0</v>
      </c>
      <c r="O789" s="130">
        <v>1861</v>
      </c>
      <c r="P789" s="37">
        <f t="shared" si="210"/>
        <v>6504.5</v>
      </c>
      <c r="Q789" s="38">
        <f t="shared" si="200"/>
        <v>0.19613111230521227</v>
      </c>
      <c r="R789" s="35">
        <f t="shared" si="201"/>
        <v>0</v>
      </c>
      <c r="S789" s="35">
        <f t="shared" si="202"/>
        <v>0</v>
      </c>
      <c r="T789" s="139">
        <f t="shared" si="203"/>
        <v>0</v>
      </c>
      <c r="U789" s="35">
        <f t="shared" si="204"/>
        <v>242097.49000000002</v>
      </c>
      <c r="V789" s="39" t="str">
        <f t="shared" si="205"/>
        <v>&lt;15 days</v>
      </c>
      <c r="W789" s="39">
        <f t="shared" si="206"/>
        <v>1</v>
      </c>
      <c r="X789" s="135" t="str">
        <f t="shared" si="207"/>
        <v>B</v>
      </c>
      <c r="Y789" s="39">
        <f t="shared" si="208"/>
        <v>7</v>
      </c>
      <c r="Z789" s="39">
        <f t="shared" si="209"/>
        <v>0</v>
      </c>
      <c r="AA789" s="119"/>
    </row>
    <row r="790" spans="1:27" x14ac:dyDescent="0.25">
      <c r="A790" s="34" t="s">
        <v>1263</v>
      </c>
      <c r="B790" s="36" t="s">
        <v>900</v>
      </c>
      <c r="C790" s="166" t="s">
        <v>197</v>
      </c>
      <c r="D790" s="166">
        <v>202</v>
      </c>
      <c r="E790" s="166" t="s">
        <v>3608</v>
      </c>
      <c r="F790" s="167" t="s">
        <v>3608</v>
      </c>
      <c r="G790" s="36" t="s">
        <v>249</v>
      </c>
      <c r="H790" s="36" t="s">
        <v>249</v>
      </c>
      <c r="I790" s="186" t="s">
        <v>197</v>
      </c>
      <c r="J790" s="168">
        <v>100</v>
      </c>
      <c r="K790" s="133">
        <v>0</v>
      </c>
      <c r="L790" s="150">
        <v>125.72</v>
      </c>
      <c r="M790" s="133">
        <v>0</v>
      </c>
      <c r="N790" s="133">
        <v>0</v>
      </c>
      <c r="O790" s="130">
        <v>3602</v>
      </c>
      <c r="P790" s="37">
        <f t="shared" si="210"/>
        <v>12572</v>
      </c>
      <c r="Q790" s="38">
        <f t="shared" si="200"/>
        <v>5.0666296501943364</v>
      </c>
      <c r="R790" s="35">
        <f t="shared" si="201"/>
        <v>0</v>
      </c>
      <c r="S790" s="35">
        <f t="shared" si="202"/>
        <v>0</v>
      </c>
      <c r="T790" s="139">
        <f t="shared" si="203"/>
        <v>0</v>
      </c>
      <c r="U790" s="35">
        <f t="shared" si="204"/>
        <v>452843.44</v>
      </c>
      <c r="V790" s="39" t="str">
        <f t="shared" si="205"/>
        <v>&lt;15 days</v>
      </c>
      <c r="W790" s="39">
        <f t="shared" si="206"/>
        <v>1</v>
      </c>
      <c r="X790" s="135" t="str">
        <f t="shared" si="207"/>
        <v>A</v>
      </c>
      <c r="Y790" s="39">
        <f t="shared" si="208"/>
        <v>7</v>
      </c>
      <c r="Z790" s="39">
        <f t="shared" si="209"/>
        <v>0</v>
      </c>
      <c r="AA790" s="119"/>
    </row>
    <row r="791" spans="1:27" x14ac:dyDescent="0.25">
      <c r="A791" s="34" t="s">
        <v>1264</v>
      </c>
      <c r="B791" s="36" t="s">
        <v>900</v>
      </c>
      <c r="C791" s="166" t="s">
        <v>197</v>
      </c>
      <c r="D791" s="166">
        <v>202</v>
      </c>
      <c r="E791" s="166" t="s">
        <v>3608</v>
      </c>
      <c r="F791" s="167" t="s">
        <v>3608</v>
      </c>
      <c r="G791" s="36" t="s">
        <v>249</v>
      </c>
      <c r="H791" s="36" t="s">
        <v>249</v>
      </c>
      <c r="I791" s="186" t="s">
        <v>197</v>
      </c>
      <c r="J791" s="168">
        <v>2</v>
      </c>
      <c r="K791" s="133">
        <v>0</v>
      </c>
      <c r="L791" s="150">
        <v>271.45</v>
      </c>
      <c r="M791" s="133">
        <v>0</v>
      </c>
      <c r="N791" s="133">
        <v>0</v>
      </c>
      <c r="O791" s="130">
        <v>179</v>
      </c>
      <c r="P791" s="37">
        <f t="shared" si="210"/>
        <v>542.9</v>
      </c>
      <c r="Q791" s="38">
        <f t="shared" si="200"/>
        <v>203.91061452513966</v>
      </c>
      <c r="R791" s="35">
        <f t="shared" si="201"/>
        <v>0</v>
      </c>
      <c r="S791" s="35">
        <f t="shared" si="202"/>
        <v>0</v>
      </c>
      <c r="T791" s="139">
        <f t="shared" si="203"/>
        <v>0</v>
      </c>
      <c r="U791" s="35">
        <f t="shared" si="204"/>
        <v>48589.549999999996</v>
      </c>
      <c r="V791" s="39" t="str">
        <f t="shared" si="205"/>
        <v>&gt;90 days</v>
      </c>
      <c r="W791" s="39">
        <f t="shared" si="206"/>
        <v>2</v>
      </c>
      <c r="X791" s="135" t="str">
        <f t="shared" si="207"/>
        <v>C</v>
      </c>
      <c r="Y791" s="39">
        <f t="shared" si="208"/>
        <v>14</v>
      </c>
      <c r="Z791" s="39">
        <f t="shared" si="209"/>
        <v>333.71304427397263</v>
      </c>
      <c r="AA791" s="119"/>
    </row>
    <row r="792" spans="1:27" x14ac:dyDescent="0.25">
      <c r="A792" s="34" t="s">
        <v>1265</v>
      </c>
      <c r="B792" s="36" t="s">
        <v>900</v>
      </c>
      <c r="C792" s="166" t="s">
        <v>197</v>
      </c>
      <c r="D792" s="166">
        <v>202</v>
      </c>
      <c r="E792" s="166" t="s">
        <v>3608</v>
      </c>
      <c r="F792" s="167" t="s">
        <v>3608</v>
      </c>
      <c r="G792" s="36" t="s">
        <v>249</v>
      </c>
      <c r="H792" s="36" t="s">
        <v>249</v>
      </c>
      <c r="I792" s="186" t="s">
        <v>197</v>
      </c>
      <c r="J792" s="168">
        <v>4</v>
      </c>
      <c r="K792" s="133">
        <v>0</v>
      </c>
      <c r="L792" s="150">
        <v>305.22000000000003</v>
      </c>
      <c r="M792" s="133">
        <v>0</v>
      </c>
      <c r="N792" s="133">
        <v>0</v>
      </c>
      <c r="O792" s="130">
        <v>352</v>
      </c>
      <c r="P792" s="37">
        <f t="shared" si="210"/>
        <v>1220.8800000000001</v>
      </c>
      <c r="Q792" s="38">
        <f t="shared" si="200"/>
        <v>2.0738636363636362</v>
      </c>
      <c r="R792" s="35">
        <f t="shared" si="201"/>
        <v>0</v>
      </c>
      <c r="S792" s="35">
        <f t="shared" si="202"/>
        <v>0</v>
      </c>
      <c r="T792" s="139">
        <f t="shared" si="203"/>
        <v>0</v>
      </c>
      <c r="U792" s="35">
        <f t="shared" si="204"/>
        <v>107437.44</v>
      </c>
      <c r="V792" s="39" t="str">
        <f t="shared" si="205"/>
        <v>&lt;15 days</v>
      </c>
      <c r="W792" s="39">
        <f t="shared" si="206"/>
        <v>2</v>
      </c>
      <c r="X792" s="135" t="str">
        <f t="shared" si="207"/>
        <v>B</v>
      </c>
      <c r="Y792" s="39">
        <f t="shared" si="208"/>
        <v>14</v>
      </c>
      <c r="Z792" s="39">
        <f t="shared" si="209"/>
        <v>0</v>
      </c>
      <c r="AA792" s="119"/>
    </row>
    <row r="793" spans="1:27" x14ac:dyDescent="0.25">
      <c r="A793" s="34" t="s">
        <v>2914</v>
      </c>
      <c r="B793" s="36" t="s">
        <v>900</v>
      </c>
      <c r="C793" s="166" t="s">
        <v>197</v>
      </c>
      <c r="D793" s="166">
        <v>202</v>
      </c>
      <c r="E793" s="166" t="s">
        <v>3608</v>
      </c>
      <c r="F793" s="167" t="s">
        <v>3608</v>
      </c>
      <c r="G793" s="36" t="s">
        <v>249</v>
      </c>
      <c r="H793" s="36" t="s">
        <v>249</v>
      </c>
      <c r="I793" s="186" t="s">
        <v>197</v>
      </c>
      <c r="J793" s="168">
        <v>12</v>
      </c>
      <c r="K793" s="133">
        <v>0</v>
      </c>
      <c r="L793" s="150">
        <v>315.23</v>
      </c>
      <c r="M793" s="133">
        <v>0</v>
      </c>
      <c r="N793" s="133">
        <v>0</v>
      </c>
      <c r="O793" s="130">
        <v>354</v>
      </c>
      <c r="P793" s="37">
        <f t="shared" si="210"/>
        <v>3782.76</v>
      </c>
      <c r="Q793" s="38">
        <f t="shared" si="200"/>
        <v>4.1242937853107344</v>
      </c>
      <c r="R793" s="35">
        <f t="shared" si="201"/>
        <v>0</v>
      </c>
      <c r="S793" s="35">
        <f t="shared" si="202"/>
        <v>0</v>
      </c>
      <c r="T793" s="139">
        <f t="shared" si="203"/>
        <v>0</v>
      </c>
      <c r="U793" s="35">
        <f t="shared" si="204"/>
        <v>111591.42000000001</v>
      </c>
      <c r="V793" s="39" t="str">
        <f t="shared" si="205"/>
        <v>&lt;15 days</v>
      </c>
      <c r="W793" s="39">
        <f t="shared" si="206"/>
        <v>2</v>
      </c>
      <c r="X793" s="135" t="str">
        <f t="shared" si="207"/>
        <v>B</v>
      </c>
      <c r="Y793" s="39">
        <f t="shared" si="208"/>
        <v>14</v>
      </c>
      <c r="Z793" s="39">
        <f t="shared" si="209"/>
        <v>0</v>
      </c>
      <c r="AA793" s="119"/>
    </row>
    <row r="794" spans="1:27" x14ac:dyDescent="0.25">
      <c r="A794" s="34" t="s">
        <v>1266</v>
      </c>
      <c r="B794" s="36" t="s">
        <v>900</v>
      </c>
      <c r="C794" s="166" t="s">
        <v>197</v>
      </c>
      <c r="D794" s="166">
        <v>202</v>
      </c>
      <c r="E794" s="166" t="s">
        <v>3608</v>
      </c>
      <c r="F794" s="167" t="s">
        <v>3608</v>
      </c>
      <c r="G794" s="36" t="s">
        <v>249</v>
      </c>
      <c r="H794" s="36" t="s">
        <v>249</v>
      </c>
      <c r="I794" s="186" t="s">
        <v>197</v>
      </c>
      <c r="J794" s="168">
        <v>6</v>
      </c>
      <c r="K794" s="133">
        <v>0</v>
      </c>
      <c r="L794" s="150">
        <v>302.72000000000003</v>
      </c>
      <c r="M794" s="133">
        <v>0</v>
      </c>
      <c r="N794" s="133">
        <v>0</v>
      </c>
      <c r="O794" s="130">
        <v>417</v>
      </c>
      <c r="P794" s="37">
        <f t="shared" si="210"/>
        <v>1816.3200000000002</v>
      </c>
      <c r="Q794" s="38">
        <f t="shared" si="200"/>
        <v>10.503597122302159</v>
      </c>
      <c r="R794" s="35">
        <f t="shared" si="201"/>
        <v>0</v>
      </c>
      <c r="S794" s="35">
        <f t="shared" si="202"/>
        <v>0</v>
      </c>
      <c r="T794" s="139">
        <f t="shared" si="203"/>
        <v>0</v>
      </c>
      <c r="U794" s="35">
        <f t="shared" si="204"/>
        <v>126234.24000000001</v>
      </c>
      <c r="V794" s="39" t="str">
        <f t="shared" si="205"/>
        <v>&lt;15 days</v>
      </c>
      <c r="W794" s="39">
        <f t="shared" si="206"/>
        <v>2</v>
      </c>
      <c r="X794" s="135" t="str">
        <f t="shared" si="207"/>
        <v>B</v>
      </c>
      <c r="Y794" s="39">
        <f t="shared" si="208"/>
        <v>14</v>
      </c>
      <c r="Z794" s="39">
        <f t="shared" si="209"/>
        <v>0</v>
      </c>
      <c r="AA794" s="119"/>
    </row>
    <row r="795" spans="1:27" x14ac:dyDescent="0.25">
      <c r="A795" s="34" t="s">
        <v>1267</v>
      </c>
      <c r="B795" s="36" t="s">
        <v>1268</v>
      </c>
      <c r="C795" s="166" t="s">
        <v>197</v>
      </c>
      <c r="D795" s="166">
        <v>202</v>
      </c>
      <c r="E795" s="166" t="s">
        <v>3608</v>
      </c>
      <c r="F795" s="167" t="s">
        <v>3608</v>
      </c>
      <c r="G795" s="36" t="s">
        <v>249</v>
      </c>
      <c r="H795" s="36" t="s">
        <v>249</v>
      </c>
      <c r="I795" s="186" t="s">
        <v>197</v>
      </c>
      <c r="J795" s="168">
        <v>3</v>
      </c>
      <c r="K795" s="133">
        <v>0</v>
      </c>
      <c r="L795" s="150">
        <v>258.45999999999998</v>
      </c>
      <c r="M795" s="133">
        <v>0</v>
      </c>
      <c r="N795" s="133">
        <v>0</v>
      </c>
      <c r="O795" s="130">
        <v>175</v>
      </c>
      <c r="P795" s="37">
        <f t="shared" si="210"/>
        <v>775.37999999999988</v>
      </c>
      <c r="Q795" s="38">
        <f t="shared" si="200"/>
        <v>12.514285714285714</v>
      </c>
      <c r="R795" s="35">
        <f t="shared" si="201"/>
        <v>0</v>
      </c>
      <c r="S795" s="35">
        <f t="shared" si="202"/>
        <v>0</v>
      </c>
      <c r="T795" s="139">
        <f t="shared" si="203"/>
        <v>0</v>
      </c>
      <c r="U795" s="35">
        <f t="shared" si="204"/>
        <v>45230.5</v>
      </c>
      <c r="V795" s="39" t="str">
        <f t="shared" si="205"/>
        <v>&lt;15 days</v>
      </c>
      <c r="W795" s="39">
        <f t="shared" si="206"/>
        <v>2</v>
      </c>
      <c r="X795" s="135" t="str">
        <f t="shared" si="207"/>
        <v>C</v>
      </c>
      <c r="Y795" s="39">
        <f t="shared" si="208"/>
        <v>14</v>
      </c>
      <c r="Z795" s="39">
        <f t="shared" si="209"/>
        <v>0</v>
      </c>
      <c r="AA795" s="119"/>
    </row>
    <row r="796" spans="1:27" x14ac:dyDescent="0.25">
      <c r="A796" s="34" t="s">
        <v>1269</v>
      </c>
      <c r="B796" s="36" t="s">
        <v>569</v>
      </c>
      <c r="C796" s="166" t="s">
        <v>197</v>
      </c>
      <c r="D796" s="166">
        <v>202</v>
      </c>
      <c r="E796" s="166" t="s">
        <v>3608</v>
      </c>
      <c r="F796" s="167" t="s">
        <v>3608</v>
      </c>
      <c r="G796" s="36" t="s">
        <v>249</v>
      </c>
      <c r="H796" s="36" t="s">
        <v>249</v>
      </c>
      <c r="I796" s="186" t="s">
        <v>197</v>
      </c>
      <c r="J796" s="168">
        <v>18</v>
      </c>
      <c r="K796" s="133">
        <v>0</v>
      </c>
      <c r="L796" s="150">
        <v>94.02</v>
      </c>
      <c r="M796" s="133">
        <v>0</v>
      </c>
      <c r="N796" s="133">
        <v>0</v>
      </c>
      <c r="O796" s="130">
        <v>1426</v>
      </c>
      <c r="P796" s="37">
        <f t="shared" si="210"/>
        <v>1692.36</v>
      </c>
      <c r="Q796" s="38">
        <f t="shared" si="200"/>
        <v>0.76788218793828888</v>
      </c>
      <c r="R796" s="35">
        <f t="shared" si="201"/>
        <v>0</v>
      </c>
      <c r="S796" s="35">
        <f t="shared" si="202"/>
        <v>0</v>
      </c>
      <c r="T796" s="139">
        <f t="shared" si="203"/>
        <v>0</v>
      </c>
      <c r="U796" s="35">
        <f t="shared" si="204"/>
        <v>134072.51999999999</v>
      </c>
      <c r="V796" s="39" t="str">
        <f t="shared" si="205"/>
        <v>&lt;15 days</v>
      </c>
      <c r="W796" s="39">
        <f t="shared" si="206"/>
        <v>2</v>
      </c>
      <c r="X796" s="135" t="str">
        <f t="shared" si="207"/>
        <v>B</v>
      </c>
      <c r="Y796" s="39">
        <f t="shared" si="208"/>
        <v>14</v>
      </c>
      <c r="Z796" s="39">
        <f t="shared" si="209"/>
        <v>0</v>
      </c>
      <c r="AA796" s="119"/>
    </row>
    <row r="797" spans="1:27" x14ac:dyDescent="0.25">
      <c r="A797" s="34" t="s">
        <v>1270</v>
      </c>
      <c r="B797" s="36" t="s">
        <v>1271</v>
      </c>
      <c r="C797" s="166" t="s">
        <v>197</v>
      </c>
      <c r="D797" s="166">
        <v>212</v>
      </c>
      <c r="E797" s="166" t="s">
        <v>3608</v>
      </c>
      <c r="F797" s="167" t="s">
        <v>3608</v>
      </c>
      <c r="G797" s="36" t="s">
        <v>249</v>
      </c>
      <c r="H797" s="36" t="s">
        <v>249</v>
      </c>
      <c r="I797" s="186" t="s">
        <v>197</v>
      </c>
      <c r="J797" s="168">
        <v>1</v>
      </c>
      <c r="K797" s="133">
        <v>0</v>
      </c>
      <c r="L797" s="150">
        <v>147.1</v>
      </c>
      <c r="M797" s="133">
        <v>0</v>
      </c>
      <c r="N797" s="133">
        <v>0</v>
      </c>
      <c r="O797" s="130">
        <v>1</v>
      </c>
      <c r="P797" s="37">
        <f t="shared" si="210"/>
        <v>147.1</v>
      </c>
      <c r="Q797" s="38">
        <f t="shared" si="200"/>
        <v>6570</v>
      </c>
      <c r="R797" s="35">
        <f t="shared" si="201"/>
        <v>0</v>
      </c>
      <c r="S797" s="35">
        <f t="shared" si="202"/>
        <v>0</v>
      </c>
      <c r="T797" s="139">
        <f t="shared" si="203"/>
        <v>0</v>
      </c>
      <c r="U797" s="35">
        <f t="shared" si="204"/>
        <v>147.1</v>
      </c>
      <c r="V797" s="39" t="str">
        <f t="shared" si="205"/>
        <v>&gt;90 days</v>
      </c>
      <c r="W797" s="39">
        <f t="shared" si="206"/>
        <v>3</v>
      </c>
      <c r="X797" s="135" t="str">
        <f t="shared" si="207"/>
        <v>C</v>
      </c>
      <c r="Y797" s="39">
        <f t="shared" si="208"/>
        <v>21</v>
      </c>
      <c r="Z797" s="39">
        <f t="shared" si="209"/>
        <v>96.775679452054803</v>
      </c>
      <c r="AA797" s="119"/>
    </row>
    <row r="798" spans="1:27" x14ac:dyDescent="0.25">
      <c r="A798" s="34" t="s">
        <v>1272</v>
      </c>
      <c r="B798" s="36" t="s">
        <v>1273</v>
      </c>
      <c r="C798" s="166" t="s">
        <v>257</v>
      </c>
      <c r="D798" s="166">
        <v>212</v>
      </c>
      <c r="E798" s="166" t="s">
        <v>3608</v>
      </c>
      <c r="F798" s="167" t="s">
        <v>3608</v>
      </c>
      <c r="G798" s="36" t="s">
        <v>165</v>
      </c>
      <c r="H798" s="36" t="s">
        <v>235</v>
      </c>
      <c r="I798" s="186">
        <v>2100</v>
      </c>
      <c r="J798" s="168">
        <v>6</v>
      </c>
      <c r="K798" s="133">
        <v>0</v>
      </c>
      <c r="L798" s="150">
        <v>282.18</v>
      </c>
      <c r="M798" s="133">
        <v>0</v>
      </c>
      <c r="N798" s="133">
        <v>0</v>
      </c>
      <c r="O798" s="130">
        <v>301</v>
      </c>
      <c r="P798" s="37">
        <f t="shared" si="210"/>
        <v>1693.08</v>
      </c>
      <c r="Q798" s="38">
        <f t="shared" si="200"/>
        <v>1.212624584717608</v>
      </c>
      <c r="R798" s="35">
        <f t="shared" si="201"/>
        <v>0</v>
      </c>
      <c r="S798" s="35">
        <f t="shared" si="202"/>
        <v>0</v>
      </c>
      <c r="T798" s="139">
        <f t="shared" si="203"/>
        <v>0</v>
      </c>
      <c r="U798" s="35">
        <f t="shared" si="204"/>
        <v>84936.180000000008</v>
      </c>
      <c r="V798" s="39" t="str">
        <f t="shared" si="205"/>
        <v>Order specific</v>
      </c>
      <c r="W798" s="39" t="str">
        <f t="shared" si="206"/>
        <v>Order specific</v>
      </c>
      <c r="X798" s="135" t="str">
        <f t="shared" si="207"/>
        <v>B</v>
      </c>
      <c r="Y798" s="39" t="str">
        <f t="shared" si="208"/>
        <v/>
      </c>
      <c r="Z798" s="39">
        <f t="shared" si="209"/>
        <v>0</v>
      </c>
      <c r="AA798" s="119"/>
    </row>
    <row r="799" spans="1:27" x14ac:dyDescent="0.25">
      <c r="A799" s="34" t="s">
        <v>1274</v>
      </c>
      <c r="B799" s="36" t="s">
        <v>1273</v>
      </c>
      <c r="C799" s="166" t="s">
        <v>197</v>
      </c>
      <c r="D799" s="166">
        <v>212</v>
      </c>
      <c r="E799" s="166" t="s">
        <v>3608</v>
      </c>
      <c r="F799" s="167" t="s">
        <v>3608</v>
      </c>
      <c r="G799" s="36" t="s">
        <v>249</v>
      </c>
      <c r="H799" s="36" t="s">
        <v>249</v>
      </c>
      <c r="I799" s="186" t="s">
        <v>197</v>
      </c>
      <c r="J799" s="168">
        <v>5</v>
      </c>
      <c r="K799" s="133">
        <v>0</v>
      </c>
      <c r="L799" s="150">
        <v>107.51</v>
      </c>
      <c r="M799" s="133">
        <v>0</v>
      </c>
      <c r="N799" s="133">
        <v>0</v>
      </c>
      <c r="O799" s="130">
        <v>4878</v>
      </c>
      <c r="P799" s="37">
        <f t="shared" si="210"/>
        <v>537.55000000000007</v>
      </c>
      <c r="Q799" s="38">
        <f t="shared" si="200"/>
        <v>0.44895448954489547</v>
      </c>
      <c r="R799" s="35">
        <f t="shared" si="201"/>
        <v>0</v>
      </c>
      <c r="S799" s="35">
        <f t="shared" si="202"/>
        <v>0</v>
      </c>
      <c r="T799" s="139">
        <f t="shared" si="203"/>
        <v>0</v>
      </c>
      <c r="U799" s="35">
        <f t="shared" si="204"/>
        <v>524433.78</v>
      </c>
      <c r="V799" s="39" t="str">
        <f t="shared" si="205"/>
        <v>&lt;15 days</v>
      </c>
      <c r="W799" s="39">
        <f t="shared" si="206"/>
        <v>1</v>
      </c>
      <c r="X799" s="135" t="str">
        <f t="shared" si="207"/>
        <v>C</v>
      </c>
      <c r="Y799" s="39">
        <f t="shared" si="208"/>
        <v>7</v>
      </c>
      <c r="Z799" s="39">
        <f t="shared" si="209"/>
        <v>0</v>
      </c>
      <c r="AA799" s="119"/>
    </row>
    <row r="800" spans="1:27" x14ac:dyDescent="0.25">
      <c r="A800" s="34" t="s">
        <v>1275</v>
      </c>
      <c r="B800" s="36" t="s">
        <v>1276</v>
      </c>
      <c r="C800" s="166" t="s">
        <v>197</v>
      </c>
      <c r="D800" s="166">
        <v>212</v>
      </c>
      <c r="E800" s="166" t="s">
        <v>3608</v>
      </c>
      <c r="F800" s="167" t="s">
        <v>3608</v>
      </c>
      <c r="G800" s="36" t="s">
        <v>249</v>
      </c>
      <c r="H800" s="36" t="s">
        <v>249</v>
      </c>
      <c r="I800" s="186" t="s">
        <v>197</v>
      </c>
      <c r="J800" s="168">
        <v>12</v>
      </c>
      <c r="K800" s="133">
        <v>0</v>
      </c>
      <c r="L800" s="150">
        <v>409.65</v>
      </c>
      <c r="M800" s="133">
        <v>0</v>
      </c>
      <c r="N800" s="133">
        <v>0</v>
      </c>
      <c r="O800" s="130">
        <v>1135</v>
      </c>
      <c r="P800" s="37">
        <f t="shared" si="210"/>
        <v>4915.7999999999993</v>
      </c>
      <c r="Q800" s="38">
        <f t="shared" si="200"/>
        <v>1.6079295154185023</v>
      </c>
      <c r="R800" s="35">
        <f t="shared" si="201"/>
        <v>0</v>
      </c>
      <c r="S800" s="35">
        <f t="shared" si="202"/>
        <v>0</v>
      </c>
      <c r="T800" s="139">
        <f t="shared" si="203"/>
        <v>0</v>
      </c>
      <c r="U800" s="35">
        <f t="shared" si="204"/>
        <v>464952.75</v>
      </c>
      <c r="V800" s="39" t="str">
        <f t="shared" si="205"/>
        <v>&lt;15 days</v>
      </c>
      <c r="W800" s="39">
        <f t="shared" si="206"/>
        <v>1</v>
      </c>
      <c r="X800" s="135" t="str">
        <f t="shared" si="207"/>
        <v>B</v>
      </c>
      <c r="Y800" s="39">
        <f t="shared" si="208"/>
        <v>7</v>
      </c>
      <c r="Z800" s="39">
        <f t="shared" si="209"/>
        <v>0</v>
      </c>
      <c r="AA800" s="119"/>
    </row>
    <row r="801" spans="1:27" x14ac:dyDescent="0.25">
      <c r="A801" s="34" t="s">
        <v>1277</v>
      </c>
      <c r="B801" s="36" t="s">
        <v>1278</v>
      </c>
      <c r="C801" s="166" t="s">
        <v>197</v>
      </c>
      <c r="D801" s="166">
        <v>202</v>
      </c>
      <c r="E801" s="166" t="s">
        <v>3608</v>
      </c>
      <c r="F801" s="167" t="s">
        <v>3608</v>
      </c>
      <c r="G801" s="36" t="s">
        <v>249</v>
      </c>
      <c r="H801" s="36" t="s">
        <v>249</v>
      </c>
      <c r="I801" s="186" t="s">
        <v>197</v>
      </c>
      <c r="J801" s="168">
        <v>18</v>
      </c>
      <c r="K801" s="133">
        <v>0</v>
      </c>
      <c r="L801" s="150">
        <v>1068.08</v>
      </c>
      <c r="M801" s="133">
        <v>0</v>
      </c>
      <c r="N801" s="133">
        <v>0</v>
      </c>
      <c r="O801" s="130">
        <v>991</v>
      </c>
      <c r="P801" s="37">
        <f t="shared" si="210"/>
        <v>19225.439999999999</v>
      </c>
      <c r="Q801" s="38">
        <f t="shared" si="200"/>
        <v>4.4197780020181634</v>
      </c>
      <c r="R801" s="35">
        <f t="shared" si="201"/>
        <v>0</v>
      </c>
      <c r="S801" s="35">
        <f t="shared" si="202"/>
        <v>0</v>
      </c>
      <c r="T801" s="139">
        <f t="shared" si="203"/>
        <v>0</v>
      </c>
      <c r="U801" s="35">
        <f t="shared" si="204"/>
        <v>1058467.28</v>
      </c>
      <c r="V801" s="39" t="str">
        <f t="shared" si="205"/>
        <v>&lt;15 days</v>
      </c>
      <c r="W801" s="39">
        <f t="shared" si="206"/>
        <v>1</v>
      </c>
      <c r="X801" s="135" t="str">
        <f t="shared" si="207"/>
        <v>A</v>
      </c>
      <c r="Y801" s="39">
        <f t="shared" si="208"/>
        <v>7</v>
      </c>
      <c r="Z801" s="39">
        <f t="shared" si="209"/>
        <v>0</v>
      </c>
      <c r="AA801" s="119"/>
    </row>
    <row r="802" spans="1:27" x14ac:dyDescent="0.25">
      <c r="A802" s="34" t="s">
        <v>1279</v>
      </c>
      <c r="B802" s="36" t="s">
        <v>1280</v>
      </c>
      <c r="C802" s="166" t="s">
        <v>419</v>
      </c>
      <c r="D802" s="166">
        <v>212</v>
      </c>
      <c r="E802" s="166" t="s">
        <v>3608</v>
      </c>
      <c r="F802" s="167" t="s">
        <v>3608</v>
      </c>
      <c r="G802" s="36" t="s">
        <v>165</v>
      </c>
      <c r="H802" s="36" t="s">
        <v>235</v>
      </c>
      <c r="I802" s="186">
        <v>2100</v>
      </c>
      <c r="J802" s="168">
        <v>7</v>
      </c>
      <c r="K802" s="133">
        <v>0</v>
      </c>
      <c r="L802" s="150">
        <v>328.49</v>
      </c>
      <c r="M802" s="133">
        <v>0</v>
      </c>
      <c r="N802" s="133">
        <v>0</v>
      </c>
      <c r="O802" s="130">
        <v>7</v>
      </c>
      <c r="P802" s="37">
        <f t="shared" si="210"/>
        <v>2299.4300000000003</v>
      </c>
      <c r="Q802" s="38">
        <f t="shared" si="200"/>
        <v>938.57142857142867</v>
      </c>
      <c r="R802" s="35">
        <f t="shared" si="201"/>
        <v>0</v>
      </c>
      <c r="S802" s="35">
        <f t="shared" si="202"/>
        <v>0</v>
      </c>
      <c r="T802" s="139">
        <f t="shared" si="203"/>
        <v>0</v>
      </c>
      <c r="U802" s="35">
        <f t="shared" si="204"/>
        <v>2299.4300000000003</v>
      </c>
      <c r="V802" s="39" t="str">
        <f t="shared" si="205"/>
        <v>Order specific</v>
      </c>
      <c r="W802" s="39" t="str">
        <f t="shared" si="206"/>
        <v>Order specific</v>
      </c>
      <c r="X802" s="135" t="str">
        <f t="shared" si="207"/>
        <v>B</v>
      </c>
      <c r="Y802" s="39" t="str">
        <f t="shared" si="208"/>
        <v/>
      </c>
      <c r="Z802" s="39">
        <f t="shared" si="209"/>
        <v>0</v>
      </c>
      <c r="AA802" s="119"/>
    </row>
    <row r="803" spans="1:27" x14ac:dyDescent="0.25">
      <c r="A803" s="34" t="s">
        <v>1281</v>
      </c>
      <c r="B803" s="36" t="s">
        <v>1273</v>
      </c>
      <c r="C803" s="166" t="s">
        <v>197</v>
      </c>
      <c r="D803" s="166">
        <v>202</v>
      </c>
      <c r="E803" s="166" t="s">
        <v>3608</v>
      </c>
      <c r="F803" s="167" t="s">
        <v>3608</v>
      </c>
      <c r="G803" s="36" t="s">
        <v>249</v>
      </c>
      <c r="H803" s="36" t="s">
        <v>249</v>
      </c>
      <c r="I803" s="186" t="s">
        <v>197</v>
      </c>
      <c r="J803" s="168">
        <v>18</v>
      </c>
      <c r="K803" s="133">
        <v>0</v>
      </c>
      <c r="L803" s="150">
        <v>482.36</v>
      </c>
      <c r="M803" s="133">
        <v>0</v>
      </c>
      <c r="N803" s="133">
        <v>0</v>
      </c>
      <c r="O803" s="130">
        <v>738</v>
      </c>
      <c r="P803" s="37">
        <f t="shared" si="210"/>
        <v>8682.48</v>
      </c>
      <c r="Q803" s="38">
        <f t="shared" si="200"/>
        <v>3.462059620596206</v>
      </c>
      <c r="R803" s="35">
        <f t="shared" si="201"/>
        <v>0</v>
      </c>
      <c r="S803" s="35">
        <f t="shared" si="202"/>
        <v>0</v>
      </c>
      <c r="T803" s="139">
        <f t="shared" si="203"/>
        <v>0</v>
      </c>
      <c r="U803" s="35">
        <f t="shared" si="204"/>
        <v>355981.68</v>
      </c>
      <c r="V803" s="39" t="str">
        <f t="shared" si="205"/>
        <v>&lt;15 days</v>
      </c>
      <c r="W803" s="39">
        <f t="shared" si="206"/>
        <v>1</v>
      </c>
      <c r="X803" s="135" t="str">
        <f t="shared" si="207"/>
        <v>A</v>
      </c>
      <c r="Y803" s="39">
        <f t="shared" si="208"/>
        <v>7</v>
      </c>
      <c r="Z803" s="39">
        <f t="shared" si="209"/>
        <v>0</v>
      </c>
      <c r="AA803" s="119"/>
    </row>
    <row r="804" spans="1:27" x14ac:dyDescent="0.25">
      <c r="A804" s="34" t="s">
        <v>1282</v>
      </c>
      <c r="B804" s="36" t="s">
        <v>1283</v>
      </c>
      <c r="C804" s="166" t="s">
        <v>419</v>
      </c>
      <c r="D804" s="166">
        <v>212</v>
      </c>
      <c r="E804" s="166" t="s">
        <v>3608</v>
      </c>
      <c r="F804" s="167" t="s">
        <v>3608</v>
      </c>
      <c r="G804" s="36" t="s">
        <v>165</v>
      </c>
      <c r="H804" s="36" t="s">
        <v>235</v>
      </c>
      <c r="I804" s="186">
        <v>2100</v>
      </c>
      <c r="J804" s="168">
        <v>1</v>
      </c>
      <c r="K804" s="133">
        <v>0</v>
      </c>
      <c r="L804" s="150">
        <v>268.95</v>
      </c>
      <c r="M804" s="133">
        <v>0</v>
      </c>
      <c r="N804" s="133">
        <v>0</v>
      </c>
      <c r="O804" s="130">
        <v>61</v>
      </c>
      <c r="P804" s="37">
        <f t="shared" si="210"/>
        <v>268.95</v>
      </c>
      <c r="Q804" s="38">
        <f t="shared" si="200"/>
        <v>107.70491803278688</v>
      </c>
      <c r="R804" s="35">
        <f t="shared" si="201"/>
        <v>0</v>
      </c>
      <c r="S804" s="35">
        <f t="shared" si="202"/>
        <v>0</v>
      </c>
      <c r="T804" s="139">
        <f t="shared" si="203"/>
        <v>0</v>
      </c>
      <c r="U804" s="35">
        <f t="shared" si="204"/>
        <v>16405.95</v>
      </c>
      <c r="V804" s="39" t="str">
        <f t="shared" si="205"/>
        <v>Order specific</v>
      </c>
      <c r="W804" s="39" t="str">
        <f t="shared" si="206"/>
        <v>Order specific</v>
      </c>
      <c r="X804" s="135" t="str">
        <f t="shared" si="207"/>
        <v>C</v>
      </c>
      <c r="Y804" s="39" t="str">
        <f t="shared" si="208"/>
        <v/>
      </c>
      <c r="Z804" s="39">
        <f t="shared" si="209"/>
        <v>0</v>
      </c>
      <c r="AA804" s="119"/>
    </row>
    <row r="805" spans="1:27" x14ac:dyDescent="0.25">
      <c r="A805" s="34" t="s">
        <v>2915</v>
      </c>
      <c r="B805" s="36" t="s">
        <v>1284</v>
      </c>
      <c r="C805" s="166" t="s">
        <v>197</v>
      </c>
      <c r="D805" s="166">
        <v>202</v>
      </c>
      <c r="E805" s="166" t="s">
        <v>3608</v>
      </c>
      <c r="F805" s="167" t="s">
        <v>3608</v>
      </c>
      <c r="G805" s="36" t="s">
        <v>249</v>
      </c>
      <c r="H805" s="36" t="s">
        <v>249</v>
      </c>
      <c r="I805" s="186" t="s">
        <v>197</v>
      </c>
      <c r="J805" s="168">
        <v>1</v>
      </c>
      <c r="K805" s="133">
        <v>0</v>
      </c>
      <c r="L805" s="150">
        <v>3.63</v>
      </c>
      <c r="M805" s="133">
        <v>0</v>
      </c>
      <c r="N805" s="133">
        <v>0</v>
      </c>
      <c r="O805" s="130">
        <v>151</v>
      </c>
      <c r="P805" s="37">
        <f t="shared" si="210"/>
        <v>3.63</v>
      </c>
      <c r="Q805" s="38">
        <f t="shared" si="200"/>
        <v>2.4172185430463577</v>
      </c>
      <c r="R805" s="35">
        <f t="shared" si="201"/>
        <v>0</v>
      </c>
      <c r="S805" s="35">
        <f t="shared" si="202"/>
        <v>0</v>
      </c>
      <c r="T805" s="139">
        <f t="shared" si="203"/>
        <v>0</v>
      </c>
      <c r="U805" s="35">
        <f t="shared" si="204"/>
        <v>548.13</v>
      </c>
      <c r="V805" s="39" t="str">
        <f t="shared" si="205"/>
        <v>&lt;15 days</v>
      </c>
      <c r="W805" s="39">
        <f t="shared" si="206"/>
        <v>3</v>
      </c>
      <c r="X805" s="135" t="str">
        <f t="shared" si="207"/>
        <v>C</v>
      </c>
      <c r="Y805" s="39">
        <f t="shared" si="208"/>
        <v>21</v>
      </c>
      <c r="Z805" s="39">
        <f t="shared" si="209"/>
        <v>0</v>
      </c>
      <c r="AA805" s="119"/>
    </row>
    <row r="806" spans="1:27" x14ac:dyDescent="0.25">
      <c r="A806" s="34" t="s">
        <v>2916</v>
      </c>
      <c r="B806" s="36" t="s">
        <v>1285</v>
      </c>
      <c r="C806" s="166" t="s">
        <v>197</v>
      </c>
      <c r="D806" s="166">
        <v>202</v>
      </c>
      <c r="E806" s="166" t="s">
        <v>3608</v>
      </c>
      <c r="F806" s="167" t="s">
        <v>3608</v>
      </c>
      <c r="G806" s="36" t="s">
        <v>249</v>
      </c>
      <c r="H806" s="36" t="s">
        <v>249</v>
      </c>
      <c r="I806" s="186" t="s">
        <v>197</v>
      </c>
      <c r="J806" s="168">
        <v>7</v>
      </c>
      <c r="K806" s="133">
        <v>0</v>
      </c>
      <c r="L806" s="150">
        <v>3.63</v>
      </c>
      <c r="M806" s="133">
        <v>0</v>
      </c>
      <c r="N806" s="133">
        <v>0</v>
      </c>
      <c r="O806" s="130">
        <v>387</v>
      </c>
      <c r="P806" s="37">
        <f t="shared" si="210"/>
        <v>25.41</v>
      </c>
      <c r="Q806" s="38">
        <f t="shared" si="200"/>
        <v>0.9431524547803618</v>
      </c>
      <c r="R806" s="35">
        <f t="shared" si="201"/>
        <v>0</v>
      </c>
      <c r="S806" s="35">
        <f t="shared" si="202"/>
        <v>0</v>
      </c>
      <c r="T806" s="139">
        <f t="shared" si="203"/>
        <v>0</v>
      </c>
      <c r="U806" s="35">
        <f t="shared" si="204"/>
        <v>1404.81</v>
      </c>
      <c r="V806" s="39" t="str">
        <f t="shared" si="205"/>
        <v>&lt;15 days</v>
      </c>
      <c r="W806" s="39">
        <f t="shared" si="206"/>
        <v>3</v>
      </c>
      <c r="X806" s="135" t="str">
        <f t="shared" si="207"/>
        <v>C</v>
      </c>
      <c r="Y806" s="39">
        <f t="shared" si="208"/>
        <v>21</v>
      </c>
      <c r="Z806" s="39">
        <f t="shared" si="209"/>
        <v>0</v>
      </c>
      <c r="AA806" s="119"/>
    </row>
    <row r="807" spans="1:27" x14ac:dyDescent="0.25">
      <c r="A807" s="34" t="s">
        <v>2917</v>
      </c>
      <c r="B807" s="36" t="s">
        <v>306</v>
      </c>
      <c r="C807" s="166" t="s">
        <v>197</v>
      </c>
      <c r="D807" s="166">
        <v>202</v>
      </c>
      <c r="E807" s="166" t="s">
        <v>3608</v>
      </c>
      <c r="F807" s="167" t="s">
        <v>3608</v>
      </c>
      <c r="G807" s="36" t="s">
        <v>249</v>
      </c>
      <c r="H807" s="36" t="s">
        <v>249</v>
      </c>
      <c r="I807" s="186" t="s">
        <v>197</v>
      </c>
      <c r="J807" s="168">
        <v>6</v>
      </c>
      <c r="K807" s="133">
        <v>0</v>
      </c>
      <c r="L807" s="150">
        <v>4.13</v>
      </c>
      <c r="M807" s="133">
        <v>0</v>
      </c>
      <c r="N807" s="133">
        <v>0</v>
      </c>
      <c r="O807" s="130">
        <v>232</v>
      </c>
      <c r="P807" s="37">
        <f t="shared" si="210"/>
        <v>24.78</v>
      </c>
      <c r="Q807" s="38">
        <f t="shared" si="200"/>
        <v>11.01293103448276</v>
      </c>
      <c r="R807" s="35">
        <f t="shared" si="201"/>
        <v>0</v>
      </c>
      <c r="S807" s="35">
        <f t="shared" si="202"/>
        <v>0</v>
      </c>
      <c r="T807" s="139">
        <f t="shared" si="203"/>
        <v>0</v>
      </c>
      <c r="U807" s="35">
        <f t="shared" si="204"/>
        <v>958.16</v>
      </c>
      <c r="V807" s="39" t="str">
        <f t="shared" si="205"/>
        <v>&lt;15 days</v>
      </c>
      <c r="W807" s="39">
        <f t="shared" si="206"/>
        <v>3</v>
      </c>
      <c r="X807" s="135" t="str">
        <f t="shared" si="207"/>
        <v>C</v>
      </c>
      <c r="Y807" s="39">
        <f t="shared" si="208"/>
        <v>21</v>
      </c>
      <c r="Z807" s="39">
        <f t="shared" si="209"/>
        <v>0</v>
      </c>
      <c r="AA807" s="119"/>
    </row>
    <row r="808" spans="1:27" x14ac:dyDescent="0.25">
      <c r="A808" s="34" t="s">
        <v>2918</v>
      </c>
      <c r="B808" s="36" t="s">
        <v>1286</v>
      </c>
      <c r="C808" s="166" t="s">
        <v>197</v>
      </c>
      <c r="D808" s="166">
        <v>202</v>
      </c>
      <c r="E808" s="166" t="s">
        <v>3608</v>
      </c>
      <c r="F808" s="167" t="s">
        <v>3608</v>
      </c>
      <c r="G808" s="36" t="s">
        <v>249</v>
      </c>
      <c r="H808" s="36" t="s">
        <v>249</v>
      </c>
      <c r="I808" s="186" t="s">
        <v>197</v>
      </c>
      <c r="J808" s="168">
        <v>6</v>
      </c>
      <c r="K808" s="133">
        <v>0</v>
      </c>
      <c r="L808" s="150">
        <v>8.9</v>
      </c>
      <c r="M808" s="133">
        <v>0</v>
      </c>
      <c r="N808" s="133">
        <v>0</v>
      </c>
      <c r="O808" s="130">
        <v>324</v>
      </c>
      <c r="P808" s="37">
        <f t="shared" si="210"/>
        <v>53.400000000000006</v>
      </c>
      <c r="Q808" s="38">
        <f t="shared" si="200"/>
        <v>6.7592592592592586</v>
      </c>
      <c r="R808" s="35">
        <f t="shared" si="201"/>
        <v>0</v>
      </c>
      <c r="S808" s="35">
        <f t="shared" si="202"/>
        <v>0</v>
      </c>
      <c r="T808" s="139">
        <f t="shared" si="203"/>
        <v>0</v>
      </c>
      <c r="U808" s="35">
        <f t="shared" si="204"/>
        <v>2883.6</v>
      </c>
      <c r="V808" s="39" t="str">
        <f t="shared" si="205"/>
        <v>&lt;15 days</v>
      </c>
      <c r="W808" s="39">
        <f t="shared" si="206"/>
        <v>3</v>
      </c>
      <c r="X808" s="135" t="str">
        <f t="shared" si="207"/>
        <v>C</v>
      </c>
      <c r="Y808" s="39">
        <f t="shared" si="208"/>
        <v>21</v>
      </c>
      <c r="Z808" s="39">
        <f t="shared" si="209"/>
        <v>0</v>
      </c>
      <c r="AA808" s="119"/>
    </row>
    <row r="809" spans="1:27" x14ac:dyDescent="0.25">
      <c r="A809" s="34" t="s">
        <v>2919</v>
      </c>
      <c r="B809" s="36" t="s">
        <v>1287</v>
      </c>
      <c r="C809" s="166" t="s">
        <v>197</v>
      </c>
      <c r="D809" s="166">
        <v>202</v>
      </c>
      <c r="E809" s="166" t="s">
        <v>3608</v>
      </c>
      <c r="F809" s="167" t="s">
        <v>3608</v>
      </c>
      <c r="G809" s="36" t="s">
        <v>249</v>
      </c>
      <c r="H809" s="36" t="s">
        <v>249</v>
      </c>
      <c r="I809" s="186" t="s">
        <v>197</v>
      </c>
      <c r="J809" s="168">
        <v>18</v>
      </c>
      <c r="K809" s="133">
        <v>0</v>
      </c>
      <c r="L809" s="150">
        <v>50.92</v>
      </c>
      <c r="M809" s="133">
        <v>0</v>
      </c>
      <c r="N809" s="133">
        <v>0</v>
      </c>
      <c r="O809" s="130">
        <v>1209</v>
      </c>
      <c r="P809" s="37">
        <f t="shared" si="210"/>
        <v>916.56000000000006</v>
      </c>
      <c r="Q809" s="38">
        <f t="shared" si="200"/>
        <v>1.8114143920595533</v>
      </c>
      <c r="R809" s="35">
        <f t="shared" si="201"/>
        <v>0</v>
      </c>
      <c r="S809" s="35">
        <f t="shared" si="202"/>
        <v>0</v>
      </c>
      <c r="T809" s="139">
        <f t="shared" si="203"/>
        <v>0</v>
      </c>
      <c r="U809" s="35">
        <f t="shared" si="204"/>
        <v>61562.28</v>
      </c>
      <c r="V809" s="39" t="str">
        <f t="shared" si="205"/>
        <v>&lt;15 days</v>
      </c>
      <c r="W809" s="39">
        <f t="shared" si="206"/>
        <v>2</v>
      </c>
      <c r="X809" s="135" t="str">
        <f t="shared" si="207"/>
        <v>B</v>
      </c>
      <c r="Y809" s="39">
        <f t="shared" si="208"/>
        <v>14</v>
      </c>
      <c r="Z809" s="39">
        <f t="shared" si="209"/>
        <v>0</v>
      </c>
      <c r="AA809" s="119"/>
    </row>
    <row r="810" spans="1:27" x14ac:dyDescent="0.25">
      <c r="A810" s="34" t="s">
        <v>2920</v>
      </c>
      <c r="B810" s="36" t="s">
        <v>1289</v>
      </c>
      <c r="C810" s="166" t="s">
        <v>197</v>
      </c>
      <c r="D810" s="166">
        <v>212</v>
      </c>
      <c r="E810" s="166" t="s">
        <v>3608</v>
      </c>
      <c r="F810" s="167" t="s">
        <v>3608</v>
      </c>
      <c r="G810" s="36" t="s">
        <v>249</v>
      </c>
      <c r="H810" s="36" t="s">
        <v>249</v>
      </c>
      <c r="I810" s="186" t="s">
        <v>197</v>
      </c>
      <c r="J810" s="168">
        <v>111</v>
      </c>
      <c r="K810" s="133">
        <v>12</v>
      </c>
      <c r="L810" s="150">
        <v>574.23</v>
      </c>
      <c r="M810" s="133">
        <v>0</v>
      </c>
      <c r="N810" s="133">
        <v>0</v>
      </c>
      <c r="O810" s="130">
        <v>2293</v>
      </c>
      <c r="P810" s="37">
        <f t="shared" si="210"/>
        <v>63739.53</v>
      </c>
      <c r="Q810" s="38">
        <f t="shared" si="200"/>
        <v>2.8652420409943304</v>
      </c>
      <c r="R810" s="35">
        <f t="shared" si="201"/>
        <v>0</v>
      </c>
      <c r="S810" s="35">
        <f t="shared" si="202"/>
        <v>0</v>
      </c>
      <c r="T810" s="139">
        <f t="shared" si="203"/>
        <v>6890.76</v>
      </c>
      <c r="U810" s="35">
        <f t="shared" si="204"/>
        <v>1316709.3900000001</v>
      </c>
      <c r="V810" s="39" t="str">
        <f t="shared" si="205"/>
        <v>&lt;15 days</v>
      </c>
      <c r="W810" s="39">
        <f t="shared" si="206"/>
        <v>1</v>
      </c>
      <c r="X810" s="135" t="str">
        <f t="shared" si="207"/>
        <v>A</v>
      </c>
      <c r="Y810" s="39">
        <f t="shared" si="208"/>
        <v>7</v>
      </c>
      <c r="Z810" s="39">
        <f t="shared" si="209"/>
        <v>0</v>
      </c>
      <c r="AA810" s="119"/>
    </row>
    <row r="811" spans="1:27" x14ac:dyDescent="0.25">
      <c r="A811" s="34" t="s">
        <v>2921</v>
      </c>
      <c r="B811" s="36" t="s">
        <v>1291</v>
      </c>
      <c r="C811" s="166" t="s">
        <v>197</v>
      </c>
      <c r="D811" s="166">
        <v>212</v>
      </c>
      <c r="E811" s="166" t="s">
        <v>3608</v>
      </c>
      <c r="F811" s="167" t="s">
        <v>3608</v>
      </c>
      <c r="G811" s="36" t="s">
        <v>249</v>
      </c>
      <c r="H811" s="36" t="s">
        <v>249</v>
      </c>
      <c r="I811" s="186" t="s">
        <v>197</v>
      </c>
      <c r="J811" s="168">
        <v>14</v>
      </c>
      <c r="K811" s="133">
        <v>1</v>
      </c>
      <c r="L811" s="150">
        <v>791.99</v>
      </c>
      <c r="M811" s="133">
        <v>0</v>
      </c>
      <c r="N811" s="133">
        <v>0</v>
      </c>
      <c r="O811" s="130">
        <v>362</v>
      </c>
      <c r="P811" s="37">
        <f t="shared" si="210"/>
        <v>11087.86</v>
      </c>
      <c r="Q811" s="38">
        <f t="shared" si="200"/>
        <v>111.91988950276243</v>
      </c>
      <c r="R811" s="35">
        <f t="shared" si="201"/>
        <v>0</v>
      </c>
      <c r="S811" s="35">
        <f t="shared" si="202"/>
        <v>0</v>
      </c>
      <c r="T811" s="139">
        <f t="shared" si="203"/>
        <v>791.99</v>
      </c>
      <c r="U811" s="35">
        <f t="shared" si="204"/>
        <v>286700.38</v>
      </c>
      <c r="V811" s="39" t="str">
        <f t="shared" si="205"/>
        <v>&gt;90 days</v>
      </c>
      <c r="W811" s="39">
        <f t="shared" si="206"/>
        <v>1</v>
      </c>
      <c r="X811" s="135" t="str">
        <f t="shared" si="207"/>
        <v>A</v>
      </c>
      <c r="Y811" s="39">
        <f t="shared" si="208"/>
        <v>7</v>
      </c>
      <c r="Z811" s="39">
        <f t="shared" si="209"/>
        <v>6860.285993720845</v>
      </c>
      <c r="AA811" s="119"/>
    </row>
    <row r="812" spans="1:27" x14ac:dyDescent="0.25">
      <c r="A812" s="34" t="s">
        <v>2922</v>
      </c>
      <c r="B812" s="36" t="s">
        <v>1292</v>
      </c>
      <c r="C812" s="166" t="s">
        <v>257</v>
      </c>
      <c r="D812" s="166">
        <v>212</v>
      </c>
      <c r="E812" s="166" t="s">
        <v>3608</v>
      </c>
      <c r="F812" s="167" t="s">
        <v>3608</v>
      </c>
      <c r="G812" s="36" t="s">
        <v>165</v>
      </c>
      <c r="H812" s="36" t="s">
        <v>235</v>
      </c>
      <c r="I812" s="186">
        <v>2100</v>
      </c>
      <c r="J812" s="168">
        <v>10</v>
      </c>
      <c r="K812" s="133">
        <v>21</v>
      </c>
      <c r="L812" s="150">
        <v>850.44</v>
      </c>
      <c r="M812" s="133">
        <v>0</v>
      </c>
      <c r="N812" s="133">
        <v>0</v>
      </c>
      <c r="O812" s="130">
        <v>107</v>
      </c>
      <c r="P812" s="37">
        <f t="shared" si="210"/>
        <v>8504.4000000000015</v>
      </c>
      <c r="Q812" s="38">
        <f t="shared" si="200"/>
        <v>47.757009345794387</v>
      </c>
      <c r="R812" s="35">
        <f t="shared" si="201"/>
        <v>0</v>
      </c>
      <c r="S812" s="35">
        <f t="shared" si="202"/>
        <v>0</v>
      </c>
      <c r="T812" s="139">
        <f t="shared" si="203"/>
        <v>17859.240000000002</v>
      </c>
      <c r="U812" s="35">
        <f t="shared" si="204"/>
        <v>90997.08</v>
      </c>
      <c r="V812" s="39" t="str">
        <f t="shared" si="205"/>
        <v>Order specific</v>
      </c>
      <c r="W812" s="39" t="str">
        <f t="shared" si="206"/>
        <v>Order specific</v>
      </c>
      <c r="X812" s="135" t="str">
        <f t="shared" si="207"/>
        <v>A</v>
      </c>
      <c r="Y812" s="39" t="str">
        <f t="shared" si="208"/>
        <v/>
      </c>
      <c r="Z812" s="39">
        <f t="shared" si="209"/>
        <v>0</v>
      </c>
      <c r="AA812" s="119"/>
    </row>
    <row r="813" spans="1:27" x14ac:dyDescent="0.25">
      <c r="A813" s="34" t="s">
        <v>2923</v>
      </c>
      <c r="B813" s="36" t="s">
        <v>1293</v>
      </c>
      <c r="C813" s="166" t="s">
        <v>914</v>
      </c>
      <c r="D813" s="166">
        <v>212</v>
      </c>
      <c r="E813" s="165" t="s">
        <v>3608</v>
      </c>
      <c r="F813" s="167" t="s">
        <v>3608</v>
      </c>
      <c r="G813" s="36" t="s">
        <v>165</v>
      </c>
      <c r="H813" s="36" t="s">
        <v>235</v>
      </c>
      <c r="I813" s="186">
        <v>2100</v>
      </c>
      <c r="J813" s="168">
        <v>8</v>
      </c>
      <c r="K813" s="133">
        <v>0</v>
      </c>
      <c r="L813" s="150">
        <v>2633.5</v>
      </c>
      <c r="M813" s="133">
        <v>0</v>
      </c>
      <c r="N813" s="133">
        <v>0</v>
      </c>
      <c r="O813" s="130">
        <v>22</v>
      </c>
      <c r="P813" s="37">
        <f t="shared" si="210"/>
        <v>21068</v>
      </c>
      <c r="Q813" s="38">
        <f t="shared" si="200"/>
        <v>165.90909090909091</v>
      </c>
      <c r="R813" s="35">
        <f t="shared" si="201"/>
        <v>0</v>
      </c>
      <c r="S813" s="35">
        <f t="shared" si="202"/>
        <v>0</v>
      </c>
      <c r="T813" s="139">
        <f t="shared" si="203"/>
        <v>0</v>
      </c>
      <c r="U813" s="35">
        <f t="shared" si="204"/>
        <v>57937</v>
      </c>
      <c r="V813" s="39" t="str">
        <f t="shared" si="205"/>
        <v>Order specific</v>
      </c>
      <c r="W813" s="39" t="str">
        <f t="shared" si="206"/>
        <v>Order specific</v>
      </c>
      <c r="X813" s="135" t="str">
        <f t="shared" si="207"/>
        <v>A</v>
      </c>
      <c r="Y813" s="39" t="str">
        <f t="shared" si="208"/>
        <v/>
      </c>
      <c r="Z813" s="39">
        <f t="shared" si="209"/>
        <v>0</v>
      </c>
      <c r="AA813" s="119"/>
    </row>
    <row r="814" spans="1:27" x14ac:dyDescent="0.25">
      <c r="A814" s="34" t="s">
        <v>2924</v>
      </c>
      <c r="B814" s="36" t="s">
        <v>1295</v>
      </c>
      <c r="C814" s="166" t="s">
        <v>197</v>
      </c>
      <c r="D814" s="166">
        <v>212</v>
      </c>
      <c r="E814" s="166" t="s">
        <v>3608</v>
      </c>
      <c r="F814" s="167" t="s">
        <v>3608</v>
      </c>
      <c r="G814" s="36" t="s">
        <v>249</v>
      </c>
      <c r="H814" s="36" t="s">
        <v>249</v>
      </c>
      <c r="I814" s="186" t="s">
        <v>197</v>
      </c>
      <c r="J814" s="168">
        <v>32</v>
      </c>
      <c r="K814" s="133">
        <v>0</v>
      </c>
      <c r="L814" s="150">
        <v>589.63</v>
      </c>
      <c r="M814" s="133">
        <v>0</v>
      </c>
      <c r="N814" s="133">
        <v>0</v>
      </c>
      <c r="O814" s="130">
        <v>413</v>
      </c>
      <c r="P814" s="37">
        <f t="shared" si="210"/>
        <v>18868.16</v>
      </c>
      <c r="Q814" s="38">
        <f t="shared" si="200"/>
        <v>7.0702179176755449</v>
      </c>
      <c r="R814" s="35">
        <f t="shared" si="201"/>
        <v>0</v>
      </c>
      <c r="S814" s="35">
        <f t="shared" si="202"/>
        <v>0</v>
      </c>
      <c r="T814" s="139">
        <f t="shared" si="203"/>
        <v>0</v>
      </c>
      <c r="U814" s="35">
        <f t="shared" si="204"/>
        <v>243517.19</v>
      </c>
      <c r="V814" s="39" t="str">
        <f t="shared" si="205"/>
        <v>&lt;15 days</v>
      </c>
      <c r="W814" s="39">
        <f t="shared" si="206"/>
        <v>1</v>
      </c>
      <c r="X814" s="135" t="str">
        <f t="shared" si="207"/>
        <v>A</v>
      </c>
      <c r="Y814" s="39">
        <f t="shared" si="208"/>
        <v>7</v>
      </c>
      <c r="Z814" s="39">
        <f t="shared" si="209"/>
        <v>123.67691178082184</v>
      </c>
      <c r="AA814" s="119"/>
    </row>
    <row r="815" spans="1:27" x14ac:dyDescent="0.25">
      <c r="A815" s="34" t="s">
        <v>2925</v>
      </c>
      <c r="B815" s="36" t="s">
        <v>1296</v>
      </c>
      <c r="C815" s="166" t="s">
        <v>333</v>
      </c>
      <c r="D815" s="166">
        <v>212</v>
      </c>
      <c r="E815" s="166" t="s">
        <v>3608</v>
      </c>
      <c r="F815" s="167" t="s">
        <v>3608</v>
      </c>
      <c r="G815" s="36" t="s">
        <v>165</v>
      </c>
      <c r="H815" s="36" t="s">
        <v>235</v>
      </c>
      <c r="I815" s="186">
        <v>2100</v>
      </c>
      <c r="J815" s="168">
        <v>3</v>
      </c>
      <c r="K815" s="133">
        <v>0</v>
      </c>
      <c r="L815" s="150">
        <v>686.5</v>
      </c>
      <c r="M815" s="133">
        <v>0</v>
      </c>
      <c r="N815" s="133">
        <v>0</v>
      </c>
      <c r="O815" s="130">
        <v>84</v>
      </c>
      <c r="P815" s="37">
        <f t="shared" si="210"/>
        <v>2059.5</v>
      </c>
      <c r="Q815" s="38">
        <f t="shared" si="200"/>
        <v>139.04761904761904</v>
      </c>
      <c r="R815" s="35">
        <f t="shared" si="201"/>
        <v>0</v>
      </c>
      <c r="S815" s="35">
        <f t="shared" si="202"/>
        <v>0</v>
      </c>
      <c r="T815" s="139">
        <f t="shared" si="203"/>
        <v>0</v>
      </c>
      <c r="U815" s="35">
        <f t="shared" si="204"/>
        <v>57666</v>
      </c>
      <c r="V815" s="39" t="str">
        <f t="shared" si="205"/>
        <v>Order specific</v>
      </c>
      <c r="W815" s="39" t="str">
        <f t="shared" si="206"/>
        <v>Order specific</v>
      </c>
      <c r="X815" s="135" t="str">
        <f t="shared" si="207"/>
        <v>B</v>
      </c>
      <c r="Y815" s="39" t="str">
        <f t="shared" si="208"/>
        <v/>
      </c>
      <c r="Z815" s="39">
        <f t="shared" si="209"/>
        <v>0</v>
      </c>
      <c r="AA815" s="119"/>
    </row>
    <row r="816" spans="1:27" x14ac:dyDescent="0.25">
      <c r="A816" s="34" t="s">
        <v>2926</v>
      </c>
      <c r="B816" s="36" t="s">
        <v>1297</v>
      </c>
      <c r="C816" s="166" t="s">
        <v>333</v>
      </c>
      <c r="D816" s="166">
        <v>212</v>
      </c>
      <c r="E816" s="166" t="s">
        <v>3608</v>
      </c>
      <c r="F816" s="167" t="s">
        <v>3608</v>
      </c>
      <c r="G816" s="36" t="s">
        <v>165</v>
      </c>
      <c r="H816" s="36" t="s">
        <v>235</v>
      </c>
      <c r="I816" s="186">
        <v>2100</v>
      </c>
      <c r="J816" s="168">
        <v>1</v>
      </c>
      <c r="K816" s="133">
        <v>20</v>
      </c>
      <c r="L816" s="150">
        <v>2193</v>
      </c>
      <c r="M816" s="133">
        <v>0</v>
      </c>
      <c r="N816" s="133">
        <v>0</v>
      </c>
      <c r="O816" s="130">
        <v>21</v>
      </c>
      <c r="P816" s="37">
        <f t="shared" si="210"/>
        <v>2193</v>
      </c>
      <c r="Q816" s="38">
        <f t="shared" si="200"/>
        <v>52.142857142857139</v>
      </c>
      <c r="R816" s="35">
        <f t="shared" si="201"/>
        <v>0</v>
      </c>
      <c r="S816" s="35">
        <f t="shared" si="202"/>
        <v>0</v>
      </c>
      <c r="T816" s="139">
        <f t="shared" si="203"/>
        <v>43860</v>
      </c>
      <c r="U816" s="35">
        <f t="shared" si="204"/>
        <v>46053</v>
      </c>
      <c r="V816" s="39" t="str">
        <f t="shared" si="205"/>
        <v>Order specific</v>
      </c>
      <c r="W816" s="39" t="str">
        <f t="shared" si="206"/>
        <v>Order specific</v>
      </c>
      <c r="X816" s="135" t="str">
        <f t="shared" si="207"/>
        <v>B</v>
      </c>
      <c r="Y816" s="39" t="str">
        <f t="shared" si="208"/>
        <v/>
      </c>
      <c r="Z816" s="39">
        <f t="shared" si="209"/>
        <v>0</v>
      </c>
      <c r="AA816" s="119"/>
    </row>
    <row r="817" spans="1:27" x14ac:dyDescent="0.25">
      <c r="A817" s="34" t="s">
        <v>2927</v>
      </c>
      <c r="B817" s="36" t="s">
        <v>1298</v>
      </c>
      <c r="C817" s="166" t="s">
        <v>257</v>
      </c>
      <c r="D817" s="166">
        <v>202</v>
      </c>
      <c r="E817" s="166" t="s">
        <v>3608</v>
      </c>
      <c r="F817" s="167" t="s">
        <v>3608</v>
      </c>
      <c r="G817" s="36" t="s">
        <v>165</v>
      </c>
      <c r="H817" s="36" t="s">
        <v>235</v>
      </c>
      <c r="I817" s="186">
        <v>2100</v>
      </c>
      <c r="J817" s="168">
        <v>11</v>
      </c>
      <c r="K817" s="133">
        <v>6</v>
      </c>
      <c r="L817" s="150">
        <v>124.67</v>
      </c>
      <c r="M817" s="133">
        <v>0</v>
      </c>
      <c r="N817" s="133">
        <v>0</v>
      </c>
      <c r="O817" s="130">
        <v>60</v>
      </c>
      <c r="P817" s="37">
        <f t="shared" si="210"/>
        <v>1371.3700000000001</v>
      </c>
      <c r="Q817" s="38">
        <f t="shared" si="200"/>
        <v>6.083333333333333</v>
      </c>
      <c r="R817" s="35">
        <f t="shared" si="201"/>
        <v>0</v>
      </c>
      <c r="S817" s="35">
        <f t="shared" si="202"/>
        <v>0</v>
      </c>
      <c r="T817" s="139">
        <f t="shared" si="203"/>
        <v>748.02</v>
      </c>
      <c r="U817" s="35">
        <f t="shared" si="204"/>
        <v>7480.2</v>
      </c>
      <c r="V817" s="39" t="str">
        <f t="shared" si="205"/>
        <v>Order specific</v>
      </c>
      <c r="W817" s="39" t="str">
        <f t="shared" si="206"/>
        <v>Order specific</v>
      </c>
      <c r="X817" s="135" t="str">
        <f t="shared" si="207"/>
        <v>B</v>
      </c>
      <c r="Y817" s="39" t="str">
        <f t="shared" si="208"/>
        <v/>
      </c>
      <c r="Z817" s="39">
        <f t="shared" si="209"/>
        <v>0</v>
      </c>
      <c r="AA817" s="119"/>
    </row>
    <row r="818" spans="1:27" x14ac:dyDescent="0.25">
      <c r="A818" s="34" t="s">
        <v>2928</v>
      </c>
      <c r="B818" s="36" t="s">
        <v>1298</v>
      </c>
      <c r="C818" s="166" t="s">
        <v>257</v>
      </c>
      <c r="D818" s="166">
        <v>202</v>
      </c>
      <c r="E818" s="166" t="s">
        <v>3608</v>
      </c>
      <c r="F818" s="167" t="s">
        <v>3608</v>
      </c>
      <c r="G818" s="36" t="s">
        <v>165</v>
      </c>
      <c r="H818" s="36" t="s">
        <v>235</v>
      </c>
      <c r="I818" s="186">
        <v>2100</v>
      </c>
      <c r="J818" s="168">
        <v>22</v>
      </c>
      <c r="K818" s="133">
        <v>12</v>
      </c>
      <c r="L818" s="150">
        <v>126.16</v>
      </c>
      <c r="M818" s="133">
        <v>0</v>
      </c>
      <c r="N818" s="133">
        <v>0</v>
      </c>
      <c r="O818" s="130">
        <v>120</v>
      </c>
      <c r="P818" s="37">
        <f t="shared" si="210"/>
        <v>2775.52</v>
      </c>
      <c r="Q818" s="38">
        <f t="shared" si="200"/>
        <v>33.458333333333329</v>
      </c>
      <c r="R818" s="35">
        <f t="shared" si="201"/>
        <v>0</v>
      </c>
      <c r="S818" s="35">
        <f t="shared" si="202"/>
        <v>0</v>
      </c>
      <c r="T818" s="139">
        <f t="shared" si="203"/>
        <v>1513.92</v>
      </c>
      <c r="U818" s="35">
        <f t="shared" si="204"/>
        <v>15139.199999999999</v>
      </c>
      <c r="V818" s="39" t="str">
        <f t="shared" si="205"/>
        <v>Order specific</v>
      </c>
      <c r="W818" s="39" t="str">
        <f t="shared" si="206"/>
        <v>Order specific</v>
      </c>
      <c r="X818" s="135" t="str">
        <f t="shared" si="207"/>
        <v>B</v>
      </c>
      <c r="Y818" s="39" t="str">
        <f t="shared" si="208"/>
        <v/>
      </c>
      <c r="Z818" s="39">
        <f t="shared" si="209"/>
        <v>0</v>
      </c>
      <c r="AA818" s="119"/>
    </row>
    <row r="819" spans="1:27" x14ac:dyDescent="0.25">
      <c r="A819" s="34" t="s">
        <v>2929</v>
      </c>
      <c r="B819" s="36" t="s">
        <v>1299</v>
      </c>
      <c r="C819" s="166" t="s">
        <v>197</v>
      </c>
      <c r="D819" s="166">
        <v>202</v>
      </c>
      <c r="E819" s="166" t="s">
        <v>3608</v>
      </c>
      <c r="F819" s="167" t="s">
        <v>3608</v>
      </c>
      <c r="G819" s="36" t="s">
        <v>249</v>
      </c>
      <c r="H819" s="36" t="s">
        <v>249</v>
      </c>
      <c r="I819" s="186" t="s">
        <v>197</v>
      </c>
      <c r="J819" s="168">
        <v>6</v>
      </c>
      <c r="K819" s="133">
        <v>0</v>
      </c>
      <c r="L819" s="150">
        <v>11.93</v>
      </c>
      <c r="M819" s="133">
        <v>0</v>
      </c>
      <c r="N819" s="133">
        <v>0</v>
      </c>
      <c r="O819" s="130">
        <v>388</v>
      </c>
      <c r="P819" s="37">
        <f t="shared" si="210"/>
        <v>71.58</v>
      </c>
      <c r="Q819" s="38">
        <f t="shared" si="200"/>
        <v>20.695876288659793</v>
      </c>
      <c r="R819" s="35">
        <f t="shared" si="201"/>
        <v>0</v>
      </c>
      <c r="S819" s="35">
        <f t="shared" si="202"/>
        <v>0</v>
      </c>
      <c r="T819" s="139">
        <f t="shared" si="203"/>
        <v>0</v>
      </c>
      <c r="U819" s="35">
        <f t="shared" si="204"/>
        <v>4628.84</v>
      </c>
      <c r="V819" s="39" t="str">
        <f t="shared" si="205"/>
        <v>&lt;30 days</v>
      </c>
      <c r="W819" s="39">
        <f t="shared" si="206"/>
        <v>3</v>
      </c>
      <c r="X819" s="135" t="str">
        <f t="shared" si="207"/>
        <v>C</v>
      </c>
      <c r="Y819" s="39">
        <f t="shared" si="208"/>
        <v>21</v>
      </c>
      <c r="Z819" s="39">
        <f t="shared" si="209"/>
        <v>0</v>
      </c>
      <c r="AA819" s="119"/>
    </row>
    <row r="820" spans="1:27" x14ac:dyDescent="0.25">
      <c r="A820" s="34" t="s">
        <v>2930</v>
      </c>
      <c r="B820" s="36" t="s">
        <v>1300</v>
      </c>
      <c r="C820" s="166" t="s">
        <v>419</v>
      </c>
      <c r="D820" s="166">
        <v>212</v>
      </c>
      <c r="E820" s="166" t="s">
        <v>3608</v>
      </c>
      <c r="F820" s="167" t="s">
        <v>3608</v>
      </c>
      <c r="G820" s="36" t="s">
        <v>165</v>
      </c>
      <c r="H820" s="36" t="s">
        <v>235</v>
      </c>
      <c r="I820" s="186">
        <v>2100</v>
      </c>
      <c r="J820" s="168">
        <v>3</v>
      </c>
      <c r="K820" s="133">
        <v>0</v>
      </c>
      <c r="L820" s="150">
        <v>2557.86</v>
      </c>
      <c r="M820" s="133">
        <v>0</v>
      </c>
      <c r="N820" s="133">
        <v>0</v>
      </c>
      <c r="O820" s="130">
        <v>26</v>
      </c>
      <c r="P820" s="37">
        <f t="shared" si="210"/>
        <v>7673.58</v>
      </c>
      <c r="Q820" s="38">
        <f t="shared" si="200"/>
        <v>84.230769230769241</v>
      </c>
      <c r="R820" s="35">
        <f t="shared" si="201"/>
        <v>0</v>
      </c>
      <c r="S820" s="35">
        <f t="shared" si="202"/>
        <v>0</v>
      </c>
      <c r="T820" s="139">
        <f t="shared" si="203"/>
        <v>0</v>
      </c>
      <c r="U820" s="35">
        <f t="shared" si="204"/>
        <v>66504.36</v>
      </c>
      <c r="V820" s="39" t="str">
        <f t="shared" si="205"/>
        <v>Order specific</v>
      </c>
      <c r="W820" s="39" t="str">
        <f t="shared" si="206"/>
        <v>Order specific</v>
      </c>
      <c r="X820" s="135" t="str">
        <f t="shared" si="207"/>
        <v>A</v>
      </c>
      <c r="Y820" s="39" t="str">
        <f t="shared" si="208"/>
        <v/>
      </c>
      <c r="Z820" s="39">
        <f t="shared" si="209"/>
        <v>0</v>
      </c>
      <c r="AA820" s="119"/>
    </row>
    <row r="821" spans="1:27" x14ac:dyDescent="0.25">
      <c r="A821" s="34" t="s">
        <v>15</v>
      </c>
      <c r="B821" s="36" t="s">
        <v>25</v>
      </c>
      <c r="C821" s="166" t="s">
        <v>257</v>
      </c>
      <c r="D821" s="166">
        <v>202</v>
      </c>
      <c r="E821" s="166" t="s">
        <v>3608</v>
      </c>
      <c r="F821" s="167" t="s">
        <v>3608</v>
      </c>
      <c r="G821" s="36" t="s">
        <v>165</v>
      </c>
      <c r="H821" s="36" t="s">
        <v>235</v>
      </c>
      <c r="I821" s="186">
        <v>2100</v>
      </c>
      <c r="J821" s="168">
        <v>5</v>
      </c>
      <c r="K821" s="133">
        <v>0</v>
      </c>
      <c r="L821" s="150">
        <v>6.32</v>
      </c>
      <c r="M821" s="133">
        <v>0</v>
      </c>
      <c r="N821" s="133">
        <v>0</v>
      </c>
      <c r="O821" s="130">
        <v>8</v>
      </c>
      <c r="P821" s="37">
        <f t="shared" si="210"/>
        <v>31.6</v>
      </c>
      <c r="Q821" s="38">
        <f t="shared" si="200"/>
        <v>136.875</v>
      </c>
      <c r="R821" s="35">
        <f t="shared" si="201"/>
        <v>0</v>
      </c>
      <c r="S821" s="35">
        <f t="shared" si="202"/>
        <v>0</v>
      </c>
      <c r="T821" s="139">
        <f t="shared" si="203"/>
        <v>0</v>
      </c>
      <c r="U821" s="35">
        <f t="shared" si="204"/>
        <v>50.56</v>
      </c>
      <c r="V821" s="39" t="str">
        <f t="shared" si="205"/>
        <v>Order specific</v>
      </c>
      <c r="W821" s="39" t="str">
        <f t="shared" si="206"/>
        <v>Order specific</v>
      </c>
      <c r="X821" s="135" t="str">
        <f t="shared" si="207"/>
        <v>C</v>
      </c>
      <c r="Y821" s="39" t="str">
        <f t="shared" si="208"/>
        <v/>
      </c>
      <c r="Z821" s="39">
        <f t="shared" si="209"/>
        <v>0</v>
      </c>
      <c r="AA821" s="119"/>
    </row>
    <row r="822" spans="1:27" x14ac:dyDescent="0.25">
      <c r="A822" s="34" t="s">
        <v>2931</v>
      </c>
      <c r="B822" s="36" t="s">
        <v>1301</v>
      </c>
      <c r="C822" s="166" t="s">
        <v>419</v>
      </c>
      <c r="D822" s="166">
        <v>202</v>
      </c>
      <c r="E822" s="166" t="s">
        <v>3608</v>
      </c>
      <c r="F822" s="167" t="s">
        <v>3608</v>
      </c>
      <c r="G822" s="36" t="s">
        <v>165</v>
      </c>
      <c r="H822" s="36" t="s">
        <v>235</v>
      </c>
      <c r="I822" s="186">
        <v>2100</v>
      </c>
      <c r="J822" s="168">
        <v>19</v>
      </c>
      <c r="K822" s="133">
        <v>14</v>
      </c>
      <c r="L822" s="150">
        <v>1.35</v>
      </c>
      <c r="M822" s="133">
        <v>0</v>
      </c>
      <c r="N822" s="133">
        <v>0</v>
      </c>
      <c r="O822" s="130">
        <v>376</v>
      </c>
      <c r="P822" s="37">
        <f t="shared" si="210"/>
        <v>25.650000000000002</v>
      </c>
      <c r="Q822" s="38">
        <f t="shared" si="200"/>
        <v>4.8537234042553195</v>
      </c>
      <c r="R822" s="35">
        <f t="shared" si="201"/>
        <v>0</v>
      </c>
      <c r="S822" s="35">
        <f t="shared" si="202"/>
        <v>0</v>
      </c>
      <c r="T822" s="139">
        <f t="shared" si="203"/>
        <v>18.900000000000002</v>
      </c>
      <c r="U822" s="35">
        <f t="shared" si="204"/>
        <v>507.6</v>
      </c>
      <c r="V822" s="39" t="str">
        <f t="shared" si="205"/>
        <v>Order specific</v>
      </c>
      <c r="W822" s="39" t="str">
        <f t="shared" si="206"/>
        <v>Order specific</v>
      </c>
      <c r="X822" s="135" t="str">
        <f t="shared" si="207"/>
        <v>C</v>
      </c>
      <c r="Y822" s="39" t="str">
        <f t="shared" si="208"/>
        <v/>
      </c>
      <c r="Z822" s="39">
        <f t="shared" si="209"/>
        <v>0</v>
      </c>
      <c r="AA822" s="119"/>
    </row>
    <row r="823" spans="1:27" x14ac:dyDescent="0.25">
      <c r="A823" s="34" t="s">
        <v>1302</v>
      </c>
      <c r="B823" s="36" t="s">
        <v>1303</v>
      </c>
      <c r="C823" s="166" t="s">
        <v>419</v>
      </c>
      <c r="D823" s="166">
        <v>202</v>
      </c>
      <c r="E823" s="166" t="s">
        <v>3608</v>
      </c>
      <c r="F823" s="167" t="s">
        <v>3608</v>
      </c>
      <c r="G823" s="36" t="s">
        <v>165</v>
      </c>
      <c r="H823" s="36" t="s">
        <v>235</v>
      </c>
      <c r="I823" s="186">
        <v>2100</v>
      </c>
      <c r="J823" s="168">
        <v>60</v>
      </c>
      <c r="K823" s="133">
        <v>40</v>
      </c>
      <c r="L823" s="150">
        <v>3.77</v>
      </c>
      <c r="M823" s="133">
        <v>0</v>
      </c>
      <c r="N823" s="133">
        <v>0</v>
      </c>
      <c r="O823" s="130">
        <v>650</v>
      </c>
      <c r="P823" s="37">
        <f t="shared" si="210"/>
        <v>226.2</v>
      </c>
      <c r="Q823" s="38">
        <f t="shared" si="200"/>
        <v>10.669230769230769</v>
      </c>
      <c r="R823" s="35">
        <f t="shared" si="201"/>
        <v>0</v>
      </c>
      <c r="S823" s="35">
        <f t="shared" si="202"/>
        <v>0</v>
      </c>
      <c r="T823" s="139">
        <f t="shared" si="203"/>
        <v>150.80000000000001</v>
      </c>
      <c r="U823" s="35">
        <f t="shared" si="204"/>
        <v>2450.5</v>
      </c>
      <c r="V823" s="39" t="str">
        <f t="shared" si="205"/>
        <v>Order specific</v>
      </c>
      <c r="W823" s="39" t="str">
        <f t="shared" si="206"/>
        <v>Order specific</v>
      </c>
      <c r="X823" s="135" t="str">
        <f t="shared" si="207"/>
        <v>C</v>
      </c>
      <c r="Y823" s="39" t="str">
        <f t="shared" si="208"/>
        <v/>
      </c>
      <c r="Z823" s="39">
        <f t="shared" si="209"/>
        <v>0</v>
      </c>
      <c r="AA823" s="119"/>
    </row>
    <row r="824" spans="1:27" x14ac:dyDescent="0.25">
      <c r="A824" s="34" t="s">
        <v>1304</v>
      </c>
      <c r="B824" s="36" t="s">
        <v>1305</v>
      </c>
      <c r="C824" s="166" t="s">
        <v>1306</v>
      </c>
      <c r="D824" s="166">
        <v>212</v>
      </c>
      <c r="E824" s="166" t="s">
        <v>3599</v>
      </c>
      <c r="F824" s="167" t="s">
        <v>3599</v>
      </c>
      <c r="G824" s="36" t="s">
        <v>165</v>
      </c>
      <c r="H824" s="36" t="s">
        <v>235</v>
      </c>
      <c r="I824" s="186">
        <v>2100</v>
      </c>
      <c r="J824" s="168">
        <v>5</v>
      </c>
      <c r="K824" s="133">
        <v>3</v>
      </c>
      <c r="L824" s="150">
        <v>26.4</v>
      </c>
      <c r="M824" s="133">
        <v>0</v>
      </c>
      <c r="N824" s="133">
        <v>0</v>
      </c>
      <c r="O824" s="130">
        <v>44</v>
      </c>
      <c r="P824" s="37">
        <f t="shared" si="210"/>
        <v>132</v>
      </c>
      <c r="Q824" s="38">
        <f t="shared" si="200"/>
        <v>497.72727272727269</v>
      </c>
      <c r="R824" s="35">
        <f t="shared" si="201"/>
        <v>0</v>
      </c>
      <c r="S824" s="35">
        <f t="shared" si="202"/>
        <v>0</v>
      </c>
      <c r="T824" s="139">
        <f t="shared" si="203"/>
        <v>79.199999999999989</v>
      </c>
      <c r="U824" s="35">
        <f t="shared" si="204"/>
        <v>1161.5999999999999</v>
      </c>
      <c r="V824" s="39" t="str">
        <f t="shared" si="205"/>
        <v>Order specific</v>
      </c>
      <c r="W824" s="39" t="str">
        <f t="shared" si="206"/>
        <v>Order specific</v>
      </c>
      <c r="X824" s="135" t="str">
        <f t="shared" si="207"/>
        <v>C</v>
      </c>
      <c r="Y824" s="39" t="str">
        <f t="shared" si="208"/>
        <v/>
      </c>
      <c r="Z824" s="39">
        <f t="shared" si="209"/>
        <v>0</v>
      </c>
      <c r="AA824" s="119"/>
    </row>
    <row r="825" spans="1:27" x14ac:dyDescent="0.25">
      <c r="A825" s="34" t="s">
        <v>1307</v>
      </c>
      <c r="B825" s="36" t="s">
        <v>1308</v>
      </c>
      <c r="C825" s="166" t="s">
        <v>1306</v>
      </c>
      <c r="D825" s="166">
        <v>212</v>
      </c>
      <c r="E825" s="166" t="s">
        <v>3599</v>
      </c>
      <c r="F825" s="167" t="s">
        <v>3599</v>
      </c>
      <c r="G825" s="36" t="s">
        <v>165</v>
      </c>
      <c r="H825" s="36" t="s">
        <v>235</v>
      </c>
      <c r="I825" s="186">
        <v>2100</v>
      </c>
      <c r="J825" s="168">
        <v>5</v>
      </c>
      <c r="K825" s="133">
        <v>3</v>
      </c>
      <c r="L825" s="150">
        <v>46.23</v>
      </c>
      <c r="M825" s="133">
        <v>0</v>
      </c>
      <c r="N825" s="133">
        <v>0</v>
      </c>
      <c r="O825" s="130">
        <v>33</v>
      </c>
      <c r="P825" s="37">
        <f t="shared" si="210"/>
        <v>231.14999999999998</v>
      </c>
      <c r="Q825" s="38">
        <f t="shared" si="200"/>
        <v>55.303030303030305</v>
      </c>
      <c r="R825" s="35">
        <f t="shared" si="201"/>
        <v>0</v>
      </c>
      <c r="S825" s="35">
        <f t="shared" si="202"/>
        <v>0</v>
      </c>
      <c r="T825" s="139">
        <f t="shared" si="203"/>
        <v>138.69</v>
      </c>
      <c r="U825" s="35">
        <f t="shared" si="204"/>
        <v>1525.59</v>
      </c>
      <c r="V825" s="39" t="str">
        <f t="shared" si="205"/>
        <v>Order specific</v>
      </c>
      <c r="W825" s="39" t="str">
        <f t="shared" si="206"/>
        <v>Order specific</v>
      </c>
      <c r="X825" s="135" t="str">
        <f t="shared" si="207"/>
        <v>C</v>
      </c>
      <c r="Y825" s="39" t="str">
        <f t="shared" si="208"/>
        <v/>
      </c>
      <c r="Z825" s="39">
        <f t="shared" si="209"/>
        <v>0</v>
      </c>
      <c r="AA825" s="119"/>
    </row>
    <row r="826" spans="1:27" x14ac:dyDescent="0.25">
      <c r="A826" s="34" t="s">
        <v>2932</v>
      </c>
      <c r="B826" s="36" t="s">
        <v>1309</v>
      </c>
      <c r="C826" s="166" t="s">
        <v>1306</v>
      </c>
      <c r="D826" s="166">
        <v>212</v>
      </c>
      <c r="E826" s="166" t="s">
        <v>3599</v>
      </c>
      <c r="F826" s="167" t="s">
        <v>3599</v>
      </c>
      <c r="G826" s="36" t="s">
        <v>165</v>
      </c>
      <c r="H826" s="36" t="s">
        <v>235</v>
      </c>
      <c r="I826" s="186">
        <v>2100</v>
      </c>
      <c r="J826" s="168">
        <v>5</v>
      </c>
      <c r="K826" s="133">
        <v>3</v>
      </c>
      <c r="L826" s="150">
        <v>76.92</v>
      </c>
      <c r="M826" s="133">
        <v>0</v>
      </c>
      <c r="N826" s="133">
        <v>0</v>
      </c>
      <c r="O826" s="130">
        <v>44</v>
      </c>
      <c r="P826" s="37">
        <f t="shared" si="210"/>
        <v>384.6</v>
      </c>
      <c r="Q826" s="38">
        <f t="shared" si="200"/>
        <v>41.477272727272727</v>
      </c>
      <c r="R826" s="35">
        <f t="shared" si="201"/>
        <v>0</v>
      </c>
      <c r="S826" s="35">
        <f t="shared" si="202"/>
        <v>0</v>
      </c>
      <c r="T826" s="139">
        <f t="shared" si="203"/>
        <v>230.76</v>
      </c>
      <c r="U826" s="35">
        <f t="shared" si="204"/>
        <v>3384.48</v>
      </c>
      <c r="V826" s="39" t="str">
        <f t="shared" si="205"/>
        <v>Order specific</v>
      </c>
      <c r="W826" s="39" t="str">
        <f t="shared" si="206"/>
        <v>Order specific</v>
      </c>
      <c r="X826" s="135" t="str">
        <f t="shared" si="207"/>
        <v>C</v>
      </c>
      <c r="Y826" s="39" t="str">
        <f t="shared" si="208"/>
        <v/>
      </c>
      <c r="Z826" s="39">
        <f t="shared" si="209"/>
        <v>0</v>
      </c>
      <c r="AA826" s="119"/>
    </row>
    <row r="827" spans="1:27" x14ac:dyDescent="0.25">
      <c r="A827" s="34" t="s">
        <v>1310</v>
      </c>
      <c r="B827" s="36" t="s">
        <v>384</v>
      </c>
      <c r="C827" s="166" t="s">
        <v>243</v>
      </c>
      <c r="D827" s="166">
        <v>202</v>
      </c>
      <c r="E827" s="166" t="s">
        <v>3608</v>
      </c>
      <c r="F827" s="167" t="s">
        <v>3608</v>
      </c>
      <c r="G827" s="36" t="s">
        <v>244</v>
      </c>
      <c r="H827" s="36" t="s">
        <v>2370</v>
      </c>
      <c r="I827" s="186">
        <v>2600</v>
      </c>
      <c r="J827" s="168">
        <v>50</v>
      </c>
      <c r="K827" s="133">
        <v>80</v>
      </c>
      <c r="L827" s="150">
        <v>12.38</v>
      </c>
      <c r="M827" s="133">
        <v>0</v>
      </c>
      <c r="N827" s="133">
        <v>20</v>
      </c>
      <c r="O827" s="130">
        <v>394</v>
      </c>
      <c r="P827" s="37">
        <f t="shared" si="210"/>
        <v>619</v>
      </c>
      <c r="Q827" s="38">
        <f t="shared" si="200"/>
        <v>4.6319796954314718</v>
      </c>
      <c r="R827" s="35">
        <f t="shared" si="201"/>
        <v>0</v>
      </c>
      <c r="S827" s="35">
        <f t="shared" si="202"/>
        <v>123.80000000000001</v>
      </c>
      <c r="T827" s="139">
        <f t="shared" si="203"/>
        <v>990.40000000000009</v>
      </c>
      <c r="U827" s="35">
        <f t="shared" si="204"/>
        <v>4877.72</v>
      </c>
      <c r="V827" s="39" t="str">
        <f t="shared" si="205"/>
        <v>&lt;15 days</v>
      </c>
      <c r="W827" s="39">
        <f t="shared" si="206"/>
        <v>3</v>
      </c>
      <c r="X827" s="135" t="str">
        <f t="shared" si="207"/>
        <v>C</v>
      </c>
      <c r="Y827" s="39">
        <f t="shared" si="208"/>
        <v>21</v>
      </c>
      <c r="Z827" s="39">
        <f t="shared" si="209"/>
        <v>0</v>
      </c>
      <c r="AA827" s="119"/>
    </row>
    <row r="828" spans="1:27" x14ac:dyDescent="0.25">
      <c r="A828" s="34" t="s">
        <v>1311</v>
      </c>
      <c r="B828" s="36" t="s">
        <v>58</v>
      </c>
      <c r="C828" s="166" t="s">
        <v>262</v>
      </c>
      <c r="D828" s="166">
        <v>202</v>
      </c>
      <c r="E828" s="166" t="s">
        <v>3608</v>
      </c>
      <c r="F828" s="167" t="s">
        <v>3608</v>
      </c>
      <c r="G828" s="36" t="s">
        <v>165</v>
      </c>
      <c r="H828" s="36" t="s">
        <v>235</v>
      </c>
      <c r="I828" s="186">
        <v>2100</v>
      </c>
      <c r="J828" s="168">
        <v>12</v>
      </c>
      <c r="K828" s="133">
        <v>2</v>
      </c>
      <c r="L828" s="150">
        <v>40</v>
      </c>
      <c r="M828" s="133">
        <v>12</v>
      </c>
      <c r="N828" s="133">
        <v>0</v>
      </c>
      <c r="O828" s="130">
        <v>10</v>
      </c>
      <c r="P828" s="37">
        <f t="shared" si="210"/>
        <v>480</v>
      </c>
      <c r="Q828" s="38">
        <f t="shared" si="200"/>
        <v>1825</v>
      </c>
      <c r="R828" s="35">
        <f t="shared" si="201"/>
        <v>480</v>
      </c>
      <c r="S828" s="35">
        <f t="shared" si="202"/>
        <v>0</v>
      </c>
      <c r="T828" s="139">
        <f t="shared" si="203"/>
        <v>80</v>
      </c>
      <c r="U828" s="35">
        <f t="shared" si="204"/>
        <v>400</v>
      </c>
      <c r="V828" s="39" t="str">
        <f t="shared" si="205"/>
        <v>Order specific</v>
      </c>
      <c r="W828" s="39" t="str">
        <f t="shared" si="206"/>
        <v>Order specific</v>
      </c>
      <c r="X828" s="135" t="str">
        <f t="shared" si="207"/>
        <v>C</v>
      </c>
      <c r="Y828" s="39" t="str">
        <f t="shared" si="208"/>
        <v/>
      </c>
      <c r="Z828" s="39">
        <f t="shared" si="209"/>
        <v>0</v>
      </c>
      <c r="AA828" s="119"/>
    </row>
    <row r="829" spans="1:27" x14ac:dyDescent="0.25">
      <c r="A829" s="34" t="s">
        <v>1312</v>
      </c>
      <c r="B829" s="36" t="s">
        <v>58</v>
      </c>
      <c r="C829" s="166" t="s">
        <v>914</v>
      </c>
      <c r="D829" s="166">
        <v>212</v>
      </c>
      <c r="E829" s="165" t="s">
        <v>3608</v>
      </c>
      <c r="F829" s="167" t="s">
        <v>3608</v>
      </c>
      <c r="G829" s="36" t="s">
        <v>165</v>
      </c>
      <c r="H829" s="36" t="s">
        <v>235</v>
      </c>
      <c r="I829" s="186">
        <v>2100</v>
      </c>
      <c r="J829" s="168">
        <v>24</v>
      </c>
      <c r="K829" s="133">
        <v>12</v>
      </c>
      <c r="L829" s="150">
        <v>1.98</v>
      </c>
      <c r="M829" s="133">
        <v>0</v>
      </c>
      <c r="N829" s="133">
        <v>0</v>
      </c>
      <c r="O829" s="130">
        <v>246</v>
      </c>
      <c r="P829" s="37">
        <f t="shared" si="210"/>
        <v>47.519999999999996</v>
      </c>
      <c r="Q829" s="38">
        <f t="shared" si="200"/>
        <v>17.804878048780488</v>
      </c>
      <c r="R829" s="35">
        <f t="shared" si="201"/>
        <v>0</v>
      </c>
      <c r="S829" s="35">
        <f t="shared" si="202"/>
        <v>0</v>
      </c>
      <c r="T829" s="139">
        <f t="shared" si="203"/>
        <v>23.759999999999998</v>
      </c>
      <c r="U829" s="35">
        <f t="shared" si="204"/>
        <v>487.08</v>
      </c>
      <c r="V829" s="39" t="str">
        <f t="shared" si="205"/>
        <v>Order specific</v>
      </c>
      <c r="W829" s="39" t="str">
        <f t="shared" si="206"/>
        <v>Order specific</v>
      </c>
      <c r="X829" s="135" t="str">
        <f t="shared" si="207"/>
        <v>C</v>
      </c>
      <c r="Y829" s="39" t="str">
        <f t="shared" si="208"/>
        <v/>
      </c>
      <c r="Z829" s="39">
        <f t="shared" si="209"/>
        <v>0</v>
      </c>
      <c r="AA829" s="119"/>
    </row>
    <row r="830" spans="1:27" x14ac:dyDescent="0.25">
      <c r="A830" s="34" t="s">
        <v>1313</v>
      </c>
      <c r="B830" s="36" t="s">
        <v>1314</v>
      </c>
      <c r="C830" s="166" t="s">
        <v>1306</v>
      </c>
      <c r="D830" s="166">
        <v>202</v>
      </c>
      <c r="E830" s="166" t="s">
        <v>3599</v>
      </c>
      <c r="F830" s="167" t="s">
        <v>3599</v>
      </c>
      <c r="G830" s="36" t="s">
        <v>165</v>
      </c>
      <c r="H830" s="36" t="s">
        <v>235</v>
      </c>
      <c r="I830" s="186">
        <v>2100</v>
      </c>
      <c r="J830" s="168">
        <v>15</v>
      </c>
      <c r="K830" s="133">
        <v>9</v>
      </c>
      <c r="L830" s="150">
        <v>33.94</v>
      </c>
      <c r="M830" s="133">
        <v>0</v>
      </c>
      <c r="N830" s="133">
        <v>0</v>
      </c>
      <c r="O830" s="130">
        <v>111</v>
      </c>
      <c r="P830" s="37">
        <f t="shared" si="210"/>
        <v>509.09999999999997</v>
      </c>
      <c r="Q830" s="38">
        <f t="shared" si="200"/>
        <v>78.918918918918919</v>
      </c>
      <c r="R830" s="35">
        <f t="shared" si="201"/>
        <v>0</v>
      </c>
      <c r="S830" s="35">
        <f t="shared" si="202"/>
        <v>0</v>
      </c>
      <c r="T830" s="139">
        <f t="shared" si="203"/>
        <v>305.45999999999998</v>
      </c>
      <c r="U830" s="35">
        <f t="shared" si="204"/>
        <v>3767.3399999999997</v>
      </c>
      <c r="V830" s="39" t="str">
        <f t="shared" si="205"/>
        <v>Order specific</v>
      </c>
      <c r="W830" s="39" t="str">
        <f t="shared" si="206"/>
        <v>Order specific</v>
      </c>
      <c r="X830" s="135" t="str">
        <f t="shared" si="207"/>
        <v>C</v>
      </c>
      <c r="Y830" s="39" t="str">
        <f t="shared" si="208"/>
        <v/>
      </c>
      <c r="Z830" s="39">
        <f t="shared" si="209"/>
        <v>0</v>
      </c>
      <c r="AA830" s="119"/>
    </row>
    <row r="831" spans="1:27" x14ac:dyDescent="0.25">
      <c r="A831" s="34" t="s">
        <v>1315</v>
      </c>
      <c r="B831" s="36" t="s">
        <v>1316</v>
      </c>
      <c r="C831" s="166" t="s">
        <v>1306</v>
      </c>
      <c r="D831" s="166">
        <v>212</v>
      </c>
      <c r="E831" s="166" t="s">
        <v>3599</v>
      </c>
      <c r="F831" s="167" t="s">
        <v>3599</v>
      </c>
      <c r="G831" s="36" t="s">
        <v>165</v>
      </c>
      <c r="H831" s="36" t="s">
        <v>235</v>
      </c>
      <c r="I831" s="186">
        <v>2100</v>
      </c>
      <c r="J831" s="168">
        <v>5</v>
      </c>
      <c r="K831" s="133">
        <v>3</v>
      </c>
      <c r="L831" s="150">
        <v>36.369999999999997</v>
      </c>
      <c r="M831" s="133">
        <v>0</v>
      </c>
      <c r="N831" s="133">
        <v>0</v>
      </c>
      <c r="O831" s="130">
        <v>44</v>
      </c>
      <c r="P831" s="37">
        <f t="shared" si="210"/>
        <v>181.85</v>
      </c>
      <c r="Q831" s="38">
        <f t="shared" si="200"/>
        <v>124.43181818181817</v>
      </c>
      <c r="R831" s="35">
        <f t="shared" si="201"/>
        <v>0</v>
      </c>
      <c r="S831" s="35">
        <f t="shared" si="202"/>
        <v>0</v>
      </c>
      <c r="T831" s="139">
        <f t="shared" si="203"/>
        <v>109.10999999999999</v>
      </c>
      <c r="U831" s="35">
        <f t="shared" si="204"/>
        <v>1600.28</v>
      </c>
      <c r="V831" s="39" t="str">
        <f t="shared" si="205"/>
        <v>Order specific</v>
      </c>
      <c r="W831" s="39" t="str">
        <f t="shared" si="206"/>
        <v>Order specific</v>
      </c>
      <c r="X831" s="135" t="str">
        <f t="shared" si="207"/>
        <v>C</v>
      </c>
      <c r="Y831" s="39" t="str">
        <f t="shared" si="208"/>
        <v/>
      </c>
      <c r="Z831" s="39">
        <f t="shared" si="209"/>
        <v>0</v>
      </c>
      <c r="AA831" s="119"/>
    </row>
    <row r="832" spans="1:27" x14ac:dyDescent="0.25">
      <c r="A832" s="34" t="s">
        <v>1317</v>
      </c>
      <c r="B832" s="36" t="s">
        <v>1318</v>
      </c>
      <c r="C832" s="166" t="s">
        <v>1306</v>
      </c>
      <c r="D832" s="166">
        <v>212</v>
      </c>
      <c r="E832" s="166" t="s">
        <v>3599</v>
      </c>
      <c r="F832" s="167" t="s">
        <v>3599</v>
      </c>
      <c r="G832" s="36" t="s">
        <v>165</v>
      </c>
      <c r="H832" s="36" t="s">
        <v>235</v>
      </c>
      <c r="I832" s="186">
        <v>2100</v>
      </c>
      <c r="J832" s="168">
        <v>2</v>
      </c>
      <c r="K832" s="133">
        <v>1</v>
      </c>
      <c r="L832" s="150">
        <v>39.67</v>
      </c>
      <c r="M832" s="133">
        <v>0</v>
      </c>
      <c r="N832" s="133">
        <v>0</v>
      </c>
      <c r="O832" s="130">
        <v>44</v>
      </c>
      <c r="P832" s="37">
        <f t="shared" si="210"/>
        <v>79.34</v>
      </c>
      <c r="Q832" s="38">
        <f t="shared" si="200"/>
        <v>41.477272727272727</v>
      </c>
      <c r="R832" s="35">
        <f t="shared" si="201"/>
        <v>0</v>
      </c>
      <c r="S832" s="35">
        <f t="shared" si="202"/>
        <v>0</v>
      </c>
      <c r="T832" s="139">
        <f t="shared" si="203"/>
        <v>39.67</v>
      </c>
      <c r="U832" s="35">
        <f t="shared" si="204"/>
        <v>1745.48</v>
      </c>
      <c r="V832" s="39" t="str">
        <f t="shared" si="205"/>
        <v>Order specific</v>
      </c>
      <c r="W832" s="39" t="str">
        <f t="shared" si="206"/>
        <v>Order specific</v>
      </c>
      <c r="X832" s="135" t="str">
        <f t="shared" si="207"/>
        <v>C</v>
      </c>
      <c r="Y832" s="39" t="str">
        <f t="shared" si="208"/>
        <v/>
      </c>
      <c r="Z832" s="39">
        <f t="shared" si="209"/>
        <v>0</v>
      </c>
      <c r="AA832" s="119"/>
    </row>
    <row r="833" spans="1:27" x14ac:dyDescent="0.25">
      <c r="A833" s="34" t="s">
        <v>2933</v>
      </c>
      <c r="B833" s="36" t="s">
        <v>1319</v>
      </c>
      <c r="C833" s="166" t="s">
        <v>419</v>
      </c>
      <c r="D833" s="166">
        <v>212</v>
      </c>
      <c r="E833" s="166" t="s">
        <v>3608</v>
      </c>
      <c r="F833" s="167" t="s">
        <v>3608</v>
      </c>
      <c r="G833" s="36" t="s">
        <v>165</v>
      </c>
      <c r="H833" s="36" t="s">
        <v>235</v>
      </c>
      <c r="I833" s="186">
        <v>2100</v>
      </c>
      <c r="J833" s="168">
        <v>2</v>
      </c>
      <c r="K833" s="133">
        <v>10</v>
      </c>
      <c r="L833" s="150">
        <v>113.69</v>
      </c>
      <c r="M833" s="133">
        <v>0</v>
      </c>
      <c r="N833" s="133">
        <v>0</v>
      </c>
      <c r="O833" s="130">
        <v>50</v>
      </c>
      <c r="P833" s="37">
        <f t="shared" si="210"/>
        <v>227.38</v>
      </c>
      <c r="Q833" s="38">
        <f t="shared" si="200"/>
        <v>14.6</v>
      </c>
      <c r="R833" s="35">
        <f t="shared" si="201"/>
        <v>0</v>
      </c>
      <c r="S833" s="35">
        <f t="shared" si="202"/>
        <v>0</v>
      </c>
      <c r="T833" s="139">
        <f t="shared" si="203"/>
        <v>1136.9000000000001</v>
      </c>
      <c r="U833" s="35">
        <f t="shared" si="204"/>
        <v>5684.5</v>
      </c>
      <c r="V833" s="39" t="str">
        <f t="shared" si="205"/>
        <v>Order specific</v>
      </c>
      <c r="W833" s="39" t="str">
        <f t="shared" si="206"/>
        <v>Order specific</v>
      </c>
      <c r="X833" s="135" t="str">
        <f t="shared" si="207"/>
        <v>C</v>
      </c>
      <c r="Y833" s="39" t="str">
        <f t="shared" si="208"/>
        <v/>
      </c>
      <c r="Z833" s="39">
        <f t="shared" si="209"/>
        <v>0</v>
      </c>
      <c r="AA833" s="119"/>
    </row>
    <row r="834" spans="1:27" x14ac:dyDescent="0.25">
      <c r="A834" s="34" t="s">
        <v>1320</v>
      </c>
      <c r="B834" s="36" t="s">
        <v>1321</v>
      </c>
      <c r="C834" s="166" t="s">
        <v>1306</v>
      </c>
      <c r="D834" s="166">
        <v>105</v>
      </c>
      <c r="E834" s="166" t="s">
        <v>3599</v>
      </c>
      <c r="F834" s="167" t="s">
        <v>3599</v>
      </c>
      <c r="G834" s="36" t="s">
        <v>165</v>
      </c>
      <c r="H834" s="36" t="s">
        <v>235</v>
      </c>
      <c r="I834" s="186">
        <v>2100</v>
      </c>
      <c r="J834" s="168">
        <v>40</v>
      </c>
      <c r="K834" s="133">
        <v>0</v>
      </c>
      <c r="L834" s="150">
        <v>3.23</v>
      </c>
      <c r="M834" s="133">
        <v>0</v>
      </c>
      <c r="N834" s="133">
        <v>0</v>
      </c>
      <c r="O834" s="130">
        <v>0</v>
      </c>
      <c r="P834" s="37">
        <f t="shared" si="210"/>
        <v>129.19999999999999</v>
      </c>
      <c r="Q834" s="38" t="str">
        <f t="shared" ref="Q834:Q897" si="211">+IF(O834=0,"",J833/O834*365)</f>
        <v/>
      </c>
      <c r="R834" s="35">
        <f t="shared" ref="R834:R897" si="212">+L834*M834</f>
        <v>0</v>
      </c>
      <c r="S834" s="35">
        <f t="shared" ref="S834:S897" si="213">+L834*N834/2</f>
        <v>0</v>
      </c>
      <c r="T834" s="139">
        <f t="shared" ref="T834:T897" si="214">+L834*K834</f>
        <v>0</v>
      </c>
      <c r="U834" s="35">
        <f t="shared" ref="U834:U897" si="215">+L834*O834</f>
        <v>0</v>
      </c>
      <c r="V834" s="39" t="str">
        <f t="shared" ref="V834:V897" si="216">IF(G834="Order specific",G834,IF(O834="","Not moving",IF(Q834&lt;15,"&lt;15 days",IF(Q834&lt;30,"&lt;30 days",IF(Q834&lt;90,"&lt;90 days","&gt;90 days")))))</f>
        <v>Order specific</v>
      </c>
      <c r="W834" s="39" t="str">
        <f t="shared" ref="W834:W897" si="217">IF(G834="Order specific",G834,IF(U834=0,4,IF(U834&gt;PERCENTILE(U:U,0.9),1,IF(U834&gt;PERCENTILE(U:U,0.6),2,3))))</f>
        <v>Order specific</v>
      </c>
      <c r="X834" s="135" t="str">
        <f t="shared" ref="X834:X897" si="218">IF(P834=0,"D",IF(P834&gt;PERCENTILE(P:P,0.9),"A",IF(P834&gt;PERCENTILE(P:P,0.6),"B","C")))</f>
        <v>C</v>
      </c>
      <c r="Y834" s="39" t="str">
        <f t="shared" ref="Y834:Y897" si="219">+IF(W834="Order Specific","",IF(W834=4,0,W834*7+IF(I834="Imported",14,0)))</f>
        <v/>
      </c>
      <c r="Z834" s="39">
        <f t="shared" ref="Z834:Z897" si="220">(IF(Y834="",0,IF(Y834=0,P834,P834-IF(Q834&gt;Y834,P834/Q834*Y834,P834))))*66%</f>
        <v>0</v>
      </c>
      <c r="AA834" s="119"/>
    </row>
    <row r="835" spans="1:27" x14ac:dyDescent="0.25">
      <c r="A835" s="34" t="s">
        <v>16</v>
      </c>
      <c r="B835" s="36" t="s">
        <v>26</v>
      </c>
      <c r="C835" s="166" t="s">
        <v>419</v>
      </c>
      <c r="D835" s="166">
        <v>202</v>
      </c>
      <c r="E835" s="166" t="s">
        <v>3608</v>
      </c>
      <c r="F835" s="167" t="s">
        <v>3608</v>
      </c>
      <c r="G835" s="36" t="s">
        <v>165</v>
      </c>
      <c r="H835" s="36" t="s">
        <v>235</v>
      </c>
      <c r="I835" s="186">
        <v>2100</v>
      </c>
      <c r="J835" s="168">
        <v>5</v>
      </c>
      <c r="K835" s="133">
        <v>0</v>
      </c>
      <c r="L835" s="150">
        <v>6.71</v>
      </c>
      <c r="M835" s="133">
        <v>0</v>
      </c>
      <c r="N835" s="133">
        <v>0</v>
      </c>
      <c r="O835" s="130">
        <v>7</v>
      </c>
      <c r="P835" s="37">
        <f t="shared" ref="P835:P898" si="221">+L835*J835</f>
        <v>33.549999999999997</v>
      </c>
      <c r="Q835" s="38">
        <f t="shared" si="211"/>
        <v>2085.7142857142858</v>
      </c>
      <c r="R835" s="35">
        <f t="shared" si="212"/>
        <v>0</v>
      </c>
      <c r="S835" s="35">
        <f t="shared" si="213"/>
        <v>0</v>
      </c>
      <c r="T835" s="139">
        <f t="shared" si="214"/>
        <v>0</v>
      </c>
      <c r="U835" s="35">
        <f t="shared" si="215"/>
        <v>46.97</v>
      </c>
      <c r="V835" s="39" t="str">
        <f t="shared" si="216"/>
        <v>Order specific</v>
      </c>
      <c r="W835" s="39" t="str">
        <f t="shared" si="217"/>
        <v>Order specific</v>
      </c>
      <c r="X835" s="135" t="str">
        <f t="shared" si="218"/>
        <v>C</v>
      </c>
      <c r="Y835" s="39" t="str">
        <f t="shared" si="219"/>
        <v/>
      </c>
      <c r="Z835" s="39">
        <f t="shared" si="220"/>
        <v>0</v>
      </c>
      <c r="AA835" s="119"/>
    </row>
    <row r="836" spans="1:27" x14ac:dyDescent="0.25">
      <c r="A836" s="34" t="s">
        <v>1322</v>
      </c>
      <c r="B836" s="36" t="s">
        <v>1323</v>
      </c>
      <c r="C836" s="166" t="s">
        <v>197</v>
      </c>
      <c r="D836" s="166">
        <v>202</v>
      </c>
      <c r="E836" s="166" t="s">
        <v>3608</v>
      </c>
      <c r="F836" s="167" t="s">
        <v>3608</v>
      </c>
      <c r="G836" s="36" t="s">
        <v>249</v>
      </c>
      <c r="H836" s="36" t="s">
        <v>249</v>
      </c>
      <c r="I836" s="186" t="s">
        <v>197</v>
      </c>
      <c r="J836" s="168">
        <v>8</v>
      </c>
      <c r="K836" s="133">
        <v>0</v>
      </c>
      <c r="L836" s="150">
        <v>11.15</v>
      </c>
      <c r="M836" s="133">
        <v>0</v>
      </c>
      <c r="N836" s="133">
        <v>0</v>
      </c>
      <c r="O836" s="130">
        <v>227</v>
      </c>
      <c r="P836" s="37">
        <f t="shared" si="221"/>
        <v>89.2</v>
      </c>
      <c r="Q836" s="38">
        <f t="shared" si="211"/>
        <v>8.0396475770925111</v>
      </c>
      <c r="R836" s="35">
        <f t="shared" si="212"/>
        <v>0</v>
      </c>
      <c r="S836" s="35">
        <f t="shared" si="213"/>
        <v>0</v>
      </c>
      <c r="T836" s="139">
        <f t="shared" si="214"/>
        <v>0</v>
      </c>
      <c r="U836" s="35">
        <f t="shared" si="215"/>
        <v>2531.0500000000002</v>
      </c>
      <c r="V836" s="39" t="str">
        <f t="shared" si="216"/>
        <v>&lt;15 days</v>
      </c>
      <c r="W836" s="39">
        <f t="shared" si="217"/>
        <v>3</v>
      </c>
      <c r="X836" s="135" t="str">
        <f t="shared" si="218"/>
        <v>C</v>
      </c>
      <c r="Y836" s="39">
        <f t="shared" si="219"/>
        <v>21</v>
      </c>
      <c r="Z836" s="39">
        <f t="shared" si="220"/>
        <v>0</v>
      </c>
      <c r="AA836" s="119"/>
    </row>
    <row r="837" spans="1:27" x14ac:dyDescent="0.25">
      <c r="A837" s="34" t="s">
        <v>1324</v>
      </c>
      <c r="B837" s="36" t="s">
        <v>429</v>
      </c>
      <c r="C837" s="166" t="s">
        <v>243</v>
      </c>
      <c r="D837" s="166">
        <v>212</v>
      </c>
      <c r="E837" s="166" t="s">
        <v>3608</v>
      </c>
      <c r="F837" s="167" t="s">
        <v>3608</v>
      </c>
      <c r="G837" s="36" t="s">
        <v>244</v>
      </c>
      <c r="H837" s="36" t="s">
        <v>2370</v>
      </c>
      <c r="I837" s="186">
        <v>2600</v>
      </c>
      <c r="J837" s="168">
        <v>58</v>
      </c>
      <c r="K837" s="133">
        <v>40</v>
      </c>
      <c r="L837" s="150">
        <v>1.93</v>
      </c>
      <c r="M837" s="133">
        <v>0</v>
      </c>
      <c r="N837" s="133">
        <v>20</v>
      </c>
      <c r="O837" s="130">
        <v>504</v>
      </c>
      <c r="P837" s="37">
        <f t="shared" si="221"/>
        <v>111.94</v>
      </c>
      <c r="Q837" s="38">
        <f t="shared" si="211"/>
        <v>5.7936507936507935</v>
      </c>
      <c r="R837" s="35">
        <f t="shared" si="212"/>
        <v>0</v>
      </c>
      <c r="S837" s="35">
        <f t="shared" si="213"/>
        <v>19.3</v>
      </c>
      <c r="T837" s="139">
        <f t="shared" si="214"/>
        <v>77.2</v>
      </c>
      <c r="U837" s="35">
        <f t="shared" si="215"/>
        <v>972.71999999999991</v>
      </c>
      <c r="V837" s="39" t="str">
        <f t="shared" si="216"/>
        <v>&lt;15 days</v>
      </c>
      <c r="W837" s="39">
        <f t="shared" si="217"/>
        <v>3</v>
      </c>
      <c r="X837" s="135" t="str">
        <f t="shared" si="218"/>
        <v>C</v>
      </c>
      <c r="Y837" s="39">
        <f t="shared" si="219"/>
        <v>21</v>
      </c>
      <c r="Z837" s="39">
        <f t="shared" si="220"/>
        <v>0</v>
      </c>
      <c r="AA837" s="119"/>
    </row>
    <row r="838" spans="1:27" x14ac:dyDescent="0.25">
      <c r="A838" s="34" t="s">
        <v>1325</v>
      </c>
      <c r="B838" s="36" t="s">
        <v>1326</v>
      </c>
      <c r="C838" s="166" t="s">
        <v>1306</v>
      </c>
      <c r="D838" s="166">
        <v>212</v>
      </c>
      <c r="E838" s="166" t="s">
        <v>3599</v>
      </c>
      <c r="F838" s="167" t="s">
        <v>3599</v>
      </c>
      <c r="G838" s="36" t="s">
        <v>165</v>
      </c>
      <c r="H838" s="36" t="s">
        <v>235</v>
      </c>
      <c r="I838" s="186">
        <v>2100</v>
      </c>
      <c r="J838" s="168">
        <v>16</v>
      </c>
      <c r="K838" s="133">
        <v>12</v>
      </c>
      <c r="L838" s="150">
        <v>10.17</v>
      </c>
      <c r="M838" s="133">
        <v>0</v>
      </c>
      <c r="N838" s="133">
        <v>0</v>
      </c>
      <c r="O838" s="130">
        <v>224</v>
      </c>
      <c r="P838" s="37">
        <f t="shared" si="221"/>
        <v>162.72</v>
      </c>
      <c r="Q838" s="38">
        <f t="shared" si="211"/>
        <v>94.508928571428584</v>
      </c>
      <c r="R838" s="35">
        <f t="shared" si="212"/>
        <v>0</v>
      </c>
      <c r="S838" s="35">
        <f t="shared" si="213"/>
        <v>0</v>
      </c>
      <c r="T838" s="139">
        <f t="shared" si="214"/>
        <v>122.03999999999999</v>
      </c>
      <c r="U838" s="35">
        <f t="shared" si="215"/>
        <v>2278.08</v>
      </c>
      <c r="V838" s="39" t="str">
        <f t="shared" si="216"/>
        <v>Order specific</v>
      </c>
      <c r="W838" s="39" t="str">
        <f t="shared" si="217"/>
        <v>Order specific</v>
      </c>
      <c r="X838" s="135" t="str">
        <f t="shared" si="218"/>
        <v>C</v>
      </c>
      <c r="Y838" s="39" t="str">
        <f t="shared" si="219"/>
        <v/>
      </c>
      <c r="Z838" s="39">
        <f t="shared" si="220"/>
        <v>0</v>
      </c>
      <c r="AA838" s="119"/>
    </row>
    <row r="839" spans="1:27" x14ac:dyDescent="0.25">
      <c r="A839" s="34" t="s">
        <v>2934</v>
      </c>
      <c r="B839" s="36" t="s">
        <v>1327</v>
      </c>
      <c r="C839" s="166" t="s">
        <v>1306</v>
      </c>
      <c r="D839" s="166">
        <v>212</v>
      </c>
      <c r="E839" s="166" t="s">
        <v>3599</v>
      </c>
      <c r="F839" s="167" t="s">
        <v>3599</v>
      </c>
      <c r="G839" s="36" t="s">
        <v>165</v>
      </c>
      <c r="H839" s="36" t="s">
        <v>235</v>
      </c>
      <c r="I839" s="186">
        <v>2100</v>
      </c>
      <c r="J839" s="168">
        <v>4</v>
      </c>
      <c r="K839" s="133">
        <v>0</v>
      </c>
      <c r="L839" s="150">
        <v>2.09</v>
      </c>
      <c r="M839" s="133">
        <v>0</v>
      </c>
      <c r="N839" s="133">
        <v>0</v>
      </c>
      <c r="O839" s="130">
        <v>0</v>
      </c>
      <c r="P839" s="37">
        <f t="shared" si="221"/>
        <v>8.36</v>
      </c>
      <c r="Q839" s="38" t="str">
        <f t="shared" si="211"/>
        <v/>
      </c>
      <c r="R839" s="35">
        <f t="shared" si="212"/>
        <v>0</v>
      </c>
      <c r="S839" s="35">
        <f t="shared" si="213"/>
        <v>0</v>
      </c>
      <c r="T839" s="139">
        <f t="shared" si="214"/>
        <v>0</v>
      </c>
      <c r="U839" s="35">
        <f t="shared" si="215"/>
        <v>0</v>
      </c>
      <c r="V839" s="39" t="str">
        <f t="shared" si="216"/>
        <v>Order specific</v>
      </c>
      <c r="W839" s="39" t="str">
        <f t="shared" si="217"/>
        <v>Order specific</v>
      </c>
      <c r="X839" s="135" t="str">
        <f t="shared" si="218"/>
        <v>C</v>
      </c>
      <c r="Y839" s="39" t="str">
        <f t="shared" si="219"/>
        <v/>
      </c>
      <c r="Z839" s="39">
        <f t="shared" si="220"/>
        <v>0</v>
      </c>
      <c r="AA839" s="119"/>
    </row>
    <row r="840" spans="1:27" x14ac:dyDescent="0.25">
      <c r="A840" s="34" t="s">
        <v>1328</v>
      </c>
      <c r="B840" s="36" t="s">
        <v>1329</v>
      </c>
      <c r="C840" s="166" t="s">
        <v>1306</v>
      </c>
      <c r="D840" s="166">
        <v>212</v>
      </c>
      <c r="E840" s="166" t="s">
        <v>3599</v>
      </c>
      <c r="F840" s="167" t="s">
        <v>3599</v>
      </c>
      <c r="G840" s="36" t="s">
        <v>165</v>
      </c>
      <c r="H840" s="36" t="s">
        <v>235</v>
      </c>
      <c r="I840" s="186">
        <v>2100</v>
      </c>
      <c r="J840" s="168">
        <v>10</v>
      </c>
      <c r="K840" s="133">
        <v>8</v>
      </c>
      <c r="L840" s="150">
        <v>33.31</v>
      </c>
      <c r="M840" s="133">
        <v>0</v>
      </c>
      <c r="N840" s="133">
        <v>0</v>
      </c>
      <c r="O840" s="130">
        <v>176</v>
      </c>
      <c r="P840" s="37">
        <f t="shared" si="221"/>
        <v>333.1</v>
      </c>
      <c r="Q840" s="38">
        <f t="shared" si="211"/>
        <v>8.295454545454545</v>
      </c>
      <c r="R840" s="35">
        <f t="shared" si="212"/>
        <v>0</v>
      </c>
      <c r="S840" s="35">
        <f t="shared" si="213"/>
        <v>0</v>
      </c>
      <c r="T840" s="139">
        <f t="shared" si="214"/>
        <v>266.48</v>
      </c>
      <c r="U840" s="35">
        <f t="shared" si="215"/>
        <v>5862.56</v>
      </c>
      <c r="V840" s="39" t="str">
        <f t="shared" si="216"/>
        <v>Order specific</v>
      </c>
      <c r="W840" s="39" t="str">
        <f t="shared" si="217"/>
        <v>Order specific</v>
      </c>
      <c r="X840" s="135" t="str">
        <f t="shared" si="218"/>
        <v>C</v>
      </c>
      <c r="Y840" s="39" t="str">
        <f t="shared" si="219"/>
        <v/>
      </c>
      <c r="Z840" s="39">
        <f t="shared" si="220"/>
        <v>0</v>
      </c>
      <c r="AA840" s="119"/>
    </row>
    <row r="841" spans="1:27" x14ac:dyDescent="0.25">
      <c r="A841" s="34" t="s">
        <v>2935</v>
      </c>
      <c r="B841" s="36" t="s">
        <v>1330</v>
      </c>
      <c r="C841" s="166" t="s">
        <v>914</v>
      </c>
      <c r="D841" s="166">
        <v>217</v>
      </c>
      <c r="E841" s="165" t="s">
        <v>3608</v>
      </c>
      <c r="F841" s="167" t="s">
        <v>3608</v>
      </c>
      <c r="G841" s="36" t="s">
        <v>165</v>
      </c>
      <c r="H841" s="36" t="s">
        <v>235</v>
      </c>
      <c r="I841" s="186">
        <v>2100</v>
      </c>
      <c r="J841" s="168">
        <v>30</v>
      </c>
      <c r="K841" s="133">
        <v>0</v>
      </c>
      <c r="L841" s="150">
        <v>18.3</v>
      </c>
      <c r="M841" s="133">
        <v>0</v>
      </c>
      <c r="N841" s="133">
        <v>0</v>
      </c>
      <c r="O841" s="130">
        <v>0</v>
      </c>
      <c r="P841" s="37">
        <f t="shared" si="221"/>
        <v>549</v>
      </c>
      <c r="Q841" s="38" t="str">
        <f t="shared" si="211"/>
        <v/>
      </c>
      <c r="R841" s="35">
        <f t="shared" si="212"/>
        <v>0</v>
      </c>
      <c r="S841" s="35">
        <f t="shared" si="213"/>
        <v>0</v>
      </c>
      <c r="T841" s="139">
        <f t="shared" si="214"/>
        <v>0</v>
      </c>
      <c r="U841" s="35">
        <f t="shared" si="215"/>
        <v>0</v>
      </c>
      <c r="V841" s="39" t="str">
        <f t="shared" si="216"/>
        <v>Order specific</v>
      </c>
      <c r="W841" s="39" t="str">
        <f t="shared" si="217"/>
        <v>Order specific</v>
      </c>
      <c r="X841" s="135" t="str">
        <f t="shared" si="218"/>
        <v>C</v>
      </c>
      <c r="Y841" s="39" t="str">
        <f t="shared" si="219"/>
        <v/>
      </c>
      <c r="Z841" s="39">
        <f t="shared" si="220"/>
        <v>0</v>
      </c>
      <c r="AA841" s="119"/>
    </row>
    <row r="842" spans="1:27" x14ac:dyDescent="0.25">
      <c r="A842" s="34" t="s">
        <v>1331</v>
      </c>
      <c r="B842" s="36" t="s">
        <v>26</v>
      </c>
      <c r="C842" s="166" t="s">
        <v>243</v>
      </c>
      <c r="D842" s="166">
        <v>202</v>
      </c>
      <c r="E842" s="166" t="s">
        <v>3608</v>
      </c>
      <c r="F842" s="167" t="s">
        <v>3608</v>
      </c>
      <c r="G842" s="36" t="s">
        <v>244</v>
      </c>
      <c r="H842" s="36" t="s">
        <v>2370</v>
      </c>
      <c r="I842" s="186">
        <v>2600</v>
      </c>
      <c r="J842" s="168">
        <v>302</v>
      </c>
      <c r="K842" s="133">
        <v>600</v>
      </c>
      <c r="L842" s="150">
        <v>6.7</v>
      </c>
      <c r="M842" s="133">
        <v>0</v>
      </c>
      <c r="N842" s="133">
        <v>150</v>
      </c>
      <c r="O842" s="130">
        <v>2483</v>
      </c>
      <c r="P842" s="37">
        <f t="shared" si="221"/>
        <v>2023.4</v>
      </c>
      <c r="Q842" s="38">
        <f t="shared" si="211"/>
        <v>4.4099879178413204</v>
      </c>
      <c r="R842" s="35">
        <f t="shared" si="212"/>
        <v>0</v>
      </c>
      <c r="S842" s="35">
        <f t="shared" si="213"/>
        <v>502.5</v>
      </c>
      <c r="T842" s="139">
        <f t="shared" si="214"/>
        <v>4020</v>
      </c>
      <c r="U842" s="35">
        <f t="shared" si="215"/>
        <v>16636.100000000002</v>
      </c>
      <c r="V842" s="39" t="str">
        <f t="shared" si="216"/>
        <v>&lt;15 days</v>
      </c>
      <c r="W842" s="39">
        <f t="shared" si="217"/>
        <v>2</v>
      </c>
      <c r="X842" s="135" t="str">
        <f t="shared" si="218"/>
        <v>B</v>
      </c>
      <c r="Y842" s="39">
        <f t="shared" si="219"/>
        <v>14</v>
      </c>
      <c r="Z842" s="39">
        <f t="shared" si="220"/>
        <v>0</v>
      </c>
      <c r="AA842" s="119"/>
    </row>
    <row r="843" spans="1:27" x14ac:dyDescent="0.25">
      <c r="A843" s="34" t="s">
        <v>1332</v>
      </c>
      <c r="B843" s="36" t="s">
        <v>1333</v>
      </c>
      <c r="C843" s="166" t="s">
        <v>197</v>
      </c>
      <c r="D843" s="166">
        <v>202</v>
      </c>
      <c r="E843" s="166" t="s">
        <v>3608</v>
      </c>
      <c r="F843" s="167" t="s">
        <v>3608</v>
      </c>
      <c r="G843" s="36" t="s">
        <v>249</v>
      </c>
      <c r="H843" s="36" t="s">
        <v>249</v>
      </c>
      <c r="I843" s="186" t="s">
        <v>197</v>
      </c>
      <c r="J843" s="168">
        <v>51</v>
      </c>
      <c r="K843" s="133">
        <v>0</v>
      </c>
      <c r="L843" s="150">
        <v>10.26</v>
      </c>
      <c r="M843" s="133">
        <v>0</v>
      </c>
      <c r="N843" s="133">
        <v>0</v>
      </c>
      <c r="O843" s="130">
        <v>1867</v>
      </c>
      <c r="P843" s="37">
        <f t="shared" si="221"/>
        <v>523.26</v>
      </c>
      <c r="Q843" s="38">
        <f t="shared" si="211"/>
        <v>59.041242635243705</v>
      </c>
      <c r="R843" s="35">
        <f t="shared" si="212"/>
        <v>0</v>
      </c>
      <c r="S843" s="35">
        <f t="shared" si="213"/>
        <v>0</v>
      </c>
      <c r="T843" s="139">
        <f t="shared" si="214"/>
        <v>0</v>
      </c>
      <c r="U843" s="35">
        <f t="shared" si="215"/>
        <v>19155.419999999998</v>
      </c>
      <c r="V843" s="39" t="str">
        <f t="shared" si="216"/>
        <v>&lt;90 days</v>
      </c>
      <c r="W843" s="39">
        <f t="shared" si="217"/>
        <v>2</v>
      </c>
      <c r="X843" s="135" t="str">
        <f t="shared" si="218"/>
        <v>C</v>
      </c>
      <c r="Y843" s="39">
        <f t="shared" si="219"/>
        <v>14</v>
      </c>
      <c r="Z843" s="39">
        <f t="shared" si="220"/>
        <v>263.46100650639573</v>
      </c>
      <c r="AA843" s="119"/>
    </row>
    <row r="844" spans="1:27" x14ac:dyDescent="0.25">
      <c r="A844" s="34" t="s">
        <v>2936</v>
      </c>
      <c r="B844" s="36" t="s">
        <v>1334</v>
      </c>
      <c r="C844" s="166" t="s">
        <v>257</v>
      </c>
      <c r="D844" s="166">
        <v>202</v>
      </c>
      <c r="E844" s="166" t="s">
        <v>3608</v>
      </c>
      <c r="F844" s="167" t="s">
        <v>3608</v>
      </c>
      <c r="G844" s="36" t="s">
        <v>165</v>
      </c>
      <c r="H844" s="36" t="s">
        <v>235</v>
      </c>
      <c r="I844" s="186">
        <v>2100</v>
      </c>
      <c r="J844" s="168">
        <v>2</v>
      </c>
      <c r="K844" s="133">
        <v>0</v>
      </c>
      <c r="L844" s="150">
        <v>48.55</v>
      </c>
      <c r="M844" s="133">
        <v>0</v>
      </c>
      <c r="N844" s="133">
        <v>0</v>
      </c>
      <c r="O844" s="130">
        <v>0</v>
      </c>
      <c r="P844" s="37">
        <f t="shared" si="221"/>
        <v>97.1</v>
      </c>
      <c r="Q844" s="38" t="str">
        <f t="shared" si="211"/>
        <v/>
      </c>
      <c r="R844" s="35">
        <f t="shared" si="212"/>
        <v>0</v>
      </c>
      <c r="S844" s="35">
        <f t="shared" si="213"/>
        <v>0</v>
      </c>
      <c r="T844" s="139">
        <f t="shared" si="214"/>
        <v>0</v>
      </c>
      <c r="U844" s="35">
        <f t="shared" si="215"/>
        <v>0</v>
      </c>
      <c r="V844" s="39" t="str">
        <f t="shared" si="216"/>
        <v>Order specific</v>
      </c>
      <c r="W844" s="39" t="str">
        <f t="shared" si="217"/>
        <v>Order specific</v>
      </c>
      <c r="X844" s="135" t="str">
        <f t="shared" si="218"/>
        <v>C</v>
      </c>
      <c r="Y844" s="39" t="str">
        <f t="shared" si="219"/>
        <v/>
      </c>
      <c r="Z844" s="39">
        <f t="shared" si="220"/>
        <v>0</v>
      </c>
      <c r="AA844" s="119"/>
    </row>
    <row r="845" spans="1:27" x14ac:dyDescent="0.25">
      <c r="A845" s="34" t="s">
        <v>2937</v>
      </c>
      <c r="B845" s="36" t="s">
        <v>1334</v>
      </c>
      <c r="C845" s="166" t="s">
        <v>257</v>
      </c>
      <c r="D845" s="166">
        <v>202</v>
      </c>
      <c r="E845" s="166" t="s">
        <v>3608</v>
      </c>
      <c r="F845" s="167" t="s">
        <v>3608</v>
      </c>
      <c r="G845" s="36" t="s">
        <v>165</v>
      </c>
      <c r="H845" s="36" t="s">
        <v>235</v>
      </c>
      <c r="I845" s="186">
        <v>2100</v>
      </c>
      <c r="J845" s="168">
        <v>2</v>
      </c>
      <c r="K845" s="133">
        <v>0</v>
      </c>
      <c r="L845" s="150">
        <v>35.07</v>
      </c>
      <c r="M845" s="133">
        <v>0</v>
      </c>
      <c r="N845" s="133">
        <v>0</v>
      </c>
      <c r="O845" s="130">
        <v>0</v>
      </c>
      <c r="P845" s="37">
        <f t="shared" si="221"/>
        <v>70.14</v>
      </c>
      <c r="Q845" s="38" t="str">
        <f t="shared" si="211"/>
        <v/>
      </c>
      <c r="R845" s="35">
        <f t="shared" si="212"/>
        <v>0</v>
      </c>
      <c r="S845" s="35">
        <f t="shared" si="213"/>
        <v>0</v>
      </c>
      <c r="T845" s="139">
        <f t="shared" si="214"/>
        <v>0</v>
      </c>
      <c r="U845" s="35">
        <f t="shared" si="215"/>
        <v>0</v>
      </c>
      <c r="V845" s="39" t="str">
        <f t="shared" si="216"/>
        <v>Order specific</v>
      </c>
      <c r="W845" s="39" t="str">
        <f t="shared" si="217"/>
        <v>Order specific</v>
      </c>
      <c r="X845" s="135" t="str">
        <f t="shared" si="218"/>
        <v>C</v>
      </c>
      <c r="Y845" s="39" t="str">
        <f t="shared" si="219"/>
        <v/>
      </c>
      <c r="Z845" s="39">
        <f t="shared" si="220"/>
        <v>0</v>
      </c>
      <c r="AA845" s="119"/>
    </row>
    <row r="846" spans="1:27" x14ac:dyDescent="0.25">
      <c r="A846" s="34" t="s">
        <v>2938</v>
      </c>
      <c r="B846" s="36" t="s">
        <v>1334</v>
      </c>
      <c r="C846" s="166" t="s">
        <v>257</v>
      </c>
      <c r="D846" s="166">
        <v>202</v>
      </c>
      <c r="E846" s="166" t="s">
        <v>3608</v>
      </c>
      <c r="F846" s="167" t="s">
        <v>3608</v>
      </c>
      <c r="G846" s="36" t="s">
        <v>165</v>
      </c>
      <c r="H846" s="36" t="s">
        <v>235</v>
      </c>
      <c r="I846" s="186">
        <v>2100</v>
      </c>
      <c r="J846" s="168">
        <v>2</v>
      </c>
      <c r="K846" s="133">
        <v>0</v>
      </c>
      <c r="L846" s="150">
        <v>35.07</v>
      </c>
      <c r="M846" s="133">
        <v>0</v>
      </c>
      <c r="N846" s="133">
        <v>0</v>
      </c>
      <c r="O846" s="130">
        <v>0</v>
      </c>
      <c r="P846" s="37">
        <f t="shared" si="221"/>
        <v>70.14</v>
      </c>
      <c r="Q846" s="38" t="str">
        <f t="shared" si="211"/>
        <v/>
      </c>
      <c r="R846" s="35">
        <f t="shared" si="212"/>
        <v>0</v>
      </c>
      <c r="S846" s="35">
        <f t="shared" si="213"/>
        <v>0</v>
      </c>
      <c r="T846" s="139">
        <f t="shared" si="214"/>
        <v>0</v>
      </c>
      <c r="U846" s="35">
        <f t="shared" si="215"/>
        <v>0</v>
      </c>
      <c r="V846" s="39" t="str">
        <f t="shared" si="216"/>
        <v>Order specific</v>
      </c>
      <c r="W846" s="39" t="str">
        <f t="shared" si="217"/>
        <v>Order specific</v>
      </c>
      <c r="X846" s="135" t="str">
        <f t="shared" si="218"/>
        <v>C</v>
      </c>
      <c r="Y846" s="39" t="str">
        <f t="shared" si="219"/>
        <v/>
      </c>
      <c r="Z846" s="39">
        <f t="shared" si="220"/>
        <v>0</v>
      </c>
      <c r="AA846" s="119"/>
    </row>
    <row r="847" spans="1:27" x14ac:dyDescent="0.25">
      <c r="A847" s="34" t="s">
        <v>1335</v>
      </c>
      <c r="B847" s="36" t="s">
        <v>1336</v>
      </c>
      <c r="C847" s="166" t="s">
        <v>276</v>
      </c>
      <c r="D847" s="166">
        <v>202</v>
      </c>
      <c r="E847" s="166" t="s">
        <v>3608</v>
      </c>
      <c r="F847" s="167" t="s">
        <v>3608</v>
      </c>
      <c r="G847" s="36" t="s">
        <v>165</v>
      </c>
      <c r="H847" s="36" t="s">
        <v>235</v>
      </c>
      <c r="I847" s="186">
        <v>2100</v>
      </c>
      <c r="J847" s="168">
        <v>1</v>
      </c>
      <c r="K847" s="133">
        <v>0</v>
      </c>
      <c r="L847" s="150">
        <v>10.43</v>
      </c>
      <c r="M847" s="133">
        <v>0</v>
      </c>
      <c r="N847" s="133">
        <v>0</v>
      </c>
      <c r="O847" s="130">
        <v>12</v>
      </c>
      <c r="P847" s="37">
        <f t="shared" si="221"/>
        <v>10.43</v>
      </c>
      <c r="Q847" s="38">
        <f t="shared" si="211"/>
        <v>60.833333333333329</v>
      </c>
      <c r="R847" s="35">
        <f t="shared" si="212"/>
        <v>0</v>
      </c>
      <c r="S847" s="35">
        <f t="shared" si="213"/>
        <v>0</v>
      </c>
      <c r="T847" s="139">
        <f t="shared" si="214"/>
        <v>0</v>
      </c>
      <c r="U847" s="35">
        <f t="shared" si="215"/>
        <v>125.16</v>
      </c>
      <c r="V847" s="39" t="str">
        <f t="shared" si="216"/>
        <v>Order specific</v>
      </c>
      <c r="W847" s="39" t="str">
        <f t="shared" si="217"/>
        <v>Order specific</v>
      </c>
      <c r="X847" s="135" t="str">
        <f t="shared" si="218"/>
        <v>C</v>
      </c>
      <c r="Y847" s="39" t="str">
        <f t="shared" si="219"/>
        <v/>
      </c>
      <c r="Z847" s="39">
        <f t="shared" si="220"/>
        <v>0</v>
      </c>
      <c r="AA847" s="119"/>
    </row>
    <row r="848" spans="1:27" x14ac:dyDescent="0.25">
      <c r="A848" s="34" t="s">
        <v>1337</v>
      </c>
      <c r="B848" s="36" t="s">
        <v>456</v>
      </c>
      <c r="C848" s="166" t="s">
        <v>243</v>
      </c>
      <c r="D848" s="166">
        <v>202</v>
      </c>
      <c r="E848" s="166" t="s">
        <v>3608</v>
      </c>
      <c r="F848" s="167" t="s">
        <v>3608</v>
      </c>
      <c r="G848" s="36" t="s">
        <v>244</v>
      </c>
      <c r="H848" s="36" t="s">
        <v>2370</v>
      </c>
      <c r="I848" s="186">
        <v>2600</v>
      </c>
      <c r="J848" s="168">
        <v>60</v>
      </c>
      <c r="K848" s="133">
        <v>0</v>
      </c>
      <c r="L848" s="150">
        <v>11.96</v>
      </c>
      <c r="M848" s="133">
        <v>0</v>
      </c>
      <c r="N848" s="133">
        <v>60</v>
      </c>
      <c r="O848" s="130">
        <v>4721</v>
      </c>
      <c r="P848" s="37">
        <f t="shared" si="221"/>
        <v>717.6</v>
      </c>
      <c r="Q848" s="38">
        <f t="shared" si="211"/>
        <v>7.7314128362635043E-2</v>
      </c>
      <c r="R848" s="35">
        <f t="shared" si="212"/>
        <v>0</v>
      </c>
      <c r="S848" s="35">
        <f t="shared" si="213"/>
        <v>358.8</v>
      </c>
      <c r="T848" s="139">
        <f t="shared" si="214"/>
        <v>0</v>
      </c>
      <c r="U848" s="35">
        <f t="shared" si="215"/>
        <v>56463.16</v>
      </c>
      <c r="V848" s="39" t="str">
        <f t="shared" si="216"/>
        <v>&lt;15 days</v>
      </c>
      <c r="W848" s="39">
        <f t="shared" si="217"/>
        <v>2</v>
      </c>
      <c r="X848" s="135" t="str">
        <f t="shared" si="218"/>
        <v>C</v>
      </c>
      <c r="Y848" s="39">
        <f t="shared" si="219"/>
        <v>14</v>
      </c>
      <c r="Z848" s="39">
        <f t="shared" si="220"/>
        <v>0</v>
      </c>
      <c r="AA848" s="119"/>
    </row>
    <row r="849" spans="1:27" x14ac:dyDescent="0.25">
      <c r="A849" s="34" t="s">
        <v>1338</v>
      </c>
      <c r="B849" s="36" t="s">
        <v>1339</v>
      </c>
      <c r="C849" s="166" t="s">
        <v>243</v>
      </c>
      <c r="D849" s="166">
        <v>212</v>
      </c>
      <c r="E849" s="166" t="s">
        <v>3608</v>
      </c>
      <c r="F849" s="167" t="s">
        <v>3608</v>
      </c>
      <c r="G849" s="36" t="s">
        <v>244</v>
      </c>
      <c r="H849" s="36" t="s">
        <v>2370</v>
      </c>
      <c r="I849" s="186">
        <v>2600</v>
      </c>
      <c r="J849" s="168">
        <v>483</v>
      </c>
      <c r="K849" s="133">
        <v>360</v>
      </c>
      <c r="L849" s="150">
        <v>4.5999999999999996</v>
      </c>
      <c r="M849" s="133">
        <v>0</v>
      </c>
      <c r="N849" s="133">
        <v>180</v>
      </c>
      <c r="O849" s="130">
        <v>3246</v>
      </c>
      <c r="P849" s="37">
        <f t="shared" si="221"/>
        <v>2221.7999999999997</v>
      </c>
      <c r="Q849" s="38">
        <f t="shared" si="211"/>
        <v>6.7467652495378934</v>
      </c>
      <c r="R849" s="35">
        <f t="shared" si="212"/>
        <v>0</v>
      </c>
      <c r="S849" s="35">
        <f t="shared" si="213"/>
        <v>413.99999999999994</v>
      </c>
      <c r="T849" s="139">
        <f t="shared" si="214"/>
        <v>1655.9999999999998</v>
      </c>
      <c r="U849" s="35">
        <f t="shared" si="215"/>
        <v>14931.599999999999</v>
      </c>
      <c r="V849" s="39" t="str">
        <f t="shared" si="216"/>
        <v>&lt;15 days</v>
      </c>
      <c r="W849" s="39">
        <f t="shared" si="217"/>
        <v>2</v>
      </c>
      <c r="X849" s="135" t="str">
        <f t="shared" si="218"/>
        <v>B</v>
      </c>
      <c r="Y849" s="39">
        <f t="shared" si="219"/>
        <v>14</v>
      </c>
      <c r="Z849" s="39">
        <f t="shared" si="220"/>
        <v>0</v>
      </c>
      <c r="AA849" s="119"/>
    </row>
    <row r="850" spans="1:27" x14ac:dyDescent="0.25">
      <c r="A850" s="34" t="s">
        <v>1340</v>
      </c>
      <c r="B850" s="36" t="s">
        <v>1341</v>
      </c>
      <c r="C850" s="166" t="s">
        <v>243</v>
      </c>
      <c r="D850" s="166">
        <v>212</v>
      </c>
      <c r="E850" s="166" t="s">
        <v>3599</v>
      </c>
      <c r="F850" s="167" t="s">
        <v>3599</v>
      </c>
      <c r="G850" s="36" t="s">
        <v>244</v>
      </c>
      <c r="H850" s="36" t="s">
        <v>2370</v>
      </c>
      <c r="I850" s="186">
        <v>2600</v>
      </c>
      <c r="J850" s="168">
        <v>84</v>
      </c>
      <c r="K850" s="133">
        <v>2200</v>
      </c>
      <c r="L850" s="150">
        <v>1</v>
      </c>
      <c r="M850" s="133">
        <v>0</v>
      </c>
      <c r="N850" s="133">
        <v>1000</v>
      </c>
      <c r="O850" s="130">
        <v>37611</v>
      </c>
      <c r="P850" s="37">
        <f t="shared" si="221"/>
        <v>84</v>
      </c>
      <c r="Q850" s="38">
        <f t="shared" si="211"/>
        <v>4.6873255164712448</v>
      </c>
      <c r="R850" s="35">
        <f t="shared" si="212"/>
        <v>0</v>
      </c>
      <c r="S850" s="35">
        <f t="shared" si="213"/>
        <v>500</v>
      </c>
      <c r="T850" s="139">
        <f t="shared" si="214"/>
        <v>2200</v>
      </c>
      <c r="U850" s="35">
        <f t="shared" si="215"/>
        <v>37611</v>
      </c>
      <c r="V850" s="39" t="str">
        <f t="shared" si="216"/>
        <v>&lt;15 days</v>
      </c>
      <c r="W850" s="39">
        <f t="shared" si="217"/>
        <v>2</v>
      </c>
      <c r="X850" s="135" t="str">
        <f t="shared" si="218"/>
        <v>C</v>
      </c>
      <c r="Y850" s="39">
        <f t="shared" si="219"/>
        <v>14</v>
      </c>
      <c r="Z850" s="39">
        <f t="shared" si="220"/>
        <v>0</v>
      </c>
      <c r="AA850" s="119"/>
    </row>
    <row r="851" spans="1:27" x14ac:dyDescent="0.25">
      <c r="A851" s="34" t="s">
        <v>2939</v>
      </c>
      <c r="B851" s="36" t="s">
        <v>1343</v>
      </c>
      <c r="C851" s="166" t="s">
        <v>197</v>
      </c>
      <c r="D851" s="166">
        <v>212</v>
      </c>
      <c r="E851" s="166" t="s">
        <v>3608</v>
      </c>
      <c r="F851" s="167" t="s">
        <v>3608</v>
      </c>
      <c r="G851" s="36" t="s">
        <v>249</v>
      </c>
      <c r="H851" s="36" t="s">
        <v>249</v>
      </c>
      <c r="I851" s="186" t="s">
        <v>197</v>
      </c>
      <c r="J851" s="168">
        <v>242</v>
      </c>
      <c r="K851" s="133">
        <v>0</v>
      </c>
      <c r="L851" s="150">
        <v>61.8</v>
      </c>
      <c r="M851" s="133">
        <v>0</v>
      </c>
      <c r="N851" s="133">
        <v>0</v>
      </c>
      <c r="O851" s="130">
        <v>20355</v>
      </c>
      <c r="P851" s="37">
        <f t="shared" si="221"/>
        <v>14955.599999999999</v>
      </c>
      <c r="Q851" s="38">
        <f t="shared" si="211"/>
        <v>1.5062638172439204</v>
      </c>
      <c r="R851" s="35">
        <f t="shared" si="212"/>
        <v>0</v>
      </c>
      <c r="S851" s="35">
        <f t="shared" si="213"/>
        <v>0</v>
      </c>
      <c r="T851" s="139">
        <f t="shared" si="214"/>
        <v>0</v>
      </c>
      <c r="U851" s="35">
        <f t="shared" si="215"/>
        <v>1257939</v>
      </c>
      <c r="V851" s="39" t="str">
        <f t="shared" si="216"/>
        <v>&lt;15 days</v>
      </c>
      <c r="W851" s="39">
        <f t="shared" si="217"/>
        <v>1</v>
      </c>
      <c r="X851" s="135" t="str">
        <f t="shared" si="218"/>
        <v>A</v>
      </c>
      <c r="Y851" s="39">
        <f t="shared" si="219"/>
        <v>7</v>
      </c>
      <c r="Z851" s="39">
        <f t="shared" si="220"/>
        <v>0</v>
      </c>
      <c r="AA851" s="119"/>
    </row>
    <row r="852" spans="1:27" x14ac:dyDescent="0.25">
      <c r="A852" s="34" t="s">
        <v>2940</v>
      </c>
      <c r="B852" s="36" t="s">
        <v>1344</v>
      </c>
      <c r="C852" s="166" t="s">
        <v>197</v>
      </c>
      <c r="D852" s="166">
        <v>202</v>
      </c>
      <c r="E852" s="166" t="s">
        <v>3608</v>
      </c>
      <c r="F852" s="167" t="s">
        <v>3608</v>
      </c>
      <c r="G852" s="36" t="s">
        <v>249</v>
      </c>
      <c r="H852" s="36" t="s">
        <v>249</v>
      </c>
      <c r="I852" s="186" t="s">
        <v>197</v>
      </c>
      <c r="J852" s="168">
        <v>45</v>
      </c>
      <c r="K852" s="133">
        <v>0</v>
      </c>
      <c r="L852" s="150">
        <v>46.21</v>
      </c>
      <c r="M852" s="133">
        <v>0</v>
      </c>
      <c r="N852" s="133">
        <v>0</v>
      </c>
      <c r="O852" s="130">
        <v>2004</v>
      </c>
      <c r="P852" s="37">
        <f t="shared" si="221"/>
        <v>2079.4499999999998</v>
      </c>
      <c r="Q852" s="38">
        <f t="shared" si="211"/>
        <v>44.076846307385232</v>
      </c>
      <c r="R852" s="35">
        <f t="shared" si="212"/>
        <v>0</v>
      </c>
      <c r="S852" s="35">
        <f t="shared" si="213"/>
        <v>0</v>
      </c>
      <c r="T852" s="139">
        <f t="shared" si="214"/>
        <v>0</v>
      </c>
      <c r="U852" s="35">
        <f t="shared" si="215"/>
        <v>92604.84</v>
      </c>
      <c r="V852" s="39" t="str">
        <f t="shared" si="216"/>
        <v>&lt;90 days</v>
      </c>
      <c r="W852" s="39">
        <f t="shared" si="217"/>
        <v>2</v>
      </c>
      <c r="X852" s="135" t="str">
        <f t="shared" si="218"/>
        <v>B</v>
      </c>
      <c r="Y852" s="39">
        <f t="shared" si="219"/>
        <v>14</v>
      </c>
      <c r="Z852" s="39">
        <f t="shared" si="220"/>
        <v>936.51384283935238</v>
      </c>
      <c r="AA852" s="119"/>
    </row>
    <row r="853" spans="1:27" x14ac:dyDescent="0.25">
      <c r="A853" s="34" t="s">
        <v>1345</v>
      </c>
      <c r="B853" s="36" t="s">
        <v>1346</v>
      </c>
      <c r="C853" s="166" t="s">
        <v>197</v>
      </c>
      <c r="D853" s="166">
        <v>202</v>
      </c>
      <c r="E853" s="166" t="s">
        <v>3608</v>
      </c>
      <c r="F853" s="167" t="s">
        <v>3608</v>
      </c>
      <c r="G853" s="36" t="s">
        <v>249</v>
      </c>
      <c r="H853" s="36" t="s">
        <v>249</v>
      </c>
      <c r="I853" s="186" t="s">
        <v>197</v>
      </c>
      <c r="J853" s="168">
        <v>7</v>
      </c>
      <c r="K853" s="133">
        <v>0</v>
      </c>
      <c r="L853" s="150">
        <v>3.3</v>
      </c>
      <c r="M853" s="133">
        <v>0</v>
      </c>
      <c r="N853" s="133">
        <v>0</v>
      </c>
      <c r="O853" s="130">
        <v>139</v>
      </c>
      <c r="P853" s="37">
        <f t="shared" si="221"/>
        <v>23.099999999999998</v>
      </c>
      <c r="Q853" s="38">
        <f t="shared" si="211"/>
        <v>118.16546762589928</v>
      </c>
      <c r="R853" s="35">
        <f t="shared" si="212"/>
        <v>0</v>
      </c>
      <c r="S853" s="35">
        <f t="shared" si="213"/>
        <v>0</v>
      </c>
      <c r="T853" s="139">
        <f t="shared" si="214"/>
        <v>0</v>
      </c>
      <c r="U853" s="35">
        <f t="shared" si="215"/>
        <v>458.7</v>
      </c>
      <c r="V853" s="39" t="str">
        <f t="shared" si="216"/>
        <v>&gt;90 days</v>
      </c>
      <c r="W853" s="39">
        <f t="shared" si="217"/>
        <v>3</v>
      </c>
      <c r="X853" s="135" t="str">
        <f t="shared" si="218"/>
        <v>C</v>
      </c>
      <c r="Y853" s="39">
        <f t="shared" si="219"/>
        <v>21</v>
      </c>
      <c r="Z853" s="39">
        <f t="shared" si="220"/>
        <v>12.536528219178082</v>
      </c>
      <c r="AA853" s="119"/>
    </row>
    <row r="854" spans="1:27" x14ac:dyDescent="0.25">
      <c r="A854" s="34" t="s">
        <v>1347</v>
      </c>
      <c r="B854" s="36" t="s">
        <v>1330</v>
      </c>
      <c r="C854" s="166" t="s">
        <v>197</v>
      </c>
      <c r="D854" s="166">
        <v>212</v>
      </c>
      <c r="E854" s="166" t="s">
        <v>3608</v>
      </c>
      <c r="F854" s="167" t="s">
        <v>3608</v>
      </c>
      <c r="G854" s="36" t="s">
        <v>249</v>
      </c>
      <c r="H854" s="36" t="s">
        <v>249</v>
      </c>
      <c r="I854" s="186" t="s">
        <v>197</v>
      </c>
      <c r="J854" s="168">
        <v>139</v>
      </c>
      <c r="K854" s="133">
        <v>0</v>
      </c>
      <c r="L854" s="150">
        <v>12.69</v>
      </c>
      <c r="M854" s="133">
        <v>0</v>
      </c>
      <c r="N854" s="133">
        <v>0</v>
      </c>
      <c r="O854" s="130">
        <v>3114</v>
      </c>
      <c r="P854" s="37">
        <f t="shared" si="221"/>
        <v>1763.9099999999999</v>
      </c>
      <c r="Q854" s="38">
        <f t="shared" si="211"/>
        <v>0.82048811817597933</v>
      </c>
      <c r="R854" s="35">
        <f t="shared" si="212"/>
        <v>0</v>
      </c>
      <c r="S854" s="35">
        <f t="shared" si="213"/>
        <v>0</v>
      </c>
      <c r="T854" s="139">
        <f t="shared" si="214"/>
        <v>0</v>
      </c>
      <c r="U854" s="35">
        <f t="shared" si="215"/>
        <v>39516.659999999996</v>
      </c>
      <c r="V854" s="39" t="str">
        <f t="shared" si="216"/>
        <v>&lt;15 days</v>
      </c>
      <c r="W854" s="39">
        <f t="shared" si="217"/>
        <v>2</v>
      </c>
      <c r="X854" s="135" t="str">
        <f t="shared" si="218"/>
        <v>B</v>
      </c>
      <c r="Y854" s="39">
        <f t="shared" si="219"/>
        <v>14</v>
      </c>
      <c r="Z854" s="39">
        <f t="shared" si="220"/>
        <v>0</v>
      </c>
      <c r="AA854" s="119"/>
    </row>
    <row r="855" spans="1:27" x14ac:dyDescent="0.25">
      <c r="A855" s="34" t="s">
        <v>1348</v>
      </c>
      <c r="B855" s="36" t="s">
        <v>1349</v>
      </c>
      <c r="C855" s="166" t="s">
        <v>243</v>
      </c>
      <c r="D855" s="166">
        <v>202</v>
      </c>
      <c r="E855" s="166" t="s">
        <v>3608</v>
      </c>
      <c r="F855" s="167" t="s">
        <v>3608</v>
      </c>
      <c r="G855" s="36" t="s">
        <v>244</v>
      </c>
      <c r="H855" s="36" t="s">
        <v>2370</v>
      </c>
      <c r="I855" s="186">
        <v>2600</v>
      </c>
      <c r="J855" s="168">
        <v>191</v>
      </c>
      <c r="K855" s="133">
        <v>300</v>
      </c>
      <c r="L855" s="150">
        <v>3.11</v>
      </c>
      <c r="M855" s="133">
        <v>0</v>
      </c>
      <c r="N855" s="133">
        <v>60</v>
      </c>
      <c r="O855" s="130">
        <v>756</v>
      </c>
      <c r="P855" s="37">
        <f t="shared" si="221"/>
        <v>594.01</v>
      </c>
      <c r="Q855" s="38">
        <f t="shared" si="211"/>
        <v>67.109788359788368</v>
      </c>
      <c r="R855" s="35">
        <f t="shared" si="212"/>
        <v>0</v>
      </c>
      <c r="S855" s="35">
        <f t="shared" si="213"/>
        <v>93.3</v>
      </c>
      <c r="T855" s="139">
        <f t="shared" si="214"/>
        <v>933</v>
      </c>
      <c r="U855" s="35">
        <f t="shared" si="215"/>
        <v>2351.16</v>
      </c>
      <c r="V855" s="39" t="str">
        <f t="shared" si="216"/>
        <v>&lt;90 days</v>
      </c>
      <c r="W855" s="39">
        <f t="shared" si="217"/>
        <v>3</v>
      </c>
      <c r="X855" s="135" t="str">
        <f t="shared" si="218"/>
        <v>C</v>
      </c>
      <c r="Y855" s="39">
        <f t="shared" si="219"/>
        <v>21</v>
      </c>
      <c r="Z855" s="39">
        <f t="shared" si="220"/>
        <v>269.36734856410766</v>
      </c>
      <c r="AA855" s="119"/>
    </row>
    <row r="856" spans="1:27" x14ac:dyDescent="0.25">
      <c r="A856" s="34" t="s">
        <v>1350</v>
      </c>
      <c r="B856" s="36" t="s">
        <v>1351</v>
      </c>
      <c r="C856" s="166" t="s">
        <v>197</v>
      </c>
      <c r="D856" s="166">
        <v>202</v>
      </c>
      <c r="E856" s="166" t="s">
        <v>3608</v>
      </c>
      <c r="F856" s="167" t="s">
        <v>3608</v>
      </c>
      <c r="G856" s="36" t="s">
        <v>249</v>
      </c>
      <c r="H856" s="36" t="s">
        <v>249</v>
      </c>
      <c r="I856" s="186" t="s">
        <v>197</v>
      </c>
      <c r="J856" s="168">
        <v>42</v>
      </c>
      <c r="K856" s="133">
        <v>0</v>
      </c>
      <c r="L856" s="150">
        <v>4.16</v>
      </c>
      <c r="M856" s="133">
        <v>0</v>
      </c>
      <c r="N856" s="133">
        <v>0</v>
      </c>
      <c r="O856" s="130">
        <v>1442</v>
      </c>
      <c r="P856" s="37">
        <f t="shared" si="221"/>
        <v>174.72</v>
      </c>
      <c r="Q856" s="38">
        <f t="shared" si="211"/>
        <v>48.346047156726769</v>
      </c>
      <c r="R856" s="35">
        <f t="shared" si="212"/>
        <v>0</v>
      </c>
      <c r="S856" s="35">
        <f t="shared" si="213"/>
        <v>0</v>
      </c>
      <c r="T856" s="139">
        <f t="shared" si="214"/>
        <v>0</v>
      </c>
      <c r="U856" s="35">
        <f t="shared" si="215"/>
        <v>5998.72</v>
      </c>
      <c r="V856" s="39" t="str">
        <f t="shared" si="216"/>
        <v>&lt;90 days</v>
      </c>
      <c r="W856" s="39">
        <f t="shared" si="217"/>
        <v>3</v>
      </c>
      <c r="X856" s="135" t="str">
        <f t="shared" si="218"/>
        <v>C</v>
      </c>
      <c r="Y856" s="39">
        <f t="shared" si="219"/>
        <v>21</v>
      </c>
      <c r="Z856" s="39">
        <f t="shared" si="220"/>
        <v>65.225909511582884</v>
      </c>
      <c r="AA856" s="119"/>
    </row>
    <row r="857" spans="1:27" x14ac:dyDescent="0.25">
      <c r="A857" s="34" t="s">
        <v>1352</v>
      </c>
      <c r="B857" s="36" t="s">
        <v>724</v>
      </c>
      <c r="C857" s="166" t="s">
        <v>243</v>
      </c>
      <c r="D857" s="166">
        <v>202</v>
      </c>
      <c r="E857" s="166" t="s">
        <v>3608</v>
      </c>
      <c r="F857" s="167" t="s">
        <v>3608</v>
      </c>
      <c r="G857" s="36" t="s">
        <v>244</v>
      </c>
      <c r="H857" s="36" t="s">
        <v>2370</v>
      </c>
      <c r="I857" s="186">
        <v>2600</v>
      </c>
      <c r="J857" s="168">
        <v>563</v>
      </c>
      <c r="K857" s="133">
        <v>1169</v>
      </c>
      <c r="L857" s="150">
        <v>2.5</v>
      </c>
      <c r="M857" s="133">
        <v>0</v>
      </c>
      <c r="N857" s="133">
        <v>200</v>
      </c>
      <c r="O857" s="130">
        <v>4317</v>
      </c>
      <c r="P857" s="37">
        <f t="shared" si="221"/>
        <v>1407.5</v>
      </c>
      <c r="Q857" s="38">
        <f t="shared" si="211"/>
        <v>3.5510771369006258</v>
      </c>
      <c r="R857" s="35">
        <f t="shared" si="212"/>
        <v>0</v>
      </c>
      <c r="S857" s="35">
        <f t="shared" si="213"/>
        <v>250</v>
      </c>
      <c r="T857" s="139">
        <f t="shared" si="214"/>
        <v>2922.5</v>
      </c>
      <c r="U857" s="35">
        <f t="shared" si="215"/>
        <v>10792.5</v>
      </c>
      <c r="V857" s="39" t="str">
        <f t="shared" si="216"/>
        <v>&lt;15 days</v>
      </c>
      <c r="W857" s="39">
        <f t="shared" si="217"/>
        <v>2</v>
      </c>
      <c r="X857" s="135" t="str">
        <f t="shared" si="218"/>
        <v>B</v>
      </c>
      <c r="Y857" s="39">
        <f t="shared" si="219"/>
        <v>14</v>
      </c>
      <c r="Z857" s="39">
        <f t="shared" si="220"/>
        <v>0</v>
      </c>
      <c r="AA857" s="119"/>
    </row>
    <row r="858" spans="1:27" x14ac:dyDescent="0.25">
      <c r="A858" s="34" t="s">
        <v>1353</v>
      </c>
      <c r="B858" s="36" t="s">
        <v>1354</v>
      </c>
      <c r="C858" s="166" t="s">
        <v>243</v>
      </c>
      <c r="D858" s="166">
        <v>202</v>
      </c>
      <c r="E858" s="166" t="s">
        <v>3608</v>
      </c>
      <c r="F858" s="167" t="s">
        <v>3608</v>
      </c>
      <c r="G858" s="36" t="s">
        <v>244</v>
      </c>
      <c r="H858" s="36" t="s">
        <v>2370</v>
      </c>
      <c r="I858" s="186">
        <v>2600</v>
      </c>
      <c r="J858" s="168">
        <v>25</v>
      </c>
      <c r="K858" s="133">
        <v>90</v>
      </c>
      <c r="L858" s="150">
        <v>12.96</v>
      </c>
      <c r="M858" s="133">
        <v>0</v>
      </c>
      <c r="N858" s="133">
        <v>30</v>
      </c>
      <c r="O858" s="130">
        <v>326</v>
      </c>
      <c r="P858" s="37">
        <f t="shared" si="221"/>
        <v>324</v>
      </c>
      <c r="Q858" s="38">
        <f t="shared" si="211"/>
        <v>630.35276073619627</v>
      </c>
      <c r="R858" s="35">
        <f t="shared" si="212"/>
        <v>0</v>
      </c>
      <c r="S858" s="35">
        <f t="shared" si="213"/>
        <v>194.4</v>
      </c>
      <c r="T858" s="139">
        <f t="shared" si="214"/>
        <v>1166.4000000000001</v>
      </c>
      <c r="U858" s="35">
        <f t="shared" si="215"/>
        <v>4224.96</v>
      </c>
      <c r="V858" s="39" t="str">
        <f t="shared" si="216"/>
        <v>&gt;90 days</v>
      </c>
      <c r="W858" s="39">
        <f t="shared" si="217"/>
        <v>3</v>
      </c>
      <c r="X858" s="135" t="str">
        <f t="shared" si="218"/>
        <v>C</v>
      </c>
      <c r="Y858" s="39">
        <f t="shared" si="219"/>
        <v>21</v>
      </c>
      <c r="Z858" s="39">
        <f t="shared" si="220"/>
        <v>206.71598900216551</v>
      </c>
      <c r="AA858" s="119"/>
    </row>
    <row r="859" spans="1:27" x14ac:dyDescent="0.25">
      <c r="A859" s="34" t="s">
        <v>1355</v>
      </c>
      <c r="B859" s="36" t="s">
        <v>1354</v>
      </c>
      <c r="C859" s="166" t="s">
        <v>243</v>
      </c>
      <c r="D859" s="166">
        <v>202</v>
      </c>
      <c r="E859" s="166" t="s">
        <v>3608</v>
      </c>
      <c r="F859" s="167" t="s">
        <v>3608</v>
      </c>
      <c r="G859" s="36" t="s">
        <v>244</v>
      </c>
      <c r="H859" s="36" t="s">
        <v>2370</v>
      </c>
      <c r="I859" s="186">
        <v>2600</v>
      </c>
      <c r="J859" s="168">
        <v>26</v>
      </c>
      <c r="K859" s="133">
        <v>90</v>
      </c>
      <c r="L859" s="150">
        <v>12.96</v>
      </c>
      <c r="M859" s="133">
        <v>0</v>
      </c>
      <c r="N859" s="133">
        <v>30</v>
      </c>
      <c r="O859" s="130">
        <v>326</v>
      </c>
      <c r="P859" s="37">
        <f t="shared" si="221"/>
        <v>336.96000000000004</v>
      </c>
      <c r="Q859" s="38">
        <f t="shared" si="211"/>
        <v>27.990797546012271</v>
      </c>
      <c r="R859" s="35">
        <f t="shared" si="212"/>
        <v>0</v>
      </c>
      <c r="S859" s="35">
        <f t="shared" si="213"/>
        <v>194.4</v>
      </c>
      <c r="T859" s="139">
        <f t="shared" si="214"/>
        <v>1166.4000000000001</v>
      </c>
      <c r="U859" s="35">
        <f t="shared" si="215"/>
        <v>4224.96</v>
      </c>
      <c r="V859" s="39" t="str">
        <f t="shared" si="216"/>
        <v>&lt;30 days</v>
      </c>
      <c r="W859" s="39">
        <f t="shared" si="217"/>
        <v>3</v>
      </c>
      <c r="X859" s="135" t="str">
        <f t="shared" si="218"/>
        <v>C</v>
      </c>
      <c r="Y859" s="39">
        <f t="shared" si="219"/>
        <v>21</v>
      </c>
      <c r="Z859" s="39">
        <f t="shared" si="220"/>
        <v>55.543563221917822</v>
      </c>
      <c r="AA859" s="119"/>
    </row>
    <row r="860" spans="1:27" x14ac:dyDescent="0.25">
      <c r="A860" s="34" t="s">
        <v>1356</v>
      </c>
      <c r="B860" s="36" t="s">
        <v>1357</v>
      </c>
      <c r="C860" s="166" t="s">
        <v>257</v>
      </c>
      <c r="D860" s="166">
        <v>202</v>
      </c>
      <c r="E860" s="166" t="s">
        <v>3608</v>
      </c>
      <c r="F860" s="167" t="s">
        <v>3608</v>
      </c>
      <c r="G860" s="36" t="s">
        <v>165</v>
      </c>
      <c r="H860" s="36" t="s">
        <v>235</v>
      </c>
      <c r="I860" s="186">
        <v>2100</v>
      </c>
      <c r="J860" s="168">
        <v>2</v>
      </c>
      <c r="K860" s="133">
        <v>0</v>
      </c>
      <c r="L860" s="150">
        <v>29.13</v>
      </c>
      <c r="M860" s="133">
        <v>0</v>
      </c>
      <c r="N860" s="133">
        <v>0</v>
      </c>
      <c r="O860" s="130">
        <v>6</v>
      </c>
      <c r="P860" s="37">
        <f t="shared" si="221"/>
        <v>58.26</v>
      </c>
      <c r="Q860" s="38">
        <f t="shared" si="211"/>
        <v>1581.6666666666665</v>
      </c>
      <c r="R860" s="35">
        <f t="shared" si="212"/>
        <v>0</v>
      </c>
      <c r="S860" s="35">
        <f t="shared" si="213"/>
        <v>0</v>
      </c>
      <c r="T860" s="139">
        <f t="shared" si="214"/>
        <v>0</v>
      </c>
      <c r="U860" s="35">
        <f t="shared" si="215"/>
        <v>174.78</v>
      </c>
      <c r="V860" s="39" t="str">
        <f t="shared" si="216"/>
        <v>Order specific</v>
      </c>
      <c r="W860" s="39" t="str">
        <f t="shared" si="217"/>
        <v>Order specific</v>
      </c>
      <c r="X860" s="135" t="str">
        <f t="shared" si="218"/>
        <v>C</v>
      </c>
      <c r="Y860" s="39" t="str">
        <f t="shared" si="219"/>
        <v/>
      </c>
      <c r="Z860" s="39">
        <f t="shared" si="220"/>
        <v>0</v>
      </c>
      <c r="AA860" s="119"/>
    </row>
    <row r="861" spans="1:27" x14ac:dyDescent="0.25">
      <c r="A861" s="34" t="s">
        <v>1358</v>
      </c>
      <c r="B861" s="36" t="s">
        <v>1359</v>
      </c>
      <c r="C861" s="166" t="s">
        <v>257</v>
      </c>
      <c r="D861" s="166">
        <v>202</v>
      </c>
      <c r="E861" s="166" t="s">
        <v>3608</v>
      </c>
      <c r="F861" s="167" t="s">
        <v>3608</v>
      </c>
      <c r="G861" s="36" t="s">
        <v>165</v>
      </c>
      <c r="H861" s="36" t="s">
        <v>235</v>
      </c>
      <c r="I861" s="186">
        <v>2100</v>
      </c>
      <c r="J861" s="168">
        <v>6</v>
      </c>
      <c r="K861" s="133">
        <v>0</v>
      </c>
      <c r="L861" s="150">
        <v>25.01</v>
      </c>
      <c r="M861" s="133">
        <v>0</v>
      </c>
      <c r="N861" s="133">
        <v>0</v>
      </c>
      <c r="O861" s="130">
        <v>98</v>
      </c>
      <c r="P861" s="37">
        <f t="shared" si="221"/>
        <v>150.06</v>
      </c>
      <c r="Q861" s="38">
        <f t="shared" si="211"/>
        <v>7.4489795918367339</v>
      </c>
      <c r="R861" s="35">
        <f t="shared" si="212"/>
        <v>0</v>
      </c>
      <c r="S861" s="35">
        <f t="shared" si="213"/>
        <v>0</v>
      </c>
      <c r="T861" s="139">
        <f t="shared" si="214"/>
        <v>0</v>
      </c>
      <c r="U861" s="35">
        <f t="shared" si="215"/>
        <v>2450.98</v>
      </c>
      <c r="V861" s="39" t="str">
        <f t="shared" si="216"/>
        <v>Order specific</v>
      </c>
      <c r="W861" s="39" t="str">
        <f t="shared" si="217"/>
        <v>Order specific</v>
      </c>
      <c r="X861" s="135" t="str">
        <f t="shared" si="218"/>
        <v>C</v>
      </c>
      <c r="Y861" s="39" t="str">
        <f t="shared" si="219"/>
        <v/>
      </c>
      <c r="Z861" s="39">
        <f t="shared" si="220"/>
        <v>0</v>
      </c>
      <c r="AA861" s="119"/>
    </row>
    <row r="862" spans="1:27" x14ac:dyDescent="0.25">
      <c r="A862" s="34" t="s">
        <v>1360</v>
      </c>
      <c r="B862" s="36" t="s">
        <v>1361</v>
      </c>
      <c r="C862" s="166" t="s">
        <v>257</v>
      </c>
      <c r="D862" s="166">
        <v>202</v>
      </c>
      <c r="E862" s="166" t="s">
        <v>3608</v>
      </c>
      <c r="F862" s="167" t="s">
        <v>3608</v>
      </c>
      <c r="G862" s="36" t="s">
        <v>165</v>
      </c>
      <c r="H862" s="36" t="s">
        <v>235</v>
      </c>
      <c r="I862" s="186">
        <v>2100</v>
      </c>
      <c r="J862" s="168">
        <v>6</v>
      </c>
      <c r="K862" s="133">
        <v>0</v>
      </c>
      <c r="L862" s="150">
        <v>25.01</v>
      </c>
      <c r="M862" s="133">
        <v>0</v>
      </c>
      <c r="N862" s="133">
        <v>0</v>
      </c>
      <c r="O862" s="130">
        <v>96</v>
      </c>
      <c r="P862" s="37">
        <f t="shared" si="221"/>
        <v>150.06</v>
      </c>
      <c r="Q862" s="38">
        <f t="shared" si="211"/>
        <v>22.8125</v>
      </c>
      <c r="R862" s="35">
        <f t="shared" si="212"/>
        <v>0</v>
      </c>
      <c r="S862" s="35">
        <f t="shared" si="213"/>
        <v>0</v>
      </c>
      <c r="T862" s="139">
        <f t="shared" si="214"/>
        <v>0</v>
      </c>
      <c r="U862" s="35">
        <f t="shared" si="215"/>
        <v>2400.96</v>
      </c>
      <c r="V862" s="39" t="str">
        <f t="shared" si="216"/>
        <v>Order specific</v>
      </c>
      <c r="W862" s="39" t="str">
        <f t="shared" si="217"/>
        <v>Order specific</v>
      </c>
      <c r="X862" s="135" t="str">
        <f t="shared" si="218"/>
        <v>C</v>
      </c>
      <c r="Y862" s="39" t="str">
        <f t="shared" si="219"/>
        <v/>
      </c>
      <c r="Z862" s="39">
        <f t="shared" si="220"/>
        <v>0</v>
      </c>
      <c r="AA862" s="119"/>
    </row>
    <row r="863" spans="1:27" x14ac:dyDescent="0.25">
      <c r="A863" s="34" t="s">
        <v>1362</v>
      </c>
      <c r="B863" s="36" t="s">
        <v>1363</v>
      </c>
      <c r="C863" s="166" t="s">
        <v>257</v>
      </c>
      <c r="D863" s="166">
        <v>202</v>
      </c>
      <c r="E863" s="166" t="s">
        <v>3608</v>
      </c>
      <c r="F863" s="167" t="s">
        <v>3608</v>
      </c>
      <c r="G863" s="36" t="s">
        <v>165</v>
      </c>
      <c r="H863" s="36" t="s">
        <v>235</v>
      </c>
      <c r="I863" s="186">
        <v>2100</v>
      </c>
      <c r="J863" s="168">
        <v>1</v>
      </c>
      <c r="K863" s="133">
        <v>0</v>
      </c>
      <c r="L863" s="150">
        <v>38</v>
      </c>
      <c r="M863" s="133">
        <v>0</v>
      </c>
      <c r="N863" s="133">
        <v>0</v>
      </c>
      <c r="O863" s="130">
        <v>31</v>
      </c>
      <c r="P863" s="37">
        <f t="shared" si="221"/>
        <v>38</v>
      </c>
      <c r="Q863" s="38">
        <f t="shared" si="211"/>
        <v>70.645161290322577</v>
      </c>
      <c r="R863" s="35">
        <f t="shared" si="212"/>
        <v>0</v>
      </c>
      <c r="S863" s="35">
        <f t="shared" si="213"/>
        <v>0</v>
      </c>
      <c r="T863" s="139">
        <f t="shared" si="214"/>
        <v>0</v>
      </c>
      <c r="U863" s="35">
        <f t="shared" si="215"/>
        <v>1178</v>
      </c>
      <c r="V863" s="39" t="str">
        <f t="shared" si="216"/>
        <v>Order specific</v>
      </c>
      <c r="W863" s="39" t="str">
        <f t="shared" si="217"/>
        <v>Order specific</v>
      </c>
      <c r="X863" s="135" t="str">
        <f t="shared" si="218"/>
        <v>C</v>
      </c>
      <c r="Y863" s="39" t="str">
        <f t="shared" si="219"/>
        <v/>
      </c>
      <c r="Z863" s="39">
        <f t="shared" si="220"/>
        <v>0</v>
      </c>
      <c r="AA863" s="119"/>
    </row>
    <row r="864" spans="1:27" x14ac:dyDescent="0.25">
      <c r="A864" s="34" t="s">
        <v>1364</v>
      </c>
      <c r="B864" s="36" t="s">
        <v>1365</v>
      </c>
      <c r="C864" s="166" t="s">
        <v>257</v>
      </c>
      <c r="D864" s="166">
        <v>202</v>
      </c>
      <c r="E864" s="166" t="s">
        <v>3608</v>
      </c>
      <c r="F864" s="167" t="s">
        <v>3608</v>
      </c>
      <c r="G864" s="36" t="s">
        <v>165</v>
      </c>
      <c r="H864" s="36" t="s">
        <v>235</v>
      </c>
      <c r="I864" s="186">
        <v>2100</v>
      </c>
      <c r="J864" s="168">
        <v>1</v>
      </c>
      <c r="K864" s="133">
        <v>0</v>
      </c>
      <c r="L864" s="150">
        <v>38</v>
      </c>
      <c r="M864" s="133">
        <v>0</v>
      </c>
      <c r="N864" s="133">
        <v>0</v>
      </c>
      <c r="O864" s="130">
        <v>31</v>
      </c>
      <c r="P864" s="37">
        <f t="shared" si="221"/>
        <v>38</v>
      </c>
      <c r="Q864" s="38">
        <f t="shared" si="211"/>
        <v>11.774193548387096</v>
      </c>
      <c r="R864" s="35">
        <f t="shared" si="212"/>
        <v>0</v>
      </c>
      <c r="S864" s="35">
        <f t="shared" si="213"/>
        <v>0</v>
      </c>
      <c r="T864" s="139">
        <f t="shared" si="214"/>
        <v>0</v>
      </c>
      <c r="U864" s="35">
        <f t="shared" si="215"/>
        <v>1178</v>
      </c>
      <c r="V864" s="39" t="str">
        <f t="shared" si="216"/>
        <v>Order specific</v>
      </c>
      <c r="W864" s="39" t="str">
        <f t="shared" si="217"/>
        <v>Order specific</v>
      </c>
      <c r="X864" s="135" t="str">
        <f t="shared" si="218"/>
        <v>C</v>
      </c>
      <c r="Y864" s="39" t="str">
        <f t="shared" si="219"/>
        <v/>
      </c>
      <c r="Z864" s="39">
        <f t="shared" si="220"/>
        <v>0</v>
      </c>
      <c r="AA864" s="119"/>
    </row>
    <row r="865" spans="1:27" x14ac:dyDescent="0.25">
      <c r="A865" s="34" t="s">
        <v>1366</v>
      </c>
      <c r="B865" s="36" t="s">
        <v>1367</v>
      </c>
      <c r="C865" s="166" t="s">
        <v>257</v>
      </c>
      <c r="D865" s="166">
        <v>202</v>
      </c>
      <c r="E865" s="166" t="s">
        <v>3608</v>
      </c>
      <c r="F865" s="167" t="s">
        <v>3608</v>
      </c>
      <c r="G865" s="36" t="s">
        <v>165</v>
      </c>
      <c r="H865" s="36" t="s">
        <v>235</v>
      </c>
      <c r="I865" s="186">
        <v>2100</v>
      </c>
      <c r="J865" s="168">
        <v>14</v>
      </c>
      <c r="K865" s="133">
        <v>0</v>
      </c>
      <c r="L865" s="150">
        <v>58.98</v>
      </c>
      <c r="M865" s="133">
        <v>0</v>
      </c>
      <c r="N865" s="133">
        <v>0</v>
      </c>
      <c r="O865" s="130">
        <v>154</v>
      </c>
      <c r="P865" s="37">
        <f t="shared" si="221"/>
        <v>825.71999999999991</v>
      </c>
      <c r="Q865" s="38">
        <f t="shared" si="211"/>
        <v>2.3701298701298703</v>
      </c>
      <c r="R865" s="35">
        <f t="shared" si="212"/>
        <v>0</v>
      </c>
      <c r="S865" s="35">
        <f t="shared" si="213"/>
        <v>0</v>
      </c>
      <c r="T865" s="139">
        <f t="shared" si="214"/>
        <v>0</v>
      </c>
      <c r="U865" s="35">
        <f t="shared" si="215"/>
        <v>9082.92</v>
      </c>
      <c r="V865" s="39" t="str">
        <f t="shared" si="216"/>
        <v>Order specific</v>
      </c>
      <c r="W865" s="39" t="str">
        <f t="shared" si="217"/>
        <v>Order specific</v>
      </c>
      <c r="X865" s="135" t="str">
        <f t="shared" si="218"/>
        <v>C</v>
      </c>
      <c r="Y865" s="39" t="str">
        <f t="shared" si="219"/>
        <v/>
      </c>
      <c r="Z865" s="39">
        <f t="shared" si="220"/>
        <v>0</v>
      </c>
      <c r="AA865" s="119"/>
    </row>
    <row r="866" spans="1:27" x14ac:dyDescent="0.25">
      <c r="A866" s="34" t="s">
        <v>1368</v>
      </c>
      <c r="B866" s="36" t="s">
        <v>1367</v>
      </c>
      <c r="C866" s="166" t="s">
        <v>257</v>
      </c>
      <c r="D866" s="166">
        <v>202</v>
      </c>
      <c r="E866" s="166" t="s">
        <v>3608</v>
      </c>
      <c r="F866" s="167" t="s">
        <v>3608</v>
      </c>
      <c r="G866" s="36" t="s">
        <v>165</v>
      </c>
      <c r="H866" s="36" t="s">
        <v>235</v>
      </c>
      <c r="I866" s="186">
        <v>2100</v>
      </c>
      <c r="J866" s="168">
        <v>1</v>
      </c>
      <c r="K866" s="133">
        <v>0</v>
      </c>
      <c r="L866" s="150">
        <v>41.79</v>
      </c>
      <c r="M866" s="133">
        <v>0</v>
      </c>
      <c r="N866" s="133">
        <v>0</v>
      </c>
      <c r="O866" s="130">
        <v>35</v>
      </c>
      <c r="P866" s="37">
        <f t="shared" si="221"/>
        <v>41.79</v>
      </c>
      <c r="Q866" s="38">
        <f t="shared" si="211"/>
        <v>146</v>
      </c>
      <c r="R866" s="35">
        <f t="shared" si="212"/>
        <v>0</v>
      </c>
      <c r="S866" s="35">
        <f t="shared" si="213"/>
        <v>0</v>
      </c>
      <c r="T866" s="139">
        <f t="shared" si="214"/>
        <v>0</v>
      </c>
      <c r="U866" s="35">
        <f t="shared" si="215"/>
        <v>1462.6499999999999</v>
      </c>
      <c r="V866" s="39" t="str">
        <f t="shared" si="216"/>
        <v>Order specific</v>
      </c>
      <c r="W866" s="39" t="str">
        <f t="shared" si="217"/>
        <v>Order specific</v>
      </c>
      <c r="X866" s="135" t="str">
        <f t="shared" si="218"/>
        <v>C</v>
      </c>
      <c r="Y866" s="39" t="str">
        <f t="shared" si="219"/>
        <v/>
      </c>
      <c r="Z866" s="39">
        <f t="shared" si="220"/>
        <v>0</v>
      </c>
      <c r="AA866" s="119"/>
    </row>
    <row r="867" spans="1:27" x14ac:dyDescent="0.25">
      <c r="A867" s="34" t="s">
        <v>1369</v>
      </c>
      <c r="B867" s="36" t="s">
        <v>1370</v>
      </c>
      <c r="C867" s="166" t="s">
        <v>257</v>
      </c>
      <c r="D867" s="166">
        <v>202</v>
      </c>
      <c r="E867" s="166" t="s">
        <v>3608</v>
      </c>
      <c r="F867" s="167" t="s">
        <v>3608</v>
      </c>
      <c r="G867" s="36" t="s">
        <v>165</v>
      </c>
      <c r="H867" s="36" t="s">
        <v>235</v>
      </c>
      <c r="I867" s="186">
        <v>2100</v>
      </c>
      <c r="J867" s="168">
        <v>1</v>
      </c>
      <c r="K867" s="133">
        <v>0</v>
      </c>
      <c r="L867" s="150">
        <v>77</v>
      </c>
      <c r="M867" s="133">
        <v>0</v>
      </c>
      <c r="N867" s="133">
        <v>0</v>
      </c>
      <c r="O867" s="130">
        <v>31</v>
      </c>
      <c r="P867" s="37">
        <f t="shared" si="221"/>
        <v>77</v>
      </c>
      <c r="Q867" s="38">
        <f t="shared" si="211"/>
        <v>11.774193548387096</v>
      </c>
      <c r="R867" s="35">
        <f t="shared" si="212"/>
        <v>0</v>
      </c>
      <c r="S867" s="35">
        <f t="shared" si="213"/>
        <v>0</v>
      </c>
      <c r="T867" s="139">
        <f t="shared" si="214"/>
        <v>0</v>
      </c>
      <c r="U867" s="35">
        <f t="shared" si="215"/>
        <v>2387</v>
      </c>
      <c r="V867" s="39" t="str">
        <f t="shared" si="216"/>
        <v>Order specific</v>
      </c>
      <c r="W867" s="39" t="str">
        <f t="shared" si="217"/>
        <v>Order specific</v>
      </c>
      <c r="X867" s="135" t="str">
        <f t="shared" si="218"/>
        <v>C</v>
      </c>
      <c r="Y867" s="39" t="str">
        <f t="shared" si="219"/>
        <v/>
      </c>
      <c r="Z867" s="39">
        <f t="shared" si="220"/>
        <v>0</v>
      </c>
      <c r="AA867" s="119"/>
    </row>
    <row r="868" spans="1:27" x14ac:dyDescent="0.25">
      <c r="A868" s="34" t="s">
        <v>1371</v>
      </c>
      <c r="B868" s="36" t="s">
        <v>1372</v>
      </c>
      <c r="C868" s="166" t="s">
        <v>197</v>
      </c>
      <c r="D868" s="166">
        <v>202</v>
      </c>
      <c r="E868" s="166" t="s">
        <v>3608</v>
      </c>
      <c r="F868" s="167" t="s">
        <v>3608</v>
      </c>
      <c r="G868" s="36" t="s">
        <v>249</v>
      </c>
      <c r="H868" s="36" t="s">
        <v>249</v>
      </c>
      <c r="I868" s="186" t="s">
        <v>197</v>
      </c>
      <c r="J868" s="168">
        <v>6</v>
      </c>
      <c r="K868" s="133">
        <v>0</v>
      </c>
      <c r="L868" s="150">
        <v>3.87</v>
      </c>
      <c r="M868" s="133">
        <v>0</v>
      </c>
      <c r="N868" s="133">
        <v>0</v>
      </c>
      <c r="O868" s="130">
        <v>13</v>
      </c>
      <c r="P868" s="37">
        <f t="shared" si="221"/>
        <v>23.22</v>
      </c>
      <c r="Q868" s="38">
        <f t="shared" si="211"/>
        <v>28.07692307692308</v>
      </c>
      <c r="R868" s="35">
        <f t="shared" si="212"/>
        <v>0</v>
      </c>
      <c r="S868" s="35">
        <f t="shared" si="213"/>
        <v>0</v>
      </c>
      <c r="T868" s="139">
        <f t="shared" si="214"/>
        <v>0</v>
      </c>
      <c r="U868" s="35">
        <f t="shared" si="215"/>
        <v>50.31</v>
      </c>
      <c r="V868" s="39" t="str">
        <f t="shared" si="216"/>
        <v>&lt;30 days</v>
      </c>
      <c r="W868" s="39">
        <f t="shared" si="217"/>
        <v>3</v>
      </c>
      <c r="X868" s="135" t="str">
        <f t="shared" si="218"/>
        <v>C</v>
      </c>
      <c r="Y868" s="39">
        <f t="shared" si="219"/>
        <v>21</v>
      </c>
      <c r="Z868" s="39">
        <f t="shared" si="220"/>
        <v>3.8627901369863031</v>
      </c>
      <c r="AA868" s="119"/>
    </row>
    <row r="869" spans="1:27" x14ac:dyDescent="0.25">
      <c r="A869" s="34" t="s">
        <v>1373</v>
      </c>
      <c r="B869" s="36" t="s">
        <v>819</v>
      </c>
      <c r="C869" s="166" t="s">
        <v>240</v>
      </c>
      <c r="D869" s="166">
        <v>212</v>
      </c>
      <c r="E869" s="166" t="s">
        <v>3608</v>
      </c>
      <c r="F869" s="167" t="s">
        <v>3608</v>
      </c>
      <c r="G869" s="36" t="s">
        <v>165</v>
      </c>
      <c r="H869" s="36" t="s">
        <v>235</v>
      </c>
      <c r="I869" s="186">
        <v>2100</v>
      </c>
      <c r="J869" s="168">
        <v>69</v>
      </c>
      <c r="K869" s="133">
        <v>0</v>
      </c>
      <c r="L869" s="150">
        <v>70.459999999999994</v>
      </c>
      <c r="M869" s="133">
        <v>0</v>
      </c>
      <c r="N869" s="133">
        <v>0</v>
      </c>
      <c r="O869" s="130">
        <v>30</v>
      </c>
      <c r="P869" s="37">
        <f t="shared" si="221"/>
        <v>4861.74</v>
      </c>
      <c r="Q869" s="38">
        <f t="shared" si="211"/>
        <v>73</v>
      </c>
      <c r="R869" s="35">
        <f t="shared" si="212"/>
        <v>0</v>
      </c>
      <c r="S869" s="35">
        <f t="shared" si="213"/>
        <v>0</v>
      </c>
      <c r="T869" s="139">
        <f t="shared" si="214"/>
        <v>0</v>
      </c>
      <c r="U869" s="35">
        <f t="shared" si="215"/>
        <v>2113.7999999999997</v>
      </c>
      <c r="V869" s="39" t="str">
        <f t="shared" si="216"/>
        <v>Order specific</v>
      </c>
      <c r="W869" s="39" t="str">
        <f t="shared" si="217"/>
        <v>Order specific</v>
      </c>
      <c r="X869" s="135" t="str">
        <f t="shared" si="218"/>
        <v>B</v>
      </c>
      <c r="Y869" s="39" t="str">
        <f t="shared" si="219"/>
        <v/>
      </c>
      <c r="Z869" s="39">
        <f t="shared" si="220"/>
        <v>0</v>
      </c>
      <c r="AA869" s="119"/>
    </row>
    <row r="870" spans="1:27" x14ac:dyDescent="0.25">
      <c r="A870" s="34" t="s">
        <v>1374</v>
      </c>
      <c r="B870" s="36" t="s">
        <v>1375</v>
      </c>
      <c r="C870" s="166" t="s">
        <v>262</v>
      </c>
      <c r="D870" s="166">
        <v>202</v>
      </c>
      <c r="E870" s="166" t="s">
        <v>3608</v>
      </c>
      <c r="F870" s="167" t="s">
        <v>3608</v>
      </c>
      <c r="G870" s="36" t="s">
        <v>165</v>
      </c>
      <c r="H870" s="36" t="s">
        <v>235</v>
      </c>
      <c r="I870" s="186">
        <v>2100</v>
      </c>
      <c r="J870" s="168">
        <v>3</v>
      </c>
      <c r="K870" s="133">
        <v>0</v>
      </c>
      <c r="L870" s="150">
        <v>189.78</v>
      </c>
      <c r="M870" s="133">
        <v>0</v>
      </c>
      <c r="N870" s="133">
        <v>0</v>
      </c>
      <c r="O870" s="130">
        <v>9</v>
      </c>
      <c r="P870" s="37">
        <f t="shared" si="221"/>
        <v>569.34</v>
      </c>
      <c r="Q870" s="38">
        <f t="shared" si="211"/>
        <v>2798.3333333333335</v>
      </c>
      <c r="R870" s="35">
        <f t="shared" si="212"/>
        <v>0</v>
      </c>
      <c r="S870" s="35">
        <f t="shared" si="213"/>
        <v>0</v>
      </c>
      <c r="T870" s="139">
        <f t="shared" si="214"/>
        <v>0</v>
      </c>
      <c r="U870" s="35">
        <f t="shared" si="215"/>
        <v>1708.02</v>
      </c>
      <c r="V870" s="39" t="str">
        <f t="shared" si="216"/>
        <v>Order specific</v>
      </c>
      <c r="W870" s="39" t="str">
        <f t="shared" si="217"/>
        <v>Order specific</v>
      </c>
      <c r="X870" s="135" t="str">
        <f t="shared" si="218"/>
        <v>C</v>
      </c>
      <c r="Y870" s="39" t="str">
        <f t="shared" si="219"/>
        <v/>
      </c>
      <c r="Z870" s="39">
        <f t="shared" si="220"/>
        <v>0</v>
      </c>
      <c r="AA870" s="119"/>
    </row>
    <row r="871" spans="1:27" x14ac:dyDescent="0.25">
      <c r="A871" s="34" t="s">
        <v>1376</v>
      </c>
      <c r="B871" s="36" t="s">
        <v>1377</v>
      </c>
      <c r="C871" s="166" t="s">
        <v>197</v>
      </c>
      <c r="D871" s="166">
        <v>202</v>
      </c>
      <c r="E871" s="166" t="s">
        <v>3608</v>
      </c>
      <c r="F871" s="167" t="s">
        <v>3608</v>
      </c>
      <c r="G871" s="36" t="s">
        <v>249</v>
      </c>
      <c r="H871" s="36" t="s">
        <v>249</v>
      </c>
      <c r="I871" s="186" t="s">
        <v>197</v>
      </c>
      <c r="J871" s="168">
        <v>5</v>
      </c>
      <c r="K871" s="133">
        <v>0</v>
      </c>
      <c r="L871" s="150">
        <v>39.659999999999997</v>
      </c>
      <c r="M871" s="133">
        <v>0</v>
      </c>
      <c r="N871" s="133">
        <v>0</v>
      </c>
      <c r="O871" s="130">
        <v>50</v>
      </c>
      <c r="P871" s="37">
        <f t="shared" si="221"/>
        <v>198.29999999999998</v>
      </c>
      <c r="Q871" s="38">
        <f t="shared" si="211"/>
        <v>21.9</v>
      </c>
      <c r="R871" s="35">
        <f t="shared" si="212"/>
        <v>0</v>
      </c>
      <c r="S871" s="35">
        <f t="shared" si="213"/>
        <v>0</v>
      </c>
      <c r="T871" s="139">
        <f t="shared" si="214"/>
        <v>0</v>
      </c>
      <c r="U871" s="35">
        <f t="shared" si="215"/>
        <v>1982.9999999999998</v>
      </c>
      <c r="V871" s="39" t="str">
        <f t="shared" si="216"/>
        <v>&lt;30 days</v>
      </c>
      <c r="W871" s="39">
        <f t="shared" si="217"/>
        <v>3</v>
      </c>
      <c r="X871" s="135" t="str">
        <f t="shared" si="218"/>
        <v>C</v>
      </c>
      <c r="Y871" s="39">
        <f t="shared" si="219"/>
        <v>21</v>
      </c>
      <c r="Z871" s="39">
        <f t="shared" si="220"/>
        <v>5.3785479452054714</v>
      </c>
      <c r="AA871" s="119"/>
    </row>
    <row r="872" spans="1:27" x14ac:dyDescent="0.25">
      <c r="A872" s="34" t="s">
        <v>1378</v>
      </c>
      <c r="B872" s="36" t="s">
        <v>1379</v>
      </c>
      <c r="C872" s="166" t="s">
        <v>197</v>
      </c>
      <c r="D872" s="166">
        <v>202</v>
      </c>
      <c r="E872" s="166" t="s">
        <v>3608</v>
      </c>
      <c r="F872" s="167" t="s">
        <v>3608</v>
      </c>
      <c r="G872" s="36" t="s">
        <v>249</v>
      </c>
      <c r="H872" s="36" t="s">
        <v>249</v>
      </c>
      <c r="I872" s="186" t="s">
        <v>197</v>
      </c>
      <c r="J872" s="168">
        <v>6</v>
      </c>
      <c r="K872" s="133">
        <v>0</v>
      </c>
      <c r="L872" s="150">
        <v>39.659999999999997</v>
      </c>
      <c r="M872" s="133">
        <v>0</v>
      </c>
      <c r="N872" s="133">
        <v>0</v>
      </c>
      <c r="O872" s="130">
        <v>50</v>
      </c>
      <c r="P872" s="37">
        <f t="shared" si="221"/>
        <v>237.95999999999998</v>
      </c>
      <c r="Q872" s="38">
        <f t="shared" si="211"/>
        <v>36.5</v>
      </c>
      <c r="R872" s="35">
        <f t="shared" si="212"/>
        <v>0</v>
      </c>
      <c r="S872" s="35">
        <f t="shared" si="213"/>
        <v>0</v>
      </c>
      <c r="T872" s="139">
        <f t="shared" si="214"/>
        <v>0</v>
      </c>
      <c r="U872" s="35">
        <f t="shared" si="215"/>
        <v>1982.9999999999998</v>
      </c>
      <c r="V872" s="39" t="str">
        <f t="shared" si="216"/>
        <v>&lt;90 days</v>
      </c>
      <c r="W872" s="39">
        <f t="shared" si="217"/>
        <v>3</v>
      </c>
      <c r="X872" s="135" t="str">
        <f t="shared" si="218"/>
        <v>C</v>
      </c>
      <c r="Y872" s="39">
        <f t="shared" si="219"/>
        <v>21</v>
      </c>
      <c r="Z872" s="39">
        <f t="shared" si="220"/>
        <v>66.693994520547932</v>
      </c>
      <c r="AA872" s="119"/>
    </row>
    <row r="873" spans="1:27" x14ac:dyDescent="0.25">
      <c r="A873" s="34" t="s">
        <v>1380</v>
      </c>
      <c r="B873" s="36" t="s">
        <v>1381</v>
      </c>
      <c r="C873" s="166" t="s">
        <v>197</v>
      </c>
      <c r="D873" s="166">
        <v>202</v>
      </c>
      <c r="E873" s="166" t="s">
        <v>3608</v>
      </c>
      <c r="F873" s="167" t="s">
        <v>3608</v>
      </c>
      <c r="G873" s="36" t="s">
        <v>249</v>
      </c>
      <c r="H873" s="36" t="s">
        <v>249</v>
      </c>
      <c r="I873" s="186" t="s">
        <v>197</v>
      </c>
      <c r="J873" s="168">
        <v>3</v>
      </c>
      <c r="K873" s="133">
        <v>0</v>
      </c>
      <c r="L873" s="150">
        <v>49.78</v>
      </c>
      <c r="M873" s="133">
        <v>0</v>
      </c>
      <c r="N873" s="133">
        <v>0</v>
      </c>
      <c r="O873" s="130">
        <v>81</v>
      </c>
      <c r="P873" s="37">
        <f t="shared" si="221"/>
        <v>149.34</v>
      </c>
      <c r="Q873" s="38">
        <f t="shared" si="211"/>
        <v>27.037037037037035</v>
      </c>
      <c r="R873" s="35">
        <f t="shared" si="212"/>
        <v>0</v>
      </c>
      <c r="S873" s="35">
        <f t="shared" si="213"/>
        <v>0</v>
      </c>
      <c r="T873" s="139">
        <f t="shared" si="214"/>
        <v>0</v>
      </c>
      <c r="U873" s="35">
        <f t="shared" si="215"/>
        <v>4032.1800000000003</v>
      </c>
      <c r="V873" s="39" t="str">
        <f t="shared" si="216"/>
        <v>&lt;30 days</v>
      </c>
      <c r="W873" s="39">
        <f t="shared" si="217"/>
        <v>3</v>
      </c>
      <c r="X873" s="135" t="str">
        <f t="shared" si="218"/>
        <v>C</v>
      </c>
      <c r="Y873" s="39">
        <f t="shared" si="219"/>
        <v>21</v>
      </c>
      <c r="Z873" s="39">
        <f t="shared" si="220"/>
        <v>22.00821534246575</v>
      </c>
      <c r="AA873" s="119"/>
    </row>
    <row r="874" spans="1:27" x14ac:dyDescent="0.25">
      <c r="A874" s="34" t="s">
        <v>1382</v>
      </c>
      <c r="B874" s="36" t="s">
        <v>1383</v>
      </c>
      <c r="C874" s="166" t="s">
        <v>197</v>
      </c>
      <c r="D874" s="166">
        <v>202</v>
      </c>
      <c r="E874" s="166" t="s">
        <v>3608</v>
      </c>
      <c r="F874" s="167" t="s">
        <v>3608</v>
      </c>
      <c r="G874" s="36" t="s">
        <v>249</v>
      </c>
      <c r="H874" s="36" t="s">
        <v>249</v>
      </c>
      <c r="I874" s="186" t="s">
        <v>197</v>
      </c>
      <c r="J874" s="168">
        <v>3</v>
      </c>
      <c r="K874" s="133">
        <v>0</v>
      </c>
      <c r="L874" s="150">
        <v>49.78</v>
      </c>
      <c r="M874" s="133">
        <v>0</v>
      </c>
      <c r="N874" s="133">
        <v>0</v>
      </c>
      <c r="O874" s="130">
        <v>81</v>
      </c>
      <c r="P874" s="37">
        <f t="shared" si="221"/>
        <v>149.34</v>
      </c>
      <c r="Q874" s="38">
        <f t="shared" si="211"/>
        <v>13.518518518518517</v>
      </c>
      <c r="R874" s="35">
        <f t="shared" si="212"/>
        <v>0</v>
      </c>
      <c r="S874" s="35">
        <f t="shared" si="213"/>
        <v>0</v>
      </c>
      <c r="T874" s="139">
        <f t="shared" si="214"/>
        <v>0</v>
      </c>
      <c r="U874" s="35">
        <f t="shared" si="215"/>
        <v>4032.1800000000003</v>
      </c>
      <c r="V874" s="39" t="str">
        <f t="shared" si="216"/>
        <v>&lt;15 days</v>
      </c>
      <c r="W874" s="39">
        <f t="shared" si="217"/>
        <v>3</v>
      </c>
      <c r="X874" s="135" t="str">
        <f t="shared" si="218"/>
        <v>C</v>
      </c>
      <c r="Y874" s="39">
        <f t="shared" si="219"/>
        <v>21</v>
      </c>
      <c r="Z874" s="39">
        <f t="shared" si="220"/>
        <v>0</v>
      </c>
      <c r="AA874" s="119"/>
    </row>
    <row r="875" spans="1:27" x14ac:dyDescent="0.25">
      <c r="A875" s="34" t="s">
        <v>1384</v>
      </c>
      <c r="B875" s="36" t="s">
        <v>1385</v>
      </c>
      <c r="C875" s="166" t="s">
        <v>197</v>
      </c>
      <c r="D875" s="166">
        <v>202</v>
      </c>
      <c r="E875" s="166" t="s">
        <v>3608</v>
      </c>
      <c r="F875" s="167" t="s">
        <v>3608</v>
      </c>
      <c r="G875" s="36" t="s">
        <v>249</v>
      </c>
      <c r="H875" s="36" t="s">
        <v>249</v>
      </c>
      <c r="I875" s="186" t="s">
        <v>197</v>
      </c>
      <c r="J875" s="168">
        <v>11</v>
      </c>
      <c r="K875" s="133">
        <v>0</v>
      </c>
      <c r="L875" s="150">
        <v>159.62</v>
      </c>
      <c r="M875" s="133">
        <v>0</v>
      </c>
      <c r="N875" s="133">
        <v>0</v>
      </c>
      <c r="O875" s="130">
        <v>75</v>
      </c>
      <c r="P875" s="37">
        <f t="shared" si="221"/>
        <v>1755.8200000000002</v>
      </c>
      <c r="Q875" s="38">
        <f t="shared" si="211"/>
        <v>14.6</v>
      </c>
      <c r="R875" s="35">
        <f t="shared" si="212"/>
        <v>0</v>
      </c>
      <c r="S875" s="35">
        <f t="shared" si="213"/>
        <v>0</v>
      </c>
      <c r="T875" s="139">
        <f t="shared" si="214"/>
        <v>0</v>
      </c>
      <c r="U875" s="35">
        <f t="shared" si="215"/>
        <v>11971.5</v>
      </c>
      <c r="V875" s="39" t="str">
        <f t="shared" si="216"/>
        <v>&lt;15 days</v>
      </c>
      <c r="W875" s="39">
        <f t="shared" si="217"/>
        <v>2</v>
      </c>
      <c r="X875" s="135" t="str">
        <f t="shared" si="218"/>
        <v>B</v>
      </c>
      <c r="Y875" s="39">
        <f t="shared" si="219"/>
        <v>14</v>
      </c>
      <c r="Z875" s="39">
        <f t="shared" si="220"/>
        <v>47.623610958904138</v>
      </c>
      <c r="AA875" s="119"/>
    </row>
    <row r="876" spans="1:27" x14ac:dyDescent="0.25">
      <c r="A876" s="34" t="s">
        <v>1386</v>
      </c>
      <c r="B876" s="36" t="s">
        <v>1387</v>
      </c>
      <c r="C876" s="166" t="s">
        <v>197</v>
      </c>
      <c r="D876" s="166">
        <v>202</v>
      </c>
      <c r="E876" s="166" t="s">
        <v>3608</v>
      </c>
      <c r="F876" s="167" t="s">
        <v>3608</v>
      </c>
      <c r="G876" s="36" t="s">
        <v>249</v>
      </c>
      <c r="H876" s="36" t="s">
        <v>249</v>
      </c>
      <c r="I876" s="186" t="s">
        <v>197</v>
      </c>
      <c r="J876" s="168">
        <v>3</v>
      </c>
      <c r="K876" s="133">
        <v>0</v>
      </c>
      <c r="L876" s="150">
        <v>132.81</v>
      </c>
      <c r="M876" s="133">
        <v>0</v>
      </c>
      <c r="N876" s="133">
        <v>0</v>
      </c>
      <c r="O876" s="130">
        <v>81</v>
      </c>
      <c r="P876" s="37">
        <f t="shared" si="221"/>
        <v>398.43</v>
      </c>
      <c r="Q876" s="38">
        <f t="shared" si="211"/>
        <v>49.567901234567898</v>
      </c>
      <c r="R876" s="35">
        <f t="shared" si="212"/>
        <v>0</v>
      </c>
      <c r="S876" s="35">
        <f t="shared" si="213"/>
        <v>0</v>
      </c>
      <c r="T876" s="139">
        <f t="shared" si="214"/>
        <v>0</v>
      </c>
      <c r="U876" s="35">
        <f t="shared" si="215"/>
        <v>10757.61</v>
      </c>
      <c r="V876" s="39" t="str">
        <f t="shared" si="216"/>
        <v>&lt;90 days</v>
      </c>
      <c r="W876" s="39">
        <f t="shared" si="217"/>
        <v>2</v>
      </c>
      <c r="X876" s="135" t="str">
        <f t="shared" si="218"/>
        <v>C</v>
      </c>
      <c r="Y876" s="39">
        <f t="shared" si="219"/>
        <v>14</v>
      </c>
      <c r="Z876" s="39">
        <f t="shared" si="220"/>
        <v>188.69208164383562</v>
      </c>
      <c r="AA876" s="119"/>
    </row>
    <row r="877" spans="1:27" x14ac:dyDescent="0.25">
      <c r="A877" s="34" t="s">
        <v>1388</v>
      </c>
      <c r="B877" s="36" t="s">
        <v>1389</v>
      </c>
      <c r="C877" s="166" t="s">
        <v>197</v>
      </c>
      <c r="D877" s="166">
        <v>202</v>
      </c>
      <c r="E877" s="166" t="s">
        <v>3608</v>
      </c>
      <c r="F877" s="167" t="s">
        <v>3608</v>
      </c>
      <c r="G877" s="36" t="s">
        <v>249</v>
      </c>
      <c r="H877" s="36" t="s">
        <v>249</v>
      </c>
      <c r="I877" s="186" t="s">
        <v>197</v>
      </c>
      <c r="J877" s="168">
        <v>2</v>
      </c>
      <c r="K877" s="133">
        <v>0</v>
      </c>
      <c r="L877" s="150">
        <v>11.45</v>
      </c>
      <c r="M877" s="133">
        <v>0</v>
      </c>
      <c r="N877" s="133">
        <v>0</v>
      </c>
      <c r="O877" s="130">
        <v>8</v>
      </c>
      <c r="P877" s="37">
        <f t="shared" si="221"/>
        <v>22.9</v>
      </c>
      <c r="Q877" s="38">
        <f t="shared" si="211"/>
        <v>136.875</v>
      </c>
      <c r="R877" s="35">
        <f t="shared" si="212"/>
        <v>0</v>
      </c>
      <c r="S877" s="35">
        <f t="shared" si="213"/>
        <v>0</v>
      </c>
      <c r="T877" s="139">
        <f t="shared" si="214"/>
        <v>0</v>
      </c>
      <c r="U877" s="35">
        <f t="shared" si="215"/>
        <v>91.6</v>
      </c>
      <c r="V877" s="39" t="str">
        <f t="shared" si="216"/>
        <v>&gt;90 days</v>
      </c>
      <c r="W877" s="39">
        <f t="shared" si="217"/>
        <v>3</v>
      </c>
      <c r="X877" s="135" t="str">
        <f t="shared" si="218"/>
        <v>C</v>
      </c>
      <c r="Y877" s="39">
        <f t="shared" si="219"/>
        <v>21</v>
      </c>
      <c r="Z877" s="39">
        <f t="shared" si="220"/>
        <v>12.795139726027399</v>
      </c>
      <c r="AA877" s="119"/>
    </row>
    <row r="878" spans="1:27" x14ac:dyDescent="0.25">
      <c r="A878" s="34" t="s">
        <v>1390</v>
      </c>
      <c r="B878" s="36" t="s">
        <v>1389</v>
      </c>
      <c r="C878" s="166" t="s">
        <v>197</v>
      </c>
      <c r="D878" s="166">
        <v>202</v>
      </c>
      <c r="E878" s="166" t="s">
        <v>3608</v>
      </c>
      <c r="F878" s="167" t="s">
        <v>3608</v>
      </c>
      <c r="G878" s="36" t="s">
        <v>249</v>
      </c>
      <c r="H878" s="36" t="s">
        <v>249</v>
      </c>
      <c r="I878" s="186" t="s">
        <v>197</v>
      </c>
      <c r="J878" s="168">
        <v>2</v>
      </c>
      <c r="K878" s="133">
        <v>0</v>
      </c>
      <c r="L878" s="150">
        <v>11.45</v>
      </c>
      <c r="M878" s="133">
        <v>0</v>
      </c>
      <c r="N878" s="133">
        <v>0</v>
      </c>
      <c r="O878" s="130">
        <v>8</v>
      </c>
      <c r="P878" s="37">
        <f t="shared" si="221"/>
        <v>22.9</v>
      </c>
      <c r="Q878" s="38">
        <f t="shared" si="211"/>
        <v>91.25</v>
      </c>
      <c r="R878" s="35">
        <f t="shared" si="212"/>
        <v>0</v>
      </c>
      <c r="S878" s="35">
        <f t="shared" si="213"/>
        <v>0</v>
      </c>
      <c r="T878" s="139">
        <f t="shared" si="214"/>
        <v>0</v>
      </c>
      <c r="U878" s="35">
        <f t="shared" si="215"/>
        <v>91.6</v>
      </c>
      <c r="V878" s="39" t="str">
        <f t="shared" si="216"/>
        <v>&gt;90 days</v>
      </c>
      <c r="W878" s="39">
        <f t="shared" si="217"/>
        <v>3</v>
      </c>
      <c r="X878" s="135" t="str">
        <f t="shared" si="218"/>
        <v>C</v>
      </c>
      <c r="Y878" s="39">
        <f t="shared" si="219"/>
        <v>21</v>
      </c>
      <c r="Z878" s="39">
        <f t="shared" si="220"/>
        <v>11.635709589041095</v>
      </c>
      <c r="AA878" s="119"/>
    </row>
    <row r="879" spans="1:27" x14ac:dyDescent="0.25">
      <c r="A879" s="34" t="s">
        <v>2941</v>
      </c>
      <c r="B879" s="36" t="s">
        <v>1391</v>
      </c>
      <c r="C879" s="166" t="s">
        <v>197</v>
      </c>
      <c r="D879" s="166">
        <v>212</v>
      </c>
      <c r="E879" s="166" t="s">
        <v>3608</v>
      </c>
      <c r="F879" s="167" t="s">
        <v>3608</v>
      </c>
      <c r="G879" s="36" t="s">
        <v>249</v>
      </c>
      <c r="H879" s="36" t="s">
        <v>249</v>
      </c>
      <c r="I879" s="186" t="s">
        <v>197</v>
      </c>
      <c r="J879" s="168">
        <v>30</v>
      </c>
      <c r="K879" s="133">
        <v>0</v>
      </c>
      <c r="L879" s="150">
        <v>5.26</v>
      </c>
      <c r="M879" s="133">
        <v>0</v>
      </c>
      <c r="N879" s="133">
        <v>0</v>
      </c>
      <c r="O879" s="130">
        <v>1968</v>
      </c>
      <c r="P879" s="37">
        <f t="shared" si="221"/>
        <v>157.79999999999998</v>
      </c>
      <c r="Q879" s="38">
        <f t="shared" si="211"/>
        <v>0.37093495934959353</v>
      </c>
      <c r="R879" s="35">
        <f t="shared" si="212"/>
        <v>0</v>
      </c>
      <c r="S879" s="35">
        <f t="shared" si="213"/>
        <v>0</v>
      </c>
      <c r="T879" s="139">
        <f t="shared" si="214"/>
        <v>0</v>
      </c>
      <c r="U879" s="35">
        <f t="shared" si="215"/>
        <v>10351.68</v>
      </c>
      <c r="V879" s="39" t="str">
        <f t="shared" si="216"/>
        <v>&lt;15 days</v>
      </c>
      <c r="W879" s="39">
        <f t="shared" si="217"/>
        <v>2</v>
      </c>
      <c r="X879" s="135" t="str">
        <f t="shared" si="218"/>
        <v>C</v>
      </c>
      <c r="Y879" s="39">
        <f t="shared" si="219"/>
        <v>14</v>
      </c>
      <c r="Z879" s="39">
        <f t="shared" si="220"/>
        <v>0</v>
      </c>
      <c r="AA879" s="119"/>
    </row>
    <row r="880" spans="1:27" x14ac:dyDescent="0.25">
      <c r="A880" s="34" t="s">
        <v>1392</v>
      </c>
      <c r="B880" s="36" t="s">
        <v>1393</v>
      </c>
      <c r="C880" s="166" t="s">
        <v>197</v>
      </c>
      <c r="D880" s="166">
        <v>202</v>
      </c>
      <c r="E880" s="166" t="s">
        <v>3608</v>
      </c>
      <c r="F880" s="167" t="s">
        <v>3608</v>
      </c>
      <c r="G880" s="36" t="s">
        <v>249</v>
      </c>
      <c r="H880" s="36" t="s">
        <v>249</v>
      </c>
      <c r="I880" s="186" t="s">
        <v>197</v>
      </c>
      <c r="J880" s="168">
        <v>3</v>
      </c>
      <c r="K880" s="133">
        <v>0</v>
      </c>
      <c r="L880" s="150">
        <v>8.86</v>
      </c>
      <c r="M880" s="133">
        <v>0</v>
      </c>
      <c r="N880" s="133">
        <v>0</v>
      </c>
      <c r="O880" s="130">
        <v>151</v>
      </c>
      <c r="P880" s="37">
        <f t="shared" si="221"/>
        <v>26.58</v>
      </c>
      <c r="Q880" s="38">
        <f t="shared" si="211"/>
        <v>72.516556291390728</v>
      </c>
      <c r="R880" s="35">
        <f t="shared" si="212"/>
        <v>0</v>
      </c>
      <c r="S880" s="35">
        <f t="shared" si="213"/>
        <v>0</v>
      </c>
      <c r="T880" s="139">
        <f t="shared" si="214"/>
        <v>0</v>
      </c>
      <c r="U880" s="35">
        <f t="shared" si="215"/>
        <v>1337.86</v>
      </c>
      <c r="V880" s="39" t="str">
        <f t="shared" si="216"/>
        <v>&lt;90 days</v>
      </c>
      <c r="W880" s="39">
        <f t="shared" si="217"/>
        <v>3</v>
      </c>
      <c r="X880" s="135" t="str">
        <f t="shared" si="218"/>
        <v>C</v>
      </c>
      <c r="Y880" s="39">
        <f t="shared" si="219"/>
        <v>21</v>
      </c>
      <c r="Z880" s="39">
        <f t="shared" si="220"/>
        <v>12.462597369863014</v>
      </c>
      <c r="AA880" s="119"/>
    </row>
    <row r="881" spans="1:27" x14ac:dyDescent="0.25">
      <c r="A881" s="34" t="s">
        <v>1394</v>
      </c>
      <c r="B881" s="36" t="s">
        <v>1395</v>
      </c>
      <c r="C881" s="166" t="s">
        <v>197</v>
      </c>
      <c r="D881" s="166">
        <v>202</v>
      </c>
      <c r="E881" s="166" t="s">
        <v>3608</v>
      </c>
      <c r="F881" s="167" t="s">
        <v>3608</v>
      </c>
      <c r="G881" s="36" t="s">
        <v>249</v>
      </c>
      <c r="H881" s="36" t="s">
        <v>249</v>
      </c>
      <c r="I881" s="186" t="s">
        <v>197</v>
      </c>
      <c r="J881" s="168">
        <v>30</v>
      </c>
      <c r="K881" s="133">
        <v>0</v>
      </c>
      <c r="L881" s="150">
        <v>9.33</v>
      </c>
      <c r="M881" s="133">
        <v>0</v>
      </c>
      <c r="N881" s="133">
        <v>0</v>
      </c>
      <c r="O881" s="130">
        <v>1986</v>
      </c>
      <c r="P881" s="37">
        <f t="shared" si="221"/>
        <v>279.89999999999998</v>
      </c>
      <c r="Q881" s="38">
        <f t="shared" si="211"/>
        <v>0.55135951661631422</v>
      </c>
      <c r="R881" s="35">
        <f t="shared" si="212"/>
        <v>0</v>
      </c>
      <c r="S881" s="35">
        <f t="shared" si="213"/>
        <v>0</v>
      </c>
      <c r="T881" s="139">
        <f t="shared" si="214"/>
        <v>0</v>
      </c>
      <c r="U881" s="35">
        <f t="shared" si="215"/>
        <v>18529.38</v>
      </c>
      <c r="V881" s="39" t="str">
        <f t="shared" si="216"/>
        <v>&lt;15 days</v>
      </c>
      <c r="W881" s="39">
        <f t="shared" si="217"/>
        <v>2</v>
      </c>
      <c r="X881" s="135" t="str">
        <f t="shared" si="218"/>
        <v>C</v>
      </c>
      <c r="Y881" s="39">
        <f t="shared" si="219"/>
        <v>14</v>
      </c>
      <c r="Z881" s="39">
        <f t="shared" si="220"/>
        <v>0</v>
      </c>
      <c r="AA881" s="119"/>
    </row>
    <row r="882" spans="1:27" x14ac:dyDescent="0.25">
      <c r="A882" s="34" t="s">
        <v>1396</v>
      </c>
      <c r="B882" s="36" t="s">
        <v>1397</v>
      </c>
      <c r="C882" s="166" t="s">
        <v>197</v>
      </c>
      <c r="D882" s="166">
        <v>212</v>
      </c>
      <c r="E882" s="166" t="s">
        <v>3608</v>
      </c>
      <c r="F882" s="167" t="s">
        <v>3608</v>
      </c>
      <c r="G882" s="36" t="s">
        <v>249</v>
      </c>
      <c r="H882" s="36" t="s">
        <v>249</v>
      </c>
      <c r="I882" s="186" t="s">
        <v>197</v>
      </c>
      <c r="J882" s="168">
        <v>6</v>
      </c>
      <c r="K882" s="133">
        <v>0</v>
      </c>
      <c r="L882" s="150">
        <v>4.5</v>
      </c>
      <c r="M882" s="133">
        <v>0</v>
      </c>
      <c r="N882" s="133">
        <v>0</v>
      </c>
      <c r="O882" s="130">
        <v>1225</v>
      </c>
      <c r="P882" s="37">
        <f t="shared" si="221"/>
        <v>27</v>
      </c>
      <c r="Q882" s="38">
        <f t="shared" si="211"/>
        <v>8.9387755102040813</v>
      </c>
      <c r="R882" s="35">
        <f t="shared" si="212"/>
        <v>0</v>
      </c>
      <c r="S882" s="35">
        <f t="shared" si="213"/>
        <v>0</v>
      </c>
      <c r="T882" s="139">
        <f t="shared" si="214"/>
        <v>0</v>
      </c>
      <c r="U882" s="35">
        <f t="shared" si="215"/>
        <v>5512.5</v>
      </c>
      <c r="V882" s="39" t="str">
        <f t="shared" si="216"/>
        <v>&lt;15 days</v>
      </c>
      <c r="W882" s="39">
        <f t="shared" si="217"/>
        <v>3</v>
      </c>
      <c r="X882" s="135" t="str">
        <f t="shared" si="218"/>
        <v>C</v>
      </c>
      <c r="Y882" s="39">
        <f t="shared" si="219"/>
        <v>21</v>
      </c>
      <c r="Z882" s="39">
        <f t="shared" si="220"/>
        <v>0</v>
      </c>
      <c r="AA882" s="119"/>
    </row>
    <row r="883" spans="1:27" x14ac:dyDescent="0.25">
      <c r="A883" s="34" t="s">
        <v>1398</v>
      </c>
      <c r="B883" s="36" t="s">
        <v>1399</v>
      </c>
      <c r="C883" s="166" t="s">
        <v>197</v>
      </c>
      <c r="D883" s="166">
        <v>202</v>
      </c>
      <c r="E883" s="166" t="s">
        <v>3608</v>
      </c>
      <c r="F883" s="167" t="s">
        <v>3608</v>
      </c>
      <c r="G883" s="36" t="s">
        <v>249</v>
      </c>
      <c r="H883" s="36" t="s">
        <v>249</v>
      </c>
      <c r="I883" s="186" t="s">
        <v>197</v>
      </c>
      <c r="J883" s="168">
        <v>49</v>
      </c>
      <c r="K883" s="133">
        <v>0</v>
      </c>
      <c r="L883" s="150">
        <v>35.51</v>
      </c>
      <c r="M883" s="133">
        <v>0</v>
      </c>
      <c r="N883" s="133">
        <v>0</v>
      </c>
      <c r="O883" s="130">
        <v>2355</v>
      </c>
      <c r="P883" s="37">
        <f t="shared" si="221"/>
        <v>1739.99</v>
      </c>
      <c r="Q883" s="38">
        <f t="shared" si="211"/>
        <v>0.92993630573248398</v>
      </c>
      <c r="R883" s="35">
        <f t="shared" si="212"/>
        <v>0</v>
      </c>
      <c r="S883" s="35">
        <f t="shared" si="213"/>
        <v>0</v>
      </c>
      <c r="T883" s="139">
        <f t="shared" si="214"/>
        <v>0</v>
      </c>
      <c r="U883" s="35">
        <f t="shared" si="215"/>
        <v>83626.049999999988</v>
      </c>
      <c r="V883" s="39" t="str">
        <f t="shared" si="216"/>
        <v>&lt;15 days</v>
      </c>
      <c r="W883" s="39">
        <f t="shared" si="217"/>
        <v>2</v>
      </c>
      <c r="X883" s="135" t="str">
        <f t="shared" si="218"/>
        <v>B</v>
      </c>
      <c r="Y883" s="39">
        <f t="shared" si="219"/>
        <v>14</v>
      </c>
      <c r="Z883" s="39">
        <f t="shared" si="220"/>
        <v>0</v>
      </c>
      <c r="AA883" s="119"/>
    </row>
    <row r="884" spans="1:27" x14ac:dyDescent="0.25">
      <c r="A884" s="34" t="s">
        <v>1400</v>
      </c>
      <c r="B884" s="36" t="s">
        <v>26</v>
      </c>
      <c r="C884" s="166" t="s">
        <v>239</v>
      </c>
      <c r="D884" s="166">
        <v>202</v>
      </c>
      <c r="E884" s="166" t="s">
        <v>3608</v>
      </c>
      <c r="F884" s="167" t="s">
        <v>3608</v>
      </c>
      <c r="G884" s="36" t="s">
        <v>165</v>
      </c>
      <c r="H884" s="36" t="s">
        <v>235</v>
      </c>
      <c r="I884" s="186">
        <v>2100</v>
      </c>
      <c r="J884" s="168">
        <v>200</v>
      </c>
      <c r="K884" s="133">
        <v>0</v>
      </c>
      <c r="L884" s="150">
        <v>3.42</v>
      </c>
      <c r="M884" s="133">
        <v>0</v>
      </c>
      <c r="N884" s="133">
        <v>0</v>
      </c>
      <c r="O884" s="130">
        <v>11</v>
      </c>
      <c r="P884" s="37">
        <f t="shared" si="221"/>
        <v>684</v>
      </c>
      <c r="Q884" s="38">
        <f t="shared" si="211"/>
        <v>1625.9090909090908</v>
      </c>
      <c r="R884" s="35">
        <f t="shared" si="212"/>
        <v>0</v>
      </c>
      <c r="S884" s="35">
        <f t="shared" si="213"/>
        <v>0</v>
      </c>
      <c r="T884" s="139">
        <f t="shared" si="214"/>
        <v>0</v>
      </c>
      <c r="U884" s="35">
        <f t="shared" si="215"/>
        <v>37.619999999999997</v>
      </c>
      <c r="V884" s="39" t="str">
        <f t="shared" si="216"/>
        <v>Order specific</v>
      </c>
      <c r="W884" s="39" t="str">
        <f t="shared" si="217"/>
        <v>Order specific</v>
      </c>
      <c r="X884" s="135" t="str">
        <f t="shared" si="218"/>
        <v>C</v>
      </c>
      <c r="Y884" s="39" t="str">
        <f t="shared" si="219"/>
        <v/>
      </c>
      <c r="Z884" s="39">
        <f t="shared" si="220"/>
        <v>0</v>
      </c>
      <c r="AA884" s="119"/>
    </row>
    <row r="885" spans="1:27" x14ac:dyDescent="0.25">
      <c r="A885" s="34" t="s">
        <v>1401</v>
      </c>
      <c r="B885" s="36" t="s">
        <v>1402</v>
      </c>
      <c r="C885" s="166" t="s">
        <v>257</v>
      </c>
      <c r="D885" s="166">
        <v>202</v>
      </c>
      <c r="E885" s="166" t="s">
        <v>3608</v>
      </c>
      <c r="F885" s="167" t="s">
        <v>3608</v>
      </c>
      <c r="G885" s="36" t="s">
        <v>165</v>
      </c>
      <c r="H885" s="36" t="s">
        <v>235</v>
      </c>
      <c r="I885" s="186">
        <v>2100</v>
      </c>
      <c r="J885" s="168">
        <v>2</v>
      </c>
      <c r="K885" s="133">
        <v>0</v>
      </c>
      <c r="L885" s="150">
        <v>84.59</v>
      </c>
      <c r="M885" s="133">
        <v>0</v>
      </c>
      <c r="N885" s="133">
        <v>0</v>
      </c>
      <c r="O885" s="130">
        <v>12</v>
      </c>
      <c r="P885" s="37">
        <f t="shared" si="221"/>
        <v>169.18</v>
      </c>
      <c r="Q885" s="38">
        <f t="shared" si="211"/>
        <v>6083.3333333333339</v>
      </c>
      <c r="R885" s="35">
        <f t="shared" si="212"/>
        <v>0</v>
      </c>
      <c r="S885" s="35">
        <f t="shared" si="213"/>
        <v>0</v>
      </c>
      <c r="T885" s="139">
        <f t="shared" si="214"/>
        <v>0</v>
      </c>
      <c r="U885" s="35">
        <f t="shared" si="215"/>
        <v>1015.08</v>
      </c>
      <c r="V885" s="39" t="str">
        <f t="shared" si="216"/>
        <v>Order specific</v>
      </c>
      <c r="W885" s="39" t="str">
        <f t="shared" si="217"/>
        <v>Order specific</v>
      </c>
      <c r="X885" s="135" t="str">
        <f t="shared" si="218"/>
        <v>C</v>
      </c>
      <c r="Y885" s="39" t="str">
        <f t="shared" si="219"/>
        <v/>
      </c>
      <c r="Z885" s="39">
        <f t="shared" si="220"/>
        <v>0</v>
      </c>
      <c r="AA885" s="119"/>
    </row>
    <row r="886" spans="1:27" x14ac:dyDescent="0.25">
      <c r="A886" s="34" t="s">
        <v>1403</v>
      </c>
      <c r="B886" s="36" t="s">
        <v>695</v>
      </c>
      <c r="C886" s="166" t="s">
        <v>197</v>
      </c>
      <c r="D886" s="166">
        <v>202</v>
      </c>
      <c r="E886" s="166" t="s">
        <v>3608</v>
      </c>
      <c r="F886" s="167" t="s">
        <v>3608</v>
      </c>
      <c r="G886" s="36" t="s">
        <v>249</v>
      </c>
      <c r="H886" s="36" t="s">
        <v>249</v>
      </c>
      <c r="I886" s="186" t="s">
        <v>197</v>
      </c>
      <c r="J886" s="168">
        <v>70</v>
      </c>
      <c r="K886" s="133">
        <v>0</v>
      </c>
      <c r="L886" s="150">
        <v>85.15</v>
      </c>
      <c r="M886" s="133">
        <v>0</v>
      </c>
      <c r="N886" s="133">
        <v>0</v>
      </c>
      <c r="O886" s="130">
        <v>2955</v>
      </c>
      <c r="P886" s="37">
        <f t="shared" si="221"/>
        <v>5960.5</v>
      </c>
      <c r="Q886" s="38">
        <f t="shared" si="211"/>
        <v>0.24703891708967851</v>
      </c>
      <c r="R886" s="35">
        <f t="shared" si="212"/>
        <v>0</v>
      </c>
      <c r="S886" s="35">
        <f t="shared" si="213"/>
        <v>0</v>
      </c>
      <c r="T886" s="139">
        <f t="shared" si="214"/>
        <v>0</v>
      </c>
      <c r="U886" s="35">
        <f t="shared" si="215"/>
        <v>251618.25000000003</v>
      </c>
      <c r="V886" s="39" t="str">
        <f t="shared" si="216"/>
        <v>&lt;15 days</v>
      </c>
      <c r="W886" s="39">
        <f t="shared" si="217"/>
        <v>1</v>
      </c>
      <c r="X886" s="135" t="str">
        <f t="shared" si="218"/>
        <v>B</v>
      </c>
      <c r="Y886" s="39">
        <f t="shared" si="219"/>
        <v>7</v>
      </c>
      <c r="Z886" s="39">
        <f t="shared" si="220"/>
        <v>0</v>
      </c>
      <c r="AA886" s="119"/>
    </row>
    <row r="887" spans="1:27" x14ac:dyDescent="0.25">
      <c r="A887" s="34" t="s">
        <v>1404</v>
      </c>
      <c r="B887" s="36" t="s">
        <v>1405</v>
      </c>
      <c r="C887" s="166" t="s">
        <v>197</v>
      </c>
      <c r="D887" s="166">
        <v>202</v>
      </c>
      <c r="E887" s="166" t="s">
        <v>3608</v>
      </c>
      <c r="F887" s="167" t="s">
        <v>3608</v>
      </c>
      <c r="G887" s="36" t="s">
        <v>249</v>
      </c>
      <c r="H887" s="36" t="s">
        <v>249</v>
      </c>
      <c r="I887" s="186" t="s">
        <v>197</v>
      </c>
      <c r="J887" s="168">
        <v>2</v>
      </c>
      <c r="K887" s="133">
        <v>0</v>
      </c>
      <c r="L887" s="150">
        <v>94.51</v>
      </c>
      <c r="M887" s="133">
        <v>0</v>
      </c>
      <c r="N887" s="133">
        <v>0</v>
      </c>
      <c r="O887" s="130">
        <v>416</v>
      </c>
      <c r="P887" s="37">
        <f t="shared" si="221"/>
        <v>189.02</v>
      </c>
      <c r="Q887" s="38">
        <f t="shared" si="211"/>
        <v>61.418269230769234</v>
      </c>
      <c r="R887" s="35">
        <f t="shared" si="212"/>
        <v>0</v>
      </c>
      <c r="S887" s="35">
        <f t="shared" si="213"/>
        <v>0</v>
      </c>
      <c r="T887" s="139">
        <f t="shared" si="214"/>
        <v>0</v>
      </c>
      <c r="U887" s="35">
        <f t="shared" si="215"/>
        <v>39316.160000000003</v>
      </c>
      <c r="V887" s="39" t="str">
        <f t="shared" si="216"/>
        <v>&lt;90 days</v>
      </c>
      <c r="W887" s="39">
        <f t="shared" si="217"/>
        <v>2</v>
      </c>
      <c r="X887" s="135" t="str">
        <f t="shared" si="218"/>
        <v>C</v>
      </c>
      <c r="Y887" s="39">
        <f t="shared" si="219"/>
        <v>14</v>
      </c>
      <c r="Z887" s="39">
        <f t="shared" si="220"/>
        <v>96.316306191780839</v>
      </c>
      <c r="AA887" s="119"/>
    </row>
    <row r="888" spans="1:27" x14ac:dyDescent="0.25">
      <c r="A888" s="34" t="s">
        <v>2942</v>
      </c>
      <c r="B888" s="36" t="s">
        <v>1406</v>
      </c>
      <c r="C888" s="166" t="s">
        <v>257</v>
      </c>
      <c r="D888" s="166">
        <v>212</v>
      </c>
      <c r="E888" s="166" t="s">
        <v>3608</v>
      </c>
      <c r="F888" s="167" t="s">
        <v>3608</v>
      </c>
      <c r="G888" s="36" t="s">
        <v>165</v>
      </c>
      <c r="H888" s="36" t="s">
        <v>235</v>
      </c>
      <c r="I888" s="186">
        <v>2100</v>
      </c>
      <c r="J888" s="168">
        <v>17</v>
      </c>
      <c r="K888" s="133">
        <v>0</v>
      </c>
      <c r="L888" s="150">
        <v>80.16</v>
      </c>
      <c r="M888" s="133">
        <v>0</v>
      </c>
      <c r="N888" s="133">
        <v>0</v>
      </c>
      <c r="O888" s="130">
        <v>88</v>
      </c>
      <c r="P888" s="37">
        <f t="shared" si="221"/>
        <v>1362.72</v>
      </c>
      <c r="Q888" s="38">
        <f t="shared" si="211"/>
        <v>8.295454545454545</v>
      </c>
      <c r="R888" s="35">
        <f t="shared" si="212"/>
        <v>0</v>
      </c>
      <c r="S888" s="35">
        <f t="shared" si="213"/>
        <v>0</v>
      </c>
      <c r="T888" s="139">
        <f t="shared" si="214"/>
        <v>0</v>
      </c>
      <c r="U888" s="35">
        <f t="shared" si="215"/>
        <v>7054.08</v>
      </c>
      <c r="V888" s="39" t="str">
        <f t="shared" si="216"/>
        <v>Order specific</v>
      </c>
      <c r="W888" s="39" t="str">
        <f t="shared" si="217"/>
        <v>Order specific</v>
      </c>
      <c r="X888" s="135" t="str">
        <f t="shared" si="218"/>
        <v>B</v>
      </c>
      <c r="Y888" s="39" t="str">
        <f t="shared" si="219"/>
        <v/>
      </c>
      <c r="Z888" s="39">
        <f t="shared" si="220"/>
        <v>0</v>
      </c>
      <c r="AA888" s="119"/>
    </row>
    <row r="889" spans="1:27" x14ac:dyDescent="0.25">
      <c r="A889" s="34" t="s">
        <v>1407</v>
      </c>
      <c r="B889" s="36" t="s">
        <v>1408</v>
      </c>
      <c r="C889" s="166" t="s">
        <v>257</v>
      </c>
      <c r="D889" s="166">
        <v>212</v>
      </c>
      <c r="E889" s="166" t="s">
        <v>3608</v>
      </c>
      <c r="F889" s="167" t="s">
        <v>3608</v>
      </c>
      <c r="G889" s="36" t="s">
        <v>165</v>
      </c>
      <c r="H889" s="36" t="s">
        <v>235</v>
      </c>
      <c r="I889" s="186">
        <v>2100</v>
      </c>
      <c r="J889" s="168">
        <v>78</v>
      </c>
      <c r="K889" s="133">
        <v>0</v>
      </c>
      <c r="L889" s="150">
        <v>7.83</v>
      </c>
      <c r="M889" s="133">
        <v>0</v>
      </c>
      <c r="N889" s="133">
        <v>0</v>
      </c>
      <c r="O889" s="130">
        <v>176</v>
      </c>
      <c r="P889" s="37">
        <f t="shared" si="221"/>
        <v>610.74</v>
      </c>
      <c r="Q889" s="38">
        <f t="shared" si="211"/>
        <v>35.25568181818182</v>
      </c>
      <c r="R889" s="35">
        <f t="shared" si="212"/>
        <v>0</v>
      </c>
      <c r="S889" s="35">
        <f t="shared" si="213"/>
        <v>0</v>
      </c>
      <c r="T889" s="139">
        <f t="shared" si="214"/>
        <v>0</v>
      </c>
      <c r="U889" s="35">
        <f t="shared" si="215"/>
        <v>1378.08</v>
      </c>
      <c r="V889" s="39" t="str">
        <f t="shared" si="216"/>
        <v>Order specific</v>
      </c>
      <c r="W889" s="39" t="str">
        <f t="shared" si="217"/>
        <v>Order specific</v>
      </c>
      <c r="X889" s="135" t="str">
        <f t="shared" si="218"/>
        <v>C</v>
      </c>
      <c r="Y889" s="39" t="str">
        <f t="shared" si="219"/>
        <v/>
      </c>
      <c r="Z889" s="39">
        <f t="shared" si="220"/>
        <v>0</v>
      </c>
      <c r="AA889" s="119"/>
    </row>
    <row r="890" spans="1:27" x14ac:dyDescent="0.25">
      <c r="A890" s="34" t="s">
        <v>2943</v>
      </c>
      <c r="B890" s="36" t="s">
        <v>1409</v>
      </c>
      <c r="C890" s="166" t="s">
        <v>239</v>
      </c>
      <c r="D890" s="166">
        <v>202</v>
      </c>
      <c r="E890" s="166" t="s">
        <v>3608</v>
      </c>
      <c r="F890" s="167" t="s">
        <v>3608</v>
      </c>
      <c r="G890" s="36" t="s">
        <v>165</v>
      </c>
      <c r="H890" s="36" t="s">
        <v>235</v>
      </c>
      <c r="I890" s="186">
        <v>2100</v>
      </c>
      <c r="J890" s="168">
        <v>2</v>
      </c>
      <c r="K890" s="133">
        <v>0</v>
      </c>
      <c r="L890" s="150">
        <v>307.8</v>
      </c>
      <c r="M890" s="133">
        <v>0</v>
      </c>
      <c r="N890" s="133">
        <v>0</v>
      </c>
      <c r="O890" s="130">
        <v>0</v>
      </c>
      <c r="P890" s="37">
        <f t="shared" si="221"/>
        <v>615.6</v>
      </c>
      <c r="Q890" s="38" t="str">
        <f t="shared" si="211"/>
        <v/>
      </c>
      <c r="R890" s="35">
        <f t="shared" si="212"/>
        <v>0</v>
      </c>
      <c r="S890" s="35">
        <f t="shared" si="213"/>
        <v>0</v>
      </c>
      <c r="T890" s="139">
        <f t="shared" si="214"/>
        <v>0</v>
      </c>
      <c r="U890" s="35">
        <f t="shared" si="215"/>
        <v>0</v>
      </c>
      <c r="V890" s="39" t="str">
        <f t="shared" si="216"/>
        <v>Order specific</v>
      </c>
      <c r="W890" s="39" t="str">
        <f t="shared" si="217"/>
        <v>Order specific</v>
      </c>
      <c r="X890" s="135" t="str">
        <f t="shared" si="218"/>
        <v>C</v>
      </c>
      <c r="Y890" s="39" t="str">
        <f t="shared" si="219"/>
        <v/>
      </c>
      <c r="Z890" s="39">
        <f t="shared" si="220"/>
        <v>0</v>
      </c>
      <c r="AA890" s="119"/>
    </row>
    <row r="891" spans="1:27" x14ac:dyDescent="0.25">
      <c r="A891" s="34" t="s">
        <v>2944</v>
      </c>
      <c r="B891" s="36" t="s">
        <v>1410</v>
      </c>
      <c r="C891" s="166" t="s">
        <v>243</v>
      </c>
      <c r="D891" s="166">
        <v>212</v>
      </c>
      <c r="E891" s="166" t="s">
        <v>3608</v>
      </c>
      <c r="F891" s="167" t="s">
        <v>3608</v>
      </c>
      <c r="G891" s="36" t="s">
        <v>244</v>
      </c>
      <c r="H891" s="36" t="s">
        <v>2370</v>
      </c>
      <c r="I891" s="186">
        <v>2600</v>
      </c>
      <c r="J891" s="168">
        <v>613</v>
      </c>
      <c r="K891" s="133">
        <v>800</v>
      </c>
      <c r="L891" s="150">
        <v>1.67</v>
      </c>
      <c r="M891" s="133">
        <v>0</v>
      </c>
      <c r="N891" s="133">
        <v>200</v>
      </c>
      <c r="O891" s="130">
        <v>4760</v>
      </c>
      <c r="P891" s="37">
        <f t="shared" si="221"/>
        <v>1023.7099999999999</v>
      </c>
      <c r="Q891" s="38">
        <f t="shared" si="211"/>
        <v>0.15336134453781514</v>
      </c>
      <c r="R891" s="35">
        <f t="shared" si="212"/>
        <v>0</v>
      </c>
      <c r="S891" s="35">
        <f t="shared" si="213"/>
        <v>167</v>
      </c>
      <c r="T891" s="139">
        <f t="shared" si="214"/>
        <v>1336</v>
      </c>
      <c r="U891" s="35">
        <f t="shared" si="215"/>
        <v>7949.2</v>
      </c>
      <c r="V891" s="39" t="str">
        <f t="shared" si="216"/>
        <v>&lt;15 days</v>
      </c>
      <c r="W891" s="39">
        <f t="shared" si="217"/>
        <v>3</v>
      </c>
      <c r="X891" s="135" t="str">
        <f t="shared" si="218"/>
        <v>B</v>
      </c>
      <c r="Y891" s="39">
        <f t="shared" si="219"/>
        <v>21</v>
      </c>
      <c r="Z891" s="39">
        <f t="shared" si="220"/>
        <v>0</v>
      </c>
      <c r="AA891" s="119"/>
    </row>
    <row r="892" spans="1:27" x14ac:dyDescent="0.25">
      <c r="A892" s="34" t="s">
        <v>2945</v>
      </c>
      <c r="B892" s="36" t="s">
        <v>897</v>
      </c>
      <c r="C892" s="166" t="s">
        <v>243</v>
      </c>
      <c r="D892" s="166">
        <v>212</v>
      </c>
      <c r="E892" s="166" t="s">
        <v>3608</v>
      </c>
      <c r="F892" s="167" t="s">
        <v>3608</v>
      </c>
      <c r="G892" s="36" t="s">
        <v>244</v>
      </c>
      <c r="H892" s="36" t="s">
        <v>2370</v>
      </c>
      <c r="I892" s="186">
        <v>2600</v>
      </c>
      <c r="J892" s="168">
        <v>177</v>
      </c>
      <c r="K892" s="133">
        <v>100</v>
      </c>
      <c r="L892" s="150">
        <v>3.69</v>
      </c>
      <c r="M892" s="133">
        <v>0</v>
      </c>
      <c r="N892" s="133">
        <v>50</v>
      </c>
      <c r="O892" s="130">
        <v>683</v>
      </c>
      <c r="P892" s="37">
        <f t="shared" si="221"/>
        <v>653.13</v>
      </c>
      <c r="Q892" s="38">
        <f t="shared" si="211"/>
        <v>327.59150805270866</v>
      </c>
      <c r="R892" s="35">
        <f t="shared" si="212"/>
        <v>0</v>
      </c>
      <c r="S892" s="35">
        <f t="shared" si="213"/>
        <v>92.25</v>
      </c>
      <c r="T892" s="139">
        <f t="shared" si="214"/>
        <v>369</v>
      </c>
      <c r="U892" s="35">
        <f t="shared" si="215"/>
        <v>2520.27</v>
      </c>
      <c r="V892" s="39" t="str">
        <f t="shared" si="216"/>
        <v>&gt;90 days</v>
      </c>
      <c r="W892" s="39">
        <f t="shared" si="217"/>
        <v>3</v>
      </c>
      <c r="X892" s="135" t="str">
        <f t="shared" si="218"/>
        <v>C</v>
      </c>
      <c r="Y892" s="39">
        <f t="shared" si="219"/>
        <v>21</v>
      </c>
      <c r="Z892" s="39">
        <f t="shared" si="220"/>
        <v>403.43266062526533</v>
      </c>
      <c r="AA892" s="119"/>
    </row>
    <row r="893" spans="1:27" x14ac:dyDescent="0.25">
      <c r="A893" s="34" t="s">
        <v>2946</v>
      </c>
      <c r="B893" s="36" t="s">
        <v>263</v>
      </c>
      <c r="C893" s="166" t="s">
        <v>240</v>
      </c>
      <c r="D893" s="166">
        <v>212</v>
      </c>
      <c r="E893" s="166" t="s">
        <v>3608</v>
      </c>
      <c r="F893" s="167" t="s">
        <v>3608</v>
      </c>
      <c r="G893" s="36" t="s">
        <v>165</v>
      </c>
      <c r="H893" s="36" t="s">
        <v>235</v>
      </c>
      <c r="I893" s="186">
        <v>2100</v>
      </c>
      <c r="J893" s="168">
        <v>12</v>
      </c>
      <c r="K893" s="133">
        <v>0</v>
      </c>
      <c r="L893" s="150">
        <v>128.1</v>
      </c>
      <c r="M893" s="133">
        <v>0</v>
      </c>
      <c r="N893" s="133">
        <v>0</v>
      </c>
      <c r="O893" s="130">
        <v>93</v>
      </c>
      <c r="P893" s="37">
        <f t="shared" si="221"/>
        <v>1537.1999999999998</v>
      </c>
      <c r="Q893" s="38">
        <f t="shared" si="211"/>
        <v>694.67741935483878</v>
      </c>
      <c r="R893" s="35">
        <f t="shared" si="212"/>
        <v>0</v>
      </c>
      <c r="S893" s="35">
        <f t="shared" si="213"/>
        <v>0</v>
      </c>
      <c r="T893" s="139">
        <f t="shared" si="214"/>
        <v>0</v>
      </c>
      <c r="U893" s="35">
        <f t="shared" si="215"/>
        <v>11913.3</v>
      </c>
      <c r="V893" s="39" t="str">
        <f t="shared" si="216"/>
        <v>Order specific</v>
      </c>
      <c r="W893" s="39" t="str">
        <f t="shared" si="217"/>
        <v>Order specific</v>
      </c>
      <c r="X893" s="135" t="str">
        <f t="shared" si="218"/>
        <v>B</v>
      </c>
      <c r="Y893" s="39" t="str">
        <f t="shared" si="219"/>
        <v/>
      </c>
      <c r="Z893" s="39">
        <f t="shared" si="220"/>
        <v>0</v>
      </c>
      <c r="AA893" s="119"/>
    </row>
    <row r="894" spans="1:27" x14ac:dyDescent="0.25">
      <c r="A894" s="34" t="s">
        <v>2947</v>
      </c>
      <c r="B894" s="36" t="s">
        <v>0</v>
      </c>
      <c r="C894" s="166" t="s">
        <v>257</v>
      </c>
      <c r="D894" s="166">
        <v>219</v>
      </c>
      <c r="E894" s="166" t="s">
        <v>3608</v>
      </c>
      <c r="F894" s="167" t="s">
        <v>3608</v>
      </c>
      <c r="G894" s="36" t="s">
        <v>165</v>
      </c>
      <c r="H894" s="36" t="s">
        <v>235</v>
      </c>
      <c r="I894" s="186">
        <v>2100</v>
      </c>
      <c r="J894" s="168">
        <v>173</v>
      </c>
      <c r="K894" s="133">
        <v>100</v>
      </c>
      <c r="L894" s="150">
        <v>0.05</v>
      </c>
      <c r="M894" s="133">
        <v>0</v>
      </c>
      <c r="N894" s="133">
        <v>0</v>
      </c>
      <c r="O894" s="130">
        <v>238</v>
      </c>
      <c r="P894" s="37">
        <f t="shared" si="221"/>
        <v>8.65</v>
      </c>
      <c r="Q894" s="38">
        <f t="shared" si="211"/>
        <v>18.403361344537817</v>
      </c>
      <c r="R894" s="35">
        <f t="shared" si="212"/>
        <v>0</v>
      </c>
      <c r="S894" s="35">
        <f t="shared" si="213"/>
        <v>0</v>
      </c>
      <c r="T894" s="139">
        <f t="shared" si="214"/>
        <v>5</v>
      </c>
      <c r="U894" s="35">
        <f t="shared" si="215"/>
        <v>11.9</v>
      </c>
      <c r="V894" s="39" t="str">
        <f t="shared" si="216"/>
        <v>Order specific</v>
      </c>
      <c r="W894" s="39" t="str">
        <f t="shared" si="217"/>
        <v>Order specific</v>
      </c>
      <c r="X894" s="135" t="str">
        <f t="shared" si="218"/>
        <v>C</v>
      </c>
      <c r="Y894" s="39" t="str">
        <f t="shared" si="219"/>
        <v/>
      </c>
      <c r="Z894" s="39">
        <f t="shared" si="220"/>
        <v>0</v>
      </c>
      <c r="AA894" s="119"/>
    </row>
    <row r="895" spans="1:27" x14ac:dyDescent="0.25">
      <c r="A895" s="34" t="s">
        <v>2948</v>
      </c>
      <c r="B895" s="36" t="s">
        <v>26</v>
      </c>
      <c r="C895" s="166" t="s">
        <v>262</v>
      </c>
      <c r="D895" s="166">
        <v>202</v>
      </c>
      <c r="E895" s="166" t="s">
        <v>3608</v>
      </c>
      <c r="F895" s="167" t="s">
        <v>3608</v>
      </c>
      <c r="G895" s="36" t="s">
        <v>165</v>
      </c>
      <c r="H895" s="36" t="s">
        <v>235</v>
      </c>
      <c r="I895" s="186">
        <v>2100</v>
      </c>
      <c r="J895" s="168">
        <v>3</v>
      </c>
      <c r="K895" s="133">
        <v>10</v>
      </c>
      <c r="L895" s="150">
        <v>8.25</v>
      </c>
      <c r="M895" s="133">
        <v>0</v>
      </c>
      <c r="N895" s="133">
        <v>0</v>
      </c>
      <c r="O895" s="130">
        <v>230</v>
      </c>
      <c r="P895" s="37">
        <f t="shared" si="221"/>
        <v>24.75</v>
      </c>
      <c r="Q895" s="38">
        <f t="shared" si="211"/>
        <v>274.54347826086956</v>
      </c>
      <c r="R895" s="35">
        <f t="shared" si="212"/>
        <v>0</v>
      </c>
      <c r="S895" s="35">
        <f t="shared" si="213"/>
        <v>0</v>
      </c>
      <c r="T895" s="139">
        <f t="shared" si="214"/>
        <v>82.5</v>
      </c>
      <c r="U895" s="35">
        <f t="shared" si="215"/>
        <v>1897.5</v>
      </c>
      <c r="V895" s="39" t="str">
        <f t="shared" si="216"/>
        <v>Order specific</v>
      </c>
      <c r="W895" s="39" t="str">
        <f t="shared" si="217"/>
        <v>Order specific</v>
      </c>
      <c r="X895" s="135" t="str">
        <f t="shared" si="218"/>
        <v>C</v>
      </c>
      <c r="Y895" s="39" t="str">
        <f t="shared" si="219"/>
        <v/>
      </c>
      <c r="Z895" s="39">
        <f t="shared" si="220"/>
        <v>0</v>
      </c>
      <c r="AA895" s="119"/>
    </row>
    <row r="896" spans="1:27" x14ac:dyDescent="0.25">
      <c r="A896" s="34" t="s">
        <v>1411</v>
      </c>
      <c r="B896" s="36" t="s">
        <v>1155</v>
      </c>
      <c r="C896" s="166" t="s">
        <v>243</v>
      </c>
      <c r="D896" s="166">
        <v>202</v>
      </c>
      <c r="E896" s="166" t="s">
        <v>3608</v>
      </c>
      <c r="F896" s="167" t="s">
        <v>3608</v>
      </c>
      <c r="G896" s="36" t="s">
        <v>244</v>
      </c>
      <c r="H896" s="36" t="s">
        <v>2370</v>
      </c>
      <c r="I896" s="186">
        <v>2600</v>
      </c>
      <c r="J896" s="168">
        <v>540</v>
      </c>
      <c r="K896" s="133">
        <v>540</v>
      </c>
      <c r="L896" s="150">
        <v>9.1999999999999993</v>
      </c>
      <c r="M896" s="133">
        <v>0</v>
      </c>
      <c r="N896" s="133">
        <v>180</v>
      </c>
      <c r="O896" s="130">
        <v>4396</v>
      </c>
      <c r="P896" s="37">
        <f t="shared" si="221"/>
        <v>4968</v>
      </c>
      <c r="Q896" s="38">
        <f t="shared" si="211"/>
        <v>0.24909008189262968</v>
      </c>
      <c r="R896" s="35">
        <f t="shared" si="212"/>
        <v>0</v>
      </c>
      <c r="S896" s="35">
        <f t="shared" si="213"/>
        <v>827.99999999999989</v>
      </c>
      <c r="T896" s="139">
        <f t="shared" si="214"/>
        <v>4968</v>
      </c>
      <c r="U896" s="35">
        <f t="shared" si="215"/>
        <v>40443.199999999997</v>
      </c>
      <c r="V896" s="39" t="str">
        <f t="shared" si="216"/>
        <v>&lt;15 days</v>
      </c>
      <c r="W896" s="39">
        <f t="shared" si="217"/>
        <v>2</v>
      </c>
      <c r="X896" s="135" t="str">
        <f t="shared" si="218"/>
        <v>B</v>
      </c>
      <c r="Y896" s="39">
        <f t="shared" si="219"/>
        <v>14</v>
      </c>
      <c r="Z896" s="39">
        <f t="shared" si="220"/>
        <v>0</v>
      </c>
      <c r="AA896" s="119"/>
    </row>
    <row r="897" spans="1:27" x14ac:dyDescent="0.25">
      <c r="A897" s="34" t="s">
        <v>1412</v>
      </c>
      <c r="B897" s="36" t="s">
        <v>238</v>
      </c>
      <c r="C897" s="166" t="s">
        <v>239</v>
      </c>
      <c r="D897" s="166">
        <v>214</v>
      </c>
      <c r="E897" s="166" t="s">
        <v>3608</v>
      </c>
      <c r="F897" s="167" t="s">
        <v>3608</v>
      </c>
      <c r="G897" s="36" t="s">
        <v>165</v>
      </c>
      <c r="H897" s="36" t="s">
        <v>235</v>
      </c>
      <c r="I897" s="186">
        <v>2100</v>
      </c>
      <c r="J897" s="168">
        <v>88</v>
      </c>
      <c r="K897" s="133">
        <v>0</v>
      </c>
      <c r="L897" s="150">
        <v>12.4</v>
      </c>
      <c r="M897" s="133">
        <v>0</v>
      </c>
      <c r="N897" s="133">
        <v>0</v>
      </c>
      <c r="O897" s="130">
        <v>365</v>
      </c>
      <c r="P897" s="37">
        <f t="shared" si="221"/>
        <v>1091.2</v>
      </c>
      <c r="Q897" s="38">
        <f t="shared" si="211"/>
        <v>540</v>
      </c>
      <c r="R897" s="35">
        <f t="shared" si="212"/>
        <v>0</v>
      </c>
      <c r="S897" s="35">
        <f t="shared" si="213"/>
        <v>0</v>
      </c>
      <c r="T897" s="139">
        <f t="shared" si="214"/>
        <v>0</v>
      </c>
      <c r="U897" s="35">
        <f t="shared" si="215"/>
        <v>4526</v>
      </c>
      <c r="V897" s="39" t="str">
        <f t="shared" si="216"/>
        <v>Order specific</v>
      </c>
      <c r="W897" s="39" t="str">
        <f t="shared" si="217"/>
        <v>Order specific</v>
      </c>
      <c r="X897" s="135" t="str">
        <f t="shared" si="218"/>
        <v>B</v>
      </c>
      <c r="Y897" s="39" t="str">
        <f t="shared" si="219"/>
        <v/>
      </c>
      <c r="Z897" s="39">
        <f t="shared" si="220"/>
        <v>0</v>
      </c>
      <c r="AA897" s="119"/>
    </row>
    <row r="898" spans="1:27" x14ac:dyDescent="0.25">
      <c r="A898" s="34" t="s">
        <v>1413</v>
      </c>
      <c r="B898" s="36" t="s">
        <v>1414</v>
      </c>
      <c r="C898" s="166" t="s">
        <v>333</v>
      </c>
      <c r="D898" s="166">
        <v>105</v>
      </c>
      <c r="E898" s="166" t="s">
        <v>3608</v>
      </c>
      <c r="F898" s="167" t="s">
        <v>3608</v>
      </c>
      <c r="G898" s="36" t="s">
        <v>165</v>
      </c>
      <c r="H898" s="36" t="s">
        <v>235</v>
      </c>
      <c r="I898" s="186">
        <v>2100</v>
      </c>
      <c r="J898" s="168">
        <v>100</v>
      </c>
      <c r="K898" s="133">
        <v>0</v>
      </c>
      <c r="L898" s="150">
        <v>1.2</v>
      </c>
      <c r="M898" s="133">
        <v>0</v>
      </c>
      <c r="N898" s="133">
        <v>0</v>
      </c>
      <c r="O898" s="130">
        <v>0</v>
      </c>
      <c r="P898" s="37">
        <f t="shared" si="221"/>
        <v>120</v>
      </c>
      <c r="Q898" s="38" t="str">
        <f t="shared" ref="Q898:Q961" si="222">+IF(O898=0,"",J897/O898*365)</f>
        <v/>
      </c>
      <c r="R898" s="35">
        <f t="shared" ref="R898:R961" si="223">+L898*M898</f>
        <v>0</v>
      </c>
      <c r="S898" s="35">
        <f t="shared" ref="S898:S961" si="224">+L898*N898/2</f>
        <v>0</v>
      </c>
      <c r="T898" s="139">
        <f t="shared" ref="T898:T961" si="225">+L898*K898</f>
        <v>0</v>
      </c>
      <c r="U898" s="35">
        <f t="shared" ref="U898:U961" si="226">+L898*O898</f>
        <v>0</v>
      </c>
      <c r="V898" s="39" t="str">
        <f t="shared" ref="V898:V961" si="227">IF(G898="Order specific",G898,IF(O898="","Not moving",IF(Q898&lt;15,"&lt;15 days",IF(Q898&lt;30,"&lt;30 days",IF(Q898&lt;90,"&lt;90 days","&gt;90 days")))))</f>
        <v>Order specific</v>
      </c>
      <c r="W898" s="39" t="str">
        <f t="shared" ref="W898:W961" si="228">IF(G898="Order specific",G898,IF(U898=0,4,IF(U898&gt;PERCENTILE(U:U,0.9),1,IF(U898&gt;PERCENTILE(U:U,0.6),2,3))))</f>
        <v>Order specific</v>
      </c>
      <c r="X898" s="135" t="str">
        <f t="shared" ref="X898:X961" si="229">IF(P898=0,"D",IF(P898&gt;PERCENTILE(P:P,0.9),"A",IF(P898&gt;PERCENTILE(P:P,0.6),"B","C")))</f>
        <v>C</v>
      </c>
      <c r="Y898" s="39" t="str">
        <f t="shared" ref="Y898:Y961" si="230">+IF(W898="Order Specific","",IF(W898=4,0,W898*7+IF(I898="Imported",14,0)))</f>
        <v/>
      </c>
      <c r="Z898" s="39">
        <f t="shared" ref="Z898:Z961" si="231">(IF(Y898="",0,IF(Y898=0,P898,P898-IF(Q898&gt;Y898,P898/Q898*Y898,P898))))*66%</f>
        <v>0</v>
      </c>
      <c r="AA898" s="119"/>
    </row>
    <row r="899" spans="1:27" x14ac:dyDescent="0.25">
      <c r="A899" s="34" t="s">
        <v>1415</v>
      </c>
      <c r="B899" s="36" t="s">
        <v>1414</v>
      </c>
      <c r="C899" s="166" t="s">
        <v>333</v>
      </c>
      <c r="D899" s="166">
        <v>105</v>
      </c>
      <c r="E899" s="166" t="s">
        <v>3608</v>
      </c>
      <c r="F899" s="167" t="s">
        <v>3608</v>
      </c>
      <c r="G899" s="36" t="s">
        <v>165</v>
      </c>
      <c r="H899" s="36" t="s">
        <v>235</v>
      </c>
      <c r="I899" s="186">
        <v>2100</v>
      </c>
      <c r="J899" s="168">
        <v>100</v>
      </c>
      <c r="K899" s="133">
        <v>0</v>
      </c>
      <c r="L899" s="150">
        <v>2.9</v>
      </c>
      <c r="M899" s="133">
        <v>0</v>
      </c>
      <c r="N899" s="133">
        <v>0</v>
      </c>
      <c r="O899" s="130">
        <v>0</v>
      </c>
      <c r="P899" s="37">
        <f t="shared" ref="P899:P962" si="232">+L899*J899</f>
        <v>290</v>
      </c>
      <c r="Q899" s="38" t="str">
        <f t="shared" si="222"/>
        <v/>
      </c>
      <c r="R899" s="35">
        <f t="shared" si="223"/>
        <v>0</v>
      </c>
      <c r="S899" s="35">
        <f t="shared" si="224"/>
        <v>0</v>
      </c>
      <c r="T899" s="139">
        <f t="shared" si="225"/>
        <v>0</v>
      </c>
      <c r="U899" s="35">
        <f t="shared" si="226"/>
        <v>0</v>
      </c>
      <c r="V899" s="39" t="str">
        <f t="shared" si="227"/>
        <v>Order specific</v>
      </c>
      <c r="W899" s="39" t="str">
        <f t="shared" si="228"/>
        <v>Order specific</v>
      </c>
      <c r="X899" s="135" t="str">
        <f t="shared" si="229"/>
        <v>C</v>
      </c>
      <c r="Y899" s="39" t="str">
        <f t="shared" si="230"/>
        <v/>
      </c>
      <c r="Z899" s="39">
        <f t="shared" si="231"/>
        <v>0</v>
      </c>
      <c r="AA899" s="119"/>
    </row>
    <row r="900" spans="1:27" x14ac:dyDescent="0.25">
      <c r="A900" s="34" t="s">
        <v>1416</v>
      </c>
      <c r="B900" s="36" t="s">
        <v>1417</v>
      </c>
      <c r="C900" s="166" t="s">
        <v>240</v>
      </c>
      <c r="D900" s="166">
        <v>202</v>
      </c>
      <c r="E900" s="166" t="s">
        <v>3608</v>
      </c>
      <c r="F900" s="167" t="s">
        <v>3608</v>
      </c>
      <c r="G900" s="36" t="s">
        <v>165</v>
      </c>
      <c r="H900" s="36" t="s">
        <v>235</v>
      </c>
      <c r="I900" s="186">
        <v>2100</v>
      </c>
      <c r="J900" s="168">
        <v>2</v>
      </c>
      <c r="K900" s="133">
        <v>0</v>
      </c>
      <c r="L900" s="150">
        <v>92.46</v>
      </c>
      <c r="M900" s="133">
        <v>0</v>
      </c>
      <c r="N900" s="133">
        <v>0</v>
      </c>
      <c r="O900" s="130">
        <v>3</v>
      </c>
      <c r="P900" s="37">
        <f t="shared" si="232"/>
        <v>184.92</v>
      </c>
      <c r="Q900" s="38">
        <f t="shared" si="222"/>
        <v>12166.666666666668</v>
      </c>
      <c r="R900" s="35">
        <f t="shared" si="223"/>
        <v>0</v>
      </c>
      <c r="S900" s="35">
        <f t="shared" si="224"/>
        <v>0</v>
      </c>
      <c r="T900" s="139">
        <f t="shared" si="225"/>
        <v>0</v>
      </c>
      <c r="U900" s="35">
        <f t="shared" si="226"/>
        <v>277.38</v>
      </c>
      <c r="V900" s="39" t="str">
        <f t="shared" si="227"/>
        <v>Order specific</v>
      </c>
      <c r="W900" s="39" t="str">
        <f t="shared" si="228"/>
        <v>Order specific</v>
      </c>
      <c r="X900" s="135" t="str">
        <f t="shared" si="229"/>
        <v>C</v>
      </c>
      <c r="Y900" s="39" t="str">
        <f t="shared" si="230"/>
        <v/>
      </c>
      <c r="Z900" s="39">
        <f t="shared" si="231"/>
        <v>0</v>
      </c>
      <c r="AA900" s="119"/>
    </row>
    <row r="901" spans="1:27" x14ac:dyDescent="0.25">
      <c r="A901" s="34" t="s">
        <v>1418</v>
      </c>
      <c r="B901" s="36" t="s">
        <v>1417</v>
      </c>
      <c r="C901" s="166" t="s">
        <v>240</v>
      </c>
      <c r="D901" s="166">
        <v>202</v>
      </c>
      <c r="E901" s="166" t="s">
        <v>3608</v>
      </c>
      <c r="F901" s="167" t="s">
        <v>3608</v>
      </c>
      <c r="G901" s="36" t="s">
        <v>165</v>
      </c>
      <c r="H901" s="36" t="s">
        <v>235</v>
      </c>
      <c r="I901" s="186">
        <v>2100</v>
      </c>
      <c r="J901" s="168">
        <v>2</v>
      </c>
      <c r="K901" s="133">
        <v>0</v>
      </c>
      <c r="L901" s="150">
        <v>92.46</v>
      </c>
      <c r="M901" s="133">
        <v>0</v>
      </c>
      <c r="N901" s="133">
        <v>0</v>
      </c>
      <c r="O901" s="130">
        <v>3</v>
      </c>
      <c r="P901" s="37">
        <f t="shared" si="232"/>
        <v>184.92</v>
      </c>
      <c r="Q901" s="38">
        <f t="shared" si="222"/>
        <v>243.33333333333331</v>
      </c>
      <c r="R901" s="35">
        <f t="shared" si="223"/>
        <v>0</v>
      </c>
      <c r="S901" s="35">
        <f t="shared" si="224"/>
        <v>0</v>
      </c>
      <c r="T901" s="139">
        <f t="shared" si="225"/>
        <v>0</v>
      </c>
      <c r="U901" s="35">
        <f t="shared" si="226"/>
        <v>277.38</v>
      </c>
      <c r="V901" s="39" t="str">
        <f t="shared" si="227"/>
        <v>Order specific</v>
      </c>
      <c r="W901" s="39" t="str">
        <f t="shared" si="228"/>
        <v>Order specific</v>
      </c>
      <c r="X901" s="135" t="str">
        <f t="shared" si="229"/>
        <v>C</v>
      </c>
      <c r="Y901" s="39" t="str">
        <f t="shared" si="230"/>
        <v/>
      </c>
      <c r="Z901" s="39">
        <f t="shared" si="231"/>
        <v>0</v>
      </c>
      <c r="AA901" s="119"/>
    </row>
    <row r="902" spans="1:27" x14ac:dyDescent="0.25">
      <c r="A902" s="34" t="s">
        <v>1419</v>
      </c>
      <c r="B902" s="36" t="s">
        <v>721</v>
      </c>
      <c r="C902" s="166" t="s">
        <v>243</v>
      </c>
      <c r="D902" s="166">
        <v>202</v>
      </c>
      <c r="E902" s="166" t="s">
        <v>3608</v>
      </c>
      <c r="F902" s="167" t="s">
        <v>3608</v>
      </c>
      <c r="G902" s="36" t="s">
        <v>244</v>
      </c>
      <c r="H902" s="36" t="s">
        <v>2370</v>
      </c>
      <c r="I902" s="186">
        <v>2600</v>
      </c>
      <c r="J902" s="168">
        <v>505</v>
      </c>
      <c r="K902" s="133">
        <v>400</v>
      </c>
      <c r="L902" s="150">
        <v>3.46</v>
      </c>
      <c r="M902" s="133">
        <v>0</v>
      </c>
      <c r="N902" s="133">
        <v>200</v>
      </c>
      <c r="O902" s="130">
        <v>2924</v>
      </c>
      <c r="P902" s="37">
        <f t="shared" si="232"/>
        <v>1747.3</v>
      </c>
      <c r="Q902" s="38">
        <f t="shared" si="222"/>
        <v>0.2496580027359781</v>
      </c>
      <c r="R902" s="35">
        <f t="shared" si="223"/>
        <v>0</v>
      </c>
      <c r="S902" s="35">
        <f t="shared" si="224"/>
        <v>346</v>
      </c>
      <c r="T902" s="139">
        <f t="shared" si="225"/>
        <v>1384</v>
      </c>
      <c r="U902" s="35">
        <f t="shared" si="226"/>
        <v>10117.039999999999</v>
      </c>
      <c r="V902" s="39" t="str">
        <f t="shared" si="227"/>
        <v>&lt;15 days</v>
      </c>
      <c r="W902" s="39">
        <f t="shared" si="228"/>
        <v>2</v>
      </c>
      <c r="X902" s="135" t="str">
        <f t="shared" si="229"/>
        <v>B</v>
      </c>
      <c r="Y902" s="39">
        <f t="shared" si="230"/>
        <v>14</v>
      </c>
      <c r="Z902" s="39">
        <f t="shared" si="231"/>
        <v>0</v>
      </c>
      <c r="AA902" s="119"/>
    </row>
    <row r="903" spans="1:27" x14ac:dyDescent="0.25">
      <c r="A903" s="34" t="s">
        <v>1420</v>
      </c>
      <c r="B903" s="36" t="s">
        <v>423</v>
      </c>
      <c r="C903" s="166" t="s">
        <v>243</v>
      </c>
      <c r="D903" s="166">
        <v>212</v>
      </c>
      <c r="E903" s="166" t="s">
        <v>3608</v>
      </c>
      <c r="F903" s="167" t="s">
        <v>3608</v>
      </c>
      <c r="G903" s="36" t="s">
        <v>244</v>
      </c>
      <c r="H903" s="36" t="s">
        <v>2370</v>
      </c>
      <c r="I903" s="186">
        <v>2600</v>
      </c>
      <c r="J903" s="168">
        <v>462</v>
      </c>
      <c r="K903" s="133">
        <v>860</v>
      </c>
      <c r="L903" s="150">
        <v>6.31</v>
      </c>
      <c r="M903" s="133">
        <v>0</v>
      </c>
      <c r="N903" s="133">
        <v>200</v>
      </c>
      <c r="O903" s="130">
        <v>3160</v>
      </c>
      <c r="P903" s="37">
        <f t="shared" si="232"/>
        <v>2915.22</v>
      </c>
      <c r="Q903" s="38">
        <f t="shared" si="222"/>
        <v>58.330696202531641</v>
      </c>
      <c r="R903" s="35">
        <f t="shared" si="223"/>
        <v>0</v>
      </c>
      <c r="S903" s="35">
        <f t="shared" si="224"/>
        <v>631</v>
      </c>
      <c r="T903" s="139">
        <f t="shared" si="225"/>
        <v>5426.5999999999995</v>
      </c>
      <c r="U903" s="35">
        <f t="shared" si="226"/>
        <v>19939.599999999999</v>
      </c>
      <c r="V903" s="39" t="str">
        <f t="shared" si="227"/>
        <v>&lt;90 days</v>
      </c>
      <c r="W903" s="39">
        <f t="shared" si="228"/>
        <v>2</v>
      </c>
      <c r="X903" s="135" t="str">
        <f t="shared" si="229"/>
        <v>B</v>
      </c>
      <c r="Y903" s="39">
        <f t="shared" si="230"/>
        <v>14</v>
      </c>
      <c r="Z903" s="39">
        <f t="shared" si="231"/>
        <v>1462.2534753397531</v>
      </c>
      <c r="AA903" s="119"/>
    </row>
    <row r="904" spans="1:27" x14ac:dyDescent="0.25">
      <c r="A904" s="34" t="s">
        <v>1421</v>
      </c>
      <c r="B904" s="36" t="s">
        <v>251</v>
      </c>
      <c r="C904" s="166" t="s">
        <v>243</v>
      </c>
      <c r="D904" s="166">
        <v>212</v>
      </c>
      <c r="E904" s="166" t="s">
        <v>3608</v>
      </c>
      <c r="F904" s="167" t="s">
        <v>3608</v>
      </c>
      <c r="G904" s="36" t="s">
        <v>244</v>
      </c>
      <c r="H904" s="36" t="s">
        <v>2370</v>
      </c>
      <c r="I904" s="186">
        <v>2600</v>
      </c>
      <c r="J904" s="168">
        <v>753</v>
      </c>
      <c r="K904" s="133">
        <v>720</v>
      </c>
      <c r="L904" s="150">
        <v>3.09</v>
      </c>
      <c r="M904" s="133">
        <v>0</v>
      </c>
      <c r="N904" s="133">
        <v>180</v>
      </c>
      <c r="O904" s="130">
        <v>4889</v>
      </c>
      <c r="P904" s="37">
        <f t="shared" si="232"/>
        <v>2326.77</v>
      </c>
      <c r="Q904" s="38">
        <f t="shared" si="222"/>
        <v>34.491716097361426</v>
      </c>
      <c r="R904" s="35">
        <f t="shared" si="223"/>
        <v>0</v>
      </c>
      <c r="S904" s="35">
        <f t="shared" si="224"/>
        <v>278.09999999999997</v>
      </c>
      <c r="T904" s="139">
        <f t="shared" si="225"/>
        <v>2224.7999999999997</v>
      </c>
      <c r="U904" s="35">
        <f t="shared" si="226"/>
        <v>15107.009999999998</v>
      </c>
      <c r="V904" s="39" t="str">
        <f t="shared" si="227"/>
        <v>&lt;90 days</v>
      </c>
      <c r="W904" s="39">
        <f t="shared" si="228"/>
        <v>2</v>
      </c>
      <c r="X904" s="135" t="str">
        <f t="shared" si="229"/>
        <v>B</v>
      </c>
      <c r="Y904" s="39">
        <f t="shared" si="230"/>
        <v>14</v>
      </c>
      <c r="Z904" s="39">
        <f t="shared" si="231"/>
        <v>912.34882849315068</v>
      </c>
      <c r="AA904" s="119"/>
    </row>
    <row r="905" spans="1:27" x14ac:dyDescent="0.25">
      <c r="A905" s="34" t="s">
        <v>2949</v>
      </c>
      <c r="B905" s="36" t="s">
        <v>238</v>
      </c>
      <c r="C905" s="166" t="s">
        <v>239</v>
      </c>
      <c r="D905" s="166">
        <v>202</v>
      </c>
      <c r="E905" s="166" t="s">
        <v>3608</v>
      </c>
      <c r="F905" s="167" t="s">
        <v>3608</v>
      </c>
      <c r="G905" s="36" t="s">
        <v>165</v>
      </c>
      <c r="H905" s="36" t="s">
        <v>235</v>
      </c>
      <c r="I905" s="186">
        <v>2100</v>
      </c>
      <c r="J905" s="168">
        <v>2</v>
      </c>
      <c r="K905" s="133">
        <v>0</v>
      </c>
      <c r="L905" s="150">
        <v>30.63</v>
      </c>
      <c r="M905" s="133">
        <v>0</v>
      </c>
      <c r="N905" s="133">
        <v>0</v>
      </c>
      <c r="O905" s="130">
        <v>0</v>
      </c>
      <c r="P905" s="37">
        <f t="shared" si="232"/>
        <v>61.26</v>
      </c>
      <c r="Q905" s="38" t="str">
        <f t="shared" si="222"/>
        <v/>
      </c>
      <c r="R905" s="35">
        <f t="shared" si="223"/>
        <v>0</v>
      </c>
      <c r="S905" s="35">
        <f t="shared" si="224"/>
        <v>0</v>
      </c>
      <c r="T905" s="139">
        <f t="shared" si="225"/>
        <v>0</v>
      </c>
      <c r="U905" s="35">
        <f t="shared" si="226"/>
        <v>0</v>
      </c>
      <c r="V905" s="39" t="str">
        <f t="shared" si="227"/>
        <v>Order specific</v>
      </c>
      <c r="W905" s="39" t="str">
        <f t="shared" si="228"/>
        <v>Order specific</v>
      </c>
      <c r="X905" s="135" t="str">
        <f t="shared" si="229"/>
        <v>C</v>
      </c>
      <c r="Y905" s="39" t="str">
        <f t="shared" si="230"/>
        <v/>
      </c>
      <c r="Z905" s="39">
        <f t="shared" si="231"/>
        <v>0</v>
      </c>
      <c r="AA905" s="119"/>
    </row>
    <row r="906" spans="1:27" x14ac:dyDescent="0.25">
      <c r="A906" s="34" t="s">
        <v>1422</v>
      </c>
      <c r="B906" s="36" t="s">
        <v>1423</v>
      </c>
      <c r="C906" s="166" t="s">
        <v>197</v>
      </c>
      <c r="D906" s="166">
        <v>202</v>
      </c>
      <c r="E906" s="166" t="s">
        <v>3608</v>
      </c>
      <c r="F906" s="167" t="s">
        <v>3608</v>
      </c>
      <c r="G906" s="36" t="s">
        <v>249</v>
      </c>
      <c r="H906" s="36" t="s">
        <v>249</v>
      </c>
      <c r="I906" s="186" t="s">
        <v>197</v>
      </c>
      <c r="J906" s="168">
        <v>100</v>
      </c>
      <c r="K906" s="133">
        <v>0</v>
      </c>
      <c r="L906" s="150">
        <v>23.35</v>
      </c>
      <c r="M906" s="133">
        <v>0</v>
      </c>
      <c r="N906" s="133">
        <v>0</v>
      </c>
      <c r="O906" s="130">
        <v>3338</v>
      </c>
      <c r="P906" s="37">
        <f t="shared" si="232"/>
        <v>2335</v>
      </c>
      <c r="Q906" s="38">
        <f t="shared" si="222"/>
        <v>0.21869382863990414</v>
      </c>
      <c r="R906" s="35">
        <f t="shared" si="223"/>
        <v>0</v>
      </c>
      <c r="S906" s="35">
        <f t="shared" si="224"/>
        <v>0</v>
      </c>
      <c r="T906" s="139">
        <f t="shared" si="225"/>
        <v>0</v>
      </c>
      <c r="U906" s="35">
        <f t="shared" si="226"/>
        <v>77942.3</v>
      </c>
      <c r="V906" s="39" t="str">
        <f t="shared" si="227"/>
        <v>&lt;15 days</v>
      </c>
      <c r="W906" s="39">
        <f t="shared" si="228"/>
        <v>2</v>
      </c>
      <c r="X906" s="135" t="str">
        <f t="shared" si="229"/>
        <v>B</v>
      </c>
      <c r="Y906" s="39">
        <f t="shared" si="230"/>
        <v>14</v>
      </c>
      <c r="Z906" s="39">
        <f t="shared" si="231"/>
        <v>0</v>
      </c>
      <c r="AA906" s="119"/>
    </row>
    <row r="907" spans="1:27" x14ac:dyDescent="0.25">
      <c r="A907" s="34" t="s">
        <v>1424</v>
      </c>
      <c r="B907" s="36" t="s">
        <v>1425</v>
      </c>
      <c r="C907" s="166" t="s">
        <v>197</v>
      </c>
      <c r="D907" s="166">
        <v>202</v>
      </c>
      <c r="E907" s="166" t="s">
        <v>3608</v>
      </c>
      <c r="F907" s="167" t="s">
        <v>3608</v>
      </c>
      <c r="G907" s="36" t="s">
        <v>249</v>
      </c>
      <c r="H907" s="36" t="s">
        <v>249</v>
      </c>
      <c r="I907" s="186" t="s">
        <v>197</v>
      </c>
      <c r="J907" s="168">
        <v>4</v>
      </c>
      <c r="K907" s="133">
        <v>0</v>
      </c>
      <c r="L907" s="150">
        <v>29.61</v>
      </c>
      <c r="M907" s="133">
        <v>0</v>
      </c>
      <c r="N907" s="133">
        <v>0</v>
      </c>
      <c r="O907" s="130">
        <v>352</v>
      </c>
      <c r="P907" s="37">
        <f t="shared" si="232"/>
        <v>118.44</v>
      </c>
      <c r="Q907" s="38">
        <f t="shared" si="222"/>
        <v>103.69318181818183</v>
      </c>
      <c r="R907" s="35">
        <f t="shared" si="223"/>
        <v>0</v>
      </c>
      <c r="S907" s="35">
        <f t="shared" si="224"/>
        <v>0</v>
      </c>
      <c r="T907" s="139">
        <f t="shared" si="225"/>
        <v>0</v>
      </c>
      <c r="U907" s="35">
        <f t="shared" si="226"/>
        <v>10422.719999999999</v>
      </c>
      <c r="V907" s="39" t="str">
        <f t="shared" si="227"/>
        <v>&gt;90 days</v>
      </c>
      <c r="W907" s="39">
        <f t="shared" si="228"/>
        <v>2</v>
      </c>
      <c r="X907" s="135" t="str">
        <f t="shared" si="229"/>
        <v>C</v>
      </c>
      <c r="Y907" s="39">
        <f t="shared" si="230"/>
        <v>14</v>
      </c>
      <c r="Z907" s="39">
        <f t="shared" si="231"/>
        <v>67.616325172602743</v>
      </c>
      <c r="AA907" s="119"/>
    </row>
    <row r="908" spans="1:27" x14ac:dyDescent="0.25">
      <c r="A908" s="34" t="s">
        <v>1426</v>
      </c>
      <c r="B908" s="36" t="s">
        <v>1427</v>
      </c>
      <c r="C908" s="166" t="s">
        <v>240</v>
      </c>
      <c r="D908" s="166">
        <v>219</v>
      </c>
      <c r="E908" s="166" t="s">
        <v>3608</v>
      </c>
      <c r="F908" s="167" t="s">
        <v>3608</v>
      </c>
      <c r="G908" s="36" t="s">
        <v>165</v>
      </c>
      <c r="H908" s="36" t="s">
        <v>235</v>
      </c>
      <c r="I908" s="186">
        <v>2100</v>
      </c>
      <c r="J908" s="168">
        <v>200</v>
      </c>
      <c r="K908" s="133">
        <v>0</v>
      </c>
      <c r="L908" s="150">
        <v>0.09</v>
      </c>
      <c r="M908" s="133">
        <v>0</v>
      </c>
      <c r="N908" s="133">
        <v>0</v>
      </c>
      <c r="O908" s="130">
        <v>41</v>
      </c>
      <c r="P908" s="37">
        <f t="shared" si="232"/>
        <v>18</v>
      </c>
      <c r="Q908" s="38">
        <f t="shared" si="222"/>
        <v>35.609756097560975</v>
      </c>
      <c r="R908" s="35">
        <f t="shared" si="223"/>
        <v>0</v>
      </c>
      <c r="S908" s="35">
        <f t="shared" si="224"/>
        <v>0</v>
      </c>
      <c r="T908" s="139">
        <f t="shared" si="225"/>
        <v>0</v>
      </c>
      <c r="U908" s="35">
        <f t="shared" si="226"/>
        <v>3.69</v>
      </c>
      <c r="V908" s="39" t="str">
        <f t="shared" si="227"/>
        <v>Order specific</v>
      </c>
      <c r="W908" s="39" t="str">
        <f t="shared" si="228"/>
        <v>Order specific</v>
      </c>
      <c r="X908" s="135" t="str">
        <f t="shared" si="229"/>
        <v>C</v>
      </c>
      <c r="Y908" s="39" t="str">
        <f t="shared" si="230"/>
        <v/>
      </c>
      <c r="Z908" s="39">
        <f t="shared" si="231"/>
        <v>0</v>
      </c>
      <c r="AA908" s="119"/>
    </row>
    <row r="909" spans="1:27" x14ac:dyDescent="0.25">
      <c r="A909" s="34" t="s">
        <v>1428</v>
      </c>
      <c r="B909" s="36" t="s">
        <v>1429</v>
      </c>
      <c r="C909" s="166" t="s">
        <v>240</v>
      </c>
      <c r="D909" s="166">
        <v>219</v>
      </c>
      <c r="E909" s="166" t="s">
        <v>3608</v>
      </c>
      <c r="F909" s="167" t="s">
        <v>3608</v>
      </c>
      <c r="G909" s="36" t="s">
        <v>165</v>
      </c>
      <c r="H909" s="36" t="s">
        <v>235</v>
      </c>
      <c r="I909" s="186">
        <v>2100</v>
      </c>
      <c r="J909" s="168">
        <v>198</v>
      </c>
      <c r="K909" s="133">
        <v>0</v>
      </c>
      <c r="L909" s="150">
        <v>0.93</v>
      </c>
      <c r="M909" s="133">
        <v>0</v>
      </c>
      <c r="N909" s="133">
        <v>0</v>
      </c>
      <c r="O909" s="130">
        <v>50</v>
      </c>
      <c r="P909" s="37">
        <f t="shared" si="232"/>
        <v>184.14000000000001</v>
      </c>
      <c r="Q909" s="38">
        <f t="shared" si="222"/>
        <v>1460</v>
      </c>
      <c r="R909" s="35">
        <f t="shared" si="223"/>
        <v>0</v>
      </c>
      <c r="S909" s="35">
        <f t="shared" si="224"/>
        <v>0</v>
      </c>
      <c r="T909" s="139">
        <f t="shared" si="225"/>
        <v>0</v>
      </c>
      <c r="U909" s="35">
        <f t="shared" si="226"/>
        <v>46.5</v>
      </c>
      <c r="V909" s="39" t="str">
        <f t="shared" si="227"/>
        <v>Order specific</v>
      </c>
      <c r="W909" s="39" t="str">
        <f t="shared" si="228"/>
        <v>Order specific</v>
      </c>
      <c r="X909" s="135" t="str">
        <f t="shared" si="229"/>
        <v>C</v>
      </c>
      <c r="Y909" s="39" t="str">
        <f t="shared" si="230"/>
        <v/>
      </c>
      <c r="Z909" s="39">
        <f t="shared" si="231"/>
        <v>0</v>
      </c>
      <c r="AA909" s="119"/>
    </row>
    <row r="910" spans="1:27" x14ac:dyDescent="0.25">
      <c r="A910" s="34" t="s">
        <v>1430</v>
      </c>
      <c r="B910" s="36" t="s">
        <v>433</v>
      </c>
      <c r="C910" s="166" t="s">
        <v>243</v>
      </c>
      <c r="D910" s="166">
        <v>202</v>
      </c>
      <c r="E910" s="166" t="s">
        <v>3608</v>
      </c>
      <c r="F910" s="167" t="s">
        <v>3608</v>
      </c>
      <c r="G910" s="36" t="s">
        <v>244</v>
      </c>
      <c r="H910" s="36" t="s">
        <v>2370</v>
      </c>
      <c r="I910" s="186">
        <v>2600</v>
      </c>
      <c r="J910" s="168">
        <v>489</v>
      </c>
      <c r="K910" s="133">
        <v>150</v>
      </c>
      <c r="L910" s="150">
        <v>2.36</v>
      </c>
      <c r="M910" s="133">
        <v>0</v>
      </c>
      <c r="N910" s="133">
        <v>150</v>
      </c>
      <c r="O910" s="130">
        <v>2428</v>
      </c>
      <c r="P910" s="37">
        <f t="shared" si="232"/>
        <v>1154.04</v>
      </c>
      <c r="Q910" s="38">
        <f t="shared" si="222"/>
        <v>29.765238879736405</v>
      </c>
      <c r="R910" s="35">
        <f t="shared" si="223"/>
        <v>0</v>
      </c>
      <c r="S910" s="35">
        <f t="shared" si="224"/>
        <v>177</v>
      </c>
      <c r="T910" s="139">
        <f t="shared" si="225"/>
        <v>354</v>
      </c>
      <c r="U910" s="35">
        <f t="shared" si="226"/>
        <v>5730.08</v>
      </c>
      <c r="V910" s="39" t="str">
        <f t="shared" si="227"/>
        <v>&lt;30 days</v>
      </c>
      <c r="W910" s="39">
        <f t="shared" si="228"/>
        <v>3</v>
      </c>
      <c r="X910" s="135" t="str">
        <f t="shared" si="229"/>
        <v>B</v>
      </c>
      <c r="Y910" s="39">
        <f t="shared" si="230"/>
        <v>21</v>
      </c>
      <c r="Z910" s="39">
        <f t="shared" si="231"/>
        <v>224.29478794520537</v>
      </c>
      <c r="AA910" s="119"/>
    </row>
    <row r="911" spans="1:27" x14ac:dyDescent="0.25">
      <c r="A911" s="34" t="s">
        <v>1431</v>
      </c>
      <c r="B911" s="36" t="s">
        <v>1432</v>
      </c>
      <c r="C911" s="166" t="s">
        <v>243</v>
      </c>
      <c r="D911" s="166">
        <v>212</v>
      </c>
      <c r="E911" s="166" t="s">
        <v>3608</v>
      </c>
      <c r="F911" s="167" t="s">
        <v>3608</v>
      </c>
      <c r="G911" s="36" t="s">
        <v>244</v>
      </c>
      <c r="H911" s="36" t="s">
        <v>2370</v>
      </c>
      <c r="I911" s="186">
        <v>2600</v>
      </c>
      <c r="J911" s="168">
        <v>323</v>
      </c>
      <c r="K911" s="133">
        <v>400</v>
      </c>
      <c r="L911" s="150">
        <v>1.57</v>
      </c>
      <c r="M911" s="133">
        <v>0</v>
      </c>
      <c r="N911" s="133">
        <v>100</v>
      </c>
      <c r="O911" s="130">
        <v>527</v>
      </c>
      <c r="P911" s="37">
        <f t="shared" si="232"/>
        <v>507.11</v>
      </c>
      <c r="Q911" s="38">
        <f t="shared" si="222"/>
        <v>338.68121442125238</v>
      </c>
      <c r="R911" s="35">
        <f t="shared" si="223"/>
        <v>0</v>
      </c>
      <c r="S911" s="35">
        <f t="shared" si="224"/>
        <v>78.5</v>
      </c>
      <c r="T911" s="139">
        <f t="shared" si="225"/>
        <v>628</v>
      </c>
      <c r="U911" s="35">
        <f t="shared" si="226"/>
        <v>827.39</v>
      </c>
      <c r="V911" s="39" t="str">
        <f t="shared" si="227"/>
        <v>&gt;90 days</v>
      </c>
      <c r="W911" s="39">
        <f t="shared" si="228"/>
        <v>3</v>
      </c>
      <c r="X911" s="135" t="str">
        <f t="shared" si="229"/>
        <v>C</v>
      </c>
      <c r="Y911" s="39">
        <f t="shared" si="230"/>
        <v>21</v>
      </c>
      <c r="Z911" s="39">
        <f t="shared" si="231"/>
        <v>313.93991487688044</v>
      </c>
      <c r="AA911" s="119"/>
    </row>
    <row r="912" spans="1:27" x14ac:dyDescent="0.25">
      <c r="A912" s="34" t="s">
        <v>1433</v>
      </c>
      <c r="B912" s="36" t="s">
        <v>1434</v>
      </c>
      <c r="C912" s="166" t="s">
        <v>197</v>
      </c>
      <c r="D912" s="166">
        <v>212</v>
      </c>
      <c r="E912" s="166" t="s">
        <v>3608</v>
      </c>
      <c r="F912" s="167" t="s">
        <v>3608</v>
      </c>
      <c r="G912" s="36" t="s">
        <v>249</v>
      </c>
      <c r="H912" s="36" t="s">
        <v>249</v>
      </c>
      <c r="I912" s="186" t="s">
        <v>197</v>
      </c>
      <c r="J912" s="168">
        <v>100</v>
      </c>
      <c r="K912" s="133">
        <v>120</v>
      </c>
      <c r="L912" s="150">
        <v>15.24</v>
      </c>
      <c r="M912" s="133">
        <v>0</v>
      </c>
      <c r="N912" s="133">
        <v>0</v>
      </c>
      <c r="O912" s="130">
        <v>1298</v>
      </c>
      <c r="P912" s="37">
        <f t="shared" si="232"/>
        <v>1524</v>
      </c>
      <c r="Q912" s="38">
        <f t="shared" si="222"/>
        <v>90.828197226502311</v>
      </c>
      <c r="R912" s="35">
        <f t="shared" si="223"/>
        <v>0</v>
      </c>
      <c r="S912" s="35">
        <f t="shared" si="224"/>
        <v>0</v>
      </c>
      <c r="T912" s="139">
        <f t="shared" si="225"/>
        <v>1828.8</v>
      </c>
      <c r="U912" s="35">
        <f t="shared" si="226"/>
        <v>19781.52</v>
      </c>
      <c r="V912" s="39" t="str">
        <f t="shared" si="227"/>
        <v>&gt;90 days</v>
      </c>
      <c r="W912" s="39">
        <f t="shared" si="228"/>
        <v>2</v>
      </c>
      <c r="X912" s="135" t="str">
        <f t="shared" si="229"/>
        <v>B</v>
      </c>
      <c r="Y912" s="39">
        <f t="shared" si="230"/>
        <v>14</v>
      </c>
      <c r="Z912" s="39">
        <f t="shared" si="231"/>
        <v>850.80268306543962</v>
      </c>
      <c r="AA912" s="119"/>
    </row>
    <row r="913" spans="1:27" x14ac:dyDescent="0.25">
      <c r="A913" s="34" t="s">
        <v>1435</v>
      </c>
      <c r="B913" s="36" t="s">
        <v>1436</v>
      </c>
      <c r="C913" s="166" t="s">
        <v>257</v>
      </c>
      <c r="D913" s="166">
        <v>212</v>
      </c>
      <c r="E913" s="166" t="s">
        <v>3608</v>
      </c>
      <c r="F913" s="167" t="s">
        <v>3608</v>
      </c>
      <c r="G913" s="36" t="s">
        <v>165</v>
      </c>
      <c r="H913" s="36" t="s">
        <v>235</v>
      </c>
      <c r="I913" s="186">
        <v>2100</v>
      </c>
      <c r="J913" s="168">
        <v>4</v>
      </c>
      <c r="K913" s="133">
        <v>6</v>
      </c>
      <c r="L913" s="150">
        <v>21.49</v>
      </c>
      <c r="M913" s="133">
        <v>0</v>
      </c>
      <c r="N913" s="133">
        <v>0</v>
      </c>
      <c r="O913" s="130">
        <v>18</v>
      </c>
      <c r="P913" s="37">
        <f t="shared" si="232"/>
        <v>85.96</v>
      </c>
      <c r="Q913" s="38">
        <f t="shared" si="222"/>
        <v>2027.7777777777776</v>
      </c>
      <c r="R913" s="35">
        <f t="shared" si="223"/>
        <v>0</v>
      </c>
      <c r="S913" s="35">
        <f t="shared" si="224"/>
        <v>0</v>
      </c>
      <c r="T913" s="139">
        <f t="shared" si="225"/>
        <v>128.94</v>
      </c>
      <c r="U913" s="35">
        <f t="shared" si="226"/>
        <v>386.82</v>
      </c>
      <c r="V913" s="39" t="str">
        <f t="shared" si="227"/>
        <v>Order specific</v>
      </c>
      <c r="W913" s="39" t="str">
        <f t="shared" si="228"/>
        <v>Order specific</v>
      </c>
      <c r="X913" s="135" t="str">
        <f t="shared" si="229"/>
        <v>C</v>
      </c>
      <c r="Y913" s="39" t="str">
        <f t="shared" si="230"/>
        <v/>
      </c>
      <c r="Z913" s="39">
        <f t="shared" si="231"/>
        <v>0</v>
      </c>
      <c r="AA913" s="119"/>
    </row>
    <row r="914" spans="1:27" x14ac:dyDescent="0.25">
      <c r="A914" s="34" t="s">
        <v>1437</v>
      </c>
      <c r="B914" s="36" t="s">
        <v>1438</v>
      </c>
      <c r="C914" s="166" t="s">
        <v>197</v>
      </c>
      <c r="D914" s="166">
        <v>212</v>
      </c>
      <c r="E914" s="166" t="s">
        <v>3608</v>
      </c>
      <c r="F914" s="167" t="s">
        <v>3608</v>
      </c>
      <c r="G914" s="36" t="s">
        <v>249</v>
      </c>
      <c r="H914" s="36" t="s">
        <v>249</v>
      </c>
      <c r="I914" s="186" t="s">
        <v>197</v>
      </c>
      <c r="J914" s="168">
        <v>4</v>
      </c>
      <c r="K914" s="133">
        <v>0</v>
      </c>
      <c r="L914" s="150">
        <v>21.49</v>
      </c>
      <c r="M914" s="133">
        <v>0</v>
      </c>
      <c r="N914" s="133">
        <v>0</v>
      </c>
      <c r="O914" s="130">
        <v>82</v>
      </c>
      <c r="P914" s="37">
        <f t="shared" si="232"/>
        <v>85.96</v>
      </c>
      <c r="Q914" s="38">
        <f t="shared" si="222"/>
        <v>17.804878048780488</v>
      </c>
      <c r="R914" s="35">
        <f t="shared" si="223"/>
        <v>0</v>
      </c>
      <c r="S914" s="35">
        <f t="shared" si="224"/>
        <v>0</v>
      </c>
      <c r="T914" s="139">
        <f t="shared" si="225"/>
        <v>0</v>
      </c>
      <c r="U914" s="35">
        <f t="shared" si="226"/>
        <v>1762.1799999999998</v>
      </c>
      <c r="V914" s="39" t="str">
        <f t="shared" si="227"/>
        <v>&lt;30 days</v>
      </c>
      <c r="W914" s="39">
        <f t="shared" si="228"/>
        <v>3</v>
      </c>
      <c r="X914" s="135" t="str">
        <f t="shared" si="229"/>
        <v>C</v>
      </c>
      <c r="Y914" s="39">
        <f t="shared" si="230"/>
        <v>21</v>
      </c>
      <c r="Z914" s="39">
        <f t="shared" si="231"/>
        <v>0</v>
      </c>
      <c r="AA914" s="119"/>
    </row>
    <row r="915" spans="1:27" x14ac:dyDescent="0.25">
      <c r="A915" s="34" t="s">
        <v>1439</v>
      </c>
      <c r="B915" s="36" t="s">
        <v>897</v>
      </c>
      <c r="C915" s="166" t="s">
        <v>262</v>
      </c>
      <c r="D915" s="166">
        <v>202</v>
      </c>
      <c r="E915" s="166" t="s">
        <v>3608</v>
      </c>
      <c r="F915" s="167" t="s">
        <v>3608</v>
      </c>
      <c r="G915" s="36" t="s">
        <v>165</v>
      </c>
      <c r="H915" s="36" t="s">
        <v>235</v>
      </c>
      <c r="I915" s="186">
        <v>2100</v>
      </c>
      <c r="J915" s="168">
        <v>45</v>
      </c>
      <c r="K915" s="133">
        <v>0</v>
      </c>
      <c r="L915" s="150">
        <v>4.78</v>
      </c>
      <c r="M915" s="133">
        <v>0</v>
      </c>
      <c r="N915" s="133">
        <v>0</v>
      </c>
      <c r="O915" s="130">
        <v>0</v>
      </c>
      <c r="P915" s="37">
        <f t="shared" si="232"/>
        <v>215.10000000000002</v>
      </c>
      <c r="Q915" s="38" t="str">
        <f t="shared" si="222"/>
        <v/>
      </c>
      <c r="R915" s="35">
        <f t="shared" si="223"/>
        <v>0</v>
      </c>
      <c r="S915" s="35">
        <f t="shared" si="224"/>
        <v>0</v>
      </c>
      <c r="T915" s="139">
        <f t="shared" si="225"/>
        <v>0</v>
      </c>
      <c r="U915" s="35">
        <f t="shared" si="226"/>
        <v>0</v>
      </c>
      <c r="V915" s="39" t="str">
        <f t="shared" si="227"/>
        <v>Order specific</v>
      </c>
      <c r="W915" s="39" t="str">
        <f t="shared" si="228"/>
        <v>Order specific</v>
      </c>
      <c r="X915" s="135" t="str">
        <f t="shared" si="229"/>
        <v>C</v>
      </c>
      <c r="Y915" s="39" t="str">
        <f t="shared" si="230"/>
        <v/>
      </c>
      <c r="Z915" s="39">
        <f t="shared" si="231"/>
        <v>0</v>
      </c>
      <c r="AA915" s="119"/>
    </row>
    <row r="916" spans="1:27" x14ac:dyDescent="0.25">
      <c r="A916" s="34" t="s">
        <v>1440</v>
      </c>
      <c r="B916" s="36" t="s">
        <v>897</v>
      </c>
      <c r="C916" s="166" t="s">
        <v>240</v>
      </c>
      <c r="D916" s="166">
        <v>202</v>
      </c>
      <c r="E916" s="166" t="s">
        <v>3608</v>
      </c>
      <c r="F916" s="167" t="s">
        <v>3608</v>
      </c>
      <c r="G916" s="36" t="s">
        <v>165</v>
      </c>
      <c r="H916" s="36" t="s">
        <v>235</v>
      </c>
      <c r="I916" s="186">
        <v>2100</v>
      </c>
      <c r="J916" s="168">
        <v>45</v>
      </c>
      <c r="K916" s="133">
        <v>0</v>
      </c>
      <c r="L916" s="150">
        <v>5.36</v>
      </c>
      <c r="M916" s="133">
        <v>0</v>
      </c>
      <c r="N916" s="133">
        <v>0</v>
      </c>
      <c r="O916" s="130">
        <v>0</v>
      </c>
      <c r="P916" s="37">
        <f t="shared" si="232"/>
        <v>241.20000000000002</v>
      </c>
      <c r="Q916" s="38" t="str">
        <f t="shared" si="222"/>
        <v/>
      </c>
      <c r="R916" s="35">
        <f t="shared" si="223"/>
        <v>0</v>
      </c>
      <c r="S916" s="35">
        <f t="shared" si="224"/>
        <v>0</v>
      </c>
      <c r="T916" s="139">
        <f t="shared" si="225"/>
        <v>0</v>
      </c>
      <c r="U916" s="35">
        <f t="shared" si="226"/>
        <v>0</v>
      </c>
      <c r="V916" s="39" t="str">
        <f t="shared" si="227"/>
        <v>Order specific</v>
      </c>
      <c r="W916" s="39" t="str">
        <f t="shared" si="228"/>
        <v>Order specific</v>
      </c>
      <c r="X916" s="135" t="str">
        <f t="shared" si="229"/>
        <v>C</v>
      </c>
      <c r="Y916" s="39" t="str">
        <f t="shared" si="230"/>
        <v/>
      </c>
      <c r="Z916" s="39">
        <f t="shared" si="231"/>
        <v>0</v>
      </c>
      <c r="AA916" s="119"/>
    </row>
    <row r="917" spans="1:27" x14ac:dyDescent="0.25">
      <c r="A917" s="34" t="s">
        <v>1441</v>
      </c>
      <c r="B917" s="36" t="s">
        <v>1442</v>
      </c>
      <c r="C917" s="166" t="s">
        <v>333</v>
      </c>
      <c r="D917" s="166">
        <v>105</v>
      </c>
      <c r="E917" s="166" t="s">
        <v>3608</v>
      </c>
      <c r="F917" s="167" t="s">
        <v>3608</v>
      </c>
      <c r="G917" s="36" t="s">
        <v>165</v>
      </c>
      <c r="H917" s="36" t="s">
        <v>235</v>
      </c>
      <c r="I917" s="186">
        <v>2100</v>
      </c>
      <c r="J917" s="168">
        <v>182</v>
      </c>
      <c r="K917" s="133">
        <v>0</v>
      </c>
      <c r="L917" s="150">
        <v>17.3</v>
      </c>
      <c r="M917" s="133">
        <v>0</v>
      </c>
      <c r="N917" s="133">
        <v>0</v>
      </c>
      <c r="O917" s="130">
        <v>158</v>
      </c>
      <c r="P917" s="37">
        <f t="shared" si="232"/>
        <v>3148.6</v>
      </c>
      <c r="Q917" s="38">
        <f t="shared" si="222"/>
        <v>103.95569620253166</v>
      </c>
      <c r="R917" s="35">
        <f t="shared" si="223"/>
        <v>0</v>
      </c>
      <c r="S917" s="35">
        <f t="shared" si="224"/>
        <v>0</v>
      </c>
      <c r="T917" s="139">
        <f t="shared" si="225"/>
        <v>0</v>
      </c>
      <c r="U917" s="35">
        <f t="shared" si="226"/>
        <v>2733.4</v>
      </c>
      <c r="V917" s="39" t="str">
        <f t="shared" si="227"/>
        <v>Order specific</v>
      </c>
      <c r="W917" s="39" t="str">
        <f t="shared" si="228"/>
        <v>Order specific</v>
      </c>
      <c r="X917" s="135" t="str">
        <f t="shared" si="229"/>
        <v>B</v>
      </c>
      <c r="Y917" s="39" t="str">
        <f t="shared" si="230"/>
        <v/>
      </c>
      <c r="Z917" s="39">
        <f t="shared" si="231"/>
        <v>0</v>
      </c>
      <c r="AA917" s="119"/>
    </row>
    <row r="918" spans="1:27" x14ac:dyDescent="0.25">
      <c r="A918" s="34" t="s">
        <v>1443</v>
      </c>
      <c r="B918" s="36" t="s">
        <v>1444</v>
      </c>
      <c r="C918" s="166" t="s">
        <v>257</v>
      </c>
      <c r="D918" s="166">
        <v>105</v>
      </c>
      <c r="E918" s="166" t="s">
        <v>3608</v>
      </c>
      <c r="F918" s="167" t="s">
        <v>3608</v>
      </c>
      <c r="G918" s="36" t="s">
        <v>165</v>
      </c>
      <c r="H918" s="36" t="s">
        <v>235</v>
      </c>
      <c r="I918" s="186">
        <v>2100</v>
      </c>
      <c r="J918" s="168">
        <v>136</v>
      </c>
      <c r="K918" s="133">
        <v>200</v>
      </c>
      <c r="L918" s="150">
        <v>21.43</v>
      </c>
      <c r="M918" s="133">
        <v>0</v>
      </c>
      <c r="N918" s="133">
        <v>0</v>
      </c>
      <c r="O918" s="130">
        <v>70</v>
      </c>
      <c r="P918" s="37">
        <f t="shared" si="232"/>
        <v>2914.48</v>
      </c>
      <c r="Q918" s="38">
        <f t="shared" si="222"/>
        <v>949</v>
      </c>
      <c r="R918" s="35">
        <f t="shared" si="223"/>
        <v>0</v>
      </c>
      <c r="S918" s="35">
        <f t="shared" si="224"/>
        <v>0</v>
      </c>
      <c r="T918" s="139">
        <f t="shared" si="225"/>
        <v>4286</v>
      </c>
      <c r="U918" s="35">
        <f t="shared" si="226"/>
        <v>1500.1</v>
      </c>
      <c r="V918" s="39" t="str">
        <f t="shared" si="227"/>
        <v>Order specific</v>
      </c>
      <c r="W918" s="39" t="str">
        <f t="shared" si="228"/>
        <v>Order specific</v>
      </c>
      <c r="X918" s="135" t="str">
        <f t="shared" si="229"/>
        <v>B</v>
      </c>
      <c r="Y918" s="39" t="str">
        <f t="shared" si="230"/>
        <v/>
      </c>
      <c r="Z918" s="39">
        <f t="shared" si="231"/>
        <v>0</v>
      </c>
      <c r="AA918" s="119"/>
    </row>
    <row r="919" spans="1:27" x14ac:dyDescent="0.25">
      <c r="A919" s="34" t="s">
        <v>1445</v>
      </c>
      <c r="B919" s="36" t="s">
        <v>897</v>
      </c>
      <c r="C919" s="166" t="s">
        <v>419</v>
      </c>
      <c r="D919" s="166">
        <v>202</v>
      </c>
      <c r="E919" s="166" t="s">
        <v>3608</v>
      </c>
      <c r="F919" s="167" t="s">
        <v>3608</v>
      </c>
      <c r="G919" s="36" t="s">
        <v>165</v>
      </c>
      <c r="H919" s="36" t="s">
        <v>235</v>
      </c>
      <c r="I919" s="186">
        <v>2100</v>
      </c>
      <c r="J919" s="168">
        <v>12</v>
      </c>
      <c r="K919" s="133">
        <v>8</v>
      </c>
      <c r="L919" s="150">
        <v>1.24</v>
      </c>
      <c r="M919" s="133">
        <v>0</v>
      </c>
      <c r="N919" s="133">
        <v>0</v>
      </c>
      <c r="O919" s="130">
        <v>23</v>
      </c>
      <c r="P919" s="37">
        <f t="shared" si="232"/>
        <v>14.879999999999999</v>
      </c>
      <c r="Q919" s="38">
        <f t="shared" si="222"/>
        <v>2158.260869565217</v>
      </c>
      <c r="R919" s="35">
        <f t="shared" si="223"/>
        <v>0</v>
      </c>
      <c r="S919" s="35">
        <f t="shared" si="224"/>
        <v>0</v>
      </c>
      <c r="T919" s="139">
        <f t="shared" si="225"/>
        <v>9.92</v>
      </c>
      <c r="U919" s="35">
        <f t="shared" si="226"/>
        <v>28.52</v>
      </c>
      <c r="V919" s="39" t="str">
        <f t="shared" si="227"/>
        <v>Order specific</v>
      </c>
      <c r="W919" s="39" t="str">
        <f t="shared" si="228"/>
        <v>Order specific</v>
      </c>
      <c r="X919" s="135" t="str">
        <f t="shared" si="229"/>
        <v>C</v>
      </c>
      <c r="Y919" s="39" t="str">
        <f t="shared" si="230"/>
        <v/>
      </c>
      <c r="Z919" s="39">
        <f t="shared" si="231"/>
        <v>0</v>
      </c>
      <c r="AA919" s="119"/>
    </row>
    <row r="920" spans="1:27" x14ac:dyDescent="0.25">
      <c r="A920" s="34" t="s">
        <v>1446</v>
      </c>
      <c r="B920" s="36" t="s">
        <v>897</v>
      </c>
      <c r="C920" s="166" t="s">
        <v>419</v>
      </c>
      <c r="D920" s="166">
        <v>202</v>
      </c>
      <c r="E920" s="166" t="s">
        <v>3608</v>
      </c>
      <c r="F920" s="167" t="s">
        <v>3608</v>
      </c>
      <c r="G920" s="36" t="s">
        <v>165</v>
      </c>
      <c r="H920" s="36" t="s">
        <v>235</v>
      </c>
      <c r="I920" s="186">
        <v>2100</v>
      </c>
      <c r="J920" s="168">
        <v>1</v>
      </c>
      <c r="K920" s="133">
        <v>5</v>
      </c>
      <c r="L920" s="150">
        <v>15.5</v>
      </c>
      <c r="M920" s="133">
        <v>0</v>
      </c>
      <c r="N920" s="133">
        <v>0</v>
      </c>
      <c r="O920" s="130">
        <v>1</v>
      </c>
      <c r="P920" s="37">
        <f t="shared" si="232"/>
        <v>15.5</v>
      </c>
      <c r="Q920" s="38">
        <f t="shared" si="222"/>
        <v>4380</v>
      </c>
      <c r="R920" s="35">
        <f t="shared" si="223"/>
        <v>0</v>
      </c>
      <c r="S920" s="35">
        <f t="shared" si="224"/>
        <v>0</v>
      </c>
      <c r="T920" s="139">
        <f t="shared" si="225"/>
        <v>77.5</v>
      </c>
      <c r="U920" s="35">
        <f t="shared" si="226"/>
        <v>15.5</v>
      </c>
      <c r="V920" s="39" t="str">
        <f t="shared" si="227"/>
        <v>Order specific</v>
      </c>
      <c r="W920" s="39" t="str">
        <f t="shared" si="228"/>
        <v>Order specific</v>
      </c>
      <c r="X920" s="135" t="str">
        <f t="shared" si="229"/>
        <v>C</v>
      </c>
      <c r="Y920" s="39" t="str">
        <f t="shared" si="230"/>
        <v/>
      </c>
      <c r="Z920" s="39">
        <f t="shared" si="231"/>
        <v>0</v>
      </c>
      <c r="AA920" s="119"/>
    </row>
    <row r="921" spans="1:27" x14ac:dyDescent="0.25">
      <c r="A921" s="34" t="s">
        <v>1447</v>
      </c>
      <c r="B921" s="36" t="s">
        <v>1448</v>
      </c>
      <c r="C921" s="166" t="s">
        <v>243</v>
      </c>
      <c r="D921" s="166">
        <v>202</v>
      </c>
      <c r="E921" s="166" t="s">
        <v>3608</v>
      </c>
      <c r="F921" s="167" t="s">
        <v>3608</v>
      </c>
      <c r="G921" s="36" t="s">
        <v>244</v>
      </c>
      <c r="H921" s="36" t="s">
        <v>2370</v>
      </c>
      <c r="I921" s="186">
        <v>2600</v>
      </c>
      <c r="J921" s="168">
        <v>368</v>
      </c>
      <c r="K921" s="133">
        <v>0</v>
      </c>
      <c r="L921" s="150">
        <v>5</v>
      </c>
      <c r="M921" s="133">
        <v>0</v>
      </c>
      <c r="N921" s="133">
        <v>60</v>
      </c>
      <c r="O921" s="130">
        <v>524</v>
      </c>
      <c r="P921" s="37">
        <f t="shared" si="232"/>
        <v>1840</v>
      </c>
      <c r="Q921" s="38">
        <f t="shared" si="222"/>
        <v>0.69656488549618323</v>
      </c>
      <c r="R921" s="35">
        <f t="shared" si="223"/>
        <v>0</v>
      </c>
      <c r="S921" s="35">
        <f t="shared" si="224"/>
        <v>150</v>
      </c>
      <c r="T921" s="139">
        <f t="shared" si="225"/>
        <v>0</v>
      </c>
      <c r="U921" s="35">
        <f t="shared" si="226"/>
        <v>2620</v>
      </c>
      <c r="V921" s="39" t="str">
        <f t="shared" si="227"/>
        <v>&lt;15 days</v>
      </c>
      <c r="W921" s="39">
        <f t="shared" si="228"/>
        <v>3</v>
      </c>
      <c r="X921" s="135" t="str">
        <f t="shared" si="229"/>
        <v>B</v>
      </c>
      <c r="Y921" s="39">
        <f t="shared" si="230"/>
        <v>21</v>
      </c>
      <c r="Z921" s="39">
        <f t="shared" si="231"/>
        <v>0</v>
      </c>
      <c r="AA921" s="119"/>
    </row>
    <row r="922" spans="1:27" x14ac:dyDescent="0.25">
      <c r="A922" s="34" t="s">
        <v>1449</v>
      </c>
      <c r="B922" s="36" t="s">
        <v>1450</v>
      </c>
      <c r="C922" s="166" t="s">
        <v>1306</v>
      </c>
      <c r="D922" s="166">
        <v>212</v>
      </c>
      <c r="E922" s="166" t="s">
        <v>3599</v>
      </c>
      <c r="F922" s="167" t="s">
        <v>3599</v>
      </c>
      <c r="G922" s="36" t="s">
        <v>165</v>
      </c>
      <c r="H922" s="36" t="s">
        <v>235</v>
      </c>
      <c r="I922" s="186">
        <v>2100</v>
      </c>
      <c r="J922" s="168">
        <v>5</v>
      </c>
      <c r="K922" s="133">
        <v>3</v>
      </c>
      <c r="L922" s="150">
        <v>2429.34</v>
      </c>
      <c r="M922" s="133">
        <v>0</v>
      </c>
      <c r="N922" s="133">
        <v>0</v>
      </c>
      <c r="O922" s="130">
        <v>35</v>
      </c>
      <c r="P922" s="37">
        <f t="shared" si="232"/>
        <v>12146.7</v>
      </c>
      <c r="Q922" s="38">
        <f t="shared" si="222"/>
        <v>3837.7142857142858</v>
      </c>
      <c r="R922" s="35">
        <f t="shared" si="223"/>
        <v>0</v>
      </c>
      <c r="S922" s="35">
        <f t="shared" si="224"/>
        <v>0</v>
      </c>
      <c r="T922" s="139">
        <f t="shared" si="225"/>
        <v>7288.02</v>
      </c>
      <c r="U922" s="35">
        <f t="shared" si="226"/>
        <v>85026.900000000009</v>
      </c>
      <c r="V922" s="39" t="str">
        <f t="shared" si="227"/>
        <v>Order specific</v>
      </c>
      <c r="W922" s="39" t="str">
        <f t="shared" si="228"/>
        <v>Order specific</v>
      </c>
      <c r="X922" s="135" t="str">
        <f t="shared" si="229"/>
        <v>A</v>
      </c>
      <c r="Y922" s="39" t="str">
        <f t="shared" si="230"/>
        <v/>
      </c>
      <c r="Z922" s="39">
        <f t="shared" si="231"/>
        <v>0</v>
      </c>
      <c r="AA922" s="119"/>
    </row>
    <row r="923" spans="1:27" x14ac:dyDescent="0.25">
      <c r="A923" s="34" t="s">
        <v>1451</v>
      </c>
      <c r="B923" s="36" t="s">
        <v>1452</v>
      </c>
      <c r="C923" s="166" t="s">
        <v>1306</v>
      </c>
      <c r="D923" s="166">
        <v>212</v>
      </c>
      <c r="E923" s="166" t="s">
        <v>3599</v>
      </c>
      <c r="F923" s="167" t="s">
        <v>3599</v>
      </c>
      <c r="G923" s="36" t="s">
        <v>165</v>
      </c>
      <c r="H923" s="36" t="s">
        <v>235</v>
      </c>
      <c r="I923" s="186">
        <v>2100</v>
      </c>
      <c r="J923" s="168">
        <v>3</v>
      </c>
      <c r="K923" s="133">
        <v>0</v>
      </c>
      <c r="L923" s="150">
        <v>2840</v>
      </c>
      <c r="M923" s="133">
        <v>0</v>
      </c>
      <c r="N923" s="133">
        <v>0</v>
      </c>
      <c r="O923" s="130">
        <v>0</v>
      </c>
      <c r="P923" s="37">
        <f t="shared" si="232"/>
        <v>8520</v>
      </c>
      <c r="Q923" s="38" t="str">
        <f t="shared" si="222"/>
        <v/>
      </c>
      <c r="R923" s="35">
        <f t="shared" si="223"/>
        <v>0</v>
      </c>
      <c r="S923" s="35">
        <f t="shared" si="224"/>
        <v>0</v>
      </c>
      <c r="T923" s="139">
        <f t="shared" si="225"/>
        <v>0</v>
      </c>
      <c r="U923" s="35">
        <f t="shared" si="226"/>
        <v>0</v>
      </c>
      <c r="V923" s="39" t="str">
        <f t="shared" si="227"/>
        <v>Order specific</v>
      </c>
      <c r="W923" s="39" t="str">
        <f t="shared" si="228"/>
        <v>Order specific</v>
      </c>
      <c r="X923" s="135" t="str">
        <f t="shared" si="229"/>
        <v>A</v>
      </c>
      <c r="Y923" s="39" t="str">
        <f t="shared" si="230"/>
        <v/>
      </c>
      <c r="Z923" s="39">
        <f t="shared" si="231"/>
        <v>0</v>
      </c>
      <c r="AA923" s="119"/>
    </row>
    <row r="924" spans="1:27" x14ac:dyDescent="0.25">
      <c r="A924" s="34" t="s">
        <v>2950</v>
      </c>
      <c r="B924" s="36" t="s">
        <v>1453</v>
      </c>
      <c r="C924" s="166" t="s">
        <v>239</v>
      </c>
      <c r="D924" s="166">
        <v>202</v>
      </c>
      <c r="E924" s="166" t="s">
        <v>3608</v>
      </c>
      <c r="F924" s="167" t="s">
        <v>3608</v>
      </c>
      <c r="G924" s="36" t="s">
        <v>165</v>
      </c>
      <c r="H924" s="36" t="s">
        <v>235</v>
      </c>
      <c r="I924" s="186">
        <v>2100</v>
      </c>
      <c r="J924" s="168">
        <v>18</v>
      </c>
      <c r="K924" s="133">
        <v>0</v>
      </c>
      <c r="L924" s="150">
        <v>248.92</v>
      </c>
      <c r="M924" s="133">
        <v>0</v>
      </c>
      <c r="N924" s="133">
        <v>0</v>
      </c>
      <c r="O924" s="130">
        <v>150</v>
      </c>
      <c r="P924" s="37">
        <f t="shared" si="232"/>
        <v>4480.5599999999995</v>
      </c>
      <c r="Q924" s="38">
        <f t="shared" si="222"/>
        <v>7.3</v>
      </c>
      <c r="R924" s="35">
        <f t="shared" si="223"/>
        <v>0</v>
      </c>
      <c r="S924" s="35">
        <f t="shared" si="224"/>
        <v>0</v>
      </c>
      <c r="T924" s="139">
        <f t="shared" si="225"/>
        <v>0</v>
      </c>
      <c r="U924" s="35">
        <f t="shared" si="226"/>
        <v>37338</v>
      </c>
      <c r="V924" s="39" t="str">
        <f t="shared" si="227"/>
        <v>Order specific</v>
      </c>
      <c r="W924" s="39" t="str">
        <f t="shared" si="228"/>
        <v>Order specific</v>
      </c>
      <c r="X924" s="135" t="str">
        <f t="shared" si="229"/>
        <v>B</v>
      </c>
      <c r="Y924" s="39" t="str">
        <f t="shared" si="230"/>
        <v/>
      </c>
      <c r="Z924" s="39">
        <f t="shared" si="231"/>
        <v>0</v>
      </c>
      <c r="AA924" s="119"/>
    </row>
    <row r="925" spans="1:27" x14ac:dyDescent="0.25">
      <c r="A925" s="34" t="s">
        <v>2951</v>
      </c>
      <c r="B925" s="36" t="s">
        <v>1453</v>
      </c>
      <c r="C925" s="166" t="s">
        <v>239</v>
      </c>
      <c r="D925" s="166">
        <v>202</v>
      </c>
      <c r="E925" s="166" t="s">
        <v>3608</v>
      </c>
      <c r="F925" s="167" t="s">
        <v>3608</v>
      </c>
      <c r="G925" s="36" t="s">
        <v>165</v>
      </c>
      <c r="H925" s="36" t="s">
        <v>235</v>
      </c>
      <c r="I925" s="186">
        <v>2100</v>
      </c>
      <c r="J925" s="168">
        <v>18</v>
      </c>
      <c r="K925" s="133">
        <v>0</v>
      </c>
      <c r="L925" s="150">
        <v>272.77</v>
      </c>
      <c r="M925" s="133">
        <v>0</v>
      </c>
      <c r="N925" s="133">
        <v>0</v>
      </c>
      <c r="O925" s="130">
        <v>150</v>
      </c>
      <c r="P925" s="37">
        <f t="shared" si="232"/>
        <v>4909.8599999999997</v>
      </c>
      <c r="Q925" s="38">
        <f t="shared" si="222"/>
        <v>43.8</v>
      </c>
      <c r="R925" s="35">
        <f t="shared" si="223"/>
        <v>0</v>
      </c>
      <c r="S925" s="35">
        <f t="shared" si="224"/>
        <v>0</v>
      </c>
      <c r="T925" s="139">
        <f t="shared" si="225"/>
        <v>0</v>
      </c>
      <c r="U925" s="35">
        <f t="shared" si="226"/>
        <v>40915.5</v>
      </c>
      <c r="V925" s="39" t="str">
        <f t="shared" si="227"/>
        <v>Order specific</v>
      </c>
      <c r="W925" s="39" t="str">
        <f t="shared" si="228"/>
        <v>Order specific</v>
      </c>
      <c r="X925" s="135" t="str">
        <f t="shared" si="229"/>
        <v>B</v>
      </c>
      <c r="Y925" s="39" t="str">
        <f t="shared" si="230"/>
        <v/>
      </c>
      <c r="Z925" s="39">
        <f t="shared" si="231"/>
        <v>0</v>
      </c>
      <c r="AA925" s="119"/>
    </row>
    <row r="926" spans="1:27" x14ac:dyDescent="0.25">
      <c r="A926" s="34" t="s">
        <v>1454</v>
      </c>
      <c r="B926" s="36" t="s">
        <v>1455</v>
      </c>
      <c r="C926" s="166" t="s">
        <v>1306</v>
      </c>
      <c r="D926" s="166">
        <v>212</v>
      </c>
      <c r="E926" s="166" t="s">
        <v>3599</v>
      </c>
      <c r="F926" s="167" t="s">
        <v>3599</v>
      </c>
      <c r="G926" s="36" t="s">
        <v>165</v>
      </c>
      <c r="H926" s="36" t="s">
        <v>235</v>
      </c>
      <c r="I926" s="186">
        <v>2100</v>
      </c>
      <c r="J926" s="168">
        <v>15</v>
      </c>
      <c r="K926" s="133">
        <v>9</v>
      </c>
      <c r="L926" s="150">
        <v>305.94</v>
      </c>
      <c r="M926" s="133">
        <v>0</v>
      </c>
      <c r="N926" s="133">
        <v>0</v>
      </c>
      <c r="O926" s="130">
        <v>111</v>
      </c>
      <c r="P926" s="37">
        <f t="shared" si="232"/>
        <v>4589.1000000000004</v>
      </c>
      <c r="Q926" s="38">
        <f t="shared" si="222"/>
        <v>59.189189189189193</v>
      </c>
      <c r="R926" s="35">
        <f t="shared" si="223"/>
        <v>0</v>
      </c>
      <c r="S926" s="35">
        <f t="shared" si="224"/>
        <v>0</v>
      </c>
      <c r="T926" s="139">
        <f t="shared" si="225"/>
        <v>2753.46</v>
      </c>
      <c r="U926" s="35">
        <f t="shared" si="226"/>
        <v>33959.339999999997</v>
      </c>
      <c r="V926" s="39" t="str">
        <f t="shared" si="227"/>
        <v>Order specific</v>
      </c>
      <c r="W926" s="39" t="str">
        <f t="shared" si="228"/>
        <v>Order specific</v>
      </c>
      <c r="X926" s="135" t="str">
        <f t="shared" si="229"/>
        <v>B</v>
      </c>
      <c r="Y926" s="39" t="str">
        <f t="shared" si="230"/>
        <v/>
      </c>
      <c r="Z926" s="39">
        <f t="shared" si="231"/>
        <v>0</v>
      </c>
      <c r="AA926" s="119"/>
    </row>
    <row r="927" spans="1:27" x14ac:dyDescent="0.25">
      <c r="A927" s="34" t="s">
        <v>1456</v>
      </c>
      <c r="B927" s="36" t="s">
        <v>1457</v>
      </c>
      <c r="C927" s="166" t="s">
        <v>1306</v>
      </c>
      <c r="D927" s="166">
        <v>212</v>
      </c>
      <c r="E927" s="166" t="s">
        <v>3599</v>
      </c>
      <c r="F927" s="167" t="s">
        <v>3599</v>
      </c>
      <c r="G927" s="36" t="s">
        <v>165</v>
      </c>
      <c r="H927" s="36" t="s">
        <v>235</v>
      </c>
      <c r="I927" s="186">
        <v>2100</v>
      </c>
      <c r="J927" s="168">
        <v>6</v>
      </c>
      <c r="K927" s="133">
        <v>0</v>
      </c>
      <c r="L927" s="150">
        <v>434.4</v>
      </c>
      <c r="M927" s="133">
        <v>0</v>
      </c>
      <c r="N927" s="133">
        <v>0</v>
      </c>
      <c r="O927" s="130">
        <v>3</v>
      </c>
      <c r="P927" s="37">
        <f t="shared" si="232"/>
        <v>2606.3999999999996</v>
      </c>
      <c r="Q927" s="38">
        <f t="shared" si="222"/>
        <v>1825</v>
      </c>
      <c r="R927" s="35">
        <f t="shared" si="223"/>
        <v>0</v>
      </c>
      <c r="S927" s="35">
        <f t="shared" si="224"/>
        <v>0</v>
      </c>
      <c r="T927" s="139">
        <f t="shared" si="225"/>
        <v>0</v>
      </c>
      <c r="U927" s="35">
        <f t="shared" si="226"/>
        <v>1303.1999999999998</v>
      </c>
      <c r="V927" s="39" t="str">
        <f t="shared" si="227"/>
        <v>Order specific</v>
      </c>
      <c r="W927" s="39" t="str">
        <f t="shared" si="228"/>
        <v>Order specific</v>
      </c>
      <c r="X927" s="135" t="str">
        <f t="shared" si="229"/>
        <v>B</v>
      </c>
      <c r="Y927" s="39" t="str">
        <f t="shared" si="230"/>
        <v/>
      </c>
      <c r="Z927" s="39">
        <f t="shared" si="231"/>
        <v>0</v>
      </c>
      <c r="AA927" s="119"/>
    </row>
    <row r="928" spans="1:27" x14ac:dyDescent="0.25">
      <c r="A928" s="34" t="s">
        <v>1458</v>
      </c>
      <c r="B928" s="36" t="s">
        <v>1459</v>
      </c>
      <c r="C928" s="166" t="s">
        <v>1306</v>
      </c>
      <c r="D928" s="166">
        <v>212</v>
      </c>
      <c r="E928" s="166" t="s">
        <v>3599</v>
      </c>
      <c r="F928" s="167" t="s">
        <v>3599</v>
      </c>
      <c r="G928" s="36" t="s">
        <v>165</v>
      </c>
      <c r="H928" s="36" t="s">
        <v>235</v>
      </c>
      <c r="I928" s="186">
        <v>2100</v>
      </c>
      <c r="J928" s="168">
        <v>15</v>
      </c>
      <c r="K928" s="133">
        <v>9</v>
      </c>
      <c r="L928" s="150">
        <v>130.9</v>
      </c>
      <c r="M928" s="133">
        <v>0</v>
      </c>
      <c r="N928" s="133">
        <v>0</v>
      </c>
      <c r="O928" s="130">
        <v>111</v>
      </c>
      <c r="P928" s="37">
        <f t="shared" si="232"/>
        <v>1963.5</v>
      </c>
      <c r="Q928" s="38">
        <f t="shared" si="222"/>
        <v>19.72972972972973</v>
      </c>
      <c r="R928" s="35">
        <f t="shared" si="223"/>
        <v>0</v>
      </c>
      <c r="S928" s="35">
        <f t="shared" si="224"/>
        <v>0</v>
      </c>
      <c r="T928" s="139">
        <f t="shared" si="225"/>
        <v>1178.1000000000001</v>
      </c>
      <c r="U928" s="35">
        <f t="shared" si="226"/>
        <v>14529.900000000001</v>
      </c>
      <c r="V928" s="39" t="str">
        <f t="shared" si="227"/>
        <v>Order specific</v>
      </c>
      <c r="W928" s="39" t="str">
        <f t="shared" si="228"/>
        <v>Order specific</v>
      </c>
      <c r="X928" s="135" t="str">
        <f t="shared" si="229"/>
        <v>B</v>
      </c>
      <c r="Y928" s="39" t="str">
        <f t="shared" si="230"/>
        <v/>
      </c>
      <c r="Z928" s="39">
        <f t="shared" si="231"/>
        <v>0</v>
      </c>
      <c r="AA928" s="119"/>
    </row>
    <row r="929" spans="1:27" x14ac:dyDescent="0.25">
      <c r="A929" s="34" t="s">
        <v>1460</v>
      </c>
      <c r="B929" s="36" t="s">
        <v>1461</v>
      </c>
      <c r="C929" s="166" t="s">
        <v>197</v>
      </c>
      <c r="D929" s="166">
        <v>202</v>
      </c>
      <c r="E929" s="166" t="s">
        <v>3608</v>
      </c>
      <c r="F929" s="167" t="s">
        <v>3608</v>
      </c>
      <c r="G929" s="36" t="s">
        <v>249</v>
      </c>
      <c r="H929" s="36" t="s">
        <v>249</v>
      </c>
      <c r="I929" s="186" t="s">
        <v>197</v>
      </c>
      <c r="J929" s="168">
        <v>2</v>
      </c>
      <c r="K929" s="133">
        <v>0</v>
      </c>
      <c r="L929" s="150">
        <v>452.99</v>
      </c>
      <c r="M929" s="133">
        <v>0</v>
      </c>
      <c r="N929" s="133">
        <v>0</v>
      </c>
      <c r="O929" s="130">
        <v>83</v>
      </c>
      <c r="P929" s="37">
        <f t="shared" si="232"/>
        <v>905.98</v>
      </c>
      <c r="Q929" s="38">
        <f t="shared" si="222"/>
        <v>65.963855421686745</v>
      </c>
      <c r="R929" s="35">
        <f t="shared" si="223"/>
        <v>0</v>
      </c>
      <c r="S929" s="35">
        <f t="shared" si="224"/>
        <v>0</v>
      </c>
      <c r="T929" s="139">
        <f t="shared" si="225"/>
        <v>0</v>
      </c>
      <c r="U929" s="35">
        <f t="shared" si="226"/>
        <v>37598.17</v>
      </c>
      <c r="V929" s="39" t="str">
        <f t="shared" si="227"/>
        <v>&lt;90 days</v>
      </c>
      <c r="W929" s="39">
        <f t="shared" si="228"/>
        <v>2</v>
      </c>
      <c r="X929" s="135" t="str">
        <f t="shared" si="229"/>
        <v>B</v>
      </c>
      <c r="Y929" s="39">
        <f t="shared" si="230"/>
        <v>14</v>
      </c>
      <c r="Z929" s="39">
        <f t="shared" si="231"/>
        <v>471.04010016438355</v>
      </c>
      <c r="AA929" s="119"/>
    </row>
    <row r="930" spans="1:27" x14ac:dyDescent="0.25">
      <c r="A930" s="34" t="s">
        <v>1462</v>
      </c>
      <c r="B930" s="36" t="s">
        <v>1463</v>
      </c>
      <c r="C930" s="166" t="s">
        <v>419</v>
      </c>
      <c r="D930" s="166">
        <v>202</v>
      </c>
      <c r="E930" s="166" t="s">
        <v>3608</v>
      </c>
      <c r="F930" s="167" t="s">
        <v>3608</v>
      </c>
      <c r="G930" s="36" t="s">
        <v>165</v>
      </c>
      <c r="H930" s="36" t="s">
        <v>235</v>
      </c>
      <c r="I930" s="186">
        <v>2100</v>
      </c>
      <c r="J930" s="168">
        <v>18</v>
      </c>
      <c r="K930" s="133">
        <v>0</v>
      </c>
      <c r="L930" s="150">
        <v>1699.45</v>
      </c>
      <c r="M930" s="133">
        <v>0</v>
      </c>
      <c r="N930" s="133">
        <v>0</v>
      </c>
      <c r="O930" s="130">
        <v>187</v>
      </c>
      <c r="P930" s="37">
        <f t="shared" si="232"/>
        <v>30590.100000000002</v>
      </c>
      <c r="Q930" s="38">
        <f t="shared" si="222"/>
        <v>3.903743315508021</v>
      </c>
      <c r="R930" s="35">
        <f t="shared" si="223"/>
        <v>0</v>
      </c>
      <c r="S930" s="35">
        <f t="shared" si="224"/>
        <v>0</v>
      </c>
      <c r="T930" s="139">
        <f t="shared" si="225"/>
        <v>0</v>
      </c>
      <c r="U930" s="35">
        <f t="shared" si="226"/>
        <v>317797.15000000002</v>
      </c>
      <c r="V930" s="39" t="str">
        <f t="shared" si="227"/>
        <v>Order specific</v>
      </c>
      <c r="W930" s="39" t="str">
        <f t="shared" si="228"/>
        <v>Order specific</v>
      </c>
      <c r="X930" s="135" t="str">
        <f t="shared" si="229"/>
        <v>A</v>
      </c>
      <c r="Y930" s="39" t="str">
        <f t="shared" si="230"/>
        <v/>
      </c>
      <c r="Z930" s="39">
        <f t="shared" si="231"/>
        <v>0</v>
      </c>
      <c r="AA930" s="119"/>
    </row>
    <row r="931" spans="1:27" x14ac:dyDescent="0.25">
      <c r="A931" s="34" t="s">
        <v>2952</v>
      </c>
      <c r="B931" s="36" t="s">
        <v>1464</v>
      </c>
      <c r="C931" s="166" t="s">
        <v>257</v>
      </c>
      <c r="D931" s="166">
        <v>219</v>
      </c>
      <c r="E931" s="166" t="s">
        <v>3608</v>
      </c>
      <c r="F931" s="167" t="s">
        <v>3608</v>
      </c>
      <c r="G931" s="36" t="s">
        <v>165</v>
      </c>
      <c r="H931" s="36" t="s">
        <v>235</v>
      </c>
      <c r="I931" s="186">
        <v>2100</v>
      </c>
      <c r="J931" s="168">
        <v>2</v>
      </c>
      <c r="K931" s="133">
        <v>0</v>
      </c>
      <c r="L931" s="150">
        <v>35.6</v>
      </c>
      <c r="M931" s="133">
        <v>0</v>
      </c>
      <c r="N931" s="133">
        <v>0</v>
      </c>
      <c r="O931" s="130">
        <v>0</v>
      </c>
      <c r="P931" s="37">
        <f t="shared" si="232"/>
        <v>71.2</v>
      </c>
      <c r="Q931" s="38" t="str">
        <f t="shared" si="222"/>
        <v/>
      </c>
      <c r="R931" s="35">
        <f t="shared" si="223"/>
        <v>0</v>
      </c>
      <c r="S931" s="35">
        <f t="shared" si="224"/>
        <v>0</v>
      </c>
      <c r="T931" s="139">
        <f t="shared" si="225"/>
        <v>0</v>
      </c>
      <c r="U931" s="35">
        <f t="shared" si="226"/>
        <v>0</v>
      </c>
      <c r="V931" s="39" t="str">
        <f t="shared" si="227"/>
        <v>Order specific</v>
      </c>
      <c r="W931" s="39" t="str">
        <f t="shared" si="228"/>
        <v>Order specific</v>
      </c>
      <c r="X931" s="135" t="str">
        <f t="shared" si="229"/>
        <v>C</v>
      </c>
      <c r="Y931" s="39" t="str">
        <f t="shared" si="230"/>
        <v/>
      </c>
      <c r="Z931" s="39">
        <f t="shared" si="231"/>
        <v>0</v>
      </c>
      <c r="AA931" s="119"/>
    </row>
    <row r="932" spans="1:27" x14ac:dyDescent="0.25">
      <c r="A932" s="34" t="s">
        <v>2953</v>
      </c>
      <c r="B932" s="36" t="s">
        <v>1465</v>
      </c>
      <c r="C932" s="166" t="s">
        <v>197</v>
      </c>
      <c r="D932" s="166">
        <v>219</v>
      </c>
      <c r="E932" s="166" t="s">
        <v>3608</v>
      </c>
      <c r="F932" s="167" t="s">
        <v>3608</v>
      </c>
      <c r="G932" s="36" t="s">
        <v>249</v>
      </c>
      <c r="H932" s="36" t="s">
        <v>249</v>
      </c>
      <c r="I932" s="186" t="s">
        <v>197</v>
      </c>
      <c r="J932" s="168">
        <v>92</v>
      </c>
      <c r="K932" s="133">
        <v>1</v>
      </c>
      <c r="L932" s="150">
        <v>35.6</v>
      </c>
      <c r="M932" s="133">
        <v>0</v>
      </c>
      <c r="N932" s="133">
        <v>0</v>
      </c>
      <c r="O932" s="130">
        <v>1348</v>
      </c>
      <c r="P932" s="37">
        <f t="shared" si="232"/>
        <v>3275.2000000000003</v>
      </c>
      <c r="Q932" s="38">
        <f t="shared" si="222"/>
        <v>0.54154302670623145</v>
      </c>
      <c r="R932" s="35">
        <f t="shared" si="223"/>
        <v>0</v>
      </c>
      <c r="S932" s="35">
        <f t="shared" si="224"/>
        <v>0</v>
      </c>
      <c r="T932" s="139">
        <f t="shared" si="225"/>
        <v>35.6</v>
      </c>
      <c r="U932" s="35">
        <f t="shared" si="226"/>
        <v>47988.800000000003</v>
      </c>
      <c r="V932" s="39" t="str">
        <f t="shared" si="227"/>
        <v>&lt;15 days</v>
      </c>
      <c r="W932" s="39">
        <f t="shared" si="228"/>
        <v>2</v>
      </c>
      <c r="X932" s="135" t="str">
        <f t="shared" si="229"/>
        <v>B</v>
      </c>
      <c r="Y932" s="39">
        <f t="shared" si="230"/>
        <v>14</v>
      </c>
      <c r="Z932" s="39">
        <f t="shared" si="231"/>
        <v>0</v>
      </c>
      <c r="AA932" s="119"/>
    </row>
    <row r="933" spans="1:27" x14ac:dyDescent="0.25">
      <c r="A933" s="34" t="s">
        <v>2954</v>
      </c>
      <c r="B933" s="36" t="s">
        <v>1466</v>
      </c>
      <c r="C933" s="166" t="s">
        <v>197</v>
      </c>
      <c r="D933" s="166">
        <v>219</v>
      </c>
      <c r="E933" s="166" t="s">
        <v>3608</v>
      </c>
      <c r="F933" s="167" t="s">
        <v>3608</v>
      </c>
      <c r="G933" s="36" t="s">
        <v>249</v>
      </c>
      <c r="H933" s="36" t="s">
        <v>249</v>
      </c>
      <c r="I933" s="186" t="s">
        <v>197</v>
      </c>
      <c r="J933" s="168">
        <v>2</v>
      </c>
      <c r="K933" s="133">
        <v>0</v>
      </c>
      <c r="L933" s="150">
        <v>35.6</v>
      </c>
      <c r="M933" s="133">
        <v>0</v>
      </c>
      <c r="N933" s="133">
        <v>0</v>
      </c>
      <c r="O933" s="130">
        <v>42</v>
      </c>
      <c r="P933" s="37">
        <f t="shared" si="232"/>
        <v>71.2</v>
      </c>
      <c r="Q933" s="38">
        <f t="shared" si="222"/>
        <v>799.52380952380963</v>
      </c>
      <c r="R933" s="35">
        <f t="shared" si="223"/>
        <v>0</v>
      </c>
      <c r="S933" s="35">
        <f t="shared" si="224"/>
        <v>0</v>
      </c>
      <c r="T933" s="139">
        <f t="shared" si="225"/>
        <v>0</v>
      </c>
      <c r="U933" s="35">
        <f t="shared" si="226"/>
        <v>1495.2</v>
      </c>
      <c r="V933" s="39" t="str">
        <f t="shared" si="227"/>
        <v>&gt;90 days</v>
      </c>
      <c r="W933" s="39">
        <f t="shared" si="228"/>
        <v>3</v>
      </c>
      <c r="X933" s="135" t="str">
        <f t="shared" si="229"/>
        <v>C</v>
      </c>
      <c r="Y933" s="39">
        <f t="shared" si="230"/>
        <v>21</v>
      </c>
      <c r="Z933" s="39">
        <f t="shared" si="231"/>
        <v>45.757725312686127</v>
      </c>
      <c r="AA933" s="119"/>
    </row>
    <row r="934" spans="1:27" x14ac:dyDescent="0.25">
      <c r="A934" s="34" t="s">
        <v>2955</v>
      </c>
      <c r="B934" s="36" t="s">
        <v>1467</v>
      </c>
      <c r="C934" s="166" t="s">
        <v>197</v>
      </c>
      <c r="D934" s="166">
        <v>219</v>
      </c>
      <c r="E934" s="166" t="s">
        <v>3608</v>
      </c>
      <c r="F934" s="167" t="s">
        <v>3608</v>
      </c>
      <c r="G934" s="36" t="s">
        <v>249</v>
      </c>
      <c r="H934" s="36" t="s">
        <v>249</v>
      </c>
      <c r="I934" s="186" t="s">
        <v>197</v>
      </c>
      <c r="J934" s="168">
        <v>65</v>
      </c>
      <c r="K934" s="133">
        <v>0</v>
      </c>
      <c r="L934" s="150">
        <v>35.6</v>
      </c>
      <c r="M934" s="133">
        <v>0</v>
      </c>
      <c r="N934" s="133">
        <v>0</v>
      </c>
      <c r="O934" s="130">
        <v>1110</v>
      </c>
      <c r="P934" s="37">
        <f t="shared" si="232"/>
        <v>2314</v>
      </c>
      <c r="Q934" s="38">
        <f t="shared" si="222"/>
        <v>0.65765765765765771</v>
      </c>
      <c r="R934" s="35">
        <f t="shared" si="223"/>
        <v>0</v>
      </c>
      <c r="S934" s="35">
        <f t="shared" si="224"/>
        <v>0</v>
      </c>
      <c r="T934" s="139">
        <f t="shared" si="225"/>
        <v>0</v>
      </c>
      <c r="U934" s="35">
        <f t="shared" si="226"/>
        <v>39516</v>
      </c>
      <c r="V934" s="39" t="str">
        <f t="shared" si="227"/>
        <v>&lt;15 days</v>
      </c>
      <c r="W934" s="39">
        <f t="shared" si="228"/>
        <v>2</v>
      </c>
      <c r="X934" s="135" t="str">
        <f t="shared" si="229"/>
        <v>B</v>
      </c>
      <c r="Y934" s="39">
        <f t="shared" si="230"/>
        <v>14</v>
      </c>
      <c r="Z934" s="39">
        <f t="shared" si="231"/>
        <v>0</v>
      </c>
      <c r="AA934" s="119"/>
    </row>
    <row r="935" spans="1:27" x14ac:dyDescent="0.25">
      <c r="A935" s="34" t="s">
        <v>2956</v>
      </c>
      <c r="B935" s="36" t="s">
        <v>1468</v>
      </c>
      <c r="C935" s="166" t="s">
        <v>197</v>
      </c>
      <c r="D935" s="166">
        <v>219</v>
      </c>
      <c r="E935" s="166" t="s">
        <v>3608</v>
      </c>
      <c r="F935" s="167" t="s">
        <v>3608</v>
      </c>
      <c r="G935" s="36" t="s">
        <v>249</v>
      </c>
      <c r="H935" s="36" t="s">
        <v>249</v>
      </c>
      <c r="I935" s="186" t="s">
        <v>197</v>
      </c>
      <c r="J935" s="168">
        <v>46</v>
      </c>
      <c r="K935" s="133">
        <v>0</v>
      </c>
      <c r="L935" s="150">
        <v>35.6</v>
      </c>
      <c r="M935" s="133">
        <v>0</v>
      </c>
      <c r="N935" s="133">
        <v>0</v>
      </c>
      <c r="O935" s="130">
        <v>11</v>
      </c>
      <c r="P935" s="37">
        <f t="shared" si="232"/>
        <v>1637.6000000000001</v>
      </c>
      <c r="Q935" s="38">
        <f t="shared" si="222"/>
        <v>2156.818181818182</v>
      </c>
      <c r="R935" s="35">
        <f t="shared" si="223"/>
        <v>0</v>
      </c>
      <c r="S935" s="35">
        <f t="shared" si="224"/>
        <v>0</v>
      </c>
      <c r="T935" s="139">
        <f t="shared" si="225"/>
        <v>0</v>
      </c>
      <c r="U935" s="35">
        <f t="shared" si="226"/>
        <v>391.6</v>
      </c>
      <c r="V935" s="39" t="str">
        <f t="shared" si="227"/>
        <v>&gt;90 days</v>
      </c>
      <c r="W935" s="39">
        <f t="shared" si="228"/>
        <v>3</v>
      </c>
      <c r="X935" s="135" t="str">
        <f t="shared" si="229"/>
        <v>B</v>
      </c>
      <c r="Y935" s="39">
        <f t="shared" si="230"/>
        <v>21</v>
      </c>
      <c r="Z935" s="39">
        <f t="shared" si="231"/>
        <v>1070.2925649736567</v>
      </c>
      <c r="AA935" s="119"/>
    </row>
    <row r="936" spans="1:27" x14ac:dyDescent="0.25">
      <c r="A936" s="34" t="s">
        <v>1469</v>
      </c>
      <c r="B936" s="36" t="s">
        <v>1186</v>
      </c>
      <c r="C936" s="166" t="s">
        <v>240</v>
      </c>
      <c r="D936" s="166">
        <v>105</v>
      </c>
      <c r="E936" s="166" t="s">
        <v>3608</v>
      </c>
      <c r="F936" s="167" t="s">
        <v>3608</v>
      </c>
      <c r="G936" s="36" t="s">
        <v>165</v>
      </c>
      <c r="H936" s="36" t="s">
        <v>235</v>
      </c>
      <c r="I936" s="186">
        <v>2100</v>
      </c>
      <c r="J936" s="168">
        <v>1</v>
      </c>
      <c r="K936" s="133">
        <v>0</v>
      </c>
      <c r="L936" s="150">
        <v>8.0399999999999991</v>
      </c>
      <c r="M936" s="133">
        <v>0</v>
      </c>
      <c r="N936" s="133">
        <v>0</v>
      </c>
      <c r="O936" s="130">
        <v>1</v>
      </c>
      <c r="P936" s="37">
        <f t="shared" si="232"/>
        <v>8.0399999999999991</v>
      </c>
      <c r="Q936" s="38">
        <f t="shared" si="222"/>
        <v>16790</v>
      </c>
      <c r="R936" s="35">
        <f t="shared" si="223"/>
        <v>0</v>
      </c>
      <c r="S936" s="35">
        <f t="shared" si="224"/>
        <v>0</v>
      </c>
      <c r="T936" s="139">
        <f t="shared" si="225"/>
        <v>0</v>
      </c>
      <c r="U936" s="35">
        <f t="shared" si="226"/>
        <v>8.0399999999999991</v>
      </c>
      <c r="V936" s="39" t="str">
        <f t="shared" si="227"/>
        <v>Order specific</v>
      </c>
      <c r="W936" s="39" t="str">
        <f t="shared" si="228"/>
        <v>Order specific</v>
      </c>
      <c r="X936" s="135" t="str">
        <f t="shared" si="229"/>
        <v>C</v>
      </c>
      <c r="Y936" s="39" t="str">
        <f t="shared" si="230"/>
        <v/>
      </c>
      <c r="Z936" s="39">
        <f t="shared" si="231"/>
        <v>0</v>
      </c>
      <c r="AA936" s="119"/>
    </row>
    <row r="937" spans="1:27" x14ac:dyDescent="0.25">
      <c r="A937" s="34" t="s">
        <v>1470</v>
      </c>
      <c r="B937" s="36" t="s">
        <v>1471</v>
      </c>
      <c r="C937" s="166" t="s">
        <v>419</v>
      </c>
      <c r="D937" s="166">
        <v>202</v>
      </c>
      <c r="E937" s="166" t="s">
        <v>3608</v>
      </c>
      <c r="F937" s="167" t="s">
        <v>3608</v>
      </c>
      <c r="G937" s="36" t="s">
        <v>165</v>
      </c>
      <c r="H937" s="36" t="s">
        <v>235</v>
      </c>
      <c r="I937" s="186">
        <v>2100</v>
      </c>
      <c r="J937" s="168">
        <v>12</v>
      </c>
      <c r="K937" s="133">
        <v>0</v>
      </c>
      <c r="L937" s="150">
        <v>256.16000000000003</v>
      </c>
      <c r="M937" s="133">
        <v>0</v>
      </c>
      <c r="N937" s="133">
        <v>0</v>
      </c>
      <c r="O937" s="130">
        <v>2</v>
      </c>
      <c r="P937" s="37">
        <f t="shared" si="232"/>
        <v>3073.92</v>
      </c>
      <c r="Q937" s="38">
        <f t="shared" si="222"/>
        <v>182.5</v>
      </c>
      <c r="R937" s="35">
        <f t="shared" si="223"/>
        <v>0</v>
      </c>
      <c r="S937" s="35">
        <f t="shared" si="224"/>
        <v>0</v>
      </c>
      <c r="T937" s="139">
        <f t="shared" si="225"/>
        <v>0</v>
      </c>
      <c r="U937" s="35">
        <f t="shared" si="226"/>
        <v>512.32000000000005</v>
      </c>
      <c r="V937" s="39" t="str">
        <f t="shared" si="227"/>
        <v>Order specific</v>
      </c>
      <c r="W937" s="39" t="str">
        <f t="shared" si="228"/>
        <v>Order specific</v>
      </c>
      <c r="X937" s="135" t="str">
        <f t="shared" si="229"/>
        <v>B</v>
      </c>
      <c r="Y937" s="39" t="str">
        <f t="shared" si="230"/>
        <v/>
      </c>
      <c r="Z937" s="39">
        <f t="shared" si="231"/>
        <v>0</v>
      </c>
      <c r="AA937" s="119"/>
    </row>
    <row r="938" spans="1:27" x14ac:dyDescent="0.25">
      <c r="A938" s="34" t="s">
        <v>1472</v>
      </c>
      <c r="B938" s="36" t="s">
        <v>1473</v>
      </c>
      <c r="C938" s="166" t="s">
        <v>197</v>
      </c>
      <c r="D938" s="166">
        <v>202</v>
      </c>
      <c r="E938" s="166" t="s">
        <v>3608</v>
      </c>
      <c r="F938" s="167" t="s">
        <v>3608</v>
      </c>
      <c r="G938" s="36" t="s">
        <v>249</v>
      </c>
      <c r="H938" s="36" t="s">
        <v>249</v>
      </c>
      <c r="I938" s="186" t="s">
        <v>197</v>
      </c>
      <c r="J938" s="168">
        <v>46</v>
      </c>
      <c r="K938" s="133">
        <v>0</v>
      </c>
      <c r="L938" s="150">
        <v>338.99</v>
      </c>
      <c r="M938" s="133">
        <v>0</v>
      </c>
      <c r="N938" s="133">
        <v>0</v>
      </c>
      <c r="O938" s="130">
        <v>904</v>
      </c>
      <c r="P938" s="37">
        <f t="shared" si="232"/>
        <v>15593.54</v>
      </c>
      <c r="Q938" s="38">
        <f t="shared" si="222"/>
        <v>4.8451327433628322</v>
      </c>
      <c r="R938" s="35">
        <f t="shared" si="223"/>
        <v>0</v>
      </c>
      <c r="S938" s="35">
        <f t="shared" si="224"/>
        <v>0</v>
      </c>
      <c r="T938" s="139">
        <f t="shared" si="225"/>
        <v>0</v>
      </c>
      <c r="U938" s="35">
        <f t="shared" si="226"/>
        <v>306446.96000000002</v>
      </c>
      <c r="V938" s="39" t="str">
        <f t="shared" si="227"/>
        <v>&lt;15 days</v>
      </c>
      <c r="W938" s="39">
        <f t="shared" si="228"/>
        <v>1</v>
      </c>
      <c r="X938" s="135" t="str">
        <f t="shared" si="229"/>
        <v>A</v>
      </c>
      <c r="Y938" s="39">
        <f t="shared" si="230"/>
        <v>7</v>
      </c>
      <c r="Z938" s="39">
        <f t="shared" si="231"/>
        <v>0</v>
      </c>
      <c r="AA938" s="119"/>
    </row>
    <row r="939" spans="1:27" x14ac:dyDescent="0.25">
      <c r="A939" s="34" t="s">
        <v>1474</v>
      </c>
      <c r="B939" s="36" t="s">
        <v>1475</v>
      </c>
      <c r="C939" s="166" t="s">
        <v>197</v>
      </c>
      <c r="D939" s="166">
        <v>202</v>
      </c>
      <c r="E939" s="166" t="s">
        <v>3608</v>
      </c>
      <c r="F939" s="167" t="s">
        <v>3608</v>
      </c>
      <c r="G939" s="36" t="s">
        <v>249</v>
      </c>
      <c r="H939" s="36" t="s">
        <v>249</v>
      </c>
      <c r="I939" s="186" t="s">
        <v>197</v>
      </c>
      <c r="J939" s="168">
        <v>23</v>
      </c>
      <c r="K939" s="133">
        <v>0</v>
      </c>
      <c r="L939" s="150">
        <v>309.17</v>
      </c>
      <c r="M939" s="133">
        <v>0</v>
      </c>
      <c r="N939" s="133">
        <v>0</v>
      </c>
      <c r="O939" s="130">
        <v>451</v>
      </c>
      <c r="P939" s="37">
        <f t="shared" si="232"/>
        <v>7110.9100000000008</v>
      </c>
      <c r="Q939" s="38">
        <f t="shared" si="222"/>
        <v>37.228381374722836</v>
      </c>
      <c r="R939" s="35">
        <f t="shared" si="223"/>
        <v>0</v>
      </c>
      <c r="S939" s="35">
        <f t="shared" si="224"/>
        <v>0</v>
      </c>
      <c r="T939" s="139">
        <f t="shared" si="225"/>
        <v>0</v>
      </c>
      <c r="U939" s="35">
        <f t="shared" si="226"/>
        <v>139435.67000000001</v>
      </c>
      <c r="V939" s="39" t="str">
        <f t="shared" si="227"/>
        <v>&lt;90 days</v>
      </c>
      <c r="W939" s="39">
        <f t="shared" si="228"/>
        <v>2</v>
      </c>
      <c r="X939" s="135" t="str">
        <f t="shared" si="229"/>
        <v>B</v>
      </c>
      <c r="Y939" s="39">
        <f t="shared" si="230"/>
        <v>14</v>
      </c>
      <c r="Z939" s="39">
        <f t="shared" si="231"/>
        <v>2928.288831780822</v>
      </c>
      <c r="AA939" s="119"/>
    </row>
    <row r="940" spans="1:27" x14ac:dyDescent="0.25">
      <c r="A940" s="34" t="s">
        <v>1476</v>
      </c>
      <c r="B940" s="36" t="s">
        <v>1477</v>
      </c>
      <c r="C940" s="166" t="s">
        <v>419</v>
      </c>
      <c r="D940" s="166">
        <v>212</v>
      </c>
      <c r="E940" s="166" t="s">
        <v>3599</v>
      </c>
      <c r="F940" s="167" t="s">
        <v>3599</v>
      </c>
      <c r="G940" s="36" t="s">
        <v>165</v>
      </c>
      <c r="H940" s="36" t="s">
        <v>235</v>
      </c>
      <c r="I940" s="186">
        <v>2100</v>
      </c>
      <c r="J940" s="168">
        <v>7</v>
      </c>
      <c r="K940" s="133">
        <v>0</v>
      </c>
      <c r="L940" s="150">
        <v>4473</v>
      </c>
      <c r="M940" s="133">
        <v>0</v>
      </c>
      <c r="N940" s="133">
        <v>0</v>
      </c>
      <c r="O940" s="130">
        <v>28</v>
      </c>
      <c r="P940" s="37">
        <f t="shared" si="232"/>
        <v>31311</v>
      </c>
      <c r="Q940" s="38">
        <f t="shared" si="222"/>
        <v>299.82142857142856</v>
      </c>
      <c r="R940" s="35">
        <f t="shared" si="223"/>
        <v>0</v>
      </c>
      <c r="S940" s="35">
        <f t="shared" si="224"/>
        <v>0</v>
      </c>
      <c r="T940" s="139">
        <f t="shared" si="225"/>
        <v>0</v>
      </c>
      <c r="U940" s="35">
        <f t="shared" si="226"/>
        <v>125244</v>
      </c>
      <c r="V940" s="39" t="str">
        <f t="shared" si="227"/>
        <v>Order specific</v>
      </c>
      <c r="W940" s="39" t="str">
        <f t="shared" si="228"/>
        <v>Order specific</v>
      </c>
      <c r="X940" s="135" t="str">
        <f t="shared" si="229"/>
        <v>A</v>
      </c>
      <c r="Y940" s="39" t="str">
        <f t="shared" si="230"/>
        <v/>
      </c>
      <c r="Z940" s="39">
        <f t="shared" si="231"/>
        <v>0</v>
      </c>
      <c r="AA940" s="119"/>
    </row>
    <row r="941" spans="1:27" x14ac:dyDescent="0.25">
      <c r="A941" s="34" t="s">
        <v>1478</v>
      </c>
      <c r="B941" s="36" t="s">
        <v>1479</v>
      </c>
      <c r="C941" s="166" t="s">
        <v>419</v>
      </c>
      <c r="D941" s="166">
        <v>212</v>
      </c>
      <c r="E941" s="166" t="s">
        <v>3608</v>
      </c>
      <c r="F941" s="167" t="s">
        <v>3608</v>
      </c>
      <c r="G941" s="36" t="s">
        <v>165</v>
      </c>
      <c r="H941" s="36" t="s">
        <v>235</v>
      </c>
      <c r="I941" s="186">
        <v>2100</v>
      </c>
      <c r="J941" s="168">
        <v>3</v>
      </c>
      <c r="K941" s="133">
        <v>9</v>
      </c>
      <c r="L941" s="150">
        <v>4647.3999999999996</v>
      </c>
      <c r="M941" s="133">
        <v>0</v>
      </c>
      <c r="N941" s="133">
        <v>0</v>
      </c>
      <c r="O941" s="130">
        <v>77</v>
      </c>
      <c r="P941" s="37">
        <f t="shared" si="232"/>
        <v>13942.199999999999</v>
      </c>
      <c r="Q941" s="38">
        <f t="shared" si="222"/>
        <v>33.18181818181818</v>
      </c>
      <c r="R941" s="35">
        <f t="shared" si="223"/>
        <v>0</v>
      </c>
      <c r="S941" s="35">
        <f t="shared" si="224"/>
        <v>0</v>
      </c>
      <c r="T941" s="139">
        <f t="shared" si="225"/>
        <v>41826.6</v>
      </c>
      <c r="U941" s="35">
        <f t="shared" si="226"/>
        <v>357849.8</v>
      </c>
      <c r="V941" s="39" t="str">
        <f t="shared" si="227"/>
        <v>Order specific</v>
      </c>
      <c r="W941" s="39" t="str">
        <f t="shared" si="228"/>
        <v>Order specific</v>
      </c>
      <c r="X941" s="135" t="str">
        <f t="shared" si="229"/>
        <v>A</v>
      </c>
      <c r="Y941" s="39" t="str">
        <f t="shared" si="230"/>
        <v/>
      </c>
      <c r="Z941" s="39">
        <f t="shared" si="231"/>
        <v>0</v>
      </c>
      <c r="AA941" s="119"/>
    </row>
    <row r="942" spans="1:27" x14ac:dyDescent="0.25">
      <c r="A942" s="34" t="s">
        <v>1480</v>
      </c>
      <c r="B942" s="36" t="s">
        <v>1479</v>
      </c>
      <c r="C942" s="166" t="s">
        <v>419</v>
      </c>
      <c r="D942" s="166">
        <v>212</v>
      </c>
      <c r="E942" s="166" t="s">
        <v>3608</v>
      </c>
      <c r="F942" s="167" t="s">
        <v>3608</v>
      </c>
      <c r="G942" s="36" t="s">
        <v>165</v>
      </c>
      <c r="H942" s="36" t="s">
        <v>235</v>
      </c>
      <c r="I942" s="186">
        <v>2100</v>
      </c>
      <c r="J942" s="168">
        <v>3</v>
      </c>
      <c r="K942" s="133">
        <v>0</v>
      </c>
      <c r="L942" s="150">
        <v>4370</v>
      </c>
      <c r="M942" s="133">
        <v>0</v>
      </c>
      <c r="N942" s="133">
        <v>0</v>
      </c>
      <c r="O942" s="130">
        <v>0</v>
      </c>
      <c r="P942" s="37">
        <f t="shared" si="232"/>
        <v>13110</v>
      </c>
      <c r="Q942" s="38" t="str">
        <f t="shared" si="222"/>
        <v/>
      </c>
      <c r="R942" s="35">
        <f t="shared" si="223"/>
        <v>0</v>
      </c>
      <c r="S942" s="35">
        <f t="shared" si="224"/>
        <v>0</v>
      </c>
      <c r="T942" s="139">
        <f t="shared" si="225"/>
        <v>0</v>
      </c>
      <c r="U942" s="35">
        <f t="shared" si="226"/>
        <v>0</v>
      </c>
      <c r="V942" s="39" t="str">
        <f t="shared" si="227"/>
        <v>Order specific</v>
      </c>
      <c r="W942" s="39" t="str">
        <f t="shared" si="228"/>
        <v>Order specific</v>
      </c>
      <c r="X942" s="135" t="str">
        <f t="shared" si="229"/>
        <v>A</v>
      </c>
      <c r="Y942" s="39" t="str">
        <f t="shared" si="230"/>
        <v/>
      </c>
      <c r="Z942" s="39">
        <f t="shared" si="231"/>
        <v>0</v>
      </c>
      <c r="AA942" s="119"/>
    </row>
    <row r="943" spans="1:27" x14ac:dyDescent="0.25">
      <c r="A943" s="34" t="s">
        <v>1481</v>
      </c>
      <c r="B943" s="36" t="s">
        <v>1140</v>
      </c>
      <c r="C943" s="166" t="s">
        <v>197</v>
      </c>
      <c r="D943" s="166">
        <v>202</v>
      </c>
      <c r="E943" s="166" t="s">
        <v>3608</v>
      </c>
      <c r="F943" s="167" t="s">
        <v>3608</v>
      </c>
      <c r="G943" s="36" t="s">
        <v>249</v>
      </c>
      <c r="H943" s="36" t="s">
        <v>249</v>
      </c>
      <c r="I943" s="186" t="s">
        <v>197</v>
      </c>
      <c r="J943" s="168">
        <v>20</v>
      </c>
      <c r="K943" s="133">
        <v>0</v>
      </c>
      <c r="L943" s="150">
        <v>132.32</v>
      </c>
      <c r="M943" s="133">
        <v>0</v>
      </c>
      <c r="N943" s="133">
        <v>0</v>
      </c>
      <c r="O943" s="130">
        <v>420</v>
      </c>
      <c r="P943" s="37">
        <f t="shared" si="232"/>
        <v>2646.3999999999996</v>
      </c>
      <c r="Q943" s="38">
        <f t="shared" si="222"/>
        <v>2.6071428571428572</v>
      </c>
      <c r="R943" s="35">
        <f t="shared" si="223"/>
        <v>0</v>
      </c>
      <c r="S943" s="35">
        <f t="shared" si="224"/>
        <v>0</v>
      </c>
      <c r="T943" s="139">
        <f t="shared" si="225"/>
        <v>0</v>
      </c>
      <c r="U943" s="35">
        <f t="shared" si="226"/>
        <v>55574.399999999994</v>
      </c>
      <c r="V943" s="39" t="str">
        <f t="shared" si="227"/>
        <v>&lt;15 days</v>
      </c>
      <c r="W943" s="39">
        <f t="shared" si="228"/>
        <v>2</v>
      </c>
      <c r="X943" s="135" t="str">
        <f t="shared" si="229"/>
        <v>B</v>
      </c>
      <c r="Y943" s="39">
        <f t="shared" si="230"/>
        <v>14</v>
      </c>
      <c r="Z943" s="39">
        <f t="shared" si="231"/>
        <v>0</v>
      </c>
      <c r="AA943" s="119"/>
    </row>
    <row r="944" spans="1:27" x14ac:dyDescent="0.25">
      <c r="A944" s="34" t="s">
        <v>1482</v>
      </c>
      <c r="B944" s="36" t="s">
        <v>1483</v>
      </c>
      <c r="C944" s="166" t="s">
        <v>333</v>
      </c>
      <c r="D944" s="166">
        <v>202</v>
      </c>
      <c r="E944" s="166" t="s">
        <v>3608</v>
      </c>
      <c r="F944" s="167" t="s">
        <v>3608</v>
      </c>
      <c r="G944" s="36" t="s">
        <v>165</v>
      </c>
      <c r="H944" s="36" t="s">
        <v>235</v>
      </c>
      <c r="I944" s="186">
        <v>2100</v>
      </c>
      <c r="J944" s="168">
        <v>3</v>
      </c>
      <c r="K944" s="133">
        <v>21</v>
      </c>
      <c r="L944" s="150">
        <v>146.66999999999999</v>
      </c>
      <c r="M944" s="133">
        <v>0</v>
      </c>
      <c r="N944" s="133">
        <v>0</v>
      </c>
      <c r="O944" s="130">
        <v>31</v>
      </c>
      <c r="P944" s="37">
        <f t="shared" si="232"/>
        <v>440.01</v>
      </c>
      <c r="Q944" s="38">
        <f t="shared" si="222"/>
        <v>235.48387096774192</v>
      </c>
      <c r="R944" s="35">
        <f t="shared" si="223"/>
        <v>0</v>
      </c>
      <c r="S944" s="35">
        <f t="shared" si="224"/>
        <v>0</v>
      </c>
      <c r="T944" s="139">
        <f t="shared" si="225"/>
        <v>3080.0699999999997</v>
      </c>
      <c r="U944" s="35">
        <f t="shared" si="226"/>
        <v>4546.7699999999995</v>
      </c>
      <c r="V944" s="39" t="str">
        <f t="shared" si="227"/>
        <v>Order specific</v>
      </c>
      <c r="W944" s="39" t="str">
        <f t="shared" si="228"/>
        <v>Order specific</v>
      </c>
      <c r="X944" s="135" t="str">
        <f t="shared" si="229"/>
        <v>C</v>
      </c>
      <c r="Y944" s="39" t="str">
        <f t="shared" si="230"/>
        <v/>
      </c>
      <c r="Z944" s="39">
        <f t="shared" si="231"/>
        <v>0</v>
      </c>
      <c r="AA944" s="119"/>
    </row>
    <row r="945" spans="1:27" x14ac:dyDescent="0.25">
      <c r="A945" s="34" t="s">
        <v>1484</v>
      </c>
      <c r="B945" s="36" t="s">
        <v>1485</v>
      </c>
      <c r="C945" s="166" t="s">
        <v>419</v>
      </c>
      <c r="D945" s="166">
        <v>202</v>
      </c>
      <c r="E945" s="166" t="s">
        <v>3608</v>
      </c>
      <c r="F945" s="167" t="s">
        <v>3608</v>
      </c>
      <c r="G945" s="36" t="s">
        <v>165</v>
      </c>
      <c r="H945" s="36" t="s">
        <v>235</v>
      </c>
      <c r="I945" s="186">
        <v>2100</v>
      </c>
      <c r="J945" s="168">
        <v>33</v>
      </c>
      <c r="K945" s="133">
        <v>0</v>
      </c>
      <c r="L945" s="150">
        <v>72.5</v>
      </c>
      <c r="M945" s="133">
        <v>0</v>
      </c>
      <c r="N945" s="133">
        <v>0</v>
      </c>
      <c r="O945" s="130">
        <v>35</v>
      </c>
      <c r="P945" s="37">
        <f t="shared" si="232"/>
        <v>2392.5</v>
      </c>
      <c r="Q945" s="38">
        <f t="shared" si="222"/>
        <v>31.285714285714285</v>
      </c>
      <c r="R945" s="35">
        <f t="shared" si="223"/>
        <v>0</v>
      </c>
      <c r="S945" s="35">
        <f t="shared" si="224"/>
        <v>0</v>
      </c>
      <c r="T945" s="139">
        <f t="shared" si="225"/>
        <v>0</v>
      </c>
      <c r="U945" s="35">
        <f t="shared" si="226"/>
        <v>2537.5</v>
      </c>
      <c r="V945" s="39" t="str">
        <f t="shared" si="227"/>
        <v>Order specific</v>
      </c>
      <c r="W945" s="39" t="str">
        <f t="shared" si="228"/>
        <v>Order specific</v>
      </c>
      <c r="X945" s="135" t="str">
        <f t="shared" si="229"/>
        <v>B</v>
      </c>
      <c r="Y945" s="39" t="str">
        <f t="shared" si="230"/>
        <v/>
      </c>
      <c r="Z945" s="39">
        <f t="shared" si="231"/>
        <v>0</v>
      </c>
      <c r="AA945" s="119"/>
    </row>
    <row r="946" spans="1:27" x14ac:dyDescent="0.25">
      <c r="A946" s="34" t="s">
        <v>1486</v>
      </c>
      <c r="B946" s="36" t="s">
        <v>1487</v>
      </c>
      <c r="C946" s="166" t="s">
        <v>257</v>
      </c>
      <c r="D946" s="166">
        <v>202</v>
      </c>
      <c r="E946" s="166" t="s">
        <v>3608</v>
      </c>
      <c r="F946" s="167" t="s">
        <v>3608</v>
      </c>
      <c r="G946" s="36" t="s">
        <v>165</v>
      </c>
      <c r="H946" s="36" t="s">
        <v>235</v>
      </c>
      <c r="I946" s="186">
        <v>2100</v>
      </c>
      <c r="J946" s="168">
        <v>62</v>
      </c>
      <c r="K946" s="133">
        <v>1</v>
      </c>
      <c r="L946" s="150">
        <v>144.22999999999999</v>
      </c>
      <c r="M946" s="133">
        <v>0</v>
      </c>
      <c r="N946" s="133">
        <v>0</v>
      </c>
      <c r="O946" s="130">
        <v>1291</v>
      </c>
      <c r="P946" s="37">
        <f t="shared" si="232"/>
        <v>8942.26</v>
      </c>
      <c r="Q946" s="38">
        <f t="shared" si="222"/>
        <v>9.3299767621998448</v>
      </c>
      <c r="R946" s="35">
        <f t="shared" si="223"/>
        <v>0</v>
      </c>
      <c r="S946" s="35">
        <f t="shared" si="224"/>
        <v>0</v>
      </c>
      <c r="T946" s="139">
        <f t="shared" si="225"/>
        <v>144.22999999999999</v>
      </c>
      <c r="U946" s="35">
        <f t="shared" si="226"/>
        <v>186200.93</v>
      </c>
      <c r="V946" s="39" t="str">
        <f t="shared" si="227"/>
        <v>Order specific</v>
      </c>
      <c r="W946" s="39" t="str">
        <f t="shared" si="228"/>
        <v>Order specific</v>
      </c>
      <c r="X946" s="135" t="str">
        <f t="shared" si="229"/>
        <v>A</v>
      </c>
      <c r="Y946" s="39" t="str">
        <f t="shared" si="230"/>
        <v/>
      </c>
      <c r="Z946" s="39">
        <f t="shared" si="231"/>
        <v>0</v>
      </c>
      <c r="AA946" s="119"/>
    </row>
    <row r="947" spans="1:27" x14ac:dyDescent="0.25">
      <c r="A947" s="34" t="s">
        <v>1488</v>
      </c>
      <c r="B947" s="36" t="s">
        <v>1487</v>
      </c>
      <c r="C947" s="166" t="s">
        <v>257</v>
      </c>
      <c r="D947" s="166">
        <v>202</v>
      </c>
      <c r="E947" s="166" t="s">
        <v>3608</v>
      </c>
      <c r="F947" s="167" t="s">
        <v>3608</v>
      </c>
      <c r="G947" s="36" t="s">
        <v>165</v>
      </c>
      <c r="H947" s="36" t="s">
        <v>235</v>
      </c>
      <c r="I947" s="186">
        <v>2100</v>
      </c>
      <c r="J947" s="168">
        <v>8</v>
      </c>
      <c r="K947" s="133">
        <v>2</v>
      </c>
      <c r="L947" s="150">
        <v>159.22</v>
      </c>
      <c r="M947" s="133">
        <v>0</v>
      </c>
      <c r="N947" s="133">
        <v>0</v>
      </c>
      <c r="O947" s="130">
        <v>244</v>
      </c>
      <c r="P947" s="37">
        <f t="shared" si="232"/>
        <v>1273.76</v>
      </c>
      <c r="Q947" s="38">
        <f t="shared" si="222"/>
        <v>92.745901639344268</v>
      </c>
      <c r="R947" s="35">
        <f t="shared" si="223"/>
        <v>0</v>
      </c>
      <c r="S947" s="35">
        <f t="shared" si="224"/>
        <v>0</v>
      </c>
      <c r="T947" s="139">
        <f t="shared" si="225"/>
        <v>318.44</v>
      </c>
      <c r="U947" s="35">
        <f t="shared" si="226"/>
        <v>38849.68</v>
      </c>
      <c r="V947" s="39" t="str">
        <f t="shared" si="227"/>
        <v>Order specific</v>
      </c>
      <c r="W947" s="39" t="str">
        <f t="shared" si="228"/>
        <v>Order specific</v>
      </c>
      <c r="X947" s="135" t="str">
        <f t="shared" si="229"/>
        <v>B</v>
      </c>
      <c r="Y947" s="39" t="str">
        <f t="shared" si="230"/>
        <v/>
      </c>
      <c r="Z947" s="39">
        <f t="shared" si="231"/>
        <v>0</v>
      </c>
      <c r="AA947" s="119"/>
    </row>
    <row r="948" spans="1:27" x14ac:dyDescent="0.25">
      <c r="A948" s="34" t="s">
        <v>2957</v>
      </c>
      <c r="B948" s="36" t="s">
        <v>897</v>
      </c>
      <c r="C948" s="166" t="s">
        <v>243</v>
      </c>
      <c r="D948" s="166">
        <v>212</v>
      </c>
      <c r="E948" s="166" t="s">
        <v>3608</v>
      </c>
      <c r="F948" s="167" t="s">
        <v>3608</v>
      </c>
      <c r="G948" s="36" t="s">
        <v>244</v>
      </c>
      <c r="H948" s="36" t="s">
        <v>2370</v>
      </c>
      <c r="I948" s="186">
        <v>2600</v>
      </c>
      <c r="J948" s="168">
        <v>77</v>
      </c>
      <c r="K948" s="133">
        <v>85</v>
      </c>
      <c r="L948" s="150">
        <v>10.92</v>
      </c>
      <c r="M948" s="133">
        <v>0</v>
      </c>
      <c r="N948" s="133">
        <v>60</v>
      </c>
      <c r="O948" s="130">
        <v>1622</v>
      </c>
      <c r="P948" s="37">
        <f t="shared" si="232"/>
        <v>840.84</v>
      </c>
      <c r="Q948" s="38">
        <f t="shared" si="222"/>
        <v>1.8002466091245377</v>
      </c>
      <c r="R948" s="35">
        <f t="shared" si="223"/>
        <v>0</v>
      </c>
      <c r="S948" s="35">
        <f t="shared" si="224"/>
        <v>327.60000000000002</v>
      </c>
      <c r="T948" s="139">
        <f t="shared" si="225"/>
        <v>928.2</v>
      </c>
      <c r="U948" s="35">
        <f t="shared" si="226"/>
        <v>17712.240000000002</v>
      </c>
      <c r="V948" s="39" t="str">
        <f t="shared" si="227"/>
        <v>&lt;15 days</v>
      </c>
      <c r="W948" s="39">
        <f t="shared" si="228"/>
        <v>2</v>
      </c>
      <c r="X948" s="135" t="str">
        <f t="shared" si="229"/>
        <v>C</v>
      </c>
      <c r="Y948" s="39">
        <f t="shared" si="230"/>
        <v>14</v>
      </c>
      <c r="Z948" s="39">
        <f t="shared" si="231"/>
        <v>0</v>
      </c>
      <c r="AA948" s="119"/>
    </row>
    <row r="949" spans="1:27" x14ac:dyDescent="0.25">
      <c r="A949" s="34" t="s">
        <v>1489</v>
      </c>
      <c r="B949" s="36" t="s">
        <v>1490</v>
      </c>
      <c r="C949" s="166" t="s">
        <v>197</v>
      </c>
      <c r="D949" s="166">
        <v>212</v>
      </c>
      <c r="E949" s="166" t="s">
        <v>3608</v>
      </c>
      <c r="F949" s="167" t="s">
        <v>3608</v>
      </c>
      <c r="G949" s="36" t="s">
        <v>249</v>
      </c>
      <c r="H949" s="36" t="s">
        <v>249</v>
      </c>
      <c r="I949" s="186" t="s">
        <v>197</v>
      </c>
      <c r="J949" s="168">
        <v>96</v>
      </c>
      <c r="K949" s="133">
        <v>0</v>
      </c>
      <c r="L949" s="150">
        <v>98.45</v>
      </c>
      <c r="M949" s="133">
        <v>0</v>
      </c>
      <c r="N949" s="133">
        <v>0</v>
      </c>
      <c r="O949" s="130">
        <v>4128</v>
      </c>
      <c r="P949" s="37">
        <f t="shared" si="232"/>
        <v>9451.2000000000007</v>
      </c>
      <c r="Q949" s="38">
        <f t="shared" si="222"/>
        <v>6.8083817829457356</v>
      </c>
      <c r="R949" s="35">
        <f t="shared" si="223"/>
        <v>0</v>
      </c>
      <c r="S949" s="35">
        <f t="shared" si="224"/>
        <v>0</v>
      </c>
      <c r="T949" s="139">
        <f t="shared" si="225"/>
        <v>0</v>
      </c>
      <c r="U949" s="35">
        <f t="shared" si="226"/>
        <v>406401.60000000003</v>
      </c>
      <c r="V949" s="39" t="str">
        <f t="shared" si="227"/>
        <v>&lt;15 days</v>
      </c>
      <c r="W949" s="39">
        <f t="shared" si="228"/>
        <v>1</v>
      </c>
      <c r="X949" s="135" t="str">
        <f t="shared" si="229"/>
        <v>A</v>
      </c>
      <c r="Y949" s="39">
        <f t="shared" si="230"/>
        <v>7</v>
      </c>
      <c r="Z949" s="39">
        <f t="shared" si="231"/>
        <v>0</v>
      </c>
      <c r="AA949" s="119"/>
    </row>
    <row r="950" spans="1:27" x14ac:dyDescent="0.25">
      <c r="A950" s="34" t="s">
        <v>1491</v>
      </c>
      <c r="B950" s="36" t="s">
        <v>1492</v>
      </c>
      <c r="C950" s="166" t="s">
        <v>197</v>
      </c>
      <c r="D950" s="166">
        <v>212</v>
      </c>
      <c r="E950" s="166" t="s">
        <v>3608</v>
      </c>
      <c r="F950" s="167" t="s">
        <v>3608</v>
      </c>
      <c r="G950" s="36" t="s">
        <v>249</v>
      </c>
      <c r="H950" s="36" t="s">
        <v>249</v>
      </c>
      <c r="I950" s="186" t="s">
        <v>197</v>
      </c>
      <c r="J950" s="168">
        <v>197</v>
      </c>
      <c r="K950" s="133">
        <v>0</v>
      </c>
      <c r="L950" s="150">
        <v>225.08</v>
      </c>
      <c r="M950" s="133">
        <v>0</v>
      </c>
      <c r="N950" s="133">
        <v>0</v>
      </c>
      <c r="O950" s="130">
        <v>5046</v>
      </c>
      <c r="P950" s="37">
        <f t="shared" si="232"/>
        <v>44340.76</v>
      </c>
      <c r="Q950" s="38">
        <f t="shared" si="222"/>
        <v>6.9441141498216403</v>
      </c>
      <c r="R950" s="35">
        <f t="shared" si="223"/>
        <v>0</v>
      </c>
      <c r="S950" s="35">
        <f t="shared" si="224"/>
        <v>0</v>
      </c>
      <c r="T950" s="139">
        <f t="shared" si="225"/>
        <v>0</v>
      </c>
      <c r="U950" s="35">
        <f t="shared" si="226"/>
        <v>1135753.6800000002</v>
      </c>
      <c r="V950" s="39" t="str">
        <f t="shared" si="227"/>
        <v>&lt;15 days</v>
      </c>
      <c r="W950" s="39">
        <f t="shared" si="228"/>
        <v>1</v>
      </c>
      <c r="X950" s="135" t="str">
        <f t="shared" si="229"/>
        <v>A</v>
      </c>
      <c r="Y950" s="39">
        <f t="shared" si="230"/>
        <v>7</v>
      </c>
      <c r="Z950" s="39">
        <f t="shared" si="231"/>
        <v>0</v>
      </c>
      <c r="AA950" s="119"/>
    </row>
    <row r="951" spans="1:27" x14ac:dyDescent="0.25">
      <c r="A951" s="34" t="s">
        <v>2958</v>
      </c>
      <c r="B951" s="36" t="s">
        <v>26</v>
      </c>
      <c r="C951" s="166" t="s">
        <v>257</v>
      </c>
      <c r="D951" s="166">
        <v>202</v>
      </c>
      <c r="E951" s="166" t="s">
        <v>3608</v>
      </c>
      <c r="F951" s="167" t="s">
        <v>3608</v>
      </c>
      <c r="G951" s="36" t="s">
        <v>165</v>
      </c>
      <c r="H951" s="36" t="s">
        <v>235</v>
      </c>
      <c r="I951" s="186">
        <v>2100</v>
      </c>
      <c r="J951" s="168">
        <v>62</v>
      </c>
      <c r="K951" s="133">
        <v>1</v>
      </c>
      <c r="L951" s="150">
        <v>512.78</v>
      </c>
      <c r="M951" s="133">
        <v>0</v>
      </c>
      <c r="N951" s="133">
        <v>0</v>
      </c>
      <c r="O951" s="130">
        <v>753</v>
      </c>
      <c r="P951" s="37">
        <f t="shared" si="232"/>
        <v>31792.359999999997</v>
      </c>
      <c r="Q951" s="38">
        <f t="shared" si="222"/>
        <v>95.491367861885792</v>
      </c>
      <c r="R951" s="35">
        <f t="shared" si="223"/>
        <v>0</v>
      </c>
      <c r="S951" s="35">
        <f t="shared" si="224"/>
        <v>0</v>
      </c>
      <c r="T951" s="139">
        <f t="shared" si="225"/>
        <v>512.78</v>
      </c>
      <c r="U951" s="35">
        <f t="shared" si="226"/>
        <v>386123.33999999997</v>
      </c>
      <c r="V951" s="39" t="str">
        <f t="shared" si="227"/>
        <v>Order specific</v>
      </c>
      <c r="W951" s="39" t="str">
        <f t="shared" si="228"/>
        <v>Order specific</v>
      </c>
      <c r="X951" s="135" t="str">
        <f t="shared" si="229"/>
        <v>A</v>
      </c>
      <c r="Y951" s="39" t="str">
        <f t="shared" si="230"/>
        <v/>
      </c>
      <c r="Z951" s="39">
        <f t="shared" si="231"/>
        <v>0</v>
      </c>
      <c r="AA951" s="119"/>
    </row>
    <row r="952" spans="1:27" x14ac:dyDescent="0.25">
      <c r="A952" s="34" t="s">
        <v>2959</v>
      </c>
      <c r="B952" s="36" t="s">
        <v>26</v>
      </c>
      <c r="C952" s="166" t="s">
        <v>257</v>
      </c>
      <c r="D952" s="166">
        <v>202</v>
      </c>
      <c r="E952" s="166" t="s">
        <v>3608</v>
      </c>
      <c r="F952" s="167" t="s">
        <v>3608</v>
      </c>
      <c r="G952" s="36" t="s">
        <v>165</v>
      </c>
      <c r="H952" s="36" t="s">
        <v>235</v>
      </c>
      <c r="I952" s="186">
        <v>2100</v>
      </c>
      <c r="J952" s="168">
        <v>8</v>
      </c>
      <c r="K952" s="133">
        <v>0</v>
      </c>
      <c r="L952" s="150">
        <v>546.4</v>
      </c>
      <c r="M952" s="133">
        <v>0</v>
      </c>
      <c r="N952" s="133">
        <v>0</v>
      </c>
      <c r="O952" s="130">
        <v>61</v>
      </c>
      <c r="P952" s="37">
        <f t="shared" si="232"/>
        <v>4371.2</v>
      </c>
      <c r="Q952" s="38">
        <f t="shared" si="222"/>
        <v>370.98360655737707</v>
      </c>
      <c r="R952" s="35">
        <f t="shared" si="223"/>
        <v>0</v>
      </c>
      <c r="S952" s="35">
        <f t="shared" si="224"/>
        <v>0</v>
      </c>
      <c r="T952" s="139">
        <f t="shared" si="225"/>
        <v>0</v>
      </c>
      <c r="U952" s="35">
        <f t="shared" si="226"/>
        <v>33330.400000000001</v>
      </c>
      <c r="V952" s="39" t="str">
        <f t="shared" si="227"/>
        <v>Order specific</v>
      </c>
      <c r="W952" s="39" t="str">
        <f t="shared" si="228"/>
        <v>Order specific</v>
      </c>
      <c r="X952" s="135" t="str">
        <f t="shared" si="229"/>
        <v>B</v>
      </c>
      <c r="Y952" s="39" t="str">
        <f t="shared" si="230"/>
        <v/>
      </c>
      <c r="Z952" s="39">
        <f t="shared" si="231"/>
        <v>0</v>
      </c>
      <c r="AA952" s="119"/>
    </row>
    <row r="953" spans="1:27" x14ac:dyDescent="0.25">
      <c r="A953" s="34" t="s">
        <v>2960</v>
      </c>
      <c r="B953" s="36" t="s">
        <v>26</v>
      </c>
      <c r="C953" s="166" t="s">
        <v>257</v>
      </c>
      <c r="D953" s="166">
        <v>202</v>
      </c>
      <c r="E953" s="166" t="s">
        <v>3608</v>
      </c>
      <c r="F953" s="167" t="s">
        <v>3608</v>
      </c>
      <c r="G953" s="36" t="s">
        <v>165</v>
      </c>
      <c r="H953" s="36" t="s">
        <v>235</v>
      </c>
      <c r="I953" s="186">
        <v>2100</v>
      </c>
      <c r="J953" s="168">
        <v>2</v>
      </c>
      <c r="K953" s="133">
        <v>0</v>
      </c>
      <c r="L953" s="150">
        <v>571.91999999999996</v>
      </c>
      <c r="M953" s="133">
        <v>0</v>
      </c>
      <c r="N953" s="133">
        <v>0</v>
      </c>
      <c r="O953" s="130">
        <v>21</v>
      </c>
      <c r="P953" s="37">
        <f t="shared" si="232"/>
        <v>1143.8399999999999</v>
      </c>
      <c r="Q953" s="38">
        <f t="shared" si="222"/>
        <v>139.04761904761904</v>
      </c>
      <c r="R953" s="35">
        <f t="shared" si="223"/>
        <v>0</v>
      </c>
      <c r="S953" s="35">
        <f t="shared" si="224"/>
        <v>0</v>
      </c>
      <c r="T953" s="139">
        <f t="shared" si="225"/>
        <v>0</v>
      </c>
      <c r="U953" s="35">
        <f t="shared" si="226"/>
        <v>12010.32</v>
      </c>
      <c r="V953" s="39" t="str">
        <f t="shared" si="227"/>
        <v>Order specific</v>
      </c>
      <c r="W953" s="39" t="str">
        <f t="shared" si="228"/>
        <v>Order specific</v>
      </c>
      <c r="X953" s="135" t="str">
        <f t="shared" si="229"/>
        <v>B</v>
      </c>
      <c r="Y953" s="39" t="str">
        <f t="shared" si="230"/>
        <v/>
      </c>
      <c r="Z953" s="39">
        <f t="shared" si="231"/>
        <v>0</v>
      </c>
      <c r="AA953" s="119"/>
    </row>
    <row r="954" spans="1:27" x14ac:dyDescent="0.25">
      <c r="A954" s="34" t="s">
        <v>1493</v>
      </c>
      <c r="B954" s="36" t="s">
        <v>1494</v>
      </c>
      <c r="C954" s="166" t="s">
        <v>197</v>
      </c>
      <c r="D954" s="166">
        <v>202</v>
      </c>
      <c r="E954" s="166" t="s">
        <v>3608</v>
      </c>
      <c r="F954" s="167" t="s">
        <v>3608</v>
      </c>
      <c r="G954" s="36" t="s">
        <v>249</v>
      </c>
      <c r="H954" s="36" t="s">
        <v>249</v>
      </c>
      <c r="I954" s="186" t="s">
        <v>197</v>
      </c>
      <c r="J954" s="168">
        <v>6</v>
      </c>
      <c r="K954" s="133">
        <v>0</v>
      </c>
      <c r="L954" s="150">
        <v>138</v>
      </c>
      <c r="M954" s="133">
        <v>0</v>
      </c>
      <c r="N954" s="133">
        <v>0</v>
      </c>
      <c r="O954" s="130">
        <v>283</v>
      </c>
      <c r="P954" s="37">
        <f t="shared" si="232"/>
        <v>828</v>
      </c>
      <c r="Q954" s="38">
        <f t="shared" si="222"/>
        <v>2.579505300353357</v>
      </c>
      <c r="R954" s="35">
        <f t="shared" si="223"/>
        <v>0</v>
      </c>
      <c r="S954" s="35">
        <f t="shared" si="224"/>
        <v>0</v>
      </c>
      <c r="T954" s="139">
        <f t="shared" si="225"/>
        <v>0</v>
      </c>
      <c r="U954" s="35">
        <f t="shared" si="226"/>
        <v>39054</v>
      </c>
      <c r="V954" s="39" t="str">
        <f t="shared" si="227"/>
        <v>&lt;15 days</v>
      </c>
      <c r="W954" s="39">
        <f t="shared" si="228"/>
        <v>2</v>
      </c>
      <c r="X954" s="135" t="str">
        <f t="shared" si="229"/>
        <v>C</v>
      </c>
      <c r="Y954" s="39">
        <f t="shared" si="230"/>
        <v>14</v>
      </c>
      <c r="Z954" s="39">
        <f t="shared" si="231"/>
        <v>0</v>
      </c>
      <c r="AA954" s="119"/>
    </row>
    <row r="955" spans="1:27" x14ac:dyDescent="0.25">
      <c r="A955" s="34" t="s">
        <v>1495</v>
      </c>
      <c r="B955" s="36" t="s">
        <v>1496</v>
      </c>
      <c r="C955" s="166" t="s">
        <v>197</v>
      </c>
      <c r="D955" s="166">
        <v>202</v>
      </c>
      <c r="E955" s="166" t="s">
        <v>3608</v>
      </c>
      <c r="F955" s="167" t="s">
        <v>3608</v>
      </c>
      <c r="G955" s="36" t="s">
        <v>249</v>
      </c>
      <c r="H955" s="36" t="s">
        <v>249</v>
      </c>
      <c r="I955" s="186" t="s">
        <v>197</v>
      </c>
      <c r="J955" s="168">
        <v>16</v>
      </c>
      <c r="K955" s="133">
        <v>0</v>
      </c>
      <c r="L955" s="150">
        <v>138</v>
      </c>
      <c r="M955" s="133">
        <v>0</v>
      </c>
      <c r="N955" s="133">
        <v>0</v>
      </c>
      <c r="O955" s="130">
        <v>569</v>
      </c>
      <c r="P955" s="37">
        <f t="shared" si="232"/>
        <v>2208</v>
      </c>
      <c r="Q955" s="38">
        <f t="shared" si="222"/>
        <v>3.8488576449912126</v>
      </c>
      <c r="R955" s="35">
        <f t="shared" si="223"/>
        <v>0</v>
      </c>
      <c r="S955" s="35">
        <f t="shared" si="224"/>
        <v>0</v>
      </c>
      <c r="T955" s="139">
        <f t="shared" si="225"/>
        <v>0</v>
      </c>
      <c r="U955" s="35">
        <f t="shared" si="226"/>
        <v>78522</v>
      </c>
      <c r="V955" s="39" t="str">
        <f t="shared" si="227"/>
        <v>&lt;15 days</v>
      </c>
      <c r="W955" s="39">
        <f t="shared" si="228"/>
        <v>2</v>
      </c>
      <c r="X955" s="135" t="str">
        <f t="shared" si="229"/>
        <v>B</v>
      </c>
      <c r="Y955" s="39">
        <f t="shared" si="230"/>
        <v>14</v>
      </c>
      <c r="Z955" s="39">
        <f t="shared" si="231"/>
        <v>0</v>
      </c>
      <c r="AA955" s="119"/>
    </row>
    <row r="956" spans="1:27" x14ac:dyDescent="0.25">
      <c r="A956" s="34" t="s">
        <v>1497</v>
      </c>
      <c r="B956" s="36" t="s">
        <v>1498</v>
      </c>
      <c r="C956" s="166" t="s">
        <v>197</v>
      </c>
      <c r="D956" s="166">
        <v>212</v>
      </c>
      <c r="E956" s="166" t="s">
        <v>3608</v>
      </c>
      <c r="F956" s="167" t="s">
        <v>3608</v>
      </c>
      <c r="G956" s="36" t="s">
        <v>249</v>
      </c>
      <c r="H956" s="36" t="s">
        <v>249</v>
      </c>
      <c r="I956" s="186" t="s">
        <v>197</v>
      </c>
      <c r="J956" s="168">
        <v>56</v>
      </c>
      <c r="K956" s="133">
        <v>0</v>
      </c>
      <c r="L956" s="150">
        <v>10.07</v>
      </c>
      <c r="M956" s="133">
        <v>0</v>
      </c>
      <c r="N956" s="133">
        <v>0</v>
      </c>
      <c r="O956" s="130">
        <v>4388</v>
      </c>
      <c r="P956" s="37">
        <f t="shared" si="232"/>
        <v>563.92000000000007</v>
      </c>
      <c r="Q956" s="38">
        <f t="shared" si="222"/>
        <v>1.3309024612579763</v>
      </c>
      <c r="R956" s="35">
        <f t="shared" si="223"/>
        <v>0</v>
      </c>
      <c r="S956" s="35">
        <f t="shared" si="224"/>
        <v>0</v>
      </c>
      <c r="T956" s="139">
        <f t="shared" si="225"/>
        <v>0</v>
      </c>
      <c r="U956" s="35">
        <f t="shared" si="226"/>
        <v>44187.16</v>
      </c>
      <c r="V956" s="39" t="str">
        <f t="shared" si="227"/>
        <v>&lt;15 days</v>
      </c>
      <c r="W956" s="39">
        <f t="shared" si="228"/>
        <v>2</v>
      </c>
      <c r="X956" s="135" t="str">
        <f t="shared" si="229"/>
        <v>C</v>
      </c>
      <c r="Y956" s="39">
        <f t="shared" si="230"/>
        <v>14</v>
      </c>
      <c r="Z956" s="39">
        <f t="shared" si="231"/>
        <v>0</v>
      </c>
      <c r="AA956" s="119"/>
    </row>
    <row r="957" spans="1:27" x14ac:dyDescent="0.25">
      <c r="A957" s="34" t="s">
        <v>1499</v>
      </c>
      <c r="B957" s="36" t="s">
        <v>665</v>
      </c>
      <c r="C957" s="166" t="s">
        <v>419</v>
      </c>
      <c r="D957" s="166">
        <v>212</v>
      </c>
      <c r="E957" s="166" t="s">
        <v>3608</v>
      </c>
      <c r="F957" s="167" t="s">
        <v>3608</v>
      </c>
      <c r="G957" s="36" t="s">
        <v>165</v>
      </c>
      <c r="H957" s="36" t="s">
        <v>235</v>
      </c>
      <c r="I957" s="186">
        <v>2100</v>
      </c>
      <c r="J957" s="168">
        <v>186</v>
      </c>
      <c r="K957" s="133">
        <v>0</v>
      </c>
      <c r="L957" s="150">
        <v>5</v>
      </c>
      <c r="M957" s="133">
        <v>0</v>
      </c>
      <c r="N957" s="133">
        <v>0</v>
      </c>
      <c r="O957" s="130">
        <v>686</v>
      </c>
      <c r="P957" s="37">
        <f t="shared" si="232"/>
        <v>930</v>
      </c>
      <c r="Q957" s="38">
        <f t="shared" si="222"/>
        <v>29.795918367346935</v>
      </c>
      <c r="R957" s="35">
        <f t="shared" si="223"/>
        <v>0</v>
      </c>
      <c r="S957" s="35">
        <f t="shared" si="224"/>
        <v>0</v>
      </c>
      <c r="T957" s="139">
        <f t="shared" si="225"/>
        <v>0</v>
      </c>
      <c r="U957" s="35">
        <f t="shared" si="226"/>
        <v>3430</v>
      </c>
      <c r="V957" s="39" t="str">
        <f t="shared" si="227"/>
        <v>Order specific</v>
      </c>
      <c r="W957" s="39" t="str">
        <f t="shared" si="228"/>
        <v>Order specific</v>
      </c>
      <c r="X957" s="135" t="str">
        <f t="shared" si="229"/>
        <v>B</v>
      </c>
      <c r="Y957" s="39" t="str">
        <f t="shared" si="230"/>
        <v/>
      </c>
      <c r="Z957" s="39">
        <f t="shared" si="231"/>
        <v>0</v>
      </c>
      <c r="AA957" s="119"/>
    </row>
    <row r="958" spans="1:27" x14ac:dyDescent="0.25">
      <c r="A958" s="34" t="s">
        <v>1500</v>
      </c>
      <c r="B958" s="36" t="s">
        <v>441</v>
      </c>
      <c r="C958" s="166" t="s">
        <v>243</v>
      </c>
      <c r="D958" s="166">
        <v>202</v>
      </c>
      <c r="E958" s="166" t="s">
        <v>3608</v>
      </c>
      <c r="F958" s="167" t="s">
        <v>3608</v>
      </c>
      <c r="G958" s="36" t="s">
        <v>244</v>
      </c>
      <c r="H958" s="36" t="s">
        <v>2370</v>
      </c>
      <c r="I958" s="186">
        <v>2600</v>
      </c>
      <c r="J958" s="168">
        <v>206</v>
      </c>
      <c r="K958" s="133">
        <v>302</v>
      </c>
      <c r="L958" s="150">
        <v>7.05</v>
      </c>
      <c r="M958" s="133">
        <v>0</v>
      </c>
      <c r="N958" s="133">
        <v>100</v>
      </c>
      <c r="O958" s="130">
        <v>1633</v>
      </c>
      <c r="P958" s="37">
        <f t="shared" si="232"/>
        <v>1452.3</v>
      </c>
      <c r="Q958" s="38">
        <f t="shared" si="222"/>
        <v>41.573790569503984</v>
      </c>
      <c r="R958" s="35">
        <f t="shared" si="223"/>
        <v>0</v>
      </c>
      <c r="S958" s="35">
        <f t="shared" si="224"/>
        <v>352.5</v>
      </c>
      <c r="T958" s="139">
        <f t="shared" si="225"/>
        <v>2129.1</v>
      </c>
      <c r="U958" s="35">
        <f t="shared" si="226"/>
        <v>11512.65</v>
      </c>
      <c r="V958" s="39" t="str">
        <f t="shared" si="227"/>
        <v>&lt;90 days</v>
      </c>
      <c r="W958" s="39">
        <f t="shared" si="228"/>
        <v>2</v>
      </c>
      <c r="X958" s="135" t="str">
        <f t="shared" si="229"/>
        <v>B</v>
      </c>
      <c r="Y958" s="39">
        <f t="shared" si="230"/>
        <v>14</v>
      </c>
      <c r="Z958" s="39">
        <f t="shared" si="231"/>
        <v>635.73646345558996</v>
      </c>
      <c r="AA958" s="119"/>
    </row>
    <row r="959" spans="1:27" x14ac:dyDescent="0.25">
      <c r="A959" s="34" t="s">
        <v>1501</v>
      </c>
      <c r="B959" s="36" t="s">
        <v>1502</v>
      </c>
      <c r="C959" s="166" t="s">
        <v>197</v>
      </c>
      <c r="D959" s="166">
        <v>202</v>
      </c>
      <c r="E959" s="166" t="s">
        <v>3608</v>
      </c>
      <c r="F959" s="167" t="s">
        <v>3608</v>
      </c>
      <c r="G959" s="36" t="s">
        <v>249</v>
      </c>
      <c r="H959" s="36" t="s">
        <v>249</v>
      </c>
      <c r="I959" s="186" t="s">
        <v>197</v>
      </c>
      <c r="J959" s="168">
        <v>46</v>
      </c>
      <c r="K959" s="133">
        <v>0</v>
      </c>
      <c r="L959" s="150">
        <v>633.76</v>
      </c>
      <c r="M959" s="133">
        <v>0</v>
      </c>
      <c r="N959" s="133">
        <v>0</v>
      </c>
      <c r="O959" s="130">
        <v>753</v>
      </c>
      <c r="P959" s="37">
        <f t="shared" si="232"/>
        <v>29152.959999999999</v>
      </c>
      <c r="Q959" s="38">
        <f t="shared" si="222"/>
        <v>99.853917662682591</v>
      </c>
      <c r="R959" s="35">
        <f t="shared" si="223"/>
        <v>0</v>
      </c>
      <c r="S959" s="35">
        <f t="shared" si="224"/>
        <v>0</v>
      </c>
      <c r="T959" s="139">
        <f t="shared" si="225"/>
        <v>0</v>
      </c>
      <c r="U959" s="35">
        <f t="shared" si="226"/>
        <v>477221.27999999997</v>
      </c>
      <c r="V959" s="39" t="str">
        <f t="shared" si="227"/>
        <v>&gt;90 days</v>
      </c>
      <c r="W959" s="39">
        <f t="shared" si="228"/>
        <v>1</v>
      </c>
      <c r="X959" s="135" t="str">
        <f t="shared" si="229"/>
        <v>A</v>
      </c>
      <c r="Y959" s="39">
        <f t="shared" si="230"/>
        <v>7</v>
      </c>
      <c r="Z959" s="39">
        <f t="shared" si="231"/>
        <v>17892.116435142972</v>
      </c>
      <c r="AA959" s="119"/>
    </row>
    <row r="960" spans="1:27" x14ac:dyDescent="0.25">
      <c r="A960" s="34" t="s">
        <v>1503</v>
      </c>
      <c r="B960" s="36" t="s">
        <v>1504</v>
      </c>
      <c r="C960" s="166" t="s">
        <v>197</v>
      </c>
      <c r="D960" s="166">
        <v>202</v>
      </c>
      <c r="E960" s="166" t="s">
        <v>3608</v>
      </c>
      <c r="F960" s="167" t="s">
        <v>3608</v>
      </c>
      <c r="G960" s="36" t="s">
        <v>249</v>
      </c>
      <c r="H960" s="36" t="s">
        <v>249</v>
      </c>
      <c r="I960" s="186" t="s">
        <v>197</v>
      </c>
      <c r="J960" s="168">
        <v>1</v>
      </c>
      <c r="K960" s="133">
        <v>0</v>
      </c>
      <c r="L960" s="150">
        <v>685.53</v>
      </c>
      <c r="M960" s="133">
        <v>0</v>
      </c>
      <c r="N960" s="133">
        <v>0</v>
      </c>
      <c r="O960" s="130">
        <v>6</v>
      </c>
      <c r="P960" s="37">
        <f t="shared" si="232"/>
        <v>685.53</v>
      </c>
      <c r="Q960" s="38">
        <f t="shared" si="222"/>
        <v>2798.3333333333335</v>
      </c>
      <c r="R960" s="35">
        <f t="shared" si="223"/>
        <v>0</v>
      </c>
      <c r="S960" s="35">
        <f t="shared" si="224"/>
        <v>0</v>
      </c>
      <c r="T960" s="139">
        <f t="shared" si="225"/>
        <v>0</v>
      </c>
      <c r="U960" s="35">
        <f t="shared" si="226"/>
        <v>4113.18</v>
      </c>
      <c r="V960" s="39" t="str">
        <f t="shared" si="227"/>
        <v>&gt;90 days</v>
      </c>
      <c r="W960" s="39">
        <f t="shared" si="228"/>
        <v>3</v>
      </c>
      <c r="X960" s="135" t="str">
        <f t="shared" si="229"/>
        <v>C</v>
      </c>
      <c r="Y960" s="39">
        <f t="shared" si="230"/>
        <v>21</v>
      </c>
      <c r="Z960" s="39">
        <f t="shared" si="231"/>
        <v>449.05440543180464</v>
      </c>
      <c r="AA960" s="119"/>
    </row>
    <row r="961" spans="1:27" x14ac:dyDescent="0.25">
      <c r="A961" s="34" t="s">
        <v>1505</v>
      </c>
      <c r="B961" s="36" t="s">
        <v>1506</v>
      </c>
      <c r="C961" s="166" t="s">
        <v>197</v>
      </c>
      <c r="D961" s="166">
        <v>202</v>
      </c>
      <c r="E961" s="166" t="s">
        <v>3608</v>
      </c>
      <c r="F961" s="167" t="s">
        <v>3608</v>
      </c>
      <c r="G961" s="36" t="s">
        <v>249</v>
      </c>
      <c r="H961" s="36" t="s">
        <v>249</v>
      </c>
      <c r="I961" s="186" t="s">
        <v>197</v>
      </c>
      <c r="J961" s="168">
        <v>2</v>
      </c>
      <c r="K961" s="133">
        <v>0</v>
      </c>
      <c r="L961" s="150">
        <v>702.76</v>
      </c>
      <c r="M961" s="133">
        <v>0</v>
      </c>
      <c r="N961" s="133">
        <v>0</v>
      </c>
      <c r="O961" s="130">
        <v>39</v>
      </c>
      <c r="P961" s="37">
        <f t="shared" si="232"/>
        <v>1405.52</v>
      </c>
      <c r="Q961" s="38">
        <f t="shared" si="222"/>
        <v>9.3589743589743595</v>
      </c>
      <c r="R961" s="35">
        <f t="shared" si="223"/>
        <v>0</v>
      </c>
      <c r="S961" s="35">
        <f t="shared" si="224"/>
        <v>0</v>
      </c>
      <c r="T961" s="139">
        <f t="shared" si="225"/>
        <v>0</v>
      </c>
      <c r="U961" s="35">
        <f t="shared" si="226"/>
        <v>27407.64</v>
      </c>
      <c r="V961" s="39" t="str">
        <f t="shared" si="227"/>
        <v>&lt;15 days</v>
      </c>
      <c r="W961" s="39">
        <f t="shared" si="228"/>
        <v>2</v>
      </c>
      <c r="X961" s="135" t="str">
        <f t="shared" si="229"/>
        <v>B</v>
      </c>
      <c r="Y961" s="39">
        <f t="shared" si="230"/>
        <v>14</v>
      </c>
      <c r="Z961" s="39">
        <f t="shared" si="231"/>
        <v>0</v>
      </c>
      <c r="AA961" s="119"/>
    </row>
    <row r="962" spans="1:27" x14ac:dyDescent="0.25">
      <c r="A962" s="34" t="s">
        <v>1507</v>
      </c>
      <c r="B962" s="36" t="s">
        <v>1508</v>
      </c>
      <c r="C962" s="166" t="s">
        <v>257</v>
      </c>
      <c r="D962" s="166">
        <v>202</v>
      </c>
      <c r="E962" s="166" t="s">
        <v>3608</v>
      </c>
      <c r="F962" s="167" t="s">
        <v>3608</v>
      </c>
      <c r="G962" s="36" t="s">
        <v>165</v>
      </c>
      <c r="H962" s="36" t="s">
        <v>235</v>
      </c>
      <c r="I962" s="186">
        <v>2100</v>
      </c>
      <c r="J962" s="168">
        <v>12</v>
      </c>
      <c r="K962" s="133">
        <v>0</v>
      </c>
      <c r="L962" s="150">
        <v>112.38</v>
      </c>
      <c r="M962" s="133">
        <v>0</v>
      </c>
      <c r="N962" s="133">
        <v>0</v>
      </c>
      <c r="O962" s="130">
        <v>56</v>
      </c>
      <c r="P962" s="37">
        <f t="shared" si="232"/>
        <v>1348.56</v>
      </c>
      <c r="Q962" s="38">
        <f t="shared" ref="Q962:Q1025" si="233">+IF(O962=0,"",J961/O962*365)</f>
        <v>13.035714285714285</v>
      </c>
      <c r="R962" s="35">
        <f t="shared" ref="R962:R1025" si="234">+L962*M962</f>
        <v>0</v>
      </c>
      <c r="S962" s="35">
        <f t="shared" ref="S962:S1025" si="235">+L962*N962/2</f>
        <v>0</v>
      </c>
      <c r="T962" s="139">
        <f t="shared" ref="T962:T1025" si="236">+L962*K962</f>
        <v>0</v>
      </c>
      <c r="U962" s="35">
        <f t="shared" ref="U962:U1025" si="237">+L962*O962</f>
        <v>6293.28</v>
      </c>
      <c r="V962" s="39" t="str">
        <f t="shared" ref="V962:V1025" si="238">IF(G962="Order specific",G962,IF(O962="","Not moving",IF(Q962&lt;15,"&lt;15 days",IF(Q962&lt;30,"&lt;30 days",IF(Q962&lt;90,"&lt;90 days","&gt;90 days")))))</f>
        <v>Order specific</v>
      </c>
      <c r="W962" s="39" t="str">
        <f t="shared" ref="W962:W1025" si="239">IF(G962="Order specific",G962,IF(U962=0,4,IF(U962&gt;PERCENTILE(U:U,0.9),1,IF(U962&gt;PERCENTILE(U:U,0.6),2,3))))</f>
        <v>Order specific</v>
      </c>
      <c r="X962" s="135" t="str">
        <f t="shared" ref="X962:X1025" si="240">IF(P962=0,"D",IF(P962&gt;PERCENTILE(P:P,0.9),"A",IF(P962&gt;PERCENTILE(P:P,0.6),"B","C")))</f>
        <v>B</v>
      </c>
      <c r="Y962" s="39" t="str">
        <f t="shared" ref="Y962:Y1025" si="241">+IF(W962="Order Specific","",IF(W962=4,0,W962*7+IF(I962="Imported",14,0)))</f>
        <v/>
      </c>
      <c r="Z962" s="39">
        <f t="shared" ref="Z962:Z1025" si="242">(IF(Y962="",0,IF(Y962=0,P962,P962-IF(Q962&gt;Y962,P962/Q962*Y962,P962))))*66%</f>
        <v>0</v>
      </c>
      <c r="AA962" s="119"/>
    </row>
    <row r="963" spans="1:27" x14ac:dyDescent="0.25">
      <c r="A963" s="34" t="s">
        <v>1509</v>
      </c>
      <c r="B963" s="36" t="s">
        <v>1510</v>
      </c>
      <c r="C963" s="166" t="s">
        <v>257</v>
      </c>
      <c r="D963" s="166">
        <v>202</v>
      </c>
      <c r="E963" s="166" t="s">
        <v>3608</v>
      </c>
      <c r="F963" s="167" t="s">
        <v>3608</v>
      </c>
      <c r="G963" s="36" t="s">
        <v>165</v>
      </c>
      <c r="H963" s="36" t="s">
        <v>235</v>
      </c>
      <c r="I963" s="186">
        <v>2100</v>
      </c>
      <c r="J963" s="168">
        <v>13</v>
      </c>
      <c r="K963" s="133">
        <v>0</v>
      </c>
      <c r="L963" s="150">
        <v>138.58000000000001</v>
      </c>
      <c r="M963" s="133">
        <v>0</v>
      </c>
      <c r="N963" s="133">
        <v>0</v>
      </c>
      <c r="O963" s="130">
        <v>935</v>
      </c>
      <c r="P963" s="37">
        <f t="shared" ref="P963:P1026" si="243">+L963*J963</f>
        <v>1801.5400000000002</v>
      </c>
      <c r="Q963" s="38">
        <f t="shared" si="233"/>
        <v>4.6844919786096257</v>
      </c>
      <c r="R963" s="35">
        <f t="shared" si="234"/>
        <v>0</v>
      </c>
      <c r="S963" s="35">
        <f t="shared" si="235"/>
        <v>0</v>
      </c>
      <c r="T963" s="139">
        <f t="shared" si="236"/>
        <v>0</v>
      </c>
      <c r="U963" s="35">
        <f t="shared" si="237"/>
        <v>129572.30000000002</v>
      </c>
      <c r="V963" s="39" t="str">
        <f t="shared" si="238"/>
        <v>Order specific</v>
      </c>
      <c r="W963" s="39" t="str">
        <f t="shared" si="239"/>
        <v>Order specific</v>
      </c>
      <c r="X963" s="135" t="str">
        <f t="shared" si="240"/>
        <v>B</v>
      </c>
      <c r="Y963" s="39" t="str">
        <f t="shared" si="241"/>
        <v/>
      </c>
      <c r="Z963" s="39">
        <f t="shared" si="242"/>
        <v>0</v>
      </c>
      <c r="AA963" s="119"/>
    </row>
    <row r="964" spans="1:27" x14ac:dyDescent="0.25">
      <c r="A964" s="34" t="s">
        <v>1511</v>
      </c>
      <c r="B964" s="36" t="s">
        <v>1512</v>
      </c>
      <c r="C964" s="166" t="s">
        <v>257</v>
      </c>
      <c r="D964" s="166">
        <v>202</v>
      </c>
      <c r="E964" s="166" t="s">
        <v>3608</v>
      </c>
      <c r="F964" s="167" t="s">
        <v>3608</v>
      </c>
      <c r="G964" s="36" t="s">
        <v>165</v>
      </c>
      <c r="H964" s="36" t="s">
        <v>235</v>
      </c>
      <c r="I964" s="186">
        <v>2100</v>
      </c>
      <c r="J964" s="168">
        <v>3</v>
      </c>
      <c r="K964" s="133">
        <v>0</v>
      </c>
      <c r="L964" s="150">
        <v>154.63999999999999</v>
      </c>
      <c r="M964" s="133">
        <v>0</v>
      </c>
      <c r="N964" s="133">
        <v>0</v>
      </c>
      <c r="O964" s="130">
        <v>126</v>
      </c>
      <c r="P964" s="37">
        <f t="shared" si="243"/>
        <v>463.91999999999996</v>
      </c>
      <c r="Q964" s="38">
        <f t="shared" si="233"/>
        <v>37.658730158730158</v>
      </c>
      <c r="R964" s="35">
        <f t="shared" si="234"/>
        <v>0</v>
      </c>
      <c r="S964" s="35">
        <f t="shared" si="235"/>
        <v>0</v>
      </c>
      <c r="T964" s="139">
        <f t="shared" si="236"/>
        <v>0</v>
      </c>
      <c r="U964" s="35">
        <f t="shared" si="237"/>
        <v>19484.64</v>
      </c>
      <c r="V964" s="39" t="str">
        <f t="shared" si="238"/>
        <v>Order specific</v>
      </c>
      <c r="W964" s="39" t="str">
        <f t="shared" si="239"/>
        <v>Order specific</v>
      </c>
      <c r="X964" s="135" t="str">
        <f t="shared" si="240"/>
        <v>C</v>
      </c>
      <c r="Y964" s="39" t="str">
        <f t="shared" si="241"/>
        <v/>
      </c>
      <c r="Z964" s="39">
        <f t="shared" si="242"/>
        <v>0</v>
      </c>
      <c r="AA964" s="119"/>
    </row>
    <row r="965" spans="1:27" x14ac:dyDescent="0.25">
      <c r="A965" s="34" t="s">
        <v>2961</v>
      </c>
      <c r="B965" s="36" t="s">
        <v>423</v>
      </c>
      <c r="C965" s="166" t="s">
        <v>240</v>
      </c>
      <c r="D965" s="166">
        <v>202</v>
      </c>
      <c r="E965" s="166" t="s">
        <v>3608</v>
      </c>
      <c r="F965" s="167" t="s">
        <v>3608</v>
      </c>
      <c r="G965" s="36" t="s">
        <v>165</v>
      </c>
      <c r="H965" s="36" t="s">
        <v>235</v>
      </c>
      <c r="I965" s="186">
        <v>2100</v>
      </c>
      <c r="J965" s="168">
        <v>63</v>
      </c>
      <c r="K965" s="133">
        <v>0</v>
      </c>
      <c r="L965" s="150">
        <v>26.8</v>
      </c>
      <c r="M965" s="133">
        <v>0</v>
      </c>
      <c r="N965" s="133">
        <v>0</v>
      </c>
      <c r="O965" s="130">
        <v>89</v>
      </c>
      <c r="P965" s="37">
        <f t="shared" si="243"/>
        <v>1688.4</v>
      </c>
      <c r="Q965" s="38">
        <f t="shared" si="233"/>
        <v>12.303370786516854</v>
      </c>
      <c r="R965" s="35">
        <f t="shared" si="234"/>
        <v>0</v>
      </c>
      <c r="S965" s="35">
        <f t="shared" si="235"/>
        <v>0</v>
      </c>
      <c r="T965" s="139">
        <f t="shared" si="236"/>
        <v>0</v>
      </c>
      <c r="U965" s="35">
        <f t="shared" si="237"/>
        <v>2385.2000000000003</v>
      </c>
      <c r="V965" s="39" t="str">
        <f t="shared" si="238"/>
        <v>Order specific</v>
      </c>
      <c r="W965" s="39" t="str">
        <f t="shared" si="239"/>
        <v>Order specific</v>
      </c>
      <c r="X965" s="135" t="str">
        <f t="shared" si="240"/>
        <v>B</v>
      </c>
      <c r="Y965" s="39" t="str">
        <f t="shared" si="241"/>
        <v/>
      </c>
      <c r="Z965" s="39">
        <f t="shared" si="242"/>
        <v>0</v>
      </c>
      <c r="AA965" s="119"/>
    </row>
    <row r="966" spans="1:27" x14ac:dyDescent="0.25">
      <c r="A966" s="34" t="s">
        <v>2962</v>
      </c>
      <c r="B966" s="36" t="s">
        <v>423</v>
      </c>
      <c r="C966" s="166" t="s">
        <v>240</v>
      </c>
      <c r="D966" s="166">
        <v>202</v>
      </c>
      <c r="E966" s="166" t="s">
        <v>3608</v>
      </c>
      <c r="F966" s="167" t="s">
        <v>3608</v>
      </c>
      <c r="G966" s="36" t="s">
        <v>165</v>
      </c>
      <c r="H966" s="36" t="s">
        <v>235</v>
      </c>
      <c r="I966" s="186">
        <v>2100</v>
      </c>
      <c r="J966" s="168">
        <v>61</v>
      </c>
      <c r="K966" s="133">
        <v>0</v>
      </c>
      <c r="L966" s="150">
        <v>28.13</v>
      </c>
      <c r="M966" s="133">
        <v>0</v>
      </c>
      <c r="N966" s="133">
        <v>0</v>
      </c>
      <c r="O966" s="130">
        <v>91</v>
      </c>
      <c r="P966" s="37">
        <f t="shared" si="243"/>
        <v>1715.9299999999998</v>
      </c>
      <c r="Q966" s="38">
        <f t="shared" si="233"/>
        <v>252.69230769230768</v>
      </c>
      <c r="R966" s="35">
        <f t="shared" si="234"/>
        <v>0</v>
      </c>
      <c r="S966" s="35">
        <f t="shared" si="235"/>
        <v>0</v>
      </c>
      <c r="T966" s="139">
        <f t="shared" si="236"/>
        <v>0</v>
      </c>
      <c r="U966" s="35">
        <f t="shared" si="237"/>
        <v>2559.83</v>
      </c>
      <c r="V966" s="39" t="str">
        <f t="shared" si="238"/>
        <v>Order specific</v>
      </c>
      <c r="W966" s="39" t="str">
        <f t="shared" si="239"/>
        <v>Order specific</v>
      </c>
      <c r="X966" s="135" t="str">
        <f t="shared" si="240"/>
        <v>B</v>
      </c>
      <c r="Y966" s="39" t="str">
        <f t="shared" si="241"/>
        <v/>
      </c>
      <c r="Z966" s="39">
        <f t="shared" si="242"/>
        <v>0</v>
      </c>
      <c r="AA966" s="119"/>
    </row>
    <row r="967" spans="1:27" x14ac:dyDescent="0.25">
      <c r="A967" s="34" t="s">
        <v>1513</v>
      </c>
      <c r="B967" s="36" t="s">
        <v>1514</v>
      </c>
      <c r="C967" s="166" t="s">
        <v>197</v>
      </c>
      <c r="D967" s="166">
        <v>202</v>
      </c>
      <c r="E967" s="166" t="s">
        <v>3608</v>
      </c>
      <c r="F967" s="167" t="s">
        <v>3608</v>
      </c>
      <c r="G967" s="36" t="s">
        <v>249</v>
      </c>
      <c r="H967" s="36" t="s">
        <v>249</v>
      </c>
      <c r="I967" s="186" t="s">
        <v>197</v>
      </c>
      <c r="J967" s="168">
        <v>22</v>
      </c>
      <c r="K967" s="133">
        <v>0</v>
      </c>
      <c r="L967" s="150">
        <v>76.77</v>
      </c>
      <c r="M967" s="133">
        <v>0</v>
      </c>
      <c r="N967" s="133">
        <v>0</v>
      </c>
      <c r="O967" s="130">
        <v>341</v>
      </c>
      <c r="P967" s="37">
        <f t="shared" si="243"/>
        <v>1688.9399999999998</v>
      </c>
      <c r="Q967" s="38">
        <f t="shared" si="233"/>
        <v>65.293255131964813</v>
      </c>
      <c r="R967" s="35">
        <f t="shared" si="234"/>
        <v>0</v>
      </c>
      <c r="S967" s="35">
        <f t="shared" si="235"/>
        <v>0</v>
      </c>
      <c r="T967" s="139">
        <f t="shared" si="236"/>
        <v>0</v>
      </c>
      <c r="U967" s="35">
        <f t="shared" si="237"/>
        <v>26178.57</v>
      </c>
      <c r="V967" s="39" t="str">
        <f t="shared" si="238"/>
        <v>&lt;90 days</v>
      </c>
      <c r="W967" s="39">
        <f t="shared" si="239"/>
        <v>2</v>
      </c>
      <c r="X967" s="135" t="str">
        <f t="shared" si="240"/>
        <v>B</v>
      </c>
      <c r="Y967" s="39">
        <f t="shared" si="241"/>
        <v>14</v>
      </c>
      <c r="Z967" s="39">
        <f t="shared" si="242"/>
        <v>875.68940922524143</v>
      </c>
      <c r="AA967" s="119"/>
    </row>
    <row r="968" spans="1:27" x14ac:dyDescent="0.25">
      <c r="A968" s="34" t="s">
        <v>1515</v>
      </c>
      <c r="B968" s="36" t="s">
        <v>543</v>
      </c>
      <c r="C968" s="166" t="s">
        <v>257</v>
      </c>
      <c r="D968" s="166">
        <v>105</v>
      </c>
      <c r="E968" s="166" t="s">
        <v>3608</v>
      </c>
      <c r="F968" s="167" t="s">
        <v>3608</v>
      </c>
      <c r="G968" s="36" t="s">
        <v>165</v>
      </c>
      <c r="H968" s="36" t="s">
        <v>235</v>
      </c>
      <c r="I968" s="186">
        <v>2100</v>
      </c>
      <c r="J968" s="168">
        <v>120</v>
      </c>
      <c r="K968" s="133">
        <v>0</v>
      </c>
      <c r="L968" s="150">
        <v>151.51</v>
      </c>
      <c r="M968" s="133">
        <v>0</v>
      </c>
      <c r="N968" s="133">
        <v>0</v>
      </c>
      <c r="O968" s="130">
        <v>216</v>
      </c>
      <c r="P968" s="37">
        <f t="shared" si="243"/>
        <v>18181.199999999997</v>
      </c>
      <c r="Q968" s="38">
        <f t="shared" si="233"/>
        <v>37.175925925925924</v>
      </c>
      <c r="R968" s="35">
        <f t="shared" si="234"/>
        <v>0</v>
      </c>
      <c r="S968" s="35">
        <f t="shared" si="235"/>
        <v>0</v>
      </c>
      <c r="T968" s="139">
        <f t="shared" si="236"/>
        <v>0</v>
      </c>
      <c r="U968" s="35">
        <f t="shared" si="237"/>
        <v>32726.159999999996</v>
      </c>
      <c r="V968" s="39" t="str">
        <f t="shared" si="238"/>
        <v>Order specific</v>
      </c>
      <c r="W968" s="39" t="str">
        <f t="shared" si="239"/>
        <v>Order specific</v>
      </c>
      <c r="X968" s="135" t="str">
        <f t="shared" si="240"/>
        <v>A</v>
      </c>
      <c r="Y968" s="39" t="str">
        <f t="shared" si="241"/>
        <v/>
      </c>
      <c r="Z968" s="39">
        <f t="shared" si="242"/>
        <v>0</v>
      </c>
      <c r="AA968" s="119"/>
    </row>
    <row r="969" spans="1:27" x14ac:dyDescent="0.25">
      <c r="A969" s="34" t="s">
        <v>2963</v>
      </c>
      <c r="B969" s="36" t="s">
        <v>1516</v>
      </c>
      <c r="C969" s="166" t="s">
        <v>243</v>
      </c>
      <c r="D969" s="166">
        <v>219</v>
      </c>
      <c r="E969" s="166" t="s">
        <v>3608</v>
      </c>
      <c r="F969" s="167" t="s">
        <v>3608</v>
      </c>
      <c r="G969" s="36" t="s">
        <v>244</v>
      </c>
      <c r="H969" s="36" t="s">
        <v>2370</v>
      </c>
      <c r="I969" s="186">
        <v>2600</v>
      </c>
      <c r="J969" s="168">
        <v>150</v>
      </c>
      <c r="K969" s="133">
        <v>250</v>
      </c>
      <c r="L969" s="150">
        <v>7.38</v>
      </c>
      <c r="M969" s="133">
        <v>0</v>
      </c>
      <c r="N969" s="133">
        <v>100</v>
      </c>
      <c r="O969" s="130">
        <v>0</v>
      </c>
      <c r="P969" s="37">
        <f t="shared" si="243"/>
        <v>1107</v>
      </c>
      <c r="Q969" s="38" t="str">
        <f t="shared" si="233"/>
        <v/>
      </c>
      <c r="R969" s="35">
        <f t="shared" si="234"/>
        <v>0</v>
      </c>
      <c r="S969" s="35">
        <f t="shared" si="235"/>
        <v>369</v>
      </c>
      <c r="T969" s="139">
        <f t="shared" si="236"/>
        <v>1845</v>
      </c>
      <c r="U969" s="35">
        <f t="shared" si="237"/>
        <v>0</v>
      </c>
      <c r="V969" s="39" t="str">
        <f t="shared" si="238"/>
        <v>&gt;90 days</v>
      </c>
      <c r="W969" s="39">
        <f t="shared" si="239"/>
        <v>4</v>
      </c>
      <c r="X969" s="135" t="str">
        <f t="shared" si="240"/>
        <v>B</v>
      </c>
      <c r="Y969" s="39">
        <f t="shared" si="241"/>
        <v>0</v>
      </c>
      <c r="Z969" s="39">
        <f t="shared" si="242"/>
        <v>730.62</v>
      </c>
      <c r="AA969" s="119"/>
    </row>
    <row r="970" spans="1:27" x14ac:dyDescent="0.25">
      <c r="A970" s="34" t="s">
        <v>2964</v>
      </c>
      <c r="B970" s="36" t="s">
        <v>1517</v>
      </c>
      <c r="C970" s="166" t="s">
        <v>243</v>
      </c>
      <c r="D970" s="166">
        <v>219</v>
      </c>
      <c r="E970" s="166" t="s">
        <v>3608</v>
      </c>
      <c r="F970" s="167" t="s">
        <v>3608</v>
      </c>
      <c r="G970" s="36" t="s">
        <v>244</v>
      </c>
      <c r="H970" s="36" t="s">
        <v>2370</v>
      </c>
      <c r="I970" s="186">
        <v>2600</v>
      </c>
      <c r="J970" s="168">
        <v>100</v>
      </c>
      <c r="K970" s="133">
        <v>100</v>
      </c>
      <c r="L970" s="150">
        <v>9.84</v>
      </c>
      <c r="M970" s="133">
        <v>0</v>
      </c>
      <c r="N970" s="133">
        <v>50</v>
      </c>
      <c r="O970" s="130">
        <v>0</v>
      </c>
      <c r="P970" s="37">
        <f t="shared" si="243"/>
        <v>984</v>
      </c>
      <c r="Q970" s="38" t="str">
        <f t="shared" si="233"/>
        <v/>
      </c>
      <c r="R970" s="35">
        <f t="shared" si="234"/>
        <v>0</v>
      </c>
      <c r="S970" s="35">
        <f t="shared" si="235"/>
        <v>246</v>
      </c>
      <c r="T970" s="139">
        <f t="shared" si="236"/>
        <v>984</v>
      </c>
      <c r="U970" s="35">
        <f t="shared" si="237"/>
        <v>0</v>
      </c>
      <c r="V970" s="39" t="str">
        <f t="shared" si="238"/>
        <v>&gt;90 days</v>
      </c>
      <c r="W970" s="39">
        <f t="shared" si="239"/>
        <v>4</v>
      </c>
      <c r="X970" s="135" t="str">
        <f t="shared" si="240"/>
        <v>B</v>
      </c>
      <c r="Y970" s="39">
        <f t="shared" si="241"/>
        <v>0</v>
      </c>
      <c r="Z970" s="39">
        <f t="shared" si="242"/>
        <v>649.44000000000005</v>
      </c>
      <c r="AA970" s="119"/>
    </row>
    <row r="971" spans="1:27" x14ac:dyDescent="0.25">
      <c r="A971" s="34" t="s">
        <v>2965</v>
      </c>
      <c r="B971" s="36" t="s">
        <v>1518</v>
      </c>
      <c r="C971" s="166" t="s">
        <v>243</v>
      </c>
      <c r="D971" s="166">
        <v>219</v>
      </c>
      <c r="E971" s="166" t="s">
        <v>3608</v>
      </c>
      <c r="F971" s="167" t="s">
        <v>3608</v>
      </c>
      <c r="G971" s="36" t="s">
        <v>244</v>
      </c>
      <c r="H971" s="36" t="s">
        <v>2370</v>
      </c>
      <c r="I971" s="186">
        <v>2600</v>
      </c>
      <c r="J971" s="168">
        <v>100</v>
      </c>
      <c r="K971" s="133">
        <v>250</v>
      </c>
      <c r="L971" s="150">
        <v>1.64</v>
      </c>
      <c r="M971" s="133">
        <v>0</v>
      </c>
      <c r="N971" s="133">
        <v>50</v>
      </c>
      <c r="O971" s="130">
        <v>0</v>
      </c>
      <c r="P971" s="37">
        <f t="shared" si="243"/>
        <v>164</v>
      </c>
      <c r="Q971" s="38" t="str">
        <f t="shared" si="233"/>
        <v/>
      </c>
      <c r="R971" s="35">
        <f t="shared" si="234"/>
        <v>0</v>
      </c>
      <c r="S971" s="35">
        <f t="shared" si="235"/>
        <v>41</v>
      </c>
      <c r="T971" s="139">
        <f t="shared" si="236"/>
        <v>410</v>
      </c>
      <c r="U971" s="35">
        <f t="shared" si="237"/>
        <v>0</v>
      </c>
      <c r="V971" s="39" t="str">
        <f t="shared" si="238"/>
        <v>&gt;90 days</v>
      </c>
      <c r="W971" s="39">
        <f t="shared" si="239"/>
        <v>4</v>
      </c>
      <c r="X971" s="135" t="str">
        <f t="shared" si="240"/>
        <v>C</v>
      </c>
      <c r="Y971" s="39">
        <f t="shared" si="241"/>
        <v>0</v>
      </c>
      <c r="Z971" s="39">
        <f t="shared" si="242"/>
        <v>108.24000000000001</v>
      </c>
      <c r="AA971" s="119"/>
    </row>
    <row r="972" spans="1:27" x14ac:dyDescent="0.25">
      <c r="A972" s="34" t="s">
        <v>1519</v>
      </c>
      <c r="B972" s="36" t="s">
        <v>441</v>
      </c>
      <c r="C972" s="166" t="s">
        <v>419</v>
      </c>
      <c r="D972" s="166">
        <v>202</v>
      </c>
      <c r="E972" s="166" t="s">
        <v>3608</v>
      </c>
      <c r="F972" s="167" t="s">
        <v>3608</v>
      </c>
      <c r="G972" s="36" t="s">
        <v>165</v>
      </c>
      <c r="H972" s="36" t="s">
        <v>235</v>
      </c>
      <c r="I972" s="186">
        <v>2100</v>
      </c>
      <c r="J972" s="168">
        <v>12</v>
      </c>
      <c r="K972" s="133">
        <v>8</v>
      </c>
      <c r="L972" s="150">
        <v>11.02</v>
      </c>
      <c r="M972" s="133">
        <v>0</v>
      </c>
      <c r="N972" s="133">
        <v>0</v>
      </c>
      <c r="O972" s="130">
        <v>23</v>
      </c>
      <c r="P972" s="37">
        <f t="shared" si="243"/>
        <v>132.24</v>
      </c>
      <c r="Q972" s="38">
        <f t="shared" si="233"/>
        <v>1586.9565217391303</v>
      </c>
      <c r="R972" s="35">
        <f t="shared" si="234"/>
        <v>0</v>
      </c>
      <c r="S972" s="35">
        <f t="shared" si="235"/>
        <v>0</v>
      </c>
      <c r="T972" s="139">
        <f t="shared" si="236"/>
        <v>88.16</v>
      </c>
      <c r="U972" s="35">
        <f t="shared" si="237"/>
        <v>253.45999999999998</v>
      </c>
      <c r="V972" s="39" t="str">
        <f t="shared" si="238"/>
        <v>Order specific</v>
      </c>
      <c r="W972" s="39" t="str">
        <f t="shared" si="239"/>
        <v>Order specific</v>
      </c>
      <c r="X972" s="135" t="str">
        <f t="shared" si="240"/>
        <v>C</v>
      </c>
      <c r="Y972" s="39" t="str">
        <f t="shared" si="241"/>
        <v/>
      </c>
      <c r="Z972" s="39">
        <f t="shared" si="242"/>
        <v>0</v>
      </c>
      <c r="AA972" s="119"/>
    </row>
    <row r="973" spans="1:27" x14ac:dyDescent="0.25">
      <c r="A973" s="34" t="s">
        <v>2966</v>
      </c>
      <c r="B973" s="36" t="s">
        <v>1136</v>
      </c>
      <c r="C973" s="166" t="s">
        <v>419</v>
      </c>
      <c r="D973" s="166">
        <v>202</v>
      </c>
      <c r="E973" s="166" t="s">
        <v>3608</v>
      </c>
      <c r="F973" s="167" t="s">
        <v>3608</v>
      </c>
      <c r="G973" s="36" t="s">
        <v>165</v>
      </c>
      <c r="H973" s="36" t="s">
        <v>235</v>
      </c>
      <c r="I973" s="186">
        <v>2100</v>
      </c>
      <c r="J973" s="168">
        <v>16</v>
      </c>
      <c r="K973" s="133">
        <v>0</v>
      </c>
      <c r="L973" s="150">
        <v>102.05</v>
      </c>
      <c r="M973" s="133">
        <v>0</v>
      </c>
      <c r="N973" s="133">
        <v>0</v>
      </c>
      <c r="O973" s="130">
        <v>0</v>
      </c>
      <c r="P973" s="37">
        <f t="shared" si="243"/>
        <v>1632.8</v>
      </c>
      <c r="Q973" s="38" t="str">
        <f t="shared" si="233"/>
        <v/>
      </c>
      <c r="R973" s="35">
        <f t="shared" si="234"/>
        <v>0</v>
      </c>
      <c r="S973" s="35">
        <f t="shared" si="235"/>
        <v>0</v>
      </c>
      <c r="T973" s="139">
        <f t="shared" si="236"/>
        <v>0</v>
      </c>
      <c r="U973" s="35">
        <f t="shared" si="237"/>
        <v>0</v>
      </c>
      <c r="V973" s="39" t="str">
        <f t="shared" si="238"/>
        <v>Order specific</v>
      </c>
      <c r="W973" s="39" t="str">
        <f t="shared" si="239"/>
        <v>Order specific</v>
      </c>
      <c r="X973" s="135" t="str">
        <f t="shared" si="240"/>
        <v>B</v>
      </c>
      <c r="Y973" s="39" t="str">
        <f t="shared" si="241"/>
        <v/>
      </c>
      <c r="Z973" s="39">
        <f t="shared" si="242"/>
        <v>0</v>
      </c>
      <c r="AA973" s="119"/>
    </row>
    <row r="974" spans="1:27" x14ac:dyDescent="0.25">
      <c r="A974" s="34" t="s">
        <v>2466</v>
      </c>
      <c r="B974" s="36" t="s">
        <v>227</v>
      </c>
      <c r="C974" s="166" t="s">
        <v>197</v>
      </c>
      <c r="D974" s="166">
        <v>202</v>
      </c>
      <c r="E974" s="166" t="s">
        <v>3599</v>
      </c>
      <c r="F974" s="167" t="s">
        <v>3599</v>
      </c>
      <c r="G974" s="36" t="s">
        <v>249</v>
      </c>
      <c r="H974" s="36" t="s">
        <v>249</v>
      </c>
      <c r="I974" s="186" t="s">
        <v>197</v>
      </c>
      <c r="J974" s="168">
        <v>54</v>
      </c>
      <c r="K974" s="133">
        <v>0</v>
      </c>
      <c r="L974" s="150">
        <v>9.4</v>
      </c>
      <c r="M974" s="133">
        <v>0</v>
      </c>
      <c r="N974" s="133">
        <v>0</v>
      </c>
      <c r="O974" s="130">
        <v>778</v>
      </c>
      <c r="P974" s="37">
        <f t="shared" si="243"/>
        <v>507.6</v>
      </c>
      <c r="Q974" s="38">
        <f t="shared" si="233"/>
        <v>7.5064267352185086</v>
      </c>
      <c r="R974" s="35">
        <f t="shared" si="234"/>
        <v>0</v>
      </c>
      <c r="S974" s="35">
        <f t="shared" si="235"/>
        <v>0</v>
      </c>
      <c r="T974" s="139">
        <f t="shared" si="236"/>
        <v>0</v>
      </c>
      <c r="U974" s="35">
        <f t="shared" si="237"/>
        <v>7313.2000000000007</v>
      </c>
      <c r="V974" s="39" t="str">
        <f t="shared" si="238"/>
        <v>&lt;15 days</v>
      </c>
      <c r="W974" s="39">
        <f t="shared" si="239"/>
        <v>3</v>
      </c>
      <c r="X974" s="135" t="str">
        <f t="shared" si="240"/>
        <v>C</v>
      </c>
      <c r="Y974" s="39">
        <f t="shared" si="241"/>
        <v>21</v>
      </c>
      <c r="Z974" s="39">
        <f t="shared" si="242"/>
        <v>0</v>
      </c>
      <c r="AA974" s="119"/>
    </row>
    <row r="975" spans="1:27" x14ac:dyDescent="0.25">
      <c r="A975" s="34" t="s">
        <v>2467</v>
      </c>
      <c r="B975" s="36" t="s">
        <v>1520</v>
      </c>
      <c r="C975" s="166" t="s">
        <v>197</v>
      </c>
      <c r="D975" s="166">
        <v>219</v>
      </c>
      <c r="E975" s="166" t="s">
        <v>3599</v>
      </c>
      <c r="F975" s="167" t="s">
        <v>3599</v>
      </c>
      <c r="G975" s="36" t="s">
        <v>249</v>
      </c>
      <c r="H975" s="36" t="s">
        <v>249</v>
      </c>
      <c r="I975" s="186" t="s">
        <v>197</v>
      </c>
      <c r="J975" s="168">
        <v>14</v>
      </c>
      <c r="K975" s="133">
        <v>0</v>
      </c>
      <c r="L975" s="150">
        <v>6.75</v>
      </c>
      <c r="M975" s="133">
        <v>0</v>
      </c>
      <c r="N975" s="133">
        <v>0</v>
      </c>
      <c r="O975" s="130">
        <v>1735</v>
      </c>
      <c r="P975" s="37">
        <f t="shared" si="243"/>
        <v>94.5</v>
      </c>
      <c r="Q975" s="38">
        <f t="shared" si="233"/>
        <v>11.360230547550433</v>
      </c>
      <c r="R975" s="35">
        <f t="shared" si="234"/>
        <v>0</v>
      </c>
      <c r="S975" s="35">
        <f t="shared" si="235"/>
        <v>0</v>
      </c>
      <c r="T975" s="139">
        <f t="shared" si="236"/>
        <v>0</v>
      </c>
      <c r="U975" s="35">
        <f t="shared" si="237"/>
        <v>11711.25</v>
      </c>
      <c r="V975" s="39" t="str">
        <f t="shared" si="238"/>
        <v>&lt;15 days</v>
      </c>
      <c r="W975" s="39">
        <f t="shared" si="239"/>
        <v>2</v>
      </c>
      <c r="X975" s="135" t="str">
        <f t="shared" si="240"/>
        <v>C</v>
      </c>
      <c r="Y975" s="39">
        <f t="shared" si="241"/>
        <v>14</v>
      </c>
      <c r="Z975" s="39">
        <f t="shared" si="242"/>
        <v>0</v>
      </c>
      <c r="AA975" s="119"/>
    </row>
    <row r="976" spans="1:27" x14ac:dyDescent="0.25">
      <c r="A976" s="34" t="s">
        <v>2468</v>
      </c>
      <c r="B976" s="36" t="s">
        <v>1521</v>
      </c>
      <c r="C976" s="166" t="s">
        <v>197</v>
      </c>
      <c r="D976" s="166">
        <v>219</v>
      </c>
      <c r="E976" s="166" t="s">
        <v>3599</v>
      </c>
      <c r="F976" s="167" t="s">
        <v>3599</v>
      </c>
      <c r="G976" s="36" t="s">
        <v>249</v>
      </c>
      <c r="H976" s="36" t="s">
        <v>249</v>
      </c>
      <c r="I976" s="186" t="s">
        <v>197</v>
      </c>
      <c r="J976" s="168">
        <v>1000</v>
      </c>
      <c r="K976" s="133">
        <v>0</v>
      </c>
      <c r="L976" s="150">
        <v>0.09</v>
      </c>
      <c r="M976" s="133">
        <v>0</v>
      </c>
      <c r="N976" s="133">
        <v>0</v>
      </c>
      <c r="O976" s="130">
        <v>598</v>
      </c>
      <c r="P976" s="37">
        <f t="shared" si="243"/>
        <v>90</v>
      </c>
      <c r="Q976" s="38">
        <f t="shared" si="233"/>
        <v>8.5451505016722393</v>
      </c>
      <c r="R976" s="35">
        <f t="shared" si="234"/>
        <v>0</v>
      </c>
      <c r="S976" s="35">
        <f t="shared" si="235"/>
        <v>0</v>
      </c>
      <c r="T976" s="139">
        <f t="shared" si="236"/>
        <v>0</v>
      </c>
      <c r="U976" s="35">
        <f t="shared" si="237"/>
        <v>53.82</v>
      </c>
      <c r="V976" s="39" t="str">
        <f t="shared" si="238"/>
        <v>&lt;15 days</v>
      </c>
      <c r="W976" s="39">
        <f t="shared" si="239"/>
        <v>3</v>
      </c>
      <c r="X976" s="135" t="str">
        <f t="shared" si="240"/>
        <v>C</v>
      </c>
      <c r="Y976" s="39">
        <f t="shared" si="241"/>
        <v>21</v>
      </c>
      <c r="Z976" s="39">
        <f t="shared" si="242"/>
        <v>0</v>
      </c>
      <c r="AA976" s="119"/>
    </row>
    <row r="977" spans="1:27" x14ac:dyDescent="0.25">
      <c r="A977" s="34" t="s">
        <v>2469</v>
      </c>
      <c r="B977" s="36" t="s">
        <v>1522</v>
      </c>
      <c r="C977" s="166" t="s">
        <v>1058</v>
      </c>
      <c r="D977" s="166">
        <v>212</v>
      </c>
      <c r="E977" s="165" t="s">
        <v>3599</v>
      </c>
      <c r="F977" s="167" t="s">
        <v>3599</v>
      </c>
      <c r="G977" s="36" t="s">
        <v>165</v>
      </c>
      <c r="H977" s="36" t="s">
        <v>235</v>
      </c>
      <c r="I977" s="186">
        <v>2100</v>
      </c>
      <c r="J977" s="168">
        <v>71</v>
      </c>
      <c r="K977" s="133">
        <v>0</v>
      </c>
      <c r="L977" s="150">
        <v>3.64</v>
      </c>
      <c r="M977" s="133">
        <v>0</v>
      </c>
      <c r="N977" s="133">
        <v>0</v>
      </c>
      <c r="O977" s="130">
        <v>207</v>
      </c>
      <c r="P977" s="37">
        <f t="shared" si="243"/>
        <v>258.44</v>
      </c>
      <c r="Q977" s="38">
        <f t="shared" si="233"/>
        <v>1763.2850241545893</v>
      </c>
      <c r="R977" s="35">
        <f t="shared" si="234"/>
        <v>0</v>
      </c>
      <c r="S977" s="35">
        <f t="shared" si="235"/>
        <v>0</v>
      </c>
      <c r="T977" s="139">
        <f t="shared" si="236"/>
        <v>0</v>
      </c>
      <c r="U977" s="35">
        <f t="shared" si="237"/>
        <v>753.48</v>
      </c>
      <c r="V977" s="39" t="str">
        <f t="shared" si="238"/>
        <v>Order specific</v>
      </c>
      <c r="W977" s="39" t="str">
        <f t="shared" si="239"/>
        <v>Order specific</v>
      </c>
      <c r="X977" s="135" t="str">
        <f t="shared" si="240"/>
        <v>C</v>
      </c>
      <c r="Y977" s="39" t="str">
        <f t="shared" si="241"/>
        <v/>
      </c>
      <c r="Z977" s="39">
        <f t="shared" si="242"/>
        <v>0</v>
      </c>
      <c r="AA977" s="119"/>
    </row>
    <row r="978" spans="1:27" x14ac:dyDescent="0.25">
      <c r="A978" s="34" t="s">
        <v>2470</v>
      </c>
      <c r="B978" s="36" t="s">
        <v>1523</v>
      </c>
      <c r="C978" s="166" t="s">
        <v>914</v>
      </c>
      <c r="D978" s="166">
        <v>219</v>
      </c>
      <c r="E978" s="165" t="s">
        <v>3599</v>
      </c>
      <c r="F978" s="167" t="s">
        <v>3599</v>
      </c>
      <c r="G978" s="36" t="s">
        <v>165</v>
      </c>
      <c r="H978" s="36" t="s">
        <v>235</v>
      </c>
      <c r="I978" s="186">
        <v>2100</v>
      </c>
      <c r="J978" s="168">
        <v>7000</v>
      </c>
      <c r="K978" s="133">
        <v>0</v>
      </c>
      <c r="L978" s="150">
        <v>0.05</v>
      </c>
      <c r="M978" s="133">
        <v>0</v>
      </c>
      <c r="N978" s="133">
        <v>0</v>
      </c>
      <c r="O978" s="130">
        <v>295</v>
      </c>
      <c r="P978" s="37">
        <f t="shared" si="243"/>
        <v>350</v>
      </c>
      <c r="Q978" s="38">
        <f t="shared" si="233"/>
        <v>87.847457627118644</v>
      </c>
      <c r="R978" s="35">
        <f t="shared" si="234"/>
        <v>0</v>
      </c>
      <c r="S978" s="35">
        <f t="shared" si="235"/>
        <v>0</v>
      </c>
      <c r="T978" s="139">
        <f t="shared" si="236"/>
        <v>0</v>
      </c>
      <c r="U978" s="35">
        <f t="shared" si="237"/>
        <v>14.75</v>
      </c>
      <c r="V978" s="39" t="str">
        <f t="shared" si="238"/>
        <v>Order specific</v>
      </c>
      <c r="W978" s="39" t="str">
        <f t="shared" si="239"/>
        <v>Order specific</v>
      </c>
      <c r="X978" s="135" t="str">
        <f t="shared" si="240"/>
        <v>C</v>
      </c>
      <c r="Y978" s="39" t="str">
        <f t="shared" si="241"/>
        <v/>
      </c>
      <c r="Z978" s="39">
        <f t="shared" si="242"/>
        <v>0</v>
      </c>
      <c r="AA978" s="119"/>
    </row>
    <row r="979" spans="1:27" x14ac:dyDescent="0.25">
      <c r="A979" s="34" t="s">
        <v>2471</v>
      </c>
      <c r="B979" s="36" t="s">
        <v>228</v>
      </c>
      <c r="C979" s="166" t="s">
        <v>197</v>
      </c>
      <c r="D979" s="166">
        <v>219</v>
      </c>
      <c r="E979" s="166" t="s">
        <v>3599</v>
      </c>
      <c r="F979" s="167" t="s">
        <v>3599</v>
      </c>
      <c r="G979" s="36" t="s">
        <v>249</v>
      </c>
      <c r="H979" s="36" t="s">
        <v>249</v>
      </c>
      <c r="I979" s="186" t="s">
        <v>197</v>
      </c>
      <c r="J979" s="168">
        <v>510</v>
      </c>
      <c r="K979" s="133">
        <v>0</v>
      </c>
      <c r="L979" s="150">
        <v>6.2</v>
      </c>
      <c r="M979" s="133">
        <v>0</v>
      </c>
      <c r="N979" s="133">
        <v>0</v>
      </c>
      <c r="O979" s="130">
        <v>50039</v>
      </c>
      <c r="P979" s="37">
        <f t="shared" si="243"/>
        <v>3162</v>
      </c>
      <c r="Q979" s="38">
        <f t="shared" si="233"/>
        <v>51.060173065009295</v>
      </c>
      <c r="R979" s="35">
        <f t="shared" si="234"/>
        <v>0</v>
      </c>
      <c r="S979" s="35">
        <f t="shared" si="235"/>
        <v>0</v>
      </c>
      <c r="T979" s="139">
        <f t="shared" si="236"/>
        <v>0</v>
      </c>
      <c r="U979" s="35">
        <f t="shared" si="237"/>
        <v>310241.8</v>
      </c>
      <c r="V979" s="39" t="str">
        <f t="shared" si="238"/>
        <v>&lt;90 days</v>
      </c>
      <c r="W979" s="39">
        <f t="shared" si="239"/>
        <v>1</v>
      </c>
      <c r="X979" s="135" t="str">
        <f t="shared" si="240"/>
        <v>B</v>
      </c>
      <c r="Y979" s="39">
        <f t="shared" si="241"/>
        <v>7</v>
      </c>
      <c r="Z979" s="39">
        <f t="shared" si="242"/>
        <v>1800.817561972603</v>
      </c>
      <c r="AA979" s="119"/>
    </row>
    <row r="980" spans="1:27" x14ac:dyDescent="0.25">
      <c r="A980" s="34" t="s">
        <v>2472</v>
      </c>
      <c r="B980" s="36" t="s">
        <v>1524</v>
      </c>
      <c r="C980" s="166" t="s">
        <v>914</v>
      </c>
      <c r="D980" s="166">
        <v>219</v>
      </c>
      <c r="E980" s="165" t="s">
        <v>3599</v>
      </c>
      <c r="F980" s="167" t="s">
        <v>3599</v>
      </c>
      <c r="G980" s="36" t="s">
        <v>165</v>
      </c>
      <c r="H980" s="36" t="s">
        <v>235</v>
      </c>
      <c r="I980" s="186">
        <v>2100</v>
      </c>
      <c r="J980" s="168">
        <v>3</v>
      </c>
      <c r="K980" s="133">
        <v>0</v>
      </c>
      <c r="L980" s="150">
        <v>31.46</v>
      </c>
      <c r="M980" s="133">
        <v>0</v>
      </c>
      <c r="N980" s="133">
        <v>0</v>
      </c>
      <c r="O980" s="130">
        <v>17</v>
      </c>
      <c r="P980" s="37">
        <f t="shared" si="243"/>
        <v>94.38</v>
      </c>
      <c r="Q980" s="38">
        <f t="shared" si="233"/>
        <v>10950</v>
      </c>
      <c r="R980" s="35">
        <f t="shared" si="234"/>
        <v>0</v>
      </c>
      <c r="S980" s="35">
        <f t="shared" si="235"/>
        <v>0</v>
      </c>
      <c r="T980" s="139">
        <f t="shared" si="236"/>
        <v>0</v>
      </c>
      <c r="U980" s="35">
        <f t="shared" si="237"/>
        <v>534.82000000000005</v>
      </c>
      <c r="V980" s="39" t="str">
        <f t="shared" si="238"/>
        <v>Order specific</v>
      </c>
      <c r="W980" s="39" t="str">
        <f t="shared" si="239"/>
        <v>Order specific</v>
      </c>
      <c r="X980" s="135" t="str">
        <f t="shared" si="240"/>
        <v>C</v>
      </c>
      <c r="Y980" s="39" t="str">
        <f t="shared" si="241"/>
        <v/>
      </c>
      <c r="Z980" s="39">
        <f t="shared" si="242"/>
        <v>0</v>
      </c>
      <c r="AA980" s="119"/>
    </row>
    <row r="981" spans="1:27" x14ac:dyDescent="0.25">
      <c r="A981" s="34" t="s">
        <v>2473</v>
      </c>
      <c r="B981" s="36" t="s">
        <v>1525</v>
      </c>
      <c r="C981" s="166" t="s">
        <v>197</v>
      </c>
      <c r="D981" s="166">
        <v>219</v>
      </c>
      <c r="E981" s="166" t="s">
        <v>3599</v>
      </c>
      <c r="F981" s="167" t="s">
        <v>3599</v>
      </c>
      <c r="G981" s="36" t="s">
        <v>249</v>
      </c>
      <c r="H981" s="36" t="s">
        <v>249</v>
      </c>
      <c r="I981" s="186" t="s">
        <v>197</v>
      </c>
      <c r="J981" s="168">
        <v>2</v>
      </c>
      <c r="K981" s="133">
        <v>0</v>
      </c>
      <c r="L981" s="150">
        <v>18.29</v>
      </c>
      <c r="M981" s="133">
        <v>0</v>
      </c>
      <c r="N981" s="133">
        <v>0</v>
      </c>
      <c r="O981" s="130">
        <v>660</v>
      </c>
      <c r="P981" s="37">
        <f t="shared" si="243"/>
        <v>36.58</v>
      </c>
      <c r="Q981" s="38">
        <f t="shared" si="233"/>
        <v>1.6590909090909089</v>
      </c>
      <c r="R981" s="35">
        <f t="shared" si="234"/>
        <v>0</v>
      </c>
      <c r="S981" s="35">
        <f t="shared" si="235"/>
        <v>0</v>
      </c>
      <c r="T981" s="139">
        <f t="shared" si="236"/>
        <v>0</v>
      </c>
      <c r="U981" s="35">
        <f t="shared" si="237"/>
        <v>12071.4</v>
      </c>
      <c r="V981" s="39" t="str">
        <f t="shared" si="238"/>
        <v>&lt;15 days</v>
      </c>
      <c r="W981" s="39">
        <f t="shared" si="239"/>
        <v>2</v>
      </c>
      <c r="X981" s="135" t="str">
        <f t="shared" si="240"/>
        <v>C</v>
      </c>
      <c r="Y981" s="39">
        <f t="shared" si="241"/>
        <v>14</v>
      </c>
      <c r="Z981" s="39">
        <f t="shared" si="242"/>
        <v>0</v>
      </c>
      <c r="AA981" s="119"/>
    </row>
    <row r="982" spans="1:27" x14ac:dyDescent="0.25">
      <c r="A982" s="34" t="s">
        <v>2474</v>
      </c>
      <c r="B982" s="36" t="s">
        <v>1526</v>
      </c>
      <c r="C982" s="166" t="s">
        <v>197</v>
      </c>
      <c r="D982" s="166">
        <v>219</v>
      </c>
      <c r="E982" s="166" t="s">
        <v>3599</v>
      </c>
      <c r="F982" s="167" t="s">
        <v>3599</v>
      </c>
      <c r="G982" s="36" t="s">
        <v>249</v>
      </c>
      <c r="H982" s="36" t="s">
        <v>249</v>
      </c>
      <c r="I982" s="186" t="s">
        <v>197</v>
      </c>
      <c r="J982" s="168">
        <v>112</v>
      </c>
      <c r="K982" s="133">
        <v>0</v>
      </c>
      <c r="L982" s="150">
        <v>22.82</v>
      </c>
      <c r="M982" s="133">
        <v>0</v>
      </c>
      <c r="N982" s="133">
        <v>0</v>
      </c>
      <c r="O982" s="130">
        <v>715</v>
      </c>
      <c r="P982" s="37">
        <f t="shared" si="243"/>
        <v>2555.84</v>
      </c>
      <c r="Q982" s="38">
        <f t="shared" si="233"/>
        <v>1.020979020979021</v>
      </c>
      <c r="R982" s="35">
        <f t="shared" si="234"/>
        <v>0</v>
      </c>
      <c r="S982" s="35">
        <f t="shared" si="235"/>
        <v>0</v>
      </c>
      <c r="T982" s="139">
        <f t="shared" si="236"/>
        <v>0</v>
      </c>
      <c r="U982" s="35">
        <f t="shared" si="237"/>
        <v>16316.300000000001</v>
      </c>
      <c r="V982" s="39" t="str">
        <f t="shared" si="238"/>
        <v>&lt;15 days</v>
      </c>
      <c r="W982" s="39">
        <f t="shared" si="239"/>
        <v>2</v>
      </c>
      <c r="X982" s="135" t="str">
        <f t="shared" si="240"/>
        <v>B</v>
      </c>
      <c r="Y982" s="39">
        <f t="shared" si="241"/>
        <v>14</v>
      </c>
      <c r="Z982" s="39">
        <f t="shared" si="242"/>
        <v>0</v>
      </c>
      <c r="AA982" s="119"/>
    </row>
    <row r="983" spans="1:27" x14ac:dyDescent="0.25">
      <c r="A983" s="34" t="s">
        <v>2967</v>
      </c>
      <c r="B983" s="36" t="s">
        <v>229</v>
      </c>
      <c r="C983" s="166" t="s">
        <v>243</v>
      </c>
      <c r="D983" s="166">
        <v>219</v>
      </c>
      <c r="E983" s="166" t="s">
        <v>3599</v>
      </c>
      <c r="F983" s="167" t="s">
        <v>3599</v>
      </c>
      <c r="G983" s="36" t="s">
        <v>244</v>
      </c>
      <c r="H983" s="36" t="s">
        <v>2370</v>
      </c>
      <c r="I983" s="186">
        <v>2600</v>
      </c>
      <c r="J983" s="168">
        <v>387</v>
      </c>
      <c r="K983" s="133">
        <v>1000</v>
      </c>
      <c r="L983" s="150">
        <v>19.260000000000002</v>
      </c>
      <c r="M983" s="133">
        <v>0</v>
      </c>
      <c r="N983" s="133">
        <v>500</v>
      </c>
      <c r="O983" s="130">
        <v>29380</v>
      </c>
      <c r="P983" s="37">
        <f t="shared" si="243"/>
        <v>7453.6200000000008</v>
      </c>
      <c r="Q983" s="38">
        <f t="shared" si="233"/>
        <v>1.3914227365554799</v>
      </c>
      <c r="R983" s="35">
        <f t="shared" si="234"/>
        <v>0</v>
      </c>
      <c r="S983" s="35">
        <f t="shared" si="235"/>
        <v>4815</v>
      </c>
      <c r="T983" s="139">
        <f t="shared" si="236"/>
        <v>19260</v>
      </c>
      <c r="U983" s="35">
        <f t="shared" si="237"/>
        <v>565858.80000000005</v>
      </c>
      <c r="V983" s="39" t="str">
        <f t="shared" si="238"/>
        <v>&lt;15 days</v>
      </c>
      <c r="W983" s="39">
        <f t="shared" si="239"/>
        <v>1</v>
      </c>
      <c r="X983" s="135" t="str">
        <f t="shared" si="240"/>
        <v>A</v>
      </c>
      <c r="Y983" s="39">
        <f t="shared" si="241"/>
        <v>7</v>
      </c>
      <c r="Z983" s="39">
        <f t="shared" si="242"/>
        <v>0</v>
      </c>
      <c r="AA983" s="119"/>
    </row>
    <row r="984" spans="1:27" x14ac:dyDescent="0.25">
      <c r="A984" s="34" t="s">
        <v>2475</v>
      </c>
      <c r="B984" s="36" t="s">
        <v>1527</v>
      </c>
      <c r="C984" s="166" t="s">
        <v>914</v>
      </c>
      <c r="D984" s="166">
        <v>219</v>
      </c>
      <c r="E984" s="165" t="s">
        <v>3599</v>
      </c>
      <c r="F984" s="167" t="s">
        <v>3599</v>
      </c>
      <c r="G984" s="36" t="s">
        <v>165</v>
      </c>
      <c r="H984" s="36" t="s">
        <v>235</v>
      </c>
      <c r="I984" s="186">
        <v>2100</v>
      </c>
      <c r="J984" s="168">
        <v>1</v>
      </c>
      <c r="K984" s="133">
        <v>13</v>
      </c>
      <c r="L984" s="150">
        <v>10.6</v>
      </c>
      <c r="M984" s="133">
        <v>0</v>
      </c>
      <c r="N984" s="133">
        <v>0</v>
      </c>
      <c r="O984" s="130">
        <v>65</v>
      </c>
      <c r="P984" s="37">
        <f t="shared" si="243"/>
        <v>10.6</v>
      </c>
      <c r="Q984" s="38">
        <f t="shared" si="233"/>
        <v>2173.1538461538462</v>
      </c>
      <c r="R984" s="35">
        <f t="shared" si="234"/>
        <v>0</v>
      </c>
      <c r="S984" s="35">
        <f t="shared" si="235"/>
        <v>0</v>
      </c>
      <c r="T984" s="139">
        <f t="shared" si="236"/>
        <v>137.79999999999998</v>
      </c>
      <c r="U984" s="35">
        <f t="shared" si="237"/>
        <v>689</v>
      </c>
      <c r="V984" s="39" t="str">
        <f t="shared" si="238"/>
        <v>Order specific</v>
      </c>
      <c r="W984" s="39" t="str">
        <f t="shared" si="239"/>
        <v>Order specific</v>
      </c>
      <c r="X984" s="135" t="str">
        <f t="shared" si="240"/>
        <v>C</v>
      </c>
      <c r="Y984" s="39" t="str">
        <f t="shared" si="241"/>
        <v/>
      </c>
      <c r="Z984" s="39">
        <f t="shared" si="242"/>
        <v>0</v>
      </c>
      <c r="AA984" s="119"/>
    </row>
    <row r="985" spans="1:27" x14ac:dyDescent="0.25">
      <c r="A985" s="34" t="s">
        <v>2476</v>
      </c>
      <c r="B985" s="36" t="s">
        <v>230</v>
      </c>
      <c r="C985" s="166" t="s">
        <v>197</v>
      </c>
      <c r="D985" s="166">
        <v>212</v>
      </c>
      <c r="E985" s="166" t="s">
        <v>3599</v>
      </c>
      <c r="F985" s="167" t="s">
        <v>3599</v>
      </c>
      <c r="G985" s="36" t="s">
        <v>249</v>
      </c>
      <c r="H985" s="36" t="s">
        <v>249</v>
      </c>
      <c r="I985" s="186" t="s">
        <v>197</v>
      </c>
      <c r="J985" s="168">
        <v>12280</v>
      </c>
      <c r="K985" s="133">
        <v>0</v>
      </c>
      <c r="L985" s="150">
        <v>1.36</v>
      </c>
      <c r="M985" s="133">
        <v>0</v>
      </c>
      <c r="N985" s="133">
        <v>0</v>
      </c>
      <c r="O985" s="130">
        <v>0</v>
      </c>
      <c r="P985" s="37">
        <f t="shared" si="243"/>
        <v>16700.800000000003</v>
      </c>
      <c r="Q985" s="38" t="str">
        <f t="shared" si="233"/>
        <v/>
      </c>
      <c r="R985" s="35">
        <f t="shared" si="234"/>
        <v>0</v>
      </c>
      <c r="S985" s="35">
        <f t="shared" si="235"/>
        <v>0</v>
      </c>
      <c r="T985" s="139">
        <f t="shared" si="236"/>
        <v>0</v>
      </c>
      <c r="U985" s="35">
        <f t="shared" si="237"/>
        <v>0</v>
      </c>
      <c r="V985" s="39" t="str">
        <f t="shared" si="238"/>
        <v>&gt;90 days</v>
      </c>
      <c r="W985" s="39">
        <f t="shared" si="239"/>
        <v>4</v>
      </c>
      <c r="X985" s="135" t="str">
        <f t="shared" si="240"/>
        <v>A</v>
      </c>
      <c r="Y985" s="39">
        <f t="shared" si="241"/>
        <v>0</v>
      </c>
      <c r="Z985" s="39">
        <f t="shared" si="242"/>
        <v>11022.528000000002</v>
      </c>
      <c r="AA985" s="119"/>
    </row>
    <row r="986" spans="1:27" x14ac:dyDescent="0.25">
      <c r="A986" s="34" t="s">
        <v>2477</v>
      </c>
      <c r="B986" s="36" t="s">
        <v>1528</v>
      </c>
      <c r="C986" s="166" t="s">
        <v>197</v>
      </c>
      <c r="D986" s="166">
        <v>212</v>
      </c>
      <c r="E986" s="166" t="s">
        <v>3599</v>
      </c>
      <c r="F986" s="167" t="s">
        <v>3599</v>
      </c>
      <c r="G986" s="36" t="s">
        <v>249</v>
      </c>
      <c r="H986" s="36" t="s">
        <v>249</v>
      </c>
      <c r="I986" s="186" t="s">
        <v>197</v>
      </c>
      <c r="J986" s="168">
        <v>2204</v>
      </c>
      <c r="K986" s="133">
        <v>0</v>
      </c>
      <c r="L986" s="150">
        <v>2.16</v>
      </c>
      <c r="M986" s="133">
        <v>0</v>
      </c>
      <c r="N986" s="133">
        <v>0</v>
      </c>
      <c r="O986" s="130">
        <v>1900</v>
      </c>
      <c r="P986" s="37">
        <f t="shared" si="243"/>
        <v>4760.6400000000003</v>
      </c>
      <c r="Q986" s="38">
        <f t="shared" si="233"/>
        <v>2359.0526315789471</v>
      </c>
      <c r="R986" s="35">
        <f t="shared" si="234"/>
        <v>0</v>
      </c>
      <c r="S986" s="35">
        <f t="shared" si="235"/>
        <v>0</v>
      </c>
      <c r="T986" s="139">
        <f t="shared" si="236"/>
        <v>0</v>
      </c>
      <c r="U986" s="35">
        <f t="shared" si="237"/>
        <v>4104</v>
      </c>
      <c r="V986" s="39" t="str">
        <f t="shared" si="238"/>
        <v>&gt;90 days</v>
      </c>
      <c r="W986" s="39">
        <f t="shared" si="239"/>
        <v>3</v>
      </c>
      <c r="X986" s="135" t="str">
        <f t="shared" si="240"/>
        <v>B</v>
      </c>
      <c r="Y986" s="39">
        <f t="shared" si="241"/>
        <v>21</v>
      </c>
      <c r="Z986" s="39">
        <f t="shared" si="242"/>
        <v>3114.0524982196248</v>
      </c>
      <c r="AA986" s="119"/>
    </row>
    <row r="987" spans="1:27" x14ac:dyDescent="0.25">
      <c r="A987" s="34" t="s">
        <v>2478</v>
      </c>
      <c r="B987" s="36" t="s">
        <v>1529</v>
      </c>
      <c r="C987" s="166" t="s">
        <v>197</v>
      </c>
      <c r="D987" s="166">
        <v>212</v>
      </c>
      <c r="E987" s="166" t="s">
        <v>3599</v>
      </c>
      <c r="F987" s="167" t="s">
        <v>3599</v>
      </c>
      <c r="G987" s="36" t="s">
        <v>249</v>
      </c>
      <c r="H987" s="36" t="s">
        <v>249</v>
      </c>
      <c r="I987" s="186" t="s">
        <v>197</v>
      </c>
      <c r="J987" s="168">
        <v>13</v>
      </c>
      <c r="K987" s="133">
        <v>0</v>
      </c>
      <c r="L987" s="150">
        <v>2.3199999999999998</v>
      </c>
      <c r="M987" s="133">
        <v>0</v>
      </c>
      <c r="N987" s="133">
        <v>0</v>
      </c>
      <c r="O987" s="130">
        <v>31193.119999999999</v>
      </c>
      <c r="P987" s="37">
        <f t="shared" si="243"/>
        <v>30.159999999999997</v>
      </c>
      <c r="Q987" s="38">
        <f t="shared" si="233"/>
        <v>25.789661309929883</v>
      </c>
      <c r="R987" s="35">
        <f t="shared" si="234"/>
        <v>0</v>
      </c>
      <c r="S987" s="35">
        <f t="shared" si="235"/>
        <v>0</v>
      </c>
      <c r="T987" s="139">
        <f t="shared" si="236"/>
        <v>0</v>
      </c>
      <c r="U987" s="35">
        <f t="shared" si="237"/>
        <v>72368.03839999999</v>
      </c>
      <c r="V987" s="39" t="str">
        <f t="shared" si="238"/>
        <v>&lt;30 days</v>
      </c>
      <c r="W987" s="39">
        <f t="shared" si="239"/>
        <v>2</v>
      </c>
      <c r="X987" s="135" t="str">
        <f t="shared" si="240"/>
        <v>C</v>
      </c>
      <c r="Y987" s="39">
        <f t="shared" si="241"/>
        <v>14</v>
      </c>
      <c r="Z987" s="39">
        <f t="shared" si="242"/>
        <v>9.0997814725306423</v>
      </c>
      <c r="AA987" s="119"/>
    </row>
    <row r="988" spans="1:27" x14ac:dyDescent="0.25">
      <c r="A988" s="34" t="s">
        <v>2479</v>
      </c>
      <c r="B988" s="36" t="s">
        <v>231</v>
      </c>
      <c r="C988" s="166" t="s">
        <v>914</v>
      </c>
      <c r="D988" s="166">
        <v>212</v>
      </c>
      <c r="E988" s="165" t="s">
        <v>3599</v>
      </c>
      <c r="F988" s="167" t="s">
        <v>3599</v>
      </c>
      <c r="G988" s="36" t="s">
        <v>165</v>
      </c>
      <c r="H988" s="36" t="s">
        <v>235</v>
      </c>
      <c r="I988" s="186">
        <v>2100</v>
      </c>
      <c r="J988" s="168">
        <v>28400</v>
      </c>
      <c r="K988" s="133">
        <v>0</v>
      </c>
      <c r="L988" s="150">
        <v>1.32</v>
      </c>
      <c r="M988" s="133">
        <v>0</v>
      </c>
      <c r="N988" s="133">
        <v>0</v>
      </c>
      <c r="O988" s="130">
        <v>8018.2</v>
      </c>
      <c r="P988" s="37">
        <f t="shared" si="243"/>
        <v>37488</v>
      </c>
      <c r="Q988" s="38">
        <f t="shared" si="233"/>
        <v>0.591778703449652</v>
      </c>
      <c r="R988" s="35">
        <f t="shared" si="234"/>
        <v>0</v>
      </c>
      <c r="S988" s="35">
        <f t="shared" si="235"/>
        <v>0</v>
      </c>
      <c r="T988" s="139">
        <f t="shared" si="236"/>
        <v>0</v>
      </c>
      <c r="U988" s="35">
        <f t="shared" si="237"/>
        <v>10584.023999999999</v>
      </c>
      <c r="V988" s="39" t="str">
        <f t="shared" si="238"/>
        <v>Order specific</v>
      </c>
      <c r="W988" s="39" t="str">
        <f t="shared" si="239"/>
        <v>Order specific</v>
      </c>
      <c r="X988" s="135" t="str">
        <f t="shared" si="240"/>
        <v>A</v>
      </c>
      <c r="Y988" s="39" t="str">
        <f t="shared" si="241"/>
        <v/>
      </c>
      <c r="Z988" s="39">
        <f t="shared" si="242"/>
        <v>0</v>
      </c>
      <c r="AA988" s="119"/>
    </row>
    <row r="989" spans="1:27" x14ac:dyDescent="0.25">
      <c r="A989" s="34" t="s">
        <v>2480</v>
      </c>
      <c r="B989" s="36" t="s">
        <v>1530</v>
      </c>
      <c r="C989" s="166" t="s">
        <v>3599</v>
      </c>
      <c r="D989" s="166">
        <v>209</v>
      </c>
      <c r="E989" s="166" t="s">
        <v>3599</v>
      </c>
      <c r="F989" s="167" t="s">
        <v>3599</v>
      </c>
      <c r="G989" s="36" t="s">
        <v>165</v>
      </c>
      <c r="H989" s="36" t="s">
        <v>235</v>
      </c>
      <c r="I989" s="186">
        <v>2100</v>
      </c>
      <c r="J989" s="168">
        <v>8399.16</v>
      </c>
      <c r="K989" s="133">
        <v>0</v>
      </c>
      <c r="L989" s="150">
        <v>3.02</v>
      </c>
      <c r="M989" s="133">
        <v>0</v>
      </c>
      <c r="N989" s="133">
        <v>0</v>
      </c>
      <c r="O989" s="130">
        <v>12399.04</v>
      </c>
      <c r="P989" s="37">
        <f t="shared" si="243"/>
        <v>25365.463199999998</v>
      </c>
      <c r="Q989" s="38">
        <f t="shared" si="233"/>
        <v>836.03246702970534</v>
      </c>
      <c r="R989" s="35">
        <f t="shared" si="234"/>
        <v>0</v>
      </c>
      <c r="S989" s="35">
        <f t="shared" si="235"/>
        <v>0</v>
      </c>
      <c r="T989" s="139">
        <f t="shared" si="236"/>
        <v>0</v>
      </c>
      <c r="U989" s="35">
        <f t="shared" si="237"/>
        <v>37445.1008</v>
      </c>
      <c r="V989" s="39" t="str">
        <f t="shared" si="238"/>
        <v>Order specific</v>
      </c>
      <c r="W989" s="39" t="str">
        <f t="shared" si="239"/>
        <v>Order specific</v>
      </c>
      <c r="X989" s="135" t="str">
        <f t="shared" si="240"/>
        <v>A</v>
      </c>
      <c r="Y989" s="39" t="str">
        <f t="shared" si="241"/>
        <v/>
      </c>
      <c r="Z989" s="39">
        <f t="shared" si="242"/>
        <v>0</v>
      </c>
      <c r="AA989" s="119"/>
    </row>
    <row r="990" spans="1:27" x14ac:dyDescent="0.25">
      <c r="A990" s="34" t="s">
        <v>2968</v>
      </c>
      <c r="B990" s="36" t="s">
        <v>1531</v>
      </c>
      <c r="C990" s="166" t="s">
        <v>197</v>
      </c>
      <c r="D990" s="166">
        <v>202</v>
      </c>
      <c r="E990" s="166" t="s">
        <v>3599</v>
      </c>
      <c r="F990" s="167" t="s">
        <v>3599</v>
      </c>
      <c r="G990" s="36" t="s">
        <v>249</v>
      </c>
      <c r="H990" s="36" t="s">
        <v>249</v>
      </c>
      <c r="I990" s="186" t="s">
        <v>197</v>
      </c>
      <c r="J990" s="168">
        <v>103</v>
      </c>
      <c r="K990" s="133">
        <v>0</v>
      </c>
      <c r="L990" s="150">
        <v>23.3</v>
      </c>
      <c r="M990" s="133">
        <v>0</v>
      </c>
      <c r="N990" s="133">
        <v>0</v>
      </c>
      <c r="O990" s="130">
        <v>13535</v>
      </c>
      <c r="P990" s="37">
        <f t="shared" si="243"/>
        <v>2399.9</v>
      </c>
      <c r="Q990" s="38">
        <f t="shared" si="233"/>
        <v>226.50117473217583</v>
      </c>
      <c r="R990" s="35">
        <f t="shared" si="234"/>
        <v>0</v>
      </c>
      <c r="S990" s="35">
        <f t="shared" si="235"/>
        <v>0</v>
      </c>
      <c r="T990" s="139">
        <f t="shared" si="236"/>
        <v>0</v>
      </c>
      <c r="U990" s="35">
        <f t="shared" si="237"/>
        <v>315365.5</v>
      </c>
      <c r="V990" s="39" t="str">
        <f t="shared" si="238"/>
        <v>&gt;90 days</v>
      </c>
      <c r="W990" s="39">
        <f t="shared" si="239"/>
        <v>1</v>
      </c>
      <c r="X990" s="135" t="str">
        <f t="shared" si="240"/>
        <v>B</v>
      </c>
      <c r="Y990" s="39">
        <f t="shared" si="241"/>
        <v>7</v>
      </c>
      <c r="Z990" s="39">
        <f t="shared" si="242"/>
        <v>1534.9826512349866</v>
      </c>
      <c r="AA990" s="119"/>
    </row>
    <row r="991" spans="1:27" x14ac:dyDescent="0.25">
      <c r="A991" s="34" t="s">
        <v>2969</v>
      </c>
      <c r="B991" s="36" t="s">
        <v>1532</v>
      </c>
      <c r="C991" s="166" t="s">
        <v>197</v>
      </c>
      <c r="D991" s="166">
        <v>202</v>
      </c>
      <c r="E991" s="166" t="s">
        <v>3599</v>
      </c>
      <c r="F991" s="167" t="s">
        <v>3599</v>
      </c>
      <c r="G991" s="36" t="s">
        <v>249</v>
      </c>
      <c r="H991" s="36" t="s">
        <v>249</v>
      </c>
      <c r="I991" s="186" t="s">
        <v>197</v>
      </c>
      <c r="J991" s="168">
        <v>26</v>
      </c>
      <c r="K991" s="133">
        <v>0</v>
      </c>
      <c r="L991" s="150">
        <v>46.6</v>
      </c>
      <c r="M991" s="133">
        <v>0</v>
      </c>
      <c r="N991" s="133">
        <v>0</v>
      </c>
      <c r="O991" s="130">
        <v>528</v>
      </c>
      <c r="P991" s="37">
        <f t="shared" si="243"/>
        <v>1211.6000000000001</v>
      </c>
      <c r="Q991" s="38">
        <f t="shared" si="233"/>
        <v>71.202651515151516</v>
      </c>
      <c r="R991" s="35">
        <f t="shared" si="234"/>
        <v>0</v>
      </c>
      <c r="S991" s="35">
        <f t="shared" si="235"/>
        <v>0</v>
      </c>
      <c r="T991" s="139">
        <f t="shared" si="236"/>
        <v>0</v>
      </c>
      <c r="U991" s="35">
        <f t="shared" si="237"/>
        <v>24604.799999999999</v>
      </c>
      <c r="V991" s="39" t="str">
        <f t="shared" si="238"/>
        <v>&lt;90 days</v>
      </c>
      <c r="W991" s="39">
        <f t="shared" si="239"/>
        <v>2</v>
      </c>
      <c r="X991" s="135" t="str">
        <f t="shared" si="240"/>
        <v>B</v>
      </c>
      <c r="Y991" s="39">
        <f t="shared" si="241"/>
        <v>14</v>
      </c>
      <c r="Z991" s="39">
        <f t="shared" si="242"/>
        <v>642.4261249634261</v>
      </c>
      <c r="AA991" s="119"/>
    </row>
    <row r="992" spans="1:27" x14ac:dyDescent="0.25">
      <c r="A992" s="34" t="s">
        <v>2970</v>
      </c>
      <c r="B992" s="36" t="s">
        <v>1533</v>
      </c>
      <c r="C992" s="166" t="s">
        <v>914</v>
      </c>
      <c r="D992" s="166">
        <v>217</v>
      </c>
      <c r="E992" s="165" t="s">
        <v>3599</v>
      </c>
      <c r="F992" s="167" t="s">
        <v>3599</v>
      </c>
      <c r="G992" s="36" t="s">
        <v>165</v>
      </c>
      <c r="H992" s="36" t="s">
        <v>235</v>
      </c>
      <c r="I992" s="186">
        <v>2100</v>
      </c>
      <c r="J992" s="168">
        <v>20</v>
      </c>
      <c r="K992" s="133">
        <v>0</v>
      </c>
      <c r="L992" s="150">
        <v>69.900000000000006</v>
      </c>
      <c r="M992" s="133">
        <v>0</v>
      </c>
      <c r="N992" s="133">
        <v>0</v>
      </c>
      <c r="O992" s="130">
        <v>21</v>
      </c>
      <c r="P992" s="37">
        <f t="shared" si="243"/>
        <v>1398</v>
      </c>
      <c r="Q992" s="38">
        <f t="shared" si="233"/>
        <v>451.90476190476193</v>
      </c>
      <c r="R992" s="35">
        <f t="shared" si="234"/>
        <v>0</v>
      </c>
      <c r="S992" s="35">
        <f t="shared" si="235"/>
        <v>0</v>
      </c>
      <c r="T992" s="139">
        <f t="shared" si="236"/>
        <v>0</v>
      </c>
      <c r="U992" s="35">
        <f t="shared" si="237"/>
        <v>1467.9</v>
      </c>
      <c r="V992" s="39" t="str">
        <f t="shared" si="238"/>
        <v>Order specific</v>
      </c>
      <c r="W992" s="39" t="str">
        <f t="shared" si="239"/>
        <v>Order specific</v>
      </c>
      <c r="X992" s="135" t="str">
        <f t="shared" si="240"/>
        <v>B</v>
      </c>
      <c r="Y992" s="39" t="str">
        <f t="shared" si="241"/>
        <v/>
      </c>
      <c r="Z992" s="39">
        <f t="shared" si="242"/>
        <v>0</v>
      </c>
      <c r="AA992" s="119"/>
    </row>
    <row r="993" spans="1:27" x14ac:dyDescent="0.25">
      <c r="A993" s="34" t="s">
        <v>2971</v>
      </c>
      <c r="B993" s="36" t="s">
        <v>1534</v>
      </c>
      <c r="C993" s="166" t="s">
        <v>914</v>
      </c>
      <c r="D993" s="166">
        <v>202</v>
      </c>
      <c r="E993" s="165" t="s">
        <v>3599</v>
      </c>
      <c r="F993" s="167" t="s">
        <v>3599</v>
      </c>
      <c r="G993" s="36" t="s">
        <v>165</v>
      </c>
      <c r="H993" s="36" t="s">
        <v>235</v>
      </c>
      <c r="I993" s="186">
        <v>2100</v>
      </c>
      <c r="J993" s="168">
        <v>1</v>
      </c>
      <c r="K993" s="133">
        <v>0</v>
      </c>
      <c r="L993" s="150">
        <v>39.700000000000003</v>
      </c>
      <c r="M993" s="133">
        <v>0</v>
      </c>
      <c r="N993" s="133">
        <v>0</v>
      </c>
      <c r="O993" s="130">
        <v>16</v>
      </c>
      <c r="P993" s="37">
        <f t="shared" si="243"/>
        <v>39.700000000000003</v>
      </c>
      <c r="Q993" s="38">
        <f t="shared" si="233"/>
        <v>456.25</v>
      </c>
      <c r="R993" s="35">
        <f t="shared" si="234"/>
        <v>0</v>
      </c>
      <c r="S993" s="35">
        <f t="shared" si="235"/>
        <v>0</v>
      </c>
      <c r="T993" s="139">
        <f t="shared" si="236"/>
        <v>0</v>
      </c>
      <c r="U993" s="35">
        <f t="shared" si="237"/>
        <v>635.20000000000005</v>
      </c>
      <c r="V993" s="39" t="str">
        <f t="shared" si="238"/>
        <v>Order specific</v>
      </c>
      <c r="W993" s="39" t="str">
        <f t="shared" si="239"/>
        <v>Order specific</v>
      </c>
      <c r="X993" s="135" t="str">
        <f t="shared" si="240"/>
        <v>C</v>
      </c>
      <c r="Y993" s="39" t="str">
        <f t="shared" si="241"/>
        <v/>
      </c>
      <c r="Z993" s="39">
        <f t="shared" si="242"/>
        <v>0</v>
      </c>
      <c r="AA993" s="119"/>
    </row>
    <row r="994" spans="1:27" x14ac:dyDescent="0.25">
      <c r="A994" s="34" t="s">
        <v>2972</v>
      </c>
      <c r="B994" s="36" t="s">
        <v>1535</v>
      </c>
      <c r="C994" s="166" t="s">
        <v>914</v>
      </c>
      <c r="D994" s="166">
        <v>202</v>
      </c>
      <c r="E994" s="165" t="s">
        <v>3599</v>
      </c>
      <c r="F994" s="167" t="s">
        <v>3599</v>
      </c>
      <c r="G994" s="36" t="s">
        <v>165</v>
      </c>
      <c r="H994" s="36" t="s">
        <v>235</v>
      </c>
      <c r="I994" s="186">
        <v>2100</v>
      </c>
      <c r="J994" s="168">
        <v>10</v>
      </c>
      <c r="K994" s="133">
        <v>0</v>
      </c>
      <c r="L994" s="150">
        <v>8.24</v>
      </c>
      <c r="M994" s="133">
        <v>0</v>
      </c>
      <c r="N994" s="133">
        <v>0</v>
      </c>
      <c r="O994" s="130">
        <v>19</v>
      </c>
      <c r="P994" s="37">
        <f t="shared" si="243"/>
        <v>82.4</v>
      </c>
      <c r="Q994" s="38">
        <f t="shared" si="233"/>
        <v>19.210526315789473</v>
      </c>
      <c r="R994" s="35">
        <f t="shared" si="234"/>
        <v>0</v>
      </c>
      <c r="S994" s="35">
        <f t="shared" si="235"/>
        <v>0</v>
      </c>
      <c r="T994" s="139">
        <f t="shared" si="236"/>
        <v>0</v>
      </c>
      <c r="U994" s="35">
        <f t="shared" si="237"/>
        <v>156.56</v>
      </c>
      <c r="V994" s="39" t="str">
        <f t="shared" si="238"/>
        <v>Order specific</v>
      </c>
      <c r="W994" s="39" t="str">
        <f t="shared" si="239"/>
        <v>Order specific</v>
      </c>
      <c r="X994" s="135" t="str">
        <f t="shared" si="240"/>
        <v>C</v>
      </c>
      <c r="Y994" s="39" t="str">
        <f t="shared" si="241"/>
        <v/>
      </c>
      <c r="Z994" s="39">
        <f t="shared" si="242"/>
        <v>0</v>
      </c>
      <c r="AA994" s="119"/>
    </row>
    <row r="995" spans="1:27" x14ac:dyDescent="0.25">
      <c r="A995" s="34" t="s">
        <v>2973</v>
      </c>
      <c r="B995" s="36" t="s">
        <v>1536</v>
      </c>
      <c r="C995" s="166" t="s">
        <v>197</v>
      </c>
      <c r="D995" s="166">
        <v>202</v>
      </c>
      <c r="E995" s="166" t="s">
        <v>3599</v>
      </c>
      <c r="F995" s="167" t="s">
        <v>3599</v>
      </c>
      <c r="G995" s="36" t="s">
        <v>249</v>
      </c>
      <c r="H995" s="36" t="s">
        <v>249</v>
      </c>
      <c r="I995" s="186" t="s">
        <v>197</v>
      </c>
      <c r="J995" s="168">
        <v>9</v>
      </c>
      <c r="K995" s="133">
        <v>0</v>
      </c>
      <c r="L995" s="150">
        <v>65.239999999999995</v>
      </c>
      <c r="M995" s="133">
        <v>0</v>
      </c>
      <c r="N995" s="133">
        <v>0</v>
      </c>
      <c r="O995" s="130">
        <v>410</v>
      </c>
      <c r="P995" s="37">
        <f t="shared" si="243"/>
        <v>587.16</v>
      </c>
      <c r="Q995" s="38">
        <f t="shared" si="233"/>
        <v>8.9024390243902438</v>
      </c>
      <c r="R995" s="35">
        <f t="shared" si="234"/>
        <v>0</v>
      </c>
      <c r="S995" s="35">
        <f t="shared" si="235"/>
        <v>0</v>
      </c>
      <c r="T995" s="139">
        <f t="shared" si="236"/>
        <v>0</v>
      </c>
      <c r="U995" s="35">
        <f t="shared" si="237"/>
        <v>26748.399999999998</v>
      </c>
      <c r="V995" s="39" t="str">
        <f t="shared" si="238"/>
        <v>&lt;15 days</v>
      </c>
      <c r="W995" s="39">
        <f t="shared" si="239"/>
        <v>2</v>
      </c>
      <c r="X995" s="135" t="str">
        <f t="shared" si="240"/>
        <v>C</v>
      </c>
      <c r="Y995" s="39">
        <f t="shared" si="241"/>
        <v>14</v>
      </c>
      <c r="Z995" s="39">
        <f t="shared" si="242"/>
        <v>0</v>
      </c>
      <c r="AA995" s="119"/>
    </row>
    <row r="996" spans="1:27" x14ac:dyDescent="0.25">
      <c r="A996" s="34" t="s">
        <v>2974</v>
      </c>
      <c r="B996" s="36" t="s">
        <v>1537</v>
      </c>
      <c r="C996" s="166" t="s">
        <v>243</v>
      </c>
      <c r="D996" s="166">
        <v>219</v>
      </c>
      <c r="E996" s="166" t="s">
        <v>3599</v>
      </c>
      <c r="F996" s="167" t="s">
        <v>3599</v>
      </c>
      <c r="G996" s="36" t="s">
        <v>244</v>
      </c>
      <c r="H996" s="36" t="s">
        <v>2370</v>
      </c>
      <c r="I996" s="186">
        <v>2600</v>
      </c>
      <c r="J996" s="168">
        <v>100</v>
      </c>
      <c r="K996" s="133">
        <v>2350</v>
      </c>
      <c r="L996" s="150">
        <v>1.68</v>
      </c>
      <c r="M996" s="133">
        <v>0</v>
      </c>
      <c r="N996" s="133">
        <v>400</v>
      </c>
      <c r="O996" s="130">
        <v>14690</v>
      </c>
      <c r="P996" s="37">
        <f t="shared" si="243"/>
        <v>168</v>
      </c>
      <c r="Q996" s="38">
        <f t="shared" si="233"/>
        <v>0.2236215112321307</v>
      </c>
      <c r="R996" s="35">
        <f t="shared" si="234"/>
        <v>0</v>
      </c>
      <c r="S996" s="35">
        <f t="shared" si="235"/>
        <v>336</v>
      </c>
      <c r="T996" s="139">
        <f t="shared" si="236"/>
        <v>3948</v>
      </c>
      <c r="U996" s="35">
        <f t="shared" si="237"/>
        <v>24679.200000000001</v>
      </c>
      <c r="V996" s="39" t="str">
        <f t="shared" si="238"/>
        <v>&lt;15 days</v>
      </c>
      <c r="W996" s="39">
        <f t="shared" si="239"/>
        <v>2</v>
      </c>
      <c r="X996" s="135" t="str">
        <f t="shared" si="240"/>
        <v>C</v>
      </c>
      <c r="Y996" s="39">
        <f t="shared" si="241"/>
        <v>14</v>
      </c>
      <c r="Z996" s="39">
        <f t="shared" si="242"/>
        <v>0</v>
      </c>
      <c r="AA996" s="119"/>
    </row>
    <row r="997" spans="1:27" x14ac:dyDescent="0.25">
      <c r="A997" s="34" t="s">
        <v>2975</v>
      </c>
      <c r="B997" s="36" t="s">
        <v>1538</v>
      </c>
      <c r="C997" s="166" t="s">
        <v>243</v>
      </c>
      <c r="D997" s="166">
        <v>212</v>
      </c>
      <c r="E997" s="166" t="s">
        <v>3599</v>
      </c>
      <c r="F997" s="167" t="s">
        <v>3599</v>
      </c>
      <c r="G997" s="36" t="s">
        <v>244</v>
      </c>
      <c r="H997" s="36" t="s">
        <v>2370</v>
      </c>
      <c r="I997" s="186">
        <v>2600</v>
      </c>
      <c r="J997" s="168">
        <v>26</v>
      </c>
      <c r="K997" s="133">
        <v>20</v>
      </c>
      <c r="L997" s="150">
        <v>4.91</v>
      </c>
      <c r="M997" s="133">
        <v>0</v>
      </c>
      <c r="N997" s="133">
        <v>10</v>
      </c>
      <c r="O997" s="130">
        <v>149</v>
      </c>
      <c r="P997" s="37">
        <f t="shared" si="243"/>
        <v>127.66</v>
      </c>
      <c r="Q997" s="38">
        <f t="shared" si="233"/>
        <v>244.96644295302013</v>
      </c>
      <c r="R997" s="35">
        <f t="shared" si="234"/>
        <v>0</v>
      </c>
      <c r="S997" s="35">
        <f t="shared" si="235"/>
        <v>24.55</v>
      </c>
      <c r="T997" s="139">
        <f t="shared" si="236"/>
        <v>98.2</v>
      </c>
      <c r="U997" s="35">
        <f t="shared" si="237"/>
        <v>731.59</v>
      </c>
      <c r="V997" s="39" t="str">
        <f t="shared" si="238"/>
        <v>&gt;90 days</v>
      </c>
      <c r="W997" s="39">
        <f t="shared" si="239"/>
        <v>3</v>
      </c>
      <c r="X997" s="135" t="str">
        <f t="shared" si="240"/>
        <v>C</v>
      </c>
      <c r="Y997" s="39">
        <f t="shared" si="241"/>
        <v>21</v>
      </c>
      <c r="Z997" s="39">
        <f t="shared" si="242"/>
        <v>77.032702126027388</v>
      </c>
      <c r="AA997" s="119"/>
    </row>
    <row r="998" spans="1:27" x14ac:dyDescent="0.25">
      <c r="A998" s="34" t="s">
        <v>2976</v>
      </c>
      <c r="B998" s="36" t="s">
        <v>1539</v>
      </c>
      <c r="C998" s="166" t="s">
        <v>243</v>
      </c>
      <c r="D998" s="166">
        <v>219</v>
      </c>
      <c r="E998" s="166" t="s">
        <v>3599</v>
      </c>
      <c r="F998" s="167" t="s">
        <v>3599</v>
      </c>
      <c r="G998" s="36" t="s">
        <v>244</v>
      </c>
      <c r="H998" s="36" t="s">
        <v>2370</v>
      </c>
      <c r="I998" s="186">
        <v>2600</v>
      </c>
      <c r="J998" s="168">
        <v>208</v>
      </c>
      <c r="K998" s="133">
        <v>80</v>
      </c>
      <c r="L998" s="150">
        <v>2.48</v>
      </c>
      <c r="M998" s="133">
        <v>0</v>
      </c>
      <c r="N998" s="133">
        <v>20</v>
      </c>
      <c r="O998" s="130">
        <v>30</v>
      </c>
      <c r="P998" s="37">
        <f t="shared" si="243"/>
        <v>515.84</v>
      </c>
      <c r="Q998" s="38">
        <f t="shared" si="233"/>
        <v>316.33333333333337</v>
      </c>
      <c r="R998" s="35">
        <f t="shared" si="234"/>
        <v>0</v>
      </c>
      <c r="S998" s="35">
        <f t="shared" si="235"/>
        <v>24.8</v>
      </c>
      <c r="T998" s="139">
        <f t="shared" si="236"/>
        <v>198.4</v>
      </c>
      <c r="U998" s="35">
        <f t="shared" si="237"/>
        <v>74.400000000000006</v>
      </c>
      <c r="V998" s="39" t="str">
        <f t="shared" si="238"/>
        <v>&gt;90 days</v>
      </c>
      <c r="W998" s="39">
        <f t="shared" si="239"/>
        <v>3</v>
      </c>
      <c r="X998" s="135" t="str">
        <f t="shared" si="240"/>
        <v>C</v>
      </c>
      <c r="Y998" s="39">
        <f t="shared" si="241"/>
        <v>21</v>
      </c>
      <c r="Z998" s="39">
        <f t="shared" si="242"/>
        <v>317.85310684931511</v>
      </c>
      <c r="AA998" s="119"/>
    </row>
    <row r="999" spans="1:27" x14ac:dyDescent="0.25">
      <c r="A999" s="34" t="s">
        <v>2481</v>
      </c>
      <c r="B999" s="36" t="s">
        <v>1540</v>
      </c>
      <c r="C999" s="166" t="s">
        <v>914</v>
      </c>
      <c r="D999" s="166">
        <v>202</v>
      </c>
      <c r="E999" s="165" t="s">
        <v>3599</v>
      </c>
      <c r="F999" s="167" t="s">
        <v>3599</v>
      </c>
      <c r="G999" s="36" t="s">
        <v>165</v>
      </c>
      <c r="H999" s="36" t="s">
        <v>235</v>
      </c>
      <c r="I999" s="186">
        <v>2100</v>
      </c>
      <c r="J999" s="168">
        <v>500</v>
      </c>
      <c r="K999" s="133">
        <v>0</v>
      </c>
      <c r="L999" s="150">
        <v>0.54</v>
      </c>
      <c r="M999" s="133">
        <v>0</v>
      </c>
      <c r="N999" s="133">
        <v>0</v>
      </c>
      <c r="O999" s="130">
        <v>0</v>
      </c>
      <c r="P999" s="37">
        <f t="shared" si="243"/>
        <v>270</v>
      </c>
      <c r="Q999" s="38" t="str">
        <f t="shared" si="233"/>
        <v/>
      </c>
      <c r="R999" s="35">
        <f t="shared" si="234"/>
        <v>0</v>
      </c>
      <c r="S999" s="35">
        <f t="shared" si="235"/>
        <v>0</v>
      </c>
      <c r="T999" s="139">
        <f t="shared" si="236"/>
        <v>0</v>
      </c>
      <c r="U999" s="35">
        <f t="shared" si="237"/>
        <v>0</v>
      </c>
      <c r="V999" s="39" t="str">
        <f t="shared" si="238"/>
        <v>Order specific</v>
      </c>
      <c r="W999" s="39" t="str">
        <f t="shared" si="239"/>
        <v>Order specific</v>
      </c>
      <c r="X999" s="135" t="str">
        <f t="shared" si="240"/>
        <v>C</v>
      </c>
      <c r="Y999" s="39" t="str">
        <f t="shared" si="241"/>
        <v/>
      </c>
      <c r="Z999" s="39">
        <f t="shared" si="242"/>
        <v>0</v>
      </c>
      <c r="AA999" s="119"/>
    </row>
    <row r="1000" spans="1:27" x14ac:dyDescent="0.25">
      <c r="A1000" s="34" t="s">
        <v>2977</v>
      </c>
      <c r="B1000" s="36" t="s">
        <v>1541</v>
      </c>
      <c r="C1000" s="166" t="s">
        <v>197</v>
      </c>
      <c r="D1000" s="166">
        <v>219</v>
      </c>
      <c r="E1000" s="166" t="s">
        <v>3599</v>
      </c>
      <c r="F1000" s="167" t="s">
        <v>3599</v>
      </c>
      <c r="G1000" s="36" t="s">
        <v>249</v>
      </c>
      <c r="H1000" s="36" t="s">
        <v>249</v>
      </c>
      <c r="I1000" s="186" t="s">
        <v>197</v>
      </c>
      <c r="J1000" s="168">
        <v>9</v>
      </c>
      <c r="K1000" s="133">
        <v>0</v>
      </c>
      <c r="L1000" s="150">
        <v>1.1299999999999999</v>
      </c>
      <c r="M1000" s="133">
        <v>0</v>
      </c>
      <c r="N1000" s="133">
        <v>0</v>
      </c>
      <c r="O1000" s="130">
        <v>1882</v>
      </c>
      <c r="P1000" s="37">
        <f t="shared" si="243"/>
        <v>10.169999999999998</v>
      </c>
      <c r="Q1000" s="38">
        <f t="shared" si="233"/>
        <v>96.971307120085001</v>
      </c>
      <c r="R1000" s="35">
        <f t="shared" si="234"/>
        <v>0</v>
      </c>
      <c r="S1000" s="35">
        <f t="shared" si="235"/>
        <v>0</v>
      </c>
      <c r="T1000" s="139">
        <f t="shared" si="236"/>
        <v>0</v>
      </c>
      <c r="U1000" s="35">
        <f t="shared" si="237"/>
        <v>2126.66</v>
      </c>
      <c r="V1000" s="39" t="str">
        <f t="shared" si="238"/>
        <v>&gt;90 days</v>
      </c>
      <c r="W1000" s="39">
        <f t="shared" si="239"/>
        <v>3</v>
      </c>
      <c r="X1000" s="135" t="str">
        <f t="shared" si="240"/>
        <v>C</v>
      </c>
      <c r="Y1000" s="39">
        <f t="shared" si="241"/>
        <v>21</v>
      </c>
      <c r="Z1000" s="39">
        <f t="shared" si="242"/>
        <v>5.2586133238356156</v>
      </c>
      <c r="AA1000" s="119"/>
    </row>
    <row r="1001" spans="1:27" x14ac:dyDescent="0.25">
      <c r="A1001" s="34" t="s">
        <v>2482</v>
      </c>
      <c r="B1001" s="36" t="s">
        <v>1542</v>
      </c>
      <c r="C1001" s="166" t="s">
        <v>914</v>
      </c>
      <c r="D1001" s="166">
        <v>212</v>
      </c>
      <c r="E1001" s="165" t="s">
        <v>3599</v>
      </c>
      <c r="F1001" s="167" t="s">
        <v>3599</v>
      </c>
      <c r="G1001" s="36" t="s">
        <v>165</v>
      </c>
      <c r="H1001" s="36" t="s">
        <v>235</v>
      </c>
      <c r="I1001" s="186">
        <v>2100</v>
      </c>
      <c r="J1001" s="168">
        <v>60</v>
      </c>
      <c r="K1001" s="133">
        <v>0</v>
      </c>
      <c r="L1001" s="150">
        <v>68.38</v>
      </c>
      <c r="M1001" s="133">
        <v>20</v>
      </c>
      <c r="N1001" s="133">
        <v>0</v>
      </c>
      <c r="O1001" s="130">
        <v>151</v>
      </c>
      <c r="P1001" s="37">
        <f t="shared" si="243"/>
        <v>4102.7999999999993</v>
      </c>
      <c r="Q1001" s="38">
        <f t="shared" si="233"/>
        <v>21.754966887417218</v>
      </c>
      <c r="R1001" s="35">
        <f t="shared" si="234"/>
        <v>1367.6</v>
      </c>
      <c r="S1001" s="35">
        <f t="shared" si="235"/>
        <v>0</v>
      </c>
      <c r="T1001" s="139">
        <f t="shared" si="236"/>
        <v>0</v>
      </c>
      <c r="U1001" s="35">
        <f t="shared" si="237"/>
        <v>10325.379999999999</v>
      </c>
      <c r="V1001" s="39" t="str">
        <f t="shared" si="238"/>
        <v>Order specific</v>
      </c>
      <c r="W1001" s="39" t="str">
        <f t="shared" si="239"/>
        <v>Order specific</v>
      </c>
      <c r="X1001" s="135" t="str">
        <f t="shared" si="240"/>
        <v>B</v>
      </c>
      <c r="Y1001" s="39" t="str">
        <f t="shared" si="241"/>
        <v/>
      </c>
      <c r="Z1001" s="39">
        <f t="shared" si="242"/>
        <v>0</v>
      </c>
      <c r="AA1001" s="119"/>
    </row>
    <row r="1002" spans="1:27" x14ac:dyDescent="0.25">
      <c r="A1002" s="34" t="s">
        <v>2483</v>
      </c>
      <c r="B1002" s="36" t="s">
        <v>27</v>
      </c>
      <c r="C1002" s="166" t="s">
        <v>1306</v>
      </c>
      <c r="D1002" s="166">
        <v>212</v>
      </c>
      <c r="E1002" s="166" t="s">
        <v>3599</v>
      </c>
      <c r="F1002" s="167" t="s">
        <v>3599</v>
      </c>
      <c r="G1002" s="36" t="s">
        <v>165</v>
      </c>
      <c r="H1002" s="36" t="s">
        <v>235</v>
      </c>
      <c r="I1002" s="186">
        <v>2100</v>
      </c>
      <c r="J1002" s="168">
        <v>40</v>
      </c>
      <c r="K1002" s="133">
        <v>0</v>
      </c>
      <c r="L1002" s="150">
        <v>19</v>
      </c>
      <c r="M1002" s="133">
        <v>5</v>
      </c>
      <c r="N1002" s="133">
        <v>0</v>
      </c>
      <c r="O1002" s="130">
        <v>0</v>
      </c>
      <c r="P1002" s="37">
        <f t="shared" si="243"/>
        <v>760</v>
      </c>
      <c r="Q1002" s="38" t="str">
        <f t="shared" si="233"/>
        <v/>
      </c>
      <c r="R1002" s="35">
        <f t="shared" si="234"/>
        <v>95</v>
      </c>
      <c r="S1002" s="35">
        <f t="shared" si="235"/>
        <v>0</v>
      </c>
      <c r="T1002" s="139">
        <f t="shared" si="236"/>
        <v>0</v>
      </c>
      <c r="U1002" s="35">
        <f t="shared" si="237"/>
        <v>0</v>
      </c>
      <c r="V1002" s="39" t="str">
        <f t="shared" si="238"/>
        <v>Order specific</v>
      </c>
      <c r="W1002" s="39" t="str">
        <f t="shared" si="239"/>
        <v>Order specific</v>
      </c>
      <c r="X1002" s="135" t="str">
        <f t="shared" si="240"/>
        <v>C</v>
      </c>
      <c r="Y1002" s="39" t="str">
        <f t="shared" si="241"/>
        <v/>
      </c>
      <c r="Z1002" s="39">
        <f t="shared" si="242"/>
        <v>0</v>
      </c>
      <c r="AA1002" s="119"/>
    </row>
    <row r="1003" spans="1:27" x14ac:dyDescent="0.25">
      <c r="A1003" s="34" t="s">
        <v>2978</v>
      </c>
      <c r="B1003" s="36" t="s">
        <v>38</v>
      </c>
      <c r="C1003" s="166" t="s">
        <v>1058</v>
      </c>
      <c r="D1003" s="166">
        <v>212</v>
      </c>
      <c r="E1003" s="165" t="s">
        <v>3599</v>
      </c>
      <c r="F1003" s="167" t="s">
        <v>3599</v>
      </c>
      <c r="G1003" s="36" t="s">
        <v>165</v>
      </c>
      <c r="H1003" s="36" t="s">
        <v>235</v>
      </c>
      <c r="I1003" s="186">
        <v>2100</v>
      </c>
      <c r="J1003" s="168">
        <v>36</v>
      </c>
      <c r="K1003" s="133">
        <v>0</v>
      </c>
      <c r="L1003" s="150">
        <v>2.81</v>
      </c>
      <c r="M1003" s="133">
        <v>0</v>
      </c>
      <c r="N1003" s="133">
        <v>0</v>
      </c>
      <c r="O1003" s="130">
        <v>31</v>
      </c>
      <c r="P1003" s="37">
        <f t="shared" si="243"/>
        <v>101.16</v>
      </c>
      <c r="Q1003" s="38">
        <f t="shared" si="233"/>
        <v>470.96774193548384</v>
      </c>
      <c r="R1003" s="35">
        <f t="shared" si="234"/>
        <v>0</v>
      </c>
      <c r="S1003" s="35">
        <f t="shared" si="235"/>
        <v>0</v>
      </c>
      <c r="T1003" s="139">
        <f t="shared" si="236"/>
        <v>0</v>
      </c>
      <c r="U1003" s="35">
        <f t="shared" si="237"/>
        <v>87.11</v>
      </c>
      <c r="V1003" s="39" t="str">
        <f t="shared" si="238"/>
        <v>Order specific</v>
      </c>
      <c r="W1003" s="39" t="str">
        <f t="shared" si="239"/>
        <v>Order specific</v>
      </c>
      <c r="X1003" s="135" t="str">
        <f t="shared" si="240"/>
        <v>C</v>
      </c>
      <c r="Y1003" s="39" t="str">
        <f t="shared" si="241"/>
        <v/>
      </c>
      <c r="Z1003" s="39">
        <f t="shared" si="242"/>
        <v>0</v>
      </c>
      <c r="AA1003" s="119"/>
    </row>
    <row r="1004" spans="1:27" x14ac:dyDescent="0.25">
      <c r="A1004" s="34" t="s">
        <v>2979</v>
      </c>
      <c r="B1004" s="36" t="s">
        <v>1543</v>
      </c>
      <c r="C1004" s="166" t="s">
        <v>197</v>
      </c>
      <c r="D1004" s="166">
        <v>212</v>
      </c>
      <c r="E1004" s="166" t="s">
        <v>3599</v>
      </c>
      <c r="F1004" s="167" t="s">
        <v>3599</v>
      </c>
      <c r="G1004" s="36" t="s">
        <v>249</v>
      </c>
      <c r="H1004" s="36" t="s">
        <v>249</v>
      </c>
      <c r="I1004" s="186" t="s">
        <v>197</v>
      </c>
      <c r="J1004" s="168">
        <v>2</v>
      </c>
      <c r="K1004" s="133">
        <v>0</v>
      </c>
      <c r="L1004" s="150">
        <v>33.119999999999997</v>
      </c>
      <c r="M1004" s="133">
        <v>0</v>
      </c>
      <c r="N1004" s="133">
        <v>0</v>
      </c>
      <c r="O1004" s="130">
        <v>730</v>
      </c>
      <c r="P1004" s="37">
        <f t="shared" si="243"/>
        <v>66.239999999999995</v>
      </c>
      <c r="Q1004" s="38">
        <f t="shared" si="233"/>
        <v>18</v>
      </c>
      <c r="R1004" s="35">
        <f t="shared" si="234"/>
        <v>0</v>
      </c>
      <c r="S1004" s="35">
        <f t="shared" si="235"/>
        <v>0</v>
      </c>
      <c r="T1004" s="139">
        <f t="shared" si="236"/>
        <v>0</v>
      </c>
      <c r="U1004" s="35">
        <f t="shared" si="237"/>
        <v>24177.599999999999</v>
      </c>
      <c r="V1004" s="39" t="str">
        <f t="shared" si="238"/>
        <v>&lt;30 days</v>
      </c>
      <c r="W1004" s="39">
        <f t="shared" si="239"/>
        <v>2</v>
      </c>
      <c r="X1004" s="135" t="str">
        <f t="shared" si="240"/>
        <v>C</v>
      </c>
      <c r="Y1004" s="39">
        <f t="shared" si="241"/>
        <v>14</v>
      </c>
      <c r="Z1004" s="39">
        <f t="shared" si="242"/>
        <v>9.7151999999999994</v>
      </c>
      <c r="AA1004" s="119"/>
    </row>
    <row r="1005" spans="1:27" x14ac:dyDescent="0.25">
      <c r="A1005" s="34" t="s">
        <v>2980</v>
      </c>
      <c r="B1005" s="36" t="s">
        <v>1544</v>
      </c>
      <c r="C1005" s="166" t="s">
        <v>197</v>
      </c>
      <c r="D1005" s="166">
        <v>212</v>
      </c>
      <c r="E1005" s="166" t="s">
        <v>3599</v>
      </c>
      <c r="F1005" s="167" t="s">
        <v>3599</v>
      </c>
      <c r="G1005" s="36" t="s">
        <v>249</v>
      </c>
      <c r="H1005" s="36" t="s">
        <v>249</v>
      </c>
      <c r="I1005" s="186" t="s">
        <v>197</v>
      </c>
      <c r="J1005" s="168">
        <v>2</v>
      </c>
      <c r="K1005" s="133">
        <v>0</v>
      </c>
      <c r="L1005" s="150">
        <v>22.9</v>
      </c>
      <c r="M1005" s="133">
        <v>0</v>
      </c>
      <c r="N1005" s="133">
        <v>0</v>
      </c>
      <c r="O1005" s="130">
        <v>709</v>
      </c>
      <c r="P1005" s="37">
        <f t="shared" si="243"/>
        <v>45.8</v>
      </c>
      <c r="Q1005" s="38">
        <f t="shared" si="233"/>
        <v>1.0296191819464033</v>
      </c>
      <c r="R1005" s="35">
        <f t="shared" si="234"/>
        <v>0</v>
      </c>
      <c r="S1005" s="35">
        <f t="shared" si="235"/>
        <v>0</v>
      </c>
      <c r="T1005" s="139">
        <f t="shared" si="236"/>
        <v>0</v>
      </c>
      <c r="U1005" s="35">
        <f t="shared" si="237"/>
        <v>16236.099999999999</v>
      </c>
      <c r="V1005" s="39" t="str">
        <f t="shared" si="238"/>
        <v>&lt;15 days</v>
      </c>
      <c r="W1005" s="39">
        <f t="shared" si="239"/>
        <v>2</v>
      </c>
      <c r="X1005" s="135" t="str">
        <f t="shared" si="240"/>
        <v>C</v>
      </c>
      <c r="Y1005" s="39">
        <f t="shared" si="241"/>
        <v>14</v>
      </c>
      <c r="Z1005" s="39">
        <f t="shared" si="242"/>
        <v>0</v>
      </c>
      <c r="AA1005" s="119"/>
    </row>
    <row r="1006" spans="1:27" x14ac:dyDescent="0.25">
      <c r="A1006" s="34" t="s">
        <v>2981</v>
      </c>
      <c r="B1006" s="36" t="s">
        <v>1545</v>
      </c>
      <c r="C1006" s="166" t="s">
        <v>197</v>
      </c>
      <c r="D1006" s="166">
        <v>212</v>
      </c>
      <c r="E1006" s="166" t="s">
        <v>3599</v>
      </c>
      <c r="F1006" s="167" t="s">
        <v>3599</v>
      </c>
      <c r="G1006" s="36" t="s">
        <v>249</v>
      </c>
      <c r="H1006" s="36" t="s">
        <v>249</v>
      </c>
      <c r="I1006" s="186" t="s">
        <v>197</v>
      </c>
      <c r="J1006" s="168">
        <v>81</v>
      </c>
      <c r="K1006" s="133">
        <v>0</v>
      </c>
      <c r="L1006" s="150">
        <v>25.87</v>
      </c>
      <c r="M1006" s="133">
        <v>0</v>
      </c>
      <c r="N1006" s="133">
        <v>0</v>
      </c>
      <c r="O1006" s="130">
        <v>9537</v>
      </c>
      <c r="P1006" s="37">
        <f t="shared" si="243"/>
        <v>2095.4700000000003</v>
      </c>
      <c r="Q1006" s="38">
        <f t="shared" si="233"/>
        <v>7.6543986578588658E-2</v>
      </c>
      <c r="R1006" s="35">
        <f t="shared" si="234"/>
        <v>0</v>
      </c>
      <c r="S1006" s="35">
        <f t="shared" si="235"/>
        <v>0</v>
      </c>
      <c r="T1006" s="139">
        <f t="shared" si="236"/>
        <v>0</v>
      </c>
      <c r="U1006" s="35">
        <f t="shared" si="237"/>
        <v>246722.19</v>
      </c>
      <c r="V1006" s="39" t="str">
        <f t="shared" si="238"/>
        <v>&lt;15 days</v>
      </c>
      <c r="W1006" s="39">
        <f t="shared" si="239"/>
        <v>1</v>
      </c>
      <c r="X1006" s="135" t="str">
        <f t="shared" si="240"/>
        <v>B</v>
      </c>
      <c r="Y1006" s="39">
        <f t="shared" si="241"/>
        <v>7</v>
      </c>
      <c r="Z1006" s="39">
        <f t="shared" si="242"/>
        <v>0</v>
      </c>
      <c r="AA1006" s="119"/>
    </row>
    <row r="1007" spans="1:27" x14ac:dyDescent="0.25">
      <c r="A1007" s="34" t="s">
        <v>2982</v>
      </c>
      <c r="B1007" s="36" t="s">
        <v>1546</v>
      </c>
      <c r="C1007" s="166" t="s">
        <v>197</v>
      </c>
      <c r="D1007" s="166">
        <v>212</v>
      </c>
      <c r="E1007" s="166" t="s">
        <v>3599</v>
      </c>
      <c r="F1007" s="167" t="s">
        <v>3599</v>
      </c>
      <c r="G1007" s="36" t="s">
        <v>249</v>
      </c>
      <c r="H1007" s="36" t="s">
        <v>249</v>
      </c>
      <c r="I1007" s="186" t="s">
        <v>197</v>
      </c>
      <c r="J1007" s="168">
        <v>67</v>
      </c>
      <c r="K1007" s="133">
        <v>0</v>
      </c>
      <c r="L1007" s="150">
        <v>14.88</v>
      </c>
      <c r="M1007" s="133">
        <v>0</v>
      </c>
      <c r="N1007" s="133">
        <v>0</v>
      </c>
      <c r="O1007" s="130">
        <v>9464</v>
      </c>
      <c r="P1007" s="37">
        <f t="shared" si="243"/>
        <v>996.96</v>
      </c>
      <c r="Q1007" s="38">
        <f t="shared" si="233"/>
        <v>3.1239433643279795</v>
      </c>
      <c r="R1007" s="35">
        <f t="shared" si="234"/>
        <v>0</v>
      </c>
      <c r="S1007" s="35">
        <f t="shared" si="235"/>
        <v>0</v>
      </c>
      <c r="T1007" s="139">
        <f t="shared" si="236"/>
        <v>0</v>
      </c>
      <c r="U1007" s="35">
        <f t="shared" si="237"/>
        <v>140824.32000000001</v>
      </c>
      <c r="V1007" s="39" t="str">
        <f t="shared" si="238"/>
        <v>&lt;15 days</v>
      </c>
      <c r="W1007" s="39">
        <f t="shared" si="239"/>
        <v>2</v>
      </c>
      <c r="X1007" s="135" t="str">
        <f t="shared" si="240"/>
        <v>B</v>
      </c>
      <c r="Y1007" s="39">
        <f t="shared" si="241"/>
        <v>14</v>
      </c>
      <c r="Z1007" s="39">
        <f t="shared" si="242"/>
        <v>0</v>
      </c>
      <c r="AA1007" s="119"/>
    </row>
    <row r="1008" spans="1:27" x14ac:dyDescent="0.25">
      <c r="A1008" s="34" t="s">
        <v>2983</v>
      </c>
      <c r="B1008" s="36" t="s">
        <v>1547</v>
      </c>
      <c r="C1008" s="166" t="s">
        <v>197</v>
      </c>
      <c r="D1008" s="166">
        <v>212</v>
      </c>
      <c r="E1008" s="166" t="s">
        <v>3599</v>
      </c>
      <c r="F1008" s="167" t="s">
        <v>3599</v>
      </c>
      <c r="G1008" s="36" t="s">
        <v>249</v>
      </c>
      <c r="H1008" s="36" t="s">
        <v>249</v>
      </c>
      <c r="I1008" s="186" t="s">
        <v>197</v>
      </c>
      <c r="J1008" s="168">
        <v>2</v>
      </c>
      <c r="K1008" s="133">
        <v>0</v>
      </c>
      <c r="L1008" s="150">
        <v>26.76</v>
      </c>
      <c r="M1008" s="133">
        <v>0</v>
      </c>
      <c r="N1008" s="133">
        <v>0</v>
      </c>
      <c r="O1008" s="130">
        <v>853</v>
      </c>
      <c r="P1008" s="37">
        <f t="shared" si="243"/>
        <v>53.52</v>
      </c>
      <c r="Q1008" s="38">
        <f t="shared" si="233"/>
        <v>28.669402110199297</v>
      </c>
      <c r="R1008" s="35">
        <f t="shared" si="234"/>
        <v>0</v>
      </c>
      <c r="S1008" s="35">
        <f t="shared" si="235"/>
        <v>0</v>
      </c>
      <c r="T1008" s="139">
        <f t="shared" si="236"/>
        <v>0</v>
      </c>
      <c r="U1008" s="35">
        <f t="shared" si="237"/>
        <v>22826.280000000002</v>
      </c>
      <c r="V1008" s="39" t="str">
        <f t="shared" si="238"/>
        <v>&lt;30 days</v>
      </c>
      <c r="W1008" s="39">
        <f t="shared" si="239"/>
        <v>2</v>
      </c>
      <c r="X1008" s="135" t="str">
        <f t="shared" si="240"/>
        <v>C</v>
      </c>
      <c r="Y1008" s="39">
        <f t="shared" si="241"/>
        <v>14</v>
      </c>
      <c r="Z1008" s="39">
        <f t="shared" si="242"/>
        <v>18.073980846452667</v>
      </c>
      <c r="AA1008" s="119"/>
    </row>
    <row r="1009" spans="1:27" x14ac:dyDescent="0.25">
      <c r="A1009" s="34" t="s">
        <v>2984</v>
      </c>
      <c r="B1009" s="36" t="s">
        <v>1548</v>
      </c>
      <c r="C1009" s="166" t="s">
        <v>197</v>
      </c>
      <c r="D1009" s="166">
        <v>212</v>
      </c>
      <c r="E1009" s="166" t="s">
        <v>3599</v>
      </c>
      <c r="F1009" s="167" t="s">
        <v>3599</v>
      </c>
      <c r="G1009" s="36" t="s">
        <v>249</v>
      </c>
      <c r="H1009" s="36" t="s">
        <v>249</v>
      </c>
      <c r="I1009" s="186" t="s">
        <v>197</v>
      </c>
      <c r="J1009" s="168">
        <v>2</v>
      </c>
      <c r="K1009" s="133">
        <v>0</v>
      </c>
      <c r="L1009" s="150">
        <v>37.799999999999997</v>
      </c>
      <c r="M1009" s="133">
        <v>0</v>
      </c>
      <c r="N1009" s="133">
        <v>0</v>
      </c>
      <c r="O1009" s="130">
        <v>853</v>
      </c>
      <c r="P1009" s="37">
        <f t="shared" si="243"/>
        <v>75.599999999999994</v>
      </c>
      <c r="Q1009" s="38">
        <f t="shared" si="233"/>
        <v>0.85580304806565055</v>
      </c>
      <c r="R1009" s="35">
        <f t="shared" si="234"/>
        <v>0</v>
      </c>
      <c r="S1009" s="35">
        <f t="shared" si="235"/>
        <v>0</v>
      </c>
      <c r="T1009" s="139">
        <f t="shared" si="236"/>
        <v>0</v>
      </c>
      <c r="U1009" s="35">
        <f t="shared" si="237"/>
        <v>32243.399999999998</v>
      </c>
      <c r="V1009" s="39" t="str">
        <f t="shared" si="238"/>
        <v>&lt;15 days</v>
      </c>
      <c r="W1009" s="39">
        <f t="shared" si="239"/>
        <v>2</v>
      </c>
      <c r="X1009" s="135" t="str">
        <f t="shared" si="240"/>
        <v>C</v>
      </c>
      <c r="Y1009" s="39">
        <f t="shared" si="241"/>
        <v>14</v>
      </c>
      <c r="Z1009" s="39">
        <f t="shared" si="242"/>
        <v>0</v>
      </c>
      <c r="AA1009" s="119"/>
    </row>
    <row r="1010" spans="1:27" x14ac:dyDescent="0.25">
      <c r="A1010" s="34" t="s">
        <v>2985</v>
      </c>
      <c r="B1010" s="36" t="s">
        <v>1549</v>
      </c>
      <c r="C1010" s="166" t="s">
        <v>1058</v>
      </c>
      <c r="D1010" s="166">
        <v>212</v>
      </c>
      <c r="E1010" s="165" t="s">
        <v>3599</v>
      </c>
      <c r="F1010" s="167" t="s">
        <v>3599</v>
      </c>
      <c r="G1010" s="36" t="s">
        <v>165</v>
      </c>
      <c r="H1010" s="36" t="s">
        <v>235</v>
      </c>
      <c r="I1010" s="186">
        <v>2100</v>
      </c>
      <c r="J1010" s="168">
        <v>2</v>
      </c>
      <c r="K1010" s="133">
        <v>2</v>
      </c>
      <c r="L1010" s="150">
        <v>23.54</v>
      </c>
      <c r="M1010" s="133">
        <v>0</v>
      </c>
      <c r="N1010" s="133">
        <v>0</v>
      </c>
      <c r="O1010" s="130">
        <v>52</v>
      </c>
      <c r="P1010" s="37">
        <f t="shared" si="243"/>
        <v>47.08</v>
      </c>
      <c r="Q1010" s="38">
        <f t="shared" si="233"/>
        <v>14.03846153846154</v>
      </c>
      <c r="R1010" s="35">
        <f t="shared" si="234"/>
        <v>0</v>
      </c>
      <c r="S1010" s="35">
        <f t="shared" si="235"/>
        <v>0</v>
      </c>
      <c r="T1010" s="139">
        <f t="shared" si="236"/>
        <v>47.08</v>
      </c>
      <c r="U1010" s="35">
        <f t="shared" si="237"/>
        <v>1224.08</v>
      </c>
      <c r="V1010" s="39" t="str">
        <f t="shared" si="238"/>
        <v>Order specific</v>
      </c>
      <c r="W1010" s="39" t="str">
        <f t="shared" si="239"/>
        <v>Order specific</v>
      </c>
      <c r="X1010" s="135" t="str">
        <f t="shared" si="240"/>
        <v>C</v>
      </c>
      <c r="Y1010" s="39" t="str">
        <f t="shared" si="241"/>
        <v/>
      </c>
      <c r="Z1010" s="39">
        <f t="shared" si="242"/>
        <v>0</v>
      </c>
      <c r="AA1010" s="119"/>
    </row>
    <row r="1011" spans="1:27" x14ac:dyDescent="0.25">
      <c r="A1011" s="34" t="s">
        <v>2986</v>
      </c>
      <c r="B1011" s="36" t="s">
        <v>1550</v>
      </c>
      <c r="C1011" s="166" t="s">
        <v>197</v>
      </c>
      <c r="D1011" s="166">
        <v>212</v>
      </c>
      <c r="E1011" s="166" t="s">
        <v>3599</v>
      </c>
      <c r="F1011" s="167" t="s">
        <v>3599</v>
      </c>
      <c r="G1011" s="36" t="s">
        <v>249</v>
      </c>
      <c r="H1011" s="36" t="s">
        <v>249</v>
      </c>
      <c r="I1011" s="186" t="s">
        <v>197</v>
      </c>
      <c r="J1011" s="168">
        <v>12</v>
      </c>
      <c r="K1011" s="133">
        <v>0</v>
      </c>
      <c r="L1011" s="150">
        <v>478.12</v>
      </c>
      <c r="M1011" s="133">
        <v>0</v>
      </c>
      <c r="N1011" s="133">
        <v>0</v>
      </c>
      <c r="O1011" s="130">
        <v>304</v>
      </c>
      <c r="P1011" s="37">
        <f t="shared" si="243"/>
        <v>5737.4400000000005</v>
      </c>
      <c r="Q1011" s="38">
        <f t="shared" si="233"/>
        <v>2.4013157894736841</v>
      </c>
      <c r="R1011" s="35">
        <f t="shared" si="234"/>
        <v>0</v>
      </c>
      <c r="S1011" s="35">
        <f t="shared" si="235"/>
        <v>0</v>
      </c>
      <c r="T1011" s="139">
        <f t="shared" si="236"/>
        <v>0</v>
      </c>
      <c r="U1011" s="35">
        <f t="shared" si="237"/>
        <v>145348.48000000001</v>
      </c>
      <c r="V1011" s="39" t="str">
        <f t="shared" si="238"/>
        <v>&lt;15 days</v>
      </c>
      <c r="W1011" s="39">
        <f t="shared" si="239"/>
        <v>2</v>
      </c>
      <c r="X1011" s="135" t="str">
        <f t="shared" si="240"/>
        <v>B</v>
      </c>
      <c r="Y1011" s="39">
        <f t="shared" si="241"/>
        <v>14</v>
      </c>
      <c r="Z1011" s="39">
        <f t="shared" si="242"/>
        <v>0</v>
      </c>
      <c r="AA1011" s="119"/>
    </row>
    <row r="1012" spans="1:27" x14ac:dyDescent="0.25">
      <c r="A1012" s="34" t="s">
        <v>2987</v>
      </c>
      <c r="B1012" s="36" t="s">
        <v>1551</v>
      </c>
      <c r="C1012" s="166" t="s">
        <v>197</v>
      </c>
      <c r="D1012" s="166">
        <v>212</v>
      </c>
      <c r="E1012" s="166" t="s">
        <v>3599</v>
      </c>
      <c r="F1012" s="167" t="s">
        <v>3599</v>
      </c>
      <c r="G1012" s="36" t="s">
        <v>249</v>
      </c>
      <c r="H1012" s="36" t="s">
        <v>249</v>
      </c>
      <c r="I1012" s="186" t="s">
        <v>197</v>
      </c>
      <c r="J1012" s="168">
        <v>2</v>
      </c>
      <c r="K1012" s="133">
        <v>0</v>
      </c>
      <c r="L1012" s="150">
        <v>491.67</v>
      </c>
      <c r="M1012" s="133">
        <v>0</v>
      </c>
      <c r="N1012" s="133">
        <v>0</v>
      </c>
      <c r="O1012" s="130">
        <v>222</v>
      </c>
      <c r="P1012" s="37">
        <f t="shared" si="243"/>
        <v>983.34</v>
      </c>
      <c r="Q1012" s="38">
        <f t="shared" si="233"/>
        <v>19.72972972972973</v>
      </c>
      <c r="R1012" s="35">
        <f t="shared" si="234"/>
        <v>0</v>
      </c>
      <c r="S1012" s="35">
        <f t="shared" si="235"/>
        <v>0</v>
      </c>
      <c r="T1012" s="139">
        <f t="shared" si="236"/>
        <v>0</v>
      </c>
      <c r="U1012" s="35">
        <f t="shared" si="237"/>
        <v>109150.74</v>
      </c>
      <c r="V1012" s="39" t="str">
        <f t="shared" si="238"/>
        <v>&lt;30 days</v>
      </c>
      <c r="W1012" s="39">
        <f t="shared" si="239"/>
        <v>2</v>
      </c>
      <c r="X1012" s="135" t="str">
        <f t="shared" si="240"/>
        <v>B</v>
      </c>
      <c r="Y1012" s="39">
        <f t="shared" si="241"/>
        <v>14</v>
      </c>
      <c r="Z1012" s="39">
        <f t="shared" si="242"/>
        <v>188.47799013698631</v>
      </c>
      <c r="AA1012" s="119"/>
    </row>
    <row r="1013" spans="1:27" x14ac:dyDescent="0.25">
      <c r="A1013" s="34" t="s">
        <v>2988</v>
      </c>
      <c r="B1013" s="36" t="s">
        <v>1552</v>
      </c>
      <c r="C1013" s="166" t="s">
        <v>197</v>
      </c>
      <c r="D1013" s="166">
        <v>212</v>
      </c>
      <c r="E1013" s="166" t="s">
        <v>3599</v>
      </c>
      <c r="F1013" s="167" t="s">
        <v>3599</v>
      </c>
      <c r="G1013" s="36" t="s">
        <v>249</v>
      </c>
      <c r="H1013" s="36" t="s">
        <v>249</v>
      </c>
      <c r="I1013" s="186" t="s">
        <v>197</v>
      </c>
      <c r="J1013" s="168">
        <v>9</v>
      </c>
      <c r="K1013" s="133">
        <v>65</v>
      </c>
      <c r="L1013" s="150">
        <v>487.93</v>
      </c>
      <c r="M1013" s="133">
        <v>0</v>
      </c>
      <c r="N1013" s="133">
        <v>0</v>
      </c>
      <c r="O1013" s="130">
        <v>2651</v>
      </c>
      <c r="P1013" s="37">
        <f t="shared" si="243"/>
        <v>4391.37</v>
      </c>
      <c r="Q1013" s="38">
        <f t="shared" si="233"/>
        <v>0.27536778574122972</v>
      </c>
      <c r="R1013" s="35">
        <f t="shared" si="234"/>
        <v>0</v>
      </c>
      <c r="S1013" s="35">
        <f t="shared" si="235"/>
        <v>0</v>
      </c>
      <c r="T1013" s="139">
        <f t="shared" si="236"/>
        <v>31715.45</v>
      </c>
      <c r="U1013" s="35">
        <f t="shared" si="237"/>
        <v>1293502.43</v>
      </c>
      <c r="V1013" s="39" t="str">
        <f t="shared" si="238"/>
        <v>&lt;15 days</v>
      </c>
      <c r="W1013" s="39">
        <f t="shared" si="239"/>
        <v>1</v>
      </c>
      <c r="X1013" s="135" t="str">
        <f t="shared" si="240"/>
        <v>B</v>
      </c>
      <c r="Y1013" s="39">
        <f t="shared" si="241"/>
        <v>7</v>
      </c>
      <c r="Z1013" s="39">
        <f t="shared" si="242"/>
        <v>0</v>
      </c>
      <c r="AA1013" s="119"/>
    </row>
    <row r="1014" spans="1:27" x14ac:dyDescent="0.25">
      <c r="A1014" s="34" t="s">
        <v>2989</v>
      </c>
      <c r="B1014" s="36" t="s">
        <v>1554</v>
      </c>
      <c r="C1014" s="166" t="s">
        <v>197</v>
      </c>
      <c r="D1014" s="166">
        <v>212</v>
      </c>
      <c r="E1014" s="166" t="s">
        <v>3599</v>
      </c>
      <c r="F1014" s="167" t="s">
        <v>3599</v>
      </c>
      <c r="G1014" s="36" t="s">
        <v>249</v>
      </c>
      <c r="H1014" s="36" t="s">
        <v>249</v>
      </c>
      <c r="I1014" s="186" t="s">
        <v>197</v>
      </c>
      <c r="J1014" s="168">
        <v>45</v>
      </c>
      <c r="K1014" s="133">
        <v>13</v>
      </c>
      <c r="L1014" s="150">
        <v>470</v>
      </c>
      <c r="M1014" s="133">
        <v>0</v>
      </c>
      <c r="N1014" s="133">
        <v>0</v>
      </c>
      <c r="O1014" s="130">
        <v>5810</v>
      </c>
      <c r="P1014" s="37">
        <f t="shared" si="243"/>
        <v>21150</v>
      </c>
      <c r="Q1014" s="38">
        <f t="shared" si="233"/>
        <v>0.56540447504302926</v>
      </c>
      <c r="R1014" s="35">
        <f t="shared" si="234"/>
        <v>0</v>
      </c>
      <c r="S1014" s="35">
        <f t="shared" si="235"/>
        <v>0</v>
      </c>
      <c r="T1014" s="139">
        <f t="shared" si="236"/>
        <v>6110</v>
      </c>
      <c r="U1014" s="35">
        <f t="shared" si="237"/>
        <v>2730700</v>
      </c>
      <c r="V1014" s="39" t="str">
        <f t="shared" si="238"/>
        <v>&lt;15 days</v>
      </c>
      <c r="W1014" s="39">
        <f t="shared" si="239"/>
        <v>1</v>
      </c>
      <c r="X1014" s="135" t="str">
        <f t="shared" si="240"/>
        <v>A</v>
      </c>
      <c r="Y1014" s="39">
        <f t="shared" si="241"/>
        <v>7</v>
      </c>
      <c r="Z1014" s="39">
        <f t="shared" si="242"/>
        <v>0</v>
      </c>
      <c r="AA1014" s="119"/>
    </row>
    <row r="1015" spans="1:27" x14ac:dyDescent="0.25">
      <c r="A1015" s="34" t="s">
        <v>2990</v>
      </c>
      <c r="B1015" s="36" t="s">
        <v>1555</v>
      </c>
      <c r="C1015" s="166" t="s">
        <v>197</v>
      </c>
      <c r="D1015" s="166">
        <v>212</v>
      </c>
      <c r="E1015" s="166" t="s">
        <v>3599</v>
      </c>
      <c r="F1015" s="167" t="s">
        <v>3599</v>
      </c>
      <c r="G1015" s="36" t="s">
        <v>249</v>
      </c>
      <c r="H1015" s="36" t="s">
        <v>249</v>
      </c>
      <c r="I1015" s="186" t="s">
        <v>197</v>
      </c>
      <c r="J1015" s="168">
        <v>5</v>
      </c>
      <c r="K1015" s="133">
        <v>9</v>
      </c>
      <c r="L1015" s="150">
        <v>711</v>
      </c>
      <c r="M1015" s="133">
        <v>0</v>
      </c>
      <c r="N1015" s="133">
        <v>0</v>
      </c>
      <c r="O1015" s="130">
        <v>880</v>
      </c>
      <c r="P1015" s="37">
        <f t="shared" si="243"/>
        <v>3555</v>
      </c>
      <c r="Q1015" s="38">
        <f t="shared" si="233"/>
        <v>18.66477272727273</v>
      </c>
      <c r="R1015" s="35">
        <f t="shared" si="234"/>
        <v>0</v>
      </c>
      <c r="S1015" s="35">
        <f t="shared" si="235"/>
        <v>0</v>
      </c>
      <c r="T1015" s="139">
        <f t="shared" si="236"/>
        <v>6399</v>
      </c>
      <c r="U1015" s="35">
        <f t="shared" si="237"/>
        <v>625680</v>
      </c>
      <c r="V1015" s="39" t="str">
        <f t="shared" si="238"/>
        <v>&lt;30 days</v>
      </c>
      <c r="W1015" s="39">
        <f t="shared" si="239"/>
        <v>1</v>
      </c>
      <c r="X1015" s="135" t="str">
        <f t="shared" si="240"/>
        <v>B</v>
      </c>
      <c r="Y1015" s="39">
        <f t="shared" si="241"/>
        <v>7</v>
      </c>
      <c r="Z1015" s="39">
        <f t="shared" si="242"/>
        <v>1466.3482191780824</v>
      </c>
      <c r="AA1015" s="119"/>
    </row>
    <row r="1016" spans="1:27" x14ac:dyDescent="0.25">
      <c r="A1016" s="34" t="s">
        <v>2991</v>
      </c>
      <c r="B1016" s="36" t="s">
        <v>1556</v>
      </c>
      <c r="C1016" s="166" t="s">
        <v>914</v>
      </c>
      <c r="D1016" s="166">
        <v>212</v>
      </c>
      <c r="E1016" s="165" t="s">
        <v>3599</v>
      </c>
      <c r="F1016" s="167" t="s">
        <v>3599</v>
      </c>
      <c r="G1016" s="36" t="s">
        <v>165</v>
      </c>
      <c r="H1016" s="36" t="s">
        <v>235</v>
      </c>
      <c r="I1016" s="186">
        <v>2100</v>
      </c>
      <c r="J1016" s="168">
        <v>36</v>
      </c>
      <c r="K1016" s="133">
        <v>103</v>
      </c>
      <c r="L1016" s="150">
        <v>712.9</v>
      </c>
      <c r="M1016" s="133">
        <v>0</v>
      </c>
      <c r="N1016" s="133">
        <v>0</v>
      </c>
      <c r="O1016" s="130">
        <v>415</v>
      </c>
      <c r="P1016" s="37">
        <f t="shared" si="243"/>
        <v>25664.399999999998</v>
      </c>
      <c r="Q1016" s="38">
        <f t="shared" si="233"/>
        <v>4.3975903614457836</v>
      </c>
      <c r="R1016" s="35">
        <f t="shared" si="234"/>
        <v>0</v>
      </c>
      <c r="S1016" s="35">
        <f t="shared" si="235"/>
        <v>0</v>
      </c>
      <c r="T1016" s="139">
        <f t="shared" si="236"/>
        <v>73428.7</v>
      </c>
      <c r="U1016" s="35">
        <f t="shared" si="237"/>
        <v>295853.5</v>
      </c>
      <c r="V1016" s="39" t="str">
        <f t="shared" si="238"/>
        <v>Order specific</v>
      </c>
      <c r="W1016" s="39" t="str">
        <f t="shared" si="239"/>
        <v>Order specific</v>
      </c>
      <c r="X1016" s="135" t="str">
        <f t="shared" si="240"/>
        <v>A</v>
      </c>
      <c r="Y1016" s="39" t="str">
        <f t="shared" si="241"/>
        <v/>
      </c>
      <c r="Z1016" s="39">
        <f t="shared" si="242"/>
        <v>0</v>
      </c>
      <c r="AA1016" s="119"/>
    </row>
    <row r="1017" spans="1:27" x14ac:dyDescent="0.25">
      <c r="A1017" s="34" t="s">
        <v>2992</v>
      </c>
      <c r="B1017" s="36" t="s">
        <v>1557</v>
      </c>
      <c r="C1017" s="166" t="s">
        <v>914</v>
      </c>
      <c r="D1017" s="166">
        <v>212</v>
      </c>
      <c r="E1017" s="165" t="s">
        <v>3599</v>
      </c>
      <c r="F1017" s="167" t="s">
        <v>3599</v>
      </c>
      <c r="G1017" s="36" t="s">
        <v>165</v>
      </c>
      <c r="H1017" s="36" t="s">
        <v>235</v>
      </c>
      <c r="I1017" s="186">
        <v>2100</v>
      </c>
      <c r="J1017" s="168">
        <v>2</v>
      </c>
      <c r="K1017" s="133">
        <v>16</v>
      </c>
      <c r="L1017" s="150">
        <v>1852</v>
      </c>
      <c r="M1017" s="133">
        <v>0</v>
      </c>
      <c r="N1017" s="133">
        <v>0</v>
      </c>
      <c r="O1017" s="130">
        <v>85</v>
      </c>
      <c r="P1017" s="37">
        <f t="shared" si="243"/>
        <v>3704</v>
      </c>
      <c r="Q1017" s="38">
        <f t="shared" si="233"/>
        <v>154.58823529411765</v>
      </c>
      <c r="R1017" s="35">
        <f t="shared" si="234"/>
        <v>0</v>
      </c>
      <c r="S1017" s="35">
        <f t="shared" si="235"/>
        <v>0</v>
      </c>
      <c r="T1017" s="139">
        <f t="shared" si="236"/>
        <v>29632</v>
      </c>
      <c r="U1017" s="35">
        <f t="shared" si="237"/>
        <v>157420</v>
      </c>
      <c r="V1017" s="39" t="str">
        <f t="shared" si="238"/>
        <v>Order specific</v>
      </c>
      <c r="W1017" s="39" t="str">
        <f t="shared" si="239"/>
        <v>Order specific</v>
      </c>
      <c r="X1017" s="135" t="str">
        <f t="shared" si="240"/>
        <v>B</v>
      </c>
      <c r="Y1017" s="39" t="str">
        <f t="shared" si="241"/>
        <v/>
      </c>
      <c r="Z1017" s="39">
        <f t="shared" si="242"/>
        <v>0</v>
      </c>
      <c r="AA1017" s="119"/>
    </row>
    <row r="1018" spans="1:27" x14ac:dyDescent="0.25">
      <c r="A1018" s="34" t="s">
        <v>2993</v>
      </c>
      <c r="B1018" s="36" t="s">
        <v>1558</v>
      </c>
      <c r="C1018" s="166" t="s">
        <v>914</v>
      </c>
      <c r="D1018" s="166">
        <v>212</v>
      </c>
      <c r="E1018" s="165" t="s">
        <v>3599</v>
      </c>
      <c r="F1018" s="167" t="s">
        <v>3599</v>
      </c>
      <c r="G1018" s="36" t="s">
        <v>165</v>
      </c>
      <c r="H1018" s="36" t="s">
        <v>235</v>
      </c>
      <c r="I1018" s="186">
        <v>2100</v>
      </c>
      <c r="J1018" s="168">
        <v>4</v>
      </c>
      <c r="K1018" s="133">
        <v>2</v>
      </c>
      <c r="L1018" s="150">
        <v>1000</v>
      </c>
      <c r="M1018" s="133">
        <v>0</v>
      </c>
      <c r="N1018" s="133">
        <v>0</v>
      </c>
      <c r="O1018" s="130">
        <v>51</v>
      </c>
      <c r="P1018" s="37">
        <f t="shared" si="243"/>
        <v>4000</v>
      </c>
      <c r="Q1018" s="38">
        <f t="shared" si="233"/>
        <v>14.313725490196079</v>
      </c>
      <c r="R1018" s="35">
        <f t="shared" si="234"/>
        <v>0</v>
      </c>
      <c r="S1018" s="35">
        <f t="shared" si="235"/>
        <v>0</v>
      </c>
      <c r="T1018" s="139">
        <f t="shared" si="236"/>
        <v>2000</v>
      </c>
      <c r="U1018" s="35">
        <f t="shared" si="237"/>
        <v>51000</v>
      </c>
      <c r="V1018" s="39" t="str">
        <f t="shared" si="238"/>
        <v>Order specific</v>
      </c>
      <c r="W1018" s="39" t="str">
        <f t="shared" si="239"/>
        <v>Order specific</v>
      </c>
      <c r="X1018" s="135" t="str">
        <f t="shared" si="240"/>
        <v>B</v>
      </c>
      <c r="Y1018" s="39" t="str">
        <f t="shared" si="241"/>
        <v/>
      </c>
      <c r="Z1018" s="39">
        <f t="shared" si="242"/>
        <v>0</v>
      </c>
      <c r="AA1018" s="119"/>
    </row>
    <row r="1019" spans="1:27" x14ac:dyDescent="0.25">
      <c r="A1019" s="34" t="s">
        <v>2994</v>
      </c>
      <c r="B1019" s="36" t="s">
        <v>1559</v>
      </c>
      <c r="C1019" s="166" t="s">
        <v>914</v>
      </c>
      <c r="D1019" s="166">
        <v>212</v>
      </c>
      <c r="E1019" s="165" t="s">
        <v>3599</v>
      </c>
      <c r="F1019" s="167" t="s">
        <v>3599</v>
      </c>
      <c r="G1019" s="36" t="s">
        <v>165</v>
      </c>
      <c r="H1019" s="36" t="s">
        <v>235</v>
      </c>
      <c r="I1019" s="186">
        <v>2100</v>
      </c>
      <c r="J1019" s="168">
        <v>1</v>
      </c>
      <c r="K1019" s="133">
        <v>0</v>
      </c>
      <c r="L1019" s="150">
        <v>754.57</v>
      </c>
      <c r="M1019" s="133">
        <v>0</v>
      </c>
      <c r="N1019" s="133">
        <v>0</v>
      </c>
      <c r="O1019" s="130">
        <v>37</v>
      </c>
      <c r="P1019" s="37">
        <f t="shared" si="243"/>
        <v>754.57</v>
      </c>
      <c r="Q1019" s="38">
        <f t="shared" si="233"/>
        <v>39.45945945945946</v>
      </c>
      <c r="R1019" s="35">
        <f t="shared" si="234"/>
        <v>0</v>
      </c>
      <c r="S1019" s="35">
        <f t="shared" si="235"/>
        <v>0</v>
      </c>
      <c r="T1019" s="139">
        <f t="shared" si="236"/>
        <v>0</v>
      </c>
      <c r="U1019" s="35">
        <f t="shared" si="237"/>
        <v>27919.09</v>
      </c>
      <c r="V1019" s="39" t="str">
        <f t="shared" si="238"/>
        <v>Order specific</v>
      </c>
      <c r="W1019" s="39" t="str">
        <f t="shared" si="239"/>
        <v>Order specific</v>
      </c>
      <c r="X1019" s="135" t="str">
        <f t="shared" si="240"/>
        <v>C</v>
      </c>
      <c r="Y1019" s="39" t="str">
        <f t="shared" si="241"/>
        <v/>
      </c>
      <c r="Z1019" s="39">
        <f t="shared" si="242"/>
        <v>0</v>
      </c>
      <c r="AA1019" s="119"/>
    </row>
    <row r="1020" spans="1:27" x14ac:dyDescent="0.25">
      <c r="A1020" s="34" t="s">
        <v>2995</v>
      </c>
      <c r="B1020" s="36" t="s">
        <v>1560</v>
      </c>
      <c r="C1020" s="166" t="s">
        <v>914</v>
      </c>
      <c r="D1020" s="166">
        <v>212</v>
      </c>
      <c r="E1020" s="165" t="s">
        <v>3599</v>
      </c>
      <c r="F1020" s="167" t="s">
        <v>3599</v>
      </c>
      <c r="G1020" s="36" t="s">
        <v>165</v>
      </c>
      <c r="H1020" s="36" t="s">
        <v>235</v>
      </c>
      <c r="I1020" s="186">
        <v>2100</v>
      </c>
      <c r="J1020" s="168">
        <v>29</v>
      </c>
      <c r="K1020" s="133">
        <v>0</v>
      </c>
      <c r="L1020" s="150">
        <v>758</v>
      </c>
      <c r="M1020" s="133">
        <v>0</v>
      </c>
      <c r="N1020" s="133">
        <v>0</v>
      </c>
      <c r="O1020" s="130">
        <v>473</v>
      </c>
      <c r="P1020" s="37">
        <f t="shared" si="243"/>
        <v>21982</v>
      </c>
      <c r="Q1020" s="38">
        <f t="shared" si="233"/>
        <v>0.77167019027484152</v>
      </c>
      <c r="R1020" s="35">
        <f t="shared" si="234"/>
        <v>0</v>
      </c>
      <c r="S1020" s="35">
        <f t="shared" si="235"/>
        <v>0</v>
      </c>
      <c r="T1020" s="139">
        <f t="shared" si="236"/>
        <v>0</v>
      </c>
      <c r="U1020" s="35">
        <f t="shared" si="237"/>
        <v>358534</v>
      </c>
      <c r="V1020" s="39" t="str">
        <f t="shared" si="238"/>
        <v>Order specific</v>
      </c>
      <c r="W1020" s="39" t="str">
        <f t="shared" si="239"/>
        <v>Order specific</v>
      </c>
      <c r="X1020" s="135" t="str">
        <f t="shared" si="240"/>
        <v>A</v>
      </c>
      <c r="Y1020" s="39" t="str">
        <f t="shared" si="241"/>
        <v/>
      </c>
      <c r="Z1020" s="39">
        <f t="shared" si="242"/>
        <v>0</v>
      </c>
      <c r="AA1020" s="119"/>
    </row>
    <row r="1021" spans="1:27" x14ac:dyDescent="0.25">
      <c r="A1021" s="34" t="s">
        <v>2996</v>
      </c>
      <c r="B1021" s="36" t="s">
        <v>1561</v>
      </c>
      <c r="C1021" s="166" t="s">
        <v>914</v>
      </c>
      <c r="D1021" s="166">
        <v>212</v>
      </c>
      <c r="E1021" s="165" t="s">
        <v>3599</v>
      </c>
      <c r="F1021" s="167" t="s">
        <v>3599</v>
      </c>
      <c r="G1021" s="36" t="s">
        <v>165</v>
      </c>
      <c r="H1021" s="36" t="s">
        <v>235</v>
      </c>
      <c r="I1021" s="186">
        <v>2100</v>
      </c>
      <c r="J1021" s="168">
        <v>2</v>
      </c>
      <c r="K1021" s="133">
        <v>29</v>
      </c>
      <c r="L1021" s="150">
        <v>998</v>
      </c>
      <c r="M1021" s="133">
        <v>0</v>
      </c>
      <c r="N1021" s="133">
        <v>0</v>
      </c>
      <c r="O1021" s="130">
        <v>48</v>
      </c>
      <c r="P1021" s="37">
        <f t="shared" si="243"/>
        <v>1996</v>
      </c>
      <c r="Q1021" s="38">
        <f t="shared" si="233"/>
        <v>220.52083333333331</v>
      </c>
      <c r="R1021" s="35">
        <f t="shared" si="234"/>
        <v>0</v>
      </c>
      <c r="S1021" s="35">
        <f t="shared" si="235"/>
        <v>0</v>
      </c>
      <c r="T1021" s="139">
        <f t="shared" si="236"/>
        <v>28942</v>
      </c>
      <c r="U1021" s="35">
        <f t="shared" si="237"/>
        <v>47904</v>
      </c>
      <c r="V1021" s="39" t="str">
        <f t="shared" si="238"/>
        <v>Order specific</v>
      </c>
      <c r="W1021" s="39" t="str">
        <f t="shared" si="239"/>
        <v>Order specific</v>
      </c>
      <c r="X1021" s="135" t="str">
        <f t="shared" si="240"/>
        <v>B</v>
      </c>
      <c r="Y1021" s="39" t="str">
        <f t="shared" si="241"/>
        <v/>
      </c>
      <c r="Z1021" s="39">
        <f t="shared" si="242"/>
        <v>0</v>
      </c>
      <c r="AA1021" s="119"/>
    </row>
    <row r="1022" spans="1:27" x14ac:dyDescent="0.25">
      <c r="A1022" s="34" t="s">
        <v>2997</v>
      </c>
      <c r="B1022" s="36" t="s">
        <v>1562</v>
      </c>
      <c r="C1022" s="166" t="s">
        <v>914</v>
      </c>
      <c r="D1022" s="166">
        <v>212</v>
      </c>
      <c r="E1022" s="165" t="s">
        <v>3599</v>
      </c>
      <c r="F1022" s="167" t="s">
        <v>3599</v>
      </c>
      <c r="G1022" s="36" t="s">
        <v>165</v>
      </c>
      <c r="H1022" s="36" t="s">
        <v>235</v>
      </c>
      <c r="I1022" s="186">
        <v>2100</v>
      </c>
      <c r="J1022" s="168">
        <v>5</v>
      </c>
      <c r="K1022" s="133">
        <v>12</v>
      </c>
      <c r="L1022" s="150">
        <v>1200</v>
      </c>
      <c r="M1022" s="133">
        <v>0</v>
      </c>
      <c r="N1022" s="133">
        <v>0</v>
      </c>
      <c r="O1022" s="130">
        <v>34</v>
      </c>
      <c r="P1022" s="37">
        <f t="shared" si="243"/>
        <v>6000</v>
      </c>
      <c r="Q1022" s="38">
        <f t="shared" si="233"/>
        <v>21.470588235294116</v>
      </c>
      <c r="R1022" s="35">
        <f t="shared" si="234"/>
        <v>0</v>
      </c>
      <c r="S1022" s="35">
        <f t="shared" si="235"/>
        <v>0</v>
      </c>
      <c r="T1022" s="139">
        <f t="shared" si="236"/>
        <v>14400</v>
      </c>
      <c r="U1022" s="35">
        <f t="shared" si="237"/>
        <v>40800</v>
      </c>
      <c r="V1022" s="39" t="str">
        <f t="shared" si="238"/>
        <v>Order specific</v>
      </c>
      <c r="W1022" s="39" t="str">
        <f t="shared" si="239"/>
        <v>Order specific</v>
      </c>
      <c r="X1022" s="135" t="str">
        <f t="shared" si="240"/>
        <v>B</v>
      </c>
      <c r="Y1022" s="39" t="str">
        <f t="shared" si="241"/>
        <v/>
      </c>
      <c r="Z1022" s="39">
        <f t="shared" si="242"/>
        <v>0</v>
      </c>
      <c r="AA1022" s="119"/>
    </row>
    <row r="1023" spans="1:27" x14ac:dyDescent="0.25">
      <c r="A1023" s="34" t="s">
        <v>2998</v>
      </c>
      <c r="B1023" s="36" t="s">
        <v>1563</v>
      </c>
      <c r="C1023" s="166" t="s">
        <v>914</v>
      </c>
      <c r="D1023" s="166">
        <v>105</v>
      </c>
      <c r="E1023" s="165" t="s">
        <v>3599</v>
      </c>
      <c r="F1023" s="167" t="s">
        <v>3599</v>
      </c>
      <c r="G1023" s="36" t="s">
        <v>165</v>
      </c>
      <c r="H1023" s="36" t="s">
        <v>235</v>
      </c>
      <c r="I1023" s="186">
        <v>2100</v>
      </c>
      <c r="J1023" s="168">
        <v>3</v>
      </c>
      <c r="K1023" s="133">
        <v>0</v>
      </c>
      <c r="L1023" s="150">
        <v>944.89</v>
      </c>
      <c r="M1023" s="133">
        <v>0</v>
      </c>
      <c r="N1023" s="133">
        <v>0</v>
      </c>
      <c r="O1023" s="130">
        <v>7</v>
      </c>
      <c r="P1023" s="37">
        <f t="shared" si="243"/>
        <v>2834.67</v>
      </c>
      <c r="Q1023" s="38">
        <f t="shared" si="233"/>
        <v>260.71428571428572</v>
      </c>
      <c r="R1023" s="35">
        <f t="shared" si="234"/>
        <v>0</v>
      </c>
      <c r="S1023" s="35">
        <f t="shared" si="235"/>
        <v>0</v>
      </c>
      <c r="T1023" s="139">
        <f t="shared" si="236"/>
        <v>0</v>
      </c>
      <c r="U1023" s="35">
        <f t="shared" si="237"/>
        <v>6614.23</v>
      </c>
      <c r="V1023" s="39" t="str">
        <f t="shared" si="238"/>
        <v>Order specific</v>
      </c>
      <c r="W1023" s="39" t="str">
        <f t="shared" si="239"/>
        <v>Order specific</v>
      </c>
      <c r="X1023" s="135" t="str">
        <f t="shared" si="240"/>
        <v>B</v>
      </c>
      <c r="Y1023" s="39" t="str">
        <f t="shared" si="241"/>
        <v/>
      </c>
      <c r="Z1023" s="39">
        <f t="shared" si="242"/>
        <v>0</v>
      </c>
      <c r="AA1023" s="119"/>
    </row>
    <row r="1024" spans="1:27" x14ac:dyDescent="0.25">
      <c r="A1024" s="34" t="s">
        <v>2999</v>
      </c>
      <c r="B1024" s="36" t="s">
        <v>1564</v>
      </c>
      <c r="C1024" s="166" t="s">
        <v>197</v>
      </c>
      <c r="D1024" s="166">
        <v>212</v>
      </c>
      <c r="E1024" s="166" t="s">
        <v>3599</v>
      </c>
      <c r="F1024" s="167" t="s">
        <v>3599</v>
      </c>
      <c r="G1024" s="36" t="s">
        <v>249</v>
      </c>
      <c r="H1024" s="36" t="s">
        <v>249</v>
      </c>
      <c r="I1024" s="186" t="s">
        <v>197</v>
      </c>
      <c r="J1024" s="168">
        <v>94</v>
      </c>
      <c r="K1024" s="133">
        <v>0</v>
      </c>
      <c r="L1024" s="150">
        <v>28.81</v>
      </c>
      <c r="M1024" s="133">
        <v>0</v>
      </c>
      <c r="N1024" s="133">
        <v>0</v>
      </c>
      <c r="O1024" s="130">
        <v>15986</v>
      </c>
      <c r="P1024" s="37">
        <f t="shared" si="243"/>
        <v>2708.14</v>
      </c>
      <c r="Q1024" s="38">
        <f t="shared" si="233"/>
        <v>6.8497435255848865E-2</v>
      </c>
      <c r="R1024" s="35">
        <f t="shared" si="234"/>
        <v>0</v>
      </c>
      <c r="S1024" s="35">
        <f t="shared" si="235"/>
        <v>0</v>
      </c>
      <c r="T1024" s="139">
        <f t="shared" si="236"/>
        <v>0</v>
      </c>
      <c r="U1024" s="35">
        <f t="shared" si="237"/>
        <v>460556.66</v>
      </c>
      <c r="V1024" s="39" t="str">
        <f t="shared" si="238"/>
        <v>&lt;15 days</v>
      </c>
      <c r="W1024" s="39">
        <f t="shared" si="239"/>
        <v>1</v>
      </c>
      <c r="X1024" s="135" t="str">
        <f t="shared" si="240"/>
        <v>B</v>
      </c>
      <c r="Y1024" s="39">
        <f t="shared" si="241"/>
        <v>7</v>
      </c>
      <c r="Z1024" s="39">
        <f t="shared" si="242"/>
        <v>0</v>
      </c>
      <c r="AA1024" s="119"/>
    </row>
    <row r="1025" spans="1:27" x14ac:dyDescent="0.25">
      <c r="A1025" s="34" t="s">
        <v>3000</v>
      </c>
      <c r="B1025" s="36" t="s">
        <v>1565</v>
      </c>
      <c r="C1025" s="166" t="s">
        <v>197</v>
      </c>
      <c r="D1025" s="166">
        <v>212</v>
      </c>
      <c r="E1025" s="166" t="s">
        <v>3599</v>
      </c>
      <c r="F1025" s="167" t="s">
        <v>3599</v>
      </c>
      <c r="G1025" s="36" t="s">
        <v>249</v>
      </c>
      <c r="H1025" s="36" t="s">
        <v>249</v>
      </c>
      <c r="I1025" s="186" t="s">
        <v>197</v>
      </c>
      <c r="J1025" s="168">
        <v>94</v>
      </c>
      <c r="K1025" s="133">
        <v>0</v>
      </c>
      <c r="L1025" s="150">
        <v>32.68</v>
      </c>
      <c r="M1025" s="133">
        <v>0</v>
      </c>
      <c r="N1025" s="133">
        <v>0</v>
      </c>
      <c r="O1025" s="130">
        <v>15981</v>
      </c>
      <c r="P1025" s="37">
        <f t="shared" si="243"/>
        <v>3071.92</v>
      </c>
      <c r="Q1025" s="38">
        <f t="shared" si="233"/>
        <v>2.1469244728114636</v>
      </c>
      <c r="R1025" s="35">
        <f t="shared" si="234"/>
        <v>0</v>
      </c>
      <c r="S1025" s="35">
        <f t="shared" si="235"/>
        <v>0</v>
      </c>
      <c r="T1025" s="139">
        <f t="shared" si="236"/>
        <v>0</v>
      </c>
      <c r="U1025" s="35">
        <f t="shared" si="237"/>
        <v>522259.08</v>
      </c>
      <c r="V1025" s="39" t="str">
        <f t="shared" si="238"/>
        <v>&lt;15 days</v>
      </c>
      <c r="W1025" s="39">
        <f t="shared" si="239"/>
        <v>1</v>
      </c>
      <c r="X1025" s="135" t="str">
        <f t="shared" si="240"/>
        <v>B</v>
      </c>
      <c r="Y1025" s="39">
        <f t="shared" si="241"/>
        <v>7</v>
      </c>
      <c r="Z1025" s="39">
        <f t="shared" si="242"/>
        <v>0</v>
      </c>
      <c r="AA1025" s="119"/>
    </row>
    <row r="1026" spans="1:27" x14ac:dyDescent="0.25">
      <c r="A1026" s="34" t="s">
        <v>3001</v>
      </c>
      <c r="B1026" s="36" t="s">
        <v>1566</v>
      </c>
      <c r="C1026" s="166" t="s">
        <v>197</v>
      </c>
      <c r="D1026" s="166">
        <v>212</v>
      </c>
      <c r="E1026" s="166" t="s">
        <v>3599</v>
      </c>
      <c r="F1026" s="167" t="s">
        <v>3599</v>
      </c>
      <c r="G1026" s="36" t="s">
        <v>249</v>
      </c>
      <c r="H1026" s="36" t="s">
        <v>249</v>
      </c>
      <c r="I1026" s="186" t="s">
        <v>197</v>
      </c>
      <c r="J1026" s="168">
        <v>94</v>
      </c>
      <c r="K1026" s="133">
        <v>0</v>
      </c>
      <c r="L1026" s="150">
        <v>24.39</v>
      </c>
      <c r="M1026" s="133">
        <v>0</v>
      </c>
      <c r="N1026" s="133">
        <v>0</v>
      </c>
      <c r="O1026" s="130">
        <v>15991</v>
      </c>
      <c r="P1026" s="37">
        <f t="shared" si="243"/>
        <v>2292.66</v>
      </c>
      <c r="Q1026" s="38">
        <f t="shared" ref="Q1026:Q1089" si="244">+IF(O1026=0,"",J1025/O1026*365)</f>
        <v>2.1455818898130201</v>
      </c>
      <c r="R1026" s="35">
        <f t="shared" ref="R1026:R1089" si="245">+L1026*M1026</f>
        <v>0</v>
      </c>
      <c r="S1026" s="35">
        <f t="shared" ref="S1026:S1089" si="246">+L1026*N1026/2</f>
        <v>0</v>
      </c>
      <c r="T1026" s="139">
        <f t="shared" ref="T1026:T1089" si="247">+L1026*K1026</f>
        <v>0</v>
      </c>
      <c r="U1026" s="35">
        <f t="shared" ref="U1026:U1089" si="248">+L1026*O1026</f>
        <v>390020.49</v>
      </c>
      <c r="V1026" s="39" t="str">
        <f t="shared" ref="V1026:V1089" si="249">IF(G1026="Order specific",G1026,IF(O1026="","Not moving",IF(Q1026&lt;15,"&lt;15 days",IF(Q1026&lt;30,"&lt;30 days",IF(Q1026&lt;90,"&lt;90 days","&gt;90 days")))))</f>
        <v>&lt;15 days</v>
      </c>
      <c r="W1026" s="39">
        <f t="shared" ref="W1026:W1089" si="250">IF(G1026="Order specific",G1026,IF(U1026=0,4,IF(U1026&gt;PERCENTILE(U:U,0.9),1,IF(U1026&gt;PERCENTILE(U:U,0.6),2,3))))</f>
        <v>1</v>
      </c>
      <c r="X1026" s="135" t="str">
        <f t="shared" ref="X1026:X1089" si="251">IF(P1026=0,"D",IF(P1026&gt;PERCENTILE(P:P,0.9),"A",IF(P1026&gt;PERCENTILE(P:P,0.6),"B","C")))</f>
        <v>B</v>
      </c>
      <c r="Y1026" s="39">
        <f t="shared" ref="Y1026:Y1089" si="252">+IF(W1026="Order Specific","",IF(W1026=4,0,W1026*7+IF(I1026="Imported",14,0)))</f>
        <v>7</v>
      </c>
      <c r="Z1026" s="39">
        <f t="shared" ref="Z1026:Z1089" si="253">(IF(Y1026="",0,IF(Y1026=0,P1026,P1026-IF(Q1026&gt;Y1026,P1026/Q1026*Y1026,P1026))))*66%</f>
        <v>0</v>
      </c>
      <c r="AA1026" s="119"/>
    </row>
    <row r="1027" spans="1:27" x14ac:dyDescent="0.25">
      <c r="A1027" s="34" t="s">
        <v>3002</v>
      </c>
      <c r="B1027" s="36" t="s">
        <v>1567</v>
      </c>
      <c r="C1027" s="166" t="s">
        <v>197</v>
      </c>
      <c r="D1027" s="166">
        <v>212</v>
      </c>
      <c r="E1027" s="166" t="s">
        <v>3599</v>
      </c>
      <c r="F1027" s="167" t="s">
        <v>3599</v>
      </c>
      <c r="G1027" s="36" t="s">
        <v>249</v>
      </c>
      <c r="H1027" s="36" t="s">
        <v>249</v>
      </c>
      <c r="I1027" s="186" t="s">
        <v>197</v>
      </c>
      <c r="J1027" s="168">
        <v>94</v>
      </c>
      <c r="K1027" s="133">
        <v>0</v>
      </c>
      <c r="L1027" s="150">
        <v>30.07</v>
      </c>
      <c r="M1027" s="133">
        <v>0</v>
      </c>
      <c r="N1027" s="133">
        <v>0</v>
      </c>
      <c r="O1027" s="130">
        <v>15982</v>
      </c>
      <c r="P1027" s="37">
        <f t="shared" ref="P1027:P1090" si="254">+L1027*J1027</f>
        <v>2826.58</v>
      </c>
      <c r="Q1027" s="38">
        <f t="shared" si="244"/>
        <v>2.1467901389062698</v>
      </c>
      <c r="R1027" s="35">
        <f t="shared" si="245"/>
        <v>0</v>
      </c>
      <c r="S1027" s="35">
        <f t="shared" si="246"/>
        <v>0</v>
      </c>
      <c r="T1027" s="139">
        <f t="shared" si="247"/>
        <v>0</v>
      </c>
      <c r="U1027" s="35">
        <f t="shared" si="248"/>
        <v>480578.74</v>
      </c>
      <c r="V1027" s="39" t="str">
        <f t="shared" si="249"/>
        <v>&lt;15 days</v>
      </c>
      <c r="W1027" s="39">
        <f t="shared" si="250"/>
        <v>1</v>
      </c>
      <c r="X1027" s="135" t="str">
        <f t="shared" si="251"/>
        <v>B</v>
      </c>
      <c r="Y1027" s="39">
        <f t="shared" si="252"/>
        <v>7</v>
      </c>
      <c r="Z1027" s="39">
        <f t="shared" si="253"/>
        <v>0</v>
      </c>
      <c r="AA1027" s="119"/>
    </row>
    <row r="1028" spans="1:27" x14ac:dyDescent="0.25">
      <c r="A1028" s="34" t="s">
        <v>3003</v>
      </c>
      <c r="B1028" s="36" t="s">
        <v>1568</v>
      </c>
      <c r="C1028" s="166" t="s">
        <v>1058</v>
      </c>
      <c r="D1028" s="166">
        <v>212</v>
      </c>
      <c r="E1028" s="165" t="s">
        <v>3599</v>
      </c>
      <c r="F1028" s="167" t="s">
        <v>3599</v>
      </c>
      <c r="G1028" s="36" t="s">
        <v>165</v>
      </c>
      <c r="H1028" s="36" t="s">
        <v>235</v>
      </c>
      <c r="I1028" s="186">
        <v>2100</v>
      </c>
      <c r="J1028" s="168">
        <v>14</v>
      </c>
      <c r="K1028" s="133">
        <v>0</v>
      </c>
      <c r="L1028" s="150">
        <v>31.4</v>
      </c>
      <c r="M1028" s="133">
        <v>0</v>
      </c>
      <c r="N1028" s="133">
        <v>0</v>
      </c>
      <c r="O1028" s="130">
        <v>50</v>
      </c>
      <c r="P1028" s="37">
        <f t="shared" si="254"/>
        <v>439.59999999999997</v>
      </c>
      <c r="Q1028" s="38">
        <f t="shared" si="244"/>
        <v>686.19999999999993</v>
      </c>
      <c r="R1028" s="35">
        <f t="shared" si="245"/>
        <v>0</v>
      </c>
      <c r="S1028" s="35">
        <f t="shared" si="246"/>
        <v>0</v>
      </c>
      <c r="T1028" s="139">
        <f t="shared" si="247"/>
        <v>0</v>
      </c>
      <c r="U1028" s="35">
        <f t="shared" si="248"/>
        <v>1570</v>
      </c>
      <c r="V1028" s="39" t="str">
        <f t="shared" si="249"/>
        <v>Order specific</v>
      </c>
      <c r="W1028" s="39" t="str">
        <f t="shared" si="250"/>
        <v>Order specific</v>
      </c>
      <c r="X1028" s="135" t="str">
        <f t="shared" si="251"/>
        <v>C</v>
      </c>
      <c r="Y1028" s="39" t="str">
        <f t="shared" si="252"/>
        <v/>
      </c>
      <c r="Z1028" s="39">
        <f t="shared" si="253"/>
        <v>0</v>
      </c>
      <c r="AA1028" s="119"/>
    </row>
    <row r="1029" spans="1:27" x14ac:dyDescent="0.25">
      <c r="A1029" s="34" t="s">
        <v>3004</v>
      </c>
      <c r="B1029" s="36" t="s">
        <v>1569</v>
      </c>
      <c r="C1029" s="166" t="s">
        <v>1058</v>
      </c>
      <c r="D1029" s="166">
        <v>212</v>
      </c>
      <c r="E1029" s="165" t="s">
        <v>3599</v>
      </c>
      <c r="F1029" s="167" t="s">
        <v>3599</v>
      </c>
      <c r="G1029" s="36" t="s">
        <v>165</v>
      </c>
      <c r="H1029" s="36" t="s">
        <v>235</v>
      </c>
      <c r="I1029" s="186">
        <v>2100</v>
      </c>
      <c r="J1029" s="168">
        <v>14</v>
      </c>
      <c r="K1029" s="133">
        <v>0</v>
      </c>
      <c r="L1029" s="150">
        <v>34.33</v>
      </c>
      <c r="M1029" s="133">
        <v>0</v>
      </c>
      <c r="N1029" s="133">
        <v>0</v>
      </c>
      <c r="O1029" s="130">
        <v>50</v>
      </c>
      <c r="P1029" s="37">
        <f t="shared" si="254"/>
        <v>480.62</v>
      </c>
      <c r="Q1029" s="38">
        <f t="shared" si="244"/>
        <v>102.2</v>
      </c>
      <c r="R1029" s="35">
        <f t="shared" si="245"/>
        <v>0</v>
      </c>
      <c r="S1029" s="35">
        <f t="shared" si="246"/>
        <v>0</v>
      </c>
      <c r="T1029" s="139">
        <f t="shared" si="247"/>
        <v>0</v>
      </c>
      <c r="U1029" s="35">
        <f t="shared" si="248"/>
        <v>1716.5</v>
      </c>
      <c r="V1029" s="39" t="str">
        <f t="shared" si="249"/>
        <v>Order specific</v>
      </c>
      <c r="W1029" s="39" t="str">
        <f t="shared" si="250"/>
        <v>Order specific</v>
      </c>
      <c r="X1029" s="135" t="str">
        <f t="shared" si="251"/>
        <v>C</v>
      </c>
      <c r="Y1029" s="39" t="str">
        <f t="shared" si="252"/>
        <v/>
      </c>
      <c r="Z1029" s="39">
        <f t="shared" si="253"/>
        <v>0</v>
      </c>
      <c r="AA1029" s="119"/>
    </row>
    <row r="1030" spans="1:27" x14ac:dyDescent="0.25">
      <c r="A1030" s="34" t="s">
        <v>3005</v>
      </c>
      <c r="B1030" s="36" t="s">
        <v>1570</v>
      </c>
      <c r="C1030" s="166" t="s">
        <v>1058</v>
      </c>
      <c r="D1030" s="166">
        <v>212</v>
      </c>
      <c r="E1030" s="165" t="s">
        <v>3599</v>
      </c>
      <c r="F1030" s="167" t="s">
        <v>3599</v>
      </c>
      <c r="G1030" s="36" t="s">
        <v>165</v>
      </c>
      <c r="H1030" s="36" t="s">
        <v>235</v>
      </c>
      <c r="I1030" s="186">
        <v>2100</v>
      </c>
      <c r="J1030" s="168">
        <v>14</v>
      </c>
      <c r="K1030" s="133">
        <v>0</v>
      </c>
      <c r="L1030" s="150">
        <v>27.37</v>
      </c>
      <c r="M1030" s="133">
        <v>0</v>
      </c>
      <c r="N1030" s="133">
        <v>0</v>
      </c>
      <c r="O1030" s="130">
        <v>50</v>
      </c>
      <c r="P1030" s="37">
        <f t="shared" si="254"/>
        <v>383.18</v>
      </c>
      <c r="Q1030" s="38">
        <f t="shared" si="244"/>
        <v>102.2</v>
      </c>
      <c r="R1030" s="35">
        <f t="shared" si="245"/>
        <v>0</v>
      </c>
      <c r="S1030" s="35">
        <f t="shared" si="246"/>
        <v>0</v>
      </c>
      <c r="T1030" s="139">
        <f t="shared" si="247"/>
        <v>0</v>
      </c>
      <c r="U1030" s="35">
        <f t="shared" si="248"/>
        <v>1368.5</v>
      </c>
      <c r="V1030" s="39" t="str">
        <f t="shared" si="249"/>
        <v>Order specific</v>
      </c>
      <c r="W1030" s="39" t="str">
        <f t="shared" si="250"/>
        <v>Order specific</v>
      </c>
      <c r="X1030" s="135" t="str">
        <f t="shared" si="251"/>
        <v>C</v>
      </c>
      <c r="Y1030" s="39" t="str">
        <f t="shared" si="252"/>
        <v/>
      </c>
      <c r="Z1030" s="39">
        <f t="shared" si="253"/>
        <v>0</v>
      </c>
      <c r="AA1030" s="119"/>
    </row>
    <row r="1031" spans="1:27" x14ac:dyDescent="0.25">
      <c r="A1031" s="34" t="s">
        <v>3006</v>
      </c>
      <c r="B1031" s="36" t="s">
        <v>1572</v>
      </c>
      <c r="C1031" s="166" t="s">
        <v>197</v>
      </c>
      <c r="D1031" s="166">
        <v>212</v>
      </c>
      <c r="E1031" s="166" t="s">
        <v>3599</v>
      </c>
      <c r="F1031" s="167" t="s">
        <v>3599</v>
      </c>
      <c r="G1031" s="36" t="s">
        <v>249</v>
      </c>
      <c r="H1031" s="36" t="s">
        <v>249</v>
      </c>
      <c r="I1031" s="186" t="s">
        <v>197</v>
      </c>
      <c r="J1031" s="168">
        <v>246</v>
      </c>
      <c r="K1031" s="133">
        <v>0</v>
      </c>
      <c r="L1031" s="150">
        <v>226.38</v>
      </c>
      <c r="M1031" s="133">
        <v>0</v>
      </c>
      <c r="N1031" s="133">
        <v>0</v>
      </c>
      <c r="O1031" s="130">
        <v>40052</v>
      </c>
      <c r="P1031" s="37">
        <f t="shared" si="254"/>
        <v>55689.479999999996</v>
      </c>
      <c r="Q1031" s="38">
        <f t="shared" si="244"/>
        <v>0.12758414061719764</v>
      </c>
      <c r="R1031" s="35">
        <f t="shared" si="245"/>
        <v>0</v>
      </c>
      <c r="S1031" s="35">
        <f t="shared" si="246"/>
        <v>0</v>
      </c>
      <c r="T1031" s="139">
        <f t="shared" si="247"/>
        <v>0</v>
      </c>
      <c r="U1031" s="35">
        <f t="shared" si="248"/>
        <v>9066971.7599999998</v>
      </c>
      <c r="V1031" s="39" t="str">
        <f t="shared" si="249"/>
        <v>&lt;15 days</v>
      </c>
      <c r="W1031" s="39">
        <f t="shared" si="250"/>
        <v>1</v>
      </c>
      <c r="X1031" s="135" t="str">
        <f t="shared" si="251"/>
        <v>A</v>
      </c>
      <c r="Y1031" s="39">
        <f t="shared" si="252"/>
        <v>7</v>
      </c>
      <c r="Z1031" s="39">
        <f t="shared" si="253"/>
        <v>0</v>
      </c>
      <c r="AA1031" s="119"/>
    </row>
    <row r="1032" spans="1:27" x14ac:dyDescent="0.25">
      <c r="A1032" s="34" t="s">
        <v>3007</v>
      </c>
      <c r="B1032" s="36" t="s">
        <v>19</v>
      </c>
      <c r="C1032" s="166" t="s">
        <v>197</v>
      </c>
      <c r="D1032" s="166">
        <v>212</v>
      </c>
      <c r="E1032" s="166" t="s">
        <v>3599</v>
      </c>
      <c r="F1032" s="167" t="s">
        <v>3599</v>
      </c>
      <c r="G1032" s="36" t="s">
        <v>249</v>
      </c>
      <c r="H1032" s="36" t="s">
        <v>249</v>
      </c>
      <c r="I1032" s="186" t="s">
        <v>197</v>
      </c>
      <c r="J1032" s="168">
        <v>145</v>
      </c>
      <c r="K1032" s="133">
        <v>0</v>
      </c>
      <c r="L1032" s="150">
        <v>97.71</v>
      </c>
      <c r="M1032" s="133">
        <v>0</v>
      </c>
      <c r="N1032" s="133">
        <v>0</v>
      </c>
      <c r="O1032" s="130">
        <v>22851</v>
      </c>
      <c r="P1032" s="37">
        <f t="shared" si="254"/>
        <v>14167.949999999999</v>
      </c>
      <c r="Q1032" s="38">
        <f t="shared" si="244"/>
        <v>3.9293685177891557</v>
      </c>
      <c r="R1032" s="35">
        <f t="shared" si="245"/>
        <v>0</v>
      </c>
      <c r="S1032" s="35">
        <f t="shared" si="246"/>
        <v>0</v>
      </c>
      <c r="T1032" s="139">
        <f t="shared" si="247"/>
        <v>0</v>
      </c>
      <c r="U1032" s="35">
        <f t="shared" si="248"/>
        <v>2232771.21</v>
      </c>
      <c r="V1032" s="39" t="str">
        <f t="shared" si="249"/>
        <v>&lt;15 days</v>
      </c>
      <c r="W1032" s="39">
        <f t="shared" si="250"/>
        <v>1</v>
      </c>
      <c r="X1032" s="135" t="str">
        <f t="shared" si="251"/>
        <v>A</v>
      </c>
      <c r="Y1032" s="39">
        <f t="shared" si="252"/>
        <v>7</v>
      </c>
      <c r="Z1032" s="39">
        <f t="shared" si="253"/>
        <v>0</v>
      </c>
      <c r="AA1032" s="119"/>
    </row>
    <row r="1033" spans="1:27" x14ac:dyDescent="0.25">
      <c r="A1033" s="34" t="s">
        <v>3008</v>
      </c>
      <c r="B1033" s="36" t="s">
        <v>1574</v>
      </c>
      <c r="C1033" s="166" t="s">
        <v>1058</v>
      </c>
      <c r="D1033" s="166">
        <v>212</v>
      </c>
      <c r="E1033" s="165" t="s">
        <v>3599</v>
      </c>
      <c r="F1033" s="167" t="s">
        <v>3599</v>
      </c>
      <c r="G1033" s="36" t="s">
        <v>165</v>
      </c>
      <c r="H1033" s="36" t="s">
        <v>235</v>
      </c>
      <c r="I1033" s="186">
        <v>2100</v>
      </c>
      <c r="J1033" s="168">
        <v>1</v>
      </c>
      <c r="K1033" s="133">
        <v>0</v>
      </c>
      <c r="L1033" s="150">
        <v>198.33</v>
      </c>
      <c r="M1033" s="133">
        <v>0</v>
      </c>
      <c r="N1033" s="133">
        <v>0</v>
      </c>
      <c r="O1033" s="130">
        <v>1</v>
      </c>
      <c r="P1033" s="37">
        <f t="shared" si="254"/>
        <v>198.33</v>
      </c>
      <c r="Q1033" s="38">
        <f t="shared" si="244"/>
        <v>52925</v>
      </c>
      <c r="R1033" s="35">
        <f t="shared" si="245"/>
        <v>0</v>
      </c>
      <c r="S1033" s="35">
        <f t="shared" si="246"/>
        <v>0</v>
      </c>
      <c r="T1033" s="139">
        <f t="shared" si="247"/>
        <v>0</v>
      </c>
      <c r="U1033" s="35">
        <f t="shared" si="248"/>
        <v>198.33</v>
      </c>
      <c r="V1033" s="39" t="str">
        <f t="shared" si="249"/>
        <v>Order specific</v>
      </c>
      <c r="W1033" s="39" t="str">
        <f t="shared" si="250"/>
        <v>Order specific</v>
      </c>
      <c r="X1033" s="135" t="str">
        <f t="shared" si="251"/>
        <v>C</v>
      </c>
      <c r="Y1033" s="39" t="str">
        <f t="shared" si="252"/>
        <v/>
      </c>
      <c r="Z1033" s="39">
        <f t="shared" si="253"/>
        <v>0</v>
      </c>
      <c r="AA1033" s="119"/>
    </row>
    <row r="1034" spans="1:27" x14ac:dyDescent="0.25">
      <c r="A1034" s="34" t="s">
        <v>3009</v>
      </c>
      <c r="B1034" s="36" t="s">
        <v>1575</v>
      </c>
      <c r="C1034" s="166" t="s">
        <v>197</v>
      </c>
      <c r="D1034" s="166">
        <v>212</v>
      </c>
      <c r="E1034" s="166" t="s">
        <v>3599</v>
      </c>
      <c r="F1034" s="167" t="s">
        <v>3599</v>
      </c>
      <c r="G1034" s="36" t="s">
        <v>249</v>
      </c>
      <c r="H1034" s="36" t="s">
        <v>249</v>
      </c>
      <c r="I1034" s="186" t="s">
        <v>197</v>
      </c>
      <c r="J1034" s="168">
        <v>15</v>
      </c>
      <c r="K1034" s="133">
        <v>0</v>
      </c>
      <c r="L1034" s="150">
        <v>81.040000000000006</v>
      </c>
      <c r="M1034" s="133">
        <v>0</v>
      </c>
      <c r="N1034" s="133">
        <v>0</v>
      </c>
      <c r="O1034" s="130">
        <v>776</v>
      </c>
      <c r="P1034" s="37">
        <f t="shared" si="254"/>
        <v>1215.6000000000001</v>
      </c>
      <c r="Q1034" s="38">
        <f t="shared" si="244"/>
        <v>0.47036082474226804</v>
      </c>
      <c r="R1034" s="35">
        <f t="shared" si="245"/>
        <v>0</v>
      </c>
      <c r="S1034" s="35">
        <f t="shared" si="246"/>
        <v>0</v>
      </c>
      <c r="T1034" s="139">
        <f t="shared" si="247"/>
        <v>0</v>
      </c>
      <c r="U1034" s="35">
        <f t="shared" si="248"/>
        <v>62887.040000000008</v>
      </c>
      <c r="V1034" s="39" t="str">
        <f t="shared" si="249"/>
        <v>&lt;15 days</v>
      </c>
      <c r="W1034" s="39">
        <f t="shared" si="250"/>
        <v>2</v>
      </c>
      <c r="X1034" s="135" t="str">
        <f t="shared" si="251"/>
        <v>B</v>
      </c>
      <c r="Y1034" s="39">
        <f t="shared" si="252"/>
        <v>14</v>
      </c>
      <c r="Z1034" s="39">
        <f t="shared" si="253"/>
        <v>0</v>
      </c>
      <c r="AA1034" s="119"/>
    </row>
    <row r="1035" spans="1:27" x14ac:dyDescent="0.25">
      <c r="A1035" s="34" t="s">
        <v>3010</v>
      </c>
      <c r="B1035" s="36" t="s">
        <v>1577</v>
      </c>
      <c r="C1035" s="166" t="s">
        <v>197</v>
      </c>
      <c r="D1035" s="166">
        <v>212</v>
      </c>
      <c r="E1035" s="166" t="s">
        <v>3599</v>
      </c>
      <c r="F1035" s="167" t="s">
        <v>3599</v>
      </c>
      <c r="G1035" s="36" t="s">
        <v>249</v>
      </c>
      <c r="H1035" s="36" t="s">
        <v>249</v>
      </c>
      <c r="I1035" s="186" t="s">
        <v>197</v>
      </c>
      <c r="J1035" s="168">
        <v>176</v>
      </c>
      <c r="K1035" s="133">
        <v>0</v>
      </c>
      <c r="L1035" s="150">
        <v>91.06</v>
      </c>
      <c r="M1035" s="133">
        <v>0</v>
      </c>
      <c r="N1035" s="133">
        <v>0</v>
      </c>
      <c r="O1035" s="130">
        <v>9587</v>
      </c>
      <c r="P1035" s="37">
        <f t="shared" si="254"/>
        <v>16026.560000000001</v>
      </c>
      <c r="Q1035" s="38">
        <f t="shared" si="244"/>
        <v>0.57108584541566709</v>
      </c>
      <c r="R1035" s="35">
        <f t="shared" si="245"/>
        <v>0</v>
      </c>
      <c r="S1035" s="35">
        <f t="shared" si="246"/>
        <v>0</v>
      </c>
      <c r="T1035" s="139">
        <f t="shared" si="247"/>
        <v>0</v>
      </c>
      <c r="U1035" s="35">
        <f t="shared" si="248"/>
        <v>872992.22</v>
      </c>
      <c r="V1035" s="39" t="str">
        <f t="shared" si="249"/>
        <v>&lt;15 days</v>
      </c>
      <c r="W1035" s="39">
        <f t="shared" si="250"/>
        <v>1</v>
      </c>
      <c r="X1035" s="135" t="str">
        <f t="shared" si="251"/>
        <v>A</v>
      </c>
      <c r="Y1035" s="39">
        <f t="shared" si="252"/>
        <v>7</v>
      </c>
      <c r="Z1035" s="39">
        <f t="shared" si="253"/>
        <v>0</v>
      </c>
      <c r="AA1035" s="119"/>
    </row>
    <row r="1036" spans="1:27" x14ac:dyDescent="0.25">
      <c r="A1036" s="34" t="s">
        <v>3011</v>
      </c>
      <c r="B1036" s="36" t="s">
        <v>1578</v>
      </c>
      <c r="C1036" s="166" t="s">
        <v>1058</v>
      </c>
      <c r="D1036" s="166">
        <v>212</v>
      </c>
      <c r="E1036" s="165" t="s">
        <v>3599</v>
      </c>
      <c r="F1036" s="167" t="s">
        <v>3599</v>
      </c>
      <c r="G1036" s="36" t="s">
        <v>165</v>
      </c>
      <c r="H1036" s="36" t="s">
        <v>235</v>
      </c>
      <c r="I1036" s="186">
        <v>2100</v>
      </c>
      <c r="J1036" s="168">
        <v>41</v>
      </c>
      <c r="K1036" s="133">
        <v>20</v>
      </c>
      <c r="L1036" s="150">
        <v>98.82</v>
      </c>
      <c r="M1036" s="133">
        <v>0</v>
      </c>
      <c r="N1036" s="133">
        <v>0</v>
      </c>
      <c r="O1036" s="130">
        <v>188</v>
      </c>
      <c r="P1036" s="37">
        <f t="shared" si="254"/>
        <v>4051.62</v>
      </c>
      <c r="Q1036" s="38">
        <f t="shared" si="244"/>
        <v>341.7021276595745</v>
      </c>
      <c r="R1036" s="35">
        <f t="shared" si="245"/>
        <v>0</v>
      </c>
      <c r="S1036" s="35">
        <f t="shared" si="246"/>
        <v>0</v>
      </c>
      <c r="T1036" s="139">
        <f t="shared" si="247"/>
        <v>1976.3999999999999</v>
      </c>
      <c r="U1036" s="35">
        <f t="shared" si="248"/>
        <v>18578.16</v>
      </c>
      <c r="V1036" s="39" t="str">
        <f t="shared" si="249"/>
        <v>Order specific</v>
      </c>
      <c r="W1036" s="39" t="str">
        <f t="shared" si="250"/>
        <v>Order specific</v>
      </c>
      <c r="X1036" s="135" t="str">
        <f t="shared" si="251"/>
        <v>B</v>
      </c>
      <c r="Y1036" s="39" t="str">
        <f t="shared" si="252"/>
        <v/>
      </c>
      <c r="Z1036" s="39">
        <f t="shared" si="253"/>
        <v>0</v>
      </c>
      <c r="AA1036" s="119"/>
    </row>
    <row r="1037" spans="1:27" x14ac:dyDescent="0.25">
      <c r="A1037" s="34" t="s">
        <v>3012</v>
      </c>
      <c r="B1037" s="36" t="s">
        <v>39</v>
      </c>
      <c r="C1037" s="166" t="s">
        <v>197</v>
      </c>
      <c r="D1037" s="166">
        <v>212</v>
      </c>
      <c r="E1037" s="166" t="s">
        <v>3599</v>
      </c>
      <c r="F1037" s="167" t="s">
        <v>3599</v>
      </c>
      <c r="G1037" s="36" t="s">
        <v>249</v>
      </c>
      <c r="H1037" s="36" t="s">
        <v>249</v>
      </c>
      <c r="I1037" s="186" t="s">
        <v>197</v>
      </c>
      <c r="J1037" s="168">
        <v>70</v>
      </c>
      <c r="K1037" s="133">
        <v>0</v>
      </c>
      <c r="L1037" s="150">
        <v>7.05</v>
      </c>
      <c r="M1037" s="133">
        <v>0</v>
      </c>
      <c r="N1037" s="133">
        <v>0</v>
      </c>
      <c r="O1037" s="130">
        <v>3513</v>
      </c>
      <c r="P1037" s="37">
        <f t="shared" si="254"/>
        <v>493.5</v>
      </c>
      <c r="Q1037" s="38">
        <f t="shared" si="244"/>
        <v>4.2598918303444355</v>
      </c>
      <c r="R1037" s="35">
        <f t="shared" si="245"/>
        <v>0</v>
      </c>
      <c r="S1037" s="35">
        <f t="shared" si="246"/>
        <v>0</v>
      </c>
      <c r="T1037" s="139">
        <f t="shared" si="247"/>
        <v>0</v>
      </c>
      <c r="U1037" s="35">
        <f t="shared" si="248"/>
        <v>24766.649999999998</v>
      </c>
      <c r="V1037" s="39" t="str">
        <f t="shared" si="249"/>
        <v>&lt;15 days</v>
      </c>
      <c r="W1037" s="39">
        <f t="shared" si="250"/>
        <v>2</v>
      </c>
      <c r="X1037" s="135" t="str">
        <f t="shared" si="251"/>
        <v>C</v>
      </c>
      <c r="Y1037" s="39">
        <f t="shared" si="252"/>
        <v>14</v>
      </c>
      <c r="Z1037" s="39">
        <f t="shared" si="253"/>
        <v>0</v>
      </c>
      <c r="AA1037" s="119"/>
    </row>
    <row r="1038" spans="1:27" x14ac:dyDescent="0.25">
      <c r="A1038" s="34" t="s">
        <v>3013</v>
      </c>
      <c r="B1038" s="36" t="s">
        <v>40</v>
      </c>
      <c r="C1038" s="166" t="s">
        <v>197</v>
      </c>
      <c r="D1038" s="166">
        <v>212</v>
      </c>
      <c r="E1038" s="166" t="s">
        <v>3599</v>
      </c>
      <c r="F1038" s="167" t="s">
        <v>3599</v>
      </c>
      <c r="G1038" s="36" t="s">
        <v>249</v>
      </c>
      <c r="H1038" s="36" t="s">
        <v>249</v>
      </c>
      <c r="I1038" s="186" t="s">
        <v>197</v>
      </c>
      <c r="J1038" s="168">
        <v>10</v>
      </c>
      <c r="K1038" s="133">
        <v>0</v>
      </c>
      <c r="L1038" s="150">
        <v>59.96</v>
      </c>
      <c r="M1038" s="133">
        <v>0</v>
      </c>
      <c r="N1038" s="133">
        <v>0</v>
      </c>
      <c r="O1038" s="130">
        <v>9630</v>
      </c>
      <c r="P1038" s="37">
        <f t="shared" si="254"/>
        <v>599.6</v>
      </c>
      <c r="Q1038" s="38">
        <f t="shared" si="244"/>
        <v>2.6531671858774661</v>
      </c>
      <c r="R1038" s="35">
        <f t="shared" si="245"/>
        <v>0</v>
      </c>
      <c r="S1038" s="35">
        <f t="shared" si="246"/>
        <v>0</v>
      </c>
      <c r="T1038" s="139">
        <f t="shared" si="247"/>
        <v>0</v>
      </c>
      <c r="U1038" s="35">
        <f t="shared" si="248"/>
        <v>577414.80000000005</v>
      </c>
      <c r="V1038" s="39" t="str">
        <f t="shared" si="249"/>
        <v>&lt;15 days</v>
      </c>
      <c r="W1038" s="39">
        <f t="shared" si="250"/>
        <v>1</v>
      </c>
      <c r="X1038" s="135" t="str">
        <f t="shared" si="251"/>
        <v>C</v>
      </c>
      <c r="Y1038" s="39">
        <f t="shared" si="252"/>
        <v>7</v>
      </c>
      <c r="Z1038" s="39">
        <f t="shared" si="253"/>
        <v>0</v>
      </c>
      <c r="AA1038" s="119"/>
    </row>
    <row r="1039" spans="1:27" x14ac:dyDescent="0.25">
      <c r="A1039" s="34" t="s">
        <v>3014</v>
      </c>
      <c r="B1039" s="36" t="s">
        <v>1579</v>
      </c>
      <c r="C1039" s="166" t="s">
        <v>197</v>
      </c>
      <c r="D1039" s="166">
        <v>212</v>
      </c>
      <c r="E1039" s="166" t="s">
        <v>3599</v>
      </c>
      <c r="F1039" s="167" t="s">
        <v>3599</v>
      </c>
      <c r="G1039" s="36" t="s">
        <v>249</v>
      </c>
      <c r="H1039" s="36" t="s">
        <v>249</v>
      </c>
      <c r="I1039" s="186" t="s">
        <v>197</v>
      </c>
      <c r="J1039" s="168">
        <v>6</v>
      </c>
      <c r="K1039" s="133">
        <v>0</v>
      </c>
      <c r="L1039" s="150">
        <v>26</v>
      </c>
      <c r="M1039" s="133">
        <v>0</v>
      </c>
      <c r="N1039" s="133">
        <v>0</v>
      </c>
      <c r="O1039" s="130">
        <v>179</v>
      </c>
      <c r="P1039" s="37">
        <f t="shared" si="254"/>
        <v>156</v>
      </c>
      <c r="Q1039" s="38">
        <f t="shared" si="244"/>
        <v>20.391061452513966</v>
      </c>
      <c r="R1039" s="35">
        <f t="shared" si="245"/>
        <v>0</v>
      </c>
      <c r="S1039" s="35">
        <f t="shared" si="246"/>
        <v>0</v>
      </c>
      <c r="T1039" s="139">
        <f t="shared" si="247"/>
        <v>0</v>
      </c>
      <c r="U1039" s="35">
        <f t="shared" si="248"/>
        <v>4654</v>
      </c>
      <c r="V1039" s="39" t="str">
        <f t="shared" si="249"/>
        <v>&lt;30 days</v>
      </c>
      <c r="W1039" s="39">
        <f t="shared" si="250"/>
        <v>3</v>
      </c>
      <c r="X1039" s="135" t="str">
        <f t="shared" si="251"/>
        <v>C</v>
      </c>
      <c r="Y1039" s="39">
        <f t="shared" si="252"/>
        <v>21</v>
      </c>
      <c r="Z1039" s="39">
        <f t="shared" si="253"/>
        <v>0</v>
      </c>
      <c r="AA1039" s="119"/>
    </row>
    <row r="1040" spans="1:27" x14ac:dyDescent="0.25">
      <c r="A1040" s="34" t="s">
        <v>3015</v>
      </c>
      <c r="B1040" s="36" t="s">
        <v>1580</v>
      </c>
      <c r="C1040" s="166" t="s">
        <v>197</v>
      </c>
      <c r="D1040" s="166">
        <v>202</v>
      </c>
      <c r="E1040" s="166" t="s">
        <v>3599</v>
      </c>
      <c r="F1040" s="167" t="s">
        <v>3599</v>
      </c>
      <c r="G1040" s="36" t="s">
        <v>249</v>
      </c>
      <c r="H1040" s="36" t="s">
        <v>249</v>
      </c>
      <c r="I1040" s="186" t="s">
        <v>197</v>
      </c>
      <c r="J1040" s="168">
        <v>2</v>
      </c>
      <c r="K1040" s="133">
        <v>0</v>
      </c>
      <c r="L1040" s="150">
        <v>834.17</v>
      </c>
      <c r="M1040" s="133">
        <v>0</v>
      </c>
      <c r="N1040" s="133">
        <v>0</v>
      </c>
      <c r="O1040" s="130">
        <v>736</v>
      </c>
      <c r="P1040" s="37">
        <f t="shared" si="254"/>
        <v>1668.34</v>
      </c>
      <c r="Q1040" s="38">
        <f t="shared" si="244"/>
        <v>2.9755434782608696</v>
      </c>
      <c r="R1040" s="35">
        <f t="shared" si="245"/>
        <v>0</v>
      </c>
      <c r="S1040" s="35">
        <f t="shared" si="246"/>
        <v>0</v>
      </c>
      <c r="T1040" s="139">
        <f t="shared" si="247"/>
        <v>0</v>
      </c>
      <c r="U1040" s="35">
        <f t="shared" si="248"/>
        <v>613949.12</v>
      </c>
      <c r="V1040" s="39" t="str">
        <f t="shared" si="249"/>
        <v>&lt;15 days</v>
      </c>
      <c r="W1040" s="39">
        <f t="shared" si="250"/>
        <v>1</v>
      </c>
      <c r="X1040" s="135" t="str">
        <f t="shared" si="251"/>
        <v>B</v>
      </c>
      <c r="Y1040" s="39">
        <f t="shared" si="252"/>
        <v>7</v>
      </c>
      <c r="Z1040" s="39">
        <f t="shared" si="253"/>
        <v>0</v>
      </c>
      <c r="AA1040" s="119"/>
    </row>
    <row r="1041" spans="1:27" x14ac:dyDescent="0.25">
      <c r="A1041" s="34" t="s">
        <v>3016</v>
      </c>
      <c r="B1041" s="36" t="s">
        <v>1581</v>
      </c>
      <c r="C1041" s="166" t="s">
        <v>197</v>
      </c>
      <c r="D1041" s="166">
        <v>212</v>
      </c>
      <c r="E1041" s="166" t="s">
        <v>3599</v>
      </c>
      <c r="F1041" s="167" t="s">
        <v>3599</v>
      </c>
      <c r="G1041" s="36" t="s">
        <v>249</v>
      </c>
      <c r="H1041" s="36" t="s">
        <v>249</v>
      </c>
      <c r="I1041" s="186" t="s">
        <v>197</v>
      </c>
      <c r="J1041" s="168">
        <v>5</v>
      </c>
      <c r="K1041" s="133">
        <v>0</v>
      </c>
      <c r="L1041" s="150">
        <v>472.41</v>
      </c>
      <c r="M1041" s="133">
        <v>0</v>
      </c>
      <c r="N1041" s="133">
        <v>0</v>
      </c>
      <c r="O1041" s="130">
        <v>315</v>
      </c>
      <c r="P1041" s="37">
        <f t="shared" si="254"/>
        <v>2362.0500000000002</v>
      </c>
      <c r="Q1041" s="38">
        <f t="shared" si="244"/>
        <v>2.3174603174603177</v>
      </c>
      <c r="R1041" s="35">
        <f t="shared" si="245"/>
        <v>0</v>
      </c>
      <c r="S1041" s="35">
        <f t="shared" si="246"/>
        <v>0</v>
      </c>
      <c r="T1041" s="139">
        <f t="shared" si="247"/>
        <v>0</v>
      </c>
      <c r="U1041" s="35">
        <f t="shared" si="248"/>
        <v>148809.15</v>
      </c>
      <c r="V1041" s="39" t="str">
        <f t="shared" si="249"/>
        <v>&lt;15 days</v>
      </c>
      <c r="W1041" s="39">
        <f t="shared" si="250"/>
        <v>2</v>
      </c>
      <c r="X1041" s="135" t="str">
        <f t="shared" si="251"/>
        <v>B</v>
      </c>
      <c r="Y1041" s="39">
        <f t="shared" si="252"/>
        <v>14</v>
      </c>
      <c r="Z1041" s="39">
        <f t="shared" si="253"/>
        <v>0</v>
      </c>
      <c r="AA1041" s="119"/>
    </row>
    <row r="1042" spans="1:27" x14ac:dyDescent="0.25">
      <c r="A1042" s="34" t="s">
        <v>3017</v>
      </c>
      <c r="B1042" s="36" t="s">
        <v>1582</v>
      </c>
      <c r="C1042" s="166" t="s">
        <v>197</v>
      </c>
      <c r="D1042" s="166">
        <v>212</v>
      </c>
      <c r="E1042" s="166" t="s">
        <v>3599</v>
      </c>
      <c r="F1042" s="167" t="s">
        <v>3599</v>
      </c>
      <c r="G1042" s="36" t="s">
        <v>249</v>
      </c>
      <c r="H1042" s="36" t="s">
        <v>249</v>
      </c>
      <c r="I1042" s="186" t="s">
        <v>197</v>
      </c>
      <c r="J1042" s="168">
        <v>2</v>
      </c>
      <c r="K1042" s="133">
        <v>0</v>
      </c>
      <c r="L1042" s="150">
        <v>472.41</v>
      </c>
      <c r="M1042" s="133">
        <v>0</v>
      </c>
      <c r="N1042" s="133">
        <v>0</v>
      </c>
      <c r="O1042" s="130">
        <v>420</v>
      </c>
      <c r="P1042" s="37">
        <f t="shared" si="254"/>
        <v>944.82</v>
      </c>
      <c r="Q1042" s="38">
        <f t="shared" si="244"/>
        <v>4.3452380952380949</v>
      </c>
      <c r="R1042" s="35">
        <f t="shared" si="245"/>
        <v>0</v>
      </c>
      <c r="S1042" s="35">
        <f t="shared" si="246"/>
        <v>0</v>
      </c>
      <c r="T1042" s="139">
        <f t="shared" si="247"/>
        <v>0</v>
      </c>
      <c r="U1042" s="35">
        <f t="shared" si="248"/>
        <v>198412.2</v>
      </c>
      <c r="V1042" s="39" t="str">
        <f t="shared" si="249"/>
        <v>&lt;15 days</v>
      </c>
      <c r="W1042" s="39">
        <f t="shared" si="250"/>
        <v>1</v>
      </c>
      <c r="X1042" s="135" t="str">
        <f t="shared" si="251"/>
        <v>B</v>
      </c>
      <c r="Y1042" s="39">
        <f t="shared" si="252"/>
        <v>7</v>
      </c>
      <c r="Z1042" s="39">
        <f t="shared" si="253"/>
        <v>0</v>
      </c>
      <c r="AA1042" s="119"/>
    </row>
    <row r="1043" spans="1:27" x14ac:dyDescent="0.25">
      <c r="A1043" s="34" t="s">
        <v>3018</v>
      </c>
      <c r="B1043" s="36" t="s">
        <v>1583</v>
      </c>
      <c r="C1043" s="166" t="s">
        <v>1058</v>
      </c>
      <c r="D1043" s="166">
        <v>202</v>
      </c>
      <c r="E1043" s="165" t="s">
        <v>3599</v>
      </c>
      <c r="F1043" s="167" t="s">
        <v>3599</v>
      </c>
      <c r="G1043" s="36" t="s">
        <v>165</v>
      </c>
      <c r="H1043" s="36" t="s">
        <v>235</v>
      </c>
      <c r="I1043" s="186">
        <v>2100</v>
      </c>
      <c r="J1043" s="168">
        <v>2</v>
      </c>
      <c r="K1043" s="133">
        <v>0</v>
      </c>
      <c r="L1043" s="150">
        <v>576</v>
      </c>
      <c r="M1043" s="133">
        <v>0</v>
      </c>
      <c r="N1043" s="133">
        <v>0</v>
      </c>
      <c r="O1043" s="130">
        <v>0</v>
      </c>
      <c r="P1043" s="37">
        <f t="shared" si="254"/>
        <v>1152</v>
      </c>
      <c r="Q1043" s="38" t="str">
        <f t="shared" si="244"/>
        <v/>
      </c>
      <c r="R1043" s="35">
        <f t="shared" si="245"/>
        <v>0</v>
      </c>
      <c r="S1043" s="35">
        <f t="shared" si="246"/>
        <v>0</v>
      </c>
      <c r="T1043" s="139">
        <f t="shared" si="247"/>
        <v>0</v>
      </c>
      <c r="U1043" s="35">
        <f t="shared" si="248"/>
        <v>0</v>
      </c>
      <c r="V1043" s="39" t="str">
        <f t="shared" si="249"/>
        <v>Order specific</v>
      </c>
      <c r="W1043" s="39" t="str">
        <f t="shared" si="250"/>
        <v>Order specific</v>
      </c>
      <c r="X1043" s="135" t="str">
        <f t="shared" si="251"/>
        <v>B</v>
      </c>
      <c r="Y1043" s="39" t="str">
        <f t="shared" si="252"/>
        <v/>
      </c>
      <c r="Z1043" s="39">
        <f t="shared" si="253"/>
        <v>0</v>
      </c>
      <c r="AA1043" s="119"/>
    </row>
    <row r="1044" spans="1:27" x14ac:dyDescent="0.25">
      <c r="A1044" s="34" t="s">
        <v>3019</v>
      </c>
      <c r="B1044" s="36" t="s">
        <v>1585</v>
      </c>
      <c r="C1044" s="166" t="s">
        <v>197</v>
      </c>
      <c r="D1044" s="166">
        <v>212</v>
      </c>
      <c r="E1044" s="166" t="s">
        <v>3599</v>
      </c>
      <c r="F1044" s="167" t="s">
        <v>3599</v>
      </c>
      <c r="G1044" s="36" t="s">
        <v>249</v>
      </c>
      <c r="H1044" s="36" t="s">
        <v>249</v>
      </c>
      <c r="I1044" s="186" t="s">
        <v>197</v>
      </c>
      <c r="J1044" s="168">
        <v>78</v>
      </c>
      <c r="K1044" s="133">
        <v>0</v>
      </c>
      <c r="L1044" s="150">
        <v>484.59</v>
      </c>
      <c r="M1044" s="133">
        <v>0</v>
      </c>
      <c r="N1044" s="133">
        <v>0</v>
      </c>
      <c r="O1044" s="130">
        <v>6108</v>
      </c>
      <c r="P1044" s="37">
        <f t="shared" si="254"/>
        <v>37798.019999999997</v>
      </c>
      <c r="Q1044" s="38">
        <f t="shared" si="244"/>
        <v>0.11951538965291422</v>
      </c>
      <c r="R1044" s="35">
        <f t="shared" si="245"/>
        <v>0</v>
      </c>
      <c r="S1044" s="35">
        <f t="shared" si="246"/>
        <v>0</v>
      </c>
      <c r="T1044" s="139">
        <f t="shared" si="247"/>
        <v>0</v>
      </c>
      <c r="U1044" s="35">
        <f t="shared" si="248"/>
        <v>2959875.7199999997</v>
      </c>
      <c r="V1044" s="39" t="str">
        <f t="shared" si="249"/>
        <v>&lt;15 days</v>
      </c>
      <c r="W1044" s="39">
        <f t="shared" si="250"/>
        <v>1</v>
      </c>
      <c r="X1044" s="135" t="str">
        <f t="shared" si="251"/>
        <v>A</v>
      </c>
      <c r="Y1044" s="39">
        <f t="shared" si="252"/>
        <v>7</v>
      </c>
      <c r="Z1044" s="39">
        <f t="shared" si="253"/>
        <v>0</v>
      </c>
      <c r="AA1044" s="119"/>
    </row>
    <row r="1045" spans="1:27" x14ac:dyDescent="0.25">
      <c r="A1045" s="34" t="s">
        <v>3020</v>
      </c>
      <c r="B1045" s="36" t="s">
        <v>1586</v>
      </c>
      <c r="C1045" s="166" t="s">
        <v>914</v>
      </c>
      <c r="D1045" s="166">
        <v>105</v>
      </c>
      <c r="E1045" s="165" t="s">
        <v>3599</v>
      </c>
      <c r="F1045" s="167" t="s">
        <v>3599</v>
      </c>
      <c r="G1045" s="36" t="s">
        <v>165</v>
      </c>
      <c r="H1045" s="36" t="s">
        <v>235</v>
      </c>
      <c r="I1045" s="186">
        <v>2100</v>
      </c>
      <c r="J1045" s="168">
        <v>1</v>
      </c>
      <c r="K1045" s="133">
        <v>0</v>
      </c>
      <c r="L1045" s="150">
        <v>616.26</v>
      </c>
      <c r="M1045" s="133">
        <v>0</v>
      </c>
      <c r="N1045" s="133">
        <v>0</v>
      </c>
      <c r="O1045" s="130">
        <v>1</v>
      </c>
      <c r="P1045" s="37">
        <f t="shared" si="254"/>
        <v>616.26</v>
      </c>
      <c r="Q1045" s="38">
        <f t="shared" si="244"/>
        <v>28470</v>
      </c>
      <c r="R1045" s="35">
        <f t="shared" si="245"/>
        <v>0</v>
      </c>
      <c r="S1045" s="35">
        <f t="shared" si="246"/>
        <v>0</v>
      </c>
      <c r="T1045" s="139">
        <f t="shared" si="247"/>
        <v>0</v>
      </c>
      <c r="U1045" s="35">
        <f t="shared" si="248"/>
        <v>616.26</v>
      </c>
      <c r="V1045" s="39" t="str">
        <f t="shared" si="249"/>
        <v>Order specific</v>
      </c>
      <c r="W1045" s="39" t="str">
        <f t="shared" si="250"/>
        <v>Order specific</v>
      </c>
      <c r="X1045" s="135" t="str">
        <f t="shared" si="251"/>
        <v>C</v>
      </c>
      <c r="Y1045" s="39" t="str">
        <f t="shared" si="252"/>
        <v/>
      </c>
      <c r="Z1045" s="39">
        <f t="shared" si="253"/>
        <v>0</v>
      </c>
      <c r="AA1045" s="119"/>
    </row>
    <row r="1046" spans="1:27" x14ac:dyDescent="0.25">
      <c r="A1046" s="34" t="s">
        <v>3021</v>
      </c>
      <c r="B1046" s="36" t="s">
        <v>1587</v>
      </c>
      <c r="C1046" s="166" t="s">
        <v>197</v>
      </c>
      <c r="D1046" s="166">
        <v>212</v>
      </c>
      <c r="E1046" s="166" t="s">
        <v>3599</v>
      </c>
      <c r="F1046" s="167" t="s">
        <v>3599</v>
      </c>
      <c r="G1046" s="36" t="s">
        <v>249</v>
      </c>
      <c r="H1046" s="36" t="s">
        <v>249</v>
      </c>
      <c r="I1046" s="186" t="s">
        <v>197</v>
      </c>
      <c r="J1046" s="168">
        <v>14</v>
      </c>
      <c r="K1046" s="133">
        <v>0</v>
      </c>
      <c r="L1046" s="150">
        <v>8.91</v>
      </c>
      <c r="M1046" s="133">
        <v>0</v>
      </c>
      <c r="N1046" s="133">
        <v>0</v>
      </c>
      <c r="O1046" s="130">
        <v>1</v>
      </c>
      <c r="P1046" s="37">
        <f t="shared" si="254"/>
        <v>124.74000000000001</v>
      </c>
      <c r="Q1046" s="38">
        <f t="shared" si="244"/>
        <v>365</v>
      </c>
      <c r="R1046" s="35">
        <f t="shared" si="245"/>
        <v>0</v>
      </c>
      <c r="S1046" s="35">
        <f t="shared" si="246"/>
        <v>0</v>
      </c>
      <c r="T1046" s="139">
        <f t="shared" si="247"/>
        <v>0</v>
      </c>
      <c r="U1046" s="35">
        <f t="shared" si="248"/>
        <v>8.91</v>
      </c>
      <c r="V1046" s="39" t="str">
        <f t="shared" si="249"/>
        <v>&gt;90 days</v>
      </c>
      <c r="W1046" s="39">
        <f t="shared" si="250"/>
        <v>3</v>
      </c>
      <c r="X1046" s="135" t="str">
        <f t="shared" si="251"/>
        <v>C</v>
      </c>
      <c r="Y1046" s="39">
        <f t="shared" si="252"/>
        <v>21</v>
      </c>
      <c r="Z1046" s="39">
        <f t="shared" si="253"/>
        <v>77.591697534246578</v>
      </c>
      <c r="AA1046" s="119"/>
    </row>
    <row r="1047" spans="1:27" x14ac:dyDescent="0.25">
      <c r="A1047" s="34" t="s">
        <v>3022</v>
      </c>
      <c r="B1047" s="36" t="s">
        <v>1588</v>
      </c>
      <c r="C1047" s="166" t="s">
        <v>914</v>
      </c>
      <c r="D1047" s="166">
        <v>212</v>
      </c>
      <c r="E1047" s="165" t="s">
        <v>3599</v>
      </c>
      <c r="F1047" s="167" t="s">
        <v>3599</v>
      </c>
      <c r="G1047" s="36" t="s">
        <v>165</v>
      </c>
      <c r="H1047" s="36" t="s">
        <v>235</v>
      </c>
      <c r="I1047" s="186">
        <v>2100</v>
      </c>
      <c r="J1047" s="168">
        <v>10</v>
      </c>
      <c r="K1047" s="133">
        <v>0</v>
      </c>
      <c r="L1047" s="150">
        <v>12.38</v>
      </c>
      <c r="M1047" s="133">
        <v>0</v>
      </c>
      <c r="N1047" s="133">
        <v>0</v>
      </c>
      <c r="O1047" s="130">
        <v>3</v>
      </c>
      <c r="P1047" s="37">
        <f t="shared" si="254"/>
        <v>123.80000000000001</v>
      </c>
      <c r="Q1047" s="38">
        <f t="shared" si="244"/>
        <v>1703.3333333333335</v>
      </c>
      <c r="R1047" s="35">
        <f t="shared" si="245"/>
        <v>0</v>
      </c>
      <c r="S1047" s="35">
        <f t="shared" si="246"/>
        <v>0</v>
      </c>
      <c r="T1047" s="139">
        <f t="shared" si="247"/>
        <v>0</v>
      </c>
      <c r="U1047" s="35">
        <f t="shared" si="248"/>
        <v>37.14</v>
      </c>
      <c r="V1047" s="39" t="str">
        <f t="shared" si="249"/>
        <v>Order specific</v>
      </c>
      <c r="W1047" s="39" t="str">
        <f t="shared" si="250"/>
        <v>Order specific</v>
      </c>
      <c r="X1047" s="135" t="str">
        <f t="shared" si="251"/>
        <v>C</v>
      </c>
      <c r="Y1047" s="39" t="str">
        <f t="shared" si="252"/>
        <v/>
      </c>
      <c r="Z1047" s="39">
        <f t="shared" si="253"/>
        <v>0</v>
      </c>
      <c r="AA1047" s="119"/>
    </row>
    <row r="1048" spans="1:27" x14ac:dyDescent="0.25">
      <c r="A1048" s="34" t="s">
        <v>3023</v>
      </c>
      <c r="B1048" s="36" t="s">
        <v>1589</v>
      </c>
      <c r="C1048" s="166" t="s">
        <v>1058</v>
      </c>
      <c r="D1048" s="166">
        <v>212</v>
      </c>
      <c r="E1048" s="165" t="s">
        <v>3599</v>
      </c>
      <c r="F1048" s="167" t="s">
        <v>3599</v>
      </c>
      <c r="G1048" s="36" t="s">
        <v>165</v>
      </c>
      <c r="H1048" s="36" t="s">
        <v>235</v>
      </c>
      <c r="I1048" s="186">
        <v>2100</v>
      </c>
      <c r="J1048" s="168">
        <v>7</v>
      </c>
      <c r="K1048" s="133">
        <v>0</v>
      </c>
      <c r="L1048" s="150">
        <v>1.96</v>
      </c>
      <c r="M1048" s="133">
        <v>0</v>
      </c>
      <c r="N1048" s="133">
        <v>0</v>
      </c>
      <c r="O1048" s="130">
        <v>44</v>
      </c>
      <c r="P1048" s="37">
        <f t="shared" si="254"/>
        <v>13.719999999999999</v>
      </c>
      <c r="Q1048" s="38">
        <f t="shared" si="244"/>
        <v>82.954545454545453</v>
      </c>
      <c r="R1048" s="35">
        <f t="shared" si="245"/>
        <v>0</v>
      </c>
      <c r="S1048" s="35">
        <f t="shared" si="246"/>
        <v>0</v>
      </c>
      <c r="T1048" s="139">
        <f t="shared" si="247"/>
        <v>0</v>
      </c>
      <c r="U1048" s="35">
        <f t="shared" si="248"/>
        <v>86.24</v>
      </c>
      <c r="V1048" s="39" t="str">
        <f t="shared" si="249"/>
        <v>Order specific</v>
      </c>
      <c r="W1048" s="39" t="str">
        <f t="shared" si="250"/>
        <v>Order specific</v>
      </c>
      <c r="X1048" s="135" t="str">
        <f t="shared" si="251"/>
        <v>C</v>
      </c>
      <c r="Y1048" s="39" t="str">
        <f t="shared" si="252"/>
        <v/>
      </c>
      <c r="Z1048" s="39">
        <f t="shared" si="253"/>
        <v>0</v>
      </c>
      <c r="AA1048" s="119"/>
    </row>
    <row r="1049" spans="1:27" x14ac:dyDescent="0.25">
      <c r="A1049" s="34" t="s">
        <v>3024</v>
      </c>
      <c r="B1049" s="36" t="s">
        <v>1590</v>
      </c>
      <c r="C1049" s="166" t="s">
        <v>197</v>
      </c>
      <c r="D1049" s="166">
        <v>212</v>
      </c>
      <c r="E1049" s="166" t="s">
        <v>3599</v>
      </c>
      <c r="F1049" s="167" t="s">
        <v>3599</v>
      </c>
      <c r="G1049" s="36" t="s">
        <v>249</v>
      </c>
      <c r="H1049" s="36" t="s">
        <v>249</v>
      </c>
      <c r="I1049" s="186" t="s">
        <v>197</v>
      </c>
      <c r="J1049" s="168">
        <v>85</v>
      </c>
      <c r="K1049" s="133">
        <v>0</v>
      </c>
      <c r="L1049" s="150">
        <v>65</v>
      </c>
      <c r="M1049" s="133">
        <v>0</v>
      </c>
      <c r="N1049" s="133">
        <v>0</v>
      </c>
      <c r="O1049" s="130">
        <v>11019</v>
      </c>
      <c r="P1049" s="37">
        <f t="shared" si="254"/>
        <v>5525</v>
      </c>
      <c r="Q1049" s="38">
        <f t="shared" si="244"/>
        <v>0.23187222070968327</v>
      </c>
      <c r="R1049" s="35">
        <f t="shared" si="245"/>
        <v>0</v>
      </c>
      <c r="S1049" s="35">
        <f t="shared" si="246"/>
        <v>0</v>
      </c>
      <c r="T1049" s="139">
        <f t="shared" si="247"/>
        <v>0</v>
      </c>
      <c r="U1049" s="35">
        <f t="shared" si="248"/>
        <v>716235</v>
      </c>
      <c r="V1049" s="39" t="str">
        <f t="shared" si="249"/>
        <v>&lt;15 days</v>
      </c>
      <c r="W1049" s="39">
        <f t="shared" si="250"/>
        <v>1</v>
      </c>
      <c r="X1049" s="135" t="str">
        <f t="shared" si="251"/>
        <v>B</v>
      </c>
      <c r="Y1049" s="39">
        <f t="shared" si="252"/>
        <v>7</v>
      </c>
      <c r="Z1049" s="39">
        <f t="shared" si="253"/>
        <v>0</v>
      </c>
      <c r="AA1049" s="119"/>
    </row>
    <row r="1050" spans="1:27" x14ac:dyDescent="0.25">
      <c r="A1050" s="34" t="s">
        <v>3025</v>
      </c>
      <c r="B1050" s="36" t="s">
        <v>1591</v>
      </c>
      <c r="C1050" s="166" t="s">
        <v>197</v>
      </c>
      <c r="D1050" s="166">
        <v>212</v>
      </c>
      <c r="E1050" s="166" t="s">
        <v>3599</v>
      </c>
      <c r="F1050" s="167" t="s">
        <v>3599</v>
      </c>
      <c r="G1050" s="36" t="s">
        <v>249</v>
      </c>
      <c r="H1050" s="36" t="s">
        <v>249</v>
      </c>
      <c r="I1050" s="186" t="s">
        <v>197</v>
      </c>
      <c r="J1050" s="168">
        <v>1</v>
      </c>
      <c r="K1050" s="133">
        <v>0</v>
      </c>
      <c r="L1050" s="150">
        <v>64.75</v>
      </c>
      <c r="M1050" s="133">
        <v>0</v>
      </c>
      <c r="N1050" s="133">
        <v>0</v>
      </c>
      <c r="O1050" s="130">
        <v>2843</v>
      </c>
      <c r="P1050" s="37">
        <f t="shared" si="254"/>
        <v>64.75</v>
      </c>
      <c r="Q1050" s="38">
        <f t="shared" si="244"/>
        <v>10.912768202602884</v>
      </c>
      <c r="R1050" s="35">
        <f t="shared" si="245"/>
        <v>0</v>
      </c>
      <c r="S1050" s="35">
        <f t="shared" si="246"/>
        <v>0</v>
      </c>
      <c r="T1050" s="139">
        <f t="shared" si="247"/>
        <v>0</v>
      </c>
      <c r="U1050" s="35">
        <f t="shared" si="248"/>
        <v>184084.25</v>
      </c>
      <c r="V1050" s="39" t="str">
        <f t="shared" si="249"/>
        <v>&lt;15 days</v>
      </c>
      <c r="W1050" s="39">
        <f t="shared" si="250"/>
        <v>1</v>
      </c>
      <c r="X1050" s="135" t="str">
        <f t="shared" si="251"/>
        <v>C</v>
      </c>
      <c r="Y1050" s="39">
        <f t="shared" si="252"/>
        <v>7</v>
      </c>
      <c r="Z1050" s="39">
        <f t="shared" si="253"/>
        <v>15.322615310233681</v>
      </c>
      <c r="AA1050" s="119"/>
    </row>
    <row r="1051" spans="1:27" x14ac:dyDescent="0.25">
      <c r="A1051" s="34" t="s">
        <v>3026</v>
      </c>
      <c r="B1051" s="36" t="s">
        <v>1592</v>
      </c>
      <c r="C1051" s="166" t="s">
        <v>1058</v>
      </c>
      <c r="D1051" s="166">
        <v>212</v>
      </c>
      <c r="E1051" s="165" t="s">
        <v>3599</v>
      </c>
      <c r="F1051" s="167" t="s">
        <v>3599</v>
      </c>
      <c r="G1051" s="36" t="s">
        <v>165</v>
      </c>
      <c r="H1051" s="36" t="s">
        <v>235</v>
      </c>
      <c r="I1051" s="186">
        <v>2100</v>
      </c>
      <c r="J1051" s="168">
        <v>10</v>
      </c>
      <c r="K1051" s="133">
        <v>0</v>
      </c>
      <c r="L1051" s="150">
        <v>65</v>
      </c>
      <c r="M1051" s="133">
        <v>5</v>
      </c>
      <c r="N1051" s="133">
        <v>0</v>
      </c>
      <c r="O1051" s="130">
        <v>155</v>
      </c>
      <c r="P1051" s="37">
        <f t="shared" si="254"/>
        <v>650</v>
      </c>
      <c r="Q1051" s="38">
        <f t="shared" si="244"/>
        <v>2.3548387096774195</v>
      </c>
      <c r="R1051" s="35">
        <f t="shared" si="245"/>
        <v>325</v>
      </c>
      <c r="S1051" s="35">
        <f t="shared" si="246"/>
        <v>0</v>
      </c>
      <c r="T1051" s="139">
        <f t="shared" si="247"/>
        <v>0</v>
      </c>
      <c r="U1051" s="35">
        <f t="shared" si="248"/>
        <v>10075</v>
      </c>
      <c r="V1051" s="39" t="str">
        <f t="shared" si="249"/>
        <v>Order specific</v>
      </c>
      <c r="W1051" s="39" t="str">
        <f t="shared" si="250"/>
        <v>Order specific</v>
      </c>
      <c r="X1051" s="135" t="str">
        <f t="shared" si="251"/>
        <v>C</v>
      </c>
      <c r="Y1051" s="39" t="str">
        <f t="shared" si="252"/>
        <v/>
      </c>
      <c r="Z1051" s="39">
        <f t="shared" si="253"/>
        <v>0</v>
      </c>
      <c r="AA1051" s="119"/>
    </row>
    <row r="1052" spans="1:27" x14ac:dyDescent="0.25">
      <c r="A1052" s="34" t="s">
        <v>3027</v>
      </c>
      <c r="B1052" s="36" t="s">
        <v>1594</v>
      </c>
      <c r="C1052" s="166" t="s">
        <v>197</v>
      </c>
      <c r="D1052" s="166">
        <v>219</v>
      </c>
      <c r="E1052" s="166" t="s">
        <v>3599</v>
      </c>
      <c r="F1052" s="167" t="s">
        <v>3599</v>
      </c>
      <c r="G1052" s="36" t="s">
        <v>249</v>
      </c>
      <c r="H1052" s="36" t="s">
        <v>249</v>
      </c>
      <c r="I1052" s="186" t="s">
        <v>197</v>
      </c>
      <c r="J1052" s="168">
        <v>114</v>
      </c>
      <c r="K1052" s="133">
        <v>0</v>
      </c>
      <c r="L1052" s="150">
        <v>120.76</v>
      </c>
      <c r="M1052" s="133">
        <v>0</v>
      </c>
      <c r="N1052" s="133">
        <v>0</v>
      </c>
      <c r="O1052" s="130">
        <v>13741</v>
      </c>
      <c r="P1052" s="37">
        <f t="shared" si="254"/>
        <v>13766.640000000001</v>
      </c>
      <c r="Q1052" s="38">
        <f t="shared" si="244"/>
        <v>0.26562841132377557</v>
      </c>
      <c r="R1052" s="35">
        <f t="shared" si="245"/>
        <v>0</v>
      </c>
      <c r="S1052" s="35">
        <f t="shared" si="246"/>
        <v>0</v>
      </c>
      <c r="T1052" s="139">
        <f t="shared" si="247"/>
        <v>0</v>
      </c>
      <c r="U1052" s="35">
        <f t="shared" si="248"/>
        <v>1659363.1600000001</v>
      </c>
      <c r="V1052" s="39" t="str">
        <f t="shared" si="249"/>
        <v>&lt;15 days</v>
      </c>
      <c r="W1052" s="39">
        <f t="shared" si="250"/>
        <v>1</v>
      </c>
      <c r="X1052" s="135" t="str">
        <f t="shared" si="251"/>
        <v>A</v>
      </c>
      <c r="Y1052" s="39">
        <f t="shared" si="252"/>
        <v>7</v>
      </c>
      <c r="Z1052" s="39">
        <f t="shared" si="253"/>
        <v>0</v>
      </c>
      <c r="AA1052" s="119"/>
    </row>
    <row r="1053" spans="1:27" x14ac:dyDescent="0.25">
      <c r="A1053" s="34" t="s">
        <v>3028</v>
      </c>
      <c r="B1053" s="36" t="s">
        <v>1595</v>
      </c>
      <c r="C1053" s="166" t="s">
        <v>197</v>
      </c>
      <c r="D1053" s="166">
        <v>219</v>
      </c>
      <c r="E1053" s="166" t="s">
        <v>3599</v>
      </c>
      <c r="F1053" s="167" t="s">
        <v>3599</v>
      </c>
      <c r="G1053" s="36" t="s">
        <v>249</v>
      </c>
      <c r="H1053" s="36" t="s">
        <v>249</v>
      </c>
      <c r="I1053" s="186" t="s">
        <v>197</v>
      </c>
      <c r="J1053" s="168">
        <v>16</v>
      </c>
      <c r="K1053" s="133">
        <v>0</v>
      </c>
      <c r="L1053" s="150">
        <v>109.66</v>
      </c>
      <c r="M1053" s="133">
        <v>0</v>
      </c>
      <c r="N1053" s="133">
        <v>0</v>
      </c>
      <c r="O1053" s="130">
        <v>6283</v>
      </c>
      <c r="P1053" s="37">
        <f t="shared" si="254"/>
        <v>1754.56</v>
      </c>
      <c r="Q1053" s="38">
        <f t="shared" si="244"/>
        <v>6.6226325003978985</v>
      </c>
      <c r="R1053" s="35">
        <f t="shared" si="245"/>
        <v>0</v>
      </c>
      <c r="S1053" s="35">
        <f t="shared" si="246"/>
        <v>0</v>
      </c>
      <c r="T1053" s="139">
        <f t="shared" si="247"/>
        <v>0</v>
      </c>
      <c r="U1053" s="35">
        <f t="shared" si="248"/>
        <v>688993.78</v>
      </c>
      <c r="V1053" s="39" t="str">
        <f t="shared" si="249"/>
        <v>&lt;15 days</v>
      </c>
      <c r="W1053" s="39">
        <f t="shared" si="250"/>
        <v>1</v>
      </c>
      <c r="X1053" s="135" t="str">
        <f t="shared" si="251"/>
        <v>B</v>
      </c>
      <c r="Y1053" s="39">
        <f t="shared" si="252"/>
        <v>7</v>
      </c>
      <c r="Z1053" s="39">
        <f t="shared" si="253"/>
        <v>0</v>
      </c>
      <c r="AA1053" s="119"/>
    </row>
    <row r="1054" spans="1:27" x14ac:dyDescent="0.25">
      <c r="A1054" s="34" t="s">
        <v>3029</v>
      </c>
      <c r="B1054" s="36" t="s">
        <v>1596</v>
      </c>
      <c r="C1054" s="166" t="s">
        <v>197</v>
      </c>
      <c r="D1054" s="166">
        <v>202</v>
      </c>
      <c r="E1054" s="166" t="s">
        <v>3599</v>
      </c>
      <c r="F1054" s="167" t="s">
        <v>3599</v>
      </c>
      <c r="G1054" s="36" t="s">
        <v>249</v>
      </c>
      <c r="H1054" s="36" t="s">
        <v>249</v>
      </c>
      <c r="I1054" s="186" t="s">
        <v>197</v>
      </c>
      <c r="J1054" s="168">
        <v>75</v>
      </c>
      <c r="K1054" s="133">
        <v>0</v>
      </c>
      <c r="L1054" s="150">
        <v>68.819999999999993</v>
      </c>
      <c r="M1054" s="133">
        <v>0</v>
      </c>
      <c r="N1054" s="133">
        <v>0</v>
      </c>
      <c r="O1054" s="130">
        <v>12086</v>
      </c>
      <c r="P1054" s="37">
        <f t="shared" si="254"/>
        <v>5161.4999999999991</v>
      </c>
      <c r="Q1054" s="38">
        <f t="shared" si="244"/>
        <v>0.48320370676816149</v>
      </c>
      <c r="R1054" s="35">
        <f t="shared" si="245"/>
        <v>0</v>
      </c>
      <c r="S1054" s="35">
        <f t="shared" si="246"/>
        <v>0</v>
      </c>
      <c r="T1054" s="139">
        <f t="shared" si="247"/>
        <v>0</v>
      </c>
      <c r="U1054" s="35">
        <f t="shared" si="248"/>
        <v>831758.5199999999</v>
      </c>
      <c r="V1054" s="39" t="str">
        <f t="shared" si="249"/>
        <v>&lt;15 days</v>
      </c>
      <c r="W1054" s="39">
        <f t="shared" si="250"/>
        <v>1</v>
      </c>
      <c r="X1054" s="135" t="str">
        <f t="shared" si="251"/>
        <v>B</v>
      </c>
      <c r="Y1054" s="39">
        <f t="shared" si="252"/>
        <v>7</v>
      </c>
      <c r="Z1054" s="39">
        <f t="shared" si="253"/>
        <v>0</v>
      </c>
      <c r="AA1054" s="119"/>
    </row>
    <row r="1055" spans="1:27" x14ac:dyDescent="0.25">
      <c r="A1055" s="34" t="s">
        <v>3030</v>
      </c>
      <c r="B1055" s="36" t="s">
        <v>1597</v>
      </c>
      <c r="C1055" s="166" t="s">
        <v>197</v>
      </c>
      <c r="D1055" s="166">
        <v>202</v>
      </c>
      <c r="E1055" s="166" t="s">
        <v>3599</v>
      </c>
      <c r="F1055" s="167" t="s">
        <v>3599</v>
      </c>
      <c r="G1055" s="36" t="s">
        <v>249</v>
      </c>
      <c r="H1055" s="36" t="s">
        <v>249</v>
      </c>
      <c r="I1055" s="186" t="s">
        <v>197</v>
      </c>
      <c r="J1055" s="168">
        <v>1</v>
      </c>
      <c r="K1055" s="133">
        <v>0</v>
      </c>
      <c r="L1055" s="150">
        <v>188.5</v>
      </c>
      <c r="M1055" s="133">
        <v>0</v>
      </c>
      <c r="N1055" s="133">
        <v>0</v>
      </c>
      <c r="O1055" s="130">
        <v>0</v>
      </c>
      <c r="P1055" s="37">
        <f t="shared" si="254"/>
        <v>188.5</v>
      </c>
      <c r="Q1055" s="38" t="str">
        <f t="shared" si="244"/>
        <v/>
      </c>
      <c r="R1055" s="35">
        <f t="shared" si="245"/>
        <v>0</v>
      </c>
      <c r="S1055" s="35">
        <f t="shared" si="246"/>
        <v>0</v>
      </c>
      <c r="T1055" s="139">
        <f t="shared" si="247"/>
        <v>0</v>
      </c>
      <c r="U1055" s="35">
        <f t="shared" si="248"/>
        <v>0</v>
      </c>
      <c r="V1055" s="39" t="str">
        <f t="shared" si="249"/>
        <v>&gt;90 days</v>
      </c>
      <c r="W1055" s="39">
        <f t="shared" si="250"/>
        <v>4</v>
      </c>
      <c r="X1055" s="135" t="str">
        <f t="shared" si="251"/>
        <v>C</v>
      </c>
      <c r="Y1055" s="39">
        <f t="shared" si="252"/>
        <v>0</v>
      </c>
      <c r="Z1055" s="39">
        <f t="shared" si="253"/>
        <v>124.41000000000001</v>
      </c>
      <c r="AA1055" s="119"/>
    </row>
    <row r="1056" spans="1:27" x14ac:dyDescent="0.25">
      <c r="A1056" s="34" t="s">
        <v>3031</v>
      </c>
      <c r="B1056" s="36" t="s">
        <v>1599</v>
      </c>
      <c r="C1056" s="166" t="s">
        <v>197</v>
      </c>
      <c r="D1056" s="166">
        <v>202</v>
      </c>
      <c r="E1056" s="166" t="s">
        <v>3599</v>
      </c>
      <c r="F1056" s="167" t="s">
        <v>3599</v>
      </c>
      <c r="G1056" s="36" t="s">
        <v>249</v>
      </c>
      <c r="H1056" s="36" t="s">
        <v>249</v>
      </c>
      <c r="I1056" s="186" t="s">
        <v>197</v>
      </c>
      <c r="J1056" s="168">
        <v>67</v>
      </c>
      <c r="K1056" s="133">
        <v>0</v>
      </c>
      <c r="L1056" s="150">
        <v>166.5</v>
      </c>
      <c r="M1056" s="133">
        <v>0</v>
      </c>
      <c r="N1056" s="133">
        <v>0</v>
      </c>
      <c r="O1056" s="130">
        <v>3423</v>
      </c>
      <c r="P1056" s="37">
        <f t="shared" si="254"/>
        <v>11155.5</v>
      </c>
      <c r="Q1056" s="38">
        <f t="shared" si="244"/>
        <v>0.10663160969909435</v>
      </c>
      <c r="R1056" s="35">
        <f t="shared" si="245"/>
        <v>0</v>
      </c>
      <c r="S1056" s="35">
        <f t="shared" si="246"/>
        <v>0</v>
      </c>
      <c r="T1056" s="139">
        <f t="shared" si="247"/>
        <v>0</v>
      </c>
      <c r="U1056" s="35">
        <f t="shared" si="248"/>
        <v>569929.5</v>
      </c>
      <c r="V1056" s="39" t="str">
        <f t="shared" si="249"/>
        <v>&lt;15 days</v>
      </c>
      <c r="W1056" s="39">
        <f t="shared" si="250"/>
        <v>1</v>
      </c>
      <c r="X1056" s="135" t="str">
        <f t="shared" si="251"/>
        <v>A</v>
      </c>
      <c r="Y1056" s="39">
        <f t="shared" si="252"/>
        <v>7</v>
      </c>
      <c r="Z1056" s="39">
        <f t="shared" si="253"/>
        <v>0</v>
      </c>
      <c r="AA1056" s="119"/>
    </row>
    <row r="1057" spans="1:27" x14ac:dyDescent="0.25">
      <c r="A1057" s="34" t="s">
        <v>3032</v>
      </c>
      <c r="B1057" s="36" t="s">
        <v>1600</v>
      </c>
      <c r="C1057" s="166" t="s">
        <v>914</v>
      </c>
      <c r="D1057" s="166">
        <v>202</v>
      </c>
      <c r="E1057" s="165" t="s">
        <v>3599</v>
      </c>
      <c r="F1057" s="167" t="s">
        <v>3599</v>
      </c>
      <c r="G1057" s="36" t="s">
        <v>165</v>
      </c>
      <c r="H1057" s="36" t="s">
        <v>235</v>
      </c>
      <c r="I1057" s="186">
        <v>2100</v>
      </c>
      <c r="J1057" s="168">
        <v>3</v>
      </c>
      <c r="K1057" s="133">
        <v>19</v>
      </c>
      <c r="L1057" s="150">
        <v>188.5</v>
      </c>
      <c r="M1057" s="133">
        <v>0</v>
      </c>
      <c r="N1057" s="133">
        <v>0</v>
      </c>
      <c r="O1057" s="130">
        <v>166</v>
      </c>
      <c r="P1057" s="37">
        <f t="shared" si="254"/>
        <v>565.5</v>
      </c>
      <c r="Q1057" s="38">
        <f t="shared" si="244"/>
        <v>147.31927710843374</v>
      </c>
      <c r="R1057" s="35">
        <f t="shared" si="245"/>
        <v>0</v>
      </c>
      <c r="S1057" s="35">
        <f t="shared" si="246"/>
        <v>0</v>
      </c>
      <c r="T1057" s="139">
        <f t="shared" si="247"/>
        <v>3581.5</v>
      </c>
      <c r="U1057" s="35">
        <f t="shared" si="248"/>
        <v>31291</v>
      </c>
      <c r="V1057" s="39" t="str">
        <f t="shared" si="249"/>
        <v>Order specific</v>
      </c>
      <c r="W1057" s="39" t="str">
        <f t="shared" si="250"/>
        <v>Order specific</v>
      </c>
      <c r="X1057" s="135" t="str">
        <f t="shared" si="251"/>
        <v>C</v>
      </c>
      <c r="Y1057" s="39" t="str">
        <f t="shared" si="252"/>
        <v/>
      </c>
      <c r="Z1057" s="39">
        <f t="shared" si="253"/>
        <v>0</v>
      </c>
      <c r="AA1057" s="119"/>
    </row>
    <row r="1058" spans="1:27" x14ac:dyDescent="0.25">
      <c r="A1058" s="34" t="s">
        <v>3033</v>
      </c>
      <c r="B1058" s="36" t="s">
        <v>1601</v>
      </c>
      <c r="C1058" s="166" t="s">
        <v>914</v>
      </c>
      <c r="D1058" s="166">
        <v>202</v>
      </c>
      <c r="E1058" s="165" t="s">
        <v>3599</v>
      </c>
      <c r="F1058" s="167" t="s">
        <v>3599</v>
      </c>
      <c r="G1058" s="36" t="s">
        <v>165</v>
      </c>
      <c r="H1058" s="36" t="s">
        <v>235</v>
      </c>
      <c r="I1058" s="186">
        <v>2100</v>
      </c>
      <c r="J1058" s="168">
        <v>40</v>
      </c>
      <c r="K1058" s="133">
        <v>0</v>
      </c>
      <c r="L1058" s="150">
        <v>188.5</v>
      </c>
      <c r="M1058" s="133">
        <v>0</v>
      </c>
      <c r="N1058" s="133">
        <v>0</v>
      </c>
      <c r="O1058" s="130">
        <v>0</v>
      </c>
      <c r="P1058" s="37">
        <f t="shared" si="254"/>
        <v>7540</v>
      </c>
      <c r="Q1058" s="38" t="str">
        <f t="shared" si="244"/>
        <v/>
      </c>
      <c r="R1058" s="35">
        <f t="shared" si="245"/>
        <v>0</v>
      </c>
      <c r="S1058" s="35">
        <f t="shared" si="246"/>
        <v>0</v>
      </c>
      <c r="T1058" s="139">
        <f t="shared" si="247"/>
        <v>0</v>
      </c>
      <c r="U1058" s="35">
        <f t="shared" si="248"/>
        <v>0</v>
      </c>
      <c r="V1058" s="39" t="str">
        <f t="shared" si="249"/>
        <v>Order specific</v>
      </c>
      <c r="W1058" s="39" t="str">
        <f t="shared" si="250"/>
        <v>Order specific</v>
      </c>
      <c r="X1058" s="135" t="str">
        <f t="shared" si="251"/>
        <v>A</v>
      </c>
      <c r="Y1058" s="39" t="str">
        <f t="shared" si="252"/>
        <v/>
      </c>
      <c r="Z1058" s="39">
        <f t="shared" si="253"/>
        <v>0</v>
      </c>
      <c r="AA1058" s="119"/>
    </row>
    <row r="1059" spans="1:27" x14ac:dyDescent="0.25">
      <c r="A1059" s="34" t="s">
        <v>3034</v>
      </c>
      <c r="B1059" s="36" t="s">
        <v>1602</v>
      </c>
      <c r="C1059" s="166" t="s">
        <v>914</v>
      </c>
      <c r="D1059" s="166">
        <v>202</v>
      </c>
      <c r="E1059" s="165" t="s">
        <v>3599</v>
      </c>
      <c r="F1059" s="167" t="s">
        <v>3599</v>
      </c>
      <c r="G1059" s="36" t="s">
        <v>165</v>
      </c>
      <c r="H1059" s="36" t="s">
        <v>235</v>
      </c>
      <c r="I1059" s="186">
        <v>2100</v>
      </c>
      <c r="J1059" s="168">
        <v>1</v>
      </c>
      <c r="K1059" s="133">
        <v>5</v>
      </c>
      <c r="L1059" s="150">
        <v>188.5</v>
      </c>
      <c r="M1059" s="133">
        <v>0</v>
      </c>
      <c r="N1059" s="133">
        <v>0</v>
      </c>
      <c r="O1059" s="130">
        <v>16</v>
      </c>
      <c r="P1059" s="37">
        <f t="shared" si="254"/>
        <v>188.5</v>
      </c>
      <c r="Q1059" s="38">
        <f t="shared" si="244"/>
        <v>912.5</v>
      </c>
      <c r="R1059" s="35">
        <f t="shared" si="245"/>
        <v>0</v>
      </c>
      <c r="S1059" s="35">
        <f t="shared" si="246"/>
        <v>0</v>
      </c>
      <c r="T1059" s="139">
        <f t="shared" si="247"/>
        <v>942.5</v>
      </c>
      <c r="U1059" s="35">
        <f t="shared" si="248"/>
        <v>3016</v>
      </c>
      <c r="V1059" s="39" t="str">
        <f t="shared" si="249"/>
        <v>Order specific</v>
      </c>
      <c r="W1059" s="39" t="str">
        <f t="shared" si="250"/>
        <v>Order specific</v>
      </c>
      <c r="X1059" s="135" t="str">
        <f t="shared" si="251"/>
        <v>C</v>
      </c>
      <c r="Y1059" s="39" t="str">
        <f t="shared" si="252"/>
        <v/>
      </c>
      <c r="Z1059" s="39">
        <f t="shared" si="253"/>
        <v>0</v>
      </c>
      <c r="AA1059" s="119"/>
    </row>
    <row r="1060" spans="1:27" x14ac:dyDescent="0.25">
      <c r="A1060" s="34" t="s">
        <v>3035</v>
      </c>
      <c r="B1060" s="36" t="s">
        <v>1603</v>
      </c>
      <c r="C1060" s="166" t="s">
        <v>914</v>
      </c>
      <c r="D1060" s="166">
        <v>202</v>
      </c>
      <c r="E1060" s="165" t="s">
        <v>3599</v>
      </c>
      <c r="F1060" s="167" t="s">
        <v>3599</v>
      </c>
      <c r="G1060" s="36" t="s">
        <v>165</v>
      </c>
      <c r="H1060" s="36" t="s">
        <v>235</v>
      </c>
      <c r="I1060" s="186">
        <v>2100</v>
      </c>
      <c r="J1060" s="168">
        <v>14</v>
      </c>
      <c r="K1060" s="133">
        <v>0</v>
      </c>
      <c r="L1060" s="150">
        <v>188.5</v>
      </c>
      <c r="M1060" s="133">
        <v>0</v>
      </c>
      <c r="N1060" s="133">
        <v>0</v>
      </c>
      <c r="O1060" s="130">
        <v>45</v>
      </c>
      <c r="P1060" s="37">
        <f t="shared" si="254"/>
        <v>2639</v>
      </c>
      <c r="Q1060" s="38">
        <f t="shared" si="244"/>
        <v>8.1111111111111107</v>
      </c>
      <c r="R1060" s="35">
        <f t="shared" si="245"/>
        <v>0</v>
      </c>
      <c r="S1060" s="35">
        <f t="shared" si="246"/>
        <v>0</v>
      </c>
      <c r="T1060" s="139">
        <f t="shared" si="247"/>
        <v>0</v>
      </c>
      <c r="U1060" s="35">
        <f t="shared" si="248"/>
        <v>8482.5</v>
      </c>
      <c r="V1060" s="39" t="str">
        <f t="shared" si="249"/>
        <v>Order specific</v>
      </c>
      <c r="W1060" s="39" t="str">
        <f t="shared" si="250"/>
        <v>Order specific</v>
      </c>
      <c r="X1060" s="135" t="str">
        <f t="shared" si="251"/>
        <v>B</v>
      </c>
      <c r="Y1060" s="39" t="str">
        <f t="shared" si="252"/>
        <v/>
      </c>
      <c r="Z1060" s="39">
        <f t="shared" si="253"/>
        <v>0</v>
      </c>
      <c r="AA1060" s="119"/>
    </row>
    <row r="1061" spans="1:27" x14ac:dyDescent="0.25">
      <c r="A1061" s="34" t="s">
        <v>3036</v>
      </c>
      <c r="B1061" s="36" t="s">
        <v>1604</v>
      </c>
      <c r="C1061" s="166" t="s">
        <v>914</v>
      </c>
      <c r="D1061" s="166">
        <v>217</v>
      </c>
      <c r="E1061" s="165" t="s">
        <v>3599</v>
      </c>
      <c r="F1061" s="167" t="s">
        <v>3599</v>
      </c>
      <c r="G1061" s="36" t="s">
        <v>165</v>
      </c>
      <c r="H1061" s="36" t="s">
        <v>235</v>
      </c>
      <c r="I1061" s="186">
        <v>2100</v>
      </c>
      <c r="J1061" s="168">
        <v>1</v>
      </c>
      <c r="K1061" s="133">
        <v>0</v>
      </c>
      <c r="L1061" s="150">
        <v>188.5</v>
      </c>
      <c r="M1061" s="133">
        <v>0</v>
      </c>
      <c r="N1061" s="133">
        <v>0</v>
      </c>
      <c r="O1061" s="130">
        <v>0</v>
      </c>
      <c r="P1061" s="37">
        <f t="shared" si="254"/>
        <v>188.5</v>
      </c>
      <c r="Q1061" s="38" t="str">
        <f t="shared" si="244"/>
        <v/>
      </c>
      <c r="R1061" s="35">
        <f t="shared" si="245"/>
        <v>0</v>
      </c>
      <c r="S1061" s="35">
        <f t="shared" si="246"/>
        <v>0</v>
      </c>
      <c r="T1061" s="139">
        <f t="shared" si="247"/>
        <v>0</v>
      </c>
      <c r="U1061" s="35">
        <f t="shared" si="248"/>
        <v>0</v>
      </c>
      <c r="V1061" s="39" t="str">
        <f t="shared" si="249"/>
        <v>Order specific</v>
      </c>
      <c r="W1061" s="39" t="str">
        <f t="shared" si="250"/>
        <v>Order specific</v>
      </c>
      <c r="X1061" s="135" t="str">
        <f t="shared" si="251"/>
        <v>C</v>
      </c>
      <c r="Y1061" s="39" t="str">
        <f t="shared" si="252"/>
        <v/>
      </c>
      <c r="Z1061" s="39">
        <f t="shared" si="253"/>
        <v>0</v>
      </c>
      <c r="AA1061" s="119"/>
    </row>
    <row r="1062" spans="1:27" x14ac:dyDescent="0.25">
      <c r="A1062" s="34" t="s">
        <v>3037</v>
      </c>
      <c r="B1062" s="36" t="s">
        <v>1605</v>
      </c>
      <c r="C1062" s="166" t="s">
        <v>914</v>
      </c>
      <c r="D1062" s="166">
        <v>202</v>
      </c>
      <c r="E1062" s="165" t="s">
        <v>3599</v>
      </c>
      <c r="F1062" s="167" t="s">
        <v>3599</v>
      </c>
      <c r="G1062" s="36" t="s">
        <v>165</v>
      </c>
      <c r="H1062" s="36" t="s">
        <v>235</v>
      </c>
      <c r="I1062" s="186">
        <v>2100</v>
      </c>
      <c r="J1062" s="168">
        <v>35</v>
      </c>
      <c r="K1062" s="133">
        <v>0</v>
      </c>
      <c r="L1062" s="150">
        <v>188.5</v>
      </c>
      <c r="M1062" s="133">
        <v>0</v>
      </c>
      <c r="N1062" s="133">
        <v>0</v>
      </c>
      <c r="O1062" s="130">
        <v>4</v>
      </c>
      <c r="P1062" s="37">
        <f t="shared" si="254"/>
        <v>6597.5</v>
      </c>
      <c r="Q1062" s="38">
        <f t="shared" si="244"/>
        <v>91.25</v>
      </c>
      <c r="R1062" s="35">
        <f t="shared" si="245"/>
        <v>0</v>
      </c>
      <c r="S1062" s="35">
        <f t="shared" si="246"/>
        <v>0</v>
      </c>
      <c r="T1062" s="139">
        <f t="shared" si="247"/>
        <v>0</v>
      </c>
      <c r="U1062" s="35">
        <f t="shared" si="248"/>
        <v>754</v>
      </c>
      <c r="V1062" s="39" t="str">
        <f t="shared" si="249"/>
        <v>Order specific</v>
      </c>
      <c r="W1062" s="39" t="str">
        <f t="shared" si="250"/>
        <v>Order specific</v>
      </c>
      <c r="X1062" s="135" t="str">
        <f t="shared" si="251"/>
        <v>B</v>
      </c>
      <c r="Y1062" s="39" t="str">
        <f t="shared" si="252"/>
        <v/>
      </c>
      <c r="Z1062" s="39">
        <f t="shared" si="253"/>
        <v>0</v>
      </c>
      <c r="AA1062" s="119"/>
    </row>
    <row r="1063" spans="1:27" x14ac:dyDescent="0.25">
      <c r="A1063" s="34" t="s">
        <v>3038</v>
      </c>
      <c r="B1063" s="36" t="s">
        <v>1606</v>
      </c>
      <c r="C1063" s="166" t="s">
        <v>914</v>
      </c>
      <c r="D1063" s="166">
        <v>202</v>
      </c>
      <c r="E1063" s="165" t="s">
        <v>3599</v>
      </c>
      <c r="F1063" s="167" t="s">
        <v>3599</v>
      </c>
      <c r="G1063" s="36" t="s">
        <v>165</v>
      </c>
      <c r="H1063" s="36" t="s">
        <v>235</v>
      </c>
      <c r="I1063" s="186">
        <v>2100</v>
      </c>
      <c r="J1063" s="168">
        <v>1</v>
      </c>
      <c r="K1063" s="133">
        <v>0</v>
      </c>
      <c r="L1063" s="150">
        <v>238.5</v>
      </c>
      <c r="M1063" s="133">
        <v>0</v>
      </c>
      <c r="N1063" s="133">
        <v>0</v>
      </c>
      <c r="O1063" s="130">
        <v>31</v>
      </c>
      <c r="P1063" s="37">
        <f t="shared" si="254"/>
        <v>238.5</v>
      </c>
      <c r="Q1063" s="38">
        <f t="shared" si="244"/>
        <v>412.09677419354841</v>
      </c>
      <c r="R1063" s="35">
        <f t="shared" si="245"/>
        <v>0</v>
      </c>
      <c r="S1063" s="35">
        <f t="shared" si="246"/>
        <v>0</v>
      </c>
      <c r="T1063" s="139">
        <f t="shared" si="247"/>
        <v>0</v>
      </c>
      <c r="U1063" s="35">
        <f t="shared" si="248"/>
        <v>7393.5</v>
      </c>
      <c r="V1063" s="39" t="str">
        <f t="shared" si="249"/>
        <v>Order specific</v>
      </c>
      <c r="W1063" s="39" t="str">
        <f t="shared" si="250"/>
        <v>Order specific</v>
      </c>
      <c r="X1063" s="135" t="str">
        <f t="shared" si="251"/>
        <v>C</v>
      </c>
      <c r="Y1063" s="39" t="str">
        <f t="shared" si="252"/>
        <v/>
      </c>
      <c r="Z1063" s="39">
        <f t="shared" si="253"/>
        <v>0</v>
      </c>
      <c r="AA1063" s="119"/>
    </row>
    <row r="1064" spans="1:27" x14ac:dyDescent="0.25">
      <c r="A1064" s="34" t="s">
        <v>3039</v>
      </c>
      <c r="B1064" s="36" t="s">
        <v>1607</v>
      </c>
      <c r="C1064" s="166" t="s">
        <v>914</v>
      </c>
      <c r="D1064" s="166">
        <v>217</v>
      </c>
      <c r="E1064" s="165" t="s">
        <v>3599</v>
      </c>
      <c r="F1064" s="167" t="s">
        <v>3599</v>
      </c>
      <c r="G1064" s="36" t="s">
        <v>165</v>
      </c>
      <c r="H1064" s="36" t="s">
        <v>235</v>
      </c>
      <c r="I1064" s="186">
        <v>2100</v>
      </c>
      <c r="J1064" s="168">
        <v>1</v>
      </c>
      <c r="K1064" s="133">
        <v>0</v>
      </c>
      <c r="L1064" s="150">
        <v>188.5</v>
      </c>
      <c r="M1064" s="133">
        <v>0</v>
      </c>
      <c r="N1064" s="133">
        <v>0</v>
      </c>
      <c r="O1064" s="130">
        <v>0</v>
      </c>
      <c r="P1064" s="37">
        <f t="shared" si="254"/>
        <v>188.5</v>
      </c>
      <c r="Q1064" s="38" t="str">
        <f t="shared" si="244"/>
        <v/>
      </c>
      <c r="R1064" s="35">
        <f t="shared" si="245"/>
        <v>0</v>
      </c>
      <c r="S1064" s="35">
        <f t="shared" si="246"/>
        <v>0</v>
      </c>
      <c r="T1064" s="139">
        <f t="shared" si="247"/>
        <v>0</v>
      </c>
      <c r="U1064" s="35">
        <f t="shared" si="248"/>
        <v>0</v>
      </c>
      <c r="V1064" s="39" t="str">
        <f t="shared" si="249"/>
        <v>Order specific</v>
      </c>
      <c r="W1064" s="39" t="str">
        <f t="shared" si="250"/>
        <v>Order specific</v>
      </c>
      <c r="X1064" s="135" t="str">
        <f t="shared" si="251"/>
        <v>C</v>
      </c>
      <c r="Y1064" s="39" t="str">
        <f t="shared" si="252"/>
        <v/>
      </c>
      <c r="Z1064" s="39">
        <f t="shared" si="253"/>
        <v>0</v>
      </c>
      <c r="AA1064" s="119"/>
    </row>
    <row r="1065" spans="1:27" x14ac:dyDescent="0.25">
      <c r="A1065" s="34" t="s">
        <v>3040</v>
      </c>
      <c r="B1065" s="36" t="s">
        <v>1608</v>
      </c>
      <c r="C1065" s="166" t="s">
        <v>197</v>
      </c>
      <c r="D1065" s="166">
        <v>212</v>
      </c>
      <c r="E1065" s="166" t="s">
        <v>3599</v>
      </c>
      <c r="F1065" s="167" t="s">
        <v>3599</v>
      </c>
      <c r="G1065" s="36" t="s">
        <v>249</v>
      </c>
      <c r="H1065" s="36" t="s">
        <v>249</v>
      </c>
      <c r="I1065" s="186" t="s">
        <v>197</v>
      </c>
      <c r="J1065" s="168">
        <v>530</v>
      </c>
      <c r="K1065" s="133">
        <v>0</v>
      </c>
      <c r="L1065" s="150">
        <v>1.1599999999999999</v>
      </c>
      <c r="M1065" s="133">
        <v>0</v>
      </c>
      <c r="N1065" s="133">
        <v>0</v>
      </c>
      <c r="O1065" s="130">
        <v>16041</v>
      </c>
      <c r="P1065" s="37">
        <f t="shared" si="254"/>
        <v>614.79999999999995</v>
      </c>
      <c r="Q1065" s="38">
        <f t="shared" si="244"/>
        <v>2.2754192382021074E-2</v>
      </c>
      <c r="R1065" s="35">
        <f t="shared" si="245"/>
        <v>0</v>
      </c>
      <c r="S1065" s="35">
        <f t="shared" si="246"/>
        <v>0</v>
      </c>
      <c r="T1065" s="139">
        <f t="shared" si="247"/>
        <v>0</v>
      </c>
      <c r="U1065" s="35">
        <f t="shared" si="248"/>
        <v>18607.559999999998</v>
      </c>
      <c r="V1065" s="39" t="str">
        <f t="shared" si="249"/>
        <v>&lt;15 days</v>
      </c>
      <c r="W1065" s="39">
        <f t="shared" si="250"/>
        <v>2</v>
      </c>
      <c r="X1065" s="135" t="str">
        <f t="shared" si="251"/>
        <v>C</v>
      </c>
      <c r="Y1065" s="39">
        <f t="shared" si="252"/>
        <v>14</v>
      </c>
      <c r="Z1065" s="39">
        <f t="shared" si="253"/>
        <v>0</v>
      </c>
      <c r="AA1065" s="119"/>
    </row>
    <row r="1066" spans="1:27" x14ac:dyDescent="0.25">
      <c r="A1066" s="34" t="s">
        <v>3041</v>
      </c>
      <c r="B1066" s="36" t="s">
        <v>1610</v>
      </c>
      <c r="C1066" s="166" t="s">
        <v>197</v>
      </c>
      <c r="D1066" s="166">
        <v>212</v>
      </c>
      <c r="E1066" s="166" t="s">
        <v>3599</v>
      </c>
      <c r="F1066" s="167" t="s">
        <v>3599</v>
      </c>
      <c r="G1066" s="36" t="s">
        <v>249</v>
      </c>
      <c r="H1066" s="36" t="s">
        <v>249</v>
      </c>
      <c r="I1066" s="186" t="s">
        <v>197</v>
      </c>
      <c r="J1066" s="168">
        <v>100</v>
      </c>
      <c r="K1066" s="133">
        <v>0</v>
      </c>
      <c r="L1066" s="150">
        <v>107.79</v>
      </c>
      <c r="M1066" s="133">
        <v>0</v>
      </c>
      <c r="N1066" s="133">
        <v>0</v>
      </c>
      <c r="O1066" s="130">
        <v>16001</v>
      </c>
      <c r="P1066" s="37">
        <f t="shared" si="254"/>
        <v>10779</v>
      </c>
      <c r="Q1066" s="38">
        <f t="shared" si="244"/>
        <v>12.089869383163551</v>
      </c>
      <c r="R1066" s="35">
        <f t="shared" si="245"/>
        <v>0</v>
      </c>
      <c r="S1066" s="35">
        <f t="shared" si="246"/>
        <v>0</v>
      </c>
      <c r="T1066" s="139">
        <f t="shared" si="247"/>
        <v>0</v>
      </c>
      <c r="U1066" s="35">
        <f t="shared" si="248"/>
        <v>1724747.79</v>
      </c>
      <c r="V1066" s="39" t="str">
        <f t="shared" si="249"/>
        <v>&lt;15 days</v>
      </c>
      <c r="W1066" s="39">
        <f t="shared" si="250"/>
        <v>1</v>
      </c>
      <c r="X1066" s="135" t="str">
        <f t="shared" si="251"/>
        <v>A</v>
      </c>
      <c r="Y1066" s="39">
        <f t="shared" si="252"/>
        <v>7</v>
      </c>
      <c r="Z1066" s="39">
        <f t="shared" si="253"/>
        <v>2995.0731662962003</v>
      </c>
      <c r="AA1066" s="119"/>
    </row>
    <row r="1067" spans="1:27" x14ac:dyDescent="0.25">
      <c r="A1067" s="34" t="s">
        <v>3042</v>
      </c>
      <c r="B1067" s="36" t="s">
        <v>1611</v>
      </c>
      <c r="C1067" s="166" t="s">
        <v>243</v>
      </c>
      <c r="D1067" s="166">
        <v>212</v>
      </c>
      <c r="E1067" s="166" t="s">
        <v>3599</v>
      </c>
      <c r="F1067" s="167" t="s">
        <v>3599</v>
      </c>
      <c r="G1067" s="36" t="s">
        <v>244</v>
      </c>
      <c r="H1067" s="36" t="s">
        <v>2370</v>
      </c>
      <c r="I1067" s="186">
        <v>2600</v>
      </c>
      <c r="J1067" s="168">
        <v>515</v>
      </c>
      <c r="K1067" s="133">
        <v>250</v>
      </c>
      <c r="L1067" s="150">
        <v>7.44</v>
      </c>
      <c r="M1067" s="133">
        <v>0</v>
      </c>
      <c r="N1067" s="133">
        <v>250</v>
      </c>
      <c r="O1067" s="130">
        <v>16042</v>
      </c>
      <c r="P1067" s="37">
        <f t="shared" si="254"/>
        <v>3831.6000000000004</v>
      </c>
      <c r="Q1067" s="38">
        <f t="shared" si="244"/>
        <v>2.2752773968333124</v>
      </c>
      <c r="R1067" s="35">
        <f t="shared" si="245"/>
        <v>0</v>
      </c>
      <c r="S1067" s="35">
        <f t="shared" si="246"/>
        <v>930</v>
      </c>
      <c r="T1067" s="139">
        <f t="shared" si="247"/>
        <v>1860</v>
      </c>
      <c r="U1067" s="35">
        <f t="shared" si="248"/>
        <v>119352.48000000001</v>
      </c>
      <c r="V1067" s="39" t="str">
        <f t="shared" si="249"/>
        <v>&lt;15 days</v>
      </c>
      <c r="W1067" s="39">
        <f t="shared" si="250"/>
        <v>2</v>
      </c>
      <c r="X1067" s="135" t="str">
        <f t="shared" si="251"/>
        <v>B</v>
      </c>
      <c r="Y1067" s="39">
        <f t="shared" si="252"/>
        <v>14</v>
      </c>
      <c r="Z1067" s="39">
        <f t="shared" si="253"/>
        <v>0</v>
      </c>
      <c r="AA1067" s="119"/>
    </row>
    <row r="1068" spans="1:27" x14ac:dyDescent="0.25">
      <c r="A1068" s="34" t="s">
        <v>3043</v>
      </c>
      <c r="B1068" s="36" t="s">
        <v>1612</v>
      </c>
      <c r="C1068" s="166" t="s">
        <v>243</v>
      </c>
      <c r="D1068" s="166">
        <v>212</v>
      </c>
      <c r="E1068" s="166" t="s">
        <v>3599</v>
      </c>
      <c r="F1068" s="167" t="s">
        <v>3599</v>
      </c>
      <c r="G1068" s="36" t="s">
        <v>244</v>
      </c>
      <c r="H1068" s="36" t="s">
        <v>2370</v>
      </c>
      <c r="I1068" s="186">
        <v>2600</v>
      </c>
      <c r="J1068" s="168">
        <v>648</v>
      </c>
      <c r="K1068" s="133">
        <v>1500</v>
      </c>
      <c r="L1068" s="150">
        <v>3</v>
      </c>
      <c r="M1068" s="133">
        <v>0</v>
      </c>
      <c r="N1068" s="133">
        <v>300</v>
      </c>
      <c r="O1068" s="130">
        <v>15889</v>
      </c>
      <c r="P1068" s="37">
        <f t="shared" si="254"/>
        <v>1944</v>
      </c>
      <c r="Q1068" s="38">
        <f t="shared" si="244"/>
        <v>11.830511674743533</v>
      </c>
      <c r="R1068" s="35">
        <f t="shared" si="245"/>
        <v>0</v>
      </c>
      <c r="S1068" s="35">
        <f t="shared" si="246"/>
        <v>450</v>
      </c>
      <c r="T1068" s="139">
        <f t="shared" si="247"/>
        <v>4500</v>
      </c>
      <c r="U1068" s="35">
        <f t="shared" si="248"/>
        <v>47667</v>
      </c>
      <c r="V1068" s="39" t="str">
        <f t="shared" si="249"/>
        <v>&lt;15 days</v>
      </c>
      <c r="W1068" s="39">
        <f t="shared" si="250"/>
        <v>2</v>
      </c>
      <c r="X1068" s="135" t="str">
        <f t="shared" si="251"/>
        <v>B</v>
      </c>
      <c r="Y1068" s="39">
        <f t="shared" si="252"/>
        <v>14</v>
      </c>
      <c r="Z1068" s="39">
        <f t="shared" si="253"/>
        <v>0</v>
      </c>
      <c r="AA1068" s="119"/>
    </row>
    <row r="1069" spans="1:27" x14ac:dyDescent="0.25">
      <c r="A1069" s="34" t="s">
        <v>3044</v>
      </c>
      <c r="B1069" s="36" t="s">
        <v>1613</v>
      </c>
      <c r="C1069" s="166" t="s">
        <v>1058</v>
      </c>
      <c r="D1069" s="166">
        <v>212</v>
      </c>
      <c r="E1069" s="165" t="s">
        <v>3599</v>
      </c>
      <c r="F1069" s="167" t="s">
        <v>3599</v>
      </c>
      <c r="G1069" s="36" t="s">
        <v>165</v>
      </c>
      <c r="H1069" s="36" t="s">
        <v>235</v>
      </c>
      <c r="I1069" s="186">
        <v>2100</v>
      </c>
      <c r="J1069" s="168">
        <v>4</v>
      </c>
      <c r="K1069" s="133">
        <v>0</v>
      </c>
      <c r="L1069" s="150">
        <v>3.36</v>
      </c>
      <c r="M1069" s="133">
        <v>0</v>
      </c>
      <c r="N1069" s="133">
        <v>0</v>
      </c>
      <c r="O1069" s="130">
        <v>0</v>
      </c>
      <c r="P1069" s="37">
        <f t="shared" si="254"/>
        <v>13.44</v>
      </c>
      <c r="Q1069" s="38" t="str">
        <f t="shared" si="244"/>
        <v/>
      </c>
      <c r="R1069" s="35">
        <f t="shared" si="245"/>
        <v>0</v>
      </c>
      <c r="S1069" s="35">
        <f t="shared" si="246"/>
        <v>0</v>
      </c>
      <c r="T1069" s="139">
        <f t="shared" si="247"/>
        <v>0</v>
      </c>
      <c r="U1069" s="35">
        <f t="shared" si="248"/>
        <v>0</v>
      </c>
      <c r="V1069" s="39" t="str">
        <f t="shared" si="249"/>
        <v>Order specific</v>
      </c>
      <c r="W1069" s="39" t="str">
        <f t="shared" si="250"/>
        <v>Order specific</v>
      </c>
      <c r="X1069" s="135" t="str">
        <f t="shared" si="251"/>
        <v>C</v>
      </c>
      <c r="Y1069" s="39" t="str">
        <f t="shared" si="252"/>
        <v/>
      </c>
      <c r="Z1069" s="39">
        <f t="shared" si="253"/>
        <v>0</v>
      </c>
      <c r="AA1069" s="119"/>
    </row>
    <row r="1070" spans="1:27" x14ac:dyDescent="0.25">
      <c r="A1070" s="34" t="s">
        <v>3045</v>
      </c>
      <c r="B1070" s="36" t="s">
        <v>1614</v>
      </c>
      <c r="C1070" s="166" t="s">
        <v>1058</v>
      </c>
      <c r="D1070" s="166">
        <v>212</v>
      </c>
      <c r="E1070" s="165" t="s">
        <v>3599</v>
      </c>
      <c r="F1070" s="167" t="s">
        <v>3599</v>
      </c>
      <c r="G1070" s="36" t="s">
        <v>165</v>
      </c>
      <c r="H1070" s="36" t="s">
        <v>235</v>
      </c>
      <c r="I1070" s="186">
        <v>2100</v>
      </c>
      <c r="J1070" s="168">
        <v>1</v>
      </c>
      <c r="K1070" s="133">
        <v>0</v>
      </c>
      <c r="L1070" s="150">
        <v>16.68</v>
      </c>
      <c r="M1070" s="133">
        <v>0</v>
      </c>
      <c r="N1070" s="133">
        <v>0</v>
      </c>
      <c r="O1070" s="130">
        <v>0</v>
      </c>
      <c r="P1070" s="37">
        <f t="shared" si="254"/>
        <v>16.68</v>
      </c>
      <c r="Q1070" s="38" t="str">
        <f t="shared" si="244"/>
        <v/>
      </c>
      <c r="R1070" s="35">
        <f t="shared" si="245"/>
        <v>0</v>
      </c>
      <c r="S1070" s="35">
        <f t="shared" si="246"/>
        <v>0</v>
      </c>
      <c r="T1070" s="139">
        <f t="shared" si="247"/>
        <v>0</v>
      </c>
      <c r="U1070" s="35">
        <f t="shared" si="248"/>
        <v>0</v>
      </c>
      <c r="V1070" s="39" t="str">
        <f t="shared" si="249"/>
        <v>Order specific</v>
      </c>
      <c r="W1070" s="39" t="str">
        <f t="shared" si="250"/>
        <v>Order specific</v>
      </c>
      <c r="X1070" s="135" t="str">
        <f t="shared" si="251"/>
        <v>C</v>
      </c>
      <c r="Y1070" s="39" t="str">
        <f t="shared" si="252"/>
        <v/>
      </c>
      <c r="Z1070" s="39">
        <f t="shared" si="253"/>
        <v>0</v>
      </c>
      <c r="AA1070" s="119"/>
    </row>
    <row r="1071" spans="1:27" x14ac:dyDescent="0.25">
      <c r="A1071" s="34" t="s">
        <v>3046</v>
      </c>
      <c r="B1071" s="36" t="s">
        <v>1615</v>
      </c>
      <c r="C1071" s="166" t="s">
        <v>1058</v>
      </c>
      <c r="D1071" s="166">
        <v>212</v>
      </c>
      <c r="E1071" s="165" t="s">
        <v>3599</v>
      </c>
      <c r="F1071" s="167" t="s">
        <v>3599</v>
      </c>
      <c r="G1071" s="36" t="s">
        <v>165</v>
      </c>
      <c r="H1071" s="36" t="s">
        <v>235</v>
      </c>
      <c r="I1071" s="186">
        <v>2100</v>
      </c>
      <c r="J1071" s="168">
        <v>11</v>
      </c>
      <c r="K1071" s="133">
        <v>0</v>
      </c>
      <c r="L1071" s="150">
        <v>6.66</v>
      </c>
      <c r="M1071" s="133">
        <v>0</v>
      </c>
      <c r="N1071" s="133">
        <v>0</v>
      </c>
      <c r="O1071" s="130">
        <v>0</v>
      </c>
      <c r="P1071" s="37">
        <f t="shared" si="254"/>
        <v>73.260000000000005</v>
      </c>
      <c r="Q1071" s="38" t="str">
        <f t="shared" si="244"/>
        <v/>
      </c>
      <c r="R1071" s="35">
        <f t="shared" si="245"/>
        <v>0</v>
      </c>
      <c r="S1071" s="35">
        <f t="shared" si="246"/>
        <v>0</v>
      </c>
      <c r="T1071" s="139">
        <f t="shared" si="247"/>
        <v>0</v>
      </c>
      <c r="U1071" s="35">
        <f t="shared" si="248"/>
        <v>0</v>
      </c>
      <c r="V1071" s="39" t="str">
        <f t="shared" si="249"/>
        <v>Order specific</v>
      </c>
      <c r="W1071" s="39" t="str">
        <f t="shared" si="250"/>
        <v>Order specific</v>
      </c>
      <c r="X1071" s="135" t="str">
        <f t="shared" si="251"/>
        <v>C</v>
      </c>
      <c r="Y1071" s="39" t="str">
        <f t="shared" si="252"/>
        <v/>
      </c>
      <c r="Z1071" s="39">
        <f t="shared" si="253"/>
        <v>0</v>
      </c>
      <c r="AA1071" s="119"/>
    </row>
    <row r="1072" spans="1:27" x14ac:dyDescent="0.25">
      <c r="A1072" s="34" t="s">
        <v>3047</v>
      </c>
      <c r="B1072" s="36" t="s">
        <v>1616</v>
      </c>
      <c r="C1072" s="166" t="s">
        <v>197</v>
      </c>
      <c r="D1072" s="166">
        <v>212</v>
      </c>
      <c r="E1072" s="166" t="s">
        <v>3599</v>
      </c>
      <c r="F1072" s="167" t="s">
        <v>3599</v>
      </c>
      <c r="G1072" s="36" t="s">
        <v>249</v>
      </c>
      <c r="H1072" s="36" t="s">
        <v>249</v>
      </c>
      <c r="I1072" s="186" t="s">
        <v>197</v>
      </c>
      <c r="J1072" s="168">
        <v>104</v>
      </c>
      <c r="K1072" s="133">
        <v>0</v>
      </c>
      <c r="L1072" s="150">
        <v>46.56</v>
      </c>
      <c r="M1072" s="133">
        <v>0</v>
      </c>
      <c r="N1072" s="133">
        <v>0</v>
      </c>
      <c r="O1072" s="130">
        <v>15996</v>
      </c>
      <c r="P1072" s="37">
        <f t="shared" si="254"/>
        <v>4842.24</v>
      </c>
      <c r="Q1072" s="38">
        <f t="shared" si="244"/>
        <v>0.25100025006251564</v>
      </c>
      <c r="R1072" s="35">
        <f t="shared" si="245"/>
        <v>0</v>
      </c>
      <c r="S1072" s="35">
        <f t="shared" si="246"/>
        <v>0</v>
      </c>
      <c r="T1072" s="139">
        <f t="shared" si="247"/>
        <v>0</v>
      </c>
      <c r="U1072" s="35">
        <f t="shared" si="248"/>
        <v>744773.76</v>
      </c>
      <c r="V1072" s="39" t="str">
        <f t="shared" si="249"/>
        <v>&lt;15 days</v>
      </c>
      <c r="W1072" s="39">
        <f t="shared" si="250"/>
        <v>1</v>
      </c>
      <c r="X1072" s="135" t="str">
        <f t="shared" si="251"/>
        <v>B</v>
      </c>
      <c r="Y1072" s="39">
        <f t="shared" si="252"/>
        <v>7</v>
      </c>
      <c r="Z1072" s="39">
        <f t="shared" si="253"/>
        <v>0</v>
      </c>
      <c r="AA1072" s="119"/>
    </row>
    <row r="1073" spans="1:27" x14ac:dyDescent="0.25">
      <c r="A1073" s="34" t="s">
        <v>3048</v>
      </c>
      <c r="B1073" s="36" t="s">
        <v>1617</v>
      </c>
      <c r="C1073" s="166" t="s">
        <v>197</v>
      </c>
      <c r="D1073" s="166">
        <v>212</v>
      </c>
      <c r="E1073" s="166" t="s">
        <v>3599</v>
      </c>
      <c r="F1073" s="167" t="s">
        <v>3599</v>
      </c>
      <c r="G1073" s="36" t="s">
        <v>249</v>
      </c>
      <c r="H1073" s="36" t="s">
        <v>249</v>
      </c>
      <c r="I1073" s="186" t="s">
        <v>197</v>
      </c>
      <c r="J1073" s="168">
        <v>7</v>
      </c>
      <c r="K1073" s="133">
        <v>0</v>
      </c>
      <c r="L1073" s="150">
        <v>5.42</v>
      </c>
      <c r="M1073" s="133">
        <v>0</v>
      </c>
      <c r="N1073" s="133">
        <v>0</v>
      </c>
      <c r="O1073" s="130">
        <v>787</v>
      </c>
      <c r="P1073" s="37">
        <f t="shared" si="254"/>
        <v>37.94</v>
      </c>
      <c r="Q1073" s="38">
        <f t="shared" si="244"/>
        <v>48.23379923761118</v>
      </c>
      <c r="R1073" s="35">
        <f t="shared" si="245"/>
        <v>0</v>
      </c>
      <c r="S1073" s="35">
        <f t="shared" si="246"/>
        <v>0</v>
      </c>
      <c r="T1073" s="139">
        <f t="shared" si="247"/>
        <v>0</v>
      </c>
      <c r="U1073" s="35">
        <f t="shared" si="248"/>
        <v>4265.54</v>
      </c>
      <c r="V1073" s="39" t="str">
        <f t="shared" si="249"/>
        <v>&lt;90 days</v>
      </c>
      <c r="W1073" s="39">
        <f t="shared" si="250"/>
        <v>3</v>
      </c>
      <c r="X1073" s="135" t="str">
        <f t="shared" si="251"/>
        <v>C</v>
      </c>
      <c r="Y1073" s="39">
        <f t="shared" si="252"/>
        <v>21</v>
      </c>
      <c r="Z1073" s="39">
        <f t="shared" si="253"/>
        <v>14.138327007376184</v>
      </c>
      <c r="AA1073" s="119"/>
    </row>
    <row r="1074" spans="1:27" x14ac:dyDescent="0.25">
      <c r="A1074" s="34" t="s">
        <v>3049</v>
      </c>
      <c r="B1074" s="36" t="s">
        <v>1618</v>
      </c>
      <c r="C1074" s="166" t="s">
        <v>197</v>
      </c>
      <c r="D1074" s="166">
        <v>212</v>
      </c>
      <c r="E1074" s="166" t="s">
        <v>3599</v>
      </c>
      <c r="F1074" s="167" t="s">
        <v>3599</v>
      </c>
      <c r="G1074" s="36" t="s">
        <v>249</v>
      </c>
      <c r="H1074" s="36" t="s">
        <v>249</v>
      </c>
      <c r="I1074" s="186" t="s">
        <v>197</v>
      </c>
      <c r="J1074" s="168">
        <v>28</v>
      </c>
      <c r="K1074" s="133">
        <v>0</v>
      </c>
      <c r="L1074" s="150">
        <v>9.5</v>
      </c>
      <c r="M1074" s="133">
        <v>0</v>
      </c>
      <c r="N1074" s="133">
        <v>0</v>
      </c>
      <c r="O1074" s="130">
        <v>863</v>
      </c>
      <c r="P1074" s="37">
        <f t="shared" si="254"/>
        <v>266</v>
      </c>
      <c r="Q1074" s="38">
        <f t="shared" si="244"/>
        <v>2.9606025492468131</v>
      </c>
      <c r="R1074" s="35">
        <f t="shared" si="245"/>
        <v>0</v>
      </c>
      <c r="S1074" s="35">
        <f t="shared" si="246"/>
        <v>0</v>
      </c>
      <c r="T1074" s="139">
        <f t="shared" si="247"/>
        <v>0</v>
      </c>
      <c r="U1074" s="35">
        <f t="shared" si="248"/>
        <v>8198.5</v>
      </c>
      <c r="V1074" s="39" t="str">
        <f t="shared" si="249"/>
        <v>&lt;15 days</v>
      </c>
      <c r="W1074" s="39">
        <f t="shared" si="250"/>
        <v>3</v>
      </c>
      <c r="X1074" s="135" t="str">
        <f t="shared" si="251"/>
        <v>C</v>
      </c>
      <c r="Y1074" s="39">
        <f t="shared" si="252"/>
        <v>21</v>
      </c>
      <c r="Z1074" s="39">
        <f t="shared" si="253"/>
        <v>0</v>
      </c>
      <c r="AA1074" s="119"/>
    </row>
    <row r="1075" spans="1:27" x14ac:dyDescent="0.25">
      <c r="A1075" s="34" t="s">
        <v>3050</v>
      </c>
      <c r="B1075" s="36" t="s">
        <v>1619</v>
      </c>
      <c r="C1075" s="166" t="s">
        <v>1058</v>
      </c>
      <c r="D1075" s="166">
        <v>212</v>
      </c>
      <c r="E1075" s="165" t="s">
        <v>3599</v>
      </c>
      <c r="F1075" s="167" t="s">
        <v>3599</v>
      </c>
      <c r="G1075" s="36" t="s">
        <v>165</v>
      </c>
      <c r="H1075" s="36" t="s">
        <v>235</v>
      </c>
      <c r="I1075" s="186">
        <v>2100</v>
      </c>
      <c r="J1075" s="168">
        <v>55</v>
      </c>
      <c r="K1075" s="133">
        <v>0</v>
      </c>
      <c r="L1075" s="150">
        <v>2.02</v>
      </c>
      <c r="M1075" s="133">
        <v>0</v>
      </c>
      <c r="N1075" s="133">
        <v>0</v>
      </c>
      <c r="O1075" s="130">
        <v>213</v>
      </c>
      <c r="P1075" s="37">
        <f t="shared" si="254"/>
        <v>111.1</v>
      </c>
      <c r="Q1075" s="38">
        <f t="shared" si="244"/>
        <v>47.981220657276999</v>
      </c>
      <c r="R1075" s="35">
        <f t="shared" si="245"/>
        <v>0</v>
      </c>
      <c r="S1075" s="35">
        <f t="shared" si="246"/>
        <v>0</v>
      </c>
      <c r="T1075" s="139">
        <f t="shared" si="247"/>
        <v>0</v>
      </c>
      <c r="U1075" s="35">
        <f t="shared" si="248"/>
        <v>430.26</v>
      </c>
      <c r="V1075" s="39" t="str">
        <f t="shared" si="249"/>
        <v>Order specific</v>
      </c>
      <c r="W1075" s="39" t="str">
        <f t="shared" si="250"/>
        <v>Order specific</v>
      </c>
      <c r="X1075" s="135" t="str">
        <f t="shared" si="251"/>
        <v>C</v>
      </c>
      <c r="Y1075" s="39" t="str">
        <f t="shared" si="252"/>
        <v/>
      </c>
      <c r="Z1075" s="39">
        <f t="shared" si="253"/>
        <v>0</v>
      </c>
      <c r="AA1075" s="119"/>
    </row>
    <row r="1076" spans="1:27" x14ac:dyDescent="0.25">
      <c r="A1076" s="34" t="s">
        <v>3051</v>
      </c>
      <c r="B1076" s="36" t="s">
        <v>1620</v>
      </c>
      <c r="C1076" s="166" t="s">
        <v>914</v>
      </c>
      <c r="D1076" s="166">
        <v>212</v>
      </c>
      <c r="E1076" s="165" t="s">
        <v>3599</v>
      </c>
      <c r="F1076" s="167" t="s">
        <v>3599</v>
      </c>
      <c r="G1076" s="36" t="s">
        <v>165</v>
      </c>
      <c r="H1076" s="36" t="s">
        <v>235</v>
      </c>
      <c r="I1076" s="186">
        <v>2100</v>
      </c>
      <c r="J1076" s="168">
        <v>10</v>
      </c>
      <c r="K1076" s="133">
        <v>0</v>
      </c>
      <c r="L1076" s="150">
        <v>0.56999999999999995</v>
      </c>
      <c r="M1076" s="133">
        <v>0</v>
      </c>
      <c r="N1076" s="133">
        <v>0</v>
      </c>
      <c r="O1076" s="130">
        <v>0</v>
      </c>
      <c r="P1076" s="37">
        <f t="shared" si="254"/>
        <v>5.6999999999999993</v>
      </c>
      <c r="Q1076" s="38" t="str">
        <f t="shared" si="244"/>
        <v/>
      </c>
      <c r="R1076" s="35">
        <f t="shared" si="245"/>
        <v>0</v>
      </c>
      <c r="S1076" s="35">
        <f t="shared" si="246"/>
        <v>0</v>
      </c>
      <c r="T1076" s="139">
        <f t="shared" si="247"/>
        <v>0</v>
      </c>
      <c r="U1076" s="35">
        <f t="shared" si="248"/>
        <v>0</v>
      </c>
      <c r="V1076" s="39" t="str">
        <f t="shared" si="249"/>
        <v>Order specific</v>
      </c>
      <c r="W1076" s="39" t="str">
        <f t="shared" si="250"/>
        <v>Order specific</v>
      </c>
      <c r="X1076" s="135" t="str">
        <f t="shared" si="251"/>
        <v>C</v>
      </c>
      <c r="Y1076" s="39" t="str">
        <f t="shared" si="252"/>
        <v/>
      </c>
      <c r="Z1076" s="39">
        <f t="shared" si="253"/>
        <v>0</v>
      </c>
      <c r="AA1076" s="119"/>
    </row>
    <row r="1077" spans="1:27" x14ac:dyDescent="0.25">
      <c r="A1077" s="34" t="s">
        <v>3052</v>
      </c>
      <c r="B1077" s="36" t="s">
        <v>1622</v>
      </c>
      <c r="C1077" s="166" t="s">
        <v>197</v>
      </c>
      <c r="D1077" s="166">
        <v>212</v>
      </c>
      <c r="E1077" s="166" t="s">
        <v>3599</v>
      </c>
      <c r="F1077" s="167" t="s">
        <v>3599</v>
      </c>
      <c r="G1077" s="36" t="s">
        <v>249</v>
      </c>
      <c r="H1077" s="36" t="s">
        <v>249</v>
      </c>
      <c r="I1077" s="186" t="s">
        <v>197</v>
      </c>
      <c r="J1077" s="168">
        <v>201</v>
      </c>
      <c r="K1077" s="133">
        <v>0</v>
      </c>
      <c r="L1077" s="150">
        <v>38.4</v>
      </c>
      <c r="M1077" s="133">
        <v>0</v>
      </c>
      <c r="N1077" s="133">
        <v>0</v>
      </c>
      <c r="O1077" s="130">
        <v>25454</v>
      </c>
      <c r="P1077" s="37">
        <f t="shared" si="254"/>
        <v>7718.4</v>
      </c>
      <c r="Q1077" s="38">
        <f t="shared" si="244"/>
        <v>0.14339592991278385</v>
      </c>
      <c r="R1077" s="35">
        <f t="shared" si="245"/>
        <v>0</v>
      </c>
      <c r="S1077" s="35">
        <f t="shared" si="246"/>
        <v>0</v>
      </c>
      <c r="T1077" s="139">
        <f t="shared" si="247"/>
        <v>0</v>
      </c>
      <c r="U1077" s="35">
        <f t="shared" si="248"/>
        <v>977433.59999999998</v>
      </c>
      <c r="V1077" s="39" t="str">
        <f t="shared" si="249"/>
        <v>&lt;15 days</v>
      </c>
      <c r="W1077" s="39">
        <f t="shared" si="250"/>
        <v>1</v>
      </c>
      <c r="X1077" s="135" t="str">
        <f t="shared" si="251"/>
        <v>A</v>
      </c>
      <c r="Y1077" s="39">
        <f t="shared" si="252"/>
        <v>7</v>
      </c>
      <c r="Z1077" s="39">
        <f t="shared" si="253"/>
        <v>0</v>
      </c>
      <c r="AA1077" s="119"/>
    </row>
    <row r="1078" spans="1:27" x14ac:dyDescent="0.25">
      <c r="A1078" s="34" t="s">
        <v>3053</v>
      </c>
      <c r="B1078" s="36" t="s">
        <v>1623</v>
      </c>
      <c r="C1078" s="166" t="s">
        <v>197</v>
      </c>
      <c r="D1078" s="166">
        <v>212</v>
      </c>
      <c r="E1078" s="166" t="s">
        <v>3599</v>
      </c>
      <c r="F1078" s="167" t="s">
        <v>3599</v>
      </c>
      <c r="G1078" s="36" t="s">
        <v>249</v>
      </c>
      <c r="H1078" s="36" t="s">
        <v>249</v>
      </c>
      <c r="I1078" s="186" t="s">
        <v>197</v>
      </c>
      <c r="J1078" s="168">
        <v>54</v>
      </c>
      <c r="K1078" s="133">
        <v>0</v>
      </c>
      <c r="L1078" s="150">
        <v>34.47</v>
      </c>
      <c r="M1078" s="133">
        <v>0</v>
      </c>
      <c r="N1078" s="133">
        <v>0</v>
      </c>
      <c r="O1078" s="130">
        <v>7612</v>
      </c>
      <c r="P1078" s="37">
        <f t="shared" si="254"/>
        <v>1861.3799999999999</v>
      </c>
      <c r="Q1078" s="38">
        <f t="shared" si="244"/>
        <v>9.6380714661061475</v>
      </c>
      <c r="R1078" s="35">
        <f t="shared" si="245"/>
        <v>0</v>
      </c>
      <c r="S1078" s="35">
        <f t="shared" si="246"/>
        <v>0</v>
      </c>
      <c r="T1078" s="139">
        <f t="shared" si="247"/>
        <v>0</v>
      </c>
      <c r="U1078" s="35">
        <f t="shared" si="248"/>
        <v>262385.64</v>
      </c>
      <c r="V1078" s="39" t="str">
        <f t="shared" si="249"/>
        <v>&lt;15 days</v>
      </c>
      <c r="W1078" s="39">
        <f t="shared" si="250"/>
        <v>1</v>
      </c>
      <c r="X1078" s="135" t="str">
        <f t="shared" si="251"/>
        <v>B</v>
      </c>
      <c r="Y1078" s="39">
        <f t="shared" si="252"/>
        <v>7</v>
      </c>
      <c r="Z1078" s="39">
        <f t="shared" si="253"/>
        <v>336.26014277652826</v>
      </c>
      <c r="AA1078" s="119"/>
    </row>
    <row r="1079" spans="1:27" x14ac:dyDescent="0.25">
      <c r="A1079" s="34" t="s">
        <v>3054</v>
      </c>
      <c r="B1079" s="36" t="s">
        <v>3</v>
      </c>
      <c r="C1079" s="166" t="s">
        <v>197</v>
      </c>
      <c r="D1079" s="166">
        <v>212</v>
      </c>
      <c r="E1079" s="166" t="s">
        <v>3599</v>
      </c>
      <c r="F1079" s="167" t="s">
        <v>3599</v>
      </c>
      <c r="G1079" s="36" t="s">
        <v>249</v>
      </c>
      <c r="H1079" s="36" t="s">
        <v>249</v>
      </c>
      <c r="I1079" s="186" t="s">
        <v>197</v>
      </c>
      <c r="J1079" s="168">
        <v>72</v>
      </c>
      <c r="K1079" s="133">
        <v>0</v>
      </c>
      <c r="L1079" s="150">
        <v>8.67</v>
      </c>
      <c r="M1079" s="133">
        <v>0</v>
      </c>
      <c r="N1079" s="133">
        <v>0</v>
      </c>
      <c r="O1079" s="130">
        <v>20469</v>
      </c>
      <c r="P1079" s="37">
        <f t="shared" si="254"/>
        <v>624.24</v>
      </c>
      <c r="Q1079" s="38">
        <f t="shared" si="244"/>
        <v>0.96291953686061849</v>
      </c>
      <c r="R1079" s="35">
        <f t="shared" si="245"/>
        <v>0</v>
      </c>
      <c r="S1079" s="35">
        <f t="shared" si="246"/>
        <v>0</v>
      </c>
      <c r="T1079" s="139">
        <f t="shared" si="247"/>
        <v>0</v>
      </c>
      <c r="U1079" s="35">
        <f t="shared" si="248"/>
        <v>177466.23</v>
      </c>
      <c r="V1079" s="39" t="str">
        <f t="shared" si="249"/>
        <v>&lt;15 days</v>
      </c>
      <c r="W1079" s="39">
        <f t="shared" si="250"/>
        <v>1</v>
      </c>
      <c r="X1079" s="135" t="str">
        <f t="shared" si="251"/>
        <v>C</v>
      </c>
      <c r="Y1079" s="39">
        <f t="shared" si="252"/>
        <v>7</v>
      </c>
      <c r="Z1079" s="39">
        <f t="shared" si="253"/>
        <v>0</v>
      </c>
      <c r="AA1079" s="119"/>
    </row>
    <row r="1080" spans="1:27" x14ac:dyDescent="0.25">
      <c r="A1080" s="34" t="s">
        <v>3055</v>
      </c>
      <c r="B1080" s="36" t="s">
        <v>1624</v>
      </c>
      <c r="C1080" s="166" t="s">
        <v>197</v>
      </c>
      <c r="D1080" s="166">
        <v>212</v>
      </c>
      <c r="E1080" s="166" t="s">
        <v>3599</v>
      </c>
      <c r="F1080" s="167" t="s">
        <v>3599</v>
      </c>
      <c r="G1080" s="36" t="s">
        <v>249</v>
      </c>
      <c r="H1080" s="36" t="s">
        <v>249</v>
      </c>
      <c r="I1080" s="186" t="s">
        <v>197</v>
      </c>
      <c r="J1080" s="168">
        <v>4</v>
      </c>
      <c r="K1080" s="133">
        <v>24</v>
      </c>
      <c r="L1080" s="150">
        <v>12.76</v>
      </c>
      <c r="M1080" s="133">
        <v>0</v>
      </c>
      <c r="N1080" s="133">
        <v>0</v>
      </c>
      <c r="O1080" s="130">
        <v>2738</v>
      </c>
      <c r="P1080" s="37">
        <f t="shared" si="254"/>
        <v>51.04</v>
      </c>
      <c r="Q1080" s="38">
        <f t="shared" si="244"/>
        <v>9.5982468955441931</v>
      </c>
      <c r="R1080" s="35">
        <f t="shared" si="245"/>
        <v>0</v>
      </c>
      <c r="S1080" s="35">
        <f t="shared" si="246"/>
        <v>0</v>
      </c>
      <c r="T1080" s="139">
        <f t="shared" si="247"/>
        <v>306.24</v>
      </c>
      <c r="U1080" s="35">
        <f t="shared" si="248"/>
        <v>34936.879999999997</v>
      </c>
      <c r="V1080" s="39" t="str">
        <f t="shared" si="249"/>
        <v>&lt;15 days</v>
      </c>
      <c r="W1080" s="39">
        <f t="shared" si="250"/>
        <v>2</v>
      </c>
      <c r="X1080" s="135" t="str">
        <f t="shared" si="251"/>
        <v>C</v>
      </c>
      <c r="Y1080" s="39">
        <f t="shared" si="252"/>
        <v>14</v>
      </c>
      <c r="Z1080" s="39">
        <f t="shared" si="253"/>
        <v>0</v>
      </c>
      <c r="AA1080" s="119"/>
    </row>
    <row r="1081" spans="1:27" x14ac:dyDescent="0.25">
      <c r="A1081" s="34" t="s">
        <v>3056</v>
      </c>
      <c r="B1081" s="36" t="s">
        <v>28</v>
      </c>
      <c r="C1081" s="166" t="s">
        <v>197</v>
      </c>
      <c r="D1081" s="166">
        <v>212</v>
      </c>
      <c r="E1081" s="166" t="s">
        <v>3599</v>
      </c>
      <c r="F1081" s="167" t="s">
        <v>3599</v>
      </c>
      <c r="G1081" s="36" t="s">
        <v>249</v>
      </c>
      <c r="H1081" s="36" t="s">
        <v>249</v>
      </c>
      <c r="I1081" s="186" t="s">
        <v>197</v>
      </c>
      <c r="J1081" s="168">
        <v>8</v>
      </c>
      <c r="K1081" s="133">
        <v>0</v>
      </c>
      <c r="L1081" s="150">
        <v>11.67</v>
      </c>
      <c r="M1081" s="133">
        <v>0</v>
      </c>
      <c r="N1081" s="133">
        <v>0</v>
      </c>
      <c r="O1081" s="130">
        <v>2602</v>
      </c>
      <c r="P1081" s="37">
        <f t="shared" si="254"/>
        <v>93.36</v>
      </c>
      <c r="Q1081" s="38">
        <f t="shared" si="244"/>
        <v>0.56110684089162188</v>
      </c>
      <c r="R1081" s="35">
        <f t="shared" si="245"/>
        <v>0</v>
      </c>
      <c r="S1081" s="35">
        <f t="shared" si="246"/>
        <v>0</v>
      </c>
      <c r="T1081" s="139">
        <f t="shared" si="247"/>
        <v>0</v>
      </c>
      <c r="U1081" s="35">
        <f t="shared" si="248"/>
        <v>30365.34</v>
      </c>
      <c r="V1081" s="39" t="str">
        <f t="shared" si="249"/>
        <v>&lt;15 days</v>
      </c>
      <c r="W1081" s="39">
        <f t="shared" si="250"/>
        <v>2</v>
      </c>
      <c r="X1081" s="135" t="str">
        <f t="shared" si="251"/>
        <v>C</v>
      </c>
      <c r="Y1081" s="39">
        <f t="shared" si="252"/>
        <v>14</v>
      </c>
      <c r="Z1081" s="39">
        <f t="shared" si="253"/>
        <v>0</v>
      </c>
      <c r="AA1081" s="119"/>
    </row>
    <row r="1082" spans="1:27" x14ac:dyDescent="0.25">
      <c r="A1082" s="34" t="s">
        <v>3057</v>
      </c>
      <c r="B1082" s="36" t="s">
        <v>1625</v>
      </c>
      <c r="C1082" s="166" t="s">
        <v>197</v>
      </c>
      <c r="D1082" s="166">
        <v>212</v>
      </c>
      <c r="E1082" s="166" t="s">
        <v>3599</v>
      </c>
      <c r="F1082" s="167" t="s">
        <v>3599</v>
      </c>
      <c r="G1082" s="36" t="s">
        <v>249</v>
      </c>
      <c r="H1082" s="36" t="s">
        <v>249</v>
      </c>
      <c r="I1082" s="186" t="s">
        <v>197</v>
      </c>
      <c r="J1082" s="168">
        <v>7</v>
      </c>
      <c r="K1082" s="133">
        <v>0</v>
      </c>
      <c r="L1082" s="150">
        <v>7.44</v>
      </c>
      <c r="M1082" s="133">
        <v>0</v>
      </c>
      <c r="N1082" s="133">
        <v>0</v>
      </c>
      <c r="O1082" s="130">
        <v>27</v>
      </c>
      <c r="P1082" s="37">
        <f t="shared" si="254"/>
        <v>52.080000000000005</v>
      </c>
      <c r="Q1082" s="38">
        <f t="shared" si="244"/>
        <v>108.14814814814814</v>
      </c>
      <c r="R1082" s="35">
        <f t="shared" si="245"/>
        <v>0</v>
      </c>
      <c r="S1082" s="35">
        <f t="shared" si="246"/>
        <v>0</v>
      </c>
      <c r="T1082" s="139">
        <f t="shared" si="247"/>
        <v>0</v>
      </c>
      <c r="U1082" s="35">
        <f t="shared" si="248"/>
        <v>200.88000000000002</v>
      </c>
      <c r="V1082" s="39" t="str">
        <f t="shared" si="249"/>
        <v>&gt;90 days</v>
      </c>
      <c r="W1082" s="39">
        <f t="shared" si="250"/>
        <v>3</v>
      </c>
      <c r="X1082" s="135" t="str">
        <f t="shared" si="251"/>
        <v>C</v>
      </c>
      <c r="Y1082" s="39">
        <f t="shared" si="252"/>
        <v>21</v>
      </c>
      <c r="Z1082" s="39">
        <f t="shared" si="253"/>
        <v>27.698355616438363</v>
      </c>
      <c r="AA1082" s="119"/>
    </row>
    <row r="1083" spans="1:27" x14ac:dyDescent="0.25">
      <c r="A1083" s="34" t="s">
        <v>3058</v>
      </c>
      <c r="B1083" s="36" t="s">
        <v>1626</v>
      </c>
      <c r="C1083" s="166" t="s">
        <v>1058</v>
      </c>
      <c r="D1083" s="166">
        <v>212</v>
      </c>
      <c r="E1083" s="165" t="s">
        <v>3599</v>
      </c>
      <c r="F1083" s="167" t="s">
        <v>3599</v>
      </c>
      <c r="G1083" s="36" t="s">
        <v>165</v>
      </c>
      <c r="H1083" s="36" t="s">
        <v>235</v>
      </c>
      <c r="I1083" s="186">
        <v>2100</v>
      </c>
      <c r="J1083" s="168">
        <v>1</v>
      </c>
      <c r="K1083" s="133">
        <v>0</v>
      </c>
      <c r="L1083" s="150">
        <v>127.78</v>
      </c>
      <c r="M1083" s="133">
        <v>0</v>
      </c>
      <c r="N1083" s="133">
        <v>0</v>
      </c>
      <c r="O1083" s="130">
        <v>33</v>
      </c>
      <c r="P1083" s="37">
        <f t="shared" si="254"/>
        <v>127.78</v>
      </c>
      <c r="Q1083" s="38">
        <f t="shared" si="244"/>
        <v>77.424242424242422</v>
      </c>
      <c r="R1083" s="35">
        <f t="shared" si="245"/>
        <v>0</v>
      </c>
      <c r="S1083" s="35">
        <f t="shared" si="246"/>
        <v>0</v>
      </c>
      <c r="T1083" s="139">
        <f t="shared" si="247"/>
        <v>0</v>
      </c>
      <c r="U1083" s="35">
        <f t="shared" si="248"/>
        <v>4216.74</v>
      </c>
      <c r="V1083" s="39" t="str">
        <f t="shared" si="249"/>
        <v>Order specific</v>
      </c>
      <c r="W1083" s="39" t="str">
        <f t="shared" si="250"/>
        <v>Order specific</v>
      </c>
      <c r="X1083" s="135" t="str">
        <f t="shared" si="251"/>
        <v>C</v>
      </c>
      <c r="Y1083" s="39" t="str">
        <f t="shared" si="252"/>
        <v/>
      </c>
      <c r="Z1083" s="39">
        <f t="shared" si="253"/>
        <v>0</v>
      </c>
      <c r="AA1083" s="119"/>
    </row>
    <row r="1084" spans="1:27" x14ac:dyDescent="0.25">
      <c r="A1084" s="34" t="s">
        <v>3059</v>
      </c>
      <c r="B1084" s="36" t="s">
        <v>1627</v>
      </c>
      <c r="C1084" s="166" t="s">
        <v>1058</v>
      </c>
      <c r="D1084" s="166">
        <v>212</v>
      </c>
      <c r="E1084" s="165" t="s">
        <v>3599</v>
      </c>
      <c r="F1084" s="167" t="s">
        <v>3599</v>
      </c>
      <c r="G1084" s="36" t="s">
        <v>165</v>
      </c>
      <c r="H1084" s="36" t="s">
        <v>235</v>
      </c>
      <c r="I1084" s="186">
        <v>2100</v>
      </c>
      <c r="J1084" s="168">
        <v>8</v>
      </c>
      <c r="K1084" s="133">
        <v>0</v>
      </c>
      <c r="L1084" s="150">
        <v>94.99</v>
      </c>
      <c r="M1084" s="133">
        <v>0</v>
      </c>
      <c r="N1084" s="133">
        <v>0</v>
      </c>
      <c r="O1084" s="130">
        <v>58</v>
      </c>
      <c r="P1084" s="37">
        <f t="shared" si="254"/>
        <v>759.92</v>
      </c>
      <c r="Q1084" s="38">
        <f t="shared" si="244"/>
        <v>6.2931034482758621</v>
      </c>
      <c r="R1084" s="35">
        <f t="shared" si="245"/>
        <v>0</v>
      </c>
      <c r="S1084" s="35">
        <f t="shared" si="246"/>
        <v>0</v>
      </c>
      <c r="T1084" s="139">
        <f t="shared" si="247"/>
        <v>0</v>
      </c>
      <c r="U1084" s="35">
        <f t="shared" si="248"/>
        <v>5509.42</v>
      </c>
      <c r="V1084" s="39" t="str">
        <f t="shared" si="249"/>
        <v>Order specific</v>
      </c>
      <c r="W1084" s="39" t="str">
        <f t="shared" si="250"/>
        <v>Order specific</v>
      </c>
      <c r="X1084" s="135" t="str">
        <f t="shared" si="251"/>
        <v>C</v>
      </c>
      <c r="Y1084" s="39" t="str">
        <f t="shared" si="252"/>
        <v/>
      </c>
      <c r="Z1084" s="39">
        <f t="shared" si="253"/>
        <v>0</v>
      </c>
      <c r="AA1084" s="119"/>
    </row>
    <row r="1085" spans="1:27" x14ac:dyDescent="0.25">
      <c r="A1085" s="34" t="s">
        <v>3060</v>
      </c>
      <c r="B1085" s="36" t="s">
        <v>1628</v>
      </c>
      <c r="C1085" s="166" t="s">
        <v>1058</v>
      </c>
      <c r="D1085" s="166">
        <v>212</v>
      </c>
      <c r="E1085" s="165" t="s">
        <v>3599</v>
      </c>
      <c r="F1085" s="167" t="s">
        <v>3599</v>
      </c>
      <c r="G1085" s="36" t="s">
        <v>165</v>
      </c>
      <c r="H1085" s="36" t="s">
        <v>235</v>
      </c>
      <c r="I1085" s="186">
        <v>2100</v>
      </c>
      <c r="J1085" s="168">
        <v>1</v>
      </c>
      <c r="K1085" s="133">
        <v>0</v>
      </c>
      <c r="L1085" s="150">
        <v>127.78</v>
      </c>
      <c r="M1085" s="133">
        <v>0</v>
      </c>
      <c r="N1085" s="133">
        <v>0</v>
      </c>
      <c r="O1085" s="130">
        <v>33</v>
      </c>
      <c r="P1085" s="37">
        <f t="shared" si="254"/>
        <v>127.78</v>
      </c>
      <c r="Q1085" s="38">
        <f t="shared" si="244"/>
        <v>88.484848484848484</v>
      </c>
      <c r="R1085" s="35">
        <f t="shared" si="245"/>
        <v>0</v>
      </c>
      <c r="S1085" s="35">
        <f t="shared" si="246"/>
        <v>0</v>
      </c>
      <c r="T1085" s="139">
        <f t="shared" si="247"/>
        <v>0</v>
      </c>
      <c r="U1085" s="35">
        <f t="shared" si="248"/>
        <v>4216.74</v>
      </c>
      <c r="V1085" s="39" t="str">
        <f t="shared" si="249"/>
        <v>Order specific</v>
      </c>
      <c r="W1085" s="39" t="str">
        <f t="shared" si="250"/>
        <v>Order specific</v>
      </c>
      <c r="X1085" s="135" t="str">
        <f t="shared" si="251"/>
        <v>C</v>
      </c>
      <c r="Y1085" s="39" t="str">
        <f t="shared" si="252"/>
        <v/>
      </c>
      <c r="Z1085" s="39">
        <f t="shared" si="253"/>
        <v>0</v>
      </c>
      <c r="AA1085" s="119"/>
    </row>
    <row r="1086" spans="1:27" x14ac:dyDescent="0.25">
      <c r="A1086" s="34" t="s">
        <v>3061</v>
      </c>
      <c r="B1086" s="36" t="s">
        <v>1629</v>
      </c>
      <c r="C1086" s="166" t="s">
        <v>1058</v>
      </c>
      <c r="D1086" s="166">
        <v>212</v>
      </c>
      <c r="E1086" s="165" t="s">
        <v>3599</v>
      </c>
      <c r="F1086" s="167" t="s">
        <v>3599</v>
      </c>
      <c r="G1086" s="36" t="s">
        <v>165</v>
      </c>
      <c r="H1086" s="36" t="s">
        <v>235</v>
      </c>
      <c r="I1086" s="186">
        <v>2100</v>
      </c>
      <c r="J1086" s="168">
        <v>8</v>
      </c>
      <c r="K1086" s="133">
        <v>0</v>
      </c>
      <c r="L1086" s="150">
        <v>95</v>
      </c>
      <c r="M1086" s="133">
        <v>0</v>
      </c>
      <c r="N1086" s="133">
        <v>0</v>
      </c>
      <c r="O1086" s="130">
        <v>59</v>
      </c>
      <c r="P1086" s="37">
        <f t="shared" si="254"/>
        <v>760</v>
      </c>
      <c r="Q1086" s="38">
        <f t="shared" si="244"/>
        <v>6.1864406779661021</v>
      </c>
      <c r="R1086" s="35">
        <f t="shared" si="245"/>
        <v>0</v>
      </c>
      <c r="S1086" s="35">
        <f t="shared" si="246"/>
        <v>0</v>
      </c>
      <c r="T1086" s="139">
        <f t="shared" si="247"/>
        <v>0</v>
      </c>
      <c r="U1086" s="35">
        <f t="shared" si="248"/>
        <v>5605</v>
      </c>
      <c r="V1086" s="39" t="str">
        <f t="shared" si="249"/>
        <v>Order specific</v>
      </c>
      <c r="W1086" s="39" t="str">
        <f t="shared" si="250"/>
        <v>Order specific</v>
      </c>
      <c r="X1086" s="135" t="str">
        <f t="shared" si="251"/>
        <v>C</v>
      </c>
      <c r="Y1086" s="39" t="str">
        <f t="shared" si="252"/>
        <v/>
      </c>
      <c r="Z1086" s="39">
        <f t="shared" si="253"/>
        <v>0</v>
      </c>
      <c r="AA1086" s="119"/>
    </row>
    <row r="1087" spans="1:27" x14ac:dyDescent="0.25">
      <c r="A1087" s="34" t="s">
        <v>3062</v>
      </c>
      <c r="B1087" s="36" t="s">
        <v>1630</v>
      </c>
      <c r="C1087" s="166" t="s">
        <v>197</v>
      </c>
      <c r="D1087" s="166">
        <v>202</v>
      </c>
      <c r="E1087" s="166" t="s">
        <v>3599</v>
      </c>
      <c r="F1087" s="167" t="s">
        <v>3599</v>
      </c>
      <c r="G1087" s="36" t="s">
        <v>249</v>
      </c>
      <c r="H1087" s="36" t="s">
        <v>249</v>
      </c>
      <c r="I1087" s="186" t="s">
        <v>197</v>
      </c>
      <c r="J1087" s="168">
        <v>87</v>
      </c>
      <c r="K1087" s="133">
        <v>0</v>
      </c>
      <c r="L1087" s="150">
        <v>36.43</v>
      </c>
      <c r="M1087" s="133">
        <v>0</v>
      </c>
      <c r="N1087" s="133">
        <v>0</v>
      </c>
      <c r="O1087" s="130">
        <v>15029</v>
      </c>
      <c r="P1087" s="37">
        <f t="shared" si="254"/>
        <v>3169.41</v>
      </c>
      <c r="Q1087" s="38">
        <f t="shared" si="244"/>
        <v>0.19429103732783284</v>
      </c>
      <c r="R1087" s="35">
        <f t="shared" si="245"/>
        <v>0</v>
      </c>
      <c r="S1087" s="35">
        <f t="shared" si="246"/>
        <v>0</v>
      </c>
      <c r="T1087" s="139">
        <f t="shared" si="247"/>
        <v>0</v>
      </c>
      <c r="U1087" s="35">
        <f t="shared" si="248"/>
        <v>547506.47</v>
      </c>
      <c r="V1087" s="39" t="str">
        <f t="shared" si="249"/>
        <v>&lt;15 days</v>
      </c>
      <c r="W1087" s="39">
        <f t="shared" si="250"/>
        <v>1</v>
      </c>
      <c r="X1087" s="135" t="str">
        <f t="shared" si="251"/>
        <v>B</v>
      </c>
      <c r="Y1087" s="39">
        <f t="shared" si="252"/>
        <v>7</v>
      </c>
      <c r="Z1087" s="39">
        <f t="shared" si="253"/>
        <v>0</v>
      </c>
      <c r="AA1087" s="119"/>
    </row>
    <row r="1088" spans="1:27" x14ac:dyDescent="0.25">
      <c r="A1088" s="34" t="s">
        <v>3063</v>
      </c>
      <c r="B1088" s="36" t="s">
        <v>1631</v>
      </c>
      <c r="C1088" s="166" t="s">
        <v>197</v>
      </c>
      <c r="D1088" s="166">
        <v>212</v>
      </c>
      <c r="E1088" s="166" t="s">
        <v>3599</v>
      </c>
      <c r="F1088" s="167" t="s">
        <v>3599</v>
      </c>
      <c r="G1088" s="36" t="s">
        <v>249</v>
      </c>
      <c r="H1088" s="36" t="s">
        <v>249</v>
      </c>
      <c r="I1088" s="186" t="s">
        <v>197</v>
      </c>
      <c r="J1088" s="168">
        <v>2</v>
      </c>
      <c r="K1088" s="133">
        <v>0</v>
      </c>
      <c r="L1088" s="150">
        <v>25.67</v>
      </c>
      <c r="M1088" s="133">
        <v>0</v>
      </c>
      <c r="N1088" s="133">
        <v>0</v>
      </c>
      <c r="O1088" s="130">
        <v>712</v>
      </c>
      <c r="P1088" s="37">
        <f t="shared" si="254"/>
        <v>51.34</v>
      </c>
      <c r="Q1088" s="38">
        <f t="shared" si="244"/>
        <v>44.59971910112359</v>
      </c>
      <c r="R1088" s="35">
        <f t="shared" si="245"/>
        <v>0</v>
      </c>
      <c r="S1088" s="35">
        <f t="shared" si="246"/>
        <v>0</v>
      </c>
      <c r="T1088" s="139">
        <f t="shared" si="247"/>
        <v>0</v>
      </c>
      <c r="U1088" s="35">
        <f t="shared" si="248"/>
        <v>18277.04</v>
      </c>
      <c r="V1088" s="39" t="str">
        <f t="shared" si="249"/>
        <v>&lt;90 days</v>
      </c>
      <c r="W1088" s="39">
        <f t="shared" si="250"/>
        <v>2</v>
      </c>
      <c r="X1088" s="135" t="str">
        <f t="shared" si="251"/>
        <v>C</v>
      </c>
      <c r="Y1088" s="39">
        <f t="shared" si="252"/>
        <v>14</v>
      </c>
      <c r="Z1088" s="39">
        <f t="shared" si="253"/>
        <v>23.24797426547001</v>
      </c>
      <c r="AA1088" s="119"/>
    </row>
    <row r="1089" spans="1:27" x14ac:dyDescent="0.25">
      <c r="A1089" s="34" t="s">
        <v>3064</v>
      </c>
      <c r="B1089" s="36" t="s">
        <v>1632</v>
      </c>
      <c r="C1089" s="166" t="s">
        <v>197</v>
      </c>
      <c r="D1089" s="166">
        <v>212</v>
      </c>
      <c r="E1089" s="166" t="s">
        <v>3599</v>
      </c>
      <c r="F1089" s="167" t="s">
        <v>3599</v>
      </c>
      <c r="G1089" s="36" t="s">
        <v>249</v>
      </c>
      <c r="H1089" s="36" t="s">
        <v>249</v>
      </c>
      <c r="I1089" s="186" t="s">
        <v>197</v>
      </c>
      <c r="J1089" s="168">
        <v>71</v>
      </c>
      <c r="K1089" s="133">
        <v>0</v>
      </c>
      <c r="L1089" s="150">
        <v>25.24</v>
      </c>
      <c r="M1089" s="133">
        <v>0</v>
      </c>
      <c r="N1089" s="133">
        <v>0</v>
      </c>
      <c r="O1089" s="130">
        <v>9461</v>
      </c>
      <c r="P1089" s="37">
        <f t="shared" si="254"/>
        <v>1792.04</v>
      </c>
      <c r="Q1089" s="38">
        <f t="shared" si="244"/>
        <v>7.7158862699503228E-2</v>
      </c>
      <c r="R1089" s="35">
        <f t="shared" si="245"/>
        <v>0</v>
      </c>
      <c r="S1089" s="35">
        <f t="shared" si="246"/>
        <v>0</v>
      </c>
      <c r="T1089" s="139">
        <f t="shared" si="247"/>
        <v>0</v>
      </c>
      <c r="U1089" s="35">
        <f t="shared" si="248"/>
        <v>238795.63999999998</v>
      </c>
      <c r="V1089" s="39" t="str">
        <f t="shared" si="249"/>
        <v>&lt;15 days</v>
      </c>
      <c r="W1089" s="39">
        <f t="shared" si="250"/>
        <v>1</v>
      </c>
      <c r="X1089" s="135" t="str">
        <f t="shared" si="251"/>
        <v>B</v>
      </c>
      <c r="Y1089" s="39">
        <f t="shared" si="252"/>
        <v>7</v>
      </c>
      <c r="Z1089" s="39">
        <f t="shared" si="253"/>
        <v>0</v>
      </c>
      <c r="AA1089" s="119"/>
    </row>
    <row r="1090" spans="1:27" x14ac:dyDescent="0.25">
      <c r="A1090" s="34" t="s">
        <v>3065</v>
      </c>
      <c r="B1090" s="36" t="s">
        <v>1633</v>
      </c>
      <c r="C1090" s="166" t="s">
        <v>197</v>
      </c>
      <c r="D1090" s="166">
        <v>212</v>
      </c>
      <c r="E1090" s="166" t="s">
        <v>3599</v>
      </c>
      <c r="F1090" s="167" t="s">
        <v>3599</v>
      </c>
      <c r="G1090" s="36" t="s">
        <v>249</v>
      </c>
      <c r="H1090" s="36" t="s">
        <v>249</v>
      </c>
      <c r="I1090" s="186" t="s">
        <v>197</v>
      </c>
      <c r="J1090" s="168">
        <v>1</v>
      </c>
      <c r="K1090" s="133">
        <v>0</v>
      </c>
      <c r="L1090" s="150">
        <v>47.05</v>
      </c>
      <c r="M1090" s="133">
        <v>0</v>
      </c>
      <c r="N1090" s="133">
        <v>0</v>
      </c>
      <c r="O1090" s="130">
        <v>853</v>
      </c>
      <c r="P1090" s="37">
        <f t="shared" si="254"/>
        <v>47.05</v>
      </c>
      <c r="Q1090" s="38">
        <f t="shared" ref="Q1090:Q1153" si="255">+IF(O1090=0,"",J1089/O1090*365)</f>
        <v>30.381008206330598</v>
      </c>
      <c r="R1090" s="35">
        <f t="shared" ref="R1090:R1153" si="256">+L1090*M1090</f>
        <v>0</v>
      </c>
      <c r="S1090" s="35">
        <f t="shared" ref="S1090:S1153" si="257">+L1090*N1090/2</f>
        <v>0</v>
      </c>
      <c r="T1090" s="139">
        <f t="shared" ref="T1090:T1153" si="258">+L1090*K1090</f>
        <v>0</v>
      </c>
      <c r="U1090" s="35">
        <f t="shared" ref="U1090:U1153" si="259">+L1090*O1090</f>
        <v>40133.649999999994</v>
      </c>
      <c r="V1090" s="39" t="str">
        <f t="shared" ref="V1090:V1153" si="260">IF(G1090="Order specific",G1090,IF(O1090="","Not moving",IF(Q1090&lt;15,"&lt;15 days",IF(Q1090&lt;30,"&lt;30 days",IF(Q1090&lt;90,"&lt;90 days","&gt;90 days")))))</f>
        <v>&lt;90 days</v>
      </c>
      <c r="W1090" s="39">
        <f t="shared" ref="W1090:W1153" si="261">IF(G1090="Order specific",G1090,IF(U1090=0,4,IF(U1090&gt;PERCENTILE(U:U,0.9),1,IF(U1090&gt;PERCENTILE(U:U,0.6),2,3))))</f>
        <v>2</v>
      </c>
      <c r="X1090" s="135" t="str">
        <f t="shared" ref="X1090:X1153" si="262">IF(P1090=0,"D",IF(P1090&gt;PERCENTILE(P:P,0.9),"A",IF(P1090&gt;PERCENTILE(P:P,0.6),"B","C")))</f>
        <v>C</v>
      </c>
      <c r="Y1090" s="39">
        <f t="shared" ref="Y1090:Y1153" si="263">+IF(W1090="Order Specific","",IF(W1090=4,0,W1090*7+IF(I1090="Imported",14,0)))</f>
        <v>14</v>
      </c>
      <c r="Z1090" s="39">
        <f t="shared" ref="Z1090:Z1153" si="264">(IF(Y1090="",0,IF(Y1090=0,P1090,P1090-IF(Q1090&gt;Y1090,P1090/Q1090*Y1090,P1090))))*66%</f>
        <v>16.743336639012153</v>
      </c>
      <c r="AA1090" s="119"/>
    </row>
    <row r="1091" spans="1:27" x14ac:dyDescent="0.25">
      <c r="A1091" s="34" t="s">
        <v>3066</v>
      </c>
      <c r="B1091" s="36" t="s">
        <v>1634</v>
      </c>
      <c r="C1091" s="166" t="s">
        <v>1058</v>
      </c>
      <c r="D1091" s="166">
        <v>212</v>
      </c>
      <c r="E1091" s="165" t="s">
        <v>3599</v>
      </c>
      <c r="F1091" s="167" t="s">
        <v>3599</v>
      </c>
      <c r="G1091" s="36" t="s">
        <v>165</v>
      </c>
      <c r="H1091" s="36" t="s">
        <v>235</v>
      </c>
      <c r="I1091" s="186">
        <v>2100</v>
      </c>
      <c r="J1091" s="168">
        <v>2</v>
      </c>
      <c r="K1091" s="133">
        <v>2</v>
      </c>
      <c r="L1091" s="150">
        <v>32.33</v>
      </c>
      <c r="M1091" s="133">
        <v>0</v>
      </c>
      <c r="N1091" s="133">
        <v>0</v>
      </c>
      <c r="O1091" s="130">
        <v>52</v>
      </c>
      <c r="P1091" s="37">
        <f t="shared" ref="P1091:P1154" si="265">+L1091*J1091</f>
        <v>64.66</v>
      </c>
      <c r="Q1091" s="38">
        <f t="shared" si="255"/>
        <v>7.0192307692307701</v>
      </c>
      <c r="R1091" s="35">
        <f t="shared" si="256"/>
        <v>0</v>
      </c>
      <c r="S1091" s="35">
        <f t="shared" si="257"/>
        <v>0</v>
      </c>
      <c r="T1091" s="139">
        <f t="shared" si="258"/>
        <v>64.66</v>
      </c>
      <c r="U1091" s="35">
        <f t="shared" si="259"/>
        <v>1681.1599999999999</v>
      </c>
      <c r="V1091" s="39" t="str">
        <f t="shared" si="260"/>
        <v>Order specific</v>
      </c>
      <c r="W1091" s="39" t="str">
        <f t="shared" si="261"/>
        <v>Order specific</v>
      </c>
      <c r="X1091" s="135" t="str">
        <f t="shared" si="262"/>
        <v>C</v>
      </c>
      <c r="Y1091" s="39" t="str">
        <f t="shared" si="263"/>
        <v/>
      </c>
      <c r="Z1091" s="39">
        <f t="shared" si="264"/>
        <v>0</v>
      </c>
      <c r="AA1091" s="119"/>
    </row>
    <row r="1092" spans="1:27" x14ac:dyDescent="0.25">
      <c r="A1092" s="34" t="s">
        <v>3067</v>
      </c>
      <c r="B1092" s="36" t="s">
        <v>60</v>
      </c>
      <c r="C1092" s="166" t="s">
        <v>197</v>
      </c>
      <c r="D1092" s="166">
        <v>212</v>
      </c>
      <c r="E1092" s="166" t="s">
        <v>3599</v>
      </c>
      <c r="F1092" s="167" t="s">
        <v>3599</v>
      </c>
      <c r="G1092" s="36" t="s">
        <v>249</v>
      </c>
      <c r="H1092" s="36" t="s">
        <v>249</v>
      </c>
      <c r="I1092" s="186" t="s">
        <v>197</v>
      </c>
      <c r="J1092" s="168">
        <v>8</v>
      </c>
      <c r="K1092" s="133">
        <v>0</v>
      </c>
      <c r="L1092" s="150">
        <v>218.48</v>
      </c>
      <c r="M1092" s="133">
        <v>0</v>
      </c>
      <c r="N1092" s="133">
        <v>0</v>
      </c>
      <c r="O1092" s="130">
        <v>13697</v>
      </c>
      <c r="P1092" s="37">
        <f t="shared" si="265"/>
        <v>1747.84</v>
      </c>
      <c r="Q1092" s="38">
        <f t="shared" si="255"/>
        <v>5.3296342264729506E-2</v>
      </c>
      <c r="R1092" s="35">
        <f t="shared" si="256"/>
        <v>0</v>
      </c>
      <c r="S1092" s="35">
        <f t="shared" si="257"/>
        <v>0</v>
      </c>
      <c r="T1092" s="139">
        <f t="shared" si="258"/>
        <v>0</v>
      </c>
      <c r="U1092" s="35">
        <f t="shared" si="259"/>
        <v>2992520.56</v>
      </c>
      <c r="V1092" s="39" t="str">
        <f t="shared" si="260"/>
        <v>&lt;15 days</v>
      </c>
      <c r="W1092" s="39">
        <f t="shared" si="261"/>
        <v>1</v>
      </c>
      <c r="X1092" s="135" t="str">
        <f t="shared" si="262"/>
        <v>B</v>
      </c>
      <c r="Y1092" s="39">
        <f t="shared" si="263"/>
        <v>7</v>
      </c>
      <c r="Z1092" s="39">
        <f t="shared" si="264"/>
        <v>0</v>
      </c>
      <c r="AA1092" s="119"/>
    </row>
    <row r="1093" spans="1:27" x14ac:dyDescent="0.25">
      <c r="A1093" s="34" t="s">
        <v>3068</v>
      </c>
      <c r="B1093" s="36" t="s">
        <v>41</v>
      </c>
      <c r="C1093" s="166" t="s">
        <v>197</v>
      </c>
      <c r="D1093" s="166">
        <v>212</v>
      </c>
      <c r="E1093" s="166" t="s">
        <v>3599</v>
      </c>
      <c r="F1093" s="167" t="s">
        <v>3599</v>
      </c>
      <c r="G1093" s="36" t="s">
        <v>249</v>
      </c>
      <c r="H1093" s="36" t="s">
        <v>249</v>
      </c>
      <c r="I1093" s="186" t="s">
        <v>197</v>
      </c>
      <c r="J1093" s="168">
        <v>3</v>
      </c>
      <c r="K1093" s="133">
        <v>0</v>
      </c>
      <c r="L1093" s="150">
        <v>194.44</v>
      </c>
      <c r="M1093" s="133">
        <v>0</v>
      </c>
      <c r="N1093" s="133">
        <v>0</v>
      </c>
      <c r="O1093" s="130">
        <v>2238</v>
      </c>
      <c r="P1093" s="37">
        <f t="shared" si="265"/>
        <v>583.31999999999994</v>
      </c>
      <c r="Q1093" s="38">
        <f t="shared" si="255"/>
        <v>1.3047363717605005</v>
      </c>
      <c r="R1093" s="35">
        <f t="shared" si="256"/>
        <v>0</v>
      </c>
      <c r="S1093" s="35">
        <f t="shared" si="257"/>
        <v>0</v>
      </c>
      <c r="T1093" s="139">
        <f t="shared" si="258"/>
        <v>0</v>
      </c>
      <c r="U1093" s="35">
        <f t="shared" si="259"/>
        <v>435156.72</v>
      </c>
      <c r="V1093" s="39" t="str">
        <f t="shared" si="260"/>
        <v>&lt;15 days</v>
      </c>
      <c r="W1093" s="39">
        <f t="shared" si="261"/>
        <v>1</v>
      </c>
      <c r="X1093" s="135" t="str">
        <f t="shared" si="262"/>
        <v>C</v>
      </c>
      <c r="Y1093" s="39">
        <f t="shared" si="263"/>
        <v>7</v>
      </c>
      <c r="Z1093" s="39">
        <f t="shared" si="264"/>
        <v>0</v>
      </c>
      <c r="AA1093" s="119"/>
    </row>
    <row r="1094" spans="1:27" x14ac:dyDescent="0.25">
      <c r="A1094" s="34" t="s">
        <v>3069</v>
      </c>
      <c r="B1094" s="36" t="s">
        <v>1635</v>
      </c>
      <c r="C1094" s="166" t="s">
        <v>914</v>
      </c>
      <c r="D1094" s="166">
        <v>202</v>
      </c>
      <c r="E1094" s="165" t="s">
        <v>3599</v>
      </c>
      <c r="F1094" s="167" t="s">
        <v>3599</v>
      </c>
      <c r="G1094" s="36" t="s">
        <v>165</v>
      </c>
      <c r="H1094" s="36" t="s">
        <v>235</v>
      </c>
      <c r="I1094" s="186">
        <v>2100</v>
      </c>
      <c r="J1094" s="168">
        <v>3</v>
      </c>
      <c r="K1094" s="133">
        <v>0</v>
      </c>
      <c r="L1094" s="150">
        <v>453</v>
      </c>
      <c r="M1094" s="133">
        <v>0</v>
      </c>
      <c r="N1094" s="133">
        <v>0</v>
      </c>
      <c r="O1094" s="130">
        <v>0</v>
      </c>
      <c r="P1094" s="37">
        <f t="shared" si="265"/>
        <v>1359</v>
      </c>
      <c r="Q1094" s="38" t="str">
        <f t="shared" si="255"/>
        <v/>
      </c>
      <c r="R1094" s="35">
        <f t="shared" si="256"/>
        <v>0</v>
      </c>
      <c r="S1094" s="35">
        <f t="shared" si="257"/>
        <v>0</v>
      </c>
      <c r="T1094" s="139">
        <f t="shared" si="258"/>
        <v>0</v>
      </c>
      <c r="U1094" s="35">
        <f t="shared" si="259"/>
        <v>0</v>
      </c>
      <c r="V1094" s="39" t="str">
        <f t="shared" si="260"/>
        <v>Order specific</v>
      </c>
      <c r="W1094" s="39" t="str">
        <f t="shared" si="261"/>
        <v>Order specific</v>
      </c>
      <c r="X1094" s="135" t="str">
        <f t="shared" si="262"/>
        <v>B</v>
      </c>
      <c r="Y1094" s="39" t="str">
        <f t="shared" si="263"/>
        <v/>
      </c>
      <c r="Z1094" s="39">
        <f t="shared" si="264"/>
        <v>0</v>
      </c>
      <c r="AA1094" s="119"/>
    </row>
    <row r="1095" spans="1:27" x14ac:dyDescent="0.25">
      <c r="A1095" s="34" t="s">
        <v>3070</v>
      </c>
      <c r="B1095" s="36" t="s">
        <v>1636</v>
      </c>
      <c r="C1095" s="166" t="s">
        <v>914</v>
      </c>
      <c r="D1095" s="166">
        <v>212</v>
      </c>
      <c r="E1095" s="165" t="s">
        <v>3599</v>
      </c>
      <c r="F1095" s="167" t="s">
        <v>3599</v>
      </c>
      <c r="G1095" s="36" t="s">
        <v>165</v>
      </c>
      <c r="H1095" s="36" t="s">
        <v>235</v>
      </c>
      <c r="I1095" s="186">
        <v>2100</v>
      </c>
      <c r="J1095" s="168">
        <v>2</v>
      </c>
      <c r="K1095" s="133">
        <v>12</v>
      </c>
      <c r="L1095" s="150">
        <v>243.59</v>
      </c>
      <c r="M1095" s="133">
        <v>0</v>
      </c>
      <c r="N1095" s="133">
        <v>0</v>
      </c>
      <c r="O1095" s="130">
        <v>165</v>
      </c>
      <c r="P1095" s="37">
        <f t="shared" si="265"/>
        <v>487.18</v>
      </c>
      <c r="Q1095" s="38">
        <f t="shared" si="255"/>
        <v>6.6363636363636358</v>
      </c>
      <c r="R1095" s="35">
        <f t="shared" si="256"/>
        <v>0</v>
      </c>
      <c r="S1095" s="35">
        <f t="shared" si="257"/>
        <v>0</v>
      </c>
      <c r="T1095" s="139">
        <f t="shared" si="258"/>
        <v>2923.08</v>
      </c>
      <c r="U1095" s="35">
        <f t="shared" si="259"/>
        <v>40192.35</v>
      </c>
      <c r="V1095" s="39" t="str">
        <f t="shared" si="260"/>
        <v>Order specific</v>
      </c>
      <c r="W1095" s="39" t="str">
        <f t="shared" si="261"/>
        <v>Order specific</v>
      </c>
      <c r="X1095" s="135" t="str">
        <f t="shared" si="262"/>
        <v>C</v>
      </c>
      <c r="Y1095" s="39" t="str">
        <f t="shared" si="263"/>
        <v/>
      </c>
      <c r="Z1095" s="39">
        <f t="shared" si="264"/>
        <v>0</v>
      </c>
      <c r="AA1095" s="119"/>
    </row>
    <row r="1096" spans="1:27" x14ac:dyDescent="0.25">
      <c r="A1096" s="34" t="s">
        <v>3071</v>
      </c>
      <c r="B1096" s="36" t="s">
        <v>1637</v>
      </c>
      <c r="C1096" s="166" t="s">
        <v>914</v>
      </c>
      <c r="D1096" s="166">
        <v>212</v>
      </c>
      <c r="E1096" s="165" t="s">
        <v>3599</v>
      </c>
      <c r="F1096" s="167" t="s">
        <v>3599</v>
      </c>
      <c r="G1096" s="36" t="s">
        <v>165</v>
      </c>
      <c r="H1096" s="36" t="s">
        <v>235</v>
      </c>
      <c r="I1096" s="186">
        <v>2100</v>
      </c>
      <c r="J1096" s="168">
        <v>1</v>
      </c>
      <c r="K1096" s="133">
        <v>5</v>
      </c>
      <c r="L1096" s="150">
        <v>220.98</v>
      </c>
      <c r="M1096" s="133">
        <v>0</v>
      </c>
      <c r="N1096" s="133">
        <v>0</v>
      </c>
      <c r="O1096" s="130">
        <v>16</v>
      </c>
      <c r="P1096" s="37">
        <f t="shared" si="265"/>
        <v>220.98</v>
      </c>
      <c r="Q1096" s="38">
        <f t="shared" si="255"/>
        <v>45.625</v>
      </c>
      <c r="R1096" s="35">
        <f t="shared" si="256"/>
        <v>0</v>
      </c>
      <c r="S1096" s="35">
        <f t="shared" si="257"/>
        <v>0</v>
      </c>
      <c r="T1096" s="139">
        <f t="shared" si="258"/>
        <v>1104.8999999999999</v>
      </c>
      <c r="U1096" s="35">
        <f t="shared" si="259"/>
        <v>3535.68</v>
      </c>
      <c r="V1096" s="39" t="str">
        <f t="shared" si="260"/>
        <v>Order specific</v>
      </c>
      <c r="W1096" s="39" t="str">
        <f t="shared" si="261"/>
        <v>Order specific</v>
      </c>
      <c r="X1096" s="135" t="str">
        <f t="shared" si="262"/>
        <v>C</v>
      </c>
      <c r="Y1096" s="39" t="str">
        <f t="shared" si="263"/>
        <v/>
      </c>
      <c r="Z1096" s="39">
        <f t="shared" si="264"/>
        <v>0</v>
      </c>
      <c r="AA1096" s="119"/>
    </row>
    <row r="1097" spans="1:27" x14ac:dyDescent="0.25">
      <c r="A1097" s="34" t="s">
        <v>3072</v>
      </c>
      <c r="B1097" s="36" t="s">
        <v>1638</v>
      </c>
      <c r="C1097" s="166" t="s">
        <v>914</v>
      </c>
      <c r="D1097" s="166">
        <v>212</v>
      </c>
      <c r="E1097" s="165" t="s">
        <v>3599</v>
      </c>
      <c r="F1097" s="167" t="s">
        <v>3599</v>
      </c>
      <c r="G1097" s="36" t="s">
        <v>165</v>
      </c>
      <c r="H1097" s="36" t="s">
        <v>235</v>
      </c>
      <c r="I1097" s="186">
        <v>2100</v>
      </c>
      <c r="J1097" s="168">
        <v>1</v>
      </c>
      <c r="K1097" s="133">
        <v>0</v>
      </c>
      <c r="L1097" s="150">
        <v>243.59</v>
      </c>
      <c r="M1097" s="133">
        <v>0</v>
      </c>
      <c r="N1097" s="133">
        <v>0</v>
      </c>
      <c r="O1097" s="130">
        <v>42</v>
      </c>
      <c r="P1097" s="37">
        <f t="shared" si="265"/>
        <v>243.59</v>
      </c>
      <c r="Q1097" s="38">
        <f t="shared" si="255"/>
        <v>8.6904761904761898</v>
      </c>
      <c r="R1097" s="35">
        <f t="shared" si="256"/>
        <v>0</v>
      </c>
      <c r="S1097" s="35">
        <f t="shared" si="257"/>
        <v>0</v>
      </c>
      <c r="T1097" s="139">
        <f t="shared" si="258"/>
        <v>0</v>
      </c>
      <c r="U1097" s="35">
        <f t="shared" si="259"/>
        <v>10230.780000000001</v>
      </c>
      <c r="V1097" s="39" t="str">
        <f t="shared" si="260"/>
        <v>Order specific</v>
      </c>
      <c r="W1097" s="39" t="str">
        <f t="shared" si="261"/>
        <v>Order specific</v>
      </c>
      <c r="X1097" s="135" t="str">
        <f t="shared" si="262"/>
        <v>C</v>
      </c>
      <c r="Y1097" s="39" t="str">
        <f t="shared" si="263"/>
        <v/>
      </c>
      <c r="Z1097" s="39">
        <f t="shared" si="264"/>
        <v>0</v>
      </c>
      <c r="AA1097" s="119"/>
    </row>
    <row r="1098" spans="1:27" x14ac:dyDescent="0.25">
      <c r="A1098" s="34" t="s">
        <v>3073</v>
      </c>
      <c r="B1098" s="36" t="s">
        <v>1639</v>
      </c>
      <c r="C1098" s="166" t="s">
        <v>914</v>
      </c>
      <c r="D1098" s="166">
        <v>212</v>
      </c>
      <c r="E1098" s="165" t="s">
        <v>3599</v>
      </c>
      <c r="F1098" s="167" t="s">
        <v>3599</v>
      </c>
      <c r="G1098" s="36" t="s">
        <v>165</v>
      </c>
      <c r="H1098" s="36" t="s">
        <v>235</v>
      </c>
      <c r="I1098" s="186">
        <v>2100</v>
      </c>
      <c r="J1098" s="168">
        <v>1</v>
      </c>
      <c r="K1098" s="133">
        <v>0</v>
      </c>
      <c r="L1098" s="150">
        <v>243.4</v>
      </c>
      <c r="M1098" s="133">
        <v>0</v>
      </c>
      <c r="N1098" s="133">
        <v>0</v>
      </c>
      <c r="O1098" s="130">
        <v>121</v>
      </c>
      <c r="P1098" s="37">
        <f t="shared" si="265"/>
        <v>243.4</v>
      </c>
      <c r="Q1098" s="38">
        <f t="shared" si="255"/>
        <v>3.0165289256198347</v>
      </c>
      <c r="R1098" s="35">
        <f t="shared" si="256"/>
        <v>0</v>
      </c>
      <c r="S1098" s="35">
        <f t="shared" si="257"/>
        <v>0</v>
      </c>
      <c r="T1098" s="139">
        <f t="shared" si="258"/>
        <v>0</v>
      </c>
      <c r="U1098" s="35">
        <f t="shared" si="259"/>
        <v>29451.4</v>
      </c>
      <c r="V1098" s="39" t="str">
        <f t="shared" si="260"/>
        <v>Order specific</v>
      </c>
      <c r="W1098" s="39" t="str">
        <f t="shared" si="261"/>
        <v>Order specific</v>
      </c>
      <c r="X1098" s="135" t="str">
        <f t="shared" si="262"/>
        <v>C</v>
      </c>
      <c r="Y1098" s="39" t="str">
        <f t="shared" si="263"/>
        <v/>
      </c>
      <c r="Z1098" s="39">
        <f t="shared" si="264"/>
        <v>0</v>
      </c>
      <c r="AA1098" s="119"/>
    </row>
    <row r="1099" spans="1:27" x14ac:dyDescent="0.25">
      <c r="A1099" s="34" t="s">
        <v>3074</v>
      </c>
      <c r="B1099" s="36" t="s">
        <v>1640</v>
      </c>
      <c r="C1099" s="166" t="s">
        <v>914</v>
      </c>
      <c r="D1099" s="166">
        <v>212</v>
      </c>
      <c r="E1099" s="165" t="s">
        <v>3599</v>
      </c>
      <c r="F1099" s="167" t="s">
        <v>3599</v>
      </c>
      <c r="G1099" s="36" t="s">
        <v>165</v>
      </c>
      <c r="H1099" s="36" t="s">
        <v>235</v>
      </c>
      <c r="I1099" s="186">
        <v>2100</v>
      </c>
      <c r="J1099" s="168">
        <v>14</v>
      </c>
      <c r="K1099" s="133">
        <v>0</v>
      </c>
      <c r="L1099" s="150">
        <v>232.48</v>
      </c>
      <c r="M1099" s="133">
        <v>0</v>
      </c>
      <c r="N1099" s="133">
        <v>0</v>
      </c>
      <c r="O1099" s="130">
        <v>60</v>
      </c>
      <c r="P1099" s="37">
        <f t="shared" si="265"/>
        <v>3254.72</v>
      </c>
      <c r="Q1099" s="38">
        <f t="shared" si="255"/>
        <v>6.083333333333333</v>
      </c>
      <c r="R1099" s="35">
        <f t="shared" si="256"/>
        <v>0</v>
      </c>
      <c r="S1099" s="35">
        <f t="shared" si="257"/>
        <v>0</v>
      </c>
      <c r="T1099" s="139">
        <f t="shared" si="258"/>
        <v>0</v>
      </c>
      <c r="U1099" s="35">
        <f t="shared" si="259"/>
        <v>13948.8</v>
      </c>
      <c r="V1099" s="39" t="str">
        <f t="shared" si="260"/>
        <v>Order specific</v>
      </c>
      <c r="W1099" s="39" t="str">
        <f t="shared" si="261"/>
        <v>Order specific</v>
      </c>
      <c r="X1099" s="135" t="str">
        <f t="shared" si="262"/>
        <v>B</v>
      </c>
      <c r="Y1099" s="39" t="str">
        <f t="shared" si="263"/>
        <v/>
      </c>
      <c r="Z1099" s="39">
        <f t="shared" si="264"/>
        <v>0</v>
      </c>
      <c r="AA1099" s="119"/>
    </row>
    <row r="1100" spans="1:27" x14ac:dyDescent="0.25">
      <c r="A1100" s="34" t="s">
        <v>3075</v>
      </c>
      <c r="B1100" s="36" t="s">
        <v>1641</v>
      </c>
      <c r="C1100" s="166" t="s">
        <v>914</v>
      </c>
      <c r="D1100" s="166">
        <v>105</v>
      </c>
      <c r="E1100" s="165" t="s">
        <v>3599</v>
      </c>
      <c r="F1100" s="167" t="s">
        <v>3599</v>
      </c>
      <c r="G1100" s="36" t="s">
        <v>165</v>
      </c>
      <c r="H1100" s="36" t="s">
        <v>235</v>
      </c>
      <c r="I1100" s="186">
        <v>2100</v>
      </c>
      <c r="J1100" s="168">
        <v>1</v>
      </c>
      <c r="K1100" s="133">
        <v>0</v>
      </c>
      <c r="L1100" s="150">
        <v>453</v>
      </c>
      <c r="M1100" s="133">
        <v>0</v>
      </c>
      <c r="N1100" s="133">
        <v>0</v>
      </c>
      <c r="O1100" s="130">
        <v>1</v>
      </c>
      <c r="P1100" s="37">
        <f t="shared" si="265"/>
        <v>453</v>
      </c>
      <c r="Q1100" s="38">
        <f t="shared" si="255"/>
        <v>5110</v>
      </c>
      <c r="R1100" s="35">
        <f t="shared" si="256"/>
        <v>0</v>
      </c>
      <c r="S1100" s="35">
        <f t="shared" si="257"/>
        <v>0</v>
      </c>
      <c r="T1100" s="139">
        <f t="shared" si="258"/>
        <v>0</v>
      </c>
      <c r="U1100" s="35">
        <f t="shared" si="259"/>
        <v>453</v>
      </c>
      <c r="V1100" s="39" t="str">
        <f t="shared" si="260"/>
        <v>Order specific</v>
      </c>
      <c r="W1100" s="39" t="str">
        <f t="shared" si="261"/>
        <v>Order specific</v>
      </c>
      <c r="X1100" s="135" t="str">
        <f t="shared" si="262"/>
        <v>C</v>
      </c>
      <c r="Y1100" s="39" t="str">
        <f t="shared" si="263"/>
        <v/>
      </c>
      <c r="Z1100" s="39">
        <f t="shared" si="264"/>
        <v>0</v>
      </c>
      <c r="AA1100" s="119"/>
    </row>
    <row r="1101" spans="1:27" x14ac:dyDescent="0.25">
      <c r="A1101" s="34" t="s">
        <v>3076</v>
      </c>
      <c r="B1101" s="36" t="s">
        <v>1642</v>
      </c>
      <c r="C1101" s="166" t="s">
        <v>243</v>
      </c>
      <c r="D1101" s="166">
        <v>212</v>
      </c>
      <c r="E1101" s="166" t="s">
        <v>3599</v>
      </c>
      <c r="F1101" s="167" t="s">
        <v>3599</v>
      </c>
      <c r="G1101" s="36" t="s">
        <v>244</v>
      </c>
      <c r="H1101" s="36" t="s">
        <v>2370</v>
      </c>
      <c r="I1101" s="186">
        <v>2600</v>
      </c>
      <c r="J1101" s="168">
        <v>1235</v>
      </c>
      <c r="K1101" s="133">
        <v>4000</v>
      </c>
      <c r="L1101" s="150">
        <v>0.79</v>
      </c>
      <c r="M1101" s="133">
        <v>0</v>
      </c>
      <c r="N1101" s="133">
        <v>800</v>
      </c>
      <c r="O1101" s="130">
        <v>32058</v>
      </c>
      <c r="P1101" s="37">
        <f t="shared" si="265"/>
        <v>975.65000000000009</v>
      </c>
      <c r="Q1101" s="38">
        <f t="shared" si="255"/>
        <v>1.1385613575394596E-2</v>
      </c>
      <c r="R1101" s="35">
        <f t="shared" si="256"/>
        <v>0</v>
      </c>
      <c r="S1101" s="35">
        <f t="shared" si="257"/>
        <v>316</v>
      </c>
      <c r="T1101" s="139">
        <f t="shared" si="258"/>
        <v>3160</v>
      </c>
      <c r="U1101" s="35">
        <f t="shared" si="259"/>
        <v>25325.82</v>
      </c>
      <c r="V1101" s="39" t="str">
        <f t="shared" si="260"/>
        <v>&lt;15 days</v>
      </c>
      <c r="W1101" s="39">
        <f t="shared" si="261"/>
        <v>2</v>
      </c>
      <c r="X1101" s="135" t="str">
        <f t="shared" si="262"/>
        <v>B</v>
      </c>
      <c r="Y1101" s="39">
        <f t="shared" si="263"/>
        <v>14</v>
      </c>
      <c r="Z1101" s="39">
        <f t="shared" si="264"/>
        <v>0</v>
      </c>
      <c r="AA1101" s="119"/>
    </row>
    <row r="1102" spans="1:27" x14ac:dyDescent="0.25">
      <c r="A1102" s="34" t="s">
        <v>3077</v>
      </c>
      <c r="B1102" s="36" t="s">
        <v>1644</v>
      </c>
      <c r="C1102" s="166" t="s">
        <v>243</v>
      </c>
      <c r="D1102" s="166">
        <v>202</v>
      </c>
      <c r="E1102" s="166" t="s">
        <v>3599</v>
      </c>
      <c r="F1102" s="167" t="s">
        <v>3599</v>
      </c>
      <c r="G1102" s="36" t="s">
        <v>244</v>
      </c>
      <c r="H1102" s="36" t="s">
        <v>2370</v>
      </c>
      <c r="I1102" s="186">
        <v>2600</v>
      </c>
      <c r="J1102" s="168">
        <v>1119</v>
      </c>
      <c r="K1102" s="133">
        <v>2417</v>
      </c>
      <c r="L1102" s="150">
        <v>15.98</v>
      </c>
      <c r="M1102" s="133">
        <v>0</v>
      </c>
      <c r="N1102" s="133">
        <v>600</v>
      </c>
      <c r="O1102" s="130">
        <v>16041</v>
      </c>
      <c r="P1102" s="37">
        <f t="shared" si="265"/>
        <v>17881.62</v>
      </c>
      <c r="Q1102" s="38">
        <f t="shared" si="255"/>
        <v>28.101427591796021</v>
      </c>
      <c r="R1102" s="35">
        <f t="shared" si="256"/>
        <v>0</v>
      </c>
      <c r="S1102" s="35">
        <f t="shared" si="257"/>
        <v>4794</v>
      </c>
      <c r="T1102" s="139">
        <f t="shared" si="258"/>
        <v>38623.660000000003</v>
      </c>
      <c r="U1102" s="35">
        <f t="shared" si="259"/>
        <v>256335.18</v>
      </c>
      <c r="V1102" s="39" t="str">
        <f t="shared" si="260"/>
        <v>&lt;30 days</v>
      </c>
      <c r="W1102" s="39">
        <f t="shared" si="261"/>
        <v>1</v>
      </c>
      <c r="X1102" s="135" t="str">
        <f t="shared" si="262"/>
        <v>A</v>
      </c>
      <c r="Y1102" s="39">
        <f t="shared" si="263"/>
        <v>7</v>
      </c>
      <c r="Z1102" s="39">
        <f t="shared" si="264"/>
        <v>8862.0511380835214</v>
      </c>
      <c r="AA1102" s="119"/>
    </row>
    <row r="1103" spans="1:27" x14ac:dyDescent="0.25">
      <c r="A1103" s="34" t="s">
        <v>3078</v>
      </c>
      <c r="B1103" s="36" t="s">
        <v>1645</v>
      </c>
      <c r="C1103" s="166" t="s">
        <v>243</v>
      </c>
      <c r="D1103" s="166">
        <v>212</v>
      </c>
      <c r="E1103" s="166" t="s">
        <v>3599</v>
      </c>
      <c r="F1103" s="167" t="s">
        <v>3599</v>
      </c>
      <c r="G1103" s="36" t="s">
        <v>244</v>
      </c>
      <c r="H1103" s="36" t="s">
        <v>2370</v>
      </c>
      <c r="I1103" s="186">
        <v>2600</v>
      </c>
      <c r="J1103" s="168">
        <v>789</v>
      </c>
      <c r="K1103" s="133">
        <v>800</v>
      </c>
      <c r="L1103" s="150">
        <v>7.5</v>
      </c>
      <c r="M1103" s="133">
        <v>0</v>
      </c>
      <c r="N1103" s="133">
        <v>400</v>
      </c>
      <c r="O1103" s="130">
        <v>44630</v>
      </c>
      <c r="P1103" s="37">
        <f t="shared" si="265"/>
        <v>5917.5</v>
      </c>
      <c r="Q1103" s="38">
        <f t="shared" si="255"/>
        <v>9.1515796549406225</v>
      </c>
      <c r="R1103" s="35">
        <f t="shared" si="256"/>
        <v>0</v>
      </c>
      <c r="S1103" s="35">
        <f t="shared" si="257"/>
        <v>1500</v>
      </c>
      <c r="T1103" s="139">
        <f t="shared" si="258"/>
        <v>6000</v>
      </c>
      <c r="U1103" s="35">
        <f t="shared" si="259"/>
        <v>334725</v>
      </c>
      <c r="V1103" s="39" t="str">
        <f t="shared" si="260"/>
        <v>&lt;15 days</v>
      </c>
      <c r="W1103" s="39">
        <f t="shared" si="261"/>
        <v>1</v>
      </c>
      <c r="X1103" s="135" t="str">
        <f t="shared" si="262"/>
        <v>B</v>
      </c>
      <c r="Y1103" s="39">
        <f t="shared" si="263"/>
        <v>7</v>
      </c>
      <c r="Z1103" s="39">
        <f t="shared" si="264"/>
        <v>918.21327445003476</v>
      </c>
      <c r="AA1103" s="119"/>
    </row>
    <row r="1104" spans="1:27" x14ac:dyDescent="0.25">
      <c r="A1104" s="34" t="s">
        <v>3079</v>
      </c>
      <c r="B1104" s="36" t="s">
        <v>42</v>
      </c>
      <c r="C1104" s="166" t="s">
        <v>197</v>
      </c>
      <c r="D1104" s="166">
        <v>219</v>
      </c>
      <c r="E1104" s="166" t="s">
        <v>3599</v>
      </c>
      <c r="F1104" s="167" t="s">
        <v>3599</v>
      </c>
      <c r="G1104" s="36" t="s">
        <v>249</v>
      </c>
      <c r="H1104" s="36" t="s">
        <v>249</v>
      </c>
      <c r="I1104" s="186" t="s">
        <v>197</v>
      </c>
      <c r="J1104" s="168">
        <v>53</v>
      </c>
      <c r="K1104" s="133">
        <v>0</v>
      </c>
      <c r="L1104" s="150">
        <v>36.799999999999997</v>
      </c>
      <c r="M1104" s="133">
        <v>0</v>
      </c>
      <c r="N1104" s="133">
        <v>0</v>
      </c>
      <c r="O1104" s="130">
        <v>26522</v>
      </c>
      <c r="P1104" s="37">
        <f t="shared" si="265"/>
        <v>1950.3999999999999</v>
      </c>
      <c r="Q1104" s="38">
        <f t="shared" si="255"/>
        <v>10.858344016288365</v>
      </c>
      <c r="R1104" s="35">
        <f t="shared" si="256"/>
        <v>0</v>
      </c>
      <c r="S1104" s="35">
        <f t="shared" si="257"/>
        <v>0</v>
      </c>
      <c r="T1104" s="139">
        <f t="shared" si="258"/>
        <v>0</v>
      </c>
      <c r="U1104" s="35">
        <f t="shared" si="259"/>
        <v>976009.6</v>
      </c>
      <c r="V1104" s="39" t="str">
        <f t="shared" si="260"/>
        <v>&lt;15 days</v>
      </c>
      <c r="W1104" s="39">
        <f t="shared" si="261"/>
        <v>1</v>
      </c>
      <c r="X1104" s="135" t="str">
        <f t="shared" si="262"/>
        <v>B</v>
      </c>
      <c r="Y1104" s="39">
        <f t="shared" si="263"/>
        <v>7</v>
      </c>
      <c r="Z1104" s="39">
        <f t="shared" si="264"/>
        <v>457.40928306682639</v>
      </c>
      <c r="AA1104" s="119"/>
    </row>
    <row r="1105" spans="1:27" x14ac:dyDescent="0.25">
      <c r="A1105" s="34" t="s">
        <v>3080</v>
      </c>
      <c r="B1105" s="36" t="s">
        <v>43</v>
      </c>
      <c r="C1105" s="166" t="s">
        <v>197</v>
      </c>
      <c r="D1105" s="166">
        <v>219</v>
      </c>
      <c r="E1105" s="166" t="s">
        <v>3599</v>
      </c>
      <c r="F1105" s="167" t="s">
        <v>3599</v>
      </c>
      <c r="G1105" s="36" t="s">
        <v>249</v>
      </c>
      <c r="H1105" s="36" t="s">
        <v>249</v>
      </c>
      <c r="I1105" s="186" t="s">
        <v>197</v>
      </c>
      <c r="J1105" s="168">
        <v>46</v>
      </c>
      <c r="K1105" s="133">
        <v>0</v>
      </c>
      <c r="L1105" s="150">
        <v>35.799999999999997</v>
      </c>
      <c r="M1105" s="133">
        <v>0</v>
      </c>
      <c r="N1105" s="133">
        <v>0</v>
      </c>
      <c r="O1105" s="130">
        <v>5550</v>
      </c>
      <c r="P1105" s="37">
        <f t="shared" si="265"/>
        <v>1646.8</v>
      </c>
      <c r="Q1105" s="38">
        <f t="shared" si="255"/>
        <v>3.4855855855855853</v>
      </c>
      <c r="R1105" s="35">
        <f t="shared" si="256"/>
        <v>0</v>
      </c>
      <c r="S1105" s="35">
        <f t="shared" si="257"/>
        <v>0</v>
      </c>
      <c r="T1105" s="139">
        <f t="shared" si="258"/>
        <v>0</v>
      </c>
      <c r="U1105" s="35">
        <f t="shared" si="259"/>
        <v>198689.99999999997</v>
      </c>
      <c r="V1105" s="39" t="str">
        <f t="shared" si="260"/>
        <v>&lt;15 days</v>
      </c>
      <c r="W1105" s="39">
        <f t="shared" si="261"/>
        <v>1</v>
      </c>
      <c r="X1105" s="135" t="str">
        <f t="shared" si="262"/>
        <v>B</v>
      </c>
      <c r="Y1105" s="39">
        <f t="shared" si="263"/>
        <v>7</v>
      </c>
      <c r="Z1105" s="39">
        <f t="shared" si="264"/>
        <v>0</v>
      </c>
      <c r="AA1105" s="119"/>
    </row>
    <row r="1106" spans="1:27" x14ac:dyDescent="0.25">
      <c r="A1106" s="34" t="s">
        <v>3081</v>
      </c>
      <c r="B1106" s="36" t="s">
        <v>1646</v>
      </c>
      <c r="C1106" s="166" t="s">
        <v>914</v>
      </c>
      <c r="D1106" s="166">
        <v>219</v>
      </c>
      <c r="E1106" s="165" t="s">
        <v>3599</v>
      </c>
      <c r="F1106" s="167" t="s">
        <v>3599</v>
      </c>
      <c r="G1106" s="36" t="s">
        <v>165</v>
      </c>
      <c r="H1106" s="36" t="s">
        <v>235</v>
      </c>
      <c r="I1106" s="186">
        <v>2100</v>
      </c>
      <c r="J1106" s="168">
        <v>3</v>
      </c>
      <c r="K1106" s="133">
        <v>10</v>
      </c>
      <c r="L1106" s="150">
        <v>41.03</v>
      </c>
      <c r="M1106" s="133">
        <v>0</v>
      </c>
      <c r="N1106" s="133">
        <v>0</v>
      </c>
      <c r="O1106" s="130">
        <v>32</v>
      </c>
      <c r="P1106" s="37">
        <f t="shared" si="265"/>
        <v>123.09</v>
      </c>
      <c r="Q1106" s="38">
        <f t="shared" si="255"/>
        <v>524.6875</v>
      </c>
      <c r="R1106" s="35">
        <f t="shared" si="256"/>
        <v>0</v>
      </c>
      <c r="S1106" s="35">
        <f t="shared" si="257"/>
        <v>0</v>
      </c>
      <c r="T1106" s="139">
        <f t="shared" si="258"/>
        <v>410.3</v>
      </c>
      <c r="U1106" s="35">
        <f t="shared" si="259"/>
        <v>1312.96</v>
      </c>
      <c r="V1106" s="39" t="str">
        <f t="shared" si="260"/>
        <v>Order specific</v>
      </c>
      <c r="W1106" s="39" t="str">
        <f t="shared" si="261"/>
        <v>Order specific</v>
      </c>
      <c r="X1106" s="135" t="str">
        <f t="shared" si="262"/>
        <v>C</v>
      </c>
      <c r="Y1106" s="39" t="str">
        <f t="shared" si="263"/>
        <v/>
      </c>
      <c r="Z1106" s="39">
        <f t="shared" si="264"/>
        <v>0</v>
      </c>
      <c r="AA1106" s="119"/>
    </row>
    <row r="1107" spans="1:27" x14ac:dyDescent="0.25">
      <c r="A1107" s="34" t="s">
        <v>3082</v>
      </c>
      <c r="B1107" s="36" t="s">
        <v>1647</v>
      </c>
      <c r="C1107" s="166" t="s">
        <v>197</v>
      </c>
      <c r="D1107" s="166">
        <v>219</v>
      </c>
      <c r="E1107" s="166" t="s">
        <v>3599</v>
      </c>
      <c r="F1107" s="167" t="s">
        <v>3599</v>
      </c>
      <c r="G1107" s="36" t="s">
        <v>249</v>
      </c>
      <c r="H1107" s="36" t="s">
        <v>249</v>
      </c>
      <c r="I1107" s="186" t="s">
        <v>197</v>
      </c>
      <c r="J1107" s="168">
        <v>4</v>
      </c>
      <c r="K1107" s="133">
        <v>0</v>
      </c>
      <c r="L1107" s="150">
        <v>35</v>
      </c>
      <c r="M1107" s="133">
        <v>0</v>
      </c>
      <c r="N1107" s="133">
        <v>0</v>
      </c>
      <c r="O1107" s="130">
        <v>204</v>
      </c>
      <c r="P1107" s="37">
        <f t="shared" si="265"/>
        <v>140</v>
      </c>
      <c r="Q1107" s="38">
        <f t="shared" si="255"/>
        <v>5.367647058823529</v>
      </c>
      <c r="R1107" s="35">
        <f t="shared" si="256"/>
        <v>0</v>
      </c>
      <c r="S1107" s="35">
        <f t="shared" si="257"/>
        <v>0</v>
      </c>
      <c r="T1107" s="139">
        <f t="shared" si="258"/>
        <v>0</v>
      </c>
      <c r="U1107" s="35">
        <f t="shared" si="259"/>
        <v>7140</v>
      </c>
      <c r="V1107" s="39" t="str">
        <f t="shared" si="260"/>
        <v>&lt;15 days</v>
      </c>
      <c r="W1107" s="39">
        <f t="shared" si="261"/>
        <v>3</v>
      </c>
      <c r="X1107" s="135" t="str">
        <f t="shared" si="262"/>
        <v>C</v>
      </c>
      <c r="Y1107" s="39">
        <f t="shared" si="263"/>
        <v>21</v>
      </c>
      <c r="Z1107" s="39">
        <f t="shared" si="264"/>
        <v>0</v>
      </c>
      <c r="AA1107" s="119"/>
    </row>
    <row r="1108" spans="1:27" x14ac:dyDescent="0.25">
      <c r="A1108" s="34" t="s">
        <v>3083</v>
      </c>
      <c r="B1108" s="36" t="s">
        <v>1648</v>
      </c>
      <c r="C1108" s="166" t="s">
        <v>914</v>
      </c>
      <c r="D1108" s="166">
        <v>219</v>
      </c>
      <c r="E1108" s="165" t="s">
        <v>3599</v>
      </c>
      <c r="F1108" s="167" t="s">
        <v>3599</v>
      </c>
      <c r="G1108" s="36" t="s">
        <v>165</v>
      </c>
      <c r="H1108" s="36" t="s">
        <v>235</v>
      </c>
      <c r="I1108" s="186">
        <v>2100</v>
      </c>
      <c r="J1108" s="168">
        <v>8</v>
      </c>
      <c r="K1108" s="133">
        <v>0</v>
      </c>
      <c r="L1108" s="150">
        <v>40.700000000000003</v>
      </c>
      <c r="M1108" s="133">
        <v>0</v>
      </c>
      <c r="N1108" s="133">
        <v>0</v>
      </c>
      <c r="O1108" s="130">
        <v>91</v>
      </c>
      <c r="P1108" s="37">
        <f t="shared" si="265"/>
        <v>325.60000000000002</v>
      </c>
      <c r="Q1108" s="38">
        <f t="shared" si="255"/>
        <v>16.043956043956044</v>
      </c>
      <c r="R1108" s="35">
        <f t="shared" si="256"/>
        <v>0</v>
      </c>
      <c r="S1108" s="35">
        <f t="shared" si="257"/>
        <v>0</v>
      </c>
      <c r="T1108" s="139">
        <f t="shared" si="258"/>
        <v>0</v>
      </c>
      <c r="U1108" s="35">
        <f t="shared" si="259"/>
        <v>3703.7000000000003</v>
      </c>
      <c r="V1108" s="39" t="str">
        <f t="shared" si="260"/>
        <v>Order specific</v>
      </c>
      <c r="W1108" s="39" t="str">
        <f t="shared" si="261"/>
        <v>Order specific</v>
      </c>
      <c r="X1108" s="135" t="str">
        <f t="shared" si="262"/>
        <v>C</v>
      </c>
      <c r="Y1108" s="39" t="str">
        <f t="shared" si="263"/>
        <v/>
      </c>
      <c r="Z1108" s="39">
        <f t="shared" si="264"/>
        <v>0</v>
      </c>
      <c r="AA1108" s="119"/>
    </row>
    <row r="1109" spans="1:27" x14ac:dyDescent="0.25">
      <c r="A1109" s="34" t="s">
        <v>3084</v>
      </c>
      <c r="B1109" s="36" t="s">
        <v>1649</v>
      </c>
      <c r="C1109" s="166" t="s">
        <v>914</v>
      </c>
      <c r="D1109" s="166">
        <v>219</v>
      </c>
      <c r="E1109" s="165" t="s">
        <v>3599</v>
      </c>
      <c r="F1109" s="167" t="s">
        <v>3599</v>
      </c>
      <c r="G1109" s="36" t="s">
        <v>165</v>
      </c>
      <c r="H1109" s="36" t="s">
        <v>235</v>
      </c>
      <c r="I1109" s="186">
        <v>2100</v>
      </c>
      <c r="J1109" s="168">
        <v>15</v>
      </c>
      <c r="K1109" s="133">
        <v>46</v>
      </c>
      <c r="L1109" s="150">
        <v>38.46</v>
      </c>
      <c r="M1109" s="133">
        <v>0</v>
      </c>
      <c r="N1109" s="133">
        <v>0</v>
      </c>
      <c r="O1109" s="130">
        <v>422</v>
      </c>
      <c r="P1109" s="37">
        <f t="shared" si="265"/>
        <v>576.9</v>
      </c>
      <c r="Q1109" s="38">
        <f t="shared" si="255"/>
        <v>6.9194312796208539</v>
      </c>
      <c r="R1109" s="35">
        <f t="shared" si="256"/>
        <v>0</v>
      </c>
      <c r="S1109" s="35">
        <f t="shared" si="257"/>
        <v>0</v>
      </c>
      <c r="T1109" s="139">
        <f t="shared" si="258"/>
        <v>1769.16</v>
      </c>
      <c r="U1109" s="35">
        <f t="shared" si="259"/>
        <v>16230.12</v>
      </c>
      <c r="V1109" s="39" t="str">
        <f t="shared" si="260"/>
        <v>Order specific</v>
      </c>
      <c r="W1109" s="39" t="str">
        <f t="shared" si="261"/>
        <v>Order specific</v>
      </c>
      <c r="X1109" s="135" t="str">
        <f t="shared" si="262"/>
        <v>C</v>
      </c>
      <c r="Y1109" s="39" t="str">
        <f t="shared" si="263"/>
        <v/>
      </c>
      <c r="Z1109" s="39">
        <f t="shared" si="264"/>
        <v>0</v>
      </c>
      <c r="AA1109" s="119"/>
    </row>
    <row r="1110" spans="1:27" x14ac:dyDescent="0.25">
      <c r="A1110" s="34" t="s">
        <v>3085</v>
      </c>
      <c r="B1110" s="36" t="s">
        <v>1650</v>
      </c>
      <c r="C1110" s="166" t="s">
        <v>914</v>
      </c>
      <c r="D1110" s="166">
        <v>219</v>
      </c>
      <c r="E1110" s="165" t="s">
        <v>3599</v>
      </c>
      <c r="F1110" s="167" t="s">
        <v>3599</v>
      </c>
      <c r="G1110" s="36" t="s">
        <v>165</v>
      </c>
      <c r="H1110" s="36" t="s">
        <v>235</v>
      </c>
      <c r="I1110" s="186">
        <v>2100</v>
      </c>
      <c r="J1110" s="168">
        <v>5</v>
      </c>
      <c r="K1110" s="133">
        <v>2</v>
      </c>
      <c r="L1110" s="150">
        <v>25.18</v>
      </c>
      <c r="M1110" s="133">
        <v>0</v>
      </c>
      <c r="N1110" s="133">
        <v>0</v>
      </c>
      <c r="O1110" s="130">
        <v>21</v>
      </c>
      <c r="P1110" s="37">
        <f t="shared" si="265"/>
        <v>125.9</v>
      </c>
      <c r="Q1110" s="38">
        <f t="shared" si="255"/>
        <v>260.71428571428572</v>
      </c>
      <c r="R1110" s="35">
        <f t="shared" si="256"/>
        <v>0</v>
      </c>
      <c r="S1110" s="35">
        <f t="shared" si="257"/>
        <v>0</v>
      </c>
      <c r="T1110" s="139">
        <f t="shared" si="258"/>
        <v>50.36</v>
      </c>
      <c r="U1110" s="35">
        <f t="shared" si="259"/>
        <v>528.78</v>
      </c>
      <c r="V1110" s="39" t="str">
        <f t="shared" si="260"/>
        <v>Order specific</v>
      </c>
      <c r="W1110" s="39" t="str">
        <f t="shared" si="261"/>
        <v>Order specific</v>
      </c>
      <c r="X1110" s="135" t="str">
        <f t="shared" si="262"/>
        <v>C</v>
      </c>
      <c r="Y1110" s="39" t="str">
        <f t="shared" si="263"/>
        <v/>
      </c>
      <c r="Z1110" s="39">
        <f t="shared" si="264"/>
        <v>0</v>
      </c>
      <c r="AA1110" s="119"/>
    </row>
    <row r="1111" spans="1:27" x14ac:dyDescent="0.25">
      <c r="A1111" s="34" t="s">
        <v>3086</v>
      </c>
      <c r="B1111" s="36" t="s">
        <v>1651</v>
      </c>
      <c r="C1111" s="166" t="s">
        <v>914</v>
      </c>
      <c r="D1111" s="166">
        <v>202</v>
      </c>
      <c r="E1111" s="165" t="s">
        <v>3599</v>
      </c>
      <c r="F1111" s="167" t="s">
        <v>3599</v>
      </c>
      <c r="G1111" s="36" t="s">
        <v>165</v>
      </c>
      <c r="H1111" s="36" t="s">
        <v>235</v>
      </c>
      <c r="I1111" s="186">
        <v>2100</v>
      </c>
      <c r="J1111" s="168">
        <v>10</v>
      </c>
      <c r="K1111" s="133">
        <v>0</v>
      </c>
      <c r="L1111" s="150">
        <v>286</v>
      </c>
      <c r="M1111" s="133">
        <v>0</v>
      </c>
      <c r="N1111" s="133">
        <v>0</v>
      </c>
      <c r="O1111" s="130">
        <v>76</v>
      </c>
      <c r="P1111" s="37">
        <f t="shared" si="265"/>
        <v>2860</v>
      </c>
      <c r="Q1111" s="38">
        <f t="shared" si="255"/>
        <v>24.013157894736842</v>
      </c>
      <c r="R1111" s="35">
        <f t="shared" si="256"/>
        <v>0</v>
      </c>
      <c r="S1111" s="35">
        <f t="shared" si="257"/>
        <v>0</v>
      </c>
      <c r="T1111" s="139">
        <f t="shared" si="258"/>
        <v>0</v>
      </c>
      <c r="U1111" s="35">
        <f t="shared" si="259"/>
        <v>21736</v>
      </c>
      <c r="V1111" s="39" t="str">
        <f t="shared" si="260"/>
        <v>Order specific</v>
      </c>
      <c r="W1111" s="39" t="str">
        <f t="shared" si="261"/>
        <v>Order specific</v>
      </c>
      <c r="X1111" s="135" t="str">
        <f t="shared" si="262"/>
        <v>B</v>
      </c>
      <c r="Y1111" s="39" t="str">
        <f t="shared" si="263"/>
        <v/>
      </c>
      <c r="Z1111" s="39">
        <f t="shared" si="264"/>
        <v>0</v>
      </c>
      <c r="AA1111" s="119"/>
    </row>
    <row r="1112" spans="1:27" x14ac:dyDescent="0.25">
      <c r="A1112" s="34" t="s">
        <v>3087</v>
      </c>
      <c r="B1112" s="36" t="s">
        <v>1652</v>
      </c>
      <c r="C1112" s="166" t="s">
        <v>914</v>
      </c>
      <c r="D1112" s="166">
        <v>219</v>
      </c>
      <c r="E1112" s="165" t="s">
        <v>3599</v>
      </c>
      <c r="F1112" s="167" t="s">
        <v>3599</v>
      </c>
      <c r="G1112" s="36" t="s">
        <v>165</v>
      </c>
      <c r="H1112" s="36" t="s">
        <v>235</v>
      </c>
      <c r="I1112" s="186">
        <v>2100</v>
      </c>
      <c r="J1112" s="168">
        <v>9</v>
      </c>
      <c r="K1112" s="133">
        <v>0</v>
      </c>
      <c r="L1112" s="150">
        <v>40.299999999999997</v>
      </c>
      <c r="M1112" s="133">
        <v>0</v>
      </c>
      <c r="N1112" s="133">
        <v>0</v>
      </c>
      <c r="O1112" s="130">
        <v>169</v>
      </c>
      <c r="P1112" s="37">
        <f t="shared" si="265"/>
        <v>362.7</v>
      </c>
      <c r="Q1112" s="38">
        <f t="shared" si="255"/>
        <v>21.597633136094675</v>
      </c>
      <c r="R1112" s="35">
        <f t="shared" si="256"/>
        <v>0</v>
      </c>
      <c r="S1112" s="35">
        <f t="shared" si="257"/>
        <v>0</v>
      </c>
      <c r="T1112" s="139">
        <f t="shared" si="258"/>
        <v>0</v>
      </c>
      <c r="U1112" s="35">
        <f t="shared" si="259"/>
        <v>6810.7</v>
      </c>
      <c r="V1112" s="39" t="str">
        <f t="shared" si="260"/>
        <v>Order specific</v>
      </c>
      <c r="W1112" s="39" t="str">
        <f t="shared" si="261"/>
        <v>Order specific</v>
      </c>
      <c r="X1112" s="135" t="str">
        <f t="shared" si="262"/>
        <v>C</v>
      </c>
      <c r="Y1112" s="39" t="str">
        <f t="shared" si="263"/>
        <v/>
      </c>
      <c r="Z1112" s="39">
        <f t="shared" si="264"/>
        <v>0</v>
      </c>
      <c r="AA1112" s="119"/>
    </row>
    <row r="1113" spans="1:27" x14ac:dyDescent="0.25">
      <c r="A1113" s="34" t="s">
        <v>3088</v>
      </c>
      <c r="B1113" s="36" t="s">
        <v>29</v>
      </c>
      <c r="C1113" s="166" t="s">
        <v>914</v>
      </c>
      <c r="D1113" s="166">
        <v>219</v>
      </c>
      <c r="E1113" s="165" t="s">
        <v>3599</v>
      </c>
      <c r="F1113" s="167" t="s">
        <v>3599</v>
      </c>
      <c r="G1113" s="36" t="s">
        <v>165</v>
      </c>
      <c r="H1113" s="36" t="s">
        <v>235</v>
      </c>
      <c r="I1113" s="186">
        <v>2100</v>
      </c>
      <c r="J1113" s="168">
        <v>4</v>
      </c>
      <c r="K1113" s="133">
        <v>0</v>
      </c>
      <c r="L1113" s="150">
        <v>40.299999999999997</v>
      </c>
      <c r="M1113" s="133">
        <v>0</v>
      </c>
      <c r="N1113" s="133">
        <v>0</v>
      </c>
      <c r="O1113" s="130">
        <v>66</v>
      </c>
      <c r="P1113" s="37">
        <f t="shared" si="265"/>
        <v>161.19999999999999</v>
      </c>
      <c r="Q1113" s="38">
        <f t="shared" si="255"/>
        <v>49.772727272727266</v>
      </c>
      <c r="R1113" s="35">
        <f t="shared" si="256"/>
        <v>0</v>
      </c>
      <c r="S1113" s="35">
        <f t="shared" si="257"/>
        <v>0</v>
      </c>
      <c r="T1113" s="139">
        <f t="shared" si="258"/>
        <v>0</v>
      </c>
      <c r="U1113" s="35">
        <f t="shared" si="259"/>
        <v>2659.7999999999997</v>
      </c>
      <c r="V1113" s="39" t="str">
        <f t="shared" si="260"/>
        <v>Order specific</v>
      </c>
      <c r="W1113" s="39" t="str">
        <f t="shared" si="261"/>
        <v>Order specific</v>
      </c>
      <c r="X1113" s="135" t="str">
        <f t="shared" si="262"/>
        <v>C</v>
      </c>
      <c r="Y1113" s="39" t="str">
        <f t="shared" si="263"/>
        <v/>
      </c>
      <c r="Z1113" s="39">
        <f t="shared" si="264"/>
        <v>0</v>
      </c>
      <c r="AA1113" s="119"/>
    </row>
    <row r="1114" spans="1:27" x14ac:dyDescent="0.25">
      <c r="A1114" s="34" t="s">
        <v>3089</v>
      </c>
      <c r="B1114" s="36" t="s">
        <v>1653</v>
      </c>
      <c r="C1114" s="166" t="s">
        <v>914</v>
      </c>
      <c r="D1114" s="166">
        <v>219</v>
      </c>
      <c r="E1114" s="165" t="s">
        <v>3599</v>
      </c>
      <c r="F1114" s="167" t="s">
        <v>3599</v>
      </c>
      <c r="G1114" s="36" t="s">
        <v>165</v>
      </c>
      <c r="H1114" s="36" t="s">
        <v>235</v>
      </c>
      <c r="I1114" s="186">
        <v>2100</v>
      </c>
      <c r="J1114" s="168">
        <v>13</v>
      </c>
      <c r="K1114" s="133">
        <v>0</v>
      </c>
      <c r="L1114" s="150">
        <v>40.299999999999997</v>
      </c>
      <c r="M1114" s="133">
        <v>0</v>
      </c>
      <c r="N1114" s="133">
        <v>0</v>
      </c>
      <c r="O1114" s="130">
        <v>21</v>
      </c>
      <c r="P1114" s="37">
        <f t="shared" si="265"/>
        <v>523.9</v>
      </c>
      <c r="Q1114" s="38">
        <f t="shared" si="255"/>
        <v>69.523809523809518</v>
      </c>
      <c r="R1114" s="35">
        <f t="shared" si="256"/>
        <v>0</v>
      </c>
      <c r="S1114" s="35">
        <f t="shared" si="257"/>
        <v>0</v>
      </c>
      <c r="T1114" s="139">
        <f t="shared" si="258"/>
        <v>0</v>
      </c>
      <c r="U1114" s="35">
        <f t="shared" si="259"/>
        <v>846.3</v>
      </c>
      <c r="V1114" s="39" t="str">
        <f t="shared" si="260"/>
        <v>Order specific</v>
      </c>
      <c r="W1114" s="39" t="str">
        <f t="shared" si="261"/>
        <v>Order specific</v>
      </c>
      <c r="X1114" s="135" t="str">
        <f t="shared" si="262"/>
        <v>C</v>
      </c>
      <c r="Y1114" s="39" t="str">
        <f t="shared" si="263"/>
        <v/>
      </c>
      <c r="Z1114" s="39">
        <f t="shared" si="264"/>
        <v>0</v>
      </c>
      <c r="AA1114" s="119"/>
    </row>
    <row r="1115" spans="1:27" x14ac:dyDescent="0.25">
      <c r="A1115" s="34" t="s">
        <v>3090</v>
      </c>
      <c r="B1115" s="36" t="s">
        <v>1654</v>
      </c>
      <c r="C1115" s="166" t="s">
        <v>914</v>
      </c>
      <c r="D1115" s="166">
        <v>219</v>
      </c>
      <c r="E1115" s="165" t="s">
        <v>3599</v>
      </c>
      <c r="F1115" s="167" t="s">
        <v>3599</v>
      </c>
      <c r="G1115" s="36" t="s">
        <v>165</v>
      </c>
      <c r="H1115" s="36" t="s">
        <v>235</v>
      </c>
      <c r="I1115" s="186">
        <v>2100</v>
      </c>
      <c r="J1115" s="168">
        <v>10</v>
      </c>
      <c r="K1115" s="133">
        <v>2</v>
      </c>
      <c r="L1115" s="150">
        <v>25.18</v>
      </c>
      <c r="M1115" s="133">
        <v>0</v>
      </c>
      <c r="N1115" s="133">
        <v>0</v>
      </c>
      <c r="O1115" s="130">
        <v>25</v>
      </c>
      <c r="P1115" s="37">
        <f t="shared" si="265"/>
        <v>251.8</v>
      </c>
      <c r="Q1115" s="38">
        <f t="shared" si="255"/>
        <v>189.8</v>
      </c>
      <c r="R1115" s="35">
        <f t="shared" si="256"/>
        <v>0</v>
      </c>
      <c r="S1115" s="35">
        <f t="shared" si="257"/>
        <v>0</v>
      </c>
      <c r="T1115" s="139">
        <f t="shared" si="258"/>
        <v>50.36</v>
      </c>
      <c r="U1115" s="35">
        <f t="shared" si="259"/>
        <v>629.5</v>
      </c>
      <c r="V1115" s="39" t="str">
        <f t="shared" si="260"/>
        <v>Order specific</v>
      </c>
      <c r="W1115" s="39" t="str">
        <f t="shared" si="261"/>
        <v>Order specific</v>
      </c>
      <c r="X1115" s="135" t="str">
        <f t="shared" si="262"/>
        <v>C</v>
      </c>
      <c r="Y1115" s="39" t="str">
        <f t="shared" si="263"/>
        <v/>
      </c>
      <c r="Z1115" s="39">
        <f t="shared" si="264"/>
        <v>0</v>
      </c>
      <c r="AA1115" s="119"/>
    </row>
    <row r="1116" spans="1:27" x14ac:dyDescent="0.25">
      <c r="A1116" s="34" t="s">
        <v>3091</v>
      </c>
      <c r="B1116" s="36" t="s">
        <v>1655</v>
      </c>
      <c r="C1116" s="166" t="s">
        <v>914</v>
      </c>
      <c r="D1116" s="166">
        <v>219</v>
      </c>
      <c r="E1116" s="165" t="s">
        <v>3599</v>
      </c>
      <c r="F1116" s="167" t="s">
        <v>3599</v>
      </c>
      <c r="G1116" s="36" t="s">
        <v>165</v>
      </c>
      <c r="H1116" s="36" t="s">
        <v>235</v>
      </c>
      <c r="I1116" s="186">
        <v>2100</v>
      </c>
      <c r="J1116" s="168">
        <v>8</v>
      </c>
      <c r="K1116" s="133">
        <v>5</v>
      </c>
      <c r="L1116" s="150">
        <v>40.299999999999997</v>
      </c>
      <c r="M1116" s="133">
        <v>0</v>
      </c>
      <c r="N1116" s="133">
        <v>0</v>
      </c>
      <c r="O1116" s="130">
        <v>65</v>
      </c>
      <c r="P1116" s="37">
        <f t="shared" si="265"/>
        <v>322.39999999999998</v>
      </c>
      <c r="Q1116" s="38">
        <f t="shared" si="255"/>
        <v>56.15384615384616</v>
      </c>
      <c r="R1116" s="35">
        <f t="shared" si="256"/>
        <v>0</v>
      </c>
      <c r="S1116" s="35">
        <f t="shared" si="257"/>
        <v>0</v>
      </c>
      <c r="T1116" s="139">
        <f t="shared" si="258"/>
        <v>201.5</v>
      </c>
      <c r="U1116" s="35">
        <f t="shared" si="259"/>
        <v>2619.5</v>
      </c>
      <c r="V1116" s="39" t="str">
        <f t="shared" si="260"/>
        <v>Order specific</v>
      </c>
      <c r="W1116" s="39" t="str">
        <f t="shared" si="261"/>
        <v>Order specific</v>
      </c>
      <c r="X1116" s="135" t="str">
        <f t="shared" si="262"/>
        <v>C</v>
      </c>
      <c r="Y1116" s="39" t="str">
        <f t="shared" si="263"/>
        <v/>
      </c>
      <c r="Z1116" s="39">
        <f t="shared" si="264"/>
        <v>0</v>
      </c>
      <c r="AA1116" s="119"/>
    </row>
    <row r="1117" spans="1:27" x14ac:dyDescent="0.25">
      <c r="A1117" s="34" t="s">
        <v>3092</v>
      </c>
      <c r="B1117" s="36" t="s">
        <v>1656</v>
      </c>
      <c r="C1117" s="166" t="s">
        <v>197</v>
      </c>
      <c r="D1117" s="166">
        <v>219</v>
      </c>
      <c r="E1117" s="166" t="s">
        <v>3599</v>
      </c>
      <c r="F1117" s="167" t="s">
        <v>3599</v>
      </c>
      <c r="G1117" s="36" t="s">
        <v>249</v>
      </c>
      <c r="H1117" s="36" t="s">
        <v>249</v>
      </c>
      <c r="I1117" s="186" t="s">
        <v>197</v>
      </c>
      <c r="J1117" s="168">
        <v>11</v>
      </c>
      <c r="K1117" s="133">
        <v>0</v>
      </c>
      <c r="L1117" s="150">
        <v>25.18</v>
      </c>
      <c r="M1117" s="133">
        <v>0</v>
      </c>
      <c r="N1117" s="133">
        <v>0</v>
      </c>
      <c r="O1117" s="130">
        <v>1318</v>
      </c>
      <c r="P1117" s="37">
        <f t="shared" si="265"/>
        <v>276.98</v>
      </c>
      <c r="Q1117" s="38">
        <f t="shared" si="255"/>
        <v>2.2154779969650988</v>
      </c>
      <c r="R1117" s="35">
        <f t="shared" si="256"/>
        <v>0</v>
      </c>
      <c r="S1117" s="35">
        <f t="shared" si="257"/>
        <v>0</v>
      </c>
      <c r="T1117" s="139">
        <f t="shared" si="258"/>
        <v>0</v>
      </c>
      <c r="U1117" s="35">
        <f t="shared" si="259"/>
        <v>33187.24</v>
      </c>
      <c r="V1117" s="39" t="str">
        <f t="shared" si="260"/>
        <v>&lt;15 days</v>
      </c>
      <c r="W1117" s="39">
        <f t="shared" si="261"/>
        <v>2</v>
      </c>
      <c r="X1117" s="135" t="str">
        <f t="shared" si="262"/>
        <v>C</v>
      </c>
      <c r="Y1117" s="39">
        <f t="shared" si="263"/>
        <v>14</v>
      </c>
      <c r="Z1117" s="39">
        <f t="shared" si="264"/>
        <v>0</v>
      </c>
      <c r="AA1117" s="119"/>
    </row>
    <row r="1118" spans="1:27" x14ac:dyDescent="0.25">
      <c r="A1118" s="34" t="s">
        <v>3093</v>
      </c>
      <c r="B1118" s="36" t="s">
        <v>1657</v>
      </c>
      <c r="C1118" s="166" t="s">
        <v>197</v>
      </c>
      <c r="D1118" s="166">
        <v>219</v>
      </c>
      <c r="E1118" s="166" t="s">
        <v>3599</v>
      </c>
      <c r="F1118" s="167" t="s">
        <v>3599</v>
      </c>
      <c r="G1118" s="36" t="s">
        <v>249</v>
      </c>
      <c r="H1118" s="36" t="s">
        <v>249</v>
      </c>
      <c r="I1118" s="186" t="s">
        <v>197</v>
      </c>
      <c r="J1118" s="168">
        <v>3</v>
      </c>
      <c r="K1118" s="133">
        <v>0</v>
      </c>
      <c r="L1118" s="150">
        <v>25.18</v>
      </c>
      <c r="M1118" s="133">
        <v>0</v>
      </c>
      <c r="N1118" s="133">
        <v>0</v>
      </c>
      <c r="O1118" s="130">
        <v>608</v>
      </c>
      <c r="P1118" s="37">
        <f t="shared" si="265"/>
        <v>75.539999999999992</v>
      </c>
      <c r="Q1118" s="38">
        <f t="shared" si="255"/>
        <v>6.6036184210526319</v>
      </c>
      <c r="R1118" s="35">
        <f t="shared" si="256"/>
        <v>0</v>
      </c>
      <c r="S1118" s="35">
        <f t="shared" si="257"/>
        <v>0</v>
      </c>
      <c r="T1118" s="139">
        <f t="shared" si="258"/>
        <v>0</v>
      </c>
      <c r="U1118" s="35">
        <f t="shared" si="259"/>
        <v>15309.44</v>
      </c>
      <c r="V1118" s="39" t="str">
        <f t="shared" si="260"/>
        <v>&lt;15 days</v>
      </c>
      <c r="W1118" s="39">
        <f t="shared" si="261"/>
        <v>2</v>
      </c>
      <c r="X1118" s="135" t="str">
        <f t="shared" si="262"/>
        <v>C</v>
      </c>
      <c r="Y1118" s="39">
        <f t="shared" si="263"/>
        <v>14</v>
      </c>
      <c r="Z1118" s="39">
        <f t="shared" si="264"/>
        <v>0</v>
      </c>
      <c r="AA1118" s="119"/>
    </row>
    <row r="1119" spans="1:27" x14ac:dyDescent="0.25">
      <c r="A1119" s="34" t="s">
        <v>3094</v>
      </c>
      <c r="B1119" s="36" t="s">
        <v>1658</v>
      </c>
      <c r="C1119" s="166" t="s">
        <v>1058</v>
      </c>
      <c r="D1119" s="166">
        <v>212</v>
      </c>
      <c r="E1119" s="165" t="s">
        <v>3599</v>
      </c>
      <c r="F1119" s="167" t="s">
        <v>3599</v>
      </c>
      <c r="G1119" s="36" t="s">
        <v>165</v>
      </c>
      <c r="H1119" s="36" t="s">
        <v>235</v>
      </c>
      <c r="I1119" s="186">
        <v>2100</v>
      </c>
      <c r="J1119" s="168">
        <v>5</v>
      </c>
      <c r="K1119" s="133">
        <v>0</v>
      </c>
      <c r="L1119" s="150">
        <v>296</v>
      </c>
      <c r="M1119" s="133">
        <v>0</v>
      </c>
      <c r="N1119" s="133">
        <v>0</v>
      </c>
      <c r="O1119" s="130">
        <v>0</v>
      </c>
      <c r="P1119" s="37">
        <f t="shared" si="265"/>
        <v>1480</v>
      </c>
      <c r="Q1119" s="38" t="str">
        <f t="shared" si="255"/>
        <v/>
      </c>
      <c r="R1119" s="35">
        <f t="shared" si="256"/>
        <v>0</v>
      </c>
      <c r="S1119" s="35">
        <f t="shared" si="257"/>
        <v>0</v>
      </c>
      <c r="T1119" s="139">
        <f t="shared" si="258"/>
        <v>0</v>
      </c>
      <c r="U1119" s="35">
        <f t="shared" si="259"/>
        <v>0</v>
      </c>
      <c r="V1119" s="39" t="str">
        <f t="shared" si="260"/>
        <v>Order specific</v>
      </c>
      <c r="W1119" s="39" t="str">
        <f t="shared" si="261"/>
        <v>Order specific</v>
      </c>
      <c r="X1119" s="135" t="str">
        <f t="shared" si="262"/>
        <v>B</v>
      </c>
      <c r="Y1119" s="39" t="str">
        <f t="shared" si="263"/>
        <v/>
      </c>
      <c r="Z1119" s="39">
        <f t="shared" si="264"/>
        <v>0</v>
      </c>
      <c r="AA1119" s="119"/>
    </row>
    <row r="1120" spans="1:27" x14ac:dyDescent="0.25">
      <c r="A1120" s="34" t="s">
        <v>3095</v>
      </c>
      <c r="B1120" s="36" t="s">
        <v>1659</v>
      </c>
      <c r="C1120" s="166" t="s">
        <v>914</v>
      </c>
      <c r="D1120" s="166">
        <v>202</v>
      </c>
      <c r="E1120" s="165" t="s">
        <v>3599</v>
      </c>
      <c r="F1120" s="167" t="s">
        <v>3599</v>
      </c>
      <c r="G1120" s="36" t="s">
        <v>165</v>
      </c>
      <c r="H1120" s="36" t="s">
        <v>235</v>
      </c>
      <c r="I1120" s="186">
        <v>2100</v>
      </c>
      <c r="J1120" s="168">
        <v>39</v>
      </c>
      <c r="K1120" s="133">
        <v>0</v>
      </c>
      <c r="L1120" s="150">
        <v>28.5</v>
      </c>
      <c r="M1120" s="133">
        <v>0</v>
      </c>
      <c r="N1120" s="133">
        <v>0</v>
      </c>
      <c r="O1120" s="130">
        <v>60</v>
      </c>
      <c r="P1120" s="37">
        <f t="shared" si="265"/>
        <v>1111.5</v>
      </c>
      <c r="Q1120" s="38">
        <f t="shared" si="255"/>
        <v>30.416666666666664</v>
      </c>
      <c r="R1120" s="35">
        <f t="shared" si="256"/>
        <v>0</v>
      </c>
      <c r="S1120" s="35">
        <f t="shared" si="257"/>
        <v>0</v>
      </c>
      <c r="T1120" s="139">
        <f t="shared" si="258"/>
        <v>0</v>
      </c>
      <c r="U1120" s="35">
        <f t="shared" si="259"/>
        <v>1710</v>
      </c>
      <c r="V1120" s="39" t="str">
        <f t="shared" si="260"/>
        <v>Order specific</v>
      </c>
      <c r="W1120" s="39" t="str">
        <f t="shared" si="261"/>
        <v>Order specific</v>
      </c>
      <c r="X1120" s="135" t="str">
        <f t="shared" si="262"/>
        <v>B</v>
      </c>
      <c r="Y1120" s="39" t="str">
        <f t="shared" si="263"/>
        <v/>
      </c>
      <c r="Z1120" s="39">
        <f t="shared" si="264"/>
        <v>0</v>
      </c>
      <c r="AA1120" s="119"/>
    </row>
    <row r="1121" spans="1:27" x14ac:dyDescent="0.25">
      <c r="A1121" s="34" t="s">
        <v>3096</v>
      </c>
      <c r="B1121" s="36" t="s">
        <v>1660</v>
      </c>
      <c r="C1121" s="166" t="s">
        <v>1058</v>
      </c>
      <c r="D1121" s="166">
        <v>105</v>
      </c>
      <c r="E1121" s="165" t="s">
        <v>3599</v>
      </c>
      <c r="F1121" s="167" t="s">
        <v>3599</v>
      </c>
      <c r="G1121" s="36" t="s">
        <v>165</v>
      </c>
      <c r="H1121" s="36" t="s">
        <v>235</v>
      </c>
      <c r="I1121" s="186">
        <v>2100</v>
      </c>
      <c r="J1121" s="168">
        <v>2</v>
      </c>
      <c r="K1121" s="133">
        <v>0</v>
      </c>
      <c r="L1121" s="150">
        <v>38</v>
      </c>
      <c r="M1121" s="133">
        <v>0</v>
      </c>
      <c r="N1121" s="133">
        <v>0</v>
      </c>
      <c r="O1121" s="130">
        <v>0</v>
      </c>
      <c r="P1121" s="37">
        <f t="shared" si="265"/>
        <v>76</v>
      </c>
      <c r="Q1121" s="38" t="str">
        <f t="shared" si="255"/>
        <v/>
      </c>
      <c r="R1121" s="35">
        <f t="shared" si="256"/>
        <v>0</v>
      </c>
      <c r="S1121" s="35">
        <f t="shared" si="257"/>
        <v>0</v>
      </c>
      <c r="T1121" s="139">
        <f t="shared" si="258"/>
        <v>0</v>
      </c>
      <c r="U1121" s="35">
        <f t="shared" si="259"/>
        <v>0</v>
      </c>
      <c r="V1121" s="39" t="str">
        <f t="shared" si="260"/>
        <v>Order specific</v>
      </c>
      <c r="W1121" s="39" t="str">
        <f t="shared" si="261"/>
        <v>Order specific</v>
      </c>
      <c r="X1121" s="135" t="str">
        <f t="shared" si="262"/>
        <v>C</v>
      </c>
      <c r="Y1121" s="39" t="str">
        <f t="shared" si="263"/>
        <v/>
      </c>
      <c r="Z1121" s="39">
        <f t="shared" si="264"/>
        <v>0</v>
      </c>
      <c r="AA1121" s="119"/>
    </row>
    <row r="1122" spans="1:27" x14ac:dyDescent="0.25">
      <c r="A1122" s="34" t="s">
        <v>3097</v>
      </c>
      <c r="B1122" s="36" t="s">
        <v>1661</v>
      </c>
      <c r="C1122" s="166" t="s">
        <v>914</v>
      </c>
      <c r="D1122" s="166">
        <v>202</v>
      </c>
      <c r="E1122" s="165" t="s">
        <v>3599</v>
      </c>
      <c r="F1122" s="167" t="s">
        <v>3599</v>
      </c>
      <c r="G1122" s="36" t="s">
        <v>165</v>
      </c>
      <c r="H1122" s="36" t="s">
        <v>235</v>
      </c>
      <c r="I1122" s="186">
        <v>2100</v>
      </c>
      <c r="J1122" s="168">
        <v>1</v>
      </c>
      <c r="K1122" s="133">
        <v>0</v>
      </c>
      <c r="L1122" s="150">
        <v>286</v>
      </c>
      <c r="M1122" s="133">
        <v>0</v>
      </c>
      <c r="N1122" s="133">
        <v>0</v>
      </c>
      <c r="O1122" s="130">
        <v>64</v>
      </c>
      <c r="P1122" s="37">
        <f t="shared" si="265"/>
        <v>286</v>
      </c>
      <c r="Q1122" s="38">
        <f t="shared" si="255"/>
        <v>11.40625</v>
      </c>
      <c r="R1122" s="35">
        <f t="shared" si="256"/>
        <v>0</v>
      </c>
      <c r="S1122" s="35">
        <f t="shared" si="257"/>
        <v>0</v>
      </c>
      <c r="T1122" s="139">
        <f t="shared" si="258"/>
        <v>0</v>
      </c>
      <c r="U1122" s="35">
        <f t="shared" si="259"/>
        <v>18304</v>
      </c>
      <c r="V1122" s="39" t="str">
        <f t="shared" si="260"/>
        <v>Order specific</v>
      </c>
      <c r="W1122" s="39" t="str">
        <f t="shared" si="261"/>
        <v>Order specific</v>
      </c>
      <c r="X1122" s="135" t="str">
        <f t="shared" si="262"/>
        <v>C</v>
      </c>
      <c r="Y1122" s="39" t="str">
        <f t="shared" si="263"/>
        <v/>
      </c>
      <c r="Z1122" s="39">
        <f t="shared" si="264"/>
        <v>0</v>
      </c>
      <c r="AA1122" s="119"/>
    </row>
    <row r="1123" spans="1:27" x14ac:dyDescent="0.25">
      <c r="A1123" s="34" t="s">
        <v>3098</v>
      </c>
      <c r="B1123" s="36" t="s">
        <v>44</v>
      </c>
      <c r="C1123" s="166" t="s">
        <v>197</v>
      </c>
      <c r="D1123" s="166">
        <v>219</v>
      </c>
      <c r="E1123" s="166" t="s">
        <v>3599</v>
      </c>
      <c r="F1123" s="167" t="s">
        <v>3599</v>
      </c>
      <c r="G1123" s="36" t="s">
        <v>249</v>
      </c>
      <c r="H1123" s="36" t="s">
        <v>249</v>
      </c>
      <c r="I1123" s="186" t="s">
        <v>197</v>
      </c>
      <c r="J1123" s="168">
        <v>203</v>
      </c>
      <c r="K1123" s="133">
        <v>0</v>
      </c>
      <c r="L1123" s="150">
        <v>41.4</v>
      </c>
      <c r="M1123" s="133">
        <v>0</v>
      </c>
      <c r="N1123" s="133">
        <v>0</v>
      </c>
      <c r="O1123" s="130">
        <v>13109</v>
      </c>
      <c r="P1123" s="37">
        <f t="shared" si="265"/>
        <v>8404.1999999999989</v>
      </c>
      <c r="Q1123" s="38">
        <f t="shared" si="255"/>
        <v>2.7843466320848272E-2</v>
      </c>
      <c r="R1123" s="35">
        <f t="shared" si="256"/>
        <v>0</v>
      </c>
      <c r="S1123" s="35">
        <f t="shared" si="257"/>
        <v>0</v>
      </c>
      <c r="T1123" s="139">
        <f t="shared" si="258"/>
        <v>0</v>
      </c>
      <c r="U1123" s="35">
        <f t="shared" si="259"/>
        <v>542712.6</v>
      </c>
      <c r="V1123" s="39" t="str">
        <f t="shared" si="260"/>
        <v>&lt;15 days</v>
      </c>
      <c r="W1123" s="39">
        <f t="shared" si="261"/>
        <v>1</v>
      </c>
      <c r="X1123" s="135" t="str">
        <f t="shared" si="262"/>
        <v>A</v>
      </c>
      <c r="Y1123" s="39">
        <f t="shared" si="263"/>
        <v>7</v>
      </c>
      <c r="Z1123" s="39">
        <f t="shared" si="264"/>
        <v>0</v>
      </c>
      <c r="AA1123" s="119"/>
    </row>
    <row r="1124" spans="1:27" x14ac:dyDescent="0.25">
      <c r="A1124" s="34" t="s">
        <v>3099</v>
      </c>
      <c r="B1124" s="36" t="s">
        <v>45</v>
      </c>
      <c r="C1124" s="166" t="s">
        <v>197</v>
      </c>
      <c r="D1124" s="166">
        <v>219</v>
      </c>
      <c r="E1124" s="166" t="s">
        <v>3599</v>
      </c>
      <c r="F1124" s="167" t="s">
        <v>3599</v>
      </c>
      <c r="G1124" s="36" t="s">
        <v>249</v>
      </c>
      <c r="H1124" s="36" t="s">
        <v>249</v>
      </c>
      <c r="I1124" s="186" t="s">
        <v>197</v>
      </c>
      <c r="J1124" s="168">
        <v>30</v>
      </c>
      <c r="K1124" s="133">
        <v>0</v>
      </c>
      <c r="L1124" s="150">
        <v>52.2</v>
      </c>
      <c r="M1124" s="133">
        <v>0</v>
      </c>
      <c r="N1124" s="133">
        <v>0</v>
      </c>
      <c r="O1124" s="130">
        <v>3177</v>
      </c>
      <c r="P1124" s="37">
        <f t="shared" si="265"/>
        <v>1566</v>
      </c>
      <c r="Q1124" s="38">
        <f t="shared" si="255"/>
        <v>23.322316650928549</v>
      </c>
      <c r="R1124" s="35">
        <f t="shared" si="256"/>
        <v>0</v>
      </c>
      <c r="S1124" s="35">
        <f t="shared" si="257"/>
        <v>0</v>
      </c>
      <c r="T1124" s="139">
        <f t="shared" si="258"/>
        <v>0</v>
      </c>
      <c r="U1124" s="35">
        <f t="shared" si="259"/>
        <v>165839.40000000002</v>
      </c>
      <c r="V1124" s="39" t="str">
        <f t="shared" si="260"/>
        <v>&lt;30 days</v>
      </c>
      <c r="W1124" s="39">
        <f t="shared" si="261"/>
        <v>2</v>
      </c>
      <c r="X1124" s="135" t="str">
        <f t="shared" si="262"/>
        <v>B</v>
      </c>
      <c r="Y1124" s="39">
        <f t="shared" si="263"/>
        <v>14</v>
      </c>
      <c r="Z1124" s="39">
        <f t="shared" si="264"/>
        <v>413.13106849315074</v>
      </c>
      <c r="AA1124" s="119"/>
    </row>
    <row r="1125" spans="1:27" x14ac:dyDescent="0.25">
      <c r="A1125" s="34" t="s">
        <v>3100</v>
      </c>
      <c r="B1125" s="36" t="s">
        <v>1662</v>
      </c>
      <c r="C1125" s="166" t="s">
        <v>243</v>
      </c>
      <c r="D1125" s="166">
        <v>212</v>
      </c>
      <c r="E1125" s="166" t="s">
        <v>3599</v>
      </c>
      <c r="F1125" s="167" t="s">
        <v>3599</v>
      </c>
      <c r="G1125" s="36" t="s">
        <v>244</v>
      </c>
      <c r="H1125" s="36" t="s">
        <v>2370</v>
      </c>
      <c r="I1125" s="186">
        <v>2600</v>
      </c>
      <c r="J1125" s="168">
        <v>615</v>
      </c>
      <c r="K1125" s="133">
        <v>1000</v>
      </c>
      <c r="L1125" s="150">
        <v>0.82</v>
      </c>
      <c r="M1125" s="133">
        <v>0</v>
      </c>
      <c r="N1125" s="133">
        <v>200</v>
      </c>
      <c r="O1125" s="130">
        <v>9879</v>
      </c>
      <c r="P1125" s="37">
        <f t="shared" si="265"/>
        <v>504.29999999999995</v>
      </c>
      <c r="Q1125" s="38">
        <f t="shared" si="255"/>
        <v>1.108411782569086</v>
      </c>
      <c r="R1125" s="35">
        <f t="shared" si="256"/>
        <v>0</v>
      </c>
      <c r="S1125" s="35">
        <f t="shared" si="257"/>
        <v>82</v>
      </c>
      <c r="T1125" s="139">
        <f t="shared" si="258"/>
        <v>820</v>
      </c>
      <c r="U1125" s="35">
        <f t="shared" si="259"/>
        <v>8100.78</v>
      </c>
      <c r="V1125" s="39" t="str">
        <f t="shared" si="260"/>
        <v>&lt;15 days</v>
      </c>
      <c r="W1125" s="39">
        <f t="shared" si="261"/>
        <v>3</v>
      </c>
      <c r="X1125" s="135" t="str">
        <f t="shared" si="262"/>
        <v>C</v>
      </c>
      <c r="Y1125" s="39">
        <f t="shared" si="263"/>
        <v>21</v>
      </c>
      <c r="Z1125" s="39">
        <f t="shared" si="264"/>
        <v>0</v>
      </c>
      <c r="AA1125" s="119"/>
    </row>
    <row r="1126" spans="1:27" x14ac:dyDescent="0.25">
      <c r="A1126" s="34" t="s">
        <v>3101</v>
      </c>
      <c r="B1126" s="36" t="s">
        <v>1663</v>
      </c>
      <c r="C1126" s="166" t="s">
        <v>243</v>
      </c>
      <c r="D1126" s="166">
        <v>212</v>
      </c>
      <c r="E1126" s="166" t="s">
        <v>3599</v>
      </c>
      <c r="F1126" s="167" t="s">
        <v>3599</v>
      </c>
      <c r="G1126" s="36" t="s">
        <v>244</v>
      </c>
      <c r="H1126" s="36" t="s">
        <v>2370</v>
      </c>
      <c r="I1126" s="186">
        <v>2600</v>
      </c>
      <c r="J1126" s="168">
        <v>625</v>
      </c>
      <c r="K1126" s="133">
        <v>1000</v>
      </c>
      <c r="L1126" s="150">
        <v>1.27</v>
      </c>
      <c r="M1126" s="133">
        <v>0</v>
      </c>
      <c r="N1126" s="133">
        <v>200</v>
      </c>
      <c r="O1126" s="130">
        <v>3439</v>
      </c>
      <c r="P1126" s="37">
        <f t="shared" si="265"/>
        <v>793.75</v>
      </c>
      <c r="Q1126" s="38">
        <f t="shared" si="255"/>
        <v>65.273335271881365</v>
      </c>
      <c r="R1126" s="35">
        <f t="shared" si="256"/>
        <v>0</v>
      </c>
      <c r="S1126" s="35">
        <f t="shared" si="257"/>
        <v>127</v>
      </c>
      <c r="T1126" s="139">
        <f t="shared" si="258"/>
        <v>1270</v>
      </c>
      <c r="U1126" s="35">
        <f t="shared" si="259"/>
        <v>4367.53</v>
      </c>
      <c r="V1126" s="39" t="str">
        <f t="shared" si="260"/>
        <v>&lt;90 days</v>
      </c>
      <c r="W1126" s="39">
        <f t="shared" si="261"/>
        <v>3</v>
      </c>
      <c r="X1126" s="135" t="str">
        <f t="shared" si="262"/>
        <v>C</v>
      </c>
      <c r="Y1126" s="39">
        <f t="shared" si="263"/>
        <v>21</v>
      </c>
      <c r="Z1126" s="39">
        <f t="shared" si="264"/>
        <v>355.33182759772808</v>
      </c>
      <c r="AA1126" s="119"/>
    </row>
    <row r="1127" spans="1:27" x14ac:dyDescent="0.25">
      <c r="A1127" s="34" t="s">
        <v>3102</v>
      </c>
      <c r="B1127" s="36" t="s">
        <v>1664</v>
      </c>
      <c r="C1127" s="166" t="s">
        <v>914</v>
      </c>
      <c r="D1127" s="166">
        <v>212</v>
      </c>
      <c r="E1127" s="165" t="s">
        <v>3599</v>
      </c>
      <c r="F1127" s="167" t="s">
        <v>3599</v>
      </c>
      <c r="G1127" s="36" t="s">
        <v>165</v>
      </c>
      <c r="H1127" s="36" t="s">
        <v>235</v>
      </c>
      <c r="I1127" s="186">
        <v>2100</v>
      </c>
      <c r="J1127" s="168">
        <v>15</v>
      </c>
      <c r="K1127" s="133">
        <v>5</v>
      </c>
      <c r="L1127" s="150">
        <v>2.5</v>
      </c>
      <c r="M1127" s="133">
        <v>0</v>
      </c>
      <c r="N1127" s="133">
        <v>0</v>
      </c>
      <c r="O1127" s="130">
        <v>6</v>
      </c>
      <c r="P1127" s="37">
        <f t="shared" si="265"/>
        <v>37.5</v>
      </c>
      <c r="Q1127" s="38">
        <f t="shared" si="255"/>
        <v>38020.833333333336</v>
      </c>
      <c r="R1127" s="35">
        <f t="shared" si="256"/>
        <v>0</v>
      </c>
      <c r="S1127" s="35">
        <f t="shared" si="257"/>
        <v>0</v>
      </c>
      <c r="T1127" s="139">
        <f t="shared" si="258"/>
        <v>12.5</v>
      </c>
      <c r="U1127" s="35">
        <f t="shared" si="259"/>
        <v>15</v>
      </c>
      <c r="V1127" s="39" t="str">
        <f t="shared" si="260"/>
        <v>Order specific</v>
      </c>
      <c r="W1127" s="39" t="str">
        <f t="shared" si="261"/>
        <v>Order specific</v>
      </c>
      <c r="X1127" s="135" t="str">
        <f t="shared" si="262"/>
        <v>C</v>
      </c>
      <c r="Y1127" s="39" t="str">
        <f t="shared" si="263"/>
        <v/>
      </c>
      <c r="Z1127" s="39">
        <f t="shared" si="264"/>
        <v>0</v>
      </c>
      <c r="AA1127" s="119"/>
    </row>
    <row r="1128" spans="1:27" x14ac:dyDescent="0.25">
      <c r="A1128" s="34" t="s">
        <v>3103</v>
      </c>
      <c r="B1128" s="36" t="s">
        <v>1666</v>
      </c>
      <c r="C1128" s="166" t="s">
        <v>197</v>
      </c>
      <c r="D1128" s="166">
        <v>212</v>
      </c>
      <c r="E1128" s="166" t="s">
        <v>3599</v>
      </c>
      <c r="F1128" s="167" t="s">
        <v>3599</v>
      </c>
      <c r="G1128" s="36" t="s">
        <v>249</v>
      </c>
      <c r="H1128" s="36" t="s">
        <v>249</v>
      </c>
      <c r="I1128" s="186" t="s">
        <v>197</v>
      </c>
      <c r="J1128" s="168">
        <v>511</v>
      </c>
      <c r="K1128" s="133">
        <v>0</v>
      </c>
      <c r="L1128" s="150">
        <v>23</v>
      </c>
      <c r="M1128" s="133">
        <v>0</v>
      </c>
      <c r="N1128" s="133">
        <v>0</v>
      </c>
      <c r="O1128" s="130">
        <v>15925</v>
      </c>
      <c r="P1128" s="37">
        <f t="shared" si="265"/>
        <v>11753</v>
      </c>
      <c r="Q1128" s="38">
        <f t="shared" si="255"/>
        <v>0.34379905808477235</v>
      </c>
      <c r="R1128" s="35">
        <f t="shared" si="256"/>
        <v>0</v>
      </c>
      <c r="S1128" s="35">
        <f t="shared" si="257"/>
        <v>0</v>
      </c>
      <c r="T1128" s="139">
        <f t="shared" si="258"/>
        <v>0</v>
      </c>
      <c r="U1128" s="35">
        <f t="shared" si="259"/>
        <v>366275</v>
      </c>
      <c r="V1128" s="39" t="str">
        <f t="shared" si="260"/>
        <v>&lt;15 days</v>
      </c>
      <c r="W1128" s="39">
        <f t="shared" si="261"/>
        <v>1</v>
      </c>
      <c r="X1128" s="135" t="str">
        <f t="shared" si="262"/>
        <v>A</v>
      </c>
      <c r="Y1128" s="39">
        <f t="shared" si="263"/>
        <v>7</v>
      </c>
      <c r="Z1128" s="39">
        <f t="shared" si="264"/>
        <v>0</v>
      </c>
      <c r="AA1128" s="119"/>
    </row>
    <row r="1129" spans="1:27" x14ac:dyDescent="0.25">
      <c r="A1129" s="34" t="s">
        <v>3104</v>
      </c>
      <c r="B1129" s="36" t="s">
        <v>1667</v>
      </c>
      <c r="C1129" s="166" t="s">
        <v>197</v>
      </c>
      <c r="D1129" s="166">
        <v>212</v>
      </c>
      <c r="E1129" s="166" t="s">
        <v>3599</v>
      </c>
      <c r="F1129" s="167" t="s">
        <v>3599</v>
      </c>
      <c r="G1129" s="36" t="s">
        <v>249</v>
      </c>
      <c r="H1129" s="36" t="s">
        <v>249</v>
      </c>
      <c r="I1129" s="186" t="s">
        <v>197</v>
      </c>
      <c r="J1129" s="168">
        <v>27</v>
      </c>
      <c r="K1129" s="133">
        <v>0</v>
      </c>
      <c r="L1129" s="150">
        <v>90.1</v>
      </c>
      <c r="M1129" s="133">
        <v>0</v>
      </c>
      <c r="N1129" s="133">
        <v>0</v>
      </c>
      <c r="O1129" s="130">
        <v>2174</v>
      </c>
      <c r="P1129" s="37">
        <f t="shared" si="265"/>
        <v>2432.6999999999998</v>
      </c>
      <c r="Q1129" s="38">
        <f t="shared" si="255"/>
        <v>85.793468261269552</v>
      </c>
      <c r="R1129" s="35">
        <f t="shared" si="256"/>
        <v>0</v>
      </c>
      <c r="S1129" s="35">
        <f t="shared" si="257"/>
        <v>0</v>
      </c>
      <c r="T1129" s="139">
        <f t="shared" si="258"/>
        <v>0</v>
      </c>
      <c r="U1129" s="35">
        <f t="shared" si="259"/>
        <v>195877.4</v>
      </c>
      <c r="V1129" s="39" t="str">
        <f t="shared" si="260"/>
        <v>&lt;90 days</v>
      </c>
      <c r="W1129" s="39">
        <f t="shared" si="261"/>
        <v>1</v>
      </c>
      <c r="X1129" s="135" t="str">
        <f t="shared" si="262"/>
        <v>B</v>
      </c>
      <c r="Y1129" s="39">
        <f t="shared" si="263"/>
        <v>7</v>
      </c>
      <c r="Z1129" s="39">
        <f t="shared" si="264"/>
        <v>1474.5804887220868</v>
      </c>
      <c r="AA1129" s="119"/>
    </row>
    <row r="1130" spans="1:27" x14ac:dyDescent="0.25">
      <c r="A1130" s="34" t="s">
        <v>3105</v>
      </c>
      <c r="B1130" s="36" t="s">
        <v>1668</v>
      </c>
      <c r="C1130" s="166" t="s">
        <v>197</v>
      </c>
      <c r="D1130" s="166">
        <v>212</v>
      </c>
      <c r="E1130" s="166" t="s">
        <v>3599</v>
      </c>
      <c r="F1130" s="167" t="s">
        <v>3599</v>
      </c>
      <c r="G1130" s="36" t="s">
        <v>249</v>
      </c>
      <c r="H1130" s="36" t="s">
        <v>249</v>
      </c>
      <c r="I1130" s="186" t="s">
        <v>197</v>
      </c>
      <c r="J1130" s="168">
        <v>42</v>
      </c>
      <c r="K1130" s="133">
        <v>0</v>
      </c>
      <c r="L1130" s="150">
        <v>79.7</v>
      </c>
      <c r="M1130" s="133">
        <v>0</v>
      </c>
      <c r="N1130" s="133">
        <v>0</v>
      </c>
      <c r="O1130" s="130">
        <v>1590</v>
      </c>
      <c r="P1130" s="37">
        <f t="shared" si="265"/>
        <v>3347.4</v>
      </c>
      <c r="Q1130" s="38">
        <f t="shared" si="255"/>
        <v>6.1981132075471699</v>
      </c>
      <c r="R1130" s="35">
        <f t="shared" si="256"/>
        <v>0</v>
      </c>
      <c r="S1130" s="35">
        <f t="shared" si="257"/>
        <v>0</v>
      </c>
      <c r="T1130" s="139">
        <f t="shared" si="258"/>
        <v>0</v>
      </c>
      <c r="U1130" s="35">
        <f t="shared" si="259"/>
        <v>126723</v>
      </c>
      <c r="V1130" s="39" t="str">
        <f t="shared" si="260"/>
        <v>&lt;15 days</v>
      </c>
      <c r="W1130" s="39">
        <f t="shared" si="261"/>
        <v>2</v>
      </c>
      <c r="X1130" s="135" t="str">
        <f t="shared" si="262"/>
        <v>B</v>
      </c>
      <c r="Y1130" s="39">
        <f t="shared" si="263"/>
        <v>14</v>
      </c>
      <c r="Z1130" s="39">
        <f t="shared" si="264"/>
        <v>0</v>
      </c>
      <c r="AA1130" s="119"/>
    </row>
    <row r="1131" spans="1:27" x14ac:dyDescent="0.25">
      <c r="A1131" s="34" t="s">
        <v>3106</v>
      </c>
      <c r="B1131" s="36" t="s">
        <v>1669</v>
      </c>
      <c r="C1131" s="166" t="s">
        <v>1058</v>
      </c>
      <c r="D1131" s="166">
        <v>212</v>
      </c>
      <c r="E1131" s="165" t="s">
        <v>3599</v>
      </c>
      <c r="F1131" s="167" t="s">
        <v>3599</v>
      </c>
      <c r="G1131" s="36" t="s">
        <v>165</v>
      </c>
      <c r="H1131" s="36" t="s">
        <v>235</v>
      </c>
      <c r="I1131" s="186">
        <v>2100</v>
      </c>
      <c r="J1131" s="168">
        <v>6</v>
      </c>
      <c r="K1131" s="133">
        <v>0</v>
      </c>
      <c r="L1131" s="150">
        <v>99</v>
      </c>
      <c r="M1131" s="133">
        <v>0</v>
      </c>
      <c r="N1131" s="133">
        <v>0</v>
      </c>
      <c r="O1131" s="130">
        <v>35</v>
      </c>
      <c r="P1131" s="37">
        <f t="shared" si="265"/>
        <v>594</v>
      </c>
      <c r="Q1131" s="38">
        <f t="shared" si="255"/>
        <v>438</v>
      </c>
      <c r="R1131" s="35">
        <f t="shared" si="256"/>
        <v>0</v>
      </c>
      <c r="S1131" s="35">
        <f t="shared" si="257"/>
        <v>0</v>
      </c>
      <c r="T1131" s="139">
        <f t="shared" si="258"/>
        <v>0</v>
      </c>
      <c r="U1131" s="35">
        <f t="shared" si="259"/>
        <v>3465</v>
      </c>
      <c r="V1131" s="39" t="str">
        <f t="shared" si="260"/>
        <v>Order specific</v>
      </c>
      <c r="W1131" s="39" t="str">
        <f t="shared" si="261"/>
        <v>Order specific</v>
      </c>
      <c r="X1131" s="135" t="str">
        <f t="shared" si="262"/>
        <v>C</v>
      </c>
      <c r="Y1131" s="39" t="str">
        <f t="shared" si="263"/>
        <v/>
      </c>
      <c r="Z1131" s="39">
        <f t="shared" si="264"/>
        <v>0</v>
      </c>
      <c r="AA1131" s="119"/>
    </row>
    <row r="1132" spans="1:27" x14ac:dyDescent="0.25">
      <c r="A1132" s="34" t="s">
        <v>3107</v>
      </c>
      <c r="B1132" s="36" t="s">
        <v>1670</v>
      </c>
      <c r="C1132" s="166" t="s">
        <v>243</v>
      </c>
      <c r="D1132" s="166">
        <v>212</v>
      </c>
      <c r="E1132" s="166" t="s">
        <v>3599</v>
      </c>
      <c r="F1132" s="167" t="s">
        <v>3599</v>
      </c>
      <c r="G1132" s="36" t="s">
        <v>244</v>
      </c>
      <c r="H1132" s="36" t="s">
        <v>2370</v>
      </c>
      <c r="I1132" s="186">
        <v>2600</v>
      </c>
      <c r="J1132" s="168">
        <v>1220</v>
      </c>
      <c r="K1132" s="133">
        <v>2500</v>
      </c>
      <c r="L1132" s="150">
        <v>1.41</v>
      </c>
      <c r="M1132" s="133">
        <v>0</v>
      </c>
      <c r="N1132" s="133">
        <v>500</v>
      </c>
      <c r="O1132" s="130">
        <v>32616</v>
      </c>
      <c r="P1132" s="37">
        <f t="shared" si="265"/>
        <v>1720.1999999999998</v>
      </c>
      <c r="Q1132" s="38">
        <f t="shared" si="255"/>
        <v>6.714495952906549E-2</v>
      </c>
      <c r="R1132" s="35">
        <f t="shared" si="256"/>
        <v>0</v>
      </c>
      <c r="S1132" s="35">
        <f t="shared" si="257"/>
        <v>352.5</v>
      </c>
      <c r="T1132" s="139">
        <f t="shared" si="258"/>
        <v>3525</v>
      </c>
      <c r="U1132" s="35">
        <f t="shared" si="259"/>
        <v>45988.56</v>
      </c>
      <c r="V1132" s="39" t="str">
        <f t="shared" si="260"/>
        <v>&lt;15 days</v>
      </c>
      <c r="W1132" s="39">
        <f t="shared" si="261"/>
        <v>2</v>
      </c>
      <c r="X1132" s="135" t="str">
        <f t="shared" si="262"/>
        <v>B</v>
      </c>
      <c r="Y1132" s="39">
        <f t="shared" si="263"/>
        <v>14</v>
      </c>
      <c r="Z1132" s="39">
        <f t="shared" si="264"/>
        <v>0</v>
      </c>
      <c r="AA1132" s="119"/>
    </row>
    <row r="1133" spans="1:27" x14ac:dyDescent="0.25">
      <c r="A1133" s="34" t="s">
        <v>3108</v>
      </c>
      <c r="B1133" s="36" t="s">
        <v>1671</v>
      </c>
      <c r="C1133" s="166" t="s">
        <v>243</v>
      </c>
      <c r="D1133" s="166">
        <v>212</v>
      </c>
      <c r="E1133" s="166" t="s">
        <v>3599</v>
      </c>
      <c r="F1133" s="167" t="s">
        <v>3599</v>
      </c>
      <c r="G1133" s="36" t="s">
        <v>244</v>
      </c>
      <c r="H1133" s="36" t="s">
        <v>2370</v>
      </c>
      <c r="I1133" s="186">
        <v>2600</v>
      </c>
      <c r="J1133" s="168">
        <v>946</v>
      </c>
      <c r="K1133" s="133">
        <v>800</v>
      </c>
      <c r="L1133" s="150">
        <v>1.68</v>
      </c>
      <c r="M1133" s="133">
        <v>0</v>
      </c>
      <c r="N1133" s="133">
        <v>200</v>
      </c>
      <c r="O1133" s="130">
        <v>12014</v>
      </c>
      <c r="P1133" s="37">
        <f t="shared" si="265"/>
        <v>1589.28</v>
      </c>
      <c r="Q1133" s="38">
        <f t="shared" si="255"/>
        <v>37.065090727484602</v>
      </c>
      <c r="R1133" s="35">
        <f t="shared" si="256"/>
        <v>0</v>
      </c>
      <c r="S1133" s="35">
        <f t="shared" si="257"/>
        <v>168</v>
      </c>
      <c r="T1133" s="139">
        <f t="shared" si="258"/>
        <v>1344</v>
      </c>
      <c r="U1133" s="35">
        <f t="shared" si="259"/>
        <v>20183.52</v>
      </c>
      <c r="V1133" s="39" t="str">
        <f t="shared" si="260"/>
        <v>&lt;90 days</v>
      </c>
      <c r="W1133" s="39">
        <f t="shared" si="261"/>
        <v>2</v>
      </c>
      <c r="X1133" s="135" t="str">
        <f t="shared" si="262"/>
        <v>B</v>
      </c>
      <c r="Y1133" s="39">
        <f t="shared" si="263"/>
        <v>14</v>
      </c>
      <c r="Z1133" s="39">
        <f t="shared" si="264"/>
        <v>652.73132220794969</v>
      </c>
      <c r="AA1133" s="119"/>
    </row>
    <row r="1134" spans="1:27" x14ac:dyDescent="0.25">
      <c r="A1134" s="34" t="s">
        <v>3109</v>
      </c>
      <c r="B1134" s="36" t="s">
        <v>1673</v>
      </c>
      <c r="C1134" s="166" t="s">
        <v>197</v>
      </c>
      <c r="D1134" s="166">
        <v>212</v>
      </c>
      <c r="E1134" s="166" t="s">
        <v>3599</v>
      </c>
      <c r="F1134" s="167" t="s">
        <v>3599</v>
      </c>
      <c r="G1134" s="36" t="s">
        <v>249</v>
      </c>
      <c r="H1134" s="36" t="s">
        <v>249</v>
      </c>
      <c r="I1134" s="186" t="s">
        <v>197</v>
      </c>
      <c r="J1134" s="168">
        <v>643</v>
      </c>
      <c r="K1134" s="133">
        <v>0</v>
      </c>
      <c r="L1134" s="150">
        <v>24</v>
      </c>
      <c r="M1134" s="133">
        <v>0</v>
      </c>
      <c r="N1134" s="133">
        <v>0</v>
      </c>
      <c r="O1134" s="130">
        <v>16040</v>
      </c>
      <c r="P1134" s="37">
        <f t="shared" si="265"/>
        <v>15432</v>
      </c>
      <c r="Q1134" s="38">
        <f t="shared" si="255"/>
        <v>21.526807980049878</v>
      </c>
      <c r="R1134" s="35">
        <f t="shared" si="256"/>
        <v>0</v>
      </c>
      <c r="S1134" s="35">
        <f t="shared" si="257"/>
        <v>0</v>
      </c>
      <c r="T1134" s="139">
        <f t="shared" si="258"/>
        <v>0</v>
      </c>
      <c r="U1134" s="35">
        <f t="shared" si="259"/>
        <v>384960</v>
      </c>
      <c r="V1134" s="39" t="str">
        <f t="shared" si="260"/>
        <v>&lt;30 days</v>
      </c>
      <c r="W1134" s="39">
        <f t="shared" si="261"/>
        <v>1</v>
      </c>
      <c r="X1134" s="135" t="str">
        <f t="shared" si="262"/>
        <v>A</v>
      </c>
      <c r="Y1134" s="39">
        <f t="shared" si="263"/>
        <v>7</v>
      </c>
      <c r="Z1134" s="39">
        <f t="shared" si="264"/>
        <v>6873.1640395030272</v>
      </c>
      <c r="AA1134" s="119"/>
    </row>
    <row r="1135" spans="1:27" x14ac:dyDescent="0.25">
      <c r="A1135" s="34" t="s">
        <v>3110</v>
      </c>
      <c r="B1135" s="36" t="s">
        <v>1674</v>
      </c>
      <c r="C1135" s="166" t="s">
        <v>197</v>
      </c>
      <c r="D1135" s="166">
        <v>212</v>
      </c>
      <c r="E1135" s="166" t="s">
        <v>3599</v>
      </c>
      <c r="F1135" s="167" t="s">
        <v>3599</v>
      </c>
      <c r="G1135" s="36" t="s">
        <v>249</v>
      </c>
      <c r="H1135" s="36" t="s">
        <v>249</v>
      </c>
      <c r="I1135" s="186" t="s">
        <v>197</v>
      </c>
      <c r="J1135" s="168">
        <v>7</v>
      </c>
      <c r="K1135" s="133">
        <v>60</v>
      </c>
      <c r="L1135" s="150">
        <v>70</v>
      </c>
      <c r="M1135" s="133">
        <v>0</v>
      </c>
      <c r="N1135" s="133">
        <v>0</v>
      </c>
      <c r="O1135" s="130">
        <v>735</v>
      </c>
      <c r="P1135" s="37">
        <f t="shared" si="265"/>
        <v>490</v>
      </c>
      <c r="Q1135" s="38">
        <f t="shared" si="255"/>
        <v>319.31292517006801</v>
      </c>
      <c r="R1135" s="35">
        <f t="shared" si="256"/>
        <v>0</v>
      </c>
      <c r="S1135" s="35">
        <f t="shared" si="257"/>
        <v>0</v>
      </c>
      <c r="T1135" s="139">
        <f t="shared" si="258"/>
        <v>4200</v>
      </c>
      <c r="U1135" s="35">
        <f t="shared" si="259"/>
        <v>51450</v>
      </c>
      <c r="V1135" s="39" t="str">
        <f t="shared" si="260"/>
        <v>&gt;90 days</v>
      </c>
      <c r="W1135" s="39">
        <f t="shared" si="261"/>
        <v>2</v>
      </c>
      <c r="X1135" s="135" t="str">
        <f t="shared" si="262"/>
        <v>C</v>
      </c>
      <c r="Y1135" s="39">
        <f t="shared" si="263"/>
        <v>14</v>
      </c>
      <c r="Z1135" s="39">
        <f t="shared" si="264"/>
        <v>309.22080572658132</v>
      </c>
      <c r="AA1135" s="119"/>
    </row>
    <row r="1136" spans="1:27" x14ac:dyDescent="0.25">
      <c r="A1136" s="34" t="s">
        <v>3111</v>
      </c>
      <c r="B1136" s="36" t="s">
        <v>1675</v>
      </c>
      <c r="C1136" s="166" t="s">
        <v>197</v>
      </c>
      <c r="D1136" s="166">
        <v>212</v>
      </c>
      <c r="E1136" s="166" t="s">
        <v>3599</v>
      </c>
      <c r="F1136" s="167" t="s">
        <v>3599</v>
      </c>
      <c r="G1136" s="36" t="s">
        <v>249</v>
      </c>
      <c r="H1136" s="36" t="s">
        <v>249</v>
      </c>
      <c r="I1136" s="186" t="s">
        <v>197</v>
      </c>
      <c r="J1136" s="168">
        <v>78</v>
      </c>
      <c r="K1136" s="133">
        <v>0</v>
      </c>
      <c r="L1136" s="150">
        <v>85</v>
      </c>
      <c r="M1136" s="133">
        <v>0</v>
      </c>
      <c r="N1136" s="133">
        <v>0</v>
      </c>
      <c r="O1136" s="130">
        <v>11838</v>
      </c>
      <c r="P1136" s="37">
        <f t="shared" si="265"/>
        <v>6630</v>
      </c>
      <c r="Q1136" s="38">
        <f t="shared" si="255"/>
        <v>0.21583037675282987</v>
      </c>
      <c r="R1136" s="35">
        <f t="shared" si="256"/>
        <v>0</v>
      </c>
      <c r="S1136" s="35">
        <f t="shared" si="257"/>
        <v>0</v>
      </c>
      <c r="T1136" s="139">
        <f t="shared" si="258"/>
        <v>0</v>
      </c>
      <c r="U1136" s="35">
        <f t="shared" si="259"/>
        <v>1006230</v>
      </c>
      <c r="V1136" s="39" t="str">
        <f t="shared" si="260"/>
        <v>&lt;15 days</v>
      </c>
      <c r="W1136" s="39">
        <f t="shared" si="261"/>
        <v>1</v>
      </c>
      <c r="X1136" s="135" t="str">
        <f t="shared" si="262"/>
        <v>B</v>
      </c>
      <c r="Y1136" s="39">
        <f t="shared" si="263"/>
        <v>7</v>
      </c>
      <c r="Z1136" s="39">
        <f t="shared" si="264"/>
        <v>0</v>
      </c>
      <c r="AA1136" s="119"/>
    </row>
    <row r="1137" spans="1:27" x14ac:dyDescent="0.25">
      <c r="A1137" s="34" t="s">
        <v>3112</v>
      </c>
      <c r="B1137" s="36" t="s">
        <v>1676</v>
      </c>
      <c r="C1137" s="166" t="s">
        <v>197</v>
      </c>
      <c r="D1137" s="166">
        <v>212</v>
      </c>
      <c r="E1137" s="166" t="s">
        <v>3599</v>
      </c>
      <c r="F1137" s="167" t="s">
        <v>3599</v>
      </c>
      <c r="G1137" s="36" t="s">
        <v>249</v>
      </c>
      <c r="H1137" s="36" t="s">
        <v>249</v>
      </c>
      <c r="I1137" s="186" t="s">
        <v>197</v>
      </c>
      <c r="J1137" s="168">
        <v>18</v>
      </c>
      <c r="K1137" s="133">
        <v>60</v>
      </c>
      <c r="L1137" s="150">
        <v>140</v>
      </c>
      <c r="M1137" s="133">
        <v>0</v>
      </c>
      <c r="N1137" s="133">
        <v>0</v>
      </c>
      <c r="O1137" s="130">
        <v>2720</v>
      </c>
      <c r="P1137" s="37">
        <f t="shared" si="265"/>
        <v>2520</v>
      </c>
      <c r="Q1137" s="38">
        <f t="shared" si="255"/>
        <v>10.466911764705882</v>
      </c>
      <c r="R1137" s="35">
        <f t="shared" si="256"/>
        <v>0</v>
      </c>
      <c r="S1137" s="35">
        <f t="shared" si="257"/>
        <v>0</v>
      </c>
      <c r="T1137" s="139">
        <f t="shared" si="258"/>
        <v>8400</v>
      </c>
      <c r="U1137" s="35">
        <f t="shared" si="259"/>
        <v>380800</v>
      </c>
      <c r="V1137" s="39" t="str">
        <f t="shared" si="260"/>
        <v>&lt;15 days</v>
      </c>
      <c r="W1137" s="39">
        <f t="shared" si="261"/>
        <v>1</v>
      </c>
      <c r="X1137" s="135" t="str">
        <f t="shared" si="262"/>
        <v>B</v>
      </c>
      <c r="Y1137" s="39">
        <f t="shared" si="263"/>
        <v>7</v>
      </c>
      <c r="Z1137" s="39">
        <f t="shared" si="264"/>
        <v>550.89483667017919</v>
      </c>
      <c r="AA1137" s="119"/>
    </row>
    <row r="1138" spans="1:27" x14ac:dyDescent="0.25">
      <c r="A1138" s="34" t="s">
        <v>3113</v>
      </c>
      <c r="B1138" s="36" t="s">
        <v>1677</v>
      </c>
      <c r="C1138" s="166" t="s">
        <v>197</v>
      </c>
      <c r="D1138" s="166">
        <v>212</v>
      </c>
      <c r="E1138" s="166" t="s">
        <v>3599</v>
      </c>
      <c r="F1138" s="167" t="s">
        <v>3599</v>
      </c>
      <c r="G1138" s="36" t="s">
        <v>249</v>
      </c>
      <c r="H1138" s="36" t="s">
        <v>249</v>
      </c>
      <c r="I1138" s="186" t="s">
        <v>197</v>
      </c>
      <c r="J1138" s="168">
        <v>16</v>
      </c>
      <c r="K1138" s="133">
        <v>0</v>
      </c>
      <c r="L1138" s="150">
        <v>57.67</v>
      </c>
      <c r="M1138" s="133">
        <v>0</v>
      </c>
      <c r="N1138" s="133">
        <v>0</v>
      </c>
      <c r="O1138" s="130">
        <v>2</v>
      </c>
      <c r="P1138" s="37">
        <f t="shared" si="265"/>
        <v>922.72</v>
      </c>
      <c r="Q1138" s="38">
        <f t="shared" si="255"/>
        <v>3285</v>
      </c>
      <c r="R1138" s="35">
        <f t="shared" si="256"/>
        <v>0</v>
      </c>
      <c r="S1138" s="35">
        <f t="shared" si="257"/>
        <v>0</v>
      </c>
      <c r="T1138" s="139">
        <f t="shared" si="258"/>
        <v>0</v>
      </c>
      <c r="U1138" s="35">
        <f t="shared" si="259"/>
        <v>115.34</v>
      </c>
      <c r="V1138" s="39" t="str">
        <f t="shared" si="260"/>
        <v>&gt;90 days</v>
      </c>
      <c r="W1138" s="39">
        <f t="shared" si="261"/>
        <v>3</v>
      </c>
      <c r="X1138" s="135" t="str">
        <f t="shared" si="262"/>
        <v>B</v>
      </c>
      <c r="Y1138" s="39">
        <f t="shared" si="263"/>
        <v>21</v>
      </c>
      <c r="Z1138" s="39">
        <f t="shared" si="264"/>
        <v>605.10208</v>
      </c>
      <c r="AA1138" s="119"/>
    </row>
    <row r="1139" spans="1:27" x14ac:dyDescent="0.25">
      <c r="A1139" s="34" t="s">
        <v>3114</v>
      </c>
      <c r="B1139" s="36" t="s">
        <v>1678</v>
      </c>
      <c r="C1139" s="166" t="s">
        <v>197</v>
      </c>
      <c r="D1139" s="166">
        <v>212</v>
      </c>
      <c r="E1139" s="166" t="s">
        <v>3599</v>
      </c>
      <c r="F1139" s="167" t="s">
        <v>3599</v>
      </c>
      <c r="G1139" s="36" t="s">
        <v>249</v>
      </c>
      <c r="H1139" s="36" t="s">
        <v>249</v>
      </c>
      <c r="I1139" s="186" t="s">
        <v>197</v>
      </c>
      <c r="J1139" s="168">
        <v>89</v>
      </c>
      <c r="K1139" s="133">
        <v>0</v>
      </c>
      <c r="L1139" s="150">
        <v>59.5</v>
      </c>
      <c r="M1139" s="133">
        <v>0</v>
      </c>
      <c r="N1139" s="133">
        <v>0</v>
      </c>
      <c r="O1139" s="130">
        <v>8</v>
      </c>
      <c r="P1139" s="37">
        <f t="shared" si="265"/>
        <v>5295.5</v>
      </c>
      <c r="Q1139" s="38">
        <f t="shared" si="255"/>
        <v>730</v>
      </c>
      <c r="R1139" s="35">
        <f t="shared" si="256"/>
        <v>0</v>
      </c>
      <c r="S1139" s="35">
        <f t="shared" si="257"/>
        <v>0</v>
      </c>
      <c r="T1139" s="139">
        <f t="shared" si="258"/>
        <v>0</v>
      </c>
      <c r="U1139" s="35">
        <f t="shared" si="259"/>
        <v>476</v>
      </c>
      <c r="V1139" s="39" t="str">
        <f t="shared" si="260"/>
        <v>&gt;90 days</v>
      </c>
      <c r="W1139" s="39">
        <f t="shared" si="261"/>
        <v>3</v>
      </c>
      <c r="X1139" s="135" t="str">
        <f t="shared" si="262"/>
        <v>B</v>
      </c>
      <c r="Y1139" s="39">
        <f t="shared" si="263"/>
        <v>21</v>
      </c>
      <c r="Z1139" s="39">
        <f t="shared" si="264"/>
        <v>3394.4880410958908</v>
      </c>
      <c r="AA1139" s="119"/>
    </row>
    <row r="1140" spans="1:27" x14ac:dyDescent="0.25">
      <c r="A1140" s="34" t="s">
        <v>3115</v>
      </c>
      <c r="B1140" s="36" t="s">
        <v>1679</v>
      </c>
      <c r="C1140" s="166" t="s">
        <v>197</v>
      </c>
      <c r="D1140" s="166">
        <v>212</v>
      </c>
      <c r="E1140" s="166" t="s">
        <v>3599</v>
      </c>
      <c r="F1140" s="167" t="s">
        <v>3599</v>
      </c>
      <c r="G1140" s="36" t="s">
        <v>249</v>
      </c>
      <c r="H1140" s="36" t="s">
        <v>249</v>
      </c>
      <c r="I1140" s="186" t="s">
        <v>197</v>
      </c>
      <c r="J1140" s="168">
        <v>201</v>
      </c>
      <c r="K1140" s="133">
        <v>0</v>
      </c>
      <c r="L1140" s="150">
        <v>6.5</v>
      </c>
      <c r="M1140" s="133">
        <v>0</v>
      </c>
      <c r="N1140" s="133">
        <v>0</v>
      </c>
      <c r="O1140" s="130">
        <v>28462</v>
      </c>
      <c r="P1140" s="37">
        <f t="shared" si="265"/>
        <v>1306.5</v>
      </c>
      <c r="Q1140" s="38">
        <f t="shared" si="255"/>
        <v>1.1413463565455695</v>
      </c>
      <c r="R1140" s="35">
        <f t="shared" si="256"/>
        <v>0</v>
      </c>
      <c r="S1140" s="35">
        <f t="shared" si="257"/>
        <v>0</v>
      </c>
      <c r="T1140" s="139">
        <f t="shared" si="258"/>
        <v>0</v>
      </c>
      <c r="U1140" s="35">
        <f t="shared" si="259"/>
        <v>185003</v>
      </c>
      <c r="V1140" s="39" t="str">
        <f t="shared" si="260"/>
        <v>&lt;15 days</v>
      </c>
      <c r="W1140" s="39">
        <f t="shared" si="261"/>
        <v>1</v>
      </c>
      <c r="X1140" s="135" t="str">
        <f t="shared" si="262"/>
        <v>B</v>
      </c>
      <c r="Y1140" s="39">
        <f t="shared" si="263"/>
        <v>7</v>
      </c>
      <c r="Z1140" s="39">
        <f t="shared" si="264"/>
        <v>0</v>
      </c>
      <c r="AA1140" s="119"/>
    </row>
    <row r="1141" spans="1:27" x14ac:dyDescent="0.25">
      <c r="A1141" s="34" t="s">
        <v>3116</v>
      </c>
      <c r="B1141" s="36" t="s">
        <v>1680</v>
      </c>
      <c r="C1141" s="166" t="s">
        <v>197</v>
      </c>
      <c r="D1141" s="166">
        <v>212</v>
      </c>
      <c r="E1141" s="166" t="s">
        <v>3599</v>
      </c>
      <c r="F1141" s="167" t="s">
        <v>3599</v>
      </c>
      <c r="G1141" s="36" t="s">
        <v>249</v>
      </c>
      <c r="H1141" s="36" t="s">
        <v>249</v>
      </c>
      <c r="I1141" s="186" t="s">
        <v>197</v>
      </c>
      <c r="J1141" s="168">
        <v>9</v>
      </c>
      <c r="K1141" s="133">
        <v>0</v>
      </c>
      <c r="L1141" s="150">
        <v>7.89</v>
      </c>
      <c r="M1141" s="133">
        <v>0</v>
      </c>
      <c r="N1141" s="133">
        <v>0</v>
      </c>
      <c r="O1141" s="130">
        <v>7822</v>
      </c>
      <c r="P1141" s="37">
        <f t="shared" si="265"/>
        <v>71.009999999999991</v>
      </c>
      <c r="Q1141" s="38">
        <f t="shared" si="255"/>
        <v>9.3793147532600365</v>
      </c>
      <c r="R1141" s="35">
        <f t="shared" si="256"/>
        <v>0</v>
      </c>
      <c r="S1141" s="35">
        <f t="shared" si="257"/>
        <v>0</v>
      </c>
      <c r="T1141" s="139">
        <f t="shared" si="258"/>
        <v>0</v>
      </c>
      <c r="U1141" s="35">
        <f t="shared" si="259"/>
        <v>61715.579999999994</v>
      </c>
      <c r="V1141" s="39" t="str">
        <f t="shared" si="260"/>
        <v>&lt;15 days</v>
      </c>
      <c r="W1141" s="39">
        <f t="shared" si="261"/>
        <v>2</v>
      </c>
      <c r="X1141" s="135" t="str">
        <f t="shared" si="262"/>
        <v>C</v>
      </c>
      <c r="Y1141" s="39">
        <f t="shared" si="263"/>
        <v>14</v>
      </c>
      <c r="Z1141" s="39">
        <f t="shared" si="264"/>
        <v>0</v>
      </c>
      <c r="AA1141" s="119"/>
    </row>
    <row r="1142" spans="1:27" x14ac:dyDescent="0.25">
      <c r="A1142" s="34" t="s">
        <v>3117</v>
      </c>
      <c r="B1142" s="36" t="s">
        <v>1681</v>
      </c>
      <c r="C1142" s="166" t="s">
        <v>197</v>
      </c>
      <c r="D1142" s="166">
        <v>212</v>
      </c>
      <c r="E1142" s="166" t="s">
        <v>3599</v>
      </c>
      <c r="F1142" s="167" t="s">
        <v>3599</v>
      </c>
      <c r="G1142" s="36" t="s">
        <v>249</v>
      </c>
      <c r="H1142" s="36" t="s">
        <v>249</v>
      </c>
      <c r="I1142" s="186" t="s">
        <v>197</v>
      </c>
      <c r="J1142" s="168">
        <v>54</v>
      </c>
      <c r="K1142" s="133">
        <v>0</v>
      </c>
      <c r="L1142" s="150">
        <v>7.52</v>
      </c>
      <c r="M1142" s="133">
        <v>0</v>
      </c>
      <c r="N1142" s="133">
        <v>0</v>
      </c>
      <c r="O1142" s="130">
        <v>7613</v>
      </c>
      <c r="P1142" s="37">
        <f t="shared" si="265"/>
        <v>406.08</v>
      </c>
      <c r="Q1142" s="38">
        <f t="shared" si="255"/>
        <v>0.43149875213450672</v>
      </c>
      <c r="R1142" s="35">
        <f t="shared" si="256"/>
        <v>0</v>
      </c>
      <c r="S1142" s="35">
        <f t="shared" si="257"/>
        <v>0</v>
      </c>
      <c r="T1142" s="139">
        <f t="shared" si="258"/>
        <v>0</v>
      </c>
      <c r="U1142" s="35">
        <f t="shared" si="259"/>
        <v>57249.759999999995</v>
      </c>
      <c r="V1142" s="39" t="str">
        <f t="shared" si="260"/>
        <v>&lt;15 days</v>
      </c>
      <c r="W1142" s="39">
        <f t="shared" si="261"/>
        <v>2</v>
      </c>
      <c r="X1142" s="135" t="str">
        <f t="shared" si="262"/>
        <v>C</v>
      </c>
      <c r="Y1142" s="39">
        <f t="shared" si="263"/>
        <v>14</v>
      </c>
      <c r="Z1142" s="39">
        <f t="shared" si="264"/>
        <v>0</v>
      </c>
      <c r="AA1142" s="119"/>
    </row>
    <row r="1143" spans="1:27" x14ac:dyDescent="0.25">
      <c r="A1143" s="34" t="s">
        <v>3118</v>
      </c>
      <c r="B1143" s="36" t="s">
        <v>1682</v>
      </c>
      <c r="C1143" s="166" t="s">
        <v>1058</v>
      </c>
      <c r="D1143" s="166">
        <v>212</v>
      </c>
      <c r="E1143" s="165" t="s">
        <v>3599</v>
      </c>
      <c r="F1143" s="167" t="s">
        <v>3599</v>
      </c>
      <c r="G1143" s="36" t="s">
        <v>165</v>
      </c>
      <c r="H1143" s="36" t="s">
        <v>235</v>
      </c>
      <c r="I1143" s="186">
        <v>2100</v>
      </c>
      <c r="J1143" s="168">
        <v>22</v>
      </c>
      <c r="K1143" s="133">
        <v>0</v>
      </c>
      <c r="L1143" s="150">
        <v>8.3000000000000007</v>
      </c>
      <c r="M1143" s="133">
        <v>0</v>
      </c>
      <c r="N1143" s="133">
        <v>0</v>
      </c>
      <c r="O1143" s="130">
        <v>0</v>
      </c>
      <c r="P1143" s="37">
        <f t="shared" si="265"/>
        <v>182.60000000000002</v>
      </c>
      <c r="Q1143" s="38" t="str">
        <f t="shared" si="255"/>
        <v/>
      </c>
      <c r="R1143" s="35">
        <f t="shared" si="256"/>
        <v>0</v>
      </c>
      <c r="S1143" s="35">
        <f t="shared" si="257"/>
        <v>0</v>
      </c>
      <c r="T1143" s="139">
        <f t="shared" si="258"/>
        <v>0</v>
      </c>
      <c r="U1143" s="35">
        <f t="shared" si="259"/>
        <v>0</v>
      </c>
      <c r="V1143" s="39" t="str">
        <f t="shared" si="260"/>
        <v>Order specific</v>
      </c>
      <c r="W1143" s="39" t="str">
        <f t="shared" si="261"/>
        <v>Order specific</v>
      </c>
      <c r="X1143" s="135" t="str">
        <f t="shared" si="262"/>
        <v>C</v>
      </c>
      <c r="Y1143" s="39" t="str">
        <f t="shared" si="263"/>
        <v/>
      </c>
      <c r="Z1143" s="39">
        <f t="shared" si="264"/>
        <v>0</v>
      </c>
      <c r="AA1143" s="119"/>
    </row>
    <row r="1144" spans="1:27" x14ac:dyDescent="0.25">
      <c r="A1144" s="34" t="s">
        <v>3119</v>
      </c>
      <c r="B1144" s="36" t="s">
        <v>1683</v>
      </c>
      <c r="C1144" s="166" t="s">
        <v>197</v>
      </c>
      <c r="D1144" s="166">
        <v>212</v>
      </c>
      <c r="E1144" s="166" t="s">
        <v>3599</v>
      </c>
      <c r="F1144" s="167" t="s">
        <v>3599</v>
      </c>
      <c r="G1144" s="36" t="s">
        <v>249</v>
      </c>
      <c r="H1144" s="36" t="s">
        <v>249</v>
      </c>
      <c r="I1144" s="186" t="s">
        <v>197</v>
      </c>
      <c r="J1144" s="168">
        <v>415</v>
      </c>
      <c r="K1144" s="133">
        <v>0</v>
      </c>
      <c r="L1144" s="150">
        <v>8.0500000000000007</v>
      </c>
      <c r="M1144" s="133">
        <v>0</v>
      </c>
      <c r="N1144" s="133">
        <v>0</v>
      </c>
      <c r="O1144" s="130">
        <v>15851</v>
      </c>
      <c r="P1144" s="37">
        <f t="shared" si="265"/>
        <v>3340.7500000000005</v>
      </c>
      <c r="Q1144" s="38">
        <f t="shared" si="255"/>
        <v>0.50659264399722415</v>
      </c>
      <c r="R1144" s="35">
        <f t="shared" si="256"/>
        <v>0</v>
      </c>
      <c r="S1144" s="35">
        <f t="shared" si="257"/>
        <v>0</v>
      </c>
      <c r="T1144" s="139">
        <f t="shared" si="258"/>
        <v>0</v>
      </c>
      <c r="U1144" s="35">
        <f t="shared" si="259"/>
        <v>127600.55000000002</v>
      </c>
      <c r="V1144" s="39" t="str">
        <f t="shared" si="260"/>
        <v>&lt;15 days</v>
      </c>
      <c r="W1144" s="39">
        <f t="shared" si="261"/>
        <v>2</v>
      </c>
      <c r="X1144" s="135" t="str">
        <f t="shared" si="262"/>
        <v>B</v>
      </c>
      <c r="Y1144" s="39">
        <f t="shared" si="263"/>
        <v>14</v>
      </c>
      <c r="Z1144" s="39">
        <f t="shared" si="264"/>
        <v>0</v>
      </c>
      <c r="AA1144" s="119"/>
    </row>
    <row r="1145" spans="1:27" x14ac:dyDescent="0.25">
      <c r="A1145" s="34" t="s">
        <v>3120</v>
      </c>
      <c r="B1145" s="36" t="s">
        <v>1684</v>
      </c>
      <c r="C1145" s="166" t="s">
        <v>1058</v>
      </c>
      <c r="D1145" s="166">
        <v>212</v>
      </c>
      <c r="E1145" s="165" t="s">
        <v>3599</v>
      </c>
      <c r="F1145" s="167" t="s">
        <v>3599</v>
      </c>
      <c r="G1145" s="36" t="s">
        <v>165</v>
      </c>
      <c r="H1145" s="36" t="s">
        <v>235</v>
      </c>
      <c r="I1145" s="186">
        <v>2100</v>
      </c>
      <c r="J1145" s="168">
        <v>1</v>
      </c>
      <c r="K1145" s="133">
        <v>0</v>
      </c>
      <c r="L1145" s="150">
        <v>28.88</v>
      </c>
      <c r="M1145" s="133">
        <v>0</v>
      </c>
      <c r="N1145" s="133">
        <v>0</v>
      </c>
      <c r="O1145" s="130">
        <v>4</v>
      </c>
      <c r="P1145" s="37">
        <f t="shared" si="265"/>
        <v>28.88</v>
      </c>
      <c r="Q1145" s="38">
        <f t="shared" si="255"/>
        <v>37868.75</v>
      </c>
      <c r="R1145" s="35">
        <f t="shared" si="256"/>
        <v>0</v>
      </c>
      <c r="S1145" s="35">
        <f t="shared" si="257"/>
        <v>0</v>
      </c>
      <c r="T1145" s="139">
        <f t="shared" si="258"/>
        <v>0</v>
      </c>
      <c r="U1145" s="35">
        <f t="shared" si="259"/>
        <v>115.52</v>
      </c>
      <c r="V1145" s="39" t="str">
        <f t="shared" si="260"/>
        <v>Order specific</v>
      </c>
      <c r="W1145" s="39" t="str">
        <f t="shared" si="261"/>
        <v>Order specific</v>
      </c>
      <c r="X1145" s="135" t="str">
        <f t="shared" si="262"/>
        <v>C</v>
      </c>
      <c r="Y1145" s="39" t="str">
        <f t="shared" si="263"/>
        <v/>
      </c>
      <c r="Z1145" s="39">
        <f t="shared" si="264"/>
        <v>0</v>
      </c>
      <c r="AA1145" s="119"/>
    </row>
    <row r="1146" spans="1:27" x14ac:dyDescent="0.25">
      <c r="A1146" s="34" t="s">
        <v>3121</v>
      </c>
      <c r="B1146" s="36" t="s">
        <v>1685</v>
      </c>
      <c r="C1146" s="166" t="s">
        <v>197</v>
      </c>
      <c r="D1146" s="166">
        <v>212</v>
      </c>
      <c r="E1146" s="166" t="s">
        <v>3599</v>
      </c>
      <c r="F1146" s="167" t="s">
        <v>3599</v>
      </c>
      <c r="G1146" s="36" t="s">
        <v>249</v>
      </c>
      <c r="H1146" s="36" t="s">
        <v>249</v>
      </c>
      <c r="I1146" s="186" t="s">
        <v>197</v>
      </c>
      <c r="J1146" s="168">
        <v>29</v>
      </c>
      <c r="K1146" s="133">
        <v>0</v>
      </c>
      <c r="L1146" s="150">
        <v>37.76</v>
      </c>
      <c r="M1146" s="133">
        <v>0</v>
      </c>
      <c r="N1146" s="133">
        <v>0</v>
      </c>
      <c r="O1146" s="130">
        <v>0</v>
      </c>
      <c r="P1146" s="37">
        <f t="shared" si="265"/>
        <v>1095.04</v>
      </c>
      <c r="Q1146" s="38" t="str">
        <f t="shared" si="255"/>
        <v/>
      </c>
      <c r="R1146" s="35">
        <f t="shared" si="256"/>
        <v>0</v>
      </c>
      <c r="S1146" s="35">
        <f t="shared" si="257"/>
        <v>0</v>
      </c>
      <c r="T1146" s="139">
        <f t="shared" si="258"/>
        <v>0</v>
      </c>
      <c r="U1146" s="35">
        <f t="shared" si="259"/>
        <v>0</v>
      </c>
      <c r="V1146" s="39" t="str">
        <f t="shared" si="260"/>
        <v>&gt;90 days</v>
      </c>
      <c r="W1146" s="39">
        <f t="shared" si="261"/>
        <v>4</v>
      </c>
      <c r="X1146" s="135" t="str">
        <f t="shared" si="262"/>
        <v>B</v>
      </c>
      <c r="Y1146" s="39">
        <f t="shared" si="263"/>
        <v>0</v>
      </c>
      <c r="Z1146" s="39">
        <f t="shared" si="264"/>
        <v>722.72640000000001</v>
      </c>
      <c r="AA1146" s="119"/>
    </row>
    <row r="1147" spans="1:27" x14ac:dyDescent="0.25">
      <c r="A1147" s="34" t="s">
        <v>3122</v>
      </c>
      <c r="B1147" s="36" t="s">
        <v>1686</v>
      </c>
      <c r="C1147" s="166" t="s">
        <v>197</v>
      </c>
      <c r="D1147" s="166">
        <v>212</v>
      </c>
      <c r="E1147" s="166" t="s">
        <v>3599</v>
      </c>
      <c r="F1147" s="167" t="s">
        <v>3599</v>
      </c>
      <c r="G1147" s="36" t="s">
        <v>249</v>
      </c>
      <c r="H1147" s="36" t="s">
        <v>249</v>
      </c>
      <c r="I1147" s="186" t="s">
        <v>197</v>
      </c>
      <c r="J1147" s="168">
        <v>6</v>
      </c>
      <c r="K1147" s="133">
        <v>0</v>
      </c>
      <c r="L1147" s="150">
        <v>28.64</v>
      </c>
      <c r="M1147" s="133">
        <v>0</v>
      </c>
      <c r="N1147" s="133">
        <v>0</v>
      </c>
      <c r="O1147" s="130">
        <v>239</v>
      </c>
      <c r="P1147" s="37">
        <f t="shared" si="265"/>
        <v>171.84</v>
      </c>
      <c r="Q1147" s="38">
        <f t="shared" si="255"/>
        <v>44.288702928870293</v>
      </c>
      <c r="R1147" s="35">
        <f t="shared" si="256"/>
        <v>0</v>
      </c>
      <c r="S1147" s="35">
        <f t="shared" si="257"/>
        <v>0</v>
      </c>
      <c r="T1147" s="139">
        <f t="shared" si="258"/>
        <v>0</v>
      </c>
      <c r="U1147" s="35">
        <f t="shared" si="259"/>
        <v>6844.96</v>
      </c>
      <c r="V1147" s="39" t="str">
        <f t="shared" si="260"/>
        <v>&lt;90 days</v>
      </c>
      <c r="W1147" s="39">
        <f t="shared" si="261"/>
        <v>3</v>
      </c>
      <c r="X1147" s="135" t="str">
        <f t="shared" si="262"/>
        <v>C</v>
      </c>
      <c r="Y1147" s="39">
        <f t="shared" si="263"/>
        <v>21</v>
      </c>
      <c r="Z1147" s="39">
        <f t="shared" si="264"/>
        <v>59.637652376003778</v>
      </c>
      <c r="AA1147" s="119"/>
    </row>
    <row r="1148" spans="1:27" x14ac:dyDescent="0.25">
      <c r="A1148" s="34" t="s">
        <v>3123</v>
      </c>
      <c r="B1148" s="36" t="s">
        <v>1687</v>
      </c>
      <c r="C1148" s="166" t="s">
        <v>1058</v>
      </c>
      <c r="D1148" s="166">
        <v>212</v>
      </c>
      <c r="E1148" s="165" t="s">
        <v>3599</v>
      </c>
      <c r="F1148" s="167" t="s">
        <v>3599</v>
      </c>
      <c r="G1148" s="36" t="s">
        <v>165</v>
      </c>
      <c r="H1148" s="36" t="s">
        <v>235</v>
      </c>
      <c r="I1148" s="186">
        <v>2100</v>
      </c>
      <c r="J1148" s="168">
        <v>9</v>
      </c>
      <c r="K1148" s="133">
        <v>0</v>
      </c>
      <c r="L1148" s="150">
        <v>35.21</v>
      </c>
      <c r="M1148" s="133">
        <v>0</v>
      </c>
      <c r="N1148" s="133">
        <v>0</v>
      </c>
      <c r="O1148" s="130">
        <v>0</v>
      </c>
      <c r="P1148" s="37">
        <f t="shared" si="265"/>
        <v>316.89</v>
      </c>
      <c r="Q1148" s="38" t="str">
        <f t="shared" si="255"/>
        <v/>
      </c>
      <c r="R1148" s="35">
        <f t="shared" si="256"/>
        <v>0</v>
      </c>
      <c r="S1148" s="35">
        <f t="shared" si="257"/>
        <v>0</v>
      </c>
      <c r="T1148" s="139">
        <f t="shared" si="258"/>
        <v>0</v>
      </c>
      <c r="U1148" s="35">
        <f t="shared" si="259"/>
        <v>0</v>
      </c>
      <c r="V1148" s="39" t="str">
        <f t="shared" si="260"/>
        <v>Order specific</v>
      </c>
      <c r="W1148" s="39" t="str">
        <f t="shared" si="261"/>
        <v>Order specific</v>
      </c>
      <c r="X1148" s="135" t="str">
        <f t="shared" si="262"/>
        <v>C</v>
      </c>
      <c r="Y1148" s="39" t="str">
        <f t="shared" si="263"/>
        <v/>
      </c>
      <c r="Z1148" s="39">
        <f t="shared" si="264"/>
        <v>0</v>
      </c>
      <c r="AA1148" s="119"/>
    </row>
    <row r="1149" spans="1:27" x14ac:dyDescent="0.25">
      <c r="A1149" s="34" t="s">
        <v>3124</v>
      </c>
      <c r="B1149" s="36" t="s">
        <v>1688</v>
      </c>
      <c r="C1149" s="166" t="s">
        <v>197</v>
      </c>
      <c r="D1149" s="166">
        <v>212</v>
      </c>
      <c r="E1149" s="166" t="s">
        <v>3599</v>
      </c>
      <c r="F1149" s="167" t="s">
        <v>3599</v>
      </c>
      <c r="G1149" s="36" t="s">
        <v>249</v>
      </c>
      <c r="H1149" s="36" t="s">
        <v>249</v>
      </c>
      <c r="I1149" s="186" t="s">
        <v>197</v>
      </c>
      <c r="J1149" s="168">
        <v>5</v>
      </c>
      <c r="K1149" s="133">
        <v>0</v>
      </c>
      <c r="L1149" s="150">
        <v>26.32</v>
      </c>
      <c r="M1149" s="133">
        <v>0</v>
      </c>
      <c r="N1149" s="133">
        <v>0</v>
      </c>
      <c r="O1149" s="130">
        <v>148</v>
      </c>
      <c r="P1149" s="37">
        <f t="shared" si="265"/>
        <v>131.6</v>
      </c>
      <c r="Q1149" s="38">
        <f t="shared" si="255"/>
        <v>22.195945945945947</v>
      </c>
      <c r="R1149" s="35">
        <f t="shared" si="256"/>
        <v>0</v>
      </c>
      <c r="S1149" s="35">
        <f t="shared" si="257"/>
        <v>0</v>
      </c>
      <c r="T1149" s="139">
        <f t="shared" si="258"/>
        <v>0</v>
      </c>
      <c r="U1149" s="35">
        <f t="shared" si="259"/>
        <v>3895.36</v>
      </c>
      <c r="V1149" s="39" t="str">
        <f t="shared" si="260"/>
        <v>&lt;30 days</v>
      </c>
      <c r="W1149" s="39">
        <f t="shared" si="261"/>
        <v>3</v>
      </c>
      <c r="X1149" s="135" t="str">
        <f t="shared" si="262"/>
        <v>C</v>
      </c>
      <c r="Y1149" s="39">
        <f t="shared" si="263"/>
        <v>21</v>
      </c>
      <c r="Z1149" s="39">
        <f t="shared" si="264"/>
        <v>4.6799123287671351</v>
      </c>
      <c r="AA1149" s="119"/>
    </row>
    <row r="1150" spans="1:27" x14ac:dyDescent="0.25">
      <c r="A1150" s="34" t="s">
        <v>3125</v>
      </c>
      <c r="B1150" s="36" t="s">
        <v>1689</v>
      </c>
      <c r="C1150" s="166" t="s">
        <v>197</v>
      </c>
      <c r="D1150" s="166">
        <v>212</v>
      </c>
      <c r="E1150" s="166" t="s">
        <v>3599</v>
      </c>
      <c r="F1150" s="167" t="s">
        <v>3599</v>
      </c>
      <c r="G1150" s="36" t="s">
        <v>249</v>
      </c>
      <c r="H1150" s="36" t="s">
        <v>249</v>
      </c>
      <c r="I1150" s="186" t="s">
        <v>197</v>
      </c>
      <c r="J1150" s="168">
        <v>69</v>
      </c>
      <c r="K1150" s="133">
        <v>0</v>
      </c>
      <c r="L1150" s="150">
        <v>15.61</v>
      </c>
      <c r="M1150" s="133">
        <v>0</v>
      </c>
      <c r="N1150" s="133">
        <v>0</v>
      </c>
      <c r="O1150" s="130">
        <v>11848</v>
      </c>
      <c r="P1150" s="37">
        <f t="shared" si="265"/>
        <v>1077.0899999999999</v>
      </c>
      <c r="Q1150" s="38">
        <f t="shared" si="255"/>
        <v>0.15403443619176233</v>
      </c>
      <c r="R1150" s="35">
        <f t="shared" si="256"/>
        <v>0</v>
      </c>
      <c r="S1150" s="35">
        <f t="shared" si="257"/>
        <v>0</v>
      </c>
      <c r="T1150" s="139">
        <f t="shared" si="258"/>
        <v>0</v>
      </c>
      <c r="U1150" s="35">
        <f t="shared" si="259"/>
        <v>184947.28</v>
      </c>
      <c r="V1150" s="39" t="str">
        <f t="shared" si="260"/>
        <v>&lt;15 days</v>
      </c>
      <c r="W1150" s="39">
        <f t="shared" si="261"/>
        <v>1</v>
      </c>
      <c r="X1150" s="135" t="str">
        <f t="shared" si="262"/>
        <v>B</v>
      </c>
      <c r="Y1150" s="39">
        <f t="shared" si="263"/>
        <v>7</v>
      </c>
      <c r="Z1150" s="39">
        <f t="shared" si="264"/>
        <v>0</v>
      </c>
      <c r="AA1150" s="119"/>
    </row>
    <row r="1151" spans="1:27" x14ac:dyDescent="0.25">
      <c r="A1151" s="34" t="s">
        <v>3126</v>
      </c>
      <c r="B1151" s="36" t="s">
        <v>1690</v>
      </c>
      <c r="C1151" s="166" t="s">
        <v>197</v>
      </c>
      <c r="D1151" s="166">
        <v>212</v>
      </c>
      <c r="E1151" s="166" t="s">
        <v>3599</v>
      </c>
      <c r="F1151" s="167" t="s">
        <v>3599</v>
      </c>
      <c r="G1151" s="36" t="s">
        <v>249</v>
      </c>
      <c r="H1151" s="36" t="s">
        <v>249</v>
      </c>
      <c r="I1151" s="186" t="s">
        <v>197</v>
      </c>
      <c r="J1151" s="168">
        <v>20</v>
      </c>
      <c r="K1151" s="133">
        <v>0</v>
      </c>
      <c r="L1151" s="150">
        <v>16</v>
      </c>
      <c r="M1151" s="133">
        <v>0</v>
      </c>
      <c r="N1151" s="133">
        <v>0</v>
      </c>
      <c r="O1151" s="130">
        <v>4188</v>
      </c>
      <c r="P1151" s="37">
        <f t="shared" si="265"/>
        <v>320</v>
      </c>
      <c r="Q1151" s="38">
        <f t="shared" si="255"/>
        <v>6.0136103151862459</v>
      </c>
      <c r="R1151" s="35">
        <f t="shared" si="256"/>
        <v>0</v>
      </c>
      <c r="S1151" s="35">
        <f t="shared" si="257"/>
        <v>0</v>
      </c>
      <c r="T1151" s="139">
        <f t="shared" si="258"/>
        <v>0</v>
      </c>
      <c r="U1151" s="35">
        <f t="shared" si="259"/>
        <v>67008</v>
      </c>
      <c r="V1151" s="39" t="str">
        <f t="shared" si="260"/>
        <v>&lt;15 days</v>
      </c>
      <c r="W1151" s="39">
        <f t="shared" si="261"/>
        <v>2</v>
      </c>
      <c r="X1151" s="135" t="str">
        <f t="shared" si="262"/>
        <v>C</v>
      </c>
      <c r="Y1151" s="39">
        <f t="shared" si="263"/>
        <v>14</v>
      </c>
      <c r="Z1151" s="39">
        <f t="shared" si="264"/>
        <v>0</v>
      </c>
      <c r="AA1151" s="119"/>
    </row>
    <row r="1152" spans="1:27" x14ac:dyDescent="0.25">
      <c r="A1152" s="34" t="s">
        <v>3127</v>
      </c>
      <c r="B1152" s="36" t="s">
        <v>1691</v>
      </c>
      <c r="C1152" s="166" t="s">
        <v>197</v>
      </c>
      <c r="D1152" s="166">
        <v>212</v>
      </c>
      <c r="E1152" s="166" t="s">
        <v>3599</v>
      </c>
      <c r="F1152" s="167" t="s">
        <v>3599</v>
      </c>
      <c r="G1152" s="36" t="s">
        <v>249</v>
      </c>
      <c r="H1152" s="36" t="s">
        <v>249</v>
      </c>
      <c r="I1152" s="186" t="s">
        <v>197</v>
      </c>
      <c r="J1152" s="168">
        <v>446</v>
      </c>
      <c r="K1152" s="133">
        <v>0</v>
      </c>
      <c r="L1152" s="150">
        <v>9.5299999999999994</v>
      </c>
      <c r="M1152" s="133">
        <v>0</v>
      </c>
      <c r="N1152" s="133">
        <v>0</v>
      </c>
      <c r="O1152" s="130">
        <v>16032</v>
      </c>
      <c r="P1152" s="37">
        <f t="shared" si="265"/>
        <v>4250.38</v>
      </c>
      <c r="Q1152" s="38">
        <f t="shared" si="255"/>
        <v>0.45533932135728544</v>
      </c>
      <c r="R1152" s="35">
        <f t="shared" si="256"/>
        <v>0</v>
      </c>
      <c r="S1152" s="35">
        <f t="shared" si="257"/>
        <v>0</v>
      </c>
      <c r="T1152" s="139">
        <f t="shared" si="258"/>
        <v>0</v>
      </c>
      <c r="U1152" s="35">
        <f t="shared" si="259"/>
        <v>152784.95999999999</v>
      </c>
      <c r="V1152" s="39" t="str">
        <f t="shared" si="260"/>
        <v>&lt;15 days</v>
      </c>
      <c r="W1152" s="39">
        <f t="shared" si="261"/>
        <v>2</v>
      </c>
      <c r="X1152" s="135" t="str">
        <f t="shared" si="262"/>
        <v>B</v>
      </c>
      <c r="Y1152" s="39">
        <f t="shared" si="263"/>
        <v>14</v>
      </c>
      <c r="Z1152" s="39">
        <f t="shared" si="264"/>
        <v>0</v>
      </c>
      <c r="AA1152" s="119"/>
    </row>
    <row r="1153" spans="1:27" x14ac:dyDescent="0.25">
      <c r="A1153" s="34" t="s">
        <v>3128</v>
      </c>
      <c r="B1153" s="36" t="s">
        <v>1692</v>
      </c>
      <c r="C1153" s="166" t="s">
        <v>197</v>
      </c>
      <c r="D1153" s="166">
        <v>212</v>
      </c>
      <c r="E1153" s="166" t="s">
        <v>3599</v>
      </c>
      <c r="F1153" s="167" t="s">
        <v>3599</v>
      </c>
      <c r="G1153" s="36" t="s">
        <v>249</v>
      </c>
      <c r="H1153" s="36" t="s">
        <v>249</v>
      </c>
      <c r="I1153" s="186" t="s">
        <v>197</v>
      </c>
      <c r="J1153" s="168">
        <v>89</v>
      </c>
      <c r="K1153" s="133">
        <v>0</v>
      </c>
      <c r="L1153" s="150">
        <v>32.869999999999997</v>
      </c>
      <c r="M1153" s="133">
        <v>0</v>
      </c>
      <c r="N1153" s="133">
        <v>0</v>
      </c>
      <c r="O1153" s="130">
        <v>15915</v>
      </c>
      <c r="P1153" s="37">
        <f t="shared" si="265"/>
        <v>2925.43</v>
      </c>
      <c r="Q1153" s="38">
        <f t="shared" si="255"/>
        <v>10.228715048696198</v>
      </c>
      <c r="R1153" s="35">
        <f t="shared" si="256"/>
        <v>0</v>
      </c>
      <c r="S1153" s="35">
        <f t="shared" si="257"/>
        <v>0</v>
      </c>
      <c r="T1153" s="139">
        <f t="shared" si="258"/>
        <v>0</v>
      </c>
      <c r="U1153" s="35">
        <f t="shared" si="259"/>
        <v>523126.05</v>
      </c>
      <c r="V1153" s="39" t="str">
        <f t="shared" si="260"/>
        <v>&lt;15 days</v>
      </c>
      <c r="W1153" s="39">
        <f t="shared" si="261"/>
        <v>1</v>
      </c>
      <c r="X1153" s="135" t="str">
        <f t="shared" si="262"/>
        <v>B</v>
      </c>
      <c r="Y1153" s="39">
        <f t="shared" si="263"/>
        <v>7</v>
      </c>
      <c r="Z1153" s="39">
        <f t="shared" si="264"/>
        <v>609.4558975551322</v>
      </c>
      <c r="AA1153" s="119"/>
    </row>
    <row r="1154" spans="1:27" x14ac:dyDescent="0.25">
      <c r="A1154" s="34" t="s">
        <v>3129</v>
      </c>
      <c r="B1154" s="36" t="s">
        <v>1693</v>
      </c>
      <c r="C1154" s="166" t="s">
        <v>197</v>
      </c>
      <c r="D1154" s="166">
        <v>212</v>
      </c>
      <c r="E1154" s="166" t="s">
        <v>3599</v>
      </c>
      <c r="F1154" s="167" t="s">
        <v>3599</v>
      </c>
      <c r="G1154" s="36" t="s">
        <v>249</v>
      </c>
      <c r="H1154" s="36" t="s">
        <v>249</v>
      </c>
      <c r="I1154" s="186" t="s">
        <v>197</v>
      </c>
      <c r="J1154" s="168">
        <v>92</v>
      </c>
      <c r="K1154" s="133">
        <v>0</v>
      </c>
      <c r="L1154" s="150">
        <v>32.68</v>
      </c>
      <c r="M1154" s="133">
        <v>0</v>
      </c>
      <c r="N1154" s="133">
        <v>0</v>
      </c>
      <c r="O1154" s="130">
        <v>13959</v>
      </c>
      <c r="P1154" s="37">
        <f t="shared" si="265"/>
        <v>3006.56</v>
      </c>
      <c r="Q1154" s="38">
        <f t="shared" ref="Q1154:Q1217" si="266">+IF(O1154=0,"",J1153/O1154*365)</f>
        <v>2.327172433555412</v>
      </c>
      <c r="R1154" s="35">
        <f t="shared" ref="R1154:R1217" si="267">+L1154*M1154</f>
        <v>0</v>
      </c>
      <c r="S1154" s="35">
        <f t="shared" ref="S1154:S1217" si="268">+L1154*N1154/2</f>
        <v>0</v>
      </c>
      <c r="T1154" s="139">
        <f t="shared" ref="T1154:T1217" si="269">+L1154*K1154</f>
        <v>0</v>
      </c>
      <c r="U1154" s="35">
        <f t="shared" ref="U1154:U1217" si="270">+L1154*O1154</f>
        <v>456180.12</v>
      </c>
      <c r="V1154" s="39" t="str">
        <f t="shared" ref="V1154:V1217" si="271">IF(G1154="Order specific",G1154,IF(O1154="","Not moving",IF(Q1154&lt;15,"&lt;15 days",IF(Q1154&lt;30,"&lt;30 days",IF(Q1154&lt;90,"&lt;90 days","&gt;90 days")))))</f>
        <v>&lt;15 days</v>
      </c>
      <c r="W1154" s="39">
        <f t="shared" ref="W1154:W1217" si="272">IF(G1154="Order specific",G1154,IF(U1154=0,4,IF(U1154&gt;PERCENTILE(U:U,0.9),1,IF(U1154&gt;PERCENTILE(U:U,0.6),2,3))))</f>
        <v>1</v>
      </c>
      <c r="X1154" s="135" t="str">
        <f t="shared" ref="X1154:X1217" si="273">IF(P1154=0,"D",IF(P1154&gt;PERCENTILE(P:P,0.9),"A",IF(P1154&gt;PERCENTILE(P:P,0.6),"B","C")))</f>
        <v>B</v>
      </c>
      <c r="Y1154" s="39">
        <f t="shared" ref="Y1154:Y1217" si="274">+IF(W1154="Order Specific","",IF(W1154=4,0,W1154*7+IF(I1154="Imported",14,0)))</f>
        <v>7</v>
      </c>
      <c r="Z1154" s="39">
        <f t="shared" ref="Z1154:Z1217" si="275">(IF(Y1154="",0,IF(Y1154=0,P1154,P1154-IF(Q1154&gt;Y1154,P1154/Q1154*Y1154,P1154))))*66%</f>
        <v>0</v>
      </c>
      <c r="AA1154" s="119"/>
    </row>
    <row r="1155" spans="1:27" x14ac:dyDescent="0.25">
      <c r="A1155" s="34" t="s">
        <v>3130</v>
      </c>
      <c r="B1155" s="36" t="s">
        <v>1694</v>
      </c>
      <c r="C1155" s="166" t="s">
        <v>197</v>
      </c>
      <c r="D1155" s="166">
        <v>212</v>
      </c>
      <c r="E1155" s="166" t="s">
        <v>3599</v>
      </c>
      <c r="F1155" s="167" t="s">
        <v>3599</v>
      </c>
      <c r="G1155" s="36" t="s">
        <v>249</v>
      </c>
      <c r="H1155" s="36" t="s">
        <v>249</v>
      </c>
      <c r="I1155" s="186" t="s">
        <v>197</v>
      </c>
      <c r="J1155" s="168">
        <v>2</v>
      </c>
      <c r="K1155" s="133">
        <v>0</v>
      </c>
      <c r="L1155" s="150">
        <v>36.1</v>
      </c>
      <c r="M1155" s="133">
        <v>0</v>
      </c>
      <c r="N1155" s="133">
        <v>0</v>
      </c>
      <c r="O1155" s="130">
        <v>252</v>
      </c>
      <c r="P1155" s="37">
        <f t="shared" ref="P1155:P1218" si="276">+L1155*J1155</f>
        <v>72.2</v>
      </c>
      <c r="Q1155" s="38">
        <f t="shared" si="266"/>
        <v>133.25396825396825</v>
      </c>
      <c r="R1155" s="35">
        <f t="shared" si="267"/>
        <v>0</v>
      </c>
      <c r="S1155" s="35">
        <f t="shared" si="268"/>
        <v>0</v>
      </c>
      <c r="T1155" s="139">
        <f t="shared" si="269"/>
        <v>0</v>
      </c>
      <c r="U1155" s="35">
        <f t="shared" si="270"/>
        <v>9097.2000000000007</v>
      </c>
      <c r="V1155" s="39" t="str">
        <f t="shared" si="271"/>
        <v>&gt;90 days</v>
      </c>
      <c r="W1155" s="39">
        <f t="shared" si="272"/>
        <v>3</v>
      </c>
      <c r="X1155" s="135" t="str">
        <f t="shared" si="273"/>
        <v>C</v>
      </c>
      <c r="Y1155" s="39">
        <f t="shared" si="274"/>
        <v>21</v>
      </c>
      <c r="Z1155" s="39">
        <f t="shared" si="275"/>
        <v>40.142339964264451</v>
      </c>
      <c r="AA1155" s="119"/>
    </row>
    <row r="1156" spans="1:27" x14ac:dyDescent="0.25">
      <c r="A1156" s="34" t="s">
        <v>3131</v>
      </c>
      <c r="B1156" s="36" t="s">
        <v>1695</v>
      </c>
      <c r="C1156" s="166" t="s">
        <v>197</v>
      </c>
      <c r="D1156" s="166">
        <v>212</v>
      </c>
      <c r="E1156" s="166" t="s">
        <v>3599</v>
      </c>
      <c r="F1156" s="167" t="s">
        <v>3599</v>
      </c>
      <c r="G1156" s="36" t="s">
        <v>249</v>
      </c>
      <c r="H1156" s="36" t="s">
        <v>249</v>
      </c>
      <c r="I1156" s="186" t="s">
        <v>197</v>
      </c>
      <c r="J1156" s="168">
        <v>114</v>
      </c>
      <c r="K1156" s="133">
        <v>0</v>
      </c>
      <c r="L1156" s="150">
        <v>33.19</v>
      </c>
      <c r="M1156" s="133">
        <v>0</v>
      </c>
      <c r="N1156" s="133">
        <v>0</v>
      </c>
      <c r="O1156" s="130">
        <v>15996</v>
      </c>
      <c r="P1156" s="37">
        <f t="shared" si="276"/>
        <v>3783.66</v>
      </c>
      <c r="Q1156" s="38">
        <f t="shared" si="266"/>
        <v>4.5636409102275573E-2</v>
      </c>
      <c r="R1156" s="35">
        <f t="shared" si="267"/>
        <v>0</v>
      </c>
      <c r="S1156" s="35">
        <f t="shared" si="268"/>
        <v>0</v>
      </c>
      <c r="T1156" s="139">
        <f t="shared" si="269"/>
        <v>0</v>
      </c>
      <c r="U1156" s="35">
        <f t="shared" si="270"/>
        <v>530907.24</v>
      </c>
      <c r="V1156" s="39" t="str">
        <f t="shared" si="271"/>
        <v>&lt;15 days</v>
      </c>
      <c r="W1156" s="39">
        <f t="shared" si="272"/>
        <v>1</v>
      </c>
      <c r="X1156" s="135" t="str">
        <f t="shared" si="273"/>
        <v>B</v>
      </c>
      <c r="Y1156" s="39">
        <f t="shared" si="274"/>
        <v>7</v>
      </c>
      <c r="Z1156" s="39">
        <f t="shared" si="275"/>
        <v>0</v>
      </c>
      <c r="AA1156" s="119"/>
    </row>
    <row r="1157" spans="1:27" x14ac:dyDescent="0.25">
      <c r="A1157" s="34" t="s">
        <v>3132</v>
      </c>
      <c r="B1157" s="36" t="s">
        <v>1696</v>
      </c>
      <c r="C1157" s="166" t="s">
        <v>243</v>
      </c>
      <c r="D1157" s="166">
        <v>212</v>
      </c>
      <c r="E1157" s="166" t="s">
        <v>3599</v>
      </c>
      <c r="F1157" s="167" t="s">
        <v>3599</v>
      </c>
      <c r="G1157" s="36" t="s">
        <v>244</v>
      </c>
      <c r="H1157" s="36" t="s">
        <v>2370</v>
      </c>
      <c r="I1157" s="186">
        <v>2600</v>
      </c>
      <c r="J1157" s="168">
        <v>3731</v>
      </c>
      <c r="K1157" s="133">
        <v>400</v>
      </c>
      <c r="L1157" s="150">
        <v>2.36</v>
      </c>
      <c r="M1157" s="133">
        <v>0</v>
      </c>
      <c r="N1157" s="133">
        <v>100</v>
      </c>
      <c r="O1157" s="130">
        <v>2256</v>
      </c>
      <c r="P1157" s="37">
        <f t="shared" si="276"/>
        <v>8805.16</v>
      </c>
      <c r="Q1157" s="38">
        <f t="shared" si="266"/>
        <v>18.444148936170212</v>
      </c>
      <c r="R1157" s="35">
        <f t="shared" si="267"/>
        <v>0</v>
      </c>
      <c r="S1157" s="35">
        <f t="shared" si="268"/>
        <v>118</v>
      </c>
      <c r="T1157" s="139">
        <f t="shared" si="269"/>
        <v>944</v>
      </c>
      <c r="U1157" s="35">
        <f t="shared" si="270"/>
        <v>5324.16</v>
      </c>
      <c r="V1157" s="39" t="str">
        <f t="shared" si="271"/>
        <v>&lt;30 days</v>
      </c>
      <c r="W1157" s="39">
        <f t="shared" si="272"/>
        <v>3</v>
      </c>
      <c r="X1157" s="135" t="str">
        <f t="shared" si="273"/>
        <v>A</v>
      </c>
      <c r="Y1157" s="39">
        <f t="shared" si="274"/>
        <v>21</v>
      </c>
      <c r="Z1157" s="39">
        <f t="shared" si="275"/>
        <v>0</v>
      </c>
      <c r="AA1157" s="119"/>
    </row>
    <row r="1158" spans="1:27" x14ac:dyDescent="0.25">
      <c r="A1158" s="34" t="s">
        <v>3133</v>
      </c>
      <c r="B1158" s="36" t="s">
        <v>1697</v>
      </c>
      <c r="C1158" s="166" t="s">
        <v>197</v>
      </c>
      <c r="D1158" s="166">
        <v>202</v>
      </c>
      <c r="E1158" s="166" t="s">
        <v>3599</v>
      </c>
      <c r="F1158" s="167" t="s">
        <v>3599</v>
      </c>
      <c r="G1158" s="36" t="s">
        <v>249</v>
      </c>
      <c r="H1158" s="36" t="s">
        <v>249</v>
      </c>
      <c r="I1158" s="186" t="s">
        <v>197</v>
      </c>
      <c r="J1158" s="168">
        <v>751</v>
      </c>
      <c r="K1158" s="133">
        <v>0</v>
      </c>
      <c r="L1158" s="150">
        <v>0.47</v>
      </c>
      <c r="M1158" s="133">
        <v>0</v>
      </c>
      <c r="N1158" s="133">
        <v>0</v>
      </c>
      <c r="O1158" s="130">
        <v>16041</v>
      </c>
      <c r="P1158" s="37">
        <f t="shared" si="276"/>
        <v>352.96999999999997</v>
      </c>
      <c r="Q1158" s="38">
        <f t="shared" si="266"/>
        <v>84.895891777320614</v>
      </c>
      <c r="R1158" s="35">
        <f t="shared" si="267"/>
        <v>0</v>
      </c>
      <c r="S1158" s="35">
        <f t="shared" si="268"/>
        <v>0</v>
      </c>
      <c r="T1158" s="139">
        <f t="shared" si="269"/>
        <v>0</v>
      </c>
      <c r="U1158" s="35">
        <f t="shared" si="270"/>
        <v>7539.2699999999995</v>
      </c>
      <c r="V1158" s="39" t="str">
        <f t="shared" si="271"/>
        <v>&lt;90 days</v>
      </c>
      <c r="W1158" s="39">
        <f t="shared" si="272"/>
        <v>3</v>
      </c>
      <c r="X1158" s="135" t="str">
        <f t="shared" si="273"/>
        <v>C</v>
      </c>
      <c r="Y1158" s="39">
        <f t="shared" si="274"/>
        <v>21</v>
      </c>
      <c r="Z1158" s="39">
        <f t="shared" si="275"/>
        <v>175.33474725333471</v>
      </c>
      <c r="AA1158" s="119"/>
    </row>
    <row r="1159" spans="1:27" x14ac:dyDescent="0.25">
      <c r="A1159" s="34" t="s">
        <v>3134</v>
      </c>
      <c r="B1159" s="36" t="s">
        <v>1698</v>
      </c>
      <c r="C1159" s="166" t="s">
        <v>197</v>
      </c>
      <c r="D1159" s="166">
        <v>212</v>
      </c>
      <c r="E1159" s="166" t="s">
        <v>3599</v>
      </c>
      <c r="F1159" s="167" t="s">
        <v>3599</v>
      </c>
      <c r="G1159" s="36" t="s">
        <v>249</v>
      </c>
      <c r="H1159" s="36" t="s">
        <v>249</v>
      </c>
      <c r="I1159" s="186" t="s">
        <v>197</v>
      </c>
      <c r="J1159" s="168">
        <v>1005</v>
      </c>
      <c r="K1159" s="133">
        <v>0</v>
      </c>
      <c r="L1159" s="150">
        <v>3.95</v>
      </c>
      <c r="M1159" s="133">
        <v>0</v>
      </c>
      <c r="N1159" s="133">
        <v>0</v>
      </c>
      <c r="O1159" s="130">
        <v>16036</v>
      </c>
      <c r="P1159" s="37">
        <f t="shared" si="276"/>
        <v>3969.75</v>
      </c>
      <c r="Q1159" s="38">
        <f t="shared" si="266"/>
        <v>17.09372661511599</v>
      </c>
      <c r="R1159" s="35">
        <f t="shared" si="267"/>
        <v>0</v>
      </c>
      <c r="S1159" s="35">
        <f t="shared" si="268"/>
        <v>0</v>
      </c>
      <c r="T1159" s="139">
        <f t="shared" si="269"/>
        <v>0</v>
      </c>
      <c r="U1159" s="35">
        <f t="shared" si="270"/>
        <v>63342.200000000004</v>
      </c>
      <c r="V1159" s="39" t="str">
        <f t="shared" si="271"/>
        <v>&lt;30 days</v>
      </c>
      <c r="W1159" s="39">
        <f t="shared" si="272"/>
        <v>2</v>
      </c>
      <c r="X1159" s="135" t="str">
        <f t="shared" si="273"/>
        <v>B</v>
      </c>
      <c r="Y1159" s="39">
        <f t="shared" si="274"/>
        <v>14</v>
      </c>
      <c r="Z1159" s="39">
        <f t="shared" si="275"/>
        <v>474.18987061999559</v>
      </c>
      <c r="AA1159" s="119"/>
    </row>
    <row r="1160" spans="1:27" x14ac:dyDescent="0.25">
      <c r="A1160" s="34" t="s">
        <v>3135</v>
      </c>
      <c r="B1160" s="36" t="s">
        <v>1699</v>
      </c>
      <c r="C1160" s="166" t="s">
        <v>197</v>
      </c>
      <c r="D1160" s="166">
        <v>202</v>
      </c>
      <c r="E1160" s="166" t="s">
        <v>3599</v>
      </c>
      <c r="F1160" s="167" t="s">
        <v>3599</v>
      </c>
      <c r="G1160" s="36" t="s">
        <v>249</v>
      </c>
      <c r="H1160" s="36" t="s">
        <v>249</v>
      </c>
      <c r="I1160" s="186" t="s">
        <v>197</v>
      </c>
      <c r="J1160" s="168">
        <v>512</v>
      </c>
      <c r="K1160" s="133">
        <v>0</v>
      </c>
      <c r="L1160" s="150">
        <v>10.69</v>
      </c>
      <c r="M1160" s="133">
        <v>0</v>
      </c>
      <c r="N1160" s="133">
        <v>0</v>
      </c>
      <c r="O1160" s="130">
        <v>16019</v>
      </c>
      <c r="P1160" s="37">
        <f t="shared" si="276"/>
        <v>5473.28</v>
      </c>
      <c r="Q1160" s="38">
        <f t="shared" si="266"/>
        <v>22.899369498720269</v>
      </c>
      <c r="R1160" s="35">
        <f t="shared" si="267"/>
        <v>0</v>
      </c>
      <c r="S1160" s="35">
        <f t="shared" si="268"/>
        <v>0</v>
      </c>
      <c r="T1160" s="139">
        <f t="shared" si="269"/>
        <v>0</v>
      </c>
      <c r="U1160" s="35">
        <f t="shared" si="270"/>
        <v>171243.11</v>
      </c>
      <c r="V1160" s="39" t="str">
        <f t="shared" si="271"/>
        <v>&lt;30 days</v>
      </c>
      <c r="W1160" s="39">
        <f t="shared" si="272"/>
        <v>2</v>
      </c>
      <c r="X1160" s="135" t="str">
        <f t="shared" si="273"/>
        <v>B</v>
      </c>
      <c r="Y1160" s="39">
        <f t="shared" si="274"/>
        <v>14</v>
      </c>
      <c r="Z1160" s="39">
        <f t="shared" si="275"/>
        <v>1403.8713651555918</v>
      </c>
      <c r="AA1160" s="119"/>
    </row>
    <row r="1161" spans="1:27" x14ac:dyDescent="0.25">
      <c r="A1161" s="34" t="s">
        <v>3136</v>
      </c>
      <c r="B1161" s="36" t="s">
        <v>1701</v>
      </c>
      <c r="C1161" s="166" t="s">
        <v>197</v>
      </c>
      <c r="D1161" s="166">
        <v>202</v>
      </c>
      <c r="E1161" s="166" t="s">
        <v>3599</v>
      </c>
      <c r="F1161" s="167" t="s">
        <v>3599</v>
      </c>
      <c r="G1161" s="36" t="s">
        <v>249</v>
      </c>
      <c r="H1161" s="36" t="s">
        <v>249</v>
      </c>
      <c r="I1161" s="186" t="s">
        <v>197</v>
      </c>
      <c r="J1161" s="168">
        <v>616</v>
      </c>
      <c r="K1161" s="133">
        <v>-1</v>
      </c>
      <c r="L1161" s="150">
        <v>12.28</v>
      </c>
      <c r="M1161" s="133">
        <v>0</v>
      </c>
      <c r="N1161" s="133">
        <v>0</v>
      </c>
      <c r="O1161" s="130">
        <v>16036</v>
      </c>
      <c r="P1161" s="37">
        <f t="shared" si="276"/>
        <v>7564.48</v>
      </c>
      <c r="Q1161" s="38">
        <f t="shared" si="266"/>
        <v>11.653778997256175</v>
      </c>
      <c r="R1161" s="35">
        <f t="shared" si="267"/>
        <v>0</v>
      </c>
      <c r="S1161" s="35">
        <f t="shared" si="268"/>
        <v>0</v>
      </c>
      <c r="T1161" s="139">
        <f t="shared" si="269"/>
        <v>-12.28</v>
      </c>
      <c r="U1161" s="35">
        <f t="shared" si="270"/>
        <v>196922.08</v>
      </c>
      <c r="V1161" s="39" t="str">
        <f t="shared" si="271"/>
        <v>&lt;15 days</v>
      </c>
      <c r="W1161" s="39">
        <f t="shared" si="272"/>
        <v>1</v>
      </c>
      <c r="X1161" s="135" t="str">
        <f t="shared" si="273"/>
        <v>A</v>
      </c>
      <c r="Y1161" s="39">
        <f t="shared" si="274"/>
        <v>7</v>
      </c>
      <c r="Z1161" s="39">
        <f t="shared" si="275"/>
        <v>1993.7100217808224</v>
      </c>
      <c r="AA1161" s="119"/>
    </row>
    <row r="1162" spans="1:27" x14ac:dyDescent="0.25">
      <c r="A1162" s="34" t="s">
        <v>3137</v>
      </c>
      <c r="B1162" s="36" t="s">
        <v>1702</v>
      </c>
      <c r="C1162" s="166" t="s">
        <v>243</v>
      </c>
      <c r="D1162" s="166">
        <v>202</v>
      </c>
      <c r="E1162" s="166" t="s">
        <v>3599</v>
      </c>
      <c r="F1162" s="167" t="s">
        <v>3599</v>
      </c>
      <c r="G1162" s="36" t="s">
        <v>244</v>
      </c>
      <c r="H1162" s="36" t="s">
        <v>2370</v>
      </c>
      <c r="I1162" s="186">
        <v>2600</v>
      </c>
      <c r="J1162" s="168">
        <v>66</v>
      </c>
      <c r="K1162" s="133">
        <v>1375</v>
      </c>
      <c r="L1162" s="150">
        <v>21.41</v>
      </c>
      <c r="M1162" s="133">
        <v>0</v>
      </c>
      <c r="N1162" s="133">
        <v>350</v>
      </c>
      <c r="O1162" s="130">
        <v>15029</v>
      </c>
      <c r="P1162" s="37">
        <f t="shared" si="276"/>
        <v>1413.06</v>
      </c>
      <c r="Q1162" s="38">
        <f t="shared" si="266"/>
        <v>14.96040987424313</v>
      </c>
      <c r="R1162" s="35">
        <f t="shared" si="267"/>
        <v>0</v>
      </c>
      <c r="S1162" s="35">
        <f t="shared" si="268"/>
        <v>3746.75</v>
      </c>
      <c r="T1162" s="139">
        <f t="shared" si="269"/>
        <v>29438.75</v>
      </c>
      <c r="U1162" s="35">
        <f t="shared" si="270"/>
        <v>321770.89</v>
      </c>
      <c r="V1162" s="39" t="str">
        <f t="shared" si="271"/>
        <v>&lt;15 days</v>
      </c>
      <c r="W1162" s="39">
        <f t="shared" si="272"/>
        <v>1</v>
      </c>
      <c r="X1162" s="135" t="str">
        <f t="shared" si="273"/>
        <v>B</v>
      </c>
      <c r="Y1162" s="39">
        <f t="shared" si="274"/>
        <v>7</v>
      </c>
      <c r="Z1162" s="39">
        <f t="shared" si="275"/>
        <v>496.24537931506848</v>
      </c>
      <c r="AA1162" s="119"/>
    </row>
    <row r="1163" spans="1:27" x14ac:dyDescent="0.25">
      <c r="A1163" s="34" t="s">
        <v>3138</v>
      </c>
      <c r="B1163" s="36" t="s">
        <v>1703</v>
      </c>
      <c r="C1163" s="166" t="s">
        <v>197</v>
      </c>
      <c r="D1163" s="166">
        <v>212</v>
      </c>
      <c r="E1163" s="166" t="s">
        <v>3599</v>
      </c>
      <c r="F1163" s="167" t="s">
        <v>3599</v>
      </c>
      <c r="G1163" s="36" t="s">
        <v>249</v>
      </c>
      <c r="H1163" s="36" t="s">
        <v>249</v>
      </c>
      <c r="I1163" s="186" t="s">
        <v>197</v>
      </c>
      <c r="J1163" s="168">
        <v>75</v>
      </c>
      <c r="K1163" s="133">
        <v>0</v>
      </c>
      <c r="L1163" s="150">
        <v>20.85</v>
      </c>
      <c r="M1163" s="133">
        <v>0</v>
      </c>
      <c r="N1163" s="133">
        <v>0</v>
      </c>
      <c r="O1163" s="130">
        <v>15040</v>
      </c>
      <c r="P1163" s="37">
        <f t="shared" si="276"/>
        <v>1563.75</v>
      </c>
      <c r="Q1163" s="38">
        <f t="shared" si="266"/>
        <v>1.6017287234042554</v>
      </c>
      <c r="R1163" s="35">
        <f t="shared" si="267"/>
        <v>0</v>
      </c>
      <c r="S1163" s="35">
        <f t="shared" si="268"/>
        <v>0</v>
      </c>
      <c r="T1163" s="139">
        <f t="shared" si="269"/>
        <v>0</v>
      </c>
      <c r="U1163" s="35">
        <f t="shared" si="270"/>
        <v>313584</v>
      </c>
      <c r="V1163" s="39" t="str">
        <f t="shared" si="271"/>
        <v>&lt;15 days</v>
      </c>
      <c r="W1163" s="39">
        <f t="shared" si="272"/>
        <v>1</v>
      </c>
      <c r="X1163" s="135" t="str">
        <f t="shared" si="273"/>
        <v>B</v>
      </c>
      <c r="Y1163" s="39">
        <f t="shared" si="274"/>
        <v>7</v>
      </c>
      <c r="Z1163" s="39">
        <f t="shared" si="275"/>
        <v>0</v>
      </c>
      <c r="AA1163" s="119"/>
    </row>
    <row r="1164" spans="1:27" x14ac:dyDescent="0.25">
      <c r="A1164" s="34" t="s">
        <v>3139</v>
      </c>
      <c r="B1164" s="36" t="s">
        <v>1704</v>
      </c>
      <c r="C1164" s="166" t="s">
        <v>1058</v>
      </c>
      <c r="D1164" s="166">
        <v>212</v>
      </c>
      <c r="E1164" s="165" t="s">
        <v>3599</v>
      </c>
      <c r="F1164" s="167" t="s">
        <v>3599</v>
      </c>
      <c r="G1164" s="36" t="s">
        <v>165</v>
      </c>
      <c r="H1164" s="36" t="s">
        <v>235</v>
      </c>
      <c r="I1164" s="186">
        <v>2100</v>
      </c>
      <c r="J1164" s="168">
        <v>34</v>
      </c>
      <c r="K1164" s="133">
        <v>0</v>
      </c>
      <c r="L1164" s="150">
        <v>22.78</v>
      </c>
      <c r="M1164" s="133">
        <v>0</v>
      </c>
      <c r="N1164" s="133">
        <v>0</v>
      </c>
      <c r="O1164" s="130">
        <v>177</v>
      </c>
      <c r="P1164" s="37">
        <f t="shared" si="276"/>
        <v>774.52</v>
      </c>
      <c r="Q1164" s="38">
        <f t="shared" si="266"/>
        <v>154.66101694915253</v>
      </c>
      <c r="R1164" s="35">
        <f t="shared" si="267"/>
        <v>0</v>
      </c>
      <c r="S1164" s="35">
        <f t="shared" si="268"/>
        <v>0</v>
      </c>
      <c r="T1164" s="139">
        <f t="shared" si="269"/>
        <v>0</v>
      </c>
      <c r="U1164" s="35">
        <f t="shared" si="270"/>
        <v>4032.0600000000004</v>
      </c>
      <c r="V1164" s="39" t="str">
        <f t="shared" si="271"/>
        <v>Order specific</v>
      </c>
      <c r="W1164" s="39" t="str">
        <f t="shared" si="272"/>
        <v>Order specific</v>
      </c>
      <c r="X1164" s="135" t="str">
        <f t="shared" si="273"/>
        <v>C</v>
      </c>
      <c r="Y1164" s="39" t="str">
        <f t="shared" si="274"/>
        <v/>
      </c>
      <c r="Z1164" s="39">
        <f t="shared" si="275"/>
        <v>0</v>
      </c>
      <c r="AA1164" s="119"/>
    </row>
    <row r="1165" spans="1:27" x14ac:dyDescent="0.25">
      <c r="A1165" s="34" t="s">
        <v>3140</v>
      </c>
      <c r="B1165" s="36" t="s">
        <v>1705</v>
      </c>
      <c r="C1165" s="166" t="s">
        <v>243</v>
      </c>
      <c r="D1165" s="166">
        <v>212</v>
      </c>
      <c r="E1165" s="166" t="s">
        <v>3599</v>
      </c>
      <c r="F1165" s="167" t="s">
        <v>3599</v>
      </c>
      <c r="G1165" s="36" t="s">
        <v>244</v>
      </c>
      <c r="H1165" s="36" t="s">
        <v>2370</v>
      </c>
      <c r="I1165" s="186">
        <v>2600</v>
      </c>
      <c r="J1165" s="168">
        <v>772</v>
      </c>
      <c r="K1165" s="133">
        <v>2730</v>
      </c>
      <c r="L1165" s="150">
        <v>9</v>
      </c>
      <c r="M1165" s="133">
        <v>0</v>
      </c>
      <c r="N1165" s="133">
        <v>500</v>
      </c>
      <c r="O1165" s="130">
        <v>16029</v>
      </c>
      <c r="P1165" s="37">
        <f t="shared" si="276"/>
        <v>6948</v>
      </c>
      <c r="Q1165" s="38">
        <f t="shared" si="266"/>
        <v>0.77422172312683257</v>
      </c>
      <c r="R1165" s="35">
        <f t="shared" si="267"/>
        <v>0</v>
      </c>
      <c r="S1165" s="35">
        <f t="shared" si="268"/>
        <v>2250</v>
      </c>
      <c r="T1165" s="139">
        <f t="shared" si="269"/>
        <v>24570</v>
      </c>
      <c r="U1165" s="35">
        <f t="shared" si="270"/>
        <v>144261</v>
      </c>
      <c r="V1165" s="39" t="str">
        <f t="shared" si="271"/>
        <v>&lt;15 days</v>
      </c>
      <c r="W1165" s="39">
        <f t="shared" si="272"/>
        <v>2</v>
      </c>
      <c r="X1165" s="135" t="str">
        <f t="shared" si="273"/>
        <v>B</v>
      </c>
      <c r="Y1165" s="39">
        <f t="shared" si="274"/>
        <v>14</v>
      </c>
      <c r="Z1165" s="39">
        <f t="shared" si="275"/>
        <v>0</v>
      </c>
      <c r="AA1165" s="119"/>
    </row>
    <row r="1166" spans="1:27" x14ac:dyDescent="0.25">
      <c r="A1166" s="34" t="s">
        <v>3141</v>
      </c>
      <c r="B1166" s="36" t="s">
        <v>1707</v>
      </c>
      <c r="C1166" s="166" t="s">
        <v>197</v>
      </c>
      <c r="D1166" s="166">
        <v>212</v>
      </c>
      <c r="E1166" s="166" t="s">
        <v>3599</v>
      </c>
      <c r="F1166" s="167" t="s">
        <v>3599</v>
      </c>
      <c r="G1166" s="36" t="s">
        <v>249</v>
      </c>
      <c r="H1166" s="36" t="s">
        <v>249</v>
      </c>
      <c r="I1166" s="186" t="s">
        <v>197</v>
      </c>
      <c r="J1166" s="168">
        <v>261</v>
      </c>
      <c r="K1166" s="133">
        <v>0</v>
      </c>
      <c r="L1166" s="150">
        <v>58.73</v>
      </c>
      <c r="M1166" s="133">
        <v>0</v>
      </c>
      <c r="N1166" s="133">
        <v>0</v>
      </c>
      <c r="O1166" s="130">
        <v>41606</v>
      </c>
      <c r="P1166" s="37">
        <f t="shared" si="276"/>
        <v>15328.529999999999</v>
      </c>
      <c r="Q1166" s="38">
        <f t="shared" si="266"/>
        <v>6.7725808777580161</v>
      </c>
      <c r="R1166" s="35">
        <f t="shared" si="267"/>
        <v>0</v>
      </c>
      <c r="S1166" s="35">
        <f t="shared" si="268"/>
        <v>0</v>
      </c>
      <c r="T1166" s="139">
        <f t="shared" si="269"/>
        <v>0</v>
      </c>
      <c r="U1166" s="35">
        <f t="shared" si="270"/>
        <v>2443520.38</v>
      </c>
      <c r="V1166" s="39" t="str">
        <f t="shared" si="271"/>
        <v>&lt;15 days</v>
      </c>
      <c r="W1166" s="39">
        <f t="shared" si="272"/>
        <v>1</v>
      </c>
      <c r="X1166" s="135" t="str">
        <f t="shared" si="273"/>
        <v>A</v>
      </c>
      <c r="Y1166" s="39">
        <f t="shared" si="274"/>
        <v>7</v>
      </c>
      <c r="Z1166" s="39">
        <f t="shared" si="275"/>
        <v>0</v>
      </c>
      <c r="AA1166" s="119"/>
    </row>
    <row r="1167" spans="1:27" x14ac:dyDescent="0.25">
      <c r="A1167" s="34" t="s">
        <v>3142</v>
      </c>
      <c r="B1167" s="36" t="s">
        <v>1708</v>
      </c>
      <c r="C1167" s="166" t="s">
        <v>197</v>
      </c>
      <c r="D1167" s="166">
        <v>212</v>
      </c>
      <c r="E1167" s="166" t="s">
        <v>3599</v>
      </c>
      <c r="F1167" s="167" t="s">
        <v>3599</v>
      </c>
      <c r="G1167" s="36" t="s">
        <v>249</v>
      </c>
      <c r="H1167" s="36" t="s">
        <v>249</v>
      </c>
      <c r="I1167" s="186" t="s">
        <v>197</v>
      </c>
      <c r="J1167" s="168">
        <v>105</v>
      </c>
      <c r="K1167" s="133">
        <v>0</v>
      </c>
      <c r="L1167" s="150">
        <v>18</v>
      </c>
      <c r="M1167" s="133">
        <v>0</v>
      </c>
      <c r="N1167" s="133">
        <v>0</v>
      </c>
      <c r="O1167" s="130">
        <v>16029</v>
      </c>
      <c r="P1167" s="37">
        <f t="shared" si="276"/>
        <v>1890</v>
      </c>
      <c r="Q1167" s="38">
        <f t="shared" si="266"/>
        <v>5.94329028635598</v>
      </c>
      <c r="R1167" s="35">
        <f t="shared" si="267"/>
        <v>0</v>
      </c>
      <c r="S1167" s="35">
        <f t="shared" si="268"/>
        <v>0</v>
      </c>
      <c r="T1167" s="139">
        <f t="shared" si="269"/>
        <v>0</v>
      </c>
      <c r="U1167" s="35">
        <f t="shared" si="270"/>
        <v>288522</v>
      </c>
      <c r="V1167" s="39" t="str">
        <f t="shared" si="271"/>
        <v>&lt;15 days</v>
      </c>
      <c r="W1167" s="39">
        <f t="shared" si="272"/>
        <v>1</v>
      </c>
      <c r="X1167" s="135" t="str">
        <f t="shared" si="273"/>
        <v>B</v>
      </c>
      <c r="Y1167" s="39">
        <f t="shared" si="274"/>
        <v>7</v>
      </c>
      <c r="Z1167" s="39">
        <f t="shared" si="275"/>
        <v>0</v>
      </c>
      <c r="AA1167" s="119"/>
    </row>
    <row r="1168" spans="1:27" x14ac:dyDescent="0.25">
      <c r="A1168" s="34" t="s">
        <v>3143</v>
      </c>
      <c r="B1168" s="36" t="s">
        <v>1710</v>
      </c>
      <c r="C1168" s="166" t="s">
        <v>197</v>
      </c>
      <c r="D1168" s="166">
        <v>212</v>
      </c>
      <c r="E1168" s="166" t="s">
        <v>3599</v>
      </c>
      <c r="F1168" s="167" t="s">
        <v>3599</v>
      </c>
      <c r="G1168" s="36" t="s">
        <v>249</v>
      </c>
      <c r="H1168" s="36" t="s">
        <v>249</v>
      </c>
      <c r="I1168" s="186" t="s">
        <v>197</v>
      </c>
      <c r="J1168" s="168">
        <v>361</v>
      </c>
      <c r="K1168" s="133">
        <v>30</v>
      </c>
      <c r="L1168" s="150">
        <v>20</v>
      </c>
      <c r="M1168" s="133">
        <v>0</v>
      </c>
      <c r="N1168" s="133">
        <v>0</v>
      </c>
      <c r="O1168" s="130">
        <v>44655</v>
      </c>
      <c r="P1168" s="37">
        <f t="shared" si="276"/>
        <v>7220</v>
      </c>
      <c r="Q1168" s="38">
        <f t="shared" si="266"/>
        <v>0.85824655693651331</v>
      </c>
      <c r="R1168" s="35">
        <f t="shared" si="267"/>
        <v>0</v>
      </c>
      <c r="S1168" s="35">
        <f t="shared" si="268"/>
        <v>0</v>
      </c>
      <c r="T1168" s="139">
        <f t="shared" si="269"/>
        <v>600</v>
      </c>
      <c r="U1168" s="35">
        <f t="shared" si="270"/>
        <v>893100</v>
      </c>
      <c r="V1168" s="39" t="str">
        <f t="shared" si="271"/>
        <v>&lt;15 days</v>
      </c>
      <c r="W1168" s="39">
        <f t="shared" si="272"/>
        <v>1</v>
      </c>
      <c r="X1168" s="135" t="str">
        <f t="shared" si="273"/>
        <v>B</v>
      </c>
      <c r="Y1168" s="39">
        <f t="shared" si="274"/>
        <v>7</v>
      </c>
      <c r="Z1168" s="39">
        <f t="shared" si="275"/>
        <v>0</v>
      </c>
      <c r="AA1168" s="119"/>
    </row>
    <row r="1169" spans="1:27" x14ac:dyDescent="0.25">
      <c r="A1169" s="34" t="s">
        <v>3144</v>
      </c>
      <c r="B1169" s="36" t="s">
        <v>1711</v>
      </c>
      <c r="C1169" s="166" t="s">
        <v>243</v>
      </c>
      <c r="D1169" s="166">
        <v>212</v>
      </c>
      <c r="E1169" s="166" t="s">
        <v>3599</v>
      </c>
      <c r="F1169" s="167" t="s">
        <v>3599</v>
      </c>
      <c r="G1169" s="36" t="s">
        <v>244</v>
      </c>
      <c r="H1169" s="36" t="s">
        <v>2370</v>
      </c>
      <c r="I1169" s="186">
        <v>2600</v>
      </c>
      <c r="J1169" s="168">
        <v>609</v>
      </c>
      <c r="K1169" s="133">
        <v>2060</v>
      </c>
      <c r="L1169" s="150">
        <v>9</v>
      </c>
      <c r="M1169" s="133">
        <v>0</v>
      </c>
      <c r="N1169" s="133">
        <v>400</v>
      </c>
      <c r="O1169" s="130">
        <v>16077</v>
      </c>
      <c r="P1169" s="37">
        <f t="shared" si="276"/>
        <v>5481</v>
      </c>
      <c r="Q1169" s="38">
        <f t="shared" si="266"/>
        <v>8.195869876220689</v>
      </c>
      <c r="R1169" s="35">
        <f t="shared" si="267"/>
        <v>0</v>
      </c>
      <c r="S1169" s="35">
        <f t="shared" si="268"/>
        <v>1800</v>
      </c>
      <c r="T1169" s="139">
        <f t="shared" si="269"/>
        <v>18540</v>
      </c>
      <c r="U1169" s="35">
        <f t="shared" si="270"/>
        <v>144693</v>
      </c>
      <c r="V1169" s="39" t="str">
        <f t="shared" si="271"/>
        <v>&lt;15 days</v>
      </c>
      <c r="W1169" s="39">
        <f t="shared" si="272"/>
        <v>2</v>
      </c>
      <c r="X1169" s="135" t="str">
        <f t="shared" si="273"/>
        <v>B</v>
      </c>
      <c r="Y1169" s="39">
        <f t="shared" si="274"/>
        <v>14</v>
      </c>
      <c r="Z1169" s="39">
        <f t="shared" si="275"/>
        <v>0</v>
      </c>
      <c r="AA1169" s="119"/>
    </row>
    <row r="1170" spans="1:27" x14ac:dyDescent="0.25">
      <c r="A1170" s="34" t="s">
        <v>3145</v>
      </c>
      <c r="B1170" s="36" t="s">
        <v>1712</v>
      </c>
      <c r="C1170" s="166" t="s">
        <v>197</v>
      </c>
      <c r="D1170" s="166">
        <v>212</v>
      </c>
      <c r="E1170" s="166" t="s">
        <v>3599</v>
      </c>
      <c r="F1170" s="167" t="s">
        <v>3599</v>
      </c>
      <c r="G1170" s="36" t="s">
        <v>249</v>
      </c>
      <c r="H1170" s="36" t="s">
        <v>249</v>
      </c>
      <c r="I1170" s="186" t="s">
        <v>197</v>
      </c>
      <c r="J1170" s="168">
        <v>128</v>
      </c>
      <c r="K1170" s="133">
        <v>0</v>
      </c>
      <c r="L1170" s="150">
        <v>22.61</v>
      </c>
      <c r="M1170" s="133">
        <v>0</v>
      </c>
      <c r="N1170" s="133">
        <v>0</v>
      </c>
      <c r="O1170" s="130">
        <v>20271</v>
      </c>
      <c r="P1170" s="37">
        <f t="shared" si="276"/>
        <v>2894.08</v>
      </c>
      <c r="Q1170" s="38">
        <f t="shared" si="266"/>
        <v>10.965665236051501</v>
      </c>
      <c r="R1170" s="35">
        <f t="shared" si="267"/>
        <v>0</v>
      </c>
      <c r="S1170" s="35">
        <f t="shared" si="268"/>
        <v>0</v>
      </c>
      <c r="T1170" s="139">
        <f t="shared" si="269"/>
        <v>0</v>
      </c>
      <c r="U1170" s="35">
        <f t="shared" si="270"/>
        <v>458327.31</v>
      </c>
      <c r="V1170" s="39" t="str">
        <f t="shared" si="271"/>
        <v>&lt;15 days</v>
      </c>
      <c r="W1170" s="39">
        <f t="shared" si="272"/>
        <v>1</v>
      </c>
      <c r="X1170" s="135" t="str">
        <f t="shared" si="273"/>
        <v>B</v>
      </c>
      <c r="Y1170" s="39">
        <f t="shared" si="274"/>
        <v>7</v>
      </c>
      <c r="Z1170" s="39">
        <f t="shared" si="275"/>
        <v>690.77328657534235</v>
      </c>
      <c r="AA1170" s="119"/>
    </row>
    <row r="1171" spans="1:27" x14ac:dyDescent="0.25">
      <c r="A1171" s="34" t="s">
        <v>3146</v>
      </c>
      <c r="B1171" s="36" t="s">
        <v>1713</v>
      </c>
      <c r="C1171" s="166" t="s">
        <v>197</v>
      </c>
      <c r="D1171" s="166">
        <v>212</v>
      </c>
      <c r="E1171" s="166" t="s">
        <v>3599</v>
      </c>
      <c r="F1171" s="167" t="s">
        <v>3599</v>
      </c>
      <c r="G1171" s="36" t="s">
        <v>249</v>
      </c>
      <c r="H1171" s="36" t="s">
        <v>249</v>
      </c>
      <c r="I1171" s="186" t="s">
        <v>197</v>
      </c>
      <c r="J1171" s="168">
        <v>6</v>
      </c>
      <c r="K1171" s="133">
        <v>0</v>
      </c>
      <c r="L1171" s="150">
        <v>56.28</v>
      </c>
      <c r="M1171" s="133">
        <v>0</v>
      </c>
      <c r="N1171" s="133">
        <v>0</v>
      </c>
      <c r="O1171" s="130">
        <v>1178</v>
      </c>
      <c r="P1171" s="37">
        <f t="shared" si="276"/>
        <v>337.68</v>
      </c>
      <c r="Q1171" s="38">
        <f t="shared" si="266"/>
        <v>39.660441426146008</v>
      </c>
      <c r="R1171" s="35">
        <f t="shared" si="267"/>
        <v>0</v>
      </c>
      <c r="S1171" s="35">
        <f t="shared" si="268"/>
        <v>0</v>
      </c>
      <c r="T1171" s="139">
        <f t="shared" si="269"/>
        <v>0</v>
      </c>
      <c r="U1171" s="35">
        <f t="shared" si="270"/>
        <v>66297.84</v>
      </c>
      <c r="V1171" s="39" t="str">
        <f t="shared" si="271"/>
        <v>&lt;90 days</v>
      </c>
      <c r="W1171" s="39">
        <f t="shared" si="272"/>
        <v>2</v>
      </c>
      <c r="X1171" s="135" t="str">
        <f t="shared" si="273"/>
        <v>C</v>
      </c>
      <c r="Y1171" s="39">
        <f t="shared" si="274"/>
        <v>14</v>
      </c>
      <c r="Z1171" s="39">
        <f t="shared" si="275"/>
        <v>144.19687684931506</v>
      </c>
      <c r="AA1171" s="119"/>
    </row>
    <row r="1172" spans="1:27" x14ac:dyDescent="0.25">
      <c r="A1172" s="34" t="s">
        <v>3147</v>
      </c>
      <c r="B1172" s="36" t="s">
        <v>1715</v>
      </c>
      <c r="C1172" s="166" t="s">
        <v>243</v>
      </c>
      <c r="D1172" s="166">
        <v>212</v>
      </c>
      <c r="E1172" s="166" t="s">
        <v>3599</v>
      </c>
      <c r="F1172" s="167" t="s">
        <v>3599</v>
      </c>
      <c r="G1172" s="36" t="s">
        <v>244</v>
      </c>
      <c r="H1172" s="36" t="s">
        <v>2370</v>
      </c>
      <c r="I1172" s="186">
        <v>2600</v>
      </c>
      <c r="J1172" s="168">
        <v>539</v>
      </c>
      <c r="K1172" s="133">
        <v>1750</v>
      </c>
      <c r="L1172" s="150">
        <v>12.89</v>
      </c>
      <c r="M1172" s="133">
        <v>0</v>
      </c>
      <c r="N1172" s="133">
        <v>350</v>
      </c>
      <c r="O1172" s="130">
        <v>15706</v>
      </c>
      <c r="P1172" s="37">
        <f t="shared" si="276"/>
        <v>6947.71</v>
      </c>
      <c r="Q1172" s="38">
        <f t="shared" si="266"/>
        <v>0.13943715777409907</v>
      </c>
      <c r="R1172" s="35">
        <f t="shared" si="267"/>
        <v>0</v>
      </c>
      <c r="S1172" s="35">
        <f t="shared" si="268"/>
        <v>2255.75</v>
      </c>
      <c r="T1172" s="139">
        <f t="shared" si="269"/>
        <v>22557.5</v>
      </c>
      <c r="U1172" s="35">
        <f t="shared" si="270"/>
        <v>202450.34</v>
      </c>
      <c r="V1172" s="39" t="str">
        <f t="shared" si="271"/>
        <v>&lt;15 days</v>
      </c>
      <c r="W1172" s="39">
        <f t="shared" si="272"/>
        <v>1</v>
      </c>
      <c r="X1172" s="135" t="str">
        <f t="shared" si="273"/>
        <v>B</v>
      </c>
      <c r="Y1172" s="39">
        <f t="shared" si="274"/>
        <v>7</v>
      </c>
      <c r="Z1172" s="39">
        <f t="shared" si="275"/>
        <v>0</v>
      </c>
      <c r="AA1172" s="119"/>
    </row>
    <row r="1173" spans="1:27" x14ac:dyDescent="0.25">
      <c r="A1173" s="34" t="s">
        <v>3148</v>
      </c>
      <c r="B1173" s="36" t="s">
        <v>1717</v>
      </c>
      <c r="C1173" s="166" t="s">
        <v>243</v>
      </c>
      <c r="D1173" s="166">
        <v>212</v>
      </c>
      <c r="E1173" s="166" t="s">
        <v>3599</v>
      </c>
      <c r="F1173" s="167" t="s">
        <v>3599</v>
      </c>
      <c r="G1173" s="36" t="s">
        <v>244</v>
      </c>
      <c r="H1173" s="36" t="s">
        <v>2370</v>
      </c>
      <c r="I1173" s="186">
        <v>2600</v>
      </c>
      <c r="J1173" s="168">
        <v>823</v>
      </c>
      <c r="K1173" s="133">
        <v>1400</v>
      </c>
      <c r="L1173" s="150">
        <v>14.13</v>
      </c>
      <c r="M1173" s="133">
        <v>0</v>
      </c>
      <c r="N1173" s="133">
        <v>350</v>
      </c>
      <c r="O1173" s="130">
        <v>15889</v>
      </c>
      <c r="P1173" s="37">
        <f t="shared" si="276"/>
        <v>11628.99</v>
      </c>
      <c r="Q1173" s="38">
        <f t="shared" si="266"/>
        <v>12.381836490653912</v>
      </c>
      <c r="R1173" s="35">
        <f t="shared" si="267"/>
        <v>0</v>
      </c>
      <c r="S1173" s="35">
        <f t="shared" si="268"/>
        <v>2472.75</v>
      </c>
      <c r="T1173" s="139">
        <f t="shared" si="269"/>
        <v>19782</v>
      </c>
      <c r="U1173" s="35">
        <f t="shared" si="270"/>
        <v>224511.57</v>
      </c>
      <c r="V1173" s="39" t="str">
        <f t="shared" si="271"/>
        <v>&lt;15 days</v>
      </c>
      <c r="W1173" s="39">
        <f t="shared" si="272"/>
        <v>1</v>
      </c>
      <c r="X1173" s="135" t="str">
        <f t="shared" si="273"/>
        <v>A</v>
      </c>
      <c r="Y1173" s="39">
        <f t="shared" si="274"/>
        <v>7</v>
      </c>
      <c r="Z1173" s="39">
        <f t="shared" si="275"/>
        <v>3336.0409042661449</v>
      </c>
      <c r="AA1173" s="119"/>
    </row>
    <row r="1174" spans="1:27" x14ac:dyDescent="0.25">
      <c r="A1174" s="34" t="s">
        <v>3149</v>
      </c>
      <c r="B1174" s="36" t="s">
        <v>1718</v>
      </c>
      <c r="C1174" s="166" t="s">
        <v>197</v>
      </c>
      <c r="D1174" s="166">
        <v>212</v>
      </c>
      <c r="E1174" s="166" t="s">
        <v>3599</v>
      </c>
      <c r="F1174" s="167" t="s">
        <v>3599</v>
      </c>
      <c r="G1174" s="36" t="s">
        <v>249</v>
      </c>
      <c r="H1174" s="36" t="s">
        <v>249</v>
      </c>
      <c r="I1174" s="186" t="s">
        <v>197</v>
      </c>
      <c r="J1174" s="168">
        <v>75</v>
      </c>
      <c r="K1174" s="133">
        <v>0</v>
      </c>
      <c r="L1174" s="150">
        <v>13.03</v>
      </c>
      <c r="M1174" s="133">
        <v>0</v>
      </c>
      <c r="N1174" s="133">
        <v>0</v>
      </c>
      <c r="O1174" s="130">
        <v>338</v>
      </c>
      <c r="P1174" s="37">
        <f t="shared" si="276"/>
        <v>977.25</v>
      </c>
      <c r="Q1174" s="38">
        <f t="shared" si="266"/>
        <v>888.74260355029583</v>
      </c>
      <c r="R1174" s="35">
        <f t="shared" si="267"/>
        <v>0</v>
      </c>
      <c r="S1174" s="35">
        <f t="shared" si="268"/>
        <v>0</v>
      </c>
      <c r="T1174" s="139">
        <f t="shared" si="269"/>
        <v>0</v>
      </c>
      <c r="U1174" s="35">
        <f t="shared" si="270"/>
        <v>4404.1399999999994</v>
      </c>
      <c r="V1174" s="39" t="str">
        <f t="shared" si="271"/>
        <v>&gt;90 days</v>
      </c>
      <c r="W1174" s="39">
        <f t="shared" si="272"/>
        <v>3</v>
      </c>
      <c r="X1174" s="135" t="str">
        <f t="shared" si="273"/>
        <v>B</v>
      </c>
      <c r="Y1174" s="39">
        <f t="shared" si="274"/>
        <v>21</v>
      </c>
      <c r="Z1174" s="39">
        <f t="shared" si="275"/>
        <v>629.74472126699845</v>
      </c>
      <c r="AA1174" s="119"/>
    </row>
    <row r="1175" spans="1:27" x14ac:dyDescent="0.25">
      <c r="A1175" s="34" t="s">
        <v>3150</v>
      </c>
      <c r="B1175" s="36" t="s">
        <v>1719</v>
      </c>
      <c r="C1175" s="166" t="s">
        <v>197</v>
      </c>
      <c r="D1175" s="166">
        <v>212</v>
      </c>
      <c r="E1175" s="166" t="s">
        <v>3599</v>
      </c>
      <c r="F1175" s="167" t="s">
        <v>3599</v>
      </c>
      <c r="G1175" s="36" t="s">
        <v>249</v>
      </c>
      <c r="H1175" s="36" t="s">
        <v>249</v>
      </c>
      <c r="I1175" s="186" t="s">
        <v>197</v>
      </c>
      <c r="J1175" s="168">
        <v>7</v>
      </c>
      <c r="K1175" s="133">
        <v>0</v>
      </c>
      <c r="L1175" s="150">
        <v>9.3000000000000007</v>
      </c>
      <c r="M1175" s="133">
        <v>0</v>
      </c>
      <c r="N1175" s="133">
        <v>0</v>
      </c>
      <c r="O1175" s="130">
        <v>882</v>
      </c>
      <c r="P1175" s="37">
        <f t="shared" si="276"/>
        <v>65.100000000000009</v>
      </c>
      <c r="Q1175" s="38">
        <f t="shared" si="266"/>
        <v>31.037414965986393</v>
      </c>
      <c r="R1175" s="35">
        <f t="shared" si="267"/>
        <v>0</v>
      </c>
      <c r="S1175" s="35">
        <f t="shared" si="268"/>
        <v>0</v>
      </c>
      <c r="T1175" s="139">
        <f t="shared" si="269"/>
        <v>0</v>
      </c>
      <c r="U1175" s="35">
        <f t="shared" si="270"/>
        <v>8202.6</v>
      </c>
      <c r="V1175" s="39" t="str">
        <f t="shared" si="271"/>
        <v>&lt;90 days</v>
      </c>
      <c r="W1175" s="39">
        <f t="shared" si="272"/>
        <v>3</v>
      </c>
      <c r="X1175" s="135" t="str">
        <f t="shared" si="273"/>
        <v>C</v>
      </c>
      <c r="Y1175" s="39">
        <f t="shared" si="274"/>
        <v>21</v>
      </c>
      <c r="Z1175" s="39">
        <f t="shared" si="275"/>
        <v>13.895086684931506</v>
      </c>
      <c r="AA1175" s="119"/>
    </row>
    <row r="1176" spans="1:27" x14ac:dyDescent="0.25">
      <c r="A1176" s="34" t="s">
        <v>3151</v>
      </c>
      <c r="B1176" s="36" t="s">
        <v>1720</v>
      </c>
      <c r="C1176" s="166" t="s">
        <v>197</v>
      </c>
      <c r="D1176" s="166">
        <v>212</v>
      </c>
      <c r="E1176" s="166" t="s">
        <v>3599</v>
      </c>
      <c r="F1176" s="167" t="s">
        <v>3599</v>
      </c>
      <c r="G1176" s="36" t="s">
        <v>249</v>
      </c>
      <c r="H1176" s="36" t="s">
        <v>249</v>
      </c>
      <c r="I1176" s="186" t="s">
        <v>197</v>
      </c>
      <c r="J1176" s="168">
        <v>68</v>
      </c>
      <c r="K1176" s="133">
        <v>0</v>
      </c>
      <c r="L1176" s="150">
        <v>12.09</v>
      </c>
      <c r="M1176" s="133">
        <v>0</v>
      </c>
      <c r="N1176" s="133">
        <v>0</v>
      </c>
      <c r="O1176" s="130">
        <v>10027</v>
      </c>
      <c r="P1176" s="37">
        <f t="shared" si="276"/>
        <v>822.12</v>
      </c>
      <c r="Q1176" s="38">
        <f t="shared" si="266"/>
        <v>0.25481200757953526</v>
      </c>
      <c r="R1176" s="35">
        <f t="shared" si="267"/>
        <v>0</v>
      </c>
      <c r="S1176" s="35">
        <f t="shared" si="268"/>
        <v>0</v>
      </c>
      <c r="T1176" s="139">
        <f t="shared" si="269"/>
        <v>0</v>
      </c>
      <c r="U1176" s="35">
        <f t="shared" si="270"/>
        <v>121226.43</v>
      </c>
      <c r="V1176" s="39" t="str">
        <f t="shared" si="271"/>
        <v>&lt;15 days</v>
      </c>
      <c r="W1176" s="39">
        <f t="shared" si="272"/>
        <v>2</v>
      </c>
      <c r="X1176" s="135" t="str">
        <f t="shared" si="273"/>
        <v>C</v>
      </c>
      <c r="Y1176" s="39">
        <f t="shared" si="274"/>
        <v>14</v>
      </c>
      <c r="Z1176" s="39">
        <f t="shared" si="275"/>
        <v>0</v>
      </c>
      <c r="AA1176" s="119"/>
    </row>
    <row r="1177" spans="1:27" x14ac:dyDescent="0.25">
      <c r="A1177" s="34" t="s">
        <v>3152</v>
      </c>
      <c r="B1177" s="36" t="s">
        <v>1721</v>
      </c>
      <c r="C1177" s="166" t="s">
        <v>243</v>
      </c>
      <c r="D1177" s="166">
        <v>212</v>
      </c>
      <c r="E1177" s="166" t="s">
        <v>3599</v>
      </c>
      <c r="F1177" s="167" t="s">
        <v>3599</v>
      </c>
      <c r="G1177" s="36" t="s">
        <v>244</v>
      </c>
      <c r="H1177" s="36" t="s">
        <v>2370</v>
      </c>
      <c r="I1177" s="186">
        <v>2600</v>
      </c>
      <c r="J1177" s="168">
        <v>411.89299999999997</v>
      </c>
      <c r="K1177" s="133">
        <v>450</v>
      </c>
      <c r="L1177" s="150">
        <v>12.18</v>
      </c>
      <c r="M1177" s="133">
        <v>0</v>
      </c>
      <c r="N1177" s="133">
        <v>150</v>
      </c>
      <c r="O1177" s="130">
        <v>15657.107</v>
      </c>
      <c r="P1177" s="37">
        <f t="shared" si="276"/>
        <v>5016.8567399999993</v>
      </c>
      <c r="Q1177" s="38">
        <f t="shared" si="266"/>
        <v>1.5852226084933827</v>
      </c>
      <c r="R1177" s="35">
        <f t="shared" si="267"/>
        <v>0</v>
      </c>
      <c r="S1177" s="35">
        <f t="shared" si="268"/>
        <v>913.5</v>
      </c>
      <c r="T1177" s="139">
        <f t="shared" si="269"/>
        <v>5481</v>
      </c>
      <c r="U1177" s="35">
        <f t="shared" si="270"/>
        <v>190703.56326</v>
      </c>
      <c r="V1177" s="39" t="str">
        <f t="shared" si="271"/>
        <v>&lt;15 days</v>
      </c>
      <c r="W1177" s="39">
        <f t="shared" si="272"/>
        <v>1</v>
      </c>
      <c r="X1177" s="135" t="str">
        <f t="shared" si="273"/>
        <v>B</v>
      </c>
      <c r="Y1177" s="39">
        <f t="shared" si="274"/>
        <v>7</v>
      </c>
      <c r="Z1177" s="39">
        <f t="shared" si="275"/>
        <v>0</v>
      </c>
      <c r="AA1177" s="119"/>
    </row>
    <row r="1178" spans="1:27" x14ac:dyDescent="0.25">
      <c r="A1178" s="34" t="s">
        <v>3153</v>
      </c>
      <c r="B1178" s="36" t="s">
        <v>1722</v>
      </c>
      <c r="C1178" s="166" t="s">
        <v>1058</v>
      </c>
      <c r="D1178" s="166">
        <v>212</v>
      </c>
      <c r="E1178" s="165" t="s">
        <v>3599</v>
      </c>
      <c r="F1178" s="167" t="s">
        <v>3599</v>
      </c>
      <c r="G1178" s="36" t="s">
        <v>165</v>
      </c>
      <c r="H1178" s="36" t="s">
        <v>235</v>
      </c>
      <c r="I1178" s="186">
        <v>2100</v>
      </c>
      <c r="J1178" s="168">
        <v>32</v>
      </c>
      <c r="K1178" s="133">
        <v>0</v>
      </c>
      <c r="L1178" s="150">
        <v>13.81</v>
      </c>
      <c r="M1178" s="133">
        <v>0</v>
      </c>
      <c r="N1178" s="133">
        <v>0</v>
      </c>
      <c r="O1178" s="130">
        <v>415</v>
      </c>
      <c r="P1178" s="37">
        <f t="shared" si="276"/>
        <v>441.92</v>
      </c>
      <c r="Q1178" s="38">
        <f t="shared" si="266"/>
        <v>362.26733734939756</v>
      </c>
      <c r="R1178" s="35">
        <f t="shared" si="267"/>
        <v>0</v>
      </c>
      <c r="S1178" s="35">
        <f t="shared" si="268"/>
        <v>0</v>
      </c>
      <c r="T1178" s="139">
        <f t="shared" si="269"/>
        <v>0</v>
      </c>
      <c r="U1178" s="35">
        <f t="shared" si="270"/>
        <v>5731.1500000000005</v>
      </c>
      <c r="V1178" s="39" t="str">
        <f t="shared" si="271"/>
        <v>Order specific</v>
      </c>
      <c r="W1178" s="39" t="str">
        <f t="shared" si="272"/>
        <v>Order specific</v>
      </c>
      <c r="X1178" s="135" t="str">
        <f t="shared" si="273"/>
        <v>C</v>
      </c>
      <c r="Y1178" s="39" t="str">
        <f t="shared" si="274"/>
        <v/>
      </c>
      <c r="Z1178" s="39">
        <f t="shared" si="275"/>
        <v>0</v>
      </c>
      <c r="AA1178" s="119"/>
    </row>
    <row r="1179" spans="1:27" x14ac:dyDescent="0.25">
      <c r="A1179" s="34" t="s">
        <v>3154</v>
      </c>
      <c r="B1179" s="36" t="s">
        <v>1723</v>
      </c>
      <c r="C1179" s="166" t="s">
        <v>197</v>
      </c>
      <c r="D1179" s="166">
        <v>212</v>
      </c>
      <c r="E1179" s="166" t="s">
        <v>3599</v>
      </c>
      <c r="F1179" s="167" t="s">
        <v>3599</v>
      </c>
      <c r="G1179" s="36" t="s">
        <v>249</v>
      </c>
      <c r="H1179" s="36" t="s">
        <v>249</v>
      </c>
      <c r="I1179" s="186" t="s">
        <v>197</v>
      </c>
      <c r="J1179" s="168">
        <v>1026</v>
      </c>
      <c r="K1179" s="133">
        <v>0</v>
      </c>
      <c r="L1179" s="150">
        <v>3.88</v>
      </c>
      <c r="M1179" s="133">
        <v>0</v>
      </c>
      <c r="N1179" s="133">
        <v>0</v>
      </c>
      <c r="O1179" s="130">
        <v>15994</v>
      </c>
      <c r="P1179" s="37">
        <f t="shared" si="276"/>
        <v>3980.88</v>
      </c>
      <c r="Q1179" s="38">
        <f t="shared" si="266"/>
        <v>0.73027385269476053</v>
      </c>
      <c r="R1179" s="35">
        <f t="shared" si="267"/>
        <v>0</v>
      </c>
      <c r="S1179" s="35">
        <f t="shared" si="268"/>
        <v>0</v>
      </c>
      <c r="T1179" s="139">
        <f t="shared" si="269"/>
        <v>0</v>
      </c>
      <c r="U1179" s="35">
        <f t="shared" si="270"/>
        <v>62056.72</v>
      </c>
      <c r="V1179" s="39" t="str">
        <f t="shared" si="271"/>
        <v>&lt;15 days</v>
      </c>
      <c r="W1179" s="39">
        <f t="shared" si="272"/>
        <v>2</v>
      </c>
      <c r="X1179" s="135" t="str">
        <f t="shared" si="273"/>
        <v>B</v>
      </c>
      <c r="Y1179" s="39">
        <f t="shared" si="274"/>
        <v>14</v>
      </c>
      <c r="Z1179" s="39">
        <f t="shared" si="275"/>
        <v>0</v>
      </c>
      <c r="AA1179" s="119"/>
    </row>
    <row r="1180" spans="1:27" x14ac:dyDescent="0.25">
      <c r="A1180" s="34" t="s">
        <v>3155</v>
      </c>
      <c r="B1180" s="36" t="s">
        <v>1724</v>
      </c>
      <c r="C1180" s="166" t="s">
        <v>197</v>
      </c>
      <c r="D1180" s="166">
        <v>212</v>
      </c>
      <c r="E1180" s="166" t="s">
        <v>3599</v>
      </c>
      <c r="F1180" s="167" t="s">
        <v>3599</v>
      </c>
      <c r="G1180" s="36" t="s">
        <v>249</v>
      </c>
      <c r="H1180" s="36" t="s">
        <v>249</v>
      </c>
      <c r="I1180" s="186" t="s">
        <v>197</v>
      </c>
      <c r="J1180" s="168">
        <v>723</v>
      </c>
      <c r="K1180" s="133">
        <v>0</v>
      </c>
      <c r="L1180" s="150">
        <v>2.38</v>
      </c>
      <c r="M1180" s="133">
        <v>0</v>
      </c>
      <c r="N1180" s="133">
        <v>0</v>
      </c>
      <c r="O1180" s="130">
        <v>15890</v>
      </c>
      <c r="P1180" s="37">
        <f t="shared" si="276"/>
        <v>1720.74</v>
      </c>
      <c r="Q1180" s="38">
        <f t="shared" si="266"/>
        <v>23.567652611705473</v>
      </c>
      <c r="R1180" s="35">
        <f t="shared" si="267"/>
        <v>0</v>
      </c>
      <c r="S1180" s="35">
        <f t="shared" si="268"/>
        <v>0</v>
      </c>
      <c r="T1180" s="139">
        <f t="shared" si="269"/>
        <v>0</v>
      </c>
      <c r="U1180" s="35">
        <f t="shared" si="270"/>
        <v>37818.199999999997</v>
      </c>
      <c r="V1180" s="39" t="str">
        <f t="shared" si="271"/>
        <v>&lt;30 days</v>
      </c>
      <c r="W1180" s="39">
        <f t="shared" si="272"/>
        <v>2</v>
      </c>
      <c r="X1180" s="135" t="str">
        <f t="shared" si="273"/>
        <v>B</v>
      </c>
      <c r="Y1180" s="39">
        <f t="shared" si="274"/>
        <v>14</v>
      </c>
      <c r="Z1180" s="39">
        <f t="shared" si="275"/>
        <v>461.05024820956504</v>
      </c>
      <c r="AA1180" s="119"/>
    </row>
    <row r="1181" spans="1:27" x14ac:dyDescent="0.25">
      <c r="A1181" s="34" t="s">
        <v>3156</v>
      </c>
      <c r="B1181" s="36" t="s">
        <v>1725</v>
      </c>
      <c r="C1181" s="166" t="s">
        <v>197</v>
      </c>
      <c r="D1181" s="166">
        <v>212</v>
      </c>
      <c r="E1181" s="166" t="s">
        <v>3599</v>
      </c>
      <c r="F1181" s="167" t="s">
        <v>3599</v>
      </c>
      <c r="G1181" s="36" t="s">
        <v>249</v>
      </c>
      <c r="H1181" s="36" t="s">
        <v>249</v>
      </c>
      <c r="I1181" s="186" t="s">
        <v>197</v>
      </c>
      <c r="J1181" s="168">
        <v>1156</v>
      </c>
      <c r="K1181" s="133">
        <v>0</v>
      </c>
      <c r="L1181" s="150">
        <v>3.1</v>
      </c>
      <c r="M1181" s="133">
        <v>0</v>
      </c>
      <c r="N1181" s="133">
        <v>0</v>
      </c>
      <c r="O1181" s="130">
        <v>31961</v>
      </c>
      <c r="P1181" s="37">
        <f t="shared" si="276"/>
        <v>3583.6</v>
      </c>
      <c r="Q1181" s="38">
        <f t="shared" si="266"/>
        <v>8.2567817027001666</v>
      </c>
      <c r="R1181" s="35">
        <f t="shared" si="267"/>
        <v>0</v>
      </c>
      <c r="S1181" s="35">
        <f t="shared" si="268"/>
        <v>0</v>
      </c>
      <c r="T1181" s="139">
        <f t="shared" si="269"/>
        <v>0</v>
      </c>
      <c r="U1181" s="35">
        <f t="shared" si="270"/>
        <v>99079.1</v>
      </c>
      <c r="V1181" s="39" t="str">
        <f t="shared" si="271"/>
        <v>&lt;15 days</v>
      </c>
      <c r="W1181" s="39">
        <f t="shared" si="272"/>
        <v>2</v>
      </c>
      <c r="X1181" s="135" t="str">
        <f t="shared" si="273"/>
        <v>B</v>
      </c>
      <c r="Y1181" s="39">
        <f t="shared" si="274"/>
        <v>14</v>
      </c>
      <c r="Z1181" s="39">
        <f t="shared" si="275"/>
        <v>0</v>
      </c>
      <c r="AA1181" s="119"/>
    </row>
    <row r="1182" spans="1:27" x14ac:dyDescent="0.25">
      <c r="A1182" s="34" t="s">
        <v>3157</v>
      </c>
      <c r="B1182" s="36" t="s">
        <v>1726</v>
      </c>
      <c r="C1182" s="166" t="s">
        <v>243</v>
      </c>
      <c r="D1182" s="166">
        <v>212</v>
      </c>
      <c r="E1182" s="166" t="s">
        <v>3599</v>
      </c>
      <c r="F1182" s="167" t="s">
        <v>3599</v>
      </c>
      <c r="G1182" s="36" t="s">
        <v>244</v>
      </c>
      <c r="H1182" s="36" t="s">
        <v>2370</v>
      </c>
      <c r="I1182" s="186">
        <v>2600</v>
      </c>
      <c r="J1182" s="168">
        <v>563</v>
      </c>
      <c r="K1182" s="133">
        <v>1400</v>
      </c>
      <c r="L1182" s="150">
        <v>3.1</v>
      </c>
      <c r="M1182" s="133">
        <v>0</v>
      </c>
      <c r="N1182" s="133">
        <v>350</v>
      </c>
      <c r="O1182" s="130">
        <v>15202</v>
      </c>
      <c r="P1182" s="37">
        <f t="shared" si="276"/>
        <v>1745.3</v>
      </c>
      <c r="Q1182" s="38">
        <f t="shared" si="266"/>
        <v>27.755558479147478</v>
      </c>
      <c r="R1182" s="35">
        <f t="shared" si="267"/>
        <v>0</v>
      </c>
      <c r="S1182" s="35">
        <f t="shared" si="268"/>
        <v>542.5</v>
      </c>
      <c r="T1182" s="139">
        <f t="shared" si="269"/>
        <v>4340</v>
      </c>
      <c r="U1182" s="35">
        <f t="shared" si="270"/>
        <v>47126.200000000004</v>
      </c>
      <c r="V1182" s="39" t="str">
        <f t="shared" si="271"/>
        <v>&lt;30 days</v>
      </c>
      <c r="W1182" s="39">
        <f t="shared" si="272"/>
        <v>2</v>
      </c>
      <c r="X1182" s="135" t="str">
        <f t="shared" si="273"/>
        <v>B</v>
      </c>
      <c r="Y1182" s="39">
        <f t="shared" si="274"/>
        <v>14</v>
      </c>
      <c r="Z1182" s="39">
        <f t="shared" si="275"/>
        <v>570.87665207375449</v>
      </c>
      <c r="AA1182" s="119"/>
    </row>
    <row r="1183" spans="1:27" x14ac:dyDescent="0.25">
      <c r="A1183" s="34" t="s">
        <v>3158</v>
      </c>
      <c r="B1183" s="36" t="s">
        <v>1727</v>
      </c>
      <c r="C1183" s="166" t="s">
        <v>1058</v>
      </c>
      <c r="D1183" s="166">
        <v>212</v>
      </c>
      <c r="E1183" s="165" t="s">
        <v>3599</v>
      </c>
      <c r="F1183" s="167" t="s">
        <v>3599</v>
      </c>
      <c r="G1183" s="36" t="s">
        <v>165</v>
      </c>
      <c r="H1183" s="36" t="s">
        <v>235</v>
      </c>
      <c r="I1183" s="186">
        <v>2100</v>
      </c>
      <c r="J1183" s="168">
        <v>6</v>
      </c>
      <c r="K1183" s="133">
        <v>0</v>
      </c>
      <c r="L1183" s="150">
        <v>13.94</v>
      </c>
      <c r="M1183" s="133">
        <v>0</v>
      </c>
      <c r="N1183" s="133">
        <v>0</v>
      </c>
      <c r="O1183" s="130">
        <v>22</v>
      </c>
      <c r="P1183" s="37">
        <f t="shared" si="276"/>
        <v>83.64</v>
      </c>
      <c r="Q1183" s="38">
        <f t="shared" si="266"/>
        <v>9340.681818181818</v>
      </c>
      <c r="R1183" s="35">
        <f t="shared" si="267"/>
        <v>0</v>
      </c>
      <c r="S1183" s="35">
        <f t="shared" si="268"/>
        <v>0</v>
      </c>
      <c r="T1183" s="139">
        <f t="shared" si="269"/>
        <v>0</v>
      </c>
      <c r="U1183" s="35">
        <f t="shared" si="270"/>
        <v>306.68</v>
      </c>
      <c r="V1183" s="39" t="str">
        <f t="shared" si="271"/>
        <v>Order specific</v>
      </c>
      <c r="W1183" s="39" t="str">
        <f t="shared" si="272"/>
        <v>Order specific</v>
      </c>
      <c r="X1183" s="135" t="str">
        <f t="shared" si="273"/>
        <v>C</v>
      </c>
      <c r="Y1183" s="39" t="str">
        <f t="shared" si="274"/>
        <v/>
      </c>
      <c r="Z1183" s="39">
        <f t="shared" si="275"/>
        <v>0</v>
      </c>
      <c r="AA1183" s="119"/>
    </row>
    <row r="1184" spans="1:27" x14ac:dyDescent="0.25">
      <c r="A1184" s="34" t="s">
        <v>3159</v>
      </c>
      <c r="B1184" s="36" t="s">
        <v>1728</v>
      </c>
      <c r="C1184" s="166" t="s">
        <v>1058</v>
      </c>
      <c r="D1184" s="166">
        <v>212</v>
      </c>
      <c r="E1184" s="165" t="s">
        <v>3599</v>
      </c>
      <c r="F1184" s="167" t="s">
        <v>3599</v>
      </c>
      <c r="G1184" s="36" t="s">
        <v>165</v>
      </c>
      <c r="H1184" s="36" t="s">
        <v>235</v>
      </c>
      <c r="I1184" s="186">
        <v>2100</v>
      </c>
      <c r="J1184" s="168">
        <v>7</v>
      </c>
      <c r="K1184" s="133">
        <v>0</v>
      </c>
      <c r="L1184" s="150">
        <v>12.32</v>
      </c>
      <c r="M1184" s="133">
        <v>0</v>
      </c>
      <c r="N1184" s="133">
        <v>0</v>
      </c>
      <c r="O1184" s="130">
        <v>9</v>
      </c>
      <c r="P1184" s="37">
        <f t="shared" si="276"/>
        <v>86.240000000000009</v>
      </c>
      <c r="Q1184" s="38">
        <f t="shared" si="266"/>
        <v>243.33333333333331</v>
      </c>
      <c r="R1184" s="35">
        <f t="shared" si="267"/>
        <v>0</v>
      </c>
      <c r="S1184" s="35">
        <f t="shared" si="268"/>
        <v>0</v>
      </c>
      <c r="T1184" s="139">
        <f t="shared" si="269"/>
        <v>0</v>
      </c>
      <c r="U1184" s="35">
        <f t="shared" si="270"/>
        <v>110.88</v>
      </c>
      <c r="V1184" s="39" t="str">
        <f t="shared" si="271"/>
        <v>Order specific</v>
      </c>
      <c r="W1184" s="39" t="str">
        <f t="shared" si="272"/>
        <v>Order specific</v>
      </c>
      <c r="X1184" s="135" t="str">
        <f t="shared" si="273"/>
        <v>C</v>
      </c>
      <c r="Y1184" s="39" t="str">
        <f t="shared" si="274"/>
        <v/>
      </c>
      <c r="Z1184" s="39">
        <f t="shared" si="275"/>
        <v>0</v>
      </c>
      <c r="AA1184" s="119"/>
    </row>
    <row r="1185" spans="1:27" x14ac:dyDescent="0.25">
      <c r="A1185" s="34" t="s">
        <v>3160</v>
      </c>
      <c r="B1185" s="36" t="s">
        <v>1729</v>
      </c>
      <c r="C1185" s="166" t="s">
        <v>197</v>
      </c>
      <c r="D1185" s="166">
        <v>212</v>
      </c>
      <c r="E1185" s="166" t="s">
        <v>3599</v>
      </c>
      <c r="F1185" s="167" t="s">
        <v>3599</v>
      </c>
      <c r="G1185" s="36" t="s">
        <v>249</v>
      </c>
      <c r="H1185" s="36" t="s">
        <v>249</v>
      </c>
      <c r="I1185" s="186" t="s">
        <v>197</v>
      </c>
      <c r="J1185" s="168">
        <v>695</v>
      </c>
      <c r="K1185" s="133">
        <v>0</v>
      </c>
      <c r="L1185" s="150">
        <v>3.5</v>
      </c>
      <c r="M1185" s="133">
        <v>0</v>
      </c>
      <c r="N1185" s="133">
        <v>0</v>
      </c>
      <c r="O1185" s="130">
        <v>15996</v>
      </c>
      <c r="P1185" s="37">
        <f t="shared" si="276"/>
        <v>2432.5</v>
      </c>
      <c r="Q1185" s="38">
        <f t="shared" si="266"/>
        <v>0.15972743185796448</v>
      </c>
      <c r="R1185" s="35">
        <f t="shared" si="267"/>
        <v>0</v>
      </c>
      <c r="S1185" s="35">
        <f t="shared" si="268"/>
        <v>0</v>
      </c>
      <c r="T1185" s="139">
        <f t="shared" si="269"/>
        <v>0</v>
      </c>
      <c r="U1185" s="35">
        <f t="shared" si="270"/>
        <v>55986</v>
      </c>
      <c r="V1185" s="39" t="str">
        <f t="shared" si="271"/>
        <v>&lt;15 days</v>
      </c>
      <c r="W1185" s="39">
        <f t="shared" si="272"/>
        <v>2</v>
      </c>
      <c r="X1185" s="135" t="str">
        <f t="shared" si="273"/>
        <v>B</v>
      </c>
      <c r="Y1185" s="39">
        <f t="shared" si="274"/>
        <v>14</v>
      </c>
      <c r="Z1185" s="39">
        <f t="shared" si="275"/>
        <v>0</v>
      </c>
      <c r="AA1185" s="119"/>
    </row>
    <row r="1186" spans="1:27" x14ac:dyDescent="0.25">
      <c r="A1186" s="34" t="s">
        <v>3161</v>
      </c>
      <c r="B1186" s="36" t="s">
        <v>1730</v>
      </c>
      <c r="C1186" s="166" t="s">
        <v>1058</v>
      </c>
      <c r="D1186" s="166">
        <v>212</v>
      </c>
      <c r="E1186" s="165" t="s">
        <v>3599</v>
      </c>
      <c r="F1186" s="167" t="s">
        <v>3599</v>
      </c>
      <c r="G1186" s="36" t="s">
        <v>165</v>
      </c>
      <c r="H1186" s="36" t="s">
        <v>235</v>
      </c>
      <c r="I1186" s="186">
        <v>2100</v>
      </c>
      <c r="J1186" s="168">
        <v>3</v>
      </c>
      <c r="K1186" s="133">
        <v>0</v>
      </c>
      <c r="L1186" s="150">
        <v>11.5</v>
      </c>
      <c r="M1186" s="133">
        <v>0</v>
      </c>
      <c r="N1186" s="133">
        <v>0</v>
      </c>
      <c r="O1186" s="130">
        <v>0</v>
      </c>
      <c r="P1186" s="37">
        <f t="shared" si="276"/>
        <v>34.5</v>
      </c>
      <c r="Q1186" s="38" t="str">
        <f t="shared" si="266"/>
        <v/>
      </c>
      <c r="R1186" s="35">
        <f t="shared" si="267"/>
        <v>0</v>
      </c>
      <c r="S1186" s="35">
        <f t="shared" si="268"/>
        <v>0</v>
      </c>
      <c r="T1186" s="139">
        <f t="shared" si="269"/>
        <v>0</v>
      </c>
      <c r="U1186" s="35">
        <f t="shared" si="270"/>
        <v>0</v>
      </c>
      <c r="V1186" s="39" t="str">
        <f t="shared" si="271"/>
        <v>Order specific</v>
      </c>
      <c r="W1186" s="39" t="str">
        <f t="shared" si="272"/>
        <v>Order specific</v>
      </c>
      <c r="X1186" s="135" t="str">
        <f t="shared" si="273"/>
        <v>C</v>
      </c>
      <c r="Y1186" s="39" t="str">
        <f t="shared" si="274"/>
        <v/>
      </c>
      <c r="Z1186" s="39">
        <f t="shared" si="275"/>
        <v>0</v>
      </c>
      <c r="AA1186" s="119"/>
    </row>
    <row r="1187" spans="1:27" x14ac:dyDescent="0.25">
      <c r="A1187" s="34" t="s">
        <v>3162</v>
      </c>
      <c r="B1187" s="36" t="s">
        <v>1731</v>
      </c>
      <c r="C1187" s="166" t="s">
        <v>1058</v>
      </c>
      <c r="D1187" s="166">
        <v>212</v>
      </c>
      <c r="E1187" s="165" t="s">
        <v>3599</v>
      </c>
      <c r="F1187" s="167" t="s">
        <v>3599</v>
      </c>
      <c r="G1187" s="36" t="s">
        <v>165</v>
      </c>
      <c r="H1187" s="36" t="s">
        <v>235</v>
      </c>
      <c r="I1187" s="186">
        <v>2100</v>
      </c>
      <c r="J1187" s="168">
        <v>1</v>
      </c>
      <c r="K1187" s="133">
        <v>2</v>
      </c>
      <c r="L1187" s="150">
        <v>13.22</v>
      </c>
      <c r="M1187" s="133">
        <v>0</v>
      </c>
      <c r="N1187" s="133">
        <v>0</v>
      </c>
      <c r="O1187" s="130">
        <v>29</v>
      </c>
      <c r="P1187" s="37">
        <f t="shared" si="276"/>
        <v>13.22</v>
      </c>
      <c r="Q1187" s="38">
        <f t="shared" si="266"/>
        <v>37.758620689655174</v>
      </c>
      <c r="R1187" s="35">
        <f t="shared" si="267"/>
        <v>0</v>
      </c>
      <c r="S1187" s="35">
        <f t="shared" si="268"/>
        <v>0</v>
      </c>
      <c r="T1187" s="139">
        <f t="shared" si="269"/>
        <v>26.44</v>
      </c>
      <c r="U1187" s="35">
        <f t="shared" si="270"/>
        <v>383.38</v>
      </c>
      <c r="V1187" s="39" t="str">
        <f t="shared" si="271"/>
        <v>Order specific</v>
      </c>
      <c r="W1187" s="39" t="str">
        <f t="shared" si="272"/>
        <v>Order specific</v>
      </c>
      <c r="X1187" s="135" t="str">
        <f t="shared" si="273"/>
        <v>C</v>
      </c>
      <c r="Y1187" s="39" t="str">
        <f t="shared" si="274"/>
        <v/>
      </c>
      <c r="Z1187" s="39">
        <f t="shared" si="275"/>
        <v>0</v>
      </c>
      <c r="AA1187" s="119"/>
    </row>
    <row r="1188" spans="1:27" x14ac:dyDescent="0.25">
      <c r="A1188" s="34" t="s">
        <v>3163</v>
      </c>
      <c r="B1188" s="36" t="s">
        <v>1733</v>
      </c>
      <c r="C1188" s="166" t="s">
        <v>243</v>
      </c>
      <c r="D1188" s="166">
        <v>202</v>
      </c>
      <c r="E1188" s="166" t="s">
        <v>3599</v>
      </c>
      <c r="F1188" s="167" t="s">
        <v>3599</v>
      </c>
      <c r="G1188" s="36" t="s">
        <v>244</v>
      </c>
      <c r="H1188" s="36" t="s">
        <v>2370</v>
      </c>
      <c r="I1188" s="186">
        <v>2600</v>
      </c>
      <c r="J1188" s="168">
        <v>959</v>
      </c>
      <c r="K1188" s="133">
        <v>1400</v>
      </c>
      <c r="L1188" s="150">
        <v>15</v>
      </c>
      <c r="M1188" s="133">
        <v>0</v>
      </c>
      <c r="N1188" s="133">
        <v>350</v>
      </c>
      <c r="O1188" s="130">
        <v>16034</v>
      </c>
      <c r="P1188" s="37">
        <f t="shared" si="276"/>
        <v>14385</v>
      </c>
      <c r="Q1188" s="38">
        <f t="shared" si="266"/>
        <v>2.2764126231757519E-2</v>
      </c>
      <c r="R1188" s="35">
        <f t="shared" si="267"/>
        <v>0</v>
      </c>
      <c r="S1188" s="35">
        <f t="shared" si="268"/>
        <v>2625</v>
      </c>
      <c r="T1188" s="139">
        <f t="shared" si="269"/>
        <v>21000</v>
      </c>
      <c r="U1188" s="35">
        <f t="shared" si="270"/>
        <v>240510</v>
      </c>
      <c r="V1188" s="39" t="str">
        <f t="shared" si="271"/>
        <v>&lt;15 days</v>
      </c>
      <c r="W1188" s="39">
        <f t="shared" si="272"/>
        <v>1</v>
      </c>
      <c r="X1188" s="135" t="str">
        <f t="shared" si="273"/>
        <v>A</v>
      </c>
      <c r="Y1188" s="39">
        <f t="shared" si="274"/>
        <v>7</v>
      </c>
      <c r="Z1188" s="39">
        <f t="shared" si="275"/>
        <v>0</v>
      </c>
      <c r="AA1188" s="119"/>
    </row>
    <row r="1189" spans="1:27" x14ac:dyDescent="0.25">
      <c r="A1189" s="34" t="s">
        <v>3164</v>
      </c>
      <c r="B1189" s="36" t="s">
        <v>1734</v>
      </c>
      <c r="C1189" s="166" t="s">
        <v>197</v>
      </c>
      <c r="D1189" s="166">
        <v>212</v>
      </c>
      <c r="E1189" s="166" t="s">
        <v>3599</v>
      </c>
      <c r="F1189" s="167" t="s">
        <v>3599</v>
      </c>
      <c r="G1189" s="36" t="s">
        <v>249</v>
      </c>
      <c r="H1189" s="36" t="s">
        <v>249</v>
      </c>
      <c r="I1189" s="186" t="s">
        <v>197</v>
      </c>
      <c r="J1189" s="168">
        <v>419</v>
      </c>
      <c r="K1189" s="133">
        <v>0</v>
      </c>
      <c r="L1189" s="150">
        <v>3.61</v>
      </c>
      <c r="M1189" s="133">
        <v>0</v>
      </c>
      <c r="N1189" s="133">
        <v>0</v>
      </c>
      <c r="O1189" s="130">
        <v>16036</v>
      </c>
      <c r="P1189" s="37">
        <f t="shared" si="276"/>
        <v>1512.59</v>
      </c>
      <c r="Q1189" s="38">
        <f t="shared" si="266"/>
        <v>21.82807433275131</v>
      </c>
      <c r="R1189" s="35">
        <f t="shared" si="267"/>
        <v>0</v>
      </c>
      <c r="S1189" s="35">
        <f t="shared" si="268"/>
        <v>0</v>
      </c>
      <c r="T1189" s="139">
        <f t="shared" si="269"/>
        <v>0</v>
      </c>
      <c r="U1189" s="35">
        <f t="shared" si="270"/>
        <v>57889.96</v>
      </c>
      <c r="V1189" s="39" t="str">
        <f t="shared" si="271"/>
        <v>&lt;30 days</v>
      </c>
      <c r="W1189" s="39">
        <f t="shared" si="272"/>
        <v>2</v>
      </c>
      <c r="X1189" s="135" t="str">
        <f t="shared" si="273"/>
        <v>B</v>
      </c>
      <c r="Y1189" s="39">
        <f t="shared" si="274"/>
        <v>14</v>
      </c>
      <c r="Z1189" s="39">
        <f t="shared" si="275"/>
        <v>358.01784761923807</v>
      </c>
      <c r="AA1189" s="119"/>
    </row>
    <row r="1190" spans="1:27" x14ac:dyDescent="0.25">
      <c r="A1190" s="34" t="s">
        <v>3165</v>
      </c>
      <c r="B1190" s="36" t="s">
        <v>1735</v>
      </c>
      <c r="C1190" s="166" t="s">
        <v>197</v>
      </c>
      <c r="D1190" s="166">
        <v>212</v>
      </c>
      <c r="E1190" s="166" t="s">
        <v>3599</v>
      </c>
      <c r="F1190" s="167" t="s">
        <v>3599</v>
      </c>
      <c r="G1190" s="36" t="s">
        <v>249</v>
      </c>
      <c r="H1190" s="36" t="s">
        <v>249</v>
      </c>
      <c r="I1190" s="186" t="s">
        <v>197</v>
      </c>
      <c r="J1190" s="168">
        <v>462</v>
      </c>
      <c r="K1190" s="133">
        <v>0</v>
      </c>
      <c r="L1190" s="150">
        <v>11.02</v>
      </c>
      <c r="M1190" s="133">
        <v>0</v>
      </c>
      <c r="N1190" s="133">
        <v>0</v>
      </c>
      <c r="O1190" s="130">
        <v>15998</v>
      </c>
      <c r="P1190" s="37">
        <f t="shared" si="276"/>
        <v>5091.24</v>
      </c>
      <c r="Q1190" s="38">
        <f t="shared" si="266"/>
        <v>9.5596324540567572</v>
      </c>
      <c r="R1190" s="35">
        <f t="shared" si="267"/>
        <v>0</v>
      </c>
      <c r="S1190" s="35">
        <f t="shared" si="268"/>
        <v>0</v>
      </c>
      <c r="T1190" s="139">
        <f t="shared" si="269"/>
        <v>0</v>
      </c>
      <c r="U1190" s="35">
        <f t="shared" si="270"/>
        <v>176297.96</v>
      </c>
      <c r="V1190" s="39" t="str">
        <f t="shared" si="271"/>
        <v>&lt;15 days</v>
      </c>
      <c r="W1190" s="39">
        <f t="shared" si="272"/>
        <v>1</v>
      </c>
      <c r="X1190" s="135" t="str">
        <f t="shared" si="273"/>
        <v>B</v>
      </c>
      <c r="Y1190" s="39">
        <f t="shared" si="274"/>
        <v>7</v>
      </c>
      <c r="Z1190" s="39">
        <f t="shared" si="275"/>
        <v>899.7128404982509</v>
      </c>
      <c r="AA1190" s="119"/>
    </row>
    <row r="1191" spans="1:27" x14ac:dyDescent="0.25">
      <c r="A1191" s="34" t="s">
        <v>3166</v>
      </c>
      <c r="B1191" s="36" t="s">
        <v>1736</v>
      </c>
      <c r="C1191" s="166" t="s">
        <v>197</v>
      </c>
      <c r="D1191" s="166">
        <v>212</v>
      </c>
      <c r="E1191" s="166" t="s">
        <v>3599</v>
      </c>
      <c r="F1191" s="167" t="s">
        <v>3599</v>
      </c>
      <c r="G1191" s="36" t="s">
        <v>249</v>
      </c>
      <c r="H1191" s="36" t="s">
        <v>249</v>
      </c>
      <c r="I1191" s="186" t="s">
        <v>197</v>
      </c>
      <c r="J1191" s="168">
        <v>400</v>
      </c>
      <c r="K1191" s="133">
        <v>0</v>
      </c>
      <c r="L1191" s="150">
        <v>13.1</v>
      </c>
      <c r="M1191" s="133">
        <v>0</v>
      </c>
      <c r="N1191" s="133">
        <v>0</v>
      </c>
      <c r="O1191" s="130">
        <v>16025</v>
      </c>
      <c r="P1191" s="37">
        <f t="shared" si="276"/>
        <v>5240</v>
      </c>
      <c r="Q1191" s="38">
        <f t="shared" si="266"/>
        <v>10.522932917316693</v>
      </c>
      <c r="R1191" s="35">
        <f t="shared" si="267"/>
        <v>0</v>
      </c>
      <c r="S1191" s="35">
        <f t="shared" si="268"/>
        <v>0</v>
      </c>
      <c r="T1191" s="139">
        <f t="shared" si="269"/>
        <v>0</v>
      </c>
      <c r="U1191" s="35">
        <f t="shared" si="270"/>
        <v>209927.5</v>
      </c>
      <c r="V1191" s="39" t="str">
        <f t="shared" si="271"/>
        <v>&lt;15 days</v>
      </c>
      <c r="W1191" s="39">
        <f t="shared" si="272"/>
        <v>1</v>
      </c>
      <c r="X1191" s="135" t="str">
        <f t="shared" si="273"/>
        <v>B</v>
      </c>
      <c r="Y1191" s="39">
        <f t="shared" si="274"/>
        <v>7</v>
      </c>
      <c r="Z1191" s="39">
        <f t="shared" si="275"/>
        <v>1157.8246575342466</v>
      </c>
      <c r="AA1191" s="119"/>
    </row>
    <row r="1192" spans="1:27" x14ac:dyDescent="0.25">
      <c r="A1192" s="34" t="s">
        <v>3167</v>
      </c>
      <c r="B1192" s="36" t="s">
        <v>1737</v>
      </c>
      <c r="C1192" s="166" t="s">
        <v>914</v>
      </c>
      <c r="D1192" s="166">
        <v>105</v>
      </c>
      <c r="E1192" s="165" t="s">
        <v>3599</v>
      </c>
      <c r="F1192" s="167" t="s">
        <v>3599</v>
      </c>
      <c r="G1192" s="36" t="s">
        <v>165</v>
      </c>
      <c r="H1192" s="36" t="s">
        <v>235</v>
      </c>
      <c r="I1192" s="186">
        <v>2100</v>
      </c>
      <c r="J1192" s="168">
        <v>5</v>
      </c>
      <c r="K1192" s="133">
        <v>0</v>
      </c>
      <c r="L1192" s="150">
        <v>3.22</v>
      </c>
      <c r="M1192" s="133">
        <v>0</v>
      </c>
      <c r="N1192" s="133">
        <v>0</v>
      </c>
      <c r="O1192" s="130">
        <v>0</v>
      </c>
      <c r="P1192" s="37">
        <f t="shared" si="276"/>
        <v>16.100000000000001</v>
      </c>
      <c r="Q1192" s="38" t="str">
        <f t="shared" si="266"/>
        <v/>
      </c>
      <c r="R1192" s="35">
        <f t="shared" si="267"/>
        <v>0</v>
      </c>
      <c r="S1192" s="35">
        <f t="shared" si="268"/>
        <v>0</v>
      </c>
      <c r="T1192" s="139">
        <f t="shared" si="269"/>
        <v>0</v>
      </c>
      <c r="U1192" s="35">
        <f t="shared" si="270"/>
        <v>0</v>
      </c>
      <c r="V1192" s="39" t="str">
        <f t="shared" si="271"/>
        <v>Order specific</v>
      </c>
      <c r="W1192" s="39" t="str">
        <f t="shared" si="272"/>
        <v>Order specific</v>
      </c>
      <c r="X1192" s="135" t="str">
        <f t="shared" si="273"/>
        <v>C</v>
      </c>
      <c r="Y1192" s="39" t="str">
        <f t="shared" si="274"/>
        <v/>
      </c>
      <c r="Z1192" s="39">
        <f t="shared" si="275"/>
        <v>0</v>
      </c>
      <c r="AA1192" s="119"/>
    </row>
    <row r="1193" spans="1:27" x14ac:dyDescent="0.25">
      <c r="A1193" s="34" t="s">
        <v>3168</v>
      </c>
      <c r="B1193" s="36" t="s">
        <v>1738</v>
      </c>
      <c r="C1193" s="166" t="s">
        <v>914</v>
      </c>
      <c r="D1193" s="166">
        <v>105</v>
      </c>
      <c r="E1193" s="165" t="s">
        <v>3599</v>
      </c>
      <c r="F1193" s="167" t="s">
        <v>3599</v>
      </c>
      <c r="G1193" s="36" t="s">
        <v>165</v>
      </c>
      <c r="H1193" s="36" t="s">
        <v>235</v>
      </c>
      <c r="I1193" s="186">
        <v>2100</v>
      </c>
      <c r="J1193" s="168">
        <v>5</v>
      </c>
      <c r="K1193" s="133">
        <v>0</v>
      </c>
      <c r="L1193" s="150">
        <v>3.22</v>
      </c>
      <c r="M1193" s="133">
        <v>0</v>
      </c>
      <c r="N1193" s="133">
        <v>0</v>
      </c>
      <c r="O1193" s="130">
        <v>0</v>
      </c>
      <c r="P1193" s="37">
        <f t="shared" si="276"/>
        <v>16.100000000000001</v>
      </c>
      <c r="Q1193" s="38" t="str">
        <f t="shared" si="266"/>
        <v/>
      </c>
      <c r="R1193" s="35">
        <f t="shared" si="267"/>
        <v>0</v>
      </c>
      <c r="S1193" s="35">
        <f t="shared" si="268"/>
        <v>0</v>
      </c>
      <c r="T1193" s="139">
        <f t="shared" si="269"/>
        <v>0</v>
      </c>
      <c r="U1193" s="35">
        <f t="shared" si="270"/>
        <v>0</v>
      </c>
      <c r="V1193" s="39" t="str">
        <f t="shared" si="271"/>
        <v>Order specific</v>
      </c>
      <c r="W1193" s="39" t="str">
        <f t="shared" si="272"/>
        <v>Order specific</v>
      </c>
      <c r="X1193" s="135" t="str">
        <f t="shared" si="273"/>
        <v>C</v>
      </c>
      <c r="Y1193" s="39" t="str">
        <f t="shared" si="274"/>
        <v/>
      </c>
      <c r="Z1193" s="39">
        <f t="shared" si="275"/>
        <v>0</v>
      </c>
      <c r="AA1193" s="119"/>
    </row>
    <row r="1194" spans="1:27" x14ac:dyDescent="0.25">
      <c r="A1194" s="34" t="s">
        <v>3169</v>
      </c>
      <c r="B1194" s="36" t="s">
        <v>1739</v>
      </c>
      <c r="C1194" s="166" t="s">
        <v>197</v>
      </c>
      <c r="D1194" s="166">
        <v>212</v>
      </c>
      <c r="E1194" s="166" t="s">
        <v>3599</v>
      </c>
      <c r="F1194" s="167" t="s">
        <v>3599</v>
      </c>
      <c r="G1194" s="36" t="s">
        <v>249</v>
      </c>
      <c r="H1194" s="36" t="s">
        <v>249</v>
      </c>
      <c r="I1194" s="186" t="s">
        <v>197</v>
      </c>
      <c r="J1194" s="168">
        <v>27</v>
      </c>
      <c r="K1194" s="133">
        <v>0</v>
      </c>
      <c r="L1194" s="150">
        <v>4.1100000000000003</v>
      </c>
      <c r="M1194" s="133">
        <v>0</v>
      </c>
      <c r="N1194" s="133">
        <v>0</v>
      </c>
      <c r="O1194" s="130">
        <v>1727</v>
      </c>
      <c r="P1194" s="37">
        <f t="shared" si="276"/>
        <v>110.97000000000001</v>
      </c>
      <c r="Q1194" s="38">
        <f t="shared" si="266"/>
        <v>1.0567458019687319</v>
      </c>
      <c r="R1194" s="35">
        <f t="shared" si="267"/>
        <v>0</v>
      </c>
      <c r="S1194" s="35">
        <f t="shared" si="268"/>
        <v>0</v>
      </c>
      <c r="T1194" s="139">
        <f t="shared" si="269"/>
        <v>0</v>
      </c>
      <c r="U1194" s="35">
        <f t="shared" si="270"/>
        <v>7097.97</v>
      </c>
      <c r="V1194" s="39" t="str">
        <f t="shared" si="271"/>
        <v>&lt;15 days</v>
      </c>
      <c r="W1194" s="39">
        <f t="shared" si="272"/>
        <v>3</v>
      </c>
      <c r="X1194" s="135" t="str">
        <f t="shared" si="273"/>
        <v>C</v>
      </c>
      <c r="Y1194" s="39">
        <f t="shared" si="274"/>
        <v>21</v>
      </c>
      <c r="Z1194" s="39">
        <f t="shared" si="275"/>
        <v>0</v>
      </c>
      <c r="AA1194" s="119"/>
    </row>
    <row r="1195" spans="1:27" x14ac:dyDescent="0.25">
      <c r="A1195" s="34" t="s">
        <v>3170</v>
      </c>
      <c r="B1195" s="36" t="s">
        <v>46</v>
      </c>
      <c r="C1195" s="166" t="s">
        <v>197</v>
      </c>
      <c r="D1195" s="166">
        <v>219</v>
      </c>
      <c r="E1195" s="166" t="s">
        <v>3599</v>
      </c>
      <c r="F1195" s="167" t="s">
        <v>3599</v>
      </c>
      <c r="G1195" s="36" t="s">
        <v>249</v>
      </c>
      <c r="H1195" s="36" t="s">
        <v>249</v>
      </c>
      <c r="I1195" s="186" t="s">
        <v>197</v>
      </c>
      <c r="J1195" s="168">
        <v>16</v>
      </c>
      <c r="K1195" s="133">
        <v>0</v>
      </c>
      <c r="L1195" s="150">
        <v>27.18</v>
      </c>
      <c r="M1195" s="133">
        <v>0</v>
      </c>
      <c r="N1195" s="133">
        <v>0</v>
      </c>
      <c r="O1195" s="130">
        <v>2362</v>
      </c>
      <c r="P1195" s="37">
        <f t="shared" si="276"/>
        <v>434.88</v>
      </c>
      <c r="Q1195" s="38">
        <f t="shared" si="266"/>
        <v>4.1723116003386957</v>
      </c>
      <c r="R1195" s="35">
        <f t="shared" si="267"/>
        <v>0</v>
      </c>
      <c r="S1195" s="35">
        <f t="shared" si="268"/>
        <v>0</v>
      </c>
      <c r="T1195" s="139">
        <f t="shared" si="269"/>
        <v>0</v>
      </c>
      <c r="U1195" s="35">
        <f t="shared" si="270"/>
        <v>64199.159999999996</v>
      </c>
      <c r="V1195" s="39" t="str">
        <f t="shared" si="271"/>
        <v>&lt;15 days</v>
      </c>
      <c r="W1195" s="39">
        <f t="shared" si="272"/>
        <v>2</v>
      </c>
      <c r="X1195" s="135" t="str">
        <f t="shared" si="273"/>
        <v>C</v>
      </c>
      <c r="Y1195" s="39">
        <f t="shared" si="274"/>
        <v>14</v>
      </c>
      <c r="Z1195" s="39">
        <f t="shared" si="275"/>
        <v>0</v>
      </c>
      <c r="AA1195" s="119"/>
    </row>
    <row r="1196" spans="1:27" x14ac:dyDescent="0.25">
      <c r="A1196" s="34" t="s">
        <v>3171</v>
      </c>
      <c r="B1196" s="36" t="s">
        <v>1740</v>
      </c>
      <c r="C1196" s="166" t="s">
        <v>914</v>
      </c>
      <c r="D1196" s="166">
        <v>219</v>
      </c>
      <c r="E1196" s="165" t="s">
        <v>3599</v>
      </c>
      <c r="F1196" s="167" t="s">
        <v>3599</v>
      </c>
      <c r="G1196" s="36" t="s">
        <v>165</v>
      </c>
      <c r="H1196" s="36" t="s">
        <v>235</v>
      </c>
      <c r="I1196" s="186">
        <v>2100</v>
      </c>
      <c r="J1196" s="168">
        <v>7</v>
      </c>
      <c r="K1196" s="133">
        <v>24</v>
      </c>
      <c r="L1196" s="150">
        <v>27.18</v>
      </c>
      <c r="M1196" s="133">
        <v>0</v>
      </c>
      <c r="N1196" s="133">
        <v>0</v>
      </c>
      <c r="O1196" s="130">
        <v>216</v>
      </c>
      <c r="P1196" s="37">
        <f t="shared" si="276"/>
        <v>190.26</v>
      </c>
      <c r="Q1196" s="38">
        <f t="shared" si="266"/>
        <v>27.037037037037035</v>
      </c>
      <c r="R1196" s="35">
        <f t="shared" si="267"/>
        <v>0</v>
      </c>
      <c r="S1196" s="35">
        <f t="shared" si="268"/>
        <v>0</v>
      </c>
      <c r="T1196" s="139">
        <f t="shared" si="269"/>
        <v>652.31999999999994</v>
      </c>
      <c r="U1196" s="35">
        <f t="shared" si="270"/>
        <v>5870.88</v>
      </c>
      <c r="V1196" s="39" t="str">
        <f t="shared" si="271"/>
        <v>Order specific</v>
      </c>
      <c r="W1196" s="39" t="str">
        <f t="shared" si="272"/>
        <v>Order specific</v>
      </c>
      <c r="X1196" s="135" t="str">
        <f t="shared" si="273"/>
        <v>C</v>
      </c>
      <c r="Y1196" s="39" t="str">
        <f t="shared" si="274"/>
        <v/>
      </c>
      <c r="Z1196" s="39">
        <f t="shared" si="275"/>
        <v>0</v>
      </c>
      <c r="AA1196" s="119"/>
    </row>
    <row r="1197" spans="1:27" x14ac:dyDescent="0.25">
      <c r="A1197" s="34" t="s">
        <v>3172</v>
      </c>
      <c r="B1197" s="36" t="s">
        <v>1741</v>
      </c>
      <c r="C1197" s="166" t="s">
        <v>914</v>
      </c>
      <c r="D1197" s="166">
        <v>219</v>
      </c>
      <c r="E1197" s="165" t="s">
        <v>3599</v>
      </c>
      <c r="F1197" s="167" t="s">
        <v>3599</v>
      </c>
      <c r="G1197" s="36" t="s">
        <v>165</v>
      </c>
      <c r="H1197" s="36" t="s">
        <v>235</v>
      </c>
      <c r="I1197" s="186">
        <v>2100</v>
      </c>
      <c r="J1197" s="168">
        <v>4</v>
      </c>
      <c r="K1197" s="133">
        <v>5</v>
      </c>
      <c r="L1197" s="150">
        <v>35</v>
      </c>
      <c r="M1197" s="133">
        <v>0</v>
      </c>
      <c r="N1197" s="133">
        <v>0</v>
      </c>
      <c r="O1197" s="130">
        <v>16</v>
      </c>
      <c r="P1197" s="37">
        <f t="shared" si="276"/>
        <v>140</v>
      </c>
      <c r="Q1197" s="38">
        <f t="shared" si="266"/>
        <v>159.6875</v>
      </c>
      <c r="R1197" s="35">
        <f t="shared" si="267"/>
        <v>0</v>
      </c>
      <c r="S1197" s="35">
        <f t="shared" si="268"/>
        <v>0</v>
      </c>
      <c r="T1197" s="139">
        <f t="shared" si="269"/>
        <v>175</v>
      </c>
      <c r="U1197" s="35">
        <f t="shared" si="270"/>
        <v>560</v>
      </c>
      <c r="V1197" s="39" t="str">
        <f t="shared" si="271"/>
        <v>Order specific</v>
      </c>
      <c r="W1197" s="39" t="str">
        <f t="shared" si="272"/>
        <v>Order specific</v>
      </c>
      <c r="X1197" s="135" t="str">
        <f t="shared" si="273"/>
        <v>C</v>
      </c>
      <c r="Y1197" s="39" t="str">
        <f t="shared" si="274"/>
        <v/>
      </c>
      <c r="Z1197" s="39">
        <f t="shared" si="275"/>
        <v>0</v>
      </c>
      <c r="AA1197" s="119"/>
    </row>
    <row r="1198" spans="1:27" x14ac:dyDescent="0.25">
      <c r="A1198" s="34" t="s">
        <v>3173</v>
      </c>
      <c r="B1198" s="36" t="s">
        <v>1742</v>
      </c>
      <c r="C1198" s="166" t="s">
        <v>197</v>
      </c>
      <c r="D1198" s="166">
        <v>219</v>
      </c>
      <c r="E1198" s="166" t="s">
        <v>3599</v>
      </c>
      <c r="F1198" s="167" t="s">
        <v>3599</v>
      </c>
      <c r="G1198" s="36" t="s">
        <v>249</v>
      </c>
      <c r="H1198" s="36" t="s">
        <v>249</v>
      </c>
      <c r="I1198" s="186" t="s">
        <v>197</v>
      </c>
      <c r="J1198" s="168">
        <v>1</v>
      </c>
      <c r="K1198" s="133">
        <v>0</v>
      </c>
      <c r="L1198" s="150">
        <v>28.5</v>
      </c>
      <c r="M1198" s="133">
        <v>0</v>
      </c>
      <c r="N1198" s="133">
        <v>0</v>
      </c>
      <c r="O1198" s="130">
        <v>37</v>
      </c>
      <c r="P1198" s="37">
        <f t="shared" si="276"/>
        <v>28.5</v>
      </c>
      <c r="Q1198" s="38">
        <f t="shared" si="266"/>
        <v>39.45945945945946</v>
      </c>
      <c r="R1198" s="35">
        <f t="shared" si="267"/>
        <v>0</v>
      </c>
      <c r="S1198" s="35">
        <f t="shared" si="268"/>
        <v>0</v>
      </c>
      <c r="T1198" s="139">
        <f t="shared" si="269"/>
        <v>0</v>
      </c>
      <c r="U1198" s="35">
        <f t="shared" si="270"/>
        <v>1054.5</v>
      </c>
      <c r="V1198" s="39" t="str">
        <f t="shared" si="271"/>
        <v>&lt;90 days</v>
      </c>
      <c r="W1198" s="39">
        <f t="shared" si="272"/>
        <v>3</v>
      </c>
      <c r="X1198" s="135" t="str">
        <f t="shared" si="273"/>
        <v>C</v>
      </c>
      <c r="Y1198" s="39">
        <f t="shared" si="274"/>
        <v>21</v>
      </c>
      <c r="Z1198" s="39">
        <f t="shared" si="275"/>
        <v>8.7994726027397263</v>
      </c>
      <c r="AA1198" s="119"/>
    </row>
    <row r="1199" spans="1:27" x14ac:dyDescent="0.25">
      <c r="A1199" s="34" t="s">
        <v>3174</v>
      </c>
      <c r="B1199" s="36" t="s">
        <v>1743</v>
      </c>
      <c r="C1199" s="166" t="s">
        <v>914</v>
      </c>
      <c r="D1199" s="166">
        <v>219</v>
      </c>
      <c r="E1199" s="165" t="s">
        <v>3599</v>
      </c>
      <c r="F1199" s="167" t="s">
        <v>3599</v>
      </c>
      <c r="G1199" s="36" t="s">
        <v>165</v>
      </c>
      <c r="H1199" s="36" t="s">
        <v>235</v>
      </c>
      <c r="I1199" s="186">
        <v>2100</v>
      </c>
      <c r="J1199" s="168">
        <v>8</v>
      </c>
      <c r="K1199" s="133">
        <v>11</v>
      </c>
      <c r="L1199" s="150">
        <v>28.5</v>
      </c>
      <c r="M1199" s="133">
        <v>0</v>
      </c>
      <c r="N1199" s="133">
        <v>0</v>
      </c>
      <c r="O1199" s="130">
        <v>54</v>
      </c>
      <c r="P1199" s="37">
        <f t="shared" si="276"/>
        <v>228</v>
      </c>
      <c r="Q1199" s="38">
        <f t="shared" si="266"/>
        <v>6.7592592592592586</v>
      </c>
      <c r="R1199" s="35">
        <f t="shared" si="267"/>
        <v>0</v>
      </c>
      <c r="S1199" s="35">
        <f t="shared" si="268"/>
        <v>0</v>
      </c>
      <c r="T1199" s="139">
        <f t="shared" si="269"/>
        <v>313.5</v>
      </c>
      <c r="U1199" s="35">
        <f t="shared" si="270"/>
        <v>1539</v>
      </c>
      <c r="V1199" s="39" t="str">
        <f t="shared" si="271"/>
        <v>Order specific</v>
      </c>
      <c r="W1199" s="39" t="str">
        <f t="shared" si="272"/>
        <v>Order specific</v>
      </c>
      <c r="X1199" s="135" t="str">
        <f t="shared" si="273"/>
        <v>C</v>
      </c>
      <c r="Y1199" s="39" t="str">
        <f t="shared" si="274"/>
        <v/>
      </c>
      <c r="Z1199" s="39">
        <f t="shared" si="275"/>
        <v>0</v>
      </c>
      <c r="AA1199" s="119"/>
    </row>
    <row r="1200" spans="1:27" x14ac:dyDescent="0.25">
      <c r="A1200" s="34" t="s">
        <v>3175</v>
      </c>
      <c r="B1200" s="36" t="s">
        <v>1744</v>
      </c>
      <c r="C1200" s="166" t="s">
        <v>914</v>
      </c>
      <c r="D1200" s="166">
        <v>219</v>
      </c>
      <c r="E1200" s="165" t="s">
        <v>3599</v>
      </c>
      <c r="F1200" s="167" t="s">
        <v>3599</v>
      </c>
      <c r="G1200" s="36" t="s">
        <v>165</v>
      </c>
      <c r="H1200" s="36" t="s">
        <v>235</v>
      </c>
      <c r="I1200" s="186">
        <v>2100</v>
      </c>
      <c r="J1200" s="168">
        <v>5</v>
      </c>
      <c r="K1200" s="133">
        <v>0</v>
      </c>
      <c r="L1200" s="150">
        <v>28.34</v>
      </c>
      <c r="M1200" s="133">
        <v>0</v>
      </c>
      <c r="N1200" s="133">
        <v>0</v>
      </c>
      <c r="O1200" s="130">
        <v>0</v>
      </c>
      <c r="P1200" s="37">
        <f t="shared" si="276"/>
        <v>141.69999999999999</v>
      </c>
      <c r="Q1200" s="38" t="str">
        <f t="shared" si="266"/>
        <v/>
      </c>
      <c r="R1200" s="35">
        <f t="shared" si="267"/>
        <v>0</v>
      </c>
      <c r="S1200" s="35">
        <f t="shared" si="268"/>
        <v>0</v>
      </c>
      <c r="T1200" s="139">
        <f t="shared" si="269"/>
        <v>0</v>
      </c>
      <c r="U1200" s="35">
        <f t="shared" si="270"/>
        <v>0</v>
      </c>
      <c r="V1200" s="39" t="str">
        <f t="shared" si="271"/>
        <v>Order specific</v>
      </c>
      <c r="W1200" s="39" t="str">
        <f t="shared" si="272"/>
        <v>Order specific</v>
      </c>
      <c r="X1200" s="135" t="str">
        <f t="shared" si="273"/>
        <v>C</v>
      </c>
      <c r="Y1200" s="39" t="str">
        <f t="shared" si="274"/>
        <v/>
      </c>
      <c r="Z1200" s="39">
        <f t="shared" si="275"/>
        <v>0</v>
      </c>
      <c r="AA1200" s="119"/>
    </row>
    <row r="1201" spans="1:27" x14ac:dyDescent="0.25">
      <c r="A1201" s="34" t="s">
        <v>3176</v>
      </c>
      <c r="B1201" s="36" t="s">
        <v>1745</v>
      </c>
      <c r="C1201" s="166" t="s">
        <v>914</v>
      </c>
      <c r="D1201" s="166">
        <v>219</v>
      </c>
      <c r="E1201" s="165" t="s">
        <v>3599</v>
      </c>
      <c r="F1201" s="167" t="s">
        <v>3599</v>
      </c>
      <c r="G1201" s="36" t="s">
        <v>165</v>
      </c>
      <c r="H1201" s="36" t="s">
        <v>235</v>
      </c>
      <c r="I1201" s="186">
        <v>2100</v>
      </c>
      <c r="J1201" s="168">
        <v>4</v>
      </c>
      <c r="K1201" s="133">
        <v>7</v>
      </c>
      <c r="L1201" s="150">
        <v>28.5</v>
      </c>
      <c r="M1201" s="133">
        <v>0</v>
      </c>
      <c r="N1201" s="133">
        <v>0</v>
      </c>
      <c r="O1201" s="130">
        <v>72</v>
      </c>
      <c r="P1201" s="37">
        <f t="shared" si="276"/>
        <v>114</v>
      </c>
      <c r="Q1201" s="38">
        <f t="shared" si="266"/>
        <v>25.347222222222225</v>
      </c>
      <c r="R1201" s="35">
        <f t="shared" si="267"/>
        <v>0</v>
      </c>
      <c r="S1201" s="35">
        <f t="shared" si="268"/>
        <v>0</v>
      </c>
      <c r="T1201" s="139">
        <f t="shared" si="269"/>
        <v>199.5</v>
      </c>
      <c r="U1201" s="35">
        <f t="shared" si="270"/>
        <v>2052</v>
      </c>
      <c r="V1201" s="39" t="str">
        <f t="shared" si="271"/>
        <v>Order specific</v>
      </c>
      <c r="W1201" s="39" t="str">
        <f t="shared" si="272"/>
        <v>Order specific</v>
      </c>
      <c r="X1201" s="135" t="str">
        <f t="shared" si="273"/>
        <v>C</v>
      </c>
      <c r="Y1201" s="39" t="str">
        <f t="shared" si="274"/>
        <v/>
      </c>
      <c r="Z1201" s="39">
        <f t="shared" si="275"/>
        <v>0</v>
      </c>
      <c r="AA1201" s="119"/>
    </row>
    <row r="1202" spans="1:27" x14ac:dyDescent="0.25">
      <c r="A1202" s="34" t="s">
        <v>3177</v>
      </c>
      <c r="B1202" s="36" t="s">
        <v>1746</v>
      </c>
      <c r="C1202" s="166" t="s">
        <v>914</v>
      </c>
      <c r="D1202" s="166">
        <v>219</v>
      </c>
      <c r="E1202" s="165" t="s">
        <v>3599</v>
      </c>
      <c r="F1202" s="167" t="s">
        <v>3599</v>
      </c>
      <c r="G1202" s="36" t="s">
        <v>165</v>
      </c>
      <c r="H1202" s="36" t="s">
        <v>235</v>
      </c>
      <c r="I1202" s="186">
        <v>2100</v>
      </c>
      <c r="J1202" s="168">
        <v>16</v>
      </c>
      <c r="K1202" s="133">
        <v>0</v>
      </c>
      <c r="L1202" s="150">
        <v>26.7</v>
      </c>
      <c r="M1202" s="133">
        <v>0</v>
      </c>
      <c r="N1202" s="133">
        <v>0</v>
      </c>
      <c r="O1202" s="130">
        <v>47</v>
      </c>
      <c r="P1202" s="37">
        <f t="shared" si="276"/>
        <v>427.2</v>
      </c>
      <c r="Q1202" s="38">
        <f t="shared" si="266"/>
        <v>31.063829787234042</v>
      </c>
      <c r="R1202" s="35">
        <f t="shared" si="267"/>
        <v>0</v>
      </c>
      <c r="S1202" s="35">
        <f t="shared" si="268"/>
        <v>0</v>
      </c>
      <c r="T1202" s="139">
        <f t="shared" si="269"/>
        <v>0</v>
      </c>
      <c r="U1202" s="35">
        <f t="shared" si="270"/>
        <v>1254.8999999999999</v>
      </c>
      <c r="V1202" s="39" t="str">
        <f t="shared" si="271"/>
        <v>Order specific</v>
      </c>
      <c r="W1202" s="39" t="str">
        <f t="shared" si="272"/>
        <v>Order specific</v>
      </c>
      <c r="X1202" s="135" t="str">
        <f t="shared" si="273"/>
        <v>C</v>
      </c>
      <c r="Y1202" s="39" t="str">
        <f t="shared" si="274"/>
        <v/>
      </c>
      <c r="Z1202" s="39">
        <f t="shared" si="275"/>
        <v>0</v>
      </c>
      <c r="AA1202" s="119"/>
    </row>
    <row r="1203" spans="1:27" x14ac:dyDescent="0.25">
      <c r="A1203" s="34" t="s">
        <v>3178</v>
      </c>
      <c r="B1203" s="36" t="s">
        <v>1747</v>
      </c>
      <c r="C1203" s="166" t="s">
        <v>914</v>
      </c>
      <c r="D1203" s="166">
        <v>219</v>
      </c>
      <c r="E1203" s="165" t="s">
        <v>3599</v>
      </c>
      <c r="F1203" s="167" t="s">
        <v>3599</v>
      </c>
      <c r="G1203" s="36" t="s">
        <v>165</v>
      </c>
      <c r="H1203" s="36" t="s">
        <v>235</v>
      </c>
      <c r="I1203" s="186">
        <v>2100</v>
      </c>
      <c r="J1203" s="168">
        <v>1</v>
      </c>
      <c r="K1203" s="133">
        <v>0</v>
      </c>
      <c r="L1203" s="150">
        <v>26.4</v>
      </c>
      <c r="M1203" s="133">
        <v>0</v>
      </c>
      <c r="N1203" s="133">
        <v>0</v>
      </c>
      <c r="O1203" s="130">
        <v>0</v>
      </c>
      <c r="P1203" s="37">
        <f t="shared" si="276"/>
        <v>26.4</v>
      </c>
      <c r="Q1203" s="38" t="str">
        <f t="shared" si="266"/>
        <v/>
      </c>
      <c r="R1203" s="35">
        <f t="shared" si="267"/>
        <v>0</v>
      </c>
      <c r="S1203" s="35">
        <f t="shared" si="268"/>
        <v>0</v>
      </c>
      <c r="T1203" s="139">
        <f t="shared" si="269"/>
        <v>0</v>
      </c>
      <c r="U1203" s="35">
        <f t="shared" si="270"/>
        <v>0</v>
      </c>
      <c r="V1203" s="39" t="str">
        <f t="shared" si="271"/>
        <v>Order specific</v>
      </c>
      <c r="W1203" s="39" t="str">
        <f t="shared" si="272"/>
        <v>Order specific</v>
      </c>
      <c r="X1203" s="135" t="str">
        <f t="shared" si="273"/>
        <v>C</v>
      </c>
      <c r="Y1203" s="39" t="str">
        <f t="shared" si="274"/>
        <v/>
      </c>
      <c r="Z1203" s="39">
        <f t="shared" si="275"/>
        <v>0</v>
      </c>
      <c r="AA1203" s="119"/>
    </row>
    <row r="1204" spans="1:27" x14ac:dyDescent="0.25">
      <c r="A1204" s="34" t="s">
        <v>3179</v>
      </c>
      <c r="B1204" s="36" t="s">
        <v>1748</v>
      </c>
      <c r="C1204" s="166" t="s">
        <v>1058</v>
      </c>
      <c r="D1204" s="166">
        <v>212</v>
      </c>
      <c r="E1204" s="165" t="s">
        <v>3599</v>
      </c>
      <c r="F1204" s="167" t="s">
        <v>3599</v>
      </c>
      <c r="G1204" s="36" t="s">
        <v>165</v>
      </c>
      <c r="H1204" s="36" t="s">
        <v>235</v>
      </c>
      <c r="I1204" s="186">
        <v>2100</v>
      </c>
      <c r="J1204" s="168">
        <v>8</v>
      </c>
      <c r="K1204" s="133">
        <v>0</v>
      </c>
      <c r="L1204" s="150">
        <v>25.18</v>
      </c>
      <c r="M1204" s="133">
        <v>0</v>
      </c>
      <c r="N1204" s="133">
        <v>0</v>
      </c>
      <c r="O1204" s="130">
        <v>0</v>
      </c>
      <c r="P1204" s="37">
        <f t="shared" si="276"/>
        <v>201.44</v>
      </c>
      <c r="Q1204" s="38" t="str">
        <f t="shared" si="266"/>
        <v/>
      </c>
      <c r="R1204" s="35">
        <f t="shared" si="267"/>
        <v>0</v>
      </c>
      <c r="S1204" s="35">
        <f t="shared" si="268"/>
        <v>0</v>
      </c>
      <c r="T1204" s="139">
        <f t="shared" si="269"/>
        <v>0</v>
      </c>
      <c r="U1204" s="35">
        <f t="shared" si="270"/>
        <v>0</v>
      </c>
      <c r="V1204" s="39" t="str">
        <f t="shared" si="271"/>
        <v>Order specific</v>
      </c>
      <c r="W1204" s="39" t="str">
        <f t="shared" si="272"/>
        <v>Order specific</v>
      </c>
      <c r="X1204" s="135" t="str">
        <f t="shared" si="273"/>
        <v>C</v>
      </c>
      <c r="Y1204" s="39" t="str">
        <f t="shared" si="274"/>
        <v/>
      </c>
      <c r="Z1204" s="39">
        <f t="shared" si="275"/>
        <v>0</v>
      </c>
      <c r="AA1204" s="119"/>
    </row>
    <row r="1205" spans="1:27" x14ac:dyDescent="0.25">
      <c r="A1205" s="34" t="s">
        <v>3180</v>
      </c>
      <c r="B1205" s="36" t="s">
        <v>1749</v>
      </c>
      <c r="C1205" s="166" t="s">
        <v>243</v>
      </c>
      <c r="D1205" s="166">
        <v>212</v>
      </c>
      <c r="E1205" s="166" t="s">
        <v>3599</v>
      </c>
      <c r="F1205" s="167" t="s">
        <v>3599</v>
      </c>
      <c r="G1205" s="36" t="s">
        <v>244</v>
      </c>
      <c r="H1205" s="36" t="s">
        <v>2370</v>
      </c>
      <c r="I1205" s="186">
        <v>2600</v>
      </c>
      <c r="J1205" s="168">
        <v>1094</v>
      </c>
      <c r="K1205" s="133">
        <v>800</v>
      </c>
      <c r="L1205" s="150">
        <v>4.3099999999999996</v>
      </c>
      <c r="M1205" s="133">
        <v>0</v>
      </c>
      <c r="N1205" s="133">
        <v>200</v>
      </c>
      <c r="O1205" s="130">
        <v>2745</v>
      </c>
      <c r="P1205" s="37">
        <f t="shared" si="276"/>
        <v>4715.1399999999994</v>
      </c>
      <c r="Q1205" s="38">
        <f t="shared" si="266"/>
        <v>1.0637522768670309</v>
      </c>
      <c r="R1205" s="35">
        <f t="shared" si="267"/>
        <v>0</v>
      </c>
      <c r="S1205" s="35">
        <f t="shared" si="268"/>
        <v>430.99999999999994</v>
      </c>
      <c r="T1205" s="139">
        <f t="shared" si="269"/>
        <v>3447.9999999999995</v>
      </c>
      <c r="U1205" s="35">
        <f t="shared" si="270"/>
        <v>11830.949999999999</v>
      </c>
      <c r="V1205" s="39" t="str">
        <f t="shared" si="271"/>
        <v>&lt;15 days</v>
      </c>
      <c r="W1205" s="39">
        <f t="shared" si="272"/>
        <v>2</v>
      </c>
      <c r="X1205" s="135" t="str">
        <f t="shared" si="273"/>
        <v>B</v>
      </c>
      <c r="Y1205" s="39">
        <f t="shared" si="274"/>
        <v>14</v>
      </c>
      <c r="Z1205" s="39">
        <f t="shared" si="275"/>
        <v>0</v>
      </c>
      <c r="AA1205" s="119"/>
    </row>
    <row r="1206" spans="1:27" x14ac:dyDescent="0.25">
      <c r="A1206" s="34" t="s">
        <v>3181</v>
      </c>
      <c r="B1206" s="36" t="s">
        <v>1750</v>
      </c>
      <c r="C1206" s="166" t="s">
        <v>197</v>
      </c>
      <c r="D1206" s="166">
        <v>212</v>
      </c>
      <c r="E1206" s="166" t="s">
        <v>3599</v>
      </c>
      <c r="F1206" s="167" t="s">
        <v>3599</v>
      </c>
      <c r="G1206" s="36" t="s">
        <v>249</v>
      </c>
      <c r="H1206" s="36" t="s">
        <v>249</v>
      </c>
      <c r="I1206" s="186" t="s">
        <v>197</v>
      </c>
      <c r="J1206" s="168">
        <v>250</v>
      </c>
      <c r="K1206" s="133">
        <v>0</v>
      </c>
      <c r="L1206" s="150">
        <v>7.15</v>
      </c>
      <c r="M1206" s="133">
        <v>0</v>
      </c>
      <c r="N1206" s="133">
        <v>0</v>
      </c>
      <c r="O1206" s="130">
        <v>38643</v>
      </c>
      <c r="P1206" s="37">
        <f t="shared" si="276"/>
        <v>1787.5</v>
      </c>
      <c r="Q1206" s="38">
        <f t="shared" si="266"/>
        <v>10.333307455425304</v>
      </c>
      <c r="R1206" s="35">
        <f t="shared" si="267"/>
        <v>0</v>
      </c>
      <c r="S1206" s="35">
        <f t="shared" si="268"/>
        <v>0</v>
      </c>
      <c r="T1206" s="139">
        <f t="shared" si="269"/>
        <v>0</v>
      </c>
      <c r="U1206" s="35">
        <f t="shared" si="270"/>
        <v>276297.45</v>
      </c>
      <c r="V1206" s="39" t="str">
        <f t="shared" si="271"/>
        <v>&lt;15 days</v>
      </c>
      <c r="W1206" s="39">
        <f t="shared" si="272"/>
        <v>1</v>
      </c>
      <c r="X1206" s="135" t="str">
        <f t="shared" si="273"/>
        <v>B</v>
      </c>
      <c r="Y1206" s="39">
        <f t="shared" si="274"/>
        <v>7</v>
      </c>
      <c r="Z1206" s="39">
        <f t="shared" si="275"/>
        <v>380.5625147128797</v>
      </c>
      <c r="AA1206" s="119"/>
    </row>
    <row r="1207" spans="1:27" x14ac:dyDescent="0.25">
      <c r="A1207" s="34" t="s">
        <v>3182</v>
      </c>
      <c r="B1207" s="36" t="s">
        <v>1751</v>
      </c>
      <c r="C1207" s="166" t="s">
        <v>197</v>
      </c>
      <c r="D1207" s="166">
        <v>212</v>
      </c>
      <c r="E1207" s="166" t="s">
        <v>3599</v>
      </c>
      <c r="F1207" s="167" t="s">
        <v>3599</v>
      </c>
      <c r="G1207" s="36" t="s">
        <v>249</v>
      </c>
      <c r="H1207" s="36" t="s">
        <v>249</v>
      </c>
      <c r="I1207" s="186" t="s">
        <v>197</v>
      </c>
      <c r="J1207" s="168">
        <v>93</v>
      </c>
      <c r="K1207" s="133">
        <v>0</v>
      </c>
      <c r="L1207" s="150">
        <v>50.16</v>
      </c>
      <c r="M1207" s="133">
        <v>0</v>
      </c>
      <c r="N1207" s="133">
        <v>0</v>
      </c>
      <c r="O1207" s="130">
        <v>1836</v>
      </c>
      <c r="P1207" s="37">
        <f t="shared" si="276"/>
        <v>4664.88</v>
      </c>
      <c r="Q1207" s="38">
        <f t="shared" si="266"/>
        <v>49.700435729847491</v>
      </c>
      <c r="R1207" s="35">
        <f t="shared" si="267"/>
        <v>0</v>
      </c>
      <c r="S1207" s="35">
        <f t="shared" si="268"/>
        <v>0</v>
      </c>
      <c r="T1207" s="139">
        <f t="shared" si="269"/>
        <v>0</v>
      </c>
      <c r="U1207" s="35">
        <f t="shared" si="270"/>
        <v>92093.759999999995</v>
      </c>
      <c r="V1207" s="39" t="str">
        <f t="shared" si="271"/>
        <v>&lt;90 days</v>
      </c>
      <c r="W1207" s="39">
        <f t="shared" si="272"/>
        <v>2</v>
      </c>
      <c r="X1207" s="135" t="str">
        <f t="shared" si="273"/>
        <v>B</v>
      </c>
      <c r="Y1207" s="39">
        <f t="shared" si="274"/>
        <v>14</v>
      </c>
      <c r="Z1207" s="39">
        <f t="shared" si="275"/>
        <v>2211.5549387046576</v>
      </c>
      <c r="AA1207" s="119"/>
    </row>
    <row r="1208" spans="1:27" x14ac:dyDescent="0.25">
      <c r="A1208" s="34" t="s">
        <v>3183</v>
      </c>
      <c r="B1208" s="36" t="s">
        <v>1752</v>
      </c>
      <c r="C1208" s="166" t="s">
        <v>197</v>
      </c>
      <c r="D1208" s="166">
        <v>212</v>
      </c>
      <c r="E1208" s="166" t="s">
        <v>3599</v>
      </c>
      <c r="F1208" s="167" t="s">
        <v>3599</v>
      </c>
      <c r="G1208" s="36" t="s">
        <v>249</v>
      </c>
      <c r="H1208" s="36" t="s">
        <v>249</v>
      </c>
      <c r="I1208" s="186" t="s">
        <v>197</v>
      </c>
      <c r="J1208" s="168">
        <v>23</v>
      </c>
      <c r="K1208" s="133">
        <v>0</v>
      </c>
      <c r="L1208" s="150">
        <v>25.89</v>
      </c>
      <c r="M1208" s="133">
        <v>0</v>
      </c>
      <c r="N1208" s="133">
        <v>0</v>
      </c>
      <c r="O1208" s="130">
        <v>12</v>
      </c>
      <c r="P1208" s="37">
        <f t="shared" si="276"/>
        <v>595.47</v>
      </c>
      <c r="Q1208" s="38">
        <f t="shared" si="266"/>
        <v>2828.75</v>
      </c>
      <c r="R1208" s="35">
        <f t="shared" si="267"/>
        <v>0</v>
      </c>
      <c r="S1208" s="35">
        <f t="shared" si="268"/>
        <v>0</v>
      </c>
      <c r="T1208" s="139">
        <f t="shared" si="269"/>
        <v>0</v>
      </c>
      <c r="U1208" s="35">
        <f t="shared" si="270"/>
        <v>310.68</v>
      </c>
      <c r="V1208" s="39" t="str">
        <f t="shared" si="271"/>
        <v>&gt;90 days</v>
      </c>
      <c r="W1208" s="39">
        <f t="shared" si="272"/>
        <v>3</v>
      </c>
      <c r="X1208" s="135" t="str">
        <f t="shared" si="273"/>
        <v>C</v>
      </c>
      <c r="Y1208" s="39">
        <f t="shared" si="274"/>
        <v>21</v>
      </c>
      <c r="Z1208" s="39">
        <f t="shared" si="275"/>
        <v>390.09258119310653</v>
      </c>
      <c r="AA1208" s="119"/>
    </row>
    <row r="1209" spans="1:27" x14ac:dyDescent="0.25">
      <c r="A1209" s="34" t="s">
        <v>3184</v>
      </c>
      <c r="B1209" s="36" t="s">
        <v>1753</v>
      </c>
      <c r="C1209" s="166" t="s">
        <v>197</v>
      </c>
      <c r="D1209" s="166">
        <v>212</v>
      </c>
      <c r="E1209" s="166" t="s">
        <v>3599</v>
      </c>
      <c r="F1209" s="167" t="s">
        <v>3599</v>
      </c>
      <c r="G1209" s="36" t="s">
        <v>249</v>
      </c>
      <c r="H1209" s="36" t="s">
        <v>249</v>
      </c>
      <c r="I1209" s="186" t="s">
        <v>197</v>
      </c>
      <c r="J1209" s="168">
        <v>69</v>
      </c>
      <c r="K1209" s="133">
        <v>0</v>
      </c>
      <c r="L1209" s="150">
        <v>32.33</v>
      </c>
      <c r="M1209" s="133">
        <v>0</v>
      </c>
      <c r="N1209" s="133">
        <v>0</v>
      </c>
      <c r="O1209" s="130">
        <v>7602</v>
      </c>
      <c r="P1209" s="37">
        <f t="shared" si="276"/>
        <v>2230.77</v>
      </c>
      <c r="Q1209" s="38">
        <f t="shared" si="266"/>
        <v>1.104314654038411</v>
      </c>
      <c r="R1209" s="35">
        <f t="shared" si="267"/>
        <v>0</v>
      </c>
      <c r="S1209" s="35">
        <f t="shared" si="268"/>
        <v>0</v>
      </c>
      <c r="T1209" s="139">
        <f t="shared" si="269"/>
        <v>0</v>
      </c>
      <c r="U1209" s="35">
        <f t="shared" si="270"/>
        <v>245772.65999999997</v>
      </c>
      <c r="V1209" s="39" t="str">
        <f t="shared" si="271"/>
        <v>&lt;15 days</v>
      </c>
      <c r="W1209" s="39">
        <f t="shared" si="272"/>
        <v>1</v>
      </c>
      <c r="X1209" s="135" t="str">
        <f t="shared" si="273"/>
        <v>B</v>
      </c>
      <c r="Y1209" s="39">
        <f t="shared" si="274"/>
        <v>7</v>
      </c>
      <c r="Z1209" s="39">
        <f t="shared" si="275"/>
        <v>0</v>
      </c>
      <c r="AA1209" s="119"/>
    </row>
    <row r="1210" spans="1:27" x14ac:dyDescent="0.25">
      <c r="A1210" s="34" t="s">
        <v>3185</v>
      </c>
      <c r="B1210" s="36" t="s">
        <v>1755</v>
      </c>
      <c r="C1210" s="166" t="s">
        <v>243</v>
      </c>
      <c r="D1210" s="166">
        <v>212</v>
      </c>
      <c r="E1210" s="166" t="s">
        <v>3599</v>
      </c>
      <c r="F1210" s="167" t="s">
        <v>3599</v>
      </c>
      <c r="G1210" s="36" t="s">
        <v>244</v>
      </c>
      <c r="H1210" s="36" t="s">
        <v>2370</v>
      </c>
      <c r="I1210" s="186">
        <v>2600</v>
      </c>
      <c r="J1210" s="168">
        <v>2126</v>
      </c>
      <c r="K1210" s="133">
        <v>1660</v>
      </c>
      <c r="L1210" s="150">
        <v>18.600000000000001</v>
      </c>
      <c r="M1210" s="133">
        <v>0</v>
      </c>
      <c r="N1210" s="133">
        <v>800</v>
      </c>
      <c r="O1210" s="130">
        <v>38696</v>
      </c>
      <c r="P1210" s="37">
        <f t="shared" si="276"/>
        <v>39543.600000000006</v>
      </c>
      <c r="Q1210" s="38">
        <f t="shared" si="266"/>
        <v>0.65084246433739923</v>
      </c>
      <c r="R1210" s="35">
        <f t="shared" si="267"/>
        <v>0</v>
      </c>
      <c r="S1210" s="35">
        <f t="shared" si="268"/>
        <v>7440.0000000000009</v>
      </c>
      <c r="T1210" s="139">
        <f t="shared" si="269"/>
        <v>30876.000000000004</v>
      </c>
      <c r="U1210" s="35">
        <f t="shared" si="270"/>
        <v>719745.60000000009</v>
      </c>
      <c r="V1210" s="39" t="str">
        <f t="shared" si="271"/>
        <v>&lt;15 days</v>
      </c>
      <c r="W1210" s="39">
        <f t="shared" si="272"/>
        <v>1</v>
      </c>
      <c r="X1210" s="135" t="str">
        <f t="shared" si="273"/>
        <v>A</v>
      </c>
      <c r="Y1210" s="39">
        <f t="shared" si="274"/>
        <v>7</v>
      </c>
      <c r="Z1210" s="39">
        <f t="shared" si="275"/>
        <v>0</v>
      </c>
      <c r="AA1210" s="119"/>
    </row>
    <row r="1211" spans="1:27" x14ac:dyDescent="0.25">
      <c r="A1211" s="34" t="s">
        <v>3186</v>
      </c>
      <c r="B1211" s="36" t="s">
        <v>1757</v>
      </c>
      <c r="C1211" s="166" t="s">
        <v>197</v>
      </c>
      <c r="D1211" s="166">
        <v>212</v>
      </c>
      <c r="E1211" s="166" t="s">
        <v>3599</v>
      </c>
      <c r="F1211" s="167" t="s">
        <v>3599</v>
      </c>
      <c r="G1211" s="36" t="s">
        <v>249</v>
      </c>
      <c r="H1211" s="36" t="s">
        <v>249</v>
      </c>
      <c r="I1211" s="186" t="s">
        <v>197</v>
      </c>
      <c r="J1211" s="168">
        <v>1756</v>
      </c>
      <c r="K1211" s="133">
        <v>0</v>
      </c>
      <c r="L1211" s="150">
        <v>9.5299999999999994</v>
      </c>
      <c r="M1211" s="133">
        <v>0</v>
      </c>
      <c r="N1211" s="133">
        <v>0</v>
      </c>
      <c r="O1211" s="130">
        <v>97582</v>
      </c>
      <c r="P1211" s="37">
        <f t="shared" si="276"/>
        <v>16734.68</v>
      </c>
      <c r="Q1211" s="38">
        <f t="shared" si="266"/>
        <v>7.9521838043901534</v>
      </c>
      <c r="R1211" s="35">
        <f t="shared" si="267"/>
        <v>0</v>
      </c>
      <c r="S1211" s="35">
        <f t="shared" si="268"/>
        <v>0</v>
      </c>
      <c r="T1211" s="139">
        <f t="shared" si="269"/>
        <v>0</v>
      </c>
      <c r="U1211" s="35">
        <f t="shared" si="270"/>
        <v>929956.46</v>
      </c>
      <c r="V1211" s="39" t="str">
        <f t="shared" si="271"/>
        <v>&lt;15 days</v>
      </c>
      <c r="W1211" s="39">
        <f t="shared" si="272"/>
        <v>1</v>
      </c>
      <c r="X1211" s="135" t="str">
        <f t="shared" si="273"/>
        <v>A</v>
      </c>
      <c r="Y1211" s="39">
        <f t="shared" si="274"/>
        <v>7</v>
      </c>
      <c r="Z1211" s="39">
        <f t="shared" si="275"/>
        <v>1322.5001452864092</v>
      </c>
      <c r="AA1211" s="119"/>
    </row>
    <row r="1212" spans="1:27" x14ac:dyDescent="0.25">
      <c r="A1212" s="34" t="s">
        <v>3187</v>
      </c>
      <c r="B1212" s="36" t="s">
        <v>1759</v>
      </c>
      <c r="C1212" s="166" t="s">
        <v>243</v>
      </c>
      <c r="D1212" s="166">
        <v>212</v>
      </c>
      <c r="E1212" s="166" t="s">
        <v>3599</v>
      </c>
      <c r="F1212" s="167" t="s">
        <v>3599</v>
      </c>
      <c r="G1212" s="36" t="s">
        <v>244</v>
      </c>
      <c r="H1212" s="36" t="s">
        <v>2370</v>
      </c>
      <c r="I1212" s="186">
        <v>2600</v>
      </c>
      <c r="J1212" s="168">
        <v>6081</v>
      </c>
      <c r="K1212" s="133">
        <v>2294</v>
      </c>
      <c r="L1212" s="150">
        <v>7.75</v>
      </c>
      <c r="M1212" s="133">
        <v>0</v>
      </c>
      <c r="N1212" s="133">
        <v>900</v>
      </c>
      <c r="O1212" s="130">
        <v>33956</v>
      </c>
      <c r="P1212" s="37">
        <f t="shared" si="276"/>
        <v>47127.75</v>
      </c>
      <c r="Q1212" s="38">
        <f t="shared" si="266"/>
        <v>18.875603722464366</v>
      </c>
      <c r="R1212" s="35">
        <f t="shared" si="267"/>
        <v>0</v>
      </c>
      <c r="S1212" s="35">
        <f t="shared" si="268"/>
        <v>3487.5</v>
      </c>
      <c r="T1212" s="139">
        <f t="shared" si="269"/>
        <v>17778.5</v>
      </c>
      <c r="U1212" s="35">
        <f t="shared" si="270"/>
        <v>263159</v>
      </c>
      <c r="V1212" s="39" t="str">
        <f t="shared" si="271"/>
        <v>&lt;30 days</v>
      </c>
      <c r="W1212" s="39">
        <f t="shared" si="272"/>
        <v>1</v>
      </c>
      <c r="X1212" s="135" t="str">
        <f t="shared" si="273"/>
        <v>A</v>
      </c>
      <c r="Y1212" s="39">
        <f t="shared" si="274"/>
        <v>7</v>
      </c>
      <c r="Z1212" s="39">
        <f t="shared" si="275"/>
        <v>19569.308851249727</v>
      </c>
      <c r="AA1212" s="119"/>
    </row>
    <row r="1213" spans="1:27" x14ac:dyDescent="0.25">
      <c r="A1213" s="34" t="s">
        <v>3188</v>
      </c>
      <c r="B1213" s="36" t="s">
        <v>1761</v>
      </c>
      <c r="C1213" s="166" t="s">
        <v>197</v>
      </c>
      <c r="D1213" s="166">
        <v>212</v>
      </c>
      <c r="E1213" s="166" t="s">
        <v>3599</v>
      </c>
      <c r="F1213" s="167" t="s">
        <v>3599</v>
      </c>
      <c r="G1213" s="36" t="s">
        <v>249</v>
      </c>
      <c r="H1213" s="36" t="s">
        <v>249</v>
      </c>
      <c r="I1213" s="186" t="s">
        <v>197</v>
      </c>
      <c r="J1213" s="168">
        <v>980</v>
      </c>
      <c r="K1213" s="133">
        <v>0</v>
      </c>
      <c r="L1213" s="150">
        <v>7.15</v>
      </c>
      <c r="M1213" s="133">
        <v>0</v>
      </c>
      <c r="N1213" s="133">
        <v>0</v>
      </c>
      <c r="O1213" s="130">
        <v>32068</v>
      </c>
      <c r="P1213" s="37">
        <f t="shared" si="276"/>
        <v>7007</v>
      </c>
      <c r="Q1213" s="38">
        <f t="shared" si="266"/>
        <v>69.214325807658724</v>
      </c>
      <c r="R1213" s="35">
        <f t="shared" si="267"/>
        <v>0</v>
      </c>
      <c r="S1213" s="35">
        <f t="shared" si="268"/>
        <v>0</v>
      </c>
      <c r="T1213" s="139">
        <f t="shared" si="269"/>
        <v>0</v>
      </c>
      <c r="U1213" s="35">
        <f t="shared" si="270"/>
        <v>229286.2</v>
      </c>
      <c r="V1213" s="39" t="str">
        <f t="shared" si="271"/>
        <v>&lt;90 days</v>
      </c>
      <c r="W1213" s="39">
        <f t="shared" si="272"/>
        <v>1</v>
      </c>
      <c r="X1213" s="135" t="str">
        <f t="shared" si="273"/>
        <v>B</v>
      </c>
      <c r="Y1213" s="39">
        <f t="shared" si="274"/>
        <v>7</v>
      </c>
      <c r="Z1213" s="39">
        <f t="shared" si="275"/>
        <v>4156.9084443032762</v>
      </c>
      <c r="AA1213" s="119"/>
    </row>
    <row r="1214" spans="1:27" x14ac:dyDescent="0.25">
      <c r="A1214" s="34" t="s">
        <v>3189</v>
      </c>
      <c r="B1214" s="36" t="s">
        <v>1763</v>
      </c>
      <c r="C1214" s="166" t="s">
        <v>197</v>
      </c>
      <c r="D1214" s="166">
        <v>212</v>
      </c>
      <c r="E1214" s="166" t="s">
        <v>3599</v>
      </c>
      <c r="F1214" s="167" t="s">
        <v>3599</v>
      </c>
      <c r="G1214" s="36" t="s">
        <v>249</v>
      </c>
      <c r="H1214" s="36" t="s">
        <v>249</v>
      </c>
      <c r="I1214" s="186" t="s">
        <v>197</v>
      </c>
      <c r="J1214" s="168">
        <v>499</v>
      </c>
      <c r="K1214" s="133">
        <v>0</v>
      </c>
      <c r="L1214" s="150">
        <v>19.54</v>
      </c>
      <c r="M1214" s="133">
        <v>0</v>
      </c>
      <c r="N1214" s="133">
        <v>0</v>
      </c>
      <c r="O1214" s="130">
        <v>16036</v>
      </c>
      <c r="P1214" s="37">
        <f t="shared" si="276"/>
        <v>9750.4599999999991</v>
      </c>
      <c r="Q1214" s="38">
        <f t="shared" si="266"/>
        <v>22.306061361935644</v>
      </c>
      <c r="R1214" s="35">
        <f t="shared" si="267"/>
        <v>0</v>
      </c>
      <c r="S1214" s="35">
        <f t="shared" si="268"/>
        <v>0</v>
      </c>
      <c r="T1214" s="139">
        <f t="shared" si="269"/>
        <v>0</v>
      </c>
      <c r="U1214" s="35">
        <f t="shared" si="270"/>
        <v>313343.44</v>
      </c>
      <c r="V1214" s="39" t="str">
        <f t="shared" si="271"/>
        <v>&lt;30 days</v>
      </c>
      <c r="W1214" s="39">
        <f t="shared" si="272"/>
        <v>1</v>
      </c>
      <c r="X1214" s="135" t="str">
        <f t="shared" si="273"/>
        <v>A</v>
      </c>
      <c r="Y1214" s="39">
        <f t="shared" si="274"/>
        <v>7</v>
      </c>
      <c r="Z1214" s="39">
        <f t="shared" si="275"/>
        <v>4415.8020632172202</v>
      </c>
      <c r="AA1214" s="119"/>
    </row>
    <row r="1215" spans="1:27" x14ac:dyDescent="0.25">
      <c r="A1215" s="34" t="s">
        <v>3190</v>
      </c>
      <c r="B1215" s="36" t="s">
        <v>1764</v>
      </c>
      <c r="C1215" s="166" t="s">
        <v>243</v>
      </c>
      <c r="D1215" s="166">
        <v>212</v>
      </c>
      <c r="E1215" s="166" t="s">
        <v>3599</v>
      </c>
      <c r="F1215" s="167" t="s">
        <v>3599</v>
      </c>
      <c r="G1215" s="36" t="s">
        <v>244</v>
      </c>
      <c r="H1215" s="36" t="s">
        <v>2370</v>
      </c>
      <c r="I1215" s="186">
        <v>2600</v>
      </c>
      <c r="J1215" s="168">
        <v>1401</v>
      </c>
      <c r="K1215" s="133">
        <v>1600</v>
      </c>
      <c r="L1215" s="150">
        <v>1.49</v>
      </c>
      <c r="M1215" s="133">
        <v>0</v>
      </c>
      <c r="N1215" s="133">
        <v>600</v>
      </c>
      <c r="O1215" s="130">
        <v>30044</v>
      </c>
      <c r="P1215" s="37">
        <f t="shared" si="276"/>
        <v>2087.4899999999998</v>
      </c>
      <c r="Q1215" s="38">
        <f t="shared" si="266"/>
        <v>6.0622753295167087</v>
      </c>
      <c r="R1215" s="35">
        <f t="shared" si="267"/>
        <v>0</v>
      </c>
      <c r="S1215" s="35">
        <f t="shared" si="268"/>
        <v>447</v>
      </c>
      <c r="T1215" s="139">
        <f t="shared" si="269"/>
        <v>2384</v>
      </c>
      <c r="U1215" s="35">
        <f t="shared" si="270"/>
        <v>44765.56</v>
      </c>
      <c r="V1215" s="39" t="str">
        <f t="shared" si="271"/>
        <v>&lt;15 days</v>
      </c>
      <c r="W1215" s="39">
        <f t="shared" si="272"/>
        <v>2</v>
      </c>
      <c r="X1215" s="135" t="str">
        <f t="shared" si="273"/>
        <v>B</v>
      </c>
      <c r="Y1215" s="39">
        <f t="shared" si="274"/>
        <v>14</v>
      </c>
      <c r="Z1215" s="39">
        <f t="shared" si="275"/>
        <v>0</v>
      </c>
      <c r="AA1215" s="119"/>
    </row>
    <row r="1216" spans="1:27" x14ac:dyDescent="0.25">
      <c r="A1216" s="34" t="s">
        <v>3191</v>
      </c>
      <c r="B1216" s="36" t="s">
        <v>1765</v>
      </c>
      <c r="C1216" s="166" t="s">
        <v>197</v>
      </c>
      <c r="D1216" s="166">
        <v>212</v>
      </c>
      <c r="E1216" s="166" t="s">
        <v>3599</v>
      </c>
      <c r="F1216" s="167" t="s">
        <v>3599</v>
      </c>
      <c r="G1216" s="36" t="s">
        <v>249</v>
      </c>
      <c r="H1216" s="36" t="s">
        <v>249</v>
      </c>
      <c r="I1216" s="186" t="s">
        <v>197</v>
      </c>
      <c r="J1216" s="168">
        <v>34</v>
      </c>
      <c r="K1216" s="133">
        <v>0</v>
      </c>
      <c r="L1216" s="150">
        <v>1.5</v>
      </c>
      <c r="M1216" s="133">
        <v>0</v>
      </c>
      <c r="N1216" s="133">
        <v>0</v>
      </c>
      <c r="O1216" s="130">
        <v>1764</v>
      </c>
      <c r="P1216" s="37">
        <f t="shared" si="276"/>
        <v>51</v>
      </c>
      <c r="Q1216" s="38">
        <f t="shared" si="266"/>
        <v>289.88945578231295</v>
      </c>
      <c r="R1216" s="35">
        <f t="shared" si="267"/>
        <v>0</v>
      </c>
      <c r="S1216" s="35">
        <f t="shared" si="268"/>
        <v>0</v>
      </c>
      <c r="T1216" s="139">
        <f t="shared" si="269"/>
        <v>0</v>
      </c>
      <c r="U1216" s="35">
        <f t="shared" si="270"/>
        <v>2646</v>
      </c>
      <c r="V1216" s="39" t="str">
        <f t="shared" si="271"/>
        <v>&gt;90 days</v>
      </c>
      <c r="W1216" s="39">
        <f t="shared" si="272"/>
        <v>3</v>
      </c>
      <c r="X1216" s="135" t="str">
        <f t="shared" si="273"/>
        <v>C</v>
      </c>
      <c r="Y1216" s="39">
        <f t="shared" si="274"/>
        <v>21</v>
      </c>
      <c r="Z1216" s="39">
        <f t="shared" si="275"/>
        <v>31.221622246340679</v>
      </c>
      <c r="AA1216" s="119"/>
    </row>
    <row r="1217" spans="1:27" x14ac:dyDescent="0.25">
      <c r="A1217" s="34" t="s">
        <v>3192</v>
      </c>
      <c r="B1217" s="36" t="s">
        <v>1766</v>
      </c>
      <c r="C1217" s="166" t="s">
        <v>197</v>
      </c>
      <c r="D1217" s="166">
        <v>212</v>
      </c>
      <c r="E1217" s="166" t="s">
        <v>3599</v>
      </c>
      <c r="F1217" s="167" t="s">
        <v>3599</v>
      </c>
      <c r="G1217" s="36" t="s">
        <v>249</v>
      </c>
      <c r="H1217" s="36" t="s">
        <v>249</v>
      </c>
      <c r="I1217" s="186" t="s">
        <v>197</v>
      </c>
      <c r="J1217" s="168">
        <v>17</v>
      </c>
      <c r="K1217" s="133">
        <v>0</v>
      </c>
      <c r="L1217" s="150">
        <v>2.95</v>
      </c>
      <c r="M1217" s="133">
        <v>0</v>
      </c>
      <c r="N1217" s="133">
        <v>0</v>
      </c>
      <c r="O1217" s="130">
        <v>882</v>
      </c>
      <c r="P1217" s="37">
        <f t="shared" si="276"/>
        <v>50.150000000000006</v>
      </c>
      <c r="Q1217" s="38">
        <f t="shared" si="266"/>
        <v>14.070294784580499</v>
      </c>
      <c r="R1217" s="35">
        <f t="shared" si="267"/>
        <v>0</v>
      </c>
      <c r="S1217" s="35">
        <f t="shared" si="268"/>
        <v>0</v>
      </c>
      <c r="T1217" s="139">
        <f t="shared" si="269"/>
        <v>0</v>
      </c>
      <c r="U1217" s="35">
        <f t="shared" si="270"/>
        <v>2601.9</v>
      </c>
      <c r="V1217" s="39" t="str">
        <f t="shared" si="271"/>
        <v>&lt;15 days</v>
      </c>
      <c r="W1217" s="39">
        <f t="shared" si="272"/>
        <v>3</v>
      </c>
      <c r="X1217" s="135" t="str">
        <f t="shared" si="273"/>
        <v>C</v>
      </c>
      <c r="Y1217" s="39">
        <f t="shared" si="274"/>
        <v>21</v>
      </c>
      <c r="Z1217" s="39">
        <f t="shared" si="275"/>
        <v>0</v>
      </c>
      <c r="AA1217" s="119"/>
    </row>
    <row r="1218" spans="1:27" x14ac:dyDescent="0.25">
      <c r="A1218" s="34" t="s">
        <v>3193</v>
      </c>
      <c r="B1218" s="36" t="s">
        <v>1767</v>
      </c>
      <c r="C1218" s="166" t="s">
        <v>243</v>
      </c>
      <c r="D1218" s="166">
        <v>212</v>
      </c>
      <c r="E1218" s="166" t="s">
        <v>3599</v>
      </c>
      <c r="F1218" s="167" t="s">
        <v>3599</v>
      </c>
      <c r="G1218" s="36" t="s">
        <v>244</v>
      </c>
      <c r="H1218" s="36" t="s">
        <v>2370</v>
      </c>
      <c r="I1218" s="186">
        <v>2600</v>
      </c>
      <c r="J1218" s="168">
        <v>1241</v>
      </c>
      <c r="K1218" s="133">
        <v>2400</v>
      </c>
      <c r="L1218" s="150">
        <v>1.5</v>
      </c>
      <c r="M1218" s="133">
        <v>0</v>
      </c>
      <c r="N1218" s="133">
        <v>600</v>
      </c>
      <c r="O1218" s="130">
        <v>26939</v>
      </c>
      <c r="P1218" s="37">
        <f t="shared" si="276"/>
        <v>1861.5</v>
      </c>
      <c r="Q1218" s="38">
        <f t="shared" ref="Q1218:Q1281" si="277">+IF(O1218=0,"",J1217/O1218*365)</f>
        <v>0.23033520175210662</v>
      </c>
      <c r="R1218" s="35">
        <f t="shared" ref="R1218:R1281" si="278">+L1218*M1218</f>
        <v>0</v>
      </c>
      <c r="S1218" s="35">
        <f t="shared" ref="S1218:S1281" si="279">+L1218*N1218/2</f>
        <v>450</v>
      </c>
      <c r="T1218" s="139">
        <f t="shared" ref="T1218:T1281" si="280">+L1218*K1218</f>
        <v>3600</v>
      </c>
      <c r="U1218" s="35">
        <f t="shared" ref="U1218:U1281" si="281">+L1218*O1218</f>
        <v>40408.5</v>
      </c>
      <c r="V1218" s="39" t="str">
        <f t="shared" ref="V1218:V1281" si="282">IF(G1218="Order specific",G1218,IF(O1218="","Not moving",IF(Q1218&lt;15,"&lt;15 days",IF(Q1218&lt;30,"&lt;30 days",IF(Q1218&lt;90,"&lt;90 days","&gt;90 days")))))</f>
        <v>&lt;15 days</v>
      </c>
      <c r="W1218" s="39">
        <f t="shared" ref="W1218:W1281" si="283">IF(G1218="Order specific",G1218,IF(U1218=0,4,IF(U1218&gt;PERCENTILE(U:U,0.9),1,IF(U1218&gt;PERCENTILE(U:U,0.6),2,3))))</f>
        <v>2</v>
      </c>
      <c r="X1218" s="135" t="str">
        <f t="shared" ref="X1218:X1281" si="284">IF(P1218=0,"D",IF(P1218&gt;PERCENTILE(P:P,0.9),"A",IF(P1218&gt;PERCENTILE(P:P,0.6),"B","C")))</f>
        <v>B</v>
      </c>
      <c r="Y1218" s="39">
        <f t="shared" ref="Y1218:Y1281" si="285">+IF(W1218="Order Specific","",IF(W1218=4,0,W1218*7+IF(I1218="Imported",14,0)))</f>
        <v>14</v>
      </c>
      <c r="Z1218" s="39">
        <f t="shared" ref="Z1218:Z1281" si="286">(IF(Y1218="",0,IF(Y1218=0,P1218,P1218-IF(Q1218&gt;Y1218,P1218/Q1218*Y1218,P1218))))*66%</f>
        <v>0</v>
      </c>
      <c r="AA1218" s="119"/>
    </row>
    <row r="1219" spans="1:27" x14ac:dyDescent="0.25">
      <c r="A1219" s="34" t="s">
        <v>3194</v>
      </c>
      <c r="B1219" s="36" t="s">
        <v>1768</v>
      </c>
      <c r="C1219" s="166" t="s">
        <v>243</v>
      </c>
      <c r="D1219" s="166">
        <v>212</v>
      </c>
      <c r="E1219" s="166" t="s">
        <v>3599</v>
      </c>
      <c r="F1219" s="167" t="s">
        <v>3599</v>
      </c>
      <c r="G1219" s="36" t="s">
        <v>244</v>
      </c>
      <c r="H1219" s="36" t="s">
        <v>2370</v>
      </c>
      <c r="I1219" s="186">
        <v>2600</v>
      </c>
      <c r="J1219" s="168">
        <v>635</v>
      </c>
      <c r="K1219" s="133">
        <v>700</v>
      </c>
      <c r="L1219" s="150">
        <v>1.64</v>
      </c>
      <c r="M1219" s="133">
        <v>0</v>
      </c>
      <c r="N1219" s="133">
        <v>350</v>
      </c>
      <c r="O1219" s="130">
        <v>16029</v>
      </c>
      <c r="P1219" s="37">
        <f t="shared" ref="P1219:P1282" si="287">+L1219*J1219</f>
        <v>1041.3999999999999</v>
      </c>
      <c r="Q1219" s="38">
        <f t="shared" si="277"/>
        <v>28.259092894129392</v>
      </c>
      <c r="R1219" s="35">
        <f t="shared" si="278"/>
        <v>0</v>
      </c>
      <c r="S1219" s="35">
        <f t="shared" si="279"/>
        <v>287</v>
      </c>
      <c r="T1219" s="139">
        <f t="shared" si="280"/>
        <v>1148</v>
      </c>
      <c r="U1219" s="35">
        <f t="shared" si="281"/>
        <v>26287.559999999998</v>
      </c>
      <c r="V1219" s="39" t="str">
        <f t="shared" si="282"/>
        <v>&lt;30 days</v>
      </c>
      <c r="W1219" s="39">
        <f t="shared" si="283"/>
        <v>2</v>
      </c>
      <c r="X1219" s="135" t="str">
        <f t="shared" si="284"/>
        <v>B</v>
      </c>
      <c r="Y1219" s="39">
        <f t="shared" si="285"/>
        <v>14</v>
      </c>
      <c r="Z1219" s="39">
        <f t="shared" si="286"/>
        <v>346.81285776163719</v>
      </c>
      <c r="AA1219" s="119"/>
    </row>
    <row r="1220" spans="1:27" x14ac:dyDescent="0.25">
      <c r="A1220" s="34" t="s">
        <v>3195</v>
      </c>
      <c r="B1220" s="36" t="s">
        <v>1769</v>
      </c>
      <c r="C1220" s="166" t="s">
        <v>197</v>
      </c>
      <c r="D1220" s="166">
        <v>212</v>
      </c>
      <c r="E1220" s="166" t="s">
        <v>3599</v>
      </c>
      <c r="F1220" s="167" t="s">
        <v>3599</v>
      </c>
      <c r="G1220" s="36" t="s">
        <v>249</v>
      </c>
      <c r="H1220" s="36" t="s">
        <v>249</v>
      </c>
      <c r="I1220" s="186" t="s">
        <v>197</v>
      </c>
      <c r="J1220" s="168">
        <v>17</v>
      </c>
      <c r="K1220" s="133">
        <v>0</v>
      </c>
      <c r="L1220" s="150">
        <v>1.72</v>
      </c>
      <c r="M1220" s="133">
        <v>0</v>
      </c>
      <c r="N1220" s="133">
        <v>0</v>
      </c>
      <c r="O1220" s="130">
        <v>882</v>
      </c>
      <c r="P1220" s="37">
        <f t="shared" si="287"/>
        <v>29.24</v>
      </c>
      <c r="Q1220" s="38">
        <f t="shared" si="277"/>
        <v>262.78344671201813</v>
      </c>
      <c r="R1220" s="35">
        <f t="shared" si="278"/>
        <v>0</v>
      </c>
      <c r="S1220" s="35">
        <f t="shared" si="279"/>
        <v>0</v>
      </c>
      <c r="T1220" s="139">
        <f t="shared" si="280"/>
        <v>0</v>
      </c>
      <c r="U1220" s="35">
        <f t="shared" si="281"/>
        <v>1517.04</v>
      </c>
      <c r="V1220" s="39" t="str">
        <f t="shared" si="282"/>
        <v>&gt;90 days</v>
      </c>
      <c r="W1220" s="39">
        <f t="shared" si="283"/>
        <v>3</v>
      </c>
      <c r="X1220" s="135" t="str">
        <f t="shared" si="284"/>
        <v>C</v>
      </c>
      <c r="Y1220" s="39">
        <f t="shared" si="285"/>
        <v>21</v>
      </c>
      <c r="Z1220" s="39">
        <f t="shared" si="286"/>
        <v>17.756193270197389</v>
      </c>
      <c r="AA1220" s="119"/>
    </row>
    <row r="1221" spans="1:27" x14ac:dyDescent="0.25">
      <c r="A1221" s="34" t="s">
        <v>3196</v>
      </c>
      <c r="B1221" s="36" t="s">
        <v>1770</v>
      </c>
      <c r="C1221" s="166" t="s">
        <v>243</v>
      </c>
      <c r="D1221" s="166">
        <v>212</v>
      </c>
      <c r="E1221" s="166" t="s">
        <v>3599</v>
      </c>
      <c r="F1221" s="167" t="s">
        <v>3599</v>
      </c>
      <c r="G1221" s="36" t="s">
        <v>244</v>
      </c>
      <c r="H1221" s="36" t="s">
        <v>2370</v>
      </c>
      <c r="I1221" s="186">
        <v>2600</v>
      </c>
      <c r="J1221" s="168">
        <v>1776</v>
      </c>
      <c r="K1221" s="133">
        <v>1400</v>
      </c>
      <c r="L1221" s="150">
        <v>1.49</v>
      </c>
      <c r="M1221" s="133">
        <v>0</v>
      </c>
      <c r="N1221" s="133">
        <v>700</v>
      </c>
      <c r="O1221" s="130">
        <v>30564</v>
      </c>
      <c r="P1221" s="37">
        <f t="shared" si="287"/>
        <v>2646.24</v>
      </c>
      <c r="Q1221" s="38">
        <f t="shared" si="277"/>
        <v>0.20301662086114383</v>
      </c>
      <c r="R1221" s="35">
        <f t="shared" si="278"/>
        <v>0</v>
      </c>
      <c r="S1221" s="35">
        <f t="shared" si="279"/>
        <v>521.5</v>
      </c>
      <c r="T1221" s="139">
        <f t="shared" si="280"/>
        <v>2086</v>
      </c>
      <c r="U1221" s="35">
        <f t="shared" si="281"/>
        <v>45540.36</v>
      </c>
      <c r="V1221" s="39" t="str">
        <f t="shared" si="282"/>
        <v>&lt;15 days</v>
      </c>
      <c r="W1221" s="39">
        <f t="shared" si="283"/>
        <v>2</v>
      </c>
      <c r="X1221" s="135" t="str">
        <f t="shared" si="284"/>
        <v>B</v>
      </c>
      <c r="Y1221" s="39">
        <f t="shared" si="285"/>
        <v>14</v>
      </c>
      <c r="Z1221" s="39">
        <f t="shared" si="286"/>
        <v>0</v>
      </c>
      <c r="AA1221" s="119"/>
    </row>
    <row r="1222" spans="1:27" x14ac:dyDescent="0.25">
      <c r="A1222" s="34" t="s">
        <v>3197</v>
      </c>
      <c r="B1222" s="36" t="s">
        <v>1771</v>
      </c>
      <c r="C1222" s="166" t="s">
        <v>197</v>
      </c>
      <c r="D1222" s="166">
        <v>212</v>
      </c>
      <c r="E1222" s="166" t="s">
        <v>3599</v>
      </c>
      <c r="F1222" s="167" t="s">
        <v>3599</v>
      </c>
      <c r="G1222" s="36" t="s">
        <v>249</v>
      </c>
      <c r="H1222" s="36" t="s">
        <v>249</v>
      </c>
      <c r="I1222" s="186" t="s">
        <v>197</v>
      </c>
      <c r="J1222" s="168">
        <v>105</v>
      </c>
      <c r="K1222" s="133">
        <v>0</v>
      </c>
      <c r="L1222" s="150">
        <v>2.38</v>
      </c>
      <c r="M1222" s="133">
        <v>0</v>
      </c>
      <c r="N1222" s="133">
        <v>0</v>
      </c>
      <c r="O1222" s="130">
        <v>10901</v>
      </c>
      <c r="P1222" s="37">
        <f t="shared" si="287"/>
        <v>249.89999999999998</v>
      </c>
      <c r="Q1222" s="38">
        <f t="shared" si="277"/>
        <v>59.46610402715347</v>
      </c>
      <c r="R1222" s="35">
        <f t="shared" si="278"/>
        <v>0</v>
      </c>
      <c r="S1222" s="35">
        <f t="shared" si="279"/>
        <v>0</v>
      </c>
      <c r="T1222" s="139">
        <f t="shared" si="280"/>
        <v>0</v>
      </c>
      <c r="U1222" s="35">
        <f t="shared" si="281"/>
        <v>25944.379999999997</v>
      </c>
      <c r="V1222" s="39" t="str">
        <f t="shared" si="282"/>
        <v>&lt;90 days</v>
      </c>
      <c r="W1222" s="39">
        <f t="shared" si="283"/>
        <v>2</v>
      </c>
      <c r="X1222" s="135" t="str">
        <f t="shared" si="284"/>
        <v>C</v>
      </c>
      <c r="Y1222" s="39">
        <f t="shared" si="285"/>
        <v>14</v>
      </c>
      <c r="Z1222" s="39">
        <f t="shared" si="286"/>
        <v>126.10387924842649</v>
      </c>
      <c r="AA1222" s="119"/>
    </row>
    <row r="1223" spans="1:27" x14ac:dyDescent="0.25">
      <c r="A1223" s="34" t="s">
        <v>3198</v>
      </c>
      <c r="B1223" s="36" t="s">
        <v>1772</v>
      </c>
      <c r="C1223" s="166" t="s">
        <v>197</v>
      </c>
      <c r="D1223" s="166">
        <v>212</v>
      </c>
      <c r="E1223" s="166" t="s">
        <v>3599</v>
      </c>
      <c r="F1223" s="167" t="s">
        <v>3599</v>
      </c>
      <c r="G1223" s="36" t="s">
        <v>249</v>
      </c>
      <c r="H1223" s="36" t="s">
        <v>249</v>
      </c>
      <c r="I1223" s="186" t="s">
        <v>197</v>
      </c>
      <c r="J1223" s="168">
        <v>98</v>
      </c>
      <c r="K1223" s="133">
        <v>0</v>
      </c>
      <c r="L1223" s="150">
        <v>2.64</v>
      </c>
      <c r="M1223" s="133">
        <v>0</v>
      </c>
      <c r="N1223" s="133">
        <v>0</v>
      </c>
      <c r="O1223" s="130">
        <v>10028</v>
      </c>
      <c r="P1223" s="37">
        <f t="shared" si="287"/>
        <v>258.72000000000003</v>
      </c>
      <c r="Q1223" s="38">
        <f t="shared" si="277"/>
        <v>3.8217989629038693</v>
      </c>
      <c r="R1223" s="35">
        <f t="shared" si="278"/>
        <v>0</v>
      </c>
      <c r="S1223" s="35">
        <f t="shared" si="279"/>
        <v>0</v>
      </c>
      <c r="T1223" s="139">
        <f t="shared" si="280"/>
        <v>0</v>
      </c>
      <c r="U1223" s="35">
        <f t="shared" si="281"/>
        <v>26473.920000000002</v>
      </c>
      <c r="V1223" s="39" t="str">
        <f t="shared" si="282"/>
        <v>&lt;15 days</v>
      </c>
      <c r="W1223" s="39">
        <f t="shared" si="283"/>
        <v>2</v>
      </c>
      <c r="X1223" s="135" t="str">
        <f t="shared" si="284"/>
        <v>C</v>
      </c>
      <c r="Y1223" s="39">
        <f t="shared" si="285"/>
        <v>14</v>
      </c>
      <c r="Z1223" s="39">
        <f t="shared" si="286"/>
        <v>0</v>
      </c>
      <c r="AA1223" s="119"/>
    </row>
    <row r="1224" spans="1:27" x14ac:dyDescent="0.25">
      <c r="A1224" s="34" t="s">
        <v>3199</v>
      </c>
      <c r="B1224" s="36" t="s">
        <v>1773</v>
      </c>
      <c r="C1224" s="166" t="s">
        <v>197</v>
      </c>
      <c r="D1224" s="166">
        <v>212</v>
      </c>
      <c r="E1224" s="166" t="s">
        <v>3599</v>
      </c>
      <c r="F1224" s="167" t="s">
        <v>3599</v>
      </c>
      <c r="G1224" s="36" t="s">
        <v>249</v>
      </c>
      <c r="H1224" s="36" t="s">
        <v>249</v>
      </c>
      <c r="I1224" s="186" t="s">
        <v>197</v>
      </c>
      <c r="J1224" s="168">
        <v>99</v>
      </c>
      <c r="K1224" s="133">
        <v>0</v>
      </c>
      <c r="L1224" s="150">
        <v>4.01</v>
      </c>
      <c r="M1224" s="133">
        <v>0</v>
      </c>
      <c r="N1224" s="133">
        <v>0</v>
      </c>
      <c r="O1224" s="130">
        <v>10028</v>
      </c>
      <c r="P1224" s="37">
        <f t="shared" si="287"/>
        <v>396.98999999999995</v>
      </c>
      <c r="Q1224" s="38">
        <f t="shared" si="277"/>
        <v>3.5670123653769443</v>
      </c>
      <c r="R1224" s="35">
        <f t="shared" si="278"/>
        <v>0</v>
      </c>
      <c r="S1224" s="35">
        <f t="shared" si="279"/>
        <v>0</v>
      </c>
      <c r="T1224" s="139">
        <f t="shared" si="280"/>
        <v>0</v>
      </c>
      <c r="U1224" s="35">
        <f t="shared" si="281"/>
        <v>40212.28</v>
      </c>
      <c r="V1224" s="39" t="str">
        <f t="shared" si="282"/>
        <v>&lt;15 days</v>
      </c>
      <c r="W1224" s="39">
        <f t="shared" si="283"/>
        <v>2</v>
      </c>
      <c r="X1224" s="135" t="str">
        <f t="shared" si="284"/>
        <v>C</v>
      </c>
      <c r="Y1224" s="39">
        <f t="shared" si="285"/>
        <v>14</v>
      </c>
      <c r="Z1224" s="39">
        <f t="shared" si="286"/>
        <v>0</v>
      </c>
      <c r="AA1224" s="119"/>
    </row>
    <row r="1225" spans="1:27" x14ac:dyDescent="0.25">
      <c r="A1225" s="34" t="s">
        <v>3200</v>
      </c>
      <c r="B1225" s="36" t="s">
        <v>1774</v>
      </c>
      <c r="C1225" s="166" t="s">
        <v>243</v>
      </c>
      <c r="D1225" s="166">
        <v>212</v>
      </c>
      <c r="E1225" s="166" t="s">
        <v>3599</v>
      </c>
      <c r="F1225" s="167" t="s">
        <v>3599</v>
      </c>
      <c r="G1225" s="36" t="s">
        <v>244</v>
      </c>
      <c r="H1225" s="36" t="s">
        <v>2370</v>
      </c>
      <c r="I1225" s="186">
        <v>2600</v>
      </c>
      <c r="J1225" s="168">
        <v>1935</v>
      </c>
      <c r="K1225" s="133">
        <v>1000</v>
      </c>
      <c r="L1225" s="150">
        <v>1.46</v>
      </c>
      <c r="M1225" s="133">
        <v>0</v>
      </c>
      <c r="N1225" s="133">
        <v>500</v>
      </c>
      <c r="O1225" s="130">
        <v>21334</v>
      </c>
      <c r="P1225" s="37">
        <f t="shared" si="287"/>
        <v>2825.1</v>
      </c>
      <c r="Q1225" s="38">
        <f t="shared" si="277"/>
        <v>1.6937751945251711</v>
      </c>
      <c r="R1225" s="35">
        <f t="shared" si="278"/>
        <v>0</v>
      </c>
      <c r="S1225" s="35">
        <f t="shared" si="279"/>
        <v>365</v>
      </c>
      <c r="T1225" s="139">
        <f t="shared" si="280"/>
        <v>1460</v>
      </c>
      <c r="U1225" s="35">
        <f t="shared" si="281"/>
        <v>31147.64</v>
      </c>
      <c r="V1225" s="39" t="str">
        <f t="shared" si="282"/>
        <v>&lt;15 days</v>
      </c>
      <c r="W1225" s="39">
        <f t="shared" si="283"/>
        <v>2</v>
      </c>
      <c r="X1225" s="135" t="str">
        <f t="shared" si="284"/>
        <v>B</v>
      </c>
      <c r="Y1225" s="39">
        <f t="shared" si="285"/>
        <v>14</v>
      </c>
      <c r="Z1225" s="39">
        <f t="shared" si="286"/>
        <v>0</v>
      </c>
      <c r="AA1225" s="119"/>
    </row>
    <row r="1226" spans="1:27" x14ac:dyDescent="0.25">
      <c r="A1226" s="34" t="s">
        <v>3201</v>
      </c>
      <c r="B1226" s="36" t="s">
        <v>1775</v>
      </c>
      <c r="C1226" s="166" t="s">
        <v>197</v>
      </c>
      <c r="D1226" s="166">
        <v>212</v>
      </c>
      <c r="E1226" s="166" t="s">
        <v>3599</v>
      </c>
      <c r="F1226" s="167" t="s">
        <v>3599</v>
      </c>
      <c r="G1226" s="36" t="s">
        <v>249</v>
      </c>
      <c r="H1226" s="36" t="s">
        <v>249</v>
      </c>
      <c r="I1226" s="186" t="s">
        <v>197</v>
      </c>
      <c r="J1226" s="168">
        <v>4</v>
      </c>
      <c r="K1226" s="133">
        <v>0</v>
      </c>
      <c r="L1226" s="150">
        <v>7.28</v>
      </c>
      <c r="M1226" s="133">
        <v>0</v>
      </c>
      <c r="N1226" s="133">
        <v>0</v>
      </c>
      <c r="O1226" s="130">
        <v>10</v>
      </c>
      <c r="P1226" s="37">
        <f t="shared" si="287"/>
        <v>29.12</v>
      </c>
      <c r="Q1226" s="38">
        <f t="shared" si="277"/>
        <v>70627.5</v>
      </c>
      <c r="R1226" s="35">
        <f t="shared" si="278"/>
        <v>0</v>
      </c>
      <c r="S1226" s="35">
        <f t="shared" si="279"/>
        <v>0</v>
      </c>
      <c r="T1226" s="139">
        <f t="shared" si="280"/>
        <v>0</v>
      </c>
      <c r="U1226" s="35">
        <f t="shared" si="281"/>
        <v>72.8</v>
      </c>
      <c r="V1226" s="39" t="str">
        <f t="shared" si="282"/>
        <v>&gt;90 days</v>
      </c>
      <c r="W1226" s="39">
        <f t="shared" si="283"/>
        <v>3</v>
      </c>
      <c r="X1226" s="135" t="str">
        <f t="shared" si="284"/>
        <v>C</v>
      </c>
      <c r="Y1226" s="39">
        <f t="shared" si="285"/>
        <v>21</v>
      </c>
      <c r="Z1226" s="39">
        <f t="shared" si="286"/>
        <v>19.213485466709145</v>
      </c>
      <c r="AA1226" s="119"/>
    </row>
    <row r="1227" spans="1:27" x14ac:dyDescent="0.25">
      <c r="A1227" s="34" t="s">
        <v>3202</v>
      </c>
      <c r="B1227" s="36" t="s">
        <v>1776</v>
      </c>
      <c r="C1227" s="166" t="s">
        <v>243</v>
      </c>
      <c r="D1227" s="166">
        <v>212</v>
      </c>
      <c r="E1227" s="166" t="s">
        <v>3599</v>
      </c>
      <c r="F1227" s="167" t="s">
        <v>3599</v>
      </c>
      <c r="G1227" s="36" t="s">
        <v>244</v>
      </c>
      <c r="H1227" s="36" t="s">
        <v>2370</v>
      </c>
      <c r="I1227" s="186">
        <v>2600</v>
      </c>
      <c r="J1227" s="168">
        <v>1160</v>
      </c>
      <c r="K1227" s="133">
        <v>1050</v>
      </c>
      <c r="L1227" s="150">
        <v>1.65</v>
      </c>
      <c r="M1227" s="133">
        <v>0</v>
      </c>
      <c r="N1227" s="133">
        <v>300</v>
      </c>
      <c r="O1227" s="130">
        <v>3426</v>
      </c>
      <c r="P1227" s="37">
        <f t="shared" si="287"/>
        <v>1914</v>
      </c>
      <c r="Q1227" s="38">
        <f t="shared" si="277"/>
        <v>0.4261529480443666</v>
      </c>
      <c r="R1227" s="35">
        <f t="shared" si="278"/>
        <v>0</v>
      </c>
      <c r="S1227" s="35">
        <f t="shared" si="279"/>
        <v>247.5</v>
      </c>
      <c r="T1227" s="139">
        <f t="shared" si="280"/>
        <v>1732.5</v>
      </c>
      <c r="U1227" s="35">
        <f t="shared" si="281"/>
        <v>5652.9</v>
      </c>
      <c r="V1227" s="39" t="str">
        <f t="shared" si="282"/>
        <v>&lt;15 days</v>
      </c>
      <c r="W1227" s="39">
        <f t="shared" si="283"/>
        <v>3</v>
      </c>
      <c r="X1227" s="135" t="str">
        <f t="shared" si="284"/>
        <v>B</v>
      </c>
      <c r="Y1227" s="39">
        <f t="shared" si="285"/>
        <v>21</v>
      </c>
      <c r="Z1227" s="39">
        <f t="shared" si="286"/>
        <v>0</v>
      </c>
      <c r="AA1227" s="119"/>
    </row>
    <row r="1228" spans="1:27" x14ac:dyDescent="0.25">
      <c r="A1228" s="34" t="s">
        <v>3203</v>
      </c>
      <c r="B1228" s="36" t="s">
        <v>1777</v>
      </c>
      <c r="C1228" s="166" t="s">
        <v>197</v>
      </c>
      <c r="D1228" s="166">
        <v>212</v>
      </c>
      <c r="E1228" s="166" t="s">
        <v>3599</v>
      </c>
      <c r="F1228" s="167" t="s">
        <v>3599</v>
      </c>
      <c r="G1228" s="36" t="s">
        <v>249</v>
      </c>
      <c r="H1228" s="36" t="s">
        <v>249</v>
      </c>
      <c r="I1228" s="186" t="s">
        <v>197</v>
      </c>
      <c r="J1228" s="168">
        <v>843</v>
      </c>
      <c r="K1228" s="133">
        <v>0</v>
      </c>
      <c r="L1228" s="150">
        <v>1.96</v>
      </c>
      <c r="M1228" s="133">
        <v>0</v>
      </c>
      <c r="N1228" s="133">
        <v>0</v>
      </c>
      <c r="O1228" s="130">
        <v>15975</v>
      </c>
      <c r="P1228" s="37">
        <f t="shared" si="287"/>
        <v>1652.28</v>
      </c>
      <c r="Q1228" s="38">
        <f t="shared" si="277"/>
        <v>26.503912363067293</v>
      </c>
      <c r="R1228" s="35">
        <f t="shared" si="278"/>
        <v>0</v>
      </c>
      <c r="S1228" s="35">
        <f t="shared" si="279"/>
        <v>0</v>
      </c>
      <c r="T1228" s="139">
        <f t="shared" si="280"/>
        <v>0</v>
      </c>
      <c r="U1228" s="35">
        <f t="shared" si="281"/>
        <v>31311</v>
      </c>
      <c r="V1228" s="39" t="str">
        <f t="shared" si="282"/>
        <v>&lt;30 days</v>
      </c>
      <c r="W1228" s="39">
        <f t="shared" si="283"/>
        <v>2</v>
      </c>
      <c r="X1228" s="135" t="str">
        <f t="shared" si="284"/>
        <v>B</v>
      </c>
      <c r="Y1228" s="39">
        <f t="shared" si="285"/>
        <v>14</v>
      </c>
      <c r="Z1228" s="39">
        <f t="shared" si="286"/>
        <v>514.47409966934345</v>
      </c>
      <c r="AA1228" s="119"/>
    </row>
    <row r="1229" spans="1:27" x14ac:dyDescent="0.25">
      <c r="A1229" s="34" t="s">
        <v>3204</v>
      </c>
      <c r="B1229" s="36" t="s">
        <v>1778</v>
      </c>
      <c r="C1229" s="166" t="s">
        <v>197</v>
      </c>
      <c r="D1229" s="166">
        <v>212</v>
      </c>
      <c r="E1229" s="166" t="s">
        <v>3599</v>
      </c>
      <c r="F1229" s="167" t="s">
        <v>3599</v>
      </c>
      <c r="G1229" s="36" t="s">
        <v>249</v>
      </c>
      <c r="H1229" s="36" t="s">
        <v>249</v>
      </c>
      <c r="I1229" s="186" t="s">
        <v>197</v>
      </c>
      <c r="J1229" s="168">
        <v>1109</v>
      </c>
      <c r="K1229" s="133">
        <v>0</v>
      </c>
      <c r="L1229" s="150">
        <v>1.52</v>
      </c>
      <c r="M1229" s="133">
        <v>0</v>
      </c>
      <c r="N1229" s="133">
        <v>0</v>
      </c>
      <c r="O1229" s="130">
        <v>32072</v>
      </c>
      <c r="P1229" s="37">
        <f t="shared" si="287"/>
        <v>1685.68</v>
      </c>
      <c r="Q1229" s="38">
        <f t="shared" si="277"/>
        <v>9.5938825143427291</v>
      </c>
      <c r="R1229" s="35">
        <f t="shared" si="278"/>
        <v>0</v>
      </c>
      <c r="S1229" s="35">
        <f t="shared" si="279"/>
        <v>0</v>
      </c>
      <c r="T1229" s="139">
        <f t="shared" si="280"/>
        <v>0</v>
      </c>
      <c r="U1229" s="35">
        <f t="shared" si="281"/>
        <v>48749.440000000002</v>
      </c>
      <c r="V1229" s="39" t="str">
        <f t="shared" si="282"/>
        <v>&lt;15 days</v>
      </c>
      <c r="W1229" s="39">
        <f t="shared" si="283"/>
        <v>2</v>
      </c>
      <c r="X1229" s="135" t="str">
        <f t="shared" si="284"/>
        <v>B</v>
      </c>
      <c r="Y1229" s="39">
        <f t="shared" si="285"/>
        <v>14</v>
      </c>
      <c r="Z1229" s="39">
        <f t="shared" si="286"/>
        <v>0</v>
      </c>
      <c r="AA1229" s="119"/>
    </row>
    <row r="1230" spans="1:27" x14ac:dyDescent="0.25">
      <c r="A1230" s="34" t="s">
        <v>3205</v>
      </c>
      <c r="B1230" s="36" t="s">
        <v>1779</v>
      </c>
      <c r="C1230" s="166" t="s">
        <v>197</v>
      </c>
      <c r="D1230" s="166">
        <v>212</v>
      </c>
      <c r="E1230" s="166" t="s">
        <v>3599</v>
      </c>
      <c r="F1230" s="167" t="s">
        <v>3599</v>
      </c>
      <c r="G1230" s="36" t="s">
        <v>249</v>
      </c>
      <c r="H1230" s="36" t="s">
        <v>249</v>
      </c>
      <c r="I1230" s="186" t="s">
        <v>197</v>
      </c>
      <c r="J1230" s="168">
        <v>419</v>
      </c>
      <c r="K1230" s="133">
        <v>0</v>
      </c>
      <c r="L1230" s="150">
        <v>1.44</v>
      </c>
      <c r="M1230" s="133">
        <v>0</v>
      </c>
      <c r="N1230" s="133">
        <v>0</v>
      </c>
      <c r="O1230" s="130">
        <v>16036</v>
      </c>
      <c r="P1230" s="37">
        <f t="shared" si="287"/>
        <v>603.36</v>
      </c>
      <c r="Q1230" s="38">
        <f t="shared" si="277"/>
        <v>25.2422673983537</v>
      </c>
      <c r="R1230" s="35">
        <f t="shared" si="278"/>
        <v>0</v>
      </c>
      <c r="S1230" s="35">
        <f t="shared" si="279"/>
        <v>0</v>
      </c>
      <c r="T1230" s="139">
        <f t="shared" si="280"/>
        <v>0</v>
      </c>
      <c r="U1230" s="35">
        <f t="shared" si="281"/>
        <v>23091.84</v>
      </c>
      <c r="V1230" s="39" t="str">
        <f t="shared" si="282"/>
        <v>&lt;30 days</v>
      </c>
      <c r="W1230" s="39">
        <f t="shared" si="283"/>
        <v>2</v>
      </c>
      <c r="X1230" s="135" t="str">
        <f t="shared" si="284"/>
        <v>C</v>
      </c>
      <c r="Y1230" s="39">
        <f t="shared" si="285"/>
        <v>14</v>
      </c>
      <c r="Z1230" s="39">
        <f t="shared" si="286"/>
        <v>177.35604616178958</v>
      </c>
      <c r="AA1230" s="119"/>
    </row>
    <row r="1231" spans="1:27" x14ac:dyDescent="0.25">
      <c r="A1231" s="34" t="s">
        <v>3206</v>
      </c>
      <c r="B1231" s="36" t="s">
        <v>1780</v>
      </c>
      <c r="C1231" s="166" t="s">
        <v>197</v>
      </c>
      <c r="D1231" s="166">
        <v>212</v>
      </c>
      <c r="E1231" s="166" t="s">
        <v>3599</v>
      </c>
      <c r="F1231" s="167" t="s">
        <v>3599</v>
      </c>
      <c r="G1231" s="36" t="s">
        <v>249</v>
      </c>
      <c r="H1231" s="36" t="s">
        <v>249</v>
      </c>
      <c r="I1231" s="186" t="s">
        <v>197</v>
      </c>
      <c r="J1231" s="168">
        <v>563</v>
      </c>
      <c r="K1231" s="133">
        <v>0</v>
      </c>
      <c r="L1231" s="150">
        <v>1.57</v>
      </c>
      <c r="M1231" s="133">
        <v>0</v>
      </c>
      <c r="N1231" s="133">
        <v>0</v>
      </c>
      <c r="O1231" s="130">
        <v>16036</v>
      </c>
      <c r="P1231" s="37">
        <f t="shared" si="287"/>
        <v>883.91000000000008</v>
      </c>
      <c r="Q1231" s="38">
        <f t="shared" si="277"/>
        <v>9.5369792965826896</v>
      </c>
      <c r="R1231" s="35">
        <f t="shared" si="278"/>
        <v>0</v>
      </c>
      <c r="S1231" s="35">
        <f t="shared" si="279"/>
        <v>0</v>
      </c>
      <c r="T1231" s="139">
        <f t="shared" si="280"/>
        <v>0</v>
      </c>
      <c r="U1231" s="35">
        <f t="shared" si="281"/>
        <v>25176.52</v>
      </c>
      <c r="V1231" s="39" t="str">
        <f t="shared" si="282"/>
        <v>&lt;15 days</v>
      </c>
      <c r="W1231" s="39">
        <f t="shared" si="283"/>
        <v>2</v>
      </c>
      <c r="X1231" s="135" t="str">
        <f t="shared" si="284"/>
        <v>C</v>
      </c>
      <c r="Y1231" s="39">
        <f t="shared" si="285"/>
        <v>14</v>
      </c>
      <c r="Z1231" s="39">
        <f t="shared" si="286"/>
        <v>0</v>
      </c>
      <c r="AA1231" s="119"/>
    </row>
    <row r="1232" spans="1:27" x14ac:dyDescent="0.25">
      <c r="A1232" s="34" t="s">
        <v>3207</v>
      </c>
      <c r="B1232" s="36" t="s">
        <v>1781</v>
      </c>
      <c r="C1232" s="166" t="s">
        <v>197</v>
      </c>
      <c r="D1232" s="166">
        <v>212</v>
      </c>
      <c r="E1232" s="166" t="s">
        <v>3599</v>
      </c>
      <c r="F1232" s="167" t="s">
        <v>3599</v>
      </c>
      <c r="G1232" s="36" t="s">
        <v>249</v>
      </c>
      <c r="H1232" s="36" t="s">
        <v>249</v>
      </c>
      <c r="I1232" s="186" t="s">
        <v>197</v>
      </c>
      <c r="J1232" s="168">
        <v>537</v>
      </c>
      <c r="K1232" s="133">
        <v>0</v>
      </c>
      <c r="L1232" s="150">
        <v>1.75</v>
      </c>
      <c r="M1232" s="133">
        <v>0</v>
      </c>
      <c r="N1232" s="133">
        <v>0</v>
      </c>
      <c r="O1232" s="130">
        <v>15996</v>
      </c>
      <c r="P1232" s="37">
        <f t="shared" si="287"/>
        <v>939.75</v>
      </c>
      <c r="Q1232" s="38">
        <f t="shared" si="277"/>
        <v>12.846649162290573</v>
      </c>
      <c r="R1232" s="35">
        <f t="shared" si="278"/>
        <v>0</v>
      </c>
      <c r="S1232" s="35">
        <f t="shared" si="279"/>
        <v>0</v>
      </c>
      <c r="T1232" s="139">
        <f t="shared" si="280"/>
        <v>0</v>
      </c>
      <c r="U1232" s="35">
        <f t="shared" si="281"/>
        <v>27993</v>
      </c>
      <c r="V1232" s="39" t="str">
        <f t="shared" si="282"/>
        <v>&lt;15 days</v>
      </c>
      <c r="W1232" s="39">
        <f t="shared" si="283"/>
        <v>2</v>
      </c>
      <c r="X1232" s="135" t="str">
        <f t="shared" si="284"/>
        <v>B</v>
      </c>
      <c r="Y1232" s="39">
        <f t="shared" si="285"/>
        <v>14</v>
      </c>
      <c r="Z1232" s="39">
        <f t="shared" si="286"/>
        <v>0</v>
      </c>
      <c r="AA1232" s="119"/>
    </row>
    <row r="1233" spans="1:27" x14ac:dyDescent="0.25">
      <c r="A1233" s="34" t="s">
        <v>3208</v>
      </c>
      <c r="B1233" s="36" t="s">
        <v>1782</v>
      </c>
      <c r="C1233" s="166" t="s">
        <v>197</v>
      </c>
      <c r="D1233" s="166">
        <v>212</v>
      </c>
      <c r="E1233" s="166" t="s">
        <v>3599</v>
      </c>
      <c r="F1233" s="167" t="s">
        <v>3599</v>
      </c>
      <c r="G1233" s="36" t="s">
        <v>249</v>
      </c>
      <c r="H1233" s="36" t="s">
        <v>249</v>
      </c>
      <c r="I1233" s="186" t="s">
        <v>197</v>
      </c>
      <c r="J1233" s="168">
        <v>511</v>
      </c>
      <c r="K1233" s="133">
        <v>0</v>
      </c>
      <c r="L1233" s="150">
        <v>2.25</v>
      </c>
      <c r="M1233" s="133">
        <v>0</v>
      </c>
      <c r="N1233" s="133">
        <v>0</v>
      </c>
      <c r="O1233" s="130">
        <v>15996</v>
      </c>
      <c r="P1233" s="37">
        <f t="shared" si="287"/>
        <v>1149.75</v>
      </c>
      <c r="Q1233" s="38">
        <f t="shared" si="277"/>
        <v>12.253375843960992</v>
      </c>
      <c r="R1233" s="35">
        <f t="shared" si="278"/>
        <v>0</v>
      </c>
      <c r="S1233" s="35">
        <f t="shared" si="279"/>
        <v>0</v>
      </c>
      <c r="T1233" s="139">
        <f t="shared" si="280"/>
        <v>0</v>
      </c>
      <c r="U1233" s="35">
        <f t="shared" si="281"/>
        <v>35991</v>
      </c>
      <c r="V1233" s="39" t="str">
        <f t="shared" si="282"/>
        <v>&lt;15 days</v>
      </c>
      <c r="W1233" s="39">
        <f t="shared" si="283"/>
        <v>2</v>
      </c>
      <c r="X1233" s="135" t="str">
        <f t="shared" si="284"/>
        <v>B</v>
      </c>
      <c r="Y1233" s="39">
        <f t="shared" si="285"/>
        <v>14</v>
      </c>
      <c r="Z1233" s="39">
        <f t="shared" si="286"/>
        <v>0</v>
      </c>
      <c r="AA1233" s="119"/>
    </row>
    <row r="1234" spans="1:27" x14ac:dyDescent="0.25">
      <c r="A1234" s="34" t="s">
        <v>3209</v>
      </c>
      <c r="B1234" s="36" t="s">
        <v>1783</v>
      </c>
      <c r="C1234" s="166" t="s">
        <v>243</v>
      </c>
      <c r="D1234" s="166">
        <v>212</v>
      </c>
      <c r="E1234" s="166" t="s">
        <v>3599</v>
      </c>
      <c r="F1234" s="167" t="s">
        <v>3599</v>
      </c>
      <c r="G1234" s="36" t="s">
        <v>244</v>
      </c>
      <c r="H1234" s="36" t="s">
        <v>2370</v>
      </c>
      <c r="I1234" s="186">
        <v>2600</v>
      </c>
      <c r="J1234" s="168">
        <v>149</v>
      </c>
      <c r="K1234" s="133">
        <v>300</v>
      </c>
      <c r="L1234" s="150">
        <v>5.27</v>
      </c>
      <c r="M1234" s="133">
        <v>0</v>
      </c>
      <c r="N1234" s="133">
        <v>100</v>
      </c>
      <c r="O1234" s="130">
        <v>2720</v>
      </c>
      <c r="P1234" s="37">
        <f t="shared" si="287"/>
        <v>785.2299999999999</v>
      </c>
      <c r="Q1234" s="38">
        <f t="shared" si="277"/>
        <v>68.571691176470594</v>
      </c>
      <c r="R1234" s="35">
        <f t="shared" si="278"/>
        <v>0</v>
      </c>
      <c r="S1234" s="35">
        <f t="shared" si="279"/>
        <v>263.5</v>
      </c>
      <c r="T1234" s="139">
        <f t="shared" si="280"/>
        <v>1580.9999999999998</v>
      </c>
      <c r="U1234" s="35">
        <f t="shared" si="281"/>
        <v>14334.4</v>
      </c>
      <c r="V1234" s="39" t="str">
        <f t="shared" si="282"/>
        <v>&lt;90 days</v>
      </c>
      <c r="W1234" s="39">
        <f t="shared" si="283"/>
        <v>2</v>
      </c>
      <c r="X1234" s="135" t="str">
        <f t="shared" si="284"/>
        <v>C</v>
      </c>
      <c r="Y1234" s="39">
        <f t="shared" si="285"/>
        <v>14</v>
      </c>
      <c r="Z1234" s="39">
        <f t="shared" si="286"/>
        <v>412.44246271345469</v>
      </c>
      <c r="AA1234" s="119"/>
    </row>
    <row r="1235" spans="1:27" x14ac:dyDescent="0.25">
      <c r="A1235" s="34" t="s">
        <v>3210</v>
      </c>
      <c r="B1235" s="36" t="s">
        <v>1784</v>
      </c>
      <c r="C1235" s="166" t="s">
        <v>243</v>
      </c>
      <c r="D1235" s="166">
        <v>212</v>
      </c>
      <c r="E1235" s="166" t="s">
        <v>3599</v>
      </c>
      <c r="F1235" s="167" t="s">
        <v>3599</v>
      </c>
      <c r="G1235" s="36" t="s">
        <v>244</v>
      </c>
      <c r="H1235" s="36" t="s">
        <v>2370</v>
      </c>
      <c r="I1235" s="186">
        <v>2600</v>
      </c>
      <c r="J1235" s="168">
        <v>149</v>
      </c>
      <c r="K1235" s="133">
        <v>150</v>
      </c>
      <c r="L1235" s="150">
        <v>2.99</v>
      </c>
      <c r="M1235" s="133">
        <v>0</v>
      </c>
      <c r="N1235" s="133">
        <v>50</v>
      </c>
      <c r="O1235" s="130">
        <v>1828</v>
      </c>
      <c r="P1235" s="37">
        <f t="shared" si="287"/>
        <v>445.51000000000005</v>
      </c>
      <c r="Q1235" s="38">
        <f t="shared" si="277"/>
        <v>29.75109409190372</v>
      </c>
      <c r="R1235" s="35">
        <f t="shared" si="278"/>
        <v>0</v>
      </c>
      <c r="S1235" s="35">
        <f t="shared" si="279"/>
        <v>74.75</v>
      </c>
      <c r="T1235" s="139">
        <f t="shared" si="280"/>
        <v>448.50000000000006</v>
      </c>
      <c r="U1235" s="35">
        <f t="shared" si="281"/>
        <v>5465.72</v>
      </c>
      <c r="V1235" s="39" t="str">
        <f t="shared" si="282"/>
        <v>&lt;30 days</v>
      </c>
      <c r="W1235" s="39">
        <f t="shared" si="283"/>
        <v>3</v>
      </c>
      <c r="X1235" s="135" t="str">
        <f t="shared" si="284"/>
        <v>C</v>
      </c>
      <c r="Y1235" s="39">
        <f t="shared" si="285"/>
        <v>21</v>
      </c>
      <c r="Z1235" s="39">
        <f t="shared" si="286"/>
        <v>86.488985753424672</v>
      </c>
      <c r="AA1235" s="119"/>
    </row>
    <row r="1236" spans="1:27" x14ac:dyDescent="0.25">
      <c r="A1236" s="34" t="s">
        <v>3211</v>
      </c>
      <c r="B1236" s="36" t="s">
        <v>1785</v>
      </c>
      <c r="C1236" s="166" t="s">
        <v>243</v>
      </c>
      <c r="D1236" s="166">
        <v>212</v>
      </c>
      <c r="E1236" s="166" t="s">
        <v>3599</v>
      </c>
      <c r="F1236" s="167" t="s">
        <v>3599</v>
      </c>
      <c r="G1236" s="36" t="s">
        <v>244</v>
      </c>
      <c r="H1236" s="36" t="s">
        <v>2370</v>
      </c>
      <c r="I1236" s="186">
        <v>2600</v>
      </c>
      <c r="J1236" s="168">
        <v>297</v>
      </c>
      <c r="K1236" s="133">
        <v>300</v>
      </c>
      <c r="L1236" s="150">
        <v>4.05</v>
      </c>
      <c r="M1236" s="133">
        <v>0</v>
      </c>
      <c r="N1236" s="133">
        <v>100</v>
      </c>
      <c r="O1236" s="130">
        <v>2720</v>
      </c>
      <c r="P1236" s="37">
        <f t="shared" si="287"/>
        <v>1202.8499999999999</v>
      </c>
      <c r="Q1236" s="38">
        <f t="shared" si="277"/>
        <v>19.994485294117649</v>
      </c>
      <c r="R1236" s="35">
        <f t="shared" si="278"/>
        <v>0</v>
      </c>
      <c r="S1236" s="35">
        <f t="shared" si="279"/>
        <v>202.5</v>
      </c>
      <c r="T1236" s="139">
        <f t="shared" si="280"/>
        <v>1215</v>
      </c>
      <c r="U1236" s="35">
        <f t="shared" si="281"/>
        <v>11016</v>
      </c>
      <c r="V1236" s="39" t="str">
        <f t="shared" si="282"/>
        <v>&lt;30 days</v>
      </c>
      <c r="W1236" s="39">
        <f t="shared" si="283"/>
        <v>2</v>
      </c>
      <c r="X1236" s="135" t="str">
        <f t="shared" si="284"/>
        <v>B</v>
      </c>
      <c r="Y1236" s="39">
        <f t="shared" si="285"/>
        <v>14</v>
      </c>
      <c r="Z1236" s="39">
        <f t="shared" si="286"/>
        <v>238.01102702951189</v>
      </c>
      <c r="AA1236" s="119"/>
    </row>
    <row r="1237" spans="1:27" x14ac:dyDescent="0.25">
      <c r="A1237" s="34" t="s">
        <v>3212</v>
      </c>
      <c r="B1237" s="36" t="s">
        <v>1786</v>
      </c>
      <c r="C1237" s="166" t="s">
        <v>243</v>
      </c>
      <c r="D1237" s="166">
        <v>212</v>
      </c>
      <c r="E1237" s="166" t="s">
        <v>3599</v>
      </c>
      <c r="F1237" s="167" t="s">
        <v>3599</v>
      </c>
      <c r="G1237" s="36" t="s">
        <v>244</v>
      </c>
      <c r="H1237" s="36" t="s">
        <v>2370</v>
      </c>
      <c r="I1237" s="186">
        <v>2600</v>
      </c>
      <c r="J1237" s="168">
        <v>196</v>
      </c>
      <c r="K1237" s="133">
        <v>100</v>
      </c>
      <c r="L1237" s="150">
        <v>3.06</v>
      </c>
      <c r="M1237" s="133">
        <v>0</v>
      </c>
      <c r="N1237" s="133">
        <v>50</v>
      </c>
      <c r="O1237" s="130">
        <v>1828</v>
      </c>
      <c r="P1237" s="37">
        <f t="shared" si="287"/>
        <v>599.76</v>
      </c>
      <c r="Q1237" s="38">
        <f t="shared" si="277"/>
        <v>59.302516411378555</v>
      </c>
      <c r="R1237" s="35">
        <f t="shared" si="278"/>
        <v>0</v>
      </c>
      <c r="S1237" s="35">
        <f t="shared" si="279"/>
        <v>76.5</v>
      </c>
      <c r="T1237" s="139">
        <f t="shared" si="280"/>
        <v>306</v>
      </c>
      <c r="U1237" s="35">
        <f t="shared" si="281"/>
        <v>5593.68</v>
      </c>
      <c r="V1237" s="39" t="str">
        <f t="shared" si="282"/>
        <v>&lt;90 days</v>
      </c>
      <c r="W1237" s="39">
        <f t="shared" si="283"/>
        <v>3</v>
      </c>
      <c r="X1237" s="135" t="str">
        <f t="shared" si="284"/>
        <v>C</v>
      </c>
      <c r="Y1237" s="39">
        <f t="shared" si="285"/>
        <v>21</v>
      </c>
      <c r="Z1237" s="39">
        <f t="shared" si="286"/>
        <v>255.66755506849313</v>
      </c>
      <c r="AA1237" s="119"/>
    </row>
    <row r="1238" spans="1:27" x14ac:dyDescent="0.25">
      <c r="A1238" s="34" t="s">
        <v>3213</v>
      </c>
      <c r="B1238" s="36" t="s">
        <v>1787</v>
      </c>
      <c r="C1238" s="166" t="s">
        <v>243</v>
      </c>
      <c r="D1238" s="166">
        <v>212</v>
      </c>
      <c r="E1238" s="166" t="s">
        <v>3599</v>
      </c>
      <c r="F1238" s="167" t="s">
        <v>3599</v>
      </c>
      <c r="G1238" s="36" t="s">
        <v>244</v>
      </c>
      <c r="H1238" s="36" t="s">
        <v>2370</v>
      </c>
      <c r="I1238" s="186">
        <v>2600</v>
      </c>
      <c r="J1238" s="168">
        <v>193</v>
      </c>
      <c r="K1238" s="133">
        <v>150</v>
      </c>
      <c r="L1238" s="150">
        <v>1.97</v>
      </c>
      <c r="M1238" s="133">
        <v>0</v>
      </c>
      <c r="N1238" s="133">
        <v>50</v>
      </c>
      <c r="O1238" s="130">
        <v>1828</v>
      </c>
      <c r="P1238" s="37">
        <f t="shared" si="287"/>
        <v>380.21</v>
      </c>
      <c r="Q1238" s="38">
        <f t="shared" si="277"/>
        <v>39.135667396061272</v>
      </c>
      <c r="R1238" s="35">
        <f t="shared" si="278"/>
        <v>0</v>
      </c>
      <c r="S1238" s="35">
        <f t="shared" si="279"/>
        <v>49.25</v>
      </c>
      <c r="T1238" s="139">
        <f t="shared" si="280"/>
        <v>295.5</v>
      </c>
      <c r="U1238" s="35">
        <f t="shared" si="281"/>
        <v>3601.16</v>
      </c>
      <c r="V1238" s="39" t="str">
        <f t="shared" si="282"/>
        <v>&lt;90 days</v>
      </c>
      <c r="W1238" s="39">
        <f t="shared" si="283"/>
        <v>3</v>
      </c>
      <c r="X1238" s="135" t="str">
        <f t="shared" si="284"/>
        <v>C</v>
      </c>
      <c r="Y1238" s="39">
        <f t="shared" si="285"/>
        <v>21</v>
      </c>
      <c r="Z1238" s="39">
        <f t="shared" si="286"/>
        <v>116.28622403131118</v>
      </c>
      <c r="AA1238" s="119"/>
    </row>
    <row r="1239" spans="1:27" x14ac:dyDescent="0.25">
      <c r="A1239" s="34" t="s">
        <v>3214</v>
      </c>
      <c r="B1239" s="36" t="s">
        <v>1788</v>
      </c>
      <c r="C1239" s="166" t="s">
        <v>243</v>
      </c>
      <c r="D1239" s="166">
        <v>212</v>
      </c>
      <c r="E1239" s="166" t="s">
        <v>3599</v>
      </c>
      <c r="F1239" s="167" t="s">
        <v>3599</v>
      </c>
      <c r="G1239" s="36" t="s">
        <v>244</v>
      </c>
      <c r="H1239" s="36" t="s">
        <v>2370</v>
      </c>
      <c r="I1239" s="186">
        <v>2600</v>
      </c>
      <c r="J1239" s="168">
        <v>202</v>
      </c>
      <c r="K1239" s="133">
        <v>100</v>
      </c>
      <c r="L1239" s="150">
        <v>2.35</v>
      </c>
      <c r="M1239" s="133">
        <v>0</v>
      </c>
      <c r="N1239" s="133">
        <v>50</v>
      </c>
      <c r="O1239" s="130">
        <v>1828</v>
      </c>
      <c r="P1239" s="37">
        <f t="shared" si="287"/>
        <v>474.70000000000005</v>
      </c>
      <c r="Q1239" s="38">
        <f t="shared" si="277"/>
        <v>38.536652078774615</v>
      </c>
      <c r="R1239" s="35">
        <f t="shared" si="278"/>
        <v>0</v>
      </c>
      <c r="S1239" s="35">
        <f t="shared" si="279"/>
        <v>58.75</v>
      </c>
      <c r="T1239" s="139">
        <f t="shared" si="280"/>
        <v>235</v>
      </c>
      <c r="U1239" s="35">
        <f t="shared" si="281"/>
        <v>4295.8</v>
      </c>
      <c r="V1239" s="39" t="str">
        <f t="shared" si="282"/>
        <v>&lt;90 days</v>
      </c>
      <c r="W1239" s="39">
        <f t="shared" si="283"/>
        <v>3</v>
      </c>
      <c r="X1239" s="135" t="str">
        <f t="shared" si="284"/>
        <v>C</v>
      </c>
      <c r="Y1239" s="39">
        <f t="shared" si="285"/>
        <v>21</v>
      </c>
      <c r="Z1239" s="39">
        <f t="shared" si="286"/>
        <v>142.57253480019875</v>
      </c>
      <c r="AA1239" s="119"/>
    </row>
    <row r="1240" spans="1:27" x14ac:dyDescent="0.25">
      <c r="A1240" s="34" t="s">
        <v>3215</v>
      </c>
      <c r="B1240" s="36" t="s">
        <v>1789</v>
      </c>
      <c r="C1240" s="166" t="s">
        <v>243</v>
      </c>
      <c r="D1240" s="166">
        <v>212</v>
      </c>
      <c r="E1240" s="166" t="s">
        <v>3599</v>
      </c>
      <c r="F1240" s="167" t="s">
        <v>3599</v>
      </c>
      <c r="G1240" s="36" t="s">
        <v>244</v>
      </c>
      <c r="H1240" s="36" t="s">
        <v>2370</v>
      </c>
      <c r="I1240" s="186">
        <v>2600</v>
      </c>
      <c r="J1240" s="168">
        <v>341</v>
      </c>
      <c r="K1240" s="133">
        <v>100</v>
      </c>
      <c r="L1240" s="150">
        <v>2.37</v>
      </c>
      <c r="M1240" s="133">
        <v>0</v>
      </c>
      <c r="N1240" s="133">
        <v>100</v>
      </c>
      <c r="O1240" s="130">
        <v>3291</v>
      </c>
      <c r="P1240" s="37">
        <f t="shared" si="287"/>
        <v>808.17000000000007</v>
      </c>
      <c r="Q1240" s="38">
        <f t="shared" si="277"/>
        <v>22.403524764509267</v>
      </c>
      <c r="R1240" s="35">
        <f t="shared" si="278"/>
        <v>0</v>
      </c>
      <c r="S1240" s="35">
        <f t="shared" si="279"/>
        <v>118.5</v>
      </c>
      <c r="T1240" s="139">
        <f t="shared" si="280"/>
        <v>237</v>
      </c>
      <c r="U1240" s="35">
        <f t="shared" si="281"/>
        <v>7799.67</v>
      </c>
      <c r="V1240" s="39" t="str">
        <f t="shared" si="282"/>
        <v>&lt;30 days</v>
      </c>
      <c r="W1240" s="39">
        <f t="shared" si="283"/>
        <v>3</v>
      </c>
      <c r="X1240" s="135" t="str">
        <f t="shared" si="284"/>
        <v>C</v>
      </c>
      <c r="Y1240" s="39">
        <f t="shared" si="285"/>
        <v>21</v>
      </c>
      <c r="Z1240" s="39">
        <f t="shared" si="286"/>
        <v>33.415686583480301</v>
      </c>
      <c r="AA1240" s="119"/>
    </row>
    <row r="1241" spans="1:27" x14ac:dyDescent="0.25">
      <c r="A1241" s="34" t="s">
        <v>3216</v>
      </c>
      <c r="B1241" s="36" t="s">
        <v>1790</v>
      </c>
      <c r="C1241" s="166" t="s">
        <v>197</v>
      </c>
      <c r="D1241" s="166">
        <v>212</v>
      </c>
      <c r="E1241" s="166" t="s">
        <v>3599</v>
      </c>
      <c r="F1241" s="167" t="s">
        <v>3599</v>
      </c>
      <c r="G1241" s="36" t="s">
        <v>249</v>
      </c>
      <c r="H1241" s="36" t="s">
        <v>249</v>
      </c>
      <c r="I1241" s="186" t="s">
        <v>197</v>
      </c>
      <c r="J1241" s="168">
        <v>507</v>
      </c>
      <c r="K1241" s="133">
        <v>0</v>
      </c>
      <c r="L1241" s="150">
        <v>1.46</v>
      </c>
      <c r="M1241" s="133">
        <v>0</v>
      </c>
      <c r="N1241" s="133">
        <v>0</v>
      </c>
      <c r="O1241" s="130">
        <v>15996</v>
      </c>
      <c r="P1241" s="37">
        <f t="shared" si="287"/>
        <v>740.22</v>
      </c>
      <c r="Q1241" s="38">
        <f t="shared" si="277"/>
        <v>7.7810077519379846</v>
      </c>
      <c r="R1241" s="35">
        <f t="shared" si="278"/>
        <v>0</v>
      </c>
      <c r="S1241" s="35">
        <f t="shared" si="279"/>
        <v>0</v>
      </c>
      <c r="T1241" s="139">
        <f t="shared" si="280"/>
        <v>0</v>
      </c>
      <c r="U1241" s="35">
        <f t="shared" si="281"/>
        <v>23354.16</v>
      </c>
      <c r="V1241" s="39" t="str">
        <f t="shared" si="282"/>
        <v>&lt;15 days</v>
      </c>
      <c r="W1241" s="39">
        <f t="shared" si="283"/>
        <v>2</v>
      </c>
      <c r="X1241" s="135" t="str">
        <f t="shared" si="284"/>
        <v>C</v>
      </c>
      <c r="Y1241" s="39">
        <f t="shared" si="285"/>
        <v>14</v>
      </c>
      <c r="Z1241" s="39">
        <f t="shared" si="286"/>
        <v>0</v>
      </c>
      <c r="AA1241" s="119"/>
    </row>
    <row r="1242" spans="1:27" x14ac:dyDescent="0.25">
      <c r="A1242" s="34" t="s">
        <v>3217</v>
      </c>
      <c r="B1242" s="36" t="s">
        <v>1791</v>
      </c>
      <c r="C1242" s="166" t="s">
        <v>197</v>
      </c>
      <c r="D1242" s="166">
        <v>212</v>
      </c>
      <c r="E1242" s="166" t="s">
        <v>3599</v>
      </c>
      <c r="F1242" s="167" t="s">
        <v>3599</v>
      </c>
      <c r="G1242" s="36" t="s">
        <v>249</v>
      </c>
      <c r="H1242" s="36" t="s">
        <v>249</v>
      </c>
      <c r="I1242" s="186" t="s">
        <v>197</v>
      </c>
      <c r="J1242" s="168">
        <v>663</v>
      </c>
      <c r="K1242" s="133">
        <v>0</v>
      </c>
      <c r="L1242" s="150">
        <v>1.49</v>
      </c>
      <c r="M1242" s="133">
        <v>0</v>
      </c>
      <c r="N1242" s="133">
        <v>0</v>
      </c>
      <c r="O1242" s="130">
        <v>15996</v>
      </c>
      <c r="P1242" s="37">
        <f t="shared" si="287"/>
        <v>987.87</v>
      </c>
      <c r="Q1242" s="38">
        <f t="shared" si="277"/>
        <v>11.568829707426856</v>
      </c>
      <c r="R1242" s="35">
        <f t="shared" si="278"/>
        <v>0</v>
      </c>
      <c r="S1242" s="35">
        <f t="shared" si="279"/>
        <v>0</v>
      </c>
      <c r="T1242" s="139">
        <f t="shared" si="280"/>
        <v>0</v>
      </c>
      <c r="U1242" s="35">
        <f t="shared" si="281"/>
        <v>23834.04</v>
      </c>
      <c r="V1242" s="39" t="str">
        <f t="shared" si="282"/>
        <v>&lt;15 days</v>
      </c>
      <c r="W1242" s="39">
        <f t="shared" si="283"/>
        <v>2</v>
      </c>
      <c r="X1242" s="135" t="str">
        <f t="shared" si="284"/>
        <v>B</v>
      </c>
      <c r="Y1242" s="39">
        <f t="shared" si="285"/>
        <v>14</v>
      </c>
      <c r="Z1242" s="39">
        <f t="shared" si="286"/>
        <v>0</v>
      </c>
      <c r="AA1242" s="119"/>
    </row>
    <row r="1243" spans="1:27" x14ac:dyDescent="0.25">
      <c r="A1243" s="34" t="s">
        <v>3218</v>
      </c>
      <c r="B1243" s="36" t="s">
        <v>47</v>
      </c>
      <c r="C1243" s="166" t="s">
        <v>197</v>
      </c>
      <c r="D1243" s="166">
        <v>212</v>
      </c>
      <c r="E1243" s="166" t="s">
        <v>3599</v>
      </c>
      <c r="F1243" s="167" t="s">
        <v>3599</v>
      </c>
      <c r="G1243" s="36" t="s">
        <v>249</v>
      </c>
      <c r="H1243" s="36" t="s">
        <v>249</v>
      </c>
      <c r="I1243" s="186" t="s">
        <v>197</v>
      </c>
      <c r="J1243" s="168">
        <v>65</v>
      </c>
      <c r="K1243" s="133">
        <v>0</v>
      </c>
      <c r="L1243" s="150">
        <v>56.8</v>
      </c>
      <c r="M1243" s="133">
        <v>0</v>
      </c>
      <c r="N1243" s="133">
        <v>0</v>
      </c>
      <c r="O1243" s="130">
        <v>3084</v>
      </c>
      <c r="P1243" s="37">
        <f t="shared" si="287"/>
        <v>3692</v>
      </c>
      <c r="Q1243" s="38">
        <f t="shared" si="277"/>
        <v>78.467898832684824</v>
      </c>
      <c r="R1243" s="35">
        <f t="shared" si="278"/>
        <v>0</v>
      </c>
      <c r="S1243" s="35">
        <f t="shared" si="279"/>
        <v>0</v>
      </c>
      <c r="T1243" s="139">
        <f t="shared" si="280"/>
        <v>0</v>
      </c>
      <c r="U1243" s="35">
        <f t="shared" si="281"/>
        <v>175171.19999999998</v>
      </c>
      <c r="V1243" s="39" t="str">
        <f t="shared" si="282"/>
        <v>&lt;90 days</v>
      </c>
      <c r="W1243" s="39">
        <f t="shared" si="283"/>
        <v>1</v>
      </c>
      <c r="X1243" s="135" t="str">
        <f t="shared" si="284"/>
        <v>B</v>
      </c>
      <c r="Y1243" s="39">
        <f t="shared" si="285"/>
        <v>7</v>
      </c>
      <c r="Z1243" s="39">
        <f t="shared" si="286"/>
        <v>2219.3439742143432</v>
      </c>
      <c r="AA1243" s="119"/>
    </row>
    <row r="1244" spans="1:27" x14ac:dyDescent="0.25">
      <c r="A1244" s="34" t="s">
        <v>3219</v>
      </c>
      <c r="B1244" s="36" t="s">
        <v>1793</v>
      </c>
      <c r="C1244" s="166" t="s">
        <v>197</v>
      </c>
      <c r="D1244" s="166">
        <v>219</v>
      </c>
      <c r="E1244" s="166" t="s">
        <v>3599</v>
      </c>
      <c r="F1244" s="167" t="s">
        <v>3599</v>
      </c>
      <c r="G1244" s="36" t="s">
        <v>249</v>
      </c>
      <c r="H1244" s="36" t="s">
        <v>249</v>
      </c>
      <c r="I1244" s="186" t="s">
        <v>197</v>
      </c>
      <c r="J1244" s="168">
        <v>23675</v>
      </c>
      <c r="K1244" s="133">
        <v>0</v>
      </c>
      <c r="L1244" s="150">
        <v>0.91</v>
      </c>
      <c r="M1244" s="133">
        <v>0</v>
      </c>
      <c r="N1244" s="133">
        <v>0</v>
      </c>
      <c r="O1244" s="130">
        <v>727745</v>
      </c>
      <c r="P1244" s="37">
        <f t="shared" si="287"/>
        <v>21544.25</v>
      </c>
      <c r="Q1244" s="38">
        <f t="shared" si="277"/>
        <v>3.2600704917244365E-2</v>
      </c>
      <c r="R1244" s="35">
        <f t="shared" si="278"/>
        <v>0</v>
      </c>
      <c r="S1244" s="35">
        <f t="shared" si="279"/>
        <v>0</v>
      </c>
      <c r="T1244" s="139">
        <f t="shared" si="280"/>
        <v>0</v>
      </c>
      <c r="U1244" s="35">
        <f t="shared" si="281"/>
        <v>662247.95000000007</v>
      </c>
      <c r="V1244" s="39" t="str">
        <f t="shared" si="282"/>
        <v>&lt;15 days</v>
      </c>
      <c r="W1244" s="39">
        <f t="shared" si="283"/>
        <v>1</v>
      </c>
      <c r="X1244" s="135" t="str">
        <f t="shared" si="284"/>
        <v>A</v>
      </c>
      <c r="Y1244" s="39">
        <f t="shared" si="285"/>
        <v>7</v>
      </c>
      <c r="Z1244" s="39">
        <f t="shared" si="286"/>
        <v>0</v>
      </c>
      <c r="AA1244" s="119"/>
    </row>
    <row r="1245" spans="1:27" x14ac:dyDescent="0.25">
      <c r="A1245" s="34" t="s">
        <v>3220</v>
      </c>
      <c r="B1245" s="36" t="s">
        <v>1795</v>
      </c>
      <c r="C1245" s="166" t="s">
        <v>197</v>
      </c>
      <c r="D1245" s="166">
        <v>219</v>
      </c>
      <c r="E1245" s="166" t="s">
        <v>3599</v>
      </c>
      <c r="F1245" s="167" t="s">
        <v>3599</v>
      </c>
      <c r="G1245" s="36" t="s">
        <v>249</v>
      </c>
      <c r="H1245" s="36" t="s">
        <v>249</v>
      </c>
      <c r="I1245" s="186" t="s">
        <v>197</v>
      </c>
      <c r="J1245" s="168">
        <v>9453</v>
      </c>
      <c r="K1245" s="133">
        <v>0</v>
      </c>
      <c r="L1245" s="150">
        <v>0.99</v>
      </c>
      <c r="M1245" s="133">
        <v>0</v>
      </c>
      <c r="N1245" s="133">
        <v>0</v>
      </c>
      <c r="O1245" s="130">
        <v>180159</v>
      </c>
      <c r="P1245" s="37">
        <f t="shared" si="287"/>
        <v>9358.4699999999993</v>
      </c>
      <c r="Q1245" s="38">
        <f t="shared" si="277"/>
        <v>47.965269567437652</v>
      </c>
      <c r="R1245" s="35">
        <f t="shared" si="278"/>
        <v>0</v>
      </c>
      <c r="S1245" s="35">
        <f t="shared" si="279"/>
        <v>0</v>
      </c>
      <c r="T1245" s="139">
        <f t="shared" si="280"/>
        <v>0</v>
      </c>
      <c r="U1245" s="35">
        <f t="shared" si="281"/>
        <v>178357.41</v>
      </c>
      <c r="V1245" s="39" t="str">
        <f t="shared" si="282"/>
        <v>&lt;90 days</v>
      </c>
      <c r="W1245" s="39">
        <f t="shared" si="283"/>
        <v>1</v>
      </c>
      <c r="X1245" s="135" t="str">
        <f t="shared" si="284"/>
        <v>A</v>
      </c>
      <c r="Y1245" s="39">
        <f t="shared" si="285"/>
        <v>7</v>
      </c>
      <c r="Z1245" s="39">
        <f t="shared" si="286"/>
        <v>5275.1852503371747</v>
      </c>
      <c r="AA1245" s="119"/>
    </row>
    <row r="1246" spans="1:27" x14ac:dyDescent="0.25">
      <c r="A1246" s="34" t="s">
        <v>3221</v>
      </c>
      <c r="B1246" s="36" t="s">
        <v>1796</v>
      </c>
      <c r="C1246" s="166" t="s">
        <v>197</v>
      </c>
      <c r="D1246" s="166">
        <v>219</v>
      </c>
      <c r="E1246" s="166" t="s">
        <v>3599</v>
      </c>
      <c r="F1246" s="167" t="s">
        <v>3599</v>
      </c>
      <c r="G1246" s="36" t="s">
        <v>249</v>
      </c>
      <c r="H1246" s="36" t="s">
        <v>249</v>
      </c>
      <c r="I1246" s="186" t="s">
        <v>197</v>
      </c>
      <c r="J1246" s="168">
        <v>132</v>
      </c>
      <c r="K1246" s="133">
        <v>0</v>
      </c>
      <c r="L1246" s="150">
        <v>1.21</v>
      </c>
      <c r="M1246" s="133">
        <v>0</v>
      </c>
      <c r="N1246" s="133">
        <v>0</v>
      </c>
      <c r="O1246" s="130">
        <v>25652</v>
      </c>
      <c r="P1246" s="37">
        <f t="shared" si="287"/>
        <v>159.72</v>
      </c>
      <c r="Q1246" s="38">
        <f t="shared" si="277"/>
        <v>134.5058864805863</v>
      </c>
      <c r="R1246" s="35">
        <f t="shared" si="278"/>
        <v>0</v>
      </c>
      <c r="S1246" s="35">
        <f t="shared" si="279"/>
        <v>0</v>
      </c>
      <c r="T1246" s="139">
        <f t="shared" si="280"/>
        <v>0</v>
      </c>
      <c r="U1246" s="35">
        <f t="shared" si="281"/>
        <v>31038.92</v>
      </c>
      <c r="V1246" s="39" t="str">
        <f t="shared" si="282"/>
        <v>&gt;90 days</v>
      </c>
      <c r="W1246" s="39">
        <f t="shared" si="283"/>
        <v>2</v>
      </c>
      <c r="X1246" s="135" t="str">
        <f t="shared" si="284"/>
        <v>C</v>
      </c>
      <c r="Y1246" s="39">
        <f t="shared" si="285"/>
        <v>14</v>
      </c>
      <c r="Z1246" s="39">
        <f t="shared" si="286"/>
        <v>94.443094327784621</v>
      </c>
      <c r="AA1246" s="119"/>
    </row>
    <row r="1247" spans="1:27" x14ac:dyDescent="0.25">
      <c r="A1247" s="34" t="s">
        <v>3222</v>
      </c>
      <c r="B1247" s="36" t="s">
        <v>1797</v>
      </c>
      <c r="C1247" s="166" t="s">
        <v>197</v>
      </c>
      <c r="D1247" s="166">
        <v>219</v>
      </c>
      <c r="E1247" s="166" t="s">
        <v>3599</v>
      </c>
      <c r="F1247" s="167" t="s">
        <v>3599</v>
      </c>
      <c r="G1247" s="36" t="s">
        <v>249</v>
      </c>
      <c r="H1247" s="36" t="s">
        <v>249</v>
      </c>
      <c r="I1247" s="186" t="s">
        <v>197</v>
      </c>
      <c r="J1247" s="168">
        <v>18676</v>
      </c>
      <c r="K1247" s="133">
        <v>0</v>
      </c>
      <c r="L1247" s="150">
        <v>0.82</v>
      </c>
      <c r="M1247" s="133">
        <v>0</v>
      </c>
      <c r="N1247" s="133">
        <v>0</v>
      </c>
      <c r="O1247" s="130">
        <v>213093</v>
      </c>
      <c r="P1247" s="37">
        <f t="shared" si="287"/>
        <v>15314.32</v>
      </c>
      <c r="Q1247" s="38">
        <f t="shared" si="277"/>
        <v>0.22609846405090736</v>
      </c>
      <c r="R1247" s="35">
        <f t="shared" si="278"/>
        <v>0</v>
      </c>
      <c r="S1247" s="35">
        <f t="shared" si="279"/>
        <v>0</v>
      </c>
      <c r="T1247" s="139">
        <f t="shared" si="280"/>
        <v>0</v>
      </c>
      <c r="U1247" s="35">
        <f t="shared" si="281"/>
        <v>174736.25999999998</v>
      </c>
      <c r="V1247" s="39" t="str">
        <f t="shared" si="282"/>
        <v>&lt;15 days</v>
      </c>
      <c r="W1247" s="39">
        <f t="shared" si="283"/>
        <v>1</v>
      </c>
      <c r="X1247" s="135" t="str">
        <f t="shared" si="284"/>
        <v>A</v>
      </c>
      <c r="Y1247" s="39">
        <f t="shared" si="285"/>
        <v>7</v>
      </c>
      <c r="Z1247" s="39">
        <f t="shared" si="286"/>
        <v>0</v>
      </c>
      <c r="AA1247" s="119"/>
    </row>
    <row r="1248" spans="1:27" x14ac:dyDescent="0.25">
      <c r="A1248" s="34" t="s">
        <v>3223</v>
      </c>
      <c r="B1248" s="36" t="s">
        <v>1798</v>
      </c>
      <c r="C1248" s="166" t="s">
        <v>197</v>
      </c>
      <c r="D1248" s="166">
        <v>219</v>
      </c>
      <c r="E1248" s="166" t="s">
        <v>3599</v>
      </c>
      <c r="F1248" s="167" t="s">
        <v>3599</v>
      </c>
      <c r="G1248" s="36" t="s">
        <v>249</v>
      </c>
      <c r="H1248" s="36" t="s">
        <v>249</v>
      </c>
      <c r="I1248" s="186" t="s">
        <v>197</v>
      </c>
      <c r="J1248" s="168">
        <v>561</v>
      </c>
      <c r="K1248" s="133">
        <v>0</v>
      </c>
      <c r="L1248" s="150">
        <v>5.34</v>
      </c>
      <c r="M1248" s="133">
        <v>0</v>
      </c>
      <c r="N1248" s="133">
        <v>0</v>
      </c>
      <c r="O1248" s="130">
        <v>41614</v>
      </c>
      <c r="P1248" s="37">
        <f t="shared" si="287"/>
        <v>2995.74</v>
      </c>
      <c r="Q1248" s="38">
        <f t="shared" si="277"/>
        <v>163.80881434132743</v>
      </c>
      <c r="R1248" s="35">
        <f t="shared" si="278"/>
        <v>0</v>
      </c>
      <c r="S1248" s="35">
        <f t="shared" si="279"/>
        <v>0</v>
      </c>
      <c r="T1248" s="139">
        <f t="shared" si="280"/>
        <v>0</v>
      </c>
      <c r="U1248" s="35">
        <f t="shared" si="281"/>
        <v>222218.75999999998</v>
      </c>
      <c r="V1248" s="39" t="str">
        <f t="shared" si="282"/>
        <v>&gt;90 days</v>
      </c>
      <c r="W1248" s="39">
        <f t="shared" si="283"/>
        <v>1</v>
      </c>
      <c r="X1248" s="135" t="str">
        <f t="shared" si="284"/>
        <v>B</v>
      </c>
      <c r="Y1248" s="39">
        <f t="shared" si="285"/>
        <v>7</v>
      </c>
      <c r="Z1248" s="39">
        <f t="shared" si="286"/>
        <v>1892.6977158103141</v>
      </c>
      <c r="AA1248" s="119"/>
    </row>
    <row r="1249" spans="1:27" x14ac:dyDescent="0.25">
      <c r="A1249" s="34" t="s">
        <v>3224</v>
      </c>
      <c r="B1249" s="36" t="s">
        <v>1799</v>
      </c>
      <c r="C1249" s="166" t="s">
        <v>197</v>
      </c>
      <c r="D1249" s="166">
        <v>219</v>
      </c>
      <c r="E1249" s="166" t="s">
        <v>3599</v>
      </c>
      <c r="F1249" s="167" t="s">
        <v>3599</v>
      </c>
      <c r="G1249" s="36" t="s">
        <v>249</v>
      </c>
      <c r="H1249" s="36" t="s">
        <v>249</v>
      </c>
      <c r="I1249" s="186" t="s">
        <v>197</v>
      </c>
      <c r="J1249" s="168">
        <v>640</v>
      </c>
      <c r="K1249" s="133">
        <v>0</v>
      </c>
      <c r="L1249" s="150">
        <v>0.25</v>
      </c>
      <c r="M1249" s="133">
        <v>0</v>
      </c>
      <c r="N1249" s="133">
        <v>0</v>
      </c>
      <c r="O1249" s="130">
        <v>16039</v>
      </c>
      <c r="P1249" s="37">
        <f t="shared" si="287"/>
        <v>160</v>
      </c>
      <c r="Q1249" s="38">
        <f t="shared" si="277"/>
        <v>12.766693684144895</v>
      </c>
      <c r="R1249" s="35">
        <f t="shared" si="278"/>
        <v>0</v>
      </c>
      <c r="S1249" s="35">
        <f t="shared" si="279"/>
        <v>0</v>
      </c>
      <c r="T1249" s="139">
        <f t="shared" si="280"/>
        <v>0</v>
      </c>
      <c r="U1249" s="35">
        <f t="shared" si="281"/>
        <v>4009.75</v>
      </c>
      <c r="V1249" s="39" t="str">
        <f t="shared" si="282"/>
        <v>&lt;15 days</v>
      </c>
      <c r="W1249" s="39">
        <f t="shared" si="283"/>
        <v>3</v>
      </c>
      <c r="X1249" s="135" t="str">
        <f t="shared" si="284"/>
        <v>C</v>
      </c>
      <c r="Y1249" s="39">
        <f t="shared" si="285"/>
        <v>21</v>
      </c>
      <c r="Z1249" s="39">
        <f t="shared" si="286"/>
        <v>0</v>
      </c>
      <c r="AA1249" s="119"/>
    </row>
    <row r="1250" spans="1:27" x14ac:dyDescent="0.25">
      <c r="A1250" s="34" t="s">
        <v>3225</v>
      </c>
      <c r="B1250" s="36" t="s">
        <v>1800</v>
      </c>
      <c r="C1250" s="166" t="s">
        <v>197</v>
      </c>
      <c r="D1250" s="166">
        <v>219</v>
      </c>
      <c r="E1250" s="166" t="s">
        <v>3599</v>
      </c>
      <c r="F1250" s="167" t="s">
        <v>3599</v>
      </c>
      <c r="G1250" s="36" t="s">
        <v>249</v>
      </c>
      <c r="H1250" s="36" t="s">
        <v>249</v>
      </c>
      <c r="I1250" s="186" t="s">
        <v>197</v>
      </c>
      <c r="J1250" s="168">
        <v>635</v>
      </c>
      <c r="K1250" s="133">
        <v>0</v>
      </c>
      <c r="L1250" s="150">
        <v>0.34</v>
      </c>
      <c r="M1250" s="133">
        <v>0</v>
      </c>
      <c r="N1250" s="133">
        <v>0</v>
      </c>
      <c r="O1250" s="130">
        <v>15975</v>
      </c>
      <c r="P1250" s="37">
        <f t="shared" si="287"/>
        <v>215.9</v>
      </c>
      <c r="Q1250" s="38">
        <f t="shared" si="277"/>
        <v>14.622848200312989</v>
      </c>
      <c r="R1250" s="35">
        <f t="shared" si="278"/>
        <v>0</v>
      </c>
      <c r="S1250" s="35">
        <f t="shared" si="279"/>
        <v>0</v>
      </c>
      <c r="T1250" s="139">
        <f t="shared" si="280"/>
        <v>0</v>
      </c>
      <c r="U1250" s="35">
        <f t="shared" si="281"/>
        <v>5431.5</v>
      </c>
      <c r="V1250" s="39" t="str">
        <f t="shared" si="282"/>
        <v>&lt;15 days</v>
      </c>
      <c r="W1250" s="39">
        <f t="shared" si="283"/>
        <v>3</v>
      </c>
      <c r="X1250" s="135" t="str">
        <f t="shared" si="284"/>
        <v>C</v>
      </c>
      <c r="Y1250" s="39">
        <f t="shared" si="285"/>
        <v>21</v>
      </c>
      <c r="Z1250" s="39">
        <f t="shared" si="286"/>
        <v>0</v>
      </c>
      <c r="AA1250" s="119"/>
    </row>
    <row r="1251" spans="1:27" x14ac:dyDescent="0.25">
      <c r="A1251" s="34" t="s">
        <v>3226</v>
      </c>
      <c r="B1251" s="36" t="s">
        <v>1801</v>
      </c>
      <c r="C1251" s="166" t="s">
        <v>197</v>
      </c>
      <c r="D1251" s="166">
        <v>219</v>
      </c>
      <c r="E1251" s="166" t="s">
        <v>3599</v>
      </c>
      <c r="F1251" s="167" t="s">
        <v>3599</v>
      </c>
      <c r="G1251" s="36" t="s">
        <v>249</v>
      </c>
      <c r="H1251" s="36" t="s">
        <v>249</v>
      </c>
      <c r="I1251" s="186" t="s">
        <v>197</v>
      </c>
      <c r="J1251" s="168">
        <v>587</v>
      </c>
      <c r="K1251" s="133">
        <v>0</v>
      </c>
      <c r="L1251" s="150">
        <v>0.34</v>
      </c>
      <c r="M1251" s="133">
        <v>0</v>
      </c>
      <c r="N1251" s="133">
        <v>0</v>
      </c>
      <c r="O1251" s="130">
        <v>15996</v>
      </c>
      <c r="P1251" s="37">
        <f t="shared" si="287"/>
        <v>199.58</v>
      </c>
      <c r="Q1251" s="38">
        <f t="shared" si="277"/>
        <v>14.489559889972492</v>
      </c>
      <c r="R1251" s="35">
        <f t="shared" si="278"/>
        <v>0</v>
      </c>
      <c r="S1251" s="35">
        <f t="shared" si="279"/>
        <v>0</v>
      </c>
      <c r="T1251" s="139">
        <f t="shared" si="280"/>
        <v>0</v>
      </c>
      <c r="U1251" s="35">
        <f t="shared" si="281"/>
        <v>5438.64</v>
      </c>
      <c r="V1251" s="39" t="str">
        <f t="shared" si="282"/>
        <v>&lt;15 days</v>
      </c>
      <c r="W1251" s="39">
        <f t="shared" si="283"/>
        <v>3</v>
      </c>
      <c r="X1251" s="135" t="str">
        <f t="shared" si="284"/>
        <v>C</v>
      </c>
      <c r="Y1251" s="39">
        <f t="shared" si="285"/>
        <v>21</v>
      </c>
      <c r="Z1251" s="39">
        <f t="shared" si="286"/>
        <v>0</v>
      </c>
      <c r="AA1251" s="119"/>
    </row>
    <row r="1252" spans="1:27" x14ac:dyDescent="0.25">
      <c r="A1252" s="34" t="s">
        <v>3227</v>
      </c>
      <c r="B1252" s="36" t="s">
        <v>1802</v>
      </c>
      <c r="C1252" s="166" t="s">
        <v>197</v>
      </c>
      <c r="D1252" s="166">
        <v>219</v>
      </c>
      <c r="E1252" s="166" t="s">
        <v>3599</v>
      </c>
      <c r="F1252" s="167" t="s">
        <v>3599</v>
      </c>
      <c r="G1252" s="36" t="s">
        <v>249</v>
      </c>
      <c r="H1252" s="36" t="s">
        <v>249</v>
      </c>
      <c r="I1252" s="186" t="s">
        <v>197</v>
      </c>
      <c r="J1252" s="168">
        <v>455</v>
      </c>
      <c r="K1252" s="133">
        <v>0</v>
      </c>
      <c r="L1252" s="150">
        <v>0.3</v>
      </c>
      <c r="M1252" s="133">
        <v>0</v>
      </c>
      <c r="N1252" s="133">
        <v>0</v>
      </c>
      <c r="O1252" s="130">
        <v>16036</v>
      </c>
      <c r="P1252" s="37">
        <f t="shared" si="287"/>
        <v>136.5</v>
      </c>
      <c r="Q1252" s="38">
        <f t="shared" si="277"/>
        <v>13.36087553005737</v>
      </c>
      <c r="R1252" s="35">
        <f t="shared" si="278"/>
        <v>0</v>
      </c>
      <c r="S1252" s="35">
        <f t="shared" si="279"/>
        <v>0</v>
      </c>
      <c r="T1252" s="139">
        <f t="shared" si="280"/>
        <v>0</v>
      </c>
      <c r="U1252" s="35">
        <f t="shared" si="281"/>
        <v>4810.8</v>
      </c>
      <c r="V1252" s="39" t="str">
        <f t="shared" si="282"/>
        <v>&lt;15 days</v>
      </c>
      <c r="W1252" s="39">
        <f t="shared" si="283"/>
        <v>3</v>
      </c>
      <c r="X1252" s="135" t="str">
        <f t="shared" si="284"/>
        <v>C</v>
      </c>
      <c r="Y1252" s="39">
        <f t="shared" si="285"/>
        <v>21</v>
      </c>
      <c r="Z1252" s="39">
        <f t="shared" si="286"/>
        <v>0</v>
      </c>
      <c r="AA1252" s="119"/>
    </row>
    <row r="1253" spans="1:27" x14ac:dyDescent="0.25">
      <c r="A1253" s="34" t="s">
        <v>3228</v>
      </c>
      <c r="B1253" s="36" t="s">
        <v>1803</v>
      </c>
      <c r="C1253" s="166" t="s">
        <v>197</v>
      </c>
      <c r="D1253" s="166">
        <v>219</v>
      </c>
      <c r="E1253" s="166" t="s">
        <v>3599</v>
      </c>
      <c r="F1253" s="167" t="s">
        <v>3599</v>
      </c>
      <c r="G1253" s="36" t="s">
        <v>249</v>
      </c>
      <c r="H1253" s="36" t="s">
        <v>249</v>
      </c>
      <c r="I1253" s="186" t="s">
        <v>197</v>
      </c>
      <c r="J1253" s="168">
        <v>740</v>
      </c>
      <c r="K1253" s="133">
        <v>0</v>
      </c>
      <c r="L1253" s="150">
        <v>0.43</v>
      </c>
      <c r="M1253" s="133">
        <v>0</v>
      </c>
      <c r="N1253" s="133">
        <v>0</v>
      </c>
      <c r="O1253" s="130">
        <v>16036</v>
      </c>
      <c r="P1253" s="37">
        <f t="shared" si="287"/>
        <v>318.2</v>
      </c>
      <c r="Q1253" s="38">
        <f t="shared" si="277"/>
        <v>10.356385632327264</v>
      </c>
      <c r="R1253" s="35">
        <f t="shared" si="278"/>
        <v>0</v>
      </c>
      <c r="S1253" s="35">
        <f t="shared" si="279"/>
        <v>0</v>
      </c>
      <c r="T1253" s="139">
        <f t="shared" si="280"/>
        <v>0</v>
      </c>
      <c r="U1253" s="35">
        <f t="shared" si="281"/>
        <v>6895.48</v>
      </c>
      <c r="V1253" s="39" t="str">
        <f t="shared" si="282"/>
        <v>&lt;15 days</v>
      </c>
      <c r="W1253" s="39">
        <f t="shared" si="283"/>
        <v>3</v>
      </c>
      <c r="X1253" s="135" t="str">
        <f t="shared" si="284"/>
        <v>C</v>
      </c>
      <c r="Y1253" s="39">
        <f t="shared" si="285"/>
        <v>21</v>
      </c>
      <c r="Z1253" s="39">
        <f t="shared" si="286"/>
        <v>0</v>
      </c>
      <c r="AA1253" s="119"/>
    </row>
    <row r="1254" spans="1:27" x14ac:dyDescent="0.25">
      <c r="A1254" s="34" t="s">
        <v>3229</v>
      </c>
      <c r="B1254" s="36" t="s">
        <v>1804</v>
      </c>
      <c r="C1254" s="166" t="s">
        <v>243</v>
      </c>
      <c r="D1254" s="166">
        <v>219</v>
      </c>
      <c r="E1254" s="166" t="s">
        <v>3599</v>
      </c>
      <c r="F1254" s="167" t="s">
        <v>3599</v>
      </c>
      <c r="G1254" s="36" t="s">
        <v>244</v>
      </c>
      <c r="H1254" s="36" t="s">
        <v>2370</v>
      </c>
      <c r="I1254" s="186">
        <v>2600</v>
      </c>
      <c r="J1254" s="168">
        <v>851</v>
      </c>
      <c r="K1254" s="133">
        <v>1200</v>
      </c>
      <c r="L1254" s="150">
        <v>0.15</v>
      </c>
      <c r="M1254" s="133">
        <v>0</v>
      </c>
      <c r="N1254" s="133">
        <v>300</v>
      </c>
      <c r="O1254" s="130">
        <v>17002</v>
      </c>
      <c r="P1254" s="37">
        <f t="shared" si="287"/>
        <v>127.64999999999999</v>
      </c>
      <c r="Q1254" s="38">
        <f t="shared" si="277"/>
        <v>15.886366309845902</v>
      </c>
      <c r="R1254" s="35">
        <f t="shared" si="278"/>
        <v>0</v>
      </c>
      <c r="S1254" s="35">
        <f t="shared" si="279"/>
        <v>22.5</v>
      </c>
      <c r="T1254" s="139">
        <f t="shared" si="280"/>
        <v>180</v>
      </c>
      <c r="U1254" s="35">
        <f t="shared" si="281"/>
        <v>2550.2999999999997</v>
      </c>
      <c r="V1254" s="39" t="str">
        <f t="shared" si="282"/>
        <v>&lt;30 days</v>
      </c>
      <c r="W1254" s="39">
        <f t="shared" si="283"/>
        <v>3</v>
      </c>
      <c r="X1254" s="135" t="str">
        <f t="shared" si="284"/>
        <v>C</v>
      </c>
      <c r="Y1254" s="39">
        <f t="shared" si="285"/>
        <v>21</v>
      </c>
      <c r="Z1254" s="39">
        <f t="shared" si="286"/>
        <v>0</v>
      </c>
      <c r="AA1254" s="119"/>
    </row>
    <row r="1255" spans="1:27" x14ac:dyDescent="0.25">
      <c r="A1255" s="34" t="s">
        <v>3230</v>
      </c>
      <c r="B1255" s="36" t="s">
        <v>1805</v>
      </c>
      <c r="C1255" s="166" t="s">
        <v>197</v>
      </c>
      <c r="D1255" s="166">
        <v>219</v>
      </c>
      <c r="E1255" s="166" t="s">
        <v>3599</v>
      </c>
      <c r="F1255" s="167" t="s">
        <v>3599</v>
      </c>
      <c r="G1255" s="36" t="s">
        <v>249</v>
      </c>
      <c r="H1255" s="36" t="s">
        <v>249</v>
      </c>
      <c r="I1255" s="186" t="s">
        <v>197</v>
      </c>
      <c r="J1255" s="168">
        <v>491</v>
      </c>
      <c r="K1255" s="133">
        <v>0</v>
      </c>
      <c r="L1255" s="150">
        <v>0.77</v>
      </c>
      <c r="M1255" s="133">
        <v>0</v>
      </c>
      <c r="N1255" s="133">
        <v>0</v>
      </c>
      <c r="O1255" s="130">
        <v>15895</v>
      </c>
      <c r="P1255" s="37">
        <f t="shared" si="287"/>
        <v>378.07</v>
      </c>
      <c r="Q1255" s="38">
        <f t="shared" si="277"/>
        <v>19.541679773513682</v>
      </c>
      <c r="R1255" s="35">
        <f t="shared" si="278"/>
        <v>0</v>
      </c>
      <c r="S1255" s="35">
        <f t="shared" si="279"/>
        <v>0</v>
      </c>
      <c r="T1255" s="139">
        <f t="shared" si="280"/>
        <v>0</v>
      </c>
      <c r="U1255" s="35">
        <f t="shared" si="281"/>
        <v>12239.15</v>
      </c>
      <c r="V1255" s="39" t="str">
        <f t="shared" si="282"/>
        <v>&lt;30 days</v>
      </c>
      <c r="W1255" s="39">
        <f t="shared" si="283"/>
        <v>2</v>
      </c>
      <c r="X1255" s="135" t="str">
        <f t="shared" si="284"/>
        <v>C</v>
      </c>
      <c r="Y1255" s="39">
        <f t="shared" si="285"/>
        <v>14</v>
      </c>
      <c r="Z1255" s="39">
        <f t="shared" si="286"/>
        <v>70.761281093958743</v>
      </c>
      <c r="AA1255" s="119"/>
    </row>
    <row r="1256" spans="1:27" x14ac:dyDescent="0.25">
      <c r="A1256" s="34" t="s">
        <v>3231</v>
      </c>
      <c r="B1256" s="36" t="s">
        <v>21</v>
      </c>
      <c r="C1256" s="166" t="s">
        <v>197</v>
      </c>
      <c r="D1256" s="166">
        <v>212</v>
      </c>
      <c r="E1256" s="166" t="s">
        <v>3599</v>
      </c>
      <c r="F1256" s="167" t="s">
        <v>3599</v>
      </c>
      <c r="G1256" s="36" t="s">
        <v>249</v>
      </c>
      <c r="H1256" s="36" t="s">
        <v>249</v>
      </c>
      <c r="I1256" s="186" t="s">
        <v>197</v>
      </c>
      <c r="J1256" s="168">
        <v>27</v>
      </c>
      <c r="K1256" s="133">
        <v>0</v>
      </c>
      <c r="L1256" s="150">
        <v>2.79</v>
      </c>
      <c r="M1256" s="133">
        <v>0</v>
      </c>
      <c r="N1256" s="133">
        <v>0</v>
      </c>
      <c r="O1256" s="130">
        <v>795</v>
      </c>
      <c r="P1256" s="37">
        <f t="shared" si="287"/>
        <v>75.33</v>
      </c>
      <c r="Q1256" s="38">
        <f t="shared" si="277"/>
        <v>225.42767295597483</v>
      </c>
      <c r="R1256" s="35">
        <f t="shared" si="278"/>
        <v>0</v>
      </c>
      <c r="S1256" s="35">
        <f t="shared" si="279"/>
        <v>0</v>
      </c>
      <c r="T1256" s="139">
        <f t="shared" si="280"/>
        <v>0</v>
      </c>
      <c r="U1256" s="35">
        <f t="shared" si="281"/>
        <v>2218.0500000000002</v>
      </c>
      <c r="V1256" s="39" t="str">
        <f t="shared" si="282"/>
        <v>&gt;90 days</v>
      </c>
      <c r="W1256" s="39">
        <f t="shared" si="283"/>
        <v>3</v>
      </c>
      <c r="X1256" s="135" t="str">
        <f t="shared" si="284"/>
        <v>C</v>
      </c>
      <c r="Y1256" s="39">
        <f t="shared" si="285"/>
        <v>21</v>
      </c>
      <c r="Z1256" s="39">
        <f t="shared" si="286"/>
        <v>45.086275456853492</v>
      </c>
      <c r="AA1256" s="119"/>
    </row>
    <row r="1257" spans="1:27" x14ac:dyDescent="0.25">
      <c r="A1257" s="34" t="s">
        <v>3232</v>
      </c>
      <c r="B1257" s="36" t="s">
        <v>1806</v>
      </c>
      <c r="C1257" s="166" t="s">
        <v>197</v>
      </c>
      <c r="D1257" s="166">
        <v>212</v>
      </c>
      <c r="E1257" s="166" t="s">
        <v>3599</v>
      </c>
      <c r="F1257" s="167" t="s">
        <v>3599</v>
      </c>
      <c r="G1257" s="36" t="s">
        <v>249</v>
      </c>
      <c r="H1257" s="36" t="s">
        <v>249</v>
      </c>
      <c r="I1257" s="186" t="s">
        <v>197</v>
      </c>
      <c r="J1257" s="168">
        <v>7</v>
      </c>
      <c r="K1257" s="133">
        <v>0</v>
      </c>
      <c r="L1257" s="150">
        <v>6.51</v>
      </c>
      <c r="M1257" s="133">
        <v>0</v>
      </c>
      <c r="N1257" s="133">
        <v>0</v>
      </c>
      <c r="O1257" s="130">
        <v>7829</v>
      </c>
      <c r="P1257" s="37">
        <f t="shared" si="287"/>
        <v>45.57</v>
      </c>
      <c r="Q1257" s="38">
        <f t="shared" si="277"/>
        <v>1.2587814535700601</v>
      </c>
      <c r="R1257" s="35">
        <f t="shared" si="278"/>
        <v>0</v>
      </c>
      <c r="S1257" s="35">
        <f t="shared" si="279"/>
        <v>0</v>
      </c>
      <c r="T1257" s="139">
        <f t="shared" si="280"/>
        <v>0</v>
      </c>
      <c r="U1257" s="35">
        <f t="shared" si="281"/>
        <v>50966.79</v>
      </c>
      <c r="V1257" s="39" t="str">
        <f t="shared" si="282"/>
        <v>&lt;15 days</v>
      </c>
      <c r="W1257" s="39">
        <f t="shared" si="283"/>
        <v>2</v>
      </c>
      <c r="X1257" s="135" t="str">
        <f t="shared" si="284"/>
        <v>C</v>
      </c>
      <c r="Y1257" s="39">
        <f t="shared" si="285"/>
        <v>14</v>
      </c>
      <c r="Z1257" s="39">
        <f t="shared" si="286"/>
        <v>0</v>
      </c>
      <c r="AA1257" s="119"/>
    </row>
    <row r="1258" spans="1:27" x14ac:dyDescent="0.25">
      <c r="A1258" s="34" t="s">
        <v>3233</v>
      </c>
      <c r="B1258" s="36" t="s">
        <v>1807</v>
      </c>
      <c r="C1258" s="166" t="s">
        <v>197</v>
      </c>
      <c r="D1258" s="166">
        <v>212</v>
      </c>
      <c r="E1258" s="166" t="s">
        <v>3599</v>
      </c>
      <c r="F1258" s="167" t="s">
        <v>3599</v>
      </c>
      <c r="G1258" s="36" t="s">
        <v>249</v>
      </c>
      <c r="H1258" s="36" t="s">
        <v>249</v>
      </c>
      <c r="I1258" s="186" t="s">
        <v>197</v>
      </c>
      <c r="J1258" s="168">
        <v>54</v>
      </c>
      <c r="K1258" s="133">
        <v>0</v>
      </c>
      <c r="L1258" s="150">
        <v>6.12</v>
      </c>
      <c r="M1258" s="133">
        <v>0</v>
      </c>
      <c r="N1258" s="133">
        <v>0</v>
      </c>
      <c r="O1258" s="130">
        <v>7610</v>
      </c>
      <c r="P1258" s="37">
        <f t="shared" si="287"/>
        <v>330.48</v>
      </c>
      <c r="Q1258" s="38">
        <f t="shared" si="277"/>
        <v>0.33574244415243099</v>
      </c>
      <c r="R1258" s="35">
        <f t="shared" si="278"/>
        <v>0</v>
      </c>
      <c r="S1258" s="35">
        <f t="shared" si="279"/>
        <v>0</v>
      </c>
      <c r="T1258" s="139">
        <f t="shared" si="280"/>
        <v>0</v>
      </c>
      <c r="U1258" s="35">
        <f t="shared" si="281"/>
        <v>46573.200000000004</v>
      </c>
      <c r="V1258" s="39" t="str">
        <f t="shared" si="282"/>
        <v>&lt;15 days</v>
      </c>
      <c r="W1258" s="39">
        <f t="shared" si="283"/>
        <v>2</v>
      </c>
      <c r="X1258" s="135" t="str">
        <f t="shared" si="284"/>
        <v>C</v>
      </c>
      <c r="Y1258" s="39">
        <f t="shared" si="285"/>
        <v>14</v>
      </c>
      <c r="Z1258" s="39">
        <f t="shared" si="286"/>
        <v>0</v>
      </c>
      <c r="AA1258" s="119"/>
    </row>
    <row r="1259" spans="1:27" x14ac:dyDescent="0.25">
      <c r="A1259" s="34" t="s">
        <v>3234</v>
      </c>
      <c r="B1259" s="36" t="s">
        <v>1808</v>
      </c>
      <c r="C1259" s="166" t="s">
        <v>197</v>
      </c>
      <c r="D1259" s="166">
        <v>212</v>
      </c>
      <c r="E1259" s="166" t="s">
        <v>3599</v>
      </c>
      <c r="F1259" s="167" t="s">
        <v>3599</v>
      </c>
      <c r="G1259" s="36" t="s">
        <v>249</v>
      </c>
      <c r="H1259" s="36" t="s">
        <v>249</v>
      </c>
      <c r="I1259" s="186" t="s">
        <v>197</v>
      </c>
      <c r="J1259" s="168">
        <v>201</v>
      </c>
      <c r="K1259" s="133">
        <v>0</v>
      </c>
      <c r="L1259" s="150">
        <v>5</v>
      </c>
      <c r="M1259" s="133">
        <v>0</v>
      </c>
      <c r="N1259" s="133">
        <v>0</v>
      </c>
      <c r="O1259" s="130">
        <v>28462</v>
      </c>
      <c r="P1259" s="37">
        <f t="shared" si="287"/>
        <v>1005</v>
      </c>
      <c r="Q1259" s="38">
        <f t="shared" si="277"/>
        <v>0.69250228374675005</v>
      </c>
      <c r="R1259" s="35">
        <f t="shared" si="278"/>
        <v>0</v>
      </c>
      <c r="S1259" s="35">
        <f t="shared" si="279"/>
        <v>0</v>
      </c>
      <c r="T1259" s="139">
        <f t="shared" si="280"/>
        <v>0</v>
      </c>
      <c r="U1259" s="35">
        <f t="shared" si="281"/>
        <v>142310</v>
      </c>
      <c r="V1259" s="39" t="str">
        <f t="shared" si="282"/>
        <v>&lt;15 days</v>
      </c>
      <c r="W1259" s="39">
        <f t="shared" si="283"/>
        <v>2</v>
      </c>
      <c r="X1259" s="135" t="str">
        <f t="shared" si="284"/>
        <v>B</v>
      </c>
      <c r="Y1259" s="39">
        <f t="shared" si="285"/>
        <v>14</v>
      </c>
      <c r="Z1259" s="39">
        <f t="shared" si="286"/>
        <v>0</v>
      </c>
      <c r="AA1259" s="119"/>
    </row>
    <row r="1260" spans="1:27" x14ac:dyDescent="0.25">
      <c r="A1260" s="34" t="s">
        <v>3235</v>
      </c>
      <c r="B1260" s="36" t="s">
        <v>1809</v>
      </c>
      <c r="C1260" s="166" t="s">
        <v>197</v>
      </c>
      <c r="D1260" s="166">
        <v>212</v>
      </c>
      <c r="E1260" s="166" t="s">
        <v>3599</v>
      </c>
      <c r="F1260" s="167" t="s">
        <v>3599</v>
      </c>
      <c r="G1260" s="36" t="s">
        <v>249</v>
      </c>
      <c r="H1260" s="36" t="s">
        <v>249</v>
      </c>
      <c r="I1260" s="186" t="s">
        <v>197</v>
      </c>
      <c r="J1260" s="168">
        <v>508</v>
      </c>
      <c r="K1260" s="133">
        <v>0</v>
      </c>
      <c r="L1260" s="150">
        <v>0.99</v>
      </c>
      <c r="M1260" s="133">
        <v>0</v>
      </c>
      <c r="N1260" s="133">
        <v>0</v>
      </c>
      <c r="O1260" s="130">
        <v>16036</v>
      </c>
      <c r="P1260" s="37">
        <f t="shared" si="287"/>
        <v>502.92</v>
      </c>
      <c r="Q1260" s="38">
        <f t="shared" si="277"/>
        <v>4.5750187079072084</v>
      </c>
      <c r="R1260" s="35">
        <f t="shared" si="278"/>
        <v>0</v>
      </c>
      <c r="S1260" s="35">
        <f t="shared" si="279"/>
        <v>0</v>
      </c>
      <c r="T1260" s="139">
        <f t="shared" si="280"/>
        <v>0</v>
      </c>
      <c r="U1260" s="35">
        <f t="shared" si="281"/>
        <v>15875.64</v>
      </c>
      <c r="V1260" s="39" t="str">
        <f t="shared" si="282"/>
        <v>&lt;15 days</v>
      </c>
      <c r="W1260" s="39">
        <f t="shared" si="283"/>
        <v>2</v>
      </c>
      <c r="X1260" s="135" t="str">
        <f t="shared" si="284"/>
        <v>C</v>
      </c>
      <c r="Y1260" s="39">
        <f t="shared" si="285"/>
        <v>14</v>
      </c>
      <c r="Z1260" s="39">
        <f t="shared" si="286"/>
        <v>0</v>
      </c>
      <c r="AA1260" s="119"/>
    </row>
    <row r="1261" spans="1:27" x14ac:dyDescent="0.25">
      <c r="A1261" s="34" t="s">
        <v>3236</v>
      </c>
      <c r="B1261" s="36" t="s">
        <v>1810</v>
      </c>
      <c r="C1261" s="166" t="s">
        <v>197</v>
      </c>
      <c r="D1261" s="166">
        <v>202</v>
      </c>
      <c r="E1261" s="166" t="s">
        <v>3599</v>
      </c>
      <c r="F1261" s="167" t="s">
        <v>3599</v>
      </c>
      <c r="G1261" s="36" t="s">
        <v>249</v>
      </c>
      <c r="H1261" s="36" t="s">
        <v>249</v>
      </c>
      <c r="I1261" s="186" t="s">
        <v>197</v>
      </c>
      <c r="J1261" s="168">
        <v>52</v>
      </c>
      <c r="K1261" s="133">
        <v>0</v>
      </c>
      <c r="L1261" s="150">
        <v>5.35</v>
      </c>
      <c r="M1261" s="133">
        <v>0</v>
      </c>
      <c r="N1261" s="133">
        <v>0</v>
      </c>
      <c r="O1261" s="130">
        <v>7635</v>
      </c>
      <c r="P1261" s="37">
        <f t="shared" si="287"/>
        <v>278.2</v>
      </c>
      <c r="Q1261" s="38">
        <f t="shared" si="277"/>
        <v>24.285527177472165</v>
      </c>
      <c r="R1261" s="35">
        <f t="shared" si="278"/>
        <v>0</v>
      </c>
      <c r="S1261" s="35">
        <f t="shared" si="279"/>
        <v>0</v>
      </c>
      <c r="T1261" s="139">
        <f t="shared" si="280"/>
        <v>0</v>
      </c>
      <c r="U1261" s="35">
        <f t="shared" si="281"/>
        <v>40847.25</v>
      </c>
      <c r="V1261" s="39" t="str">
        <f t="shared" si="282"/>
        <v>&lt;30 days</v>
      </c>
      <c r="W1261" s="39">
        <f t="shared" si="283"/>
        <v>2</v>
      </c>
      <c r="X1261" s="135" t="str">
        <f t="shared" si="284"/>
        <v>C</v>
      </c>
      <c r="Y1261" s="39">
        <f t="shared" si="285"/>
        <v>14</v>
      </c>
      <c r="Z1261" s="39">
        <f t="shared" si="286"/>
        <v>77.764266853629593</v>
      </c>
      <c r="AA1261" s="119"/>
    </row>
    <row r="1262" spans="1:27" x14ac:dyDescent="0.25">
      <c r="A1262" s="34" t="s">
        <v>3237</v>
      </c>
      <c r="B1262" s="36" t="s">
        <v>1811</v>
      </c>
      <c r="C1262" s="166" t="s">
        <v>914</v>
      </c>
      <c r="D1262" s="166">
        <v>202</v>
      </c>
      <c r="E1262" s="165" t="s">
        <v>3599</v>
      </c>
      <c r="F1262" s="167" t="s">
        <v>3599</v>
      </c>
      <c r="G1262" s="36" t="s">
        <v>165</v>
      </c>
      <c r="H1262" s="36" t="s">
        <v>235</v>
      </c>
      <c r="I1262" s="186">
        <v>2100</v>
      </c>
      <c r="J1262" s="168">
        <v>64</v>
      </c>
      <c r="K1262" s="133">
        <v>0</v>
      </c>
      <c r="L1262" s="150">
        <v>7.75</v>
      </c>
      <c r="M1262" s="133">
        <v>0</v>
      </c>
      <c r="N1262" s="133">
        <v>0</v>
      </c>
      <c r="O1262" s="130">
        <v>42</v>
      </c>
      <c r="P1262" s="37">
        <f t="shared" si="287"/>
        <v>496</v>
      </c>
      <c r="Q1262" s="38">
        <f t="shared" si="277"/>
        <v>451.90476190476193</v>
      </c>
      <c r="R1262" s="35">
        <f t="shared" si="278"/>
        <v>0</v>
      </c>
      <c r="S1262" s="35">
        <f t="shared" si="279"/>
        <v>0</v>
      </c>
      <c r="T1262" s="139">
        <f t="shared" si="280"/>
        <v>0</v>
      </c>
      <c r="U1262" s="35">
        <f t="shared" si="281"/>
        <v>325.5</v>
      </c>
      <c r="V1262" s="39" t="str">
        <f t="shared" si="282"/>
        <v>Order specific</v>
      </c>
      <c r="W1262" s="39" t="str">
        <f t="shared" si="283"/>
        <v>Order specific</v>
      </c>
      <c r="X1262" s="135" t="str">
        <f t="shared" si="284"/>
        <v>C</v>
      </c>
      <c r="Y1262" s="39" t="str">
        <f t="shared" si="285"/>
        <v/>
      </c>
      <c r="Z1262" s="39">
        <f t="shared" si="286"/>
        <v>0</v>
      </c>
      <c r="AA1262" s="119"/>
    </row>
    <row r="1263" spans="1:27" x14ac:dyDescent="0.25">
      <c r="A1263" s="34" t="s">
        <v>3238</v>
      </c>
      <c r="B1263" s="36" t="s">
        <v>1812</v>
      </c>
      <c r="C1263" s="166" t="s">
        <v>914</v>
      </c>
      <c r="D1263" s="166">
        <v>202</v>
      </c>
      <c r="E1263" s="165" t="s">
        <v>3599</v>
      </c>
      <c r="F1263" s="167" t="s">
        <v>3599</v>
      </c>
      <c r="G1263" s="36" t="s">
        <v>165</v>
      </c>
      <c r="H1263" s="36" t="s">
        <v>235</v>
      </c>
      <c r="I1263" s="186">
        <v>2100</v>
      </c>
      <c r="J1263" s="168">
        <v>31</v>
      </c>
      <c r="K1263" s="133">
        <v>0</v>
      </c>
      <c r="L1263" s="150">
        <v>8.16</v>
      </c>
      <c r="M1263" s="133">
        <v>0</v>
      </c>
      <c r="N1263" s="133">
        <v>0</v>
      </c>
      <c r="O1263" s="130">
        <v>291</v>
      </c>
      <c r="P1263" s="37">
        <f t="shared" si="287"/>
        <v>252.96</v>
      </c>
      <c r="Q1263" s="38">
        <f t="shared" si="277"/>
        <v>80.274914089347078</v>
      </c>
      <c r="R1263" s="35">
        <f t="shared" si="278"/>
        <v>0</v>
      </c>
      <c r="S1263" s="35">
        <f t="shared" si="279"/>
        <v>0</v>
      </c>
      <c r="T1263" s="139">
        <f t="shared" si="280"/>
        <v>0</v>
      </c>
      <c r="U1263" s="35">
        <f t="shared" si="281"/>
        <v>2374.56</v>
      </c>
      <c r="V1263" s="39" t="str">
        <f t="shared" si="282"/>
        <v>Order specific</v>
      </c>
      <c r="W1263" s="39" t="str">
        <f t="shared" si="283"/>
        <v>Order specific</v>
      </c>
      <c r="X1263" s="135" t="str">
        <f t="shared" si="284"/>
        <v>C</v>
      </c>
      <c r="Y1263" s="39" t="str">
        <f t="shared" si="285"/>
        <v/>
      </c>
      <c r="Z1263" s="39">
        <f t="shared" si="286"/>
        <v>0</v>
      </c>
      <c r="AA1263" s="119"/>
    </row>
    <row r="1264" spans="1:27" x14ac:dyDescent="0.25">
      <c r="A1264" s="34" t="s">
        <v>3239</v>
      </c>
      <c r="B1264" s="36" t="s">
        <v>1813</v>
      </c>
      <c r="C1264" s="166" t="s">
        <v>914</v>
      </c>
      <c r="D1264" s="166">
        <v>202</v>
      </c>
      <c r="E1264" s="165" t="s">
        <v>3599</v>
      </c>
      <c r="F1264" s="167" t="s">
        <v>3599</v>
      </c>
      <c r="G1264" s="36" t="s">
        <v>165</v>
      </c>
      <c r="H1264" s="36" t="s">
        <v>235</v>
      </c>
      <c r="I1264" s="186">
        <v>2100</v>
      </c>
      <c r="J1264" s="168">
        <v>6</v>
      </c>
      <c r="K1264" s="133">
        <v>0</v>
      </c>
      <c r="L1264" s="150">
        <v>8.59</v>
      </c>
      <c r="M1264" s="133">
        <v>0</v>
      </c>
      <c r="N1264" s="133">
        <v>0</v>
      </c>
      <c r="O1264" s="130">
        <v>270</v>
      </c>
      <c r="P1264" s="37">
        <f t="shared" si="287"/>
        <v>51.54</v>
      </c>
      <c r="Q1264" s="38">
        <f t="shared" si="277"/>
        <v>41.907407407407405</v>
      </c>
      <c r="R1264" s="35">
        <f t="shared" si="278"/>
        <v>0</v>
      </c>
      <c r="S1264" s="35">
        <f t="shared" si="279"/>
        <v>0</v>
      </c>
      <c r="T1264" s="139">
        <f t="shared" si="280"/>
        <v>0</v>
      </c>
      <c r="U1264" s="35">
        <f t="shared" si="281"/>
        <v>2319.3000000000002</v>
      </c>
      <c r="V1264" s="39" t="str">
        <f t="shared" si="282"/>
        <v>Order specific</v>
      </c>
      <c r="W1264" s="39" t="str">
        <f t="shared" si="283"/>
        <v>Order specific</v>
      </c>
      <c r="X1264" s="135" t="str">
        <f t="shared" si="284"/>
        <v>C</v>
      </c>
      <c r="Y1264" s="39" t="str">
        <f t="shared" si="285"/>
        <v/>
      </c>
      <c r="Z1264" s="39">
        <f t="shared" si="286"/>
        <v>0</v>
      </c>
      <c r="AA1264" s="119"/>
    </row>
    <row r="1265" spans="1:27" x14ac:dyDescent="0.25">
      <c r="A1265" s="34" t="s">
        <v>3240</v>
      </c>
      <c r="B1265" s="36" t="s">
        <v>1814</v>
      </c>
      <c r="C1265" s="166" t="s">
        <v>197</v>
      </c>
      <c r="D1265" s="166">
        <v>219</v>
      </c>
      <c r="E1265" s="166" t="s">
        <v>3599</v>
      </c>
      <c r="F1265" s="167" t="s">
        <v>3599</v>
      </c>
      <c r="G1265" s="36" t="s">
        <v>249</v>
      </c>
      <c r="H1265" s="36" t="s">
        <v>249</v>
      </c>
      <c r="I1265" s="186" t="s">
        <v>197</v>
      </c>
      <c r="J1265" s="168">
        <v>6</v>
      </c>
      <c r="K1265" s="133">
        <v>0</v>
      </c>
      <c r="L1265" s="150">
        <v>0.65</v>
      </c>
      <c r="M1265" s="133">
        <v>0</v>
      </c>
      <c r="N1265" s="133">
        <v>0</v>
      </c>
      <c r="O1265" s="130">
        <v>1169</v>
      </c>
      <c r="P1265" s="37">
        <f t="shared" si="287"/>
        <v>3.9000000000000004</v>
      </c>
      <c r="Q1265" s="38">
        <f t="shared" si="277"/>
        <v>1.8733960650128316</v>
      </c>
      <c r="R1265" s="35">
        <f t="shared" si="278"/>
        <v>0</v>
      </c>
      <c r="S1265" s="35">
        <f t="shared" si="279"/>
        <v>0</v>
      </c>
      <c r="T1265" s="139">
        <f t="shared" si="280"/>
        <v>0</v>
      </c>
      <c r="U1265" s="35">
        <f t="shared" si="281"/>
        <v>759.85</v>
      </c>
      <c r="V1265" s="39" t="str">
        <f t="shared" si="282"/>
        <v>&lt;15 days</v>
      </c>
      <c r="W1265" s="39">
        <f t="shared" si="283"/>
        <v>3</v>
      </c>
      <c r="X1265" s="135" t="str">
        <f t="shared" si="284"/>
        <v>C</v>
      </c>
      <c r="Y1265" s="39">
        <f t="shared" si="285"/>
        <v>21</v>
      </c>
      <c r="Z1265" s="39">
        <f t="shared" si="286"/>
        <v>0</v>
      </c>
      <c r="AA1265" s="119"/>
    </row>
    <row r="1266" spans="1:27" x14ac:dyDescent="0.25">
      <c r="A1266" s="34" t="s">
        <v>3241</v>
      </c>
      <c r="B1266" s="36" t="s">
        <v>22</v>
      </c>
      <c r="C1266" s="166" t="s">
        <v>197</v>
      </c>
      <c r="D1266" s="166">
        <v>212</v>
      </c>
      <c r="E1266" s="166" t="s">
        <v>3599</v>
      </c>
      <c r="F1266" s="167" t="s">
        <v>3599</v>
      </c>
      <c r="G1266" s="36" t="s">
        <v>249</v>
      </c>
      <c r="H1266" s="36" t="s">
        <v>249</v>
      </c>
      <c r="I1266" s="186" t="s">
        <v>197</v>
      </c>
      <c r="J1266" s="168">
        <v>26</v>
      </c>
      <c r="K1266" s="133">
        <v>0</v>
      </c>
      <c r="L1266" s="150">
        <v>3.49</v>
      </c>
      <c r="M1266" s="133">
        <v>0</v>
      </c>
      <c r="N1266" s="133">
        <v>0</v>
      </c>
      <c r="O1266" s="130">
        <v>801</v>
      </c>
      <c r="P1266" s="37">
        <f t="shared" si="287"/>
        <v>90.740000000000009</v>
      </c>
      <c r="Q1266" s="38">
        <f t="shared" si="277"/>
        <v>2.7340823970037453</v>
      </c>
      <c r="R1266" s="35">
        <f t="shared" si="278"/>
        <v>0</v>
      </c>
      <c r="S1266" s="35">
        <f t="shared" si="279"/>
        <v>0</v>
      </c>
      <c r="T1266" s="139">
        <f t="shared" si="280"/>
        <v>0</v>
      </c>
      <c r="U1266" s="35">
        <f t="shared" si="281"/>
        <v>2795.4900000000002</v>
      </c>
      <c r="V1266" s="39" t="str">
        <f t="shared" si="282"/>
        <v>&lt;15 days</v>
      </c>
      <c r="W1266" s="39">
        <f t="shared" si="283"/>
        <v>3</v>
      </c>
      <c r="X1266" s="135" t="str">
        <f t="shared" si="284"/>
        <v>C</v>
      </c>
      <c r="Y1266" s="39">
        <f t="shared" si="285"/>
        <v>21</v>
      </c>
      <c r="Z1266" s="39">
        <f t="shared" si="286"/>
        <v>0</v>
      </c>
      <c r="AA1266" s="119"/>
    </row>
    <row r="1267" spans="1:27" x14ac:dyDescent="0.25">
      <c r="A1267" s="34" t="s">
        <v>3242</v>
      </c>
      <c r="B1267" s="36" t="s">
        <v>1815</v>
      </c>
      <c r="C1267" s="166" t="s">
        <v>197</v>
      </c>
      <c r="D1267" s="166">
        <v>212</v>
      </c>
      <c r="E1267" s="166" t="s">
        <v>3599</v>
      </c>
      <c r="F1267" s="167" t="s">
        <v>3599</v>
      </c>
      <c r="G1267" s="36" t="s">
        <v>249</v>
      </c>
      <c r="H1267" s="36" t="s">
        <v>249</v>
      </c>
      <c r="I1267" s="186" t="s">
        <v>197</v>
      </c>
      <c r="J1267" s="168">
        <v>14</v>
      </c>
      <c r="K1267" s="133">
        <v>0</v>
      </c>
      <c r="L1267" s="150">
        <v>6.49</v>
      </c>
      <c r="M1267" s="133">
        <v>0</v>
      </c>
      <c r="N1267" s="133">
        <v>0</v>
      </c>
      <c r="O1267" s="130">
        <v>5136</v>
      </c>
      <c r="P1267" s="37">
        <f t="shared" si="287"/>
        <v>90.86</v>
      </c>
      <c r="Q1267" s="38">
        <f t="shared" si="277"/>
        <v>1.8477414330218067</v>
      </c>
      <c r="R1267" s="35">
        <f t="shared" si="278"/>
        <v>0</v>
      </c>
      <c r="S1267" s="35">
        <f t="shared" si="279"/>
        <v>0</v>
      </c>
      <c r="T1267" s="139">
        <f t="shared" si="280"/>
        <v>0</v>
      </c>
      <c r="U1267" s="35">
        <f t="shared" si="281"/>
        <v>33332.639999999999</v>
      </c>
      <c r="V1267" s="39" t="str">
        <f t="shared" si="282"/>
        <v>&lt;15 days</v>
      </c>
      <c r="W1267" s="39">
        <f t="shared" si="283"/>
        <v>2</v>
      </c>
      <c r="X1267" s="135" t="str">
        <f t="shared" si="284"/>
        <v>C</v>
      </c>
      <c r="Y1267" s="39">
        <f t="shared" si="285"/>
        <v>14</v>
      </c>
      <c r="Z1267" s="39">
        <f t="shared" si="286"/>
        <v>0</v>
      </c>
      <c r="AA1267" s="119"/>
    </row>
    <row r="1268" spans="1:27" x14ac:dyDescent="0.25">
      <c r="A1268" s="34" t="s">
        <v>3243</v>
      </c>
      <c r="B1268" s="36" t="s">
        <v>3600</v>
      </c>
      <c r="C1268" s="166" t="s">
        <v>914</v>
      </c>
      <c r="D1268" s="166">
        <v>105</v>
      </c>
      <c r="E1268" s="165" t="s">
        <v>3599</v>
      </c>
      <c r="F1268" s="167" t="s">
        <v>3599</v>
      </c>
      <c r="G1268" s="36" t="s">
        <v>165</v>
      </c>
      <c r="H1268" s="36" t="s">
        <v>235</v>
      </c>
      <c r="I1268" s="186">
        <v>2100</v>
      </c>
      <c r="J1268" s="168">
        <v>50</v>
      </c>
      <c r="K1268" s="133">
        <v>0</v>
      </c>
      <c r="L1268" s="150">
        <v>2.15</v>
      </c>
      <c r="M1268" s="133">
        <v>0</v>
      </c>
      <c r="N1268" s="133">
        <v>0</v>
      </c>
      <c r="O1268" s="130">
        <v>0</v>
      </c>
      <c r="P1268" s="37">
        <f t="shared" si="287"/>
        <v>107.5</v>
      </c>
      <c r="Q1268" s="38" t="str">
        <f t="shared" si="277"/>
        <v/>
      </c>
      <c r="R1268" s="35">
        <f t="shared" si="278"/>
        <v>0</v>
      </c>
      <c r="S1268" s="35">
        <f t="shared" si="279"/>
        <v>0</v>
      </c>
      <c r="T1268" s="139">
        <f t="shared" si="280"/>
        <v>0</v>
      </c>
      <c r="U1268" s="35">
        <f t="shared" si="281"/>
        <v>0</v>
      </c>
      <c r="V1268" s="39" t="str">
        <f t="shared" si="282"/>
        <v>Order specific</v>
      </c>
      <c r="W1268" s="39" t="str">
        <f t="shared" si="283"/>
        <v>Order specific</v>
      </c>
      <c r="X1268" s="135" t="str">
        <f t="shared" si="284"/>
        <v>C</v>
      </c>
      <c r="Y1268" s="39" t="str">
        <f t="shared" si="285"/>
        <v/>
      </c>
      <c r="Z1268" s="39">
        <f t="shared" si="286"/>
        <v>0</v>
      </c>
      <c r="AA1268" s="119"/>
    </row>
    <row r="1269" spans="1:27" x14ac:dyDescent="0.25">
      <c r="A1269" s="34" t="s">
        <v>3244</v>
      </c>
      <c r="B1269" s="36" t="s">
        <v>3601</v>
      </c>
      <c r="C1269" s="166" t="s">
        <v>914</v>
      </c>
      <c r="D1269" s="166">
        <v>105</v>
      </c>
      <c r="E1269" s="165" t="s">
        <v>3599</v>
      </c>
      <c r="F1269" s="167" t="s">
        <v>3599</v>
      </c>
      <c r="G1269" s="36" t="s">
        <v>165</v>
      </c>
      <c r="H1269" s="36" t="s">
        <v>235</v>
      </c>
      <c r="I1269" s="186">
        <v>2100</v>
      </c>
      <c r="J1269" s="168">
        <v>50</v>
      </c>
      <c r="K1269" s="133">
        <v>0</v>
      </c>
      <c r="L1269" s="150">
        <v>2.65</v>
      </c>
      <c r="M1269" s="133">
        <v>0</v>
      </c>
      <c r="N1269" s="133">
        <v>0</v>
      </c>
      <c r="O1269" s="130">
        <v>0</v>
      </c>
      <c r="P1269" s="37">
        <f t="shared" si="287"/>
        <v>132.5</v>
      </c>
      <c r="Q1269" s="38" t="str">
        <f t="shared" si="277"/>
        <v/>
      </c>
      <c r="R1269" s="35">
        <f t="shared" si="278"/>
        <v>0</v>
      </c>
      <c r="S1269" s="35">
        <f t="shared" si="279"/>
        <v>0</v>
      </c>
      <c r="T1269" s="139">
        <f t="shared" si="280"/>
        <v>0</v>
      </c>
      <c r="U1269" s="35">
        <f t="shared" si="281"/>
        <v>0</v>
      </c>
      <c r="V1269" s="39" t="str">
        <f t="shared" si="282"/>
        <v>Order specific</v>
      </c>
      <c r="W1269" s="39" t="str">
        <f t="shared" si="283"/>
        <v>Order specific</v>
      </c>
      <c r="X1269" s="135" t="str">
        <f t="shared" si="284"/>
        <v>C</v>
      </c>
      <c r="Y1269" s="39" t="str">
        <f t="shared" si="285"/>
        <v/>
      </c>
      <c r="Z1269" s="39">
        <f t="shared" si="286"/>
        <v>0</v>
      </c>
      <c r="AA1269" s="119"/>
    </row>
    <row r="1270" spans="1:27" x14ac:dyDescent="0.25">
      <c r="A1270" s="34" t="s">
        <v>3245</v>
      </c>
      <c r="B1270" s="36" t="s">
        <v>1816</v>
      </c>
      <c r="C1270" s="166" t="s">
        <v>914</v>
      </c>
      <c r="D1270" s="166">
        <v>105</v>
      </c>
      <c r="E1270" s="165" t="s">
        <v>3599</v>
      </c>
      <c r="F1270" s="167" t="s">
        <v>3599</v>
      </c>
      <c r="G1270" s="36" t="s">
        <v>165</v>
      </c>
      <c r="H1270" s="36" t="s">
        <v>235</v>
      </c>
      <c r="I1270" s="186">
        <v>2100</v>
      </c>
      <c r="J1270" s="168">
        <v>4</v>
      </c>
      <c r="K1270" s="133">
        <v>0</v>
      </c>
      <c r="L1270" s="150">
        <v>2.15</v>
      </c>
      <c r="M1270" s="133">
        <v>0</v>
      </c>
      <c r="N1270" s="133">
        <v>0</v>
      </c>
      <c r="O1270" s="130">
        <v>0</v>
      </c>
      <c r="P1270" s="37">
        <f t="shared" si="287"/>
        <v>8.6</v>
      </c>
      <c r="Q1270" s="38" t="str">
        <f t="shared" si="277"/>
        <v/>
      </c>
      <c r="R1270" s="35">
        <f t="shared" si="278"/>
        <v>0</v>
      </c>
      <c r="S1270" s="35">
        <f t="shared" si="279"/>
        <v>0</v>
      </c>
      <c r="T1270" s="139">
        <f t="shared" si="280"/>
        <v>0</v>
      </c>
      <c r="U1270" s="35">
        <f t="shared" si="281"/>
        <v>0</v>
      </c>
      <c r="V1270" s="39" t="str">
        <f t="shared" si="282"/>
        <v>Order specific</v>
      </c>
      <c r="W1270" s="39" t="str">
        <f t="shared" si="283"/>
        <v>Order specific</v>
      </c>
      <c r="X1270" s="135" t="str">
        <f t="shared" si="284"/>
        <v>C</v>
      </c>
      <c r="Y1270" s="39" t="str">
        <f t="shared" si="285"/>
        <v/>
      </c>
      <c r="Z1270" s="39">
        <f t="shared" si="286"/>
        <v>0</v>
      </c>
      <c r="AA1270" s="119"/>
    </row>
    <row r="1271" spans="1:27" x14ac:dyDescent="0.25">
      <c r="A1271" s="34" t="s">
        <v>3246</v>
      </c>
      <c r="B1271" s="36" t="s">
        <v>3602</v>
      </c>
      <c r="C1271" s="166" t="s">
        <v>914</v>
      </c>
      <c r="D1271" s="166">
        <v>219</v>
      </c>
      <c r="E1271" s="165" t="s">
        <v>3599</v>
      </c>
      <c r="F1271" s="167" t="s">
        <v>3599</v>
      </c>
      <c r="G1271" s="36" t="s">
        <v>165</v>
      </c>
      <c r="H1271" s="36" t="s">
        <v>235</v>
      </c>
      <c r="I1271" s="186">
        <v>2100</v>
      </c>
      <c r="J1271" s="168">
        <v>14</v>
      </c>
      <c r="K1271" s="133">
        <v>84</v>
      </c>
      <c r="L1271" s="150">
        <v>8.5500000000000007</v>
      </c>
      <c r="M1271" s="133">
        <v>0</v>
      </c>
      <c r="N1271" s="133">
        <v>0</v>
      </c>
      <c r="O1271" s="130">
        <v>630</v>
      </c>
      <c r="P1271" s="37">
        <f t="shared" si="287"/>
        <v>119.70000000000002</v>
      </c>
      <c r="Q1271" s="38">
        <f t="shared" si="277"/>
        <v>2.3174603174603177</v>
      </c>
      <c r="R1271" s="35">
        <f t="shared" si="278"/>
        <v>0</v>
      </c>
      <c r="S1271" s="35">
        <f t="shared" si="279"/>
        <v>0</v>
      </c>
      <c r="T1271" s="139">
        <f t="shared" si="280"/>
        <v>718.2</v>
      </c>
      <c r="U1271" s="35">
        <f t="shared" si="281"/>
        <v>5386.5</v>
      </c>
      <c r="V1271" s="39" t="str">
        <f t="shared" si="282"/>
        <v>Order specific</v>
      </c>
      <c r="W1271" s="39" t="str">
        <f t="shared" si="283"/>
        <v>Order specific</v>
      </c>
      <c r="X1271" s="135" t="str">
        <f t="shared" si="284"/>
        <v>C</v>
      </c>
      <c r="Y1271" s="39" t="str">
        <f t="shared" si="285"/>
        <v/>
      </c>
      <c r="Z1271" s="39">
        <f t="shared" si="286"/>
        <v>0</v>
      </c>
      <c r="AA1271" s="119"/>
    </row>
    <row r="1272" spans="1:27" x14ac:dyDescent="0.25">
      <c r="A1272" s="34" t="s">
        <v>3247</v>
      </c>
      <c r="B1272" s="36" t="s">
        <v>1817</v>
      </c>
      <c r="C1272" s="166" t="s">
        <v>197</v>
      </c>
      <c r="D1272" s="166">
        <v>212</v>
      </c>
      <c r="E1272" s="166" t="s">
        <v>3599</v>
      </c>
      <c r="F1272" s="167" t="s">
        <v>3599</v>
      </c>
      <c r="G1272" s="36" t="s">
        <v>249</v>
      </c>
      <c r="H1272" s="36" t="s">
        <v>249</v>
      </c>
      <c r="I1272" s="186" t="s">
        <v>197</v>
      </c>
      <c r="J1272" s="168">
        <v>87</v>
      </c>
      <c r="K1272" s="133">
        <v>0</v>
      </c>
      <c r="L1272" s="150">
        <v>4.3</v>
      </c>
      <c r="M1272" s="133">
        <v>0</v>
      </c>
      <c r="N1272" s="133">
        <v>0</v>
      </c>
      <c r="O1272" s="130">
        <v>1489</v>
      </c>
      <c r="P1272" s="37">
        <f t="shared" si="287"/>
        <v>374.09999999999997</v>
      </c>
      <c r="Q1272" s="38">
        <f t="shared" si="277"/>
        <v>3.4318334452652786</v>
      </c>
      <c r="R1272" s="35">
        <f t="shared" si="278"/>
        <v>0</v>
      </c>
      <c r="S1272" s="35">
        <f t="shared" si="279"/>
        <v>0</v>
      </c>
      <c r="T1272" s="139">
        <f t="shared" si="280"/>
        <v>0</v>
      </c>
      <c r="U1272" s="35">
        <f t="shared" si="281"/>
        <v>6402.7</v>
      </c>
      <c r="V1272" s="39" t="str">
        <f t="shared" si="282"/>
        <v>&lt;15 days</v>
      </c>
      <c r="W1272" s="39">
        <f t="shared" si="283"/>
        <v>3</v>
      </c>
      <c r="X1272" s="135" t="str">
        <f t="shared" si="284"/>
        <v>C</v>
      </c>
      <c r="Y1272" s="39">
        <f t="shared" si="285"/>
        <v>21</v>
      </c>
      <c r="Z1272" s="39">
        <f t="shared" si="286"/>
        <v>0</v>
      </c>
      <c r="AA1272" s="119"/>
    </row>
    <row r="1273" spans="1:27" x14ac:dyDescent="0.25">
      <c r="A1273" s="34" t="s">
        <v>3248</v>
      </c>
      <c r="B1273" s="36" t="s">
        <v>1818</v>
      </c>
      <c r="C1273" s="166" t="s">
        <v>914</v>
      </c>
      <c r="D1273" s="166">
        <v>217</v>
      </c>
      <c r="E1273" s="165" t="s">
        <v>3599</v>
      </c>
      <c r="F1273" s="167" t="s">
        <v>3599</v>
      </c>
      <c r="G1273" s="36" t="s">
        <v>165</v>
      </c>
      <c r="H1273" s="36" t="s">
        <v>235</v>
      </c>
      <c r="I1273" s="186">
        <v>2100</v>
      </c>
      <c r="J1273" s="168">
        <v>15</v>
      </c>
      <c r="K1273" s="133">
        <v>0</v>
      </c>
      <c r="L1273" s="150">
        <v>5.74</v>
      </c>
      <c r="M1273" s="133">
        <v>0</v>
      </c>
      <c r="N1273" s="133">
        <v>0</v>
      </c>
      <c r="O1273" s="130">
        <v>0</v>
      </c>
      <c r="P1273" s="37">
        <f t="shared" si="287"/>
        <v>86.100000000000009</v>
      </c>
      <c r="Q1273" s="38" t="str">
        <f t="shared" si="277"/>
        <v/>
      </c>
      <c r="R1273" s="35">
        <f t="shared" si="278"/>
        <v>0</v>
      </c>
      <c r="S1273" s="35">
        <f t="shared" si="279"/>
        <v>0</v>
      </c>
      <c r="T1273" s="139">
        <f t="shared" si="280"/>
        <v>0</v>
      </c>
      <c r="U1273" s="35">
        <f t="shared" si="281"/>
        <v>0</v>
      </c>
      <c r="V1273" s="39" t="str">
        <f t="shared" si="282"/>
        <v>Order specific</v>
      </c>
      <c r="W1273" s="39" t="str">
        <f t="shared" si="283"/>
        <v>Order specific</v>
      </c>
      <c r="X1273" s="135" t="str">
        <f t="shared" si="284"/>
        <v>C</v>
      </c>
      <c r="Y1273" s="39" t="str">
        <f t="shared" si="285"/>
        <v/>
      </c>
      <c r="Z1273" s="39">
        <f t="shared" si="286"/>
        <v>0</v>
      </c>
      <c r="AA1273" s="119"/>
    </row>
    <row r="1274" spans="1:27" x14ac:dyDescent="0.25">
      <c r="A1274" s="34" t="s">
        <v>3249</v>
      </c>
      <c r="B1274" s="36" t="s">
        <v>1819</v>
      </c>
      <c r="C1274" s="166" t="s">
        <v>197</v>
      </c>
      <c r="D1274" s="166">
        <v>212</v>
      </c>
      <c r="E1274" s="166" t="s">
        <v>3599</v>
      </c>
      <c r="F1274" s="167" t="s">
        <v>3599</v>
      </c>
      <c r="G1274" s="36" t="s">
        <v>249</v>
      </c>
      <c r="H1274" s="36" t="s">
        <v>249</v>
      </c>
      <c r="I1274" s="186" t="s">
        <v>197</v>
      </c>
      <c r="J1274" s="168">
        <v>123</v>
      </c>
      <c r="K1274" s="133">
        <v>0</v>
      </c>
      <c r="L1274" s="150">
        <v>4.2</v>
      </c>
      <c r="M1274" s="133">
        <v>0</v>
      </c>
      <c r="N1274" s="133">
        <v>0</v>
      </c>
      <c r="O1274" s="130">
        <v>23681</v>
      </c>
      <c r="P1274" s="37">
        <f t="shared" si="287"/>
        <v>516.6</v>
      </c>
      <c r="Q1274" s="38">
        <f t="shared" si="277"/>
        <v>0.23119800684092731</v>
      </c>
      <c r="R1274" s="35">
        <f t="shared" si="278"/>
        <v>0</v>
      </c>
      <c r="S1274" s="35">
        <f t="shared" si="279"/>
        <v>0</v>
      </c>
      <c r="T1274" s="139">
        <f t="shared" si="280"/>
        <v>0</v>
      </c>
      <c r="U1274" s="35">
        <f t="shared" si="281"/>
        <v>99460.2</v>
      </c>
      <c r="V1274" s="39" t="str">
        <f t="shared" si="282"/>
        <v>&lt;15 days</v>
      </c>
      <c r="W1274" s="39">
        <f t="shared" si="283"/>
        <v>2</v>
      </c>
      <c r="X1274" s="135" t="str">
        <f t="shared" si="284"/>
        <v>C</v>
      </c>
      <c r="Y1274" s="39">
        <f t="shared" si="285"/>
        <v>14</v>
      </c>
      <c r="Z1274" s="39">
        <f t="shared" si="286"/>
        <v>0</v>
      </c>
      <c r="AA1274" s="119"/>
    </row>
    <row r="1275" spans="1:27" x14ac:dyDescent="0.25">
      <c r="A1275" s="34" t="s">
        <v>3250</v>
      </c>
      <c r="B1275" s="36" t="s">
        <v>1820</v>
      </c>
      <c r="C1275" s="166" t="s">
        <v>197</v>
      </c>
      <c r="D1275" s="166">
        <v>212</v>
      </c>
      <c r="E1275" s="166" t="s">
        <v>3599</v>
      </c>
      <c r="F1275" s="167" t="s">
        <v>3599</v>
      </c>
      <c r="G1275" s="36" t="s">
        <v>249</v>
      </c>
      <c r="H1275" s="36" t="s">
        <v>249</v>
      </c>
      <c r="I1275" s="186" t="s">
        <v>197</v>
      </c>
      <c r="J1275" s="168">
        <v>54</v>
      </c>
      <c r="K1275" s="133">
        <v>0</v>
      </c>
      <c r="L1275" s="150">
        <v>3.5</v>
      </c>
      <c r="M1275" s="133">
        <v>0</v>
      </c>
      <c r="N1275" s="133">
        <v>0</v>
      </c>
      <c r="O1275" s="130">
        <v>7591</v>
      </c>
      <c r="P1275" s="37">
        <f t="shared" si="287"/>
        <v>189</v>
      </c>
      <c r="Q1275" s="38">
        <f t="shared" si="277"/>
        <v>5.9142405480173892</v>
      </c>
      <c r="R1275" s="35">
        <f t="shared" si="278"/>
        <v>0</v>
      </c>
      <c r="S1275" s="35">
        <f t="shared" si="279"/>
        <v>0</v>
      </c>
      <c r="T1275" s="139">
        <f t="shared" si="280"/>
        <v>0</v>
      </c>
      <c r="U1275" s="35">
        <f t="shared" si="281"/>
        <v>26568.5</v>
      </c>
      <c r="V1275" s="39" t="str">
        <f t="shared" si="282"/>
        <v>&lt;15 days</v>
      </c>
      <c r="W1275" s="39">
        <f t="shared" si="283"/>
        <v>2</v>
      </c>
      <c r="X1275" s="135" t="str">
        <f t="shared" si="284"/>
        <v>C</v>
      </c>
      <c r="Y1275" s="39">
        <f t="shared" si="285"/>
        <v>14</v>
      </c>
      <c r="Z1275" s="39">
        <f t="shared" si="286"/>
        <v>0</v>
      </c>
      <c r="AA1275" s="119"/>
    </row>
    <row r="1276" spans="1:27" x14ac:dyDescent="0.25">
      <c r="A1276" s="34" t="s">
        <v>3251</v>
      </c>
      <c r="B1276" s="36" t="s">
        <v>1821</v>
      </c>
      <c r="C1276" s="166" t="s">
        <v>243</v>
      </c>
      <c r="D1276" s="166">
        <v>212</v>
      </c>
      <c r="E1276" s="166" t="s">
        <v>3599</v>
      </c>
      <c r="F1276" s="167" t="s">
        <v>3599</v>
      </c>
      <c r="G1276" s="36" t="s">
        <v>244</v>
      </c>
      <c r="H1276" s="36" t="s">
        <v>2370</v>
      </c>
      <c r="I1276" s="186">
        <v>2600</v>
      </c>
      <c r="J1276" s="168">
        <v>2228</v>
      </c>
      <c r="K1276" s="133">
        <v>6000</v>
      </c>
      <c r="L1276" s="150">
        <v>2.2999999999999998</v>
      </c>
      <c r="M1276" s="133">
        <v>0</v>
      </c>
      <c r="N1276" s="133">
        <v>1200</v>
      </c>
      <c r="O1276" s="130">
        <v>44157</v>
      </c>
      <c r="P1276" s="37">
        <f t="shared" si="287"/>
        <v>5124.3999999999996</v>
      </c>
      <c r="Q1276" s="38">
        <f t="shared" si="277"/>
        <v>0.44636184523405126</v>
      </c>
      <c r="R1276" s="35">
        <f t="shared" si="278"/>
        <v>0</v>
      </c>
      <c r="S1276" s="35">
        <f t="shared" si="279"/>
        <v>1380</v>
      </c>
      <c r="T1276" s="139">
        <f t="shared" si="280"/>
        <v>13799.999999999998</v>
      </c>
      <c r="U1276" s="35">
        <f t="shared" si="281"/>
        <v>101561.09999999999</v>
      </c>
      <c r="V1276" s="39" t="str">
        <f t="shared" si="282"/>
        <v>&lt;15 days</v>
      </c>
      <c r="W1276" s="39">
        <f t="shared" si="283"/>
        <v>2</v>
      </c>
      <c r="X1276" s="135" t="str">
        <f t="shared" si="284"/>
        <v>B</v>
      </c>
      <c r="Y1276" s="39">
        <f t="shared" si="285"/>
        <v>14</v>
      </c>
      <c r="Z1276" s="39">
        <f t="shared" si="286"/>
        <v>0</v>
      </c>
      <c r="AA1276" s="119"/>
    </row>
    <row r="1277" spans="1:27" x14ac:dyDescent="0.25">
      <c r="A1277" s="34" t="s">
        <v>3252</v>
      </c>
      <c r="B1277" s="36" t="s">
        <v>1822</v>
      </c>
      <c r="C1277" s="166" t="s">
        <v>243</v>
      </c>
      <c r="D1277" s="166">
        <v>212</v>
      </c>
      <c r="E1277" s="166" t="s">
        <v>3599</v>
      </c>
      <c r="F1277" s="167" t="s">
        <v>3599</v>
      </c>
      <c r="G1277" s="36" t="s">
        <v>244</v>
      </c>
      <c r="H1277" s="36" t="s">
        <v>2370</v>
      </c>
      <c r="I1277" s="186">
        <v>2600</v>
      </c>
      <c r="J1277" s="168">
        <v>1049</v>
      </c>
      <c r="K1277" s="133">
        <v>2700</v>
      </c>
      <c r="L1277" s="150">
        <v>2.4</v>
      </c>
      <c r="M1277" s="133">
        <v>0</v>
      </c>
      <c r="N1277" s="133">
        <v>900</v>
      </c>
      <c r="O1277" s="130">
        <v>44625</v>
      </c>
      <c r="P1277" s="37">
        <f t="shared" si="287"/>
        <v>2517.6</v>
      </c>
      <c r="Q1277" s="38">
        <f t="shared" si="277"/>
        <v>18.22341736694678</v>
      </c>
      <c r="R1277" s="35">
        <f t="shared" si="278"/>
        <v>0</v>
      </c>
      <c r="S1277" s="35">
        <f t="shared" si="279"/>
        <v>1080</v>
      </c>
      <c r="T1277" s="139">
        <f t="shared" si="280"/>
        <v>6480</v>
      </c>
      <c r="U1277" s="35">
        <f t="shared" si="281"/>
        <v>107100</v>
      </c>
      <c r="V1277" s="39" t="str">
        <f t="shared" si="282"/>
        <v>&lt;30 days</v>
      </c>
      <c r="W1277" s="39">
        <f t="shared" si="283"/>
        <v>2</v>
      </c>
      <c r="X1277" s="135" t="str">
        <f t="shared" si="284"/>
        <v>B</v>
      </c>
      <c r="Y1277" s="39">
        <f t="shared" si="285"/>
        <v>14</v>
      </c>
      <c r="Z1277" s="39">
        <f t="shared" si="286"/>
        <v>385.09230899387626</v>
      </c>
      <c r="AA1277" s="119"/>
    </row>
    <row r="1278" spans="1:27" x14ac:dyDescent="0.25">
      <c r="A1278" s="34" t="s">
        <v>3253</v>
      </c>
      <c r="B1278" s="36" t="s">
        <v>1823</v>
      </c>
      <c r="C1278" s="166" t="s">
        <v>243</v>
      </c>
      <c r="D1278" s="166">
        <v>212</v>
      </c>
      <c r="E1278" s="166" t="s">
        <v>3599</v>
      </c>
      <c r="F1278" s="167" t="s">
        <v>3599</v>
      </c>
      <c r="G1278" s="36" t="s">
        <v>244</v>
      </c>
      <c r="H1278" s="36" t="s">
        <v>2370</v>
      </c>
      <c r="I1278" s="186">
        <v>2600</v>
      </c>
      <c r="J1278" s="168">
        <v>4112</v>
      </c>
      <c r="K1278" s="133">
        <v>1800</v>
      </c>
      <c r="L1278" s="150">
        <v>2.2000000000000002</v>
      </c>
      <c r="M1278" s="133">
        <v>0</v>
      </c>
      <c r="N1278" s="133">
        <v>900</v>
      </c>
      <c r="O1278" s="130">
        <v>44625</v>
      </c>
      <c r="P1278" s="37">
        <f t="shared" si="287"/>
        <v>9046.4000000000015</v>
      </c>
      <c r="Q1278" s="38">
        <f t="shared" si="277"/>
        <v>8.5800560224089626</v>
      </c>
      <c r="R1278" s="35">
        <f t="shared" si="278"/>
        <v>0</v>
      </c>
      <c r="S1278" s="35">
        <f t="shared" si="279"/>
        <v>990.00000000000011</v>
      </c>
      <c r="T1278" s="139">
        <f t="shared" si="280"/>
        <v>3960.0000000000005</v>
      </c>
      <c r="U1278" s="35">
        <f t="shared" si="281"/>
        <v>98175.000000000015</v>
      </c>
      <c r="V1278" s="39" t="str">
        <f t="shared" si="282"/>
        <v>&lt;15 days</v>
      </c>
      <c r="W1278" s="39">
        <f t="shared" si="283"/>
        <v>2</v>
      </c>
      <c r="X1278" s="135" t="str">
        <f t="shared" si="284"/>
        <v>A</v>
      </c>
      <c r="Y1278" s="39">
        <f t="shared" si="285"/>
        <v>14</v>
      </c>
      <c r="Z1278" s="39">
        <f t="shared" si="286"/>
        <v>0</v>
      </c>
      <c r="AA1278" s="119"/>
    </row>
    <row r="1279" spans="1:27" x14ac:dyDescent="0.25">
      <c r="A1279" s="34" t="s">
        <v>3254</v>
      </c>
      <c r="B1279" s="36" t="s">
        <v>1824</v>
      </c>
      <c r="C1279" s="166" t="s">
        <v>243</v>
      </c>
      <c r="D1279" s="166">
        <v>212</v>
      </c>
      <c r="E1279" s="166" t="s">
        <v>3599</v>
      </c>
      <c r="F1279" s="167" t="s">
        <v>3599</v>
      </c>
      <c r="G1279" s="36" t="s">
        <v>244</v>
      </c>
      <c r="H1279" s="36" t="s">
        <v>2370</v>
      </c>
      <c r="I1279" s="186">
        <v>2600</v>
      </c>
      <c r="J1279" s="168">
        <v>2049</v>
      </c>
      <c r="K1279" s="133">
        <v>3600</v>
      </c>
      <c r="L1279" s="150">
        <v>2.2000000000000002</v>
      </c>
      <c r="M1279" s="133">
        <v>0</v>
      </c>
      <c r="N1279" s="133">
        <v>900</v>
      </c>
      <c r="O1279" s="130">
        <v>45066</v>
      </c>
      <c r="P1279" s="37">
        <f t="shared" si="287"/>
        <v>4507.8</v>
      </c>
      <c r="Q1279" s="38">
        <f t="shared" si="277"/>
        <v>33.304042959215373</v>
      </c>
      <c r="R1279" s="35">
        <f t="shared" si="278"/>
        <v>0</v>
      </c>
      <c r="S1279" s="35">
        <f t="shared" si="279"/>
        <v>990.00000000000011</v>
      </c>
      <c r="T1279" s="139">
        <f t="shared" si="280"/>
        <v>7920.0000000000009</v>
      </c>
      <c r="U1279" s="35">
        <f t="shared" si="281"/>
        <v>99145.200000000012</v>
      </c>
      <c r="V1279" s="39" t="str">
        <f t="shared" si="282"/>
        <v>&lt;90 days</v>
      </c>
      <c r="W1279" s="39">
        <f t="shared" si="283"/>
        <v>2</v>
      </c>
      <c r="X1279" s="135" t="str">
        <f t="shared" si="284"/>
        <v>B</v>
      </c>
      <c r="Y1279" s="39">
        <f t="shared" si="285"/>
        <v>14</v>
      </c>
      <c r="Z1279" s="39">
        <f t="shared" si="286"/>
        <v>1724.4868700282502</v>
      </c>
      <c r="AA1279" s="119"/>
    </row>
    <row r="1280" spans="1:27" x14ac:dyDescent="0.25">
      <c r="A1280" s="34" t="s">
        <v>3255</v>
      </c>
      <c r="B1280" s="36" t="s">
        <v>1825</v>
      </c>
      <c r="C1280" s="166" t="s">
        <v>243</v>
      </c>
      <c r="D1280" s="166">
        <v>212</v>
      </c>
      <c r="E1280" s="166" t="s">
        <v>3599</v>
      </c>
      <c r="F1280" s="167" t="s">
        <v>3599</v>
      </c>
      <c r="G1280" s="36" t="s">
        <v>244</v>
      </c>
      <c r="H1280" s="36" t="s">
        <v>2370</v>
      </c>
      <c r="I1280" s="186">
        <v>2600</v>
      </c>
      <c r="J1280" s="168">
        <v>2154</v>
      </c>
      <c r="K1280" s="133">
        <v>3600</v>
      </c>
      <c r="L1280" s="150">
        <v>2.2000000000000002</v>
      </c>
      <c r="M1280" s="133">
        <v>0</v>
      </c>
      <c r="N1280" s="133">
        <v>900</v>
      </c>
      <c r="O1280" s="130">
        <v>44625</v>
      </c>
      <c r="P1280" s="37">
        <f t="shared" si="287"/>
        <v>4738.8</v>
      </c>
      <c r="Q1280" s="38">
        <f t="shared" si="277"/>
        <v>16.759327731092437</v>
      </c>
      <c r="R1280" s="35">
        <f t="shared" si="278"/>
        <v>0</v>
      </c>
      <c r="S1280" s="35">
        <f t="shared" si="279"/>
        <v>990.00000000000011</v>
      </c>
      <c r="T1280" s="139">
        <f t="shared" si="280"/>
        <v>7920.0000000000009</v>
      </c>
      <c r="U1280" s="35">
        <f t="shared" si="281"/>
        <v>98175.000000000015</v>
      </c>
      <c r="V1280" s="39" t="str">
        <f t="shared" si="282"/>
        <v>&lt;30 days</v>
      </c>
      <c r="W1280" s="39">
        <f t="shared" si="283"/>
        <v>2</v>
      </c>
      <c r="X1280" s="135" t="str">
        <f t="shared" si="284"/>
        <v>B</v>
      </c>
      <c r="Y1280" s="39">
        <f t="shared" si="285"/>
        <v>14</v>
      </c>
      <c r="Z1280" s="39">
        <f t="shared" si="286"/>
        <v>514.9428201929444</v>
      </c>
      <c r="AA1280" s="119"/>
    </row>
    <row r="1281" spans="1:27" x14ac:dyDescent="0.25">
      <c r="A1281" s="34" t="s">
        <v>3256</v>
      </c>
      <c r="B1281" s="36" t="s">
        <v>1826</v>
      </c>
      <c r="C1281" s="166" t="s">
        <v>197</v>
      </c>
      <c r="D1281" s="166">
        <v>212</v>
      </c>
      <c r="E1281" s="166" t="s">
        <v>3599</v>
      </c>
      <c r="F1281" s="167" t="s">
        <v>3599</v>
      </c>
      <c r="G1281" s="36" t="s">
        <v>249</v>
      </c>
      <c r="H1281" s="36" t="s">
        <v>249</v>
      </c>
      <c r="I1281" s="186" t="s">
        <v>197</v>
      </c>
      <c r="J1281" s="168">
        <v>951</v>
      </c>
      <c r="K1281" s="133">
        <v>0</v>
      </c>
      <c r="L1281" s="150">
        <v>2.96</v>
      </c>
      <c r="M1281" s="133">
        <v>0</v>
      </c>
      <c r="N1281" s="133">
        <v>0</v>
      </c>
      <c r="O1281" s="130">
        <v>16036</v>
      </c>
      <c r="P1281" s="37">
        <f t="shared" si="287"/>
        <v>2814.96</v>
      </c>
      <c r="Q1281" s="38">
        <f t="shared" si="277"/>
        <v>49.027812422050388</v>
      </c>
      <c r="R1281" s="35">
        <f t="shared" si="278"/>
        <v>0</v>
      </c>
      <c r="S1281" s="35">
        <f t="shared" si="279"/>
        <v>0</v>
      </c>
      <c r="T1281" s="139">
        <f t="shared" si="280"/>
        <v>0</v>
      </c>
      <c r="U1281" s="35">
        <f t="shared" si="281"/>
        <v>47466.559999999998</v>
      </c>
      <c r="V1281" s="39" t="str">
        <f t="shared" si="282"/>
        <v>&lt;90 days</v>
      </c>
      <c r="W1281" s="39">
        <f t="shared" si="283"/>
        <v>2</v>
      </c>
      <c r="X1281" s="135" t="str">
        <f t="shared" si="284"/>
        <v>B</v>
      </c>
      <c r="Y1281" s="39">
        <f t="shared" si="285"/>
        <v>14</v>
      </c>
      <c r="Z1281" s="39">
        <f t="shared" si="286"/>
        <v>1327.3536947655207</v>
      </c>
      <c r="AA1281" s="119"/>
    </row>
    <row r="1282" spans="1:27" x14ac:dyDescent="0.25">
      <c r="A1282" s="34" t="s">
        <v>3257</v>
      </c>
      <c r="B1282" s="36" t="s">
        <v>1827</v>
      </c>
      <c r="C1282" s="166" t="s">
        <v>197</v>
      </c>
      <c r="D1282" s="166">
        <v>212</v>
      </c>
      <c r="E1282" s="166" t="s">
        <v>3599</v>
      </c>
      <c r="F1282" s="167" t="s">
        <v>3599</v>
      </c>
      <c r="G1282" s="36" t="s">
        <v>249</v>
      </c>
      <c r="H1282" s="36" t="s">
        <v>249</v>
      </c>
      <c r="I1282" s="186" t="s">
        <v>197</v>
      </c>
      <c r="J1282" s="168">
        <v>467</v>
      </c>
      <c r="K1282" s="133">
        <v>0</v>
      </c>
      <c r="L1282" s="150">
        <v>3.5</v>
      </c>
      <c r="M1282" s="133">
        <v>0</v>
      </c>
      <c r="N1282" s="133">
        <v>0</v>
      </c>
      <c r="O1282" s="130">
        <v>16036</v>
      </c>
      <c r="P1282" s="37">
        <f t="shared" si="287"/>
        <v>1634.5</v>
      </c>
      <c r="Q1282" s="38">
        <f t="shared" ref="Q1282:Q1321" si="288">+IF(O1282=0,"",J1281/O1282*365)</f>
        <v>21.645984035919184</v>
      </c>
      <c r="R1282" s="35">
        <f t="shared" ref="R1282:R1320" si="289">+L1282*M1282</f>
        <v>0</v>
      </c>
      <c r="S1282" s="35">
        <f t="shared" ref="S1282:S1320" si="290">+L1282*N1282/2</f>
        <v>0</v>
      </c>
      <c r="T1282" s="139">
        <f t="shared" ref="T1282:T1320" si="291">+L1282*K1282</f>
        <v>0</v>
      </c>
      <c r="U1282" s="35">
        <f t="shared" ref="U1282:U1320" si="292">+L1282*O1282</f>
        <v>56126</v>
      </c>
      <c r="V1282" s="39" t="str">
        <f t="shared" ref="V1282:V1320" si="293">IF(G1282="Order specific",G1282,IF(O1282="","Not moving",IF(Q1282&lt;15,"&lt;15 days",IF(Q1282&lt;30,"&lt;30 days",IF(Q1282&lt;90,"&lt;90 days","&gt;90 days")))))</f>
        <v>&lt;30 days</v>
      </c>
      <c r="W1282" s="39">
        <f t="shared" ref="W1282:W1345" si="294">IF(G1282="Order specific",G1282,IF(U1282=0,4,IF(U1282&gt;PERCENTILE(U:U,0.9),1,IF(U1282&gt;PERCENTILE(U:U,0.6),2,3))))</f>
        <v>2</v>
      </c>
      <c r="X1282" s="135" t="str">
        <f t="shared" ref="X1282:X1345" si="295">IF(P1282=0,"D",IF(P1282&gt;PERCENTILE(P:P,0.9),"A",IF(P1282&gt;PERCENTILE(P:P,0.6),"B","C")))</f>
        <v>B</v>
      </c>
      <c r="Y1282" s="39">
        <f t="shared" ref="Y1282:Y1320" si="296">+IF(W1282="Order Specific","",IF(W1282=4,0,W1282*7+IF(I1282="Imported",14,0)))</f>
        <v>14</v>
      </c>
      <c r="Z1282" s="39">
        <f t="shared" ref="Z1282:Z1320" si="297">(IF(Y1282="",0,IF(Y1282=0,P1282,P1282-IF(Q1282&gt;Y1282,P1282/Q1282*Y1282,P1282))))*66%</f>
        <v>381.05258623222863</v>
      </c>
      <c r="AA1282" s="119"/>
    </row>
    <row r="1283" spans="1:27" x14ac:dyDescent="0.25">
      <c r="A1283" s="34" t="s">
        <v>3258</v>
      </c>
      <c r="B1283" s="36" t="s">
        <v>1828</v>
      </c>
      <c r="C1283" s="166" t="s">
        <v>197</v>
      </c>
      <c r="D1283" s="166">
        <v>212</v>
      </c>
      <c r="E1283" s="166" t="s">
        <v>3599</v>
      </c>
      <c r="F1283" s="167" t="s">
        <v>3599</v>
      </c>
      <c r="G1283" s="36" t="s">
        <v>249</v>
      </c>
      <c r="H1283" s="36" t="s">
        <v>249</v>
      </c>
      <c r="I1283" s="186" t="s">
        <v>197</v>
      </c>
      <c r="J1283" s="168">
        <v>352</v>
      </c>
      <c r="K1283" s="133">
        <v>0</v>
      </c>
      <c r="L1283" s="150">
        <v>4.8</v>
      </c>
      <c r="M1283" s="133">
        <v>0</v>
      </c>
      <c r="N1283" s="133">
        <v>0</v>
      </c>
      <c r="O1283" s="130">
        <v>16034</v>
      </c>
      <c r="P1283" s="37">
        <f t="shared" ref="P1283:P1320" si="298">+L1283*J1283</f>
        <v>1689.6</v>
      </c>
      <c r="Q1283" s="38">
        <f t="shared" si="288"/>
        <v>10.63084695023076</v>
      </c>
      <c r="R1283" s="35">
        <f t="shared" si="289"/>
        <v>0</v>
      </c>
      <c r="S1283" s="35">
        <f t="shared" si="290"/>
        <v>0</v>
      </c>
      <c r="T1283" s="139">
        <f t="shared" si="291"/>
        <v>0</v>
      </c>
      <c r="U1283" s="35">
        <f t="shared" si="292"/>
        <v>76963.199999999997</v>
      </c>
      <c r="V1283" s="39" t="str">
        <f t="shared" si="293"/>
        <v>&lt;15 days</v>
      </c>
      <c r="W1283" s="39">
        <f t="shared" si="294"/>
        <v>2</v>
      </c>
      <c r="X1283" s="135" t="str">
        <f t="shared" si="295"/>
        <v>B</v>
      </c>
      <c r="Y1283" s="39">
        <f t="shared" si="296"/>
        <v>14</v>
      </c>
      <c r="Z1283" s="39">
        <f t="shared" si="297"/>
        <v>0</v>
      </c>
      <c r="AA1283" s="119"/>
    </row>
    <row r="1284" spans="1:27" x14ac:dyDescent="0.25">
      <c r="A1284" s="34" t="s">
        <v>3259</v>
      </c>
      <c r="B1284" s="36" t="s">
        <v>1829</v>
      </c>
      <c r="C1284" s="166" t="s">
        <v>197</v>
      </c>
      <c r="D1284" s="166">
        <v>212</v>
      </c>
      <c r="E1284" s="166" t="s">
        <v>3599</v>
      </c>
      <c r="F1284" s="167" t="s">
        <v>3599</v>
      </c>
      <c r="G1284" s="36" t="s">
        <v>249</v>
      </c>
      <c r="H1284" s="36" t="s">
        <v>249</v>
      </c>
      <c r="I1284" s="186" t="s">
        <v>197</v>
      </c>
      <c r="J1284" s="168">
        <v>377</v>
      </c>
      <c r="K1284" s="133">
        <v>0</v>
      </c>
      <c r="L1284" s="150">
        <v>2.84</v>
      </c>
      <c r="M1284" s="133">
        <v>0</v>
      </c>
      <c r="N1284" s="133">
        <v>0</v>
      </c>
      <c r="O1284" s="130">
        <v>16036</v>
      </c>
      <c r="P1284" s="37">
        <f t="shared" si="298"/>
        <v>1070.6799999999998</v>
      </c>
      <c r="Q1284" s="38">
        <f t="shared" si="288"/>
        <v>8.0119730606136201</v>
      </c>
      <c r="R1284" s="35">
        <f t="shared" si="289"/>
        <v>0</v>
      </c>
      <c r="S1284" s="35">
        <f t="shared" si="290"/>
        <v>0</v>
      </c>
      <c r="T1284" s="139">
        <f t="shared" si="291"/>
        <v>0</v>
      </c>
      <c r="U1284" s="35">
        <f t="shared" si="292"/>
        <v>45542.239999999998</v>
      </c>
      <c r="V1284" s="39" t="str">
        <f t="shared" si="293"/>
        <v>&lt;15 days</v>
      </c>
      <c r="W1284" s="39">
        <f t="shared" si="294"/>
        <v>2</v>
      </c>
      <c r="X1284" s="135" t="str">
        <f t="shared" si="295"/>
        <v>B</v>
      </c>
      <c r="Y1284" s="39">
        <f t="shared" si="296"/>
        <v>14</v>
      </c>
      <c r="Z1284" s="39">
        <f t="shared" si="297"/>
        <v>0</v>
      </c>
      <c r="AA1284" s="119"/>
    </row>
    <row r="1285" spans="1:27" x14ac:dyDescent="0.25">
      <c r="A1285" s="34" t="s">
        <v>3260</v>
      </c>
      <c r="B1285" s="36" t="s">
        <v>1830</v>
      </c>
      <c r="C1285" s="166" t="s">
        <v>243</v>
      </c>
      <c r="D1285" s="166">
        <v>212</v>
      </c>
      <c r="E1285" s="166" t="s">
        <v>3599</v>
      </c>
      <c r="F1285" s="167" t="s">
        <v>3599</v>
      </c>
      <c r="G1285" s="36" t="s">
        <v>244</v>
      </c>
      <c r="H1285" s="36" t="s">
        <v>2370</v>
      </c>
      <c r="I1285" s="186">
        <v>2600</v>
      </c>
      <c r="J1285" s="168">
        <v>1060</v>
      </c>
      <c r="K1285" s="133">
        <v>900</v>
      </c>
      <c r="L1285" s="150">
        <v>2.2999999999999998</v>
      </c>
      <c r="M1285" s="133">
        <v>0</v>
      </c>
      <c r="N1285" s="133">
        <v>300</v>
      </c>
      <c r="O1285" s="130">
        <v>16029</v>
      </c>
      <c r="P1285" s="37">
        <f t="shared" si="298"/>
        <v>2438</v>
      </c>
      <c r="Q1285" s="38">
        <f t="shared" si="288"/>
        <v>8.5847526358475257</v>
      </c>
      <c r="R1285" s="35">
        <f t="shared" si="289"/>
        <v>0</v>
      </c>
      <c r="S1285" s="35">
        <f t="shared" si="290"/>
        <v>345</v>
      </c>
      <c r="T1285" s="139">
        <f t="shared" si="291"/>
        <v>2070</v>
      </c>
      <c r="U1285" s="35">
        <f t="shared" si="292"/>
        <v>36866.699999999997</v>
      </c>
      <c r="V1285" s="39" t="str">
        <f t="shared" si="293"/>
        <v>&lt;15 days</v>
      </c>
      <c r="W1285" s="39">
        <f t="shared" si="294"/>
        <v>2</v>
      </c>
      <c r="X1285" s="135" t="str">
        <f t="shared" si="295"/>
        <v>B</v>
      </c>
      <c r="Y1285" s="39">
        <f t="shared" si="296"/>
        <v>14</v>
      </c>
      <c r="Z1285" s="39">
        <f t="shared" si="297"/>
        <v>0</v>
      </c>
      <c r="AA1285" s="119"/>
    </row>
    <row r="1286" spans="1:27" x14ac:dyDescent="0.25">
      <c r="A1286" s="34" t="s">
        <v>3261</v>
      </c>
      <c r="B1286" s="36" t="s">
        <v>1831</v>
      </c>
      <c r="C1286" s="166" t="s">
        <v>197</v>
      </c>
      <c r="D1286" s="166">
        <v>212</v>
      </c>
      <c r="E1286" s="166" t="s">
        <v>3599</v>
      </c>
      <c r="F1286" s="167" t="s">
        <v>3599</v>
      </c>
      <c r="G1286" s="36" t="s">
        <v>249</v>
      </c>
      <c r="H1286" s="36" t="s">
        <v>249</v>
      </c>
      <c r="I1286" s="186" t="s">
        <v>197</v>
      </c>
      <c r="J1286" s="168">
        <v>152</v>
      </c>
      <c r="K1286" s="133">
        <v>0</v>
      </c>
      <c r="L1286" s="150">
        <v>1.64</v>
      </c>
      <c r="M1286" s="133">
        <v>0</v>
      </c>
      <c r="N1286" s="133">
        <v>0</v>
      </c>
      <c r="O1286" s="130">
        <v>708</v>
      </c>
      <c r="P1286" s="37">
        <f t="shared" si="298"/>
        <v>249.27999999999997</v>
      </c>
      <c r="Q1286" s="38">
        <f t="shared" si="288"/>
        <v>546.4689265536723</v>
      </c>
      <c r="R1286" s="35">
        <f t="shared" si="289"/>
        <v>0</v>
      </c>
      <c r="S1286" s="35">
        <f t="shared" si="290"/>
        <v>0</v>
      </c>
      <c r="T1286" s="139">
        <f t="shared" si="291"/>
        <v>0</v>
      </c>
      <c r="U1286" s="35">
        <f t="shared" si="292"/>
        <v>1161.1199999999999</v>
      </c>
      <c r="V1286" s="39" t="str">
        <f t="shared" si="293"/>
        <v>&gt;90 days</v>
      </c>
      <c r="W1286" s="39">
        <f t="shared" si="294"/>
        <v>3</v>
      </c>
      <c r="X1286" s="135" t="str">
        <f t="shared" si="295"/>
        <v>C</v>
      </c>
      <c r="Y1286" s="39">
        <f t="shared" si="296"/>
        <v>21</v>
      </c>
      <c r="Z1286" s="39">
        <f t="shared" si="297"/>
        <v>158.20235304626519</v>
      </c>
      <c r="AA1286" s="119"/>
    </row>
    <row r="1287" spans="1:27" x14ac:dyDescent="0.25">
      <c r="A1287" s="34" t="s">
        <v>3262</v>
      </c>
      <c r="B1287" s="36" t="s">
        <v>1832</v>
      </c>
      <c r="C1287" s="166" t="s">
        <v>197</v>
      </c>
      <c r="D1287" s="166">
        <v>212</v>
      </c>
      <c r="E1287" s="166" t="s">
        <v>3599</v>
      </c>
      <c r="F1287" s="167" t="s">
        <v>3599</v>
      </c>
      <c r="G1287" s="36" t="s">
        <v>249</v>
      </c>
      <c r="H1287" s="36" t="s">
        <v>249</v>
      </c>
      <c r="I1287" s="186" t="s">
        <v>197</v>
      </c>
      <c r="J1287" s="168">
        <v>226</v>
      </c>
      <c r="K1287" s="133">
        <v>0</v>
      </c>
      <c r="L1287" s="150">
        <v>1.58</v>
      </c>
      <c r="M1287" s="133">
        <v>0</v>
      </c>
      <c r="N1287" s="133">
        <v>0</v>
      </c>
      <c r="O1287" s="130">
        <v>3079</v>
      </c>
      <c r="P1287" s="37">
        <f t="shared" si="298"/>
        <v>357.08000000000004</v>
      </c>
      <c r="Q1287" s="38">
        <f t="shared" si="288"/>
        <v>18.018837284832738</v>
      </c>
      <c r="R1287" s="35">
        <f t="shared" si="289"/>
        <v>0</v>
      </c>
      <c r="S1287" s="35">
        <f t="shared" si="290"/>
        <v>0</v>
      </c>
      <c r="T1287" s="139">
        <f t="shared" si="291"/>
        <v>0</v>
      </c>
      <c r="U1287" s="35">
        <f t="shared" si="292"/>
        <v>4864.8200000000006</v>
      </c>
      <c r="V1287" s="39" t="str">
        <f t="shared" si="293"/>
        <v>&lt;30 days</v>
      </c>
      <c r="W1287" s="39">
        <f t="shared" si="294"/>
        <v>3</v>
      </c>
      <c r="X1287" s="135" t="str">
        <f t="shared" si="295"/>
        <v>C</v>
      </c>
      <c r="Y1287" s="39">
        <f t="shared" si="296"/>
        <v>21</v>
      </c>
      <c r="Z1287" s="39">
        <f t="shared" si="297"/>
        <v>0</v>
      </c>
      <c r="AA1287" s="119"/>
    </row>
    <row r="1288" spans="1:27" x14ac:dyDescent="0.25">
      <c r="A1288" s="34" t="s">
        <v>3263</v>
      </c>
      <c r="B1288" s="36" t="s">
        <v>1833</v>
      </c>
      <c r="C1288" s="166" t="s">
        <v>243</v>
      </c>
      <c r="D1288" s="166">
        <v>212</v>
      </c>
      <c r="E1288" s="166" t="s">
        <v>3599</v>
      </c>
      <c r="F1288" s="167" t="s">
        <v>3599</v>
      </c>
      <c r="G1288" s="36" t="s">
        <v>244</v>
      </c>
      <c r="H1288" s="36" t="s">
        <v>2370</v>
      </c>
      <c r="I1288" s="186">
        <v>2600</v>
      </c>
      <c r="J1288" s="168">
        <v>1332</v>
      </c>
      <c r="K1288" s="133">
        <v>2100</v>
      </c>
      <c r="L1288" s="150">
        <v>0.85</v>
      </c>
      <c r="M1288" s="133">
        <v>0</v>
      </c>
      <c r="N1288" s="133">
        <v>700</v>
      </c>
      <c r="O1288" s="130">
        <v>33450</v>
      </c>
      <c r="P1288" s="37">
        <f t="shared" si="298"/>
        <v>1132.2</v>
      </c>
      <c r="Q1288" s="38">
        <f t="shared" si="288"/>
        <v>2.4660687593423019</v>
      </c>
      <c r="R1288" s="35">
        <f t="shared" si="289"/>
        <v>0</v>
      </c>
      <c r="S1288" s="35">
        <f t="shared" si="290"/>
        <v>297.5</v>
      </c>
      <c r="T1288" s="139">
        <f t="shared" si="291"/>
        <v>1785</v>
      </c>
      <c r="U1288" s="35">
        <f t="shared" si="292"/>
        <v>28432.5</v>
      </c>
      <c r="V1288" s="39" t="str">
        <f t="shared" si="293"/>
        <v>&lt;15 days</v>
      </c>
      <c r="W1288" s="39">
        <f t="shared" si="294"/>
        <v>2</v>
      </c>
      <c r="X1288" s="135" t="str">
        <f t="shared" si="295"/>
        <v>B</v>
      </c>
      <c r="Y1288" s="39">
        <f t="shared" si="296"/>
        <v>14</v>
      </c>
      <c r="Z1288" s="39">
        <f t="shared" si="297"/>
        <v>0</v>
      </c>
      <c r="AA1288" s="119"/>
    </row>
    <row r="1289" spans="1:27" x14ac:dyDescent="0.25">
      <c r="A1289" s="34" t="s">
        <v>3264</v>
      </c>
      <c r="B1289" s="36" t="s">
        <v>1834</v>
      </c>
      <c r="C1289" s="166" t="s">
        <v>243</v>
      </c>
      <c r="D1289" s="166">
        <v>212</v>
      </c>
      <c r="E1289" s="166" t="s">
        <v>3599</v>
      </c>
      <c r="F1289" s="167" t="s">
        <v>3599</v>
      </c>
      <c r="G1289" s="36" t="s">
        <v>244</v>
      </c>
      <c r="H1289" s="36" t="s">
        <v>2370</v>
      </c>
      <c r="I1289" s="186">
        <v>2600</v>
      </c>
      <c r="J1289" s="168">
        <v>905</v>
      </c>
      <c r="K1289" s="133">
        <v>1200</v>
      </c>
      <c r="L1289" s="150">
        <v>0.61</v>
      </c>
      <c r="M1289" s="133">
        <v>0</v>
      </c>
      <c r="N1289" s="133">
        <v>200</v>
      </c>
      <c r="O1289" s="130">
        <v>597</v>
      </c>
      <c r="P1289" s="37">
        <f t="shared" si="298"/>
        <v>552.04999999999995</v>
      </c>
      <c r="Q1289" s="38">
        <f t="shared" si="288"/>
        <v>814.3718592964824</v>
      </c>
      <c r="R1289" s="35">
        <f t="shared" si="289"/>
        <v>0</v>
      </c>
      <c r="S1289" s="35">
        <f t="shared" si="290"/>
        <v>61</v>
      </c>
      <c r="T1289" s="139">
        <f t="shared" si="291"/>
        <v>732</v>
      </c>
      <c r="U1289" s="35">
        <f t="shared" si="292"/>
        <v>364.17</v>
      </c>
      <c r="V1289" s="39" t="str">
        <f t="shared" si="293"/>
        <v>&gt;90 days</v>
      </c>
      <c r="W1289" s="39">
        <f t="shared" si="294"/>
        <v>3</v>
      </c>
      <c r="X1289" s="135" t="str">
        <f t="shared" si="295"/>
        <v>C</v>
      </c>
      <c r="Y1289" s="39">
        <f t="shared" si="296"/>
        <v>21</v>
      </c>
      <c r="Z1289" s="39">
        <f t="shared" si="297"/>
        <v>354.95752186227321</v>
      </c>
      <c r="AA1289" s="119"/>
    </row>
    <row r="1290" spans="1:27" x14ac:dyDescent="0.25">
      <c r="A1290" s="34" t="s">
        <v>3265</v>
      </c>
      <c r="B1290" s="36" t="s">
        <v>1835</v>
      </c>
      <c r="C1290" s="166" t="s">
        <v>243</v>
      </c>
      <c r="D1290" s="166">
        <v>212</v>
      </c>
      <c r="E1290" s="166" t="s">
        <v>3599</v>
      </c>
      <c r="F1290" s="167" t="s">
        <v>3599</v>
      </c>
      <c r="G1290" s="36" t="s">
        <v>244</v>
      </c>
      <c r="H1290" s="36" t="s">
        <v>2370</v>
      </c>
      <c r="I1290" s="186">
        <v>2600</v>
      </c>
      <c r="J1290" s="168">
        <v>249</v>
      </c>
      <c r="K1290" s="133">
        <v>150</v>
      </c>
      <c r="L1290" s="150">
        <v>0.62</v>
      </c>
      <c r="M1290" s="133">
        <v>0</v>
      </c>
      <c r="N1290" s="133">
        <v>50</v>
      </c>
      <c r="O1290" s="130">
        <v>51</v>
      </c>
      <c r="P1290" s="37">
        <f t="shared" si="298"/>
        <v>154.38</v>
      </c>
      <c r="Q1290" s="38">
        <f t="shared" si="288"/>
        <v>6476.9607843137255</v>
      </c>
      <c r="R1290" s="35">
        <f t="shared" si="289"/>
        <v>0</v>
      </c>
      <c r="S1290" s="35">
        <f t="shared" si="290"/>
        <v>15.5</v>
      </c>
      <c r="T1290" s="139">
        <f t="shared" si="291"/>
        <v>93</v>
      </c>
      <c r="U1290" s="35">
        <f t="shared" si="292"/>
        <v>31.62</v>
      </c>
      <c r="V1290" s="39" t="str">
        <f t="shared" si="293"/>
        <v>&gt;90 days</v>
      </c>
      <c r="W1290" s="39">
        <f t="shared" si="294"/>
        <v>3</v>
      </c>
      <c r="X1290" s="135" t="str">
        <f t="shared" si="295"/>
        <v>C</v>
      </c>
      <c r="Y1290" s="39">
        <f t="shared" si="296"/>
        <v>21</v>
      </c>
      <c r="Z1290" s="39">
        <f t="shared" si="297"/>
        <v>101.56044339120562</v>
      </c>
      <c r="AA1290" s="119"/>
    </row>
    <row r="1291" spans="1:27" x14ac:dyDescent="0.25">
      <c r="A1291" s="34" t="s">
        <v>3266</v>
      </c>
      <c r="B1291" s="36" t="s">
        <v>1836</v>
      </c>
      <c r="C1291" s="166" t="s">
        <v>243</v>
      </c>
      <c r="D1291" s="166">
        <v>212</v>
      </c>
      <c r="E1291" s="166" t="s">
        <v>3599</v>
      </c>
      <c r="F1291" s="167" t="s">
        <v>3599</v>
      </c>
      <c r="G1291" s="36" t="s">
        <v>244</v>
      </c>
      <c r="H1291" s="36" t="s">
        <v>2370</v>
      </c>
      <c r="I1291" s="186">
        <v>2600</v>
      </c>
      <c r="J1291" s="168">
        <v>944</v>
      </c>
      <c r="K1291" s="133">
        <v>60000</v>
      </c>
      <c r="L1291" s="150">
        <v>0.69</v>
      </c>
      <c r="M1291" s="133">
        <v>0</v>
      </c>
      <c r="N1291" s="133">
        <v>12000</v>
      </c>
      <c r="O1291" s="130">
        <v>723288.79</v>
      </c>
      <c r="P1291" s="37">
        <f t="shared" si="298"/>
        <v>651.3599999999999</v>
      </c>
      <c r="Q1291" s="38">
        <f t="shared" si="288"/>
        <v>0.12565520336627917</v>
      </c>
      <c r="R1291" s="35">
        <f t="shared" si="289"/>
        <v>0</v>
      </c>
      <c r="S1291" s="35">
        <f t="shared" si="290"/>
        <v>4140</v>
      </c>
      <c r="T1291" s="139">
        <f t="shared" si="291"/>
        <v>41400</v>
      </c>
      <c r="U1291" s="35">
        <f t="shared" si="292"/>
        <v>499069.26509999996</v>
      </c>
      <c r="V1291" s="39" t="str">
        <f t="shared" si="293"/>
        <v>&lt;15 days</v>
      </c>
      <c r="W1291" s="39">
        <f t="shared" si="294"/>
        <v>1</v>
      </c>
      <c r="X1291" s="135" t="str">
        <f t="shared" si="295"/>
        <v>C</v>
      </c>
      <c r="Y1291" s="39">
        <f t="shared" si="296"/>
        <v>7</v>
      </c>
      <c r="Z1291" s="39">
        <f t="shared" si="297"/>
        <v>0</v>
      </c>
      <c r="AA1291" s="119"/>
    </row>
    <row r="1292" spans="1:27" x14ac:dyDescent="0.25">
      <c r="A1292" s="34" t="s">
        <v>3267</v>
      </c>
      <c r="B1292" s="36" t="s">
        <v>48</v>
      </c>
      <c r="C1292" s="166" t="s">
        <v>243</v>
      </c>
      <c r="D1292" s="166">
        <v>212</v>
      </c>
      <c r="E1292" s="166" t="s">
        <v>3599</v>
      </c>
      <c r="F1292" s="167" t="s">
        <v>3599</v>
      </c>
      <c r="G1292" s="36" t="s">
        <v>244</v>
      </c>
      <c r="H1292" s="36" t="s">
        <v>2370</v>
      </c>
      <c r="I1292" s="186">
        <v>2600</v>
      </c>
      <c r="J1292" s="168">
        <v>1566</v>
      </c>
      <c r="K1292" s="133">
        <v>1800</v>
      </c>
      <c r="L1292" s="150">
        <v>0.69</v>
      </c>
      <c r="M1292" s="133">
        <v>0</v>
      </c>
      <c r="N1292" s="133">
        <v>600</v>
      </c>
      <c r="O1292" s="130">
        <v>32550.49</v>
      </c>
      <c r="P1292" s="37">
        <f t="shared" si="298"/>
        <v>1080.54</v>
      </c>
      <c r="Q1292" s="38">
        <f t="shared" si="288"/>
        <v>10.585401325755772</v>
      </c>
      <c r="R1292" s="35">
        <f t="shared" si="289"/>
        <v>0</v>
      </c>
      <c r="S1292" s="35">
        <f t="shared" si="290"/>
        <v>206.99999999999997</v>
      </c>
      <c r="T1292" s="139">
        <f t="shared" si="291"/>
        <v>1242</v>
      </c>
      <c r="U1292" s="35">
        <f t="shared" si="292"/>
        <v>22459.838100000001</v>
      </c>
      <c r="V1292" s="39" t="str">
        <f t="shared" si="293"/>
        <v>&lt;15 days</v>
      </c>
      <c r="W1292" s="39">
        <f t="shared" si="294"/>
        <v>2</v>
      </c>
      <c r="X1292" s="135" t="str">
        <f t="shared" si="295"/>
        <v>B</v>
      </c>
      <c r="Y1292" s="39">
        <f t="shared" si="296"/>
        <v>14</v>
      </c>
      <c r="Z1292" s="39">
        <f t="shared" si="297"/>
        <v>0</v>
      </c>
      <c r="AA1292" s="119"/>
    </row>
    <row r="1293" spans="1:27" x14ac:dyDescent="0.25">
      <c r="A1293" s="34" t="s">
        <v>3268</v>
      </c>
      <c r="B1293" s="36" t="s">
        <v>1837</v>
      </c>
      <c r="C1293" s="166" t="s">
        <v>243</v>
      </c>
      <c r="D1293" s="166">
        <v>212</v>
      </c>
      <c r="E1293" s="166" t="s">
        <v>3599</v>
      </c>
      <c r="F1293" s="167" t="s">
        <v>3599</v>
      </c>
      <c r="G1293" s="36" t="s">
        <v>244</v>
      </c>
      <c r="H1293" s="36" t="s">
        <v>2370</v>
      </c>
      <c r="I1293" s="186">
        <v>2600</v>
      </c>
      <c r="J1293" s="168">
        <v>4984.92</v>
      </c>
      <c r="K1293" s="133">
        <v>800</v>
      </c>
      <c r="L1293" s="150">
        <v>0.69</v>
      </c>
      <c r="M1293" s="133">
        <v>0</v>
      </c>
      <c r="N1293" s="133">
        <v>200</v>
      </c>
      <c r="O1293" s="130">
        <v>11749.08</v>
      </c>
      <c r="P1293" s="37">
        <f t="shared" si="298"/>
        <v>3439.5947999999999</v>
      </c>
      <c r="Q1293" s="38">
        <f t="shared" si="288"/>
        <v>48.649766620024721</v>
      </c>
      <c r="R1293" s="35">
        <f t="shared" si="289"/>
        <v>0</v>
      </c>
      <c r="S1293" s="35">
        <f t="shared" si="290"/>
        <v>69</v>
      </c>
      <c r="T1293" s="139">
        <f t="shared" si="291"/>
        <v>552</v>
      </c>
      <c r="U1293" s="35">
        <f t="shared" si="292"/>
        <v>8106.8651999999993</v>
      </c>
      <c r="V1293" s="39" t="str">
        <f t="shared" si="293"/>
        <v>&lt;90 days</v>
      </c>
      <c r="W1293" s="39">
        <f t="shared" si="294"/>
        <v>3</v>
      </c>
      <c r="X1293" s="135" t="str">
        <f t="shared" si="295"/>
        <v>B</v>
      </c>
      <c r="Y1293" s="39">
        <f t="shared" si="296"/>
        <v>21</v>
      </c>
      <c r="Z1293" s="39">
        <f t="shared" si="297"/>
        <v>1290.2145285087804</v>
      </c>
      <c r="AA1293" s="119"/>
    </row>
    <row r="1294" spans="1:27" x14ac:dyDescent="0.25">
      <c r="A1294" s="34" t="s">
        <v>3269</v>
      </c>
      <c r="B1294" s="36" t="s">
        <v>69</v>
      </c>
      <c r="C1294" s="166" t="s">
        <v>197</v>
      </c>
      <c r="D1294" s="166">
        <v>212</v>
      </c>
      <c r="E1294" s="166" t="s">
        <v>3599</v>
      </c>
      <c r="F1294" s="167" t="s">
        <v>3599</v>
      </c>
      <c r="G1294" s="36" t="s">
        <v>249</v>
      </c>
      <c r="H1294" s="36" t="s">
        <v>249</v>
      </c>
      <c r="I1294" s="186" t="s">
        <v>197</v>
      </c>
      <c r="J1294" s="168">
        <v>42</v>
      </c>
      <c r="K1294" s="133">
        <v>0</v>
      </c>
      <c r="L1294" s="150">
        <v>2.4</v>
      </c>
      <c r="M1294" s="133">
        <v>0</v>
      </c>
      <c r="N1294" s="133">
        <v>0</v>
      </c>
      <c r="O1294" s="130">
        <v>24967</v>
      </c>
      <c r="P1294" s="37">
        <f t="shared" si="298"/>
        <v>100.8</v>
      </c>
      <c r="Q1294" s="38">
        <f t="shared" si="288"/>
        <v>72.876028357431807</v>
      </c>
      <c r="R1294" s="35">
        <f t="shared" si="289"/>
        <v>0</v>
      </c>
      <c r="S1294" s="35">
        <f t="shared" si="290"/>
        <v>0</v>
      </c>
      <c r="T1294" s="139">
        <f t="shared" si="291"/>
        <v>0</v>
      </c>
      <c r="U1294" s="35">
        <f t="shared" si="292"/>
        <v>59920.799999999996</v>
      </c>
      <c r="V1294" s="39" t="str">
        <f t="shared" si="293"/>
        <v>&lt;90 days</v>
      </c>
      <c r="W1294" s="39">
        <f t="shared" si="294"/>
        <v>2</v>
      </c>
      <c r="X1294" s="135" t="str">
        <f t="shared" si="295"/>
        <v>C</v>
      </c>
      <c r="Y1294" s="39">
        <f t="shared" si="296"/>
        <v>14</v>
      </c>
      <c r="Z1294" s="39">
        <f t="shared" si="297"/>
        <v>53.747501103547485</v>
      </c>
      <c r="AA1294" s="119"/>
    </row>
    <row r="1295" spans="1:27" x14ac:dyDescent="0.25">
      <c r="A1295" s="34" t="s">
        <v>3270</v>
      </c>
      <c r="B1295" s="36" t="s">
        <v>1838</v>
      </c>
      <c r="C1295" s="166" t="s">
        <v>1058</v>
      </c>
      <c r="D1295" s="166">
        <v>212</v>
      </c>
      <c r="E1295" s="165" t="s">
        <v>3599</v>
      </c>
      <c r="F1295" s="167" t="s">
        <v>3599</v>
      </c>
      <c r="G1295" s="36" t="s">
        <v>165</v>
      </c>
      <c r="H1295" s="36" t="s">
        <v>235</v>
      </c>
      <c r="I1295" s="186">
        <v>2100</v>
      </c>
      <c r="J1295" s="168">
        <v>4</v>
      </c>
      <c r="K1295" s="133">
        <v>0</v>
      </c>
      <c r="L1295" s="150">
        <v>67.84</v>
      </c>
      <c r="M1295" s="133">
        <v>0</v>
      </c>
      <c r="N1295" s="133">
        <v>0</v>
      </c>
      <c r="O1295" s="130">
        <v>58</v>
      </c>
      <c r="P1295" s="37">
        <f t="shared" si="298"/>
        <v>271.36</v>
      </c>
      <c r="Q1295" s="38">
        <f t="shared" si="288"/>
        <v>264.31034482758622</v>
      </c>
      <c r="R1295" s="35">
        <f t="shared" si="289"/>
        <v>0</v>
      </c>
      <c r="S1295" s="35">
        <f t="shared" si="290"/>
        <v>0</v>
      </c>
      <c r="T1295" s="139">
        <f t="shared" si="291"/>
        <v>0</v>
      </c>
      <c r="U1295" s="35">
        <f t="shared" si="292"/>
        <v>3934.7200000000003</v>
      </c>
      <c r="V1295" s="39" t="str">
        <f t="shared" si="293"/>
        <v>Order specific</v>
      </c>
      <c r="W1295" s="39" t="str">
        <f t="shared" si="294"/>
        <v>Order specific</v>
      </c>
      <c r="X1295" s="135" t="str">
        <f t="shared" si="295"/>
        <v>C</v>
      </c>
      <c r="Y1295" s="39" t="str">
        <f t="shared" si="296"/>
        <v/>
      </c>
      <c r="Z1295" s="39">
        <f t="shared" si="297"/>
        <v>0</v>
      </c>
      <c r="AA1295" s="119"/>
    </row>
    <row r="1296" spans="1:27" x14ac:dyDescent="0.25">
      <c r="A1296" s="34" t="s">
        <v>3271</v>
      </c>
      <c r="B1296" s="36" t="s">
        <v>1839</v>
      </c>
      <c r="C1296" s="166" t="s">
        <v>1058</v>
      </c>
      <c r="D1296" s="166">
        <v>212</v>
      </c>
      <c r="E1296" s="165" t="s">
        <v>3599</v>
      </c>
      <c r="F1296" s="167" t="s">
        <v>3599</v>
      </c>
      <c r="G1296" s="36" t="s">
        <v>165</v>
      </c>
      <c r="H1296" s="36" t="s">
        <v>235</v>
      </c>
      <c r="I1296" s="186">
        <v>2100</v>
      </c>
      <c r="J1296" s="168">
        <v>19</v>
      </c>
      <c r="K1296" s="133">
        <v>37</v>
      </c>
      <c r="L1296" s="150">
        <v>60.14</v>
      </c>
      <c r="M1296" s="133">
        <v>0</v>
      </c>
      <c r="N1296" s="133">
        <v>0</v>
      </c>
      <c r="O1296" s="130">
        <v>239</v>
      </c>
      <c r="P1296" s="37">
        <f t="shared" si="298"/>
        <v>1142.6600000000001</v>
      </c>
      <c r="Q1296" s="38">
        <f t="shared" si="288"/>
        <v>6.1087866108786608</v>
      </c>
      <c r="R1296" s="35">
        <f t="shared" si="289"/>
        <v>0</v>
      </c>
      <c r="S1296" s="35">
        <f t="shared" si="290"/>
        <v>0</v>
      </c>
      <c r="T1296" s="139">
        <f t="shared" si="291"/>
        <v>2225.1799999999998</v>
      </c>
      <c r="U1296" s="35">
        <f t="shared" si="292"/>
        <v>14373.460000000001</v>
      </c>
      <c r="V1296" s="39" t="str">
        <f t="shared" si="293"/>
        <v>Order specific</v>
      </c>
      <c r="W1296" s="39" t="str">
        <f t="shared" si="294"/>
        <v>Order specific</v>
      </c>
      <c r="X1296" s="135" t="str">
        <f t="shared" si="295"/>
        <v>B</v>
      </c>
      <c r="Y1296" s="39" t="str">
        <f t="shared" si="296"/>
        <v/>
      </c>
      <c r="Z1296" s="39">
        <f t="shared" si="297"/>
        <v>0</v>
      </c>
      <c r="AA1296" s="119"/>
    </row>
    <row r="1297" spans="1:27" x14ac:dyDescent="0.25">
      <c r="A1297" s="34" t="s">
        <v>3272</v>
      </c>
      <c r="B1297" s="36" t="s">
        <v>1840</v>
      </c>
      <c r="C1297" s="166" t="s">
        <v>1058</v>
      </c>
      <c r="D1297" s="166">
        <v>212</v>
      </c>
      <c r="E1297" s="165" t="s">
        <v>3599</v>
      </c>
      <c r="F1297" s="167" t="s">
        <v>3599</v>
      </c>
      <c r="G1297" s="36" t="s">
        <v>165</v>
      </c>
      <c r="H1297" s="36" t="s">
        <v>235</v>
      </c>
      <c r="I1297" s="186">
        <v>2100</v>
      </c>
      <c r="J1297" s="168">
        <v>5</v>
      </c>
      <c r="K1297" s="133">
        <v>5</v>
      </c>
      <c r="L1297" s="150">
        <v>46.97</v>
      </c>
      <c r="M1297" s="133">
        <v>0</v>
      </c>
      <c r="N1297" s="133">
        <v>0</v>
      </c>
      <c r="O1297" s="130">
        <v>46</v>
      </c>
      <c r="P1297" s="37">
        <f t="shared" si="298"/>
        <v>234.85</v>
      </c>
      <c r="Q1297" s="38">
        <f t="shared" si="288"/>
        <v>150.7608695652174</v>
      </c>
      <c r="R1297" s="35">
        <f t="shared" si="289"/>
        <v>0</v>
      </c>
      <c r="S1297" s="35">
        <f t="shared" si="290"/>
        <v>0</v>
      </c>
      <c r="T1297" s="139">
        <f t="shared" si="291"/>
        <v>234.85</v>
      </c>
      <c r="U1297" s="35">
        <f t="shared" si="292"/>
        <v>2160.62</v>
      </c>
      <c r="V1297" s="39" t="str">
        <f t="shared" si="293"/>
        <v>Order specific</v>
      </c>
      <c r="W1297" s="39" t="str">
        <f t="shared" si="294"/>
        <v>Order specific</v>
      </c>
      <c r="X1297" s="135" t="str">
        <f t="shared" si="295"/>
        <v>C</v>
      </c>
      <c r="Y1297" s="39" t="str">
        <f t="shared" si="296"/>
        <v/>
      </c>
      <c r="Z1297" s="39">
        <f t="shared" si="297"/>
        <v>0</v>
      </c>
      <c r="AA1297" s="119"/>
    </row>
    <row r="1298" spans="1:27" x14ac:dyDescent="0.25">
      <c r="A1298" s="34" t="s">
        <v>3273</v>
      </c>
      <c r="B1298" s="36" t="s">
        <v>1841</v>
      </c>
      <c r="C1298" s="166" t="s">
        <v>243</v>
      </c>
      <c r="D1298" s="166">
        <v>212</v>
      </c>
      <c r="E1298" s="166" t="s">
        <v>3599</v>
      </c>
      <c r="F1298" s="167" t="s">
        <v>3599</v>
      </c>
      <c r="G1298" s="36" t="s">
        <v>244</v>
      </c>
      <c r="H1298" s="36" t="s">
        <v>2370</v>
      </c>
      <c r="I1298" s="186">
        <v>2600</v>
      </c>
      <c r="J1298" s="168">
        <v>92</v>
      </c>
      <c r="K1298" s="133">
        <v>80</v>
      </c>
      <c r="L1298" s="150">
        <v>3.8</v>
      </c>
      <c r="M1298" s="133">
        <v>0</v>
      </c>
      <c r="N1298" s="133">
        <v>40</v>
      </c>
      <c r="O1298" s="130">
        <v>904</v>
      </c>
      <c r="P1298" s="37">
        <f t="shared" si="298"/>
        <v>349.59999999999997</v>
      </c>
      <c r="Q1298" s="38">
        <f t="shared" si="288"/>
        <v>2.0188053097345131</v>
      </c>
      <c r="R1298" s="35">
        <f t="shared" si="289"/>
        <v>0</v>
      </c>
      <c r="S1298" s="35">
        <f t="shared" si="290"/>
        <v>76</v>
      </c>
      <c r="T1298" s="139">
        <f t="shared" si="291"/>
        <v>304</v>
      </c>
      <c r="U1298" s="35">
        <f t="shared" si="292"/>
        <v>3435.2</v>
      </c>
      <c r="V1298" s="39" t="str">
        <f t="shared" si="293"/>
        <v>&lt;15 days</v>
      </c>
      <c r="W1298" s="39">
        <f t="shared" si="294"/>
        <v>3</v>
      </c>
      <c r="X1298" s="135" t="str">
        <f t="shared" si="295"/>
        <v>C</v>
      </c>
      <c r="Y1298" s="39">
        <f t="shared" si="296"/>
        <v>21</v>
      </c>
      <c r="Z1298" s="39">
        <f t="shared" si="297"/>
        <v>0</v>
      </c>
      <c r="AA1298" s="119"/>
    </row>
    <row r="1299" spans="1:27" x14ac:dyDescent="0.25">
      <c r="A1299" s="34" t="s">
        <v>3274</v>
      </c>
      <c r="B1299" s="36" t="s">
        <v>1842</v>
      </c>
      <c r="C1299" s="166" t="s">
        <v>243</v>
      </c>
      <c r="D1299" s="166">
        <v>212</v>
      </c>
      <c r="E1299" s="166" t="s">
        <v>3599</v>
      </c>
      <c r="F1299" s="167" t="s">
        <v>3599</v>
      </c>
      <c r="G1299" s="36" t="s">
        <v>244</v>
      </c>
      <c r="H1299" s="36" t="s">
        <v>2370</v>
      </c>
      <c r="I1299" s="186">
        <v>2600</v>
      </c>
      <c r="J1299" s="168">
        <v>52</v>
      </c>
      <c r="K1299" s="133">
        <v>200</v>
      </c>
      <c r="L1299" s="150">
        <v>5.12</v>
      </c>
      <c r="M1299" s="133">
        <v>0</v>
      </c>
      <c r="N1299" s="133">
        <v>40</v>
      </c>
      <c r="O1299" s="130">
        <v>816</v>
      </c>
      <c r="P1299" s="37">
        <f t="shared" si="298"/>
        <v>266.24</v>
      </c>
      <c r="Q1299" s="38">
        <f t="shared" si="288"/>
        <v>41.151960784313729</v>
      </c>
      <c r="R1299" s="35">
        <f t="shared" si="289"/>
        <v>0</v>
      </c>
      <c r="S1299" s="35">
        <f t="shared" si="290"/>
        <v>102.4</v>
      </c>
      <c r="T1299" s="139">
        <f t="shared" si="291"/>
        <v>1024</v>
      </c>
      <c r="U1299" s="35">
        <f t="shared" si="292"/>
        <v>4177.92</v>
      </c>
      <c r="V1299" s="39" t="str">
        <f t="shared" si="293"/>
        <v>&lt;90 days</v>
      </c>
      <c r="W1299" s="39">
        <f t="shared" si="294"/>
        <v>3</v>
      </c>
      <c r="X1299" s="135" t="str">
        <f t="shared" si="295"/>
        <v>C</v>
      </c>
      <c r="Y1299" s="39">
        <f t="shared" si="296"/>
        <v>21</v>
      </c>
      <c r="Z1299" s="39">
        <f t="shared" si="297"/>
        <v>86.048641143537836</v>
      </c>
      <c r="AA1299" s="119"/>
    </row>
    <row r="1300" spans="1:27" x14ac:dyDescent="0.25">
      <c r="A1300" s="34" t="s">
        <v>3275</v>
      </c>
      <c r="B1300" s="36" t="s">
        <v>1843</v>
      </c>
      <c r="C1300" s="166" t="s">
        <v>1058</v>
      </c>
      <c r="D1300" s="166">
        <v>212</v>
      </c>
      <c r="E1300" s="165" t="s">
        <v>3599</v>
      </c>
      <c r="F1300" s="167" t="s">
        <v>3599</v>
      </c>
      <c r="G1300" s="36" t="s">
        <v>165</v>
      </c>
      <c r="H1300" s="36" t="s">
        <v>235</v>
      </c>
      <c r="I1300" s="186">
        <v>2100</v>
      </c>
      <c r="J1300" s="168">
        <v>19</v>
      </c>
      <c r="K1300" s="133">
        <v>2</v>
      </c>
      <c r="L1300" s="150">
        <v>4.5599999999999996</v>
      </c>
      <c r="M1300" s="133">
        <v>0</v>
      </c>
      <c r="N1300" s="133">
        <v>0</v>
      </c>
      <c r="O1300" s="130">
        <v>75</v>
      </c>
      <c r="P1300" s="37">
        <f t="shared" si="298"/>
        <v>86.639999999999986</v>
      </c>
      <c r="Q1300" s="38">
        <f t="shared" si="288"/>
        <v>253.06666666666666</v>
      </c>
      <c r="R1300" s="35">
        <f t="shared" si="289"/>
        <v>0</v>
      </c>
      <c r="S1300" s="35">
        <f t="shared" si="290"/>
        <v>0</v>
      </c>
      <c r="T1300" s="139">
        <f t="shared" si="291"/>
        <v>9.1199999999999992</v>
      </c>
      <c r="U1300" s="35">
        <f t="shared" si="292"/>
        <v>341.99999999999994</v>
      </c>
      <c r="V1300" s="39" t="str">
        <f t="shared" si="293"/>
        <v>Order specific</v>
      </c>
      <c r="W1300" s="39" t="str">
        <f t="shared" si="294"/>
        <v>Order specific</v>
      </c>
      <c r="X1300" s="135" t="str">
        <f t="shared" si="295"/>
        <v>C</v>
      </c>
      <c r="Y1300" s="39" t="str">
        <f t="shared" si="296"/>
        <v/>
      </c>
      <c r="Z1300" s="39">
        <f t="shared" si="297"/>
        <v>0</v>
      </c>
      <c r="AA1300" s="119"/>
    </row>
    <row r="1301" spans="1:27" x14ac:dyDescent="0.25">
      <c r="A1301" s="34" t="s">
        <v>3276</v>
      </c>
      <c r="B1301" s="36" t="s">
        <v>1844</v>
      </c>
      <c r="C1301" s="166" t="s">
        <v>243</v>
      </c>
      <c r="D1301" s="166">
        <v>202</v>
      </c>
      <c r="E1301" s="166" t="s">
        <v>3599</v>
      </c>
      <c r="F1301" s="167" t="s">
        <v>3599</v>
      </c>
      <c r="G1301" s="36" t="s">
        <v>244</v>
      </c>
      <c r="H1301" s="36" t="s">
        <v>2370</v>
      </c>
      <c r="I1301" s="186">
        <v>2600</v>
      </c>
      <c r="J1301" s="168">
        <v>29</v>
      </c>
      <c r="K1301" s="133">
        <v>30</v>
      </c>
      <c r="L1301" s="150">
        <v>7</v>
      </c>
      <c r="M1301" s="133">
        <v>0</v>
      </c>
      <c r="N1301" s="133">
        <v>10</v>
      </c>
      <c r="O1301" s="130">
        <v>249</v>
      </c>
      <c r="P1301" s="37">
        <f t="shared" si="298"/>
        <v>203</v>
      </c>
      <c r="Q1301" s="38">
        <f t="shared" si="288"/>
        <v>27.851405622489963</v>
      </c>
      <c r="R1301" s="35">
        <f t="shared" si="289"/>
        <v>0</v>
      </c>
      <c r="S1301" s="35">
        <f t="shared" si="290"/>
        <v>35</v>
      </c>
      <c r="T1301" s="139">
        <f t="shared" si="291"/>
        <v>210</v>
      </c>
      <c r="U1301" s="35">
        <f t="shared" si="292"/>
        <v>1743</v>
      </c>
      <c r="V1301" s="39" t="str">
        <f t="shared" si="293"/>
        <v>&lt;30 days</v>
      </c>
      <c r="W1301" s="39">
        <f t="shared" si="294"/>
        <v>3</v>
      </c>
      <c r="X1301" s="135" t="str">
        <f t="shared" si="295"/>
        <v>C</v>
      </c>
      <c r="Y1301" s="39">
        <f t="shared" si="296"/>
        <v>21</v>
      </c>
      <c r="Z1301" s="39">
        <f t="shared" si="297"/>
        <v>32.958886806056256</v>
      </c>
      <c r="AA1301" s="119"/>
    </row>
    <row r="1302" spans="1:27" x14ac:dyDescent="0.25">
      <c r="A1302" s="34" t="s">
        <v>3277</v>
      </c>
      <c r="B1302" s="36" t="s">
        <v>1845</v>
      </c>
      <c r="C1302" s="166" t="s">
        <v>914</v>
      </c>
      <c r="D1302" s="166">
        <v>212</v>
      </c>
      <c r="E1302" s="165" t="s">
        <v>3599</v>
      </c>
      <c r="F1302" s="167" t="s">
        <v>3599</v>
      </c>
      <c r="G1302" s="36" t="s">
        <v>165</v>
      </c>
      <c r="H1302" s="36" t="s">
        <v>235</v>
      </c>
      <c r="I1302" s="186">
        <v>2100</v>
      </c>
      <c r="J1302" s="168">
        <v>1</v>
      </c>
      <c r="K1302" s="133">
        <v>0</v>
      </c>
      <c r="L1302" s="150">
        <v>4.34</v>
      </c>
      <c r="M1302" s="133">
        <v>0</v>
      </c>
      <c r="N1302" s="133">
        <v>0</v>
      </c>
      <c r="O1302" s="130">
        <v>23</v>
      </c>
      <c r="P1302" s="37">
        <f t="shared" si="298"/>
        <v>4.34</v>
      </c>
      <c r="Q1302" s="38">
        <f t="shared" si="288"/>
        <v>460.21739130434787</v>
      </c>
      <c r="R1302" s="35">
        <f t="shared" si="289"/>
        <v>0</v>
      </c>
      <c r="S1302" s="35">
        <f t="shared" si="290"/>
        <v>0</v>
      </c>
      <c r="T1302" s="139">
        <f t="shared" si="291"/>
        <v>0</v>
      </c>
      <c r="U1302" s="35">
        <f t="shared" si="292"/>
        <v>99.82</v>
      </c>
      <c r="V1302" s="39" t="str">
        <f t="shared" si="293"/>
        <v>Order specific</v>
      </c>
      <c r="W1302" s="39" t="str">
        <f t="shared" si="294"/>
        <v>Order specific</v>
      </c>
      <c r="X1302" s="135" t="str">
        <f t="shared" si="295"/>
        <v>C</v>
      </c>
      <c r="Y1302" s="39" t="str">
        <f t="shared" si="296"/>
        <v/>
      </c>
      <c r="Z1302" s="39">
        <f t="shared" si="297"/>
        <v>0</v>
      </c>
      <c r="AA1302" s="119"/>
    </row>
    <row r="1303" spans="1:27" x14ac:dyDescent="0.25">
      <c r="A1303" s="34" t="s">
        <v>3278</v>
      </c>
      <c r="B1303" s="36" t="s">
        <v>1846</v>
      </c>
      <c r="C1303" s="166" t="s">
        <v>914</v>
      </c>
      <c r="D1303" s="166">
        <v>212</v>
      </c>
      <c r="E1303" s="165" t="s">
        <v>3599</v>
      </c>
      <c r="F1303" s="167" t="s">
        <v>3599</v>
      </c>
      <c r="G1303" s="36" t="s">
        <v>165</v>
      </c>
      <c r="H1303" s="36" t="s">
        <v>235</v>
      </c>
      <c r="I1303" s="186">
        <v>2100</v>
      </c>
      <c r="J1303" s="168">
        <v>1</v>
      </c>
      <c r="K1303" s="133">
        <v>0</v>
      </c>
      <c r="L1303" s="150">
        <v>4.55</v>
      </c>
      <c r="M1303" s="133">
        <v>0</v>
      </c>
      <c r="N1303" s="133">
        <v>0</v>
      </c>
      <c r="O1303" s="130">
        <v>2</v>
      </c>
      <c r="P1303" s="37">
        <f t="shared" si="298"/>
        <v>4.55</v>
      </c>
      <c r="Q1303" s="38">
        <f t="shared" si="288"/>
        <v>182.5</v>
      </c>
      <c r="R1303" s="35">
        <f t="shared" si="289"/>
        <v>0</v>
      </c>
      <c r="S1303" s="35">
        <f t="shared" si="290"/>
        <v>0</v>
      </c>
      <c r="T1303" s="139">
        <f t="shared" si="291"/>
        <v>0</v>
      </c>
      <c r="U1303" s="35">
        <f t="shared" si="292"/>
        <v>9.1</v>
      </c>
      <c r="V1303" s="39" t="str">
        <f t="shared" si="293"/>
        <v>Order specific</v>
      </c>
      <c r="W1303" s="39" t="str">
        <f t="shared" si="294"/>
        <v>Order specific</v>
      </c>
      <c r="X1303" s="135" t="str">
        <f t="shared" si="295"/>
        <v>C</v>
      </c>
      <c r="Y1303" s="39" t="str">
        <f t="shared" si="296"/>
        <v/>
      </c>
      <c r="Z1303" s="39">
        <f t="shared" si="297"/>
        <v>0</v>
      </c>
      <c r="AA1303" s="119"/>
    </row>
    <row r="1304" spans="1:27" x14ac:dyDescent="0.25">
      <c r="A1304" s="34" t="s">
        <v>3279</v>
      </c>
      <c r="B1304" s="36" t="s">
        <v>1847</v>
      </c>
      <c r="C1304" s="166" t="s">
        <v>197</v>
      </c>
      <c r="D1304" s="166">
        <v>212</v>
      </c>
      <c r="E1304" s="166" t="s">
        <v>3599</v>
      </c>
      <c r="F1304" s="167" t="s">
        <v>3599</v>
      </c>
      <c r="G1304" s="36" t="s">
        <v>249</v>
      </c>
      <c r="H1304" s="36" t="s">
        <v>249</v>
      </c>
      <c r="I1304" s="186" t="s">
        <v>197</v>
      </c>
      <c r="J1304" s="168">
        <v>51</v>
      </c>
      <c r="K1304" s="133">
        <v>0</v>
      </c>
      <c r="L1304" s="150">
        <v>3.07</v>
      </c>
      <c r="M1304" s="133">
        <v>0</v>
      </c>
      <c r="N1304" s="133">
        <v>0</v>
      </c>
      <c r="O1304" s="130">
        <v>6</v>
      </c>
      <c r="P1304" s="37">
        <f t="shared" si="298"/>
        <v>156.57</v>
      </c>
      <c r="Q1304" s="38">
        <f t="shared" si="288"/>
        <v>60.833333333333329</v>
      </c>
      <c r="R1304" s="35">
        <f t="shared" si="289"/>
        <v>0</v>
      </c>
      <c r="S1304" s="35">
        <f t="shared" si="290"/>
        <v>0</v>
      </c>
      <c r="T1304" s="139">
        <f t="shared" si="291"/>
        <v>0</v>
      </c>
      <c r="U1304" s="35">
        <f t="shared" si="292"/>
        <v>18.419999999999998</v>
      </c>
      <c r="V1304" s="39" t="str">
        <f t="shared" si="293"/>
        <v>&lt;90 days</v>
      </c>
      <c r="W1304" s="39">
        <f t="shared" si="294"/>
        <v>3</v>
      </c>
      <c r="X1304" s="135" t="str">
        <f t="shared" si="295"/>
        <v>C</v>
      </c>
      <c r="Y1304" s="39">
        <f t="shared" si="296"/>
        <v>21</v>
      </c>
      <c r="Z1304" s="39">
        <f t="shared" si="297"/>
        <v>67.66397753424657</v>
      </c>
      <c r="AA1304" s="119"/>
    </row>
    <row r="1305" spans="1:27" x14ac:dyDescent="0.25">
      <c r="A1305" s="34" t="s">
        <v>3280</v>
      </c>
      <c r="B1305" s="36" t="s">
        <v>1848</v>
      </c>
      <c r="C1305" s="166" t="s">
        <v>197</v>
      </c>
      <c r="D1305" s="166">
        <v>212</v>
      </c>
      <c r="E1305" s="166" t="s">
        <v>3599</v>
      </c>
      <c r="F1305" s="167" t="s">
        <v>3599</v>
      </c>
      <c r="G1305" s="36" t="s">
        <v>249</v>
      </c>
      <c r="H1305" s="36" t="s">
        <v>249</v>
      </c>
      <c r="I1305" s="186" t="s">
        <v>197</v>
      </c>
      <c r="J1305" s="168">
        <v>6</v>
      </c>
      <c r="K1305" s="133">
        <v>0</v>
      </c>
      <c r="L1305" s="150">
        <v>23.17</v>
      </c>
      <c r="M1305" s="133">
        <v>0</v>
      </c>
      <c r="N1305" s="133">
        <v>0</v>
      </c>
      <c r="O1305" s="130">
        <v>4082</v>
      </c>
      <c r="P1305" s="37">
        <f t="shared" si="298"/>
        <v>139.02000000000001</v>
      </c>
      <c r="Q1305" s="38">
        <f t="shared" si="288"/>
        <v>4.5602645761881435</v>
      </c>
      <c r="R1305" s="35">
        <f t="shared" si="289"/>
        <v>0</v>
      </c>
      <c r="S1305" s="35">
        <f t="shared" si="290"/>
        <v>0</v>
      </c>
      <c r="T1305" s="139">
        <f t="shared" si="291"/>
        <v>0</v>
      </c>
      <c r="U1305" s="35">
        <f t="shared" si="292"/>
        <v>94579.94</v>
      </c>
      <c r="V1305" s="39" t="str">
        <f t="shared" si="293"/>
        <v>&lt;15 days</v>
      </c>
      <c r="W1305" s="39">
        <f t="shared" si="294"/>
        <v>2</v>
      </c>
      <c r="X1305" s="135" t="str">
        <f t="shared" si="295"/>
        <v>C</v>
      </c>
      <c r="Y1305" s="39">
        <f t="shared" si="296"/>
        <v>14</v>
      </c>
      <c r="Z1305" s="39">
        <f t="shared" si="297"/>
        <v>0</v>
      </c>
      <c r="AA1305" s="119"/>
    </row>
    <row r="1306" spans="1:27" x14ac:dyDescent="0.25">
      <c r="A1306" s="34" t="s">
        <v>3281</v>
      </c>
      <c r="B1306" s="36" t="s">
        <v>1849</v>
      </c>
      <c r="C1306" s="166" t="s">
        <v>197</v>
      </c>
      <c r="D1306" s="166">
        <v>212</v>
      </c>
      <c r="E1306" s="166" t="s">
        <v>3599</v>
      </c>
      <c r="F1306" s="167" t="s">
        <v>3599</v>
      </c>
      <c r="G1306" s="36" t="s">
        <v>249</v>
      </c>
      <c r="H1306" s="36" t="s">
        <v>249</v>
      </c>
      <c r="I1306" s="186" t="s">
        <v>197</v>
      </c>
      <c r="J1306" s="168">
        <v>6</v>
      </c>
      <c r="K1306" s="133">
        <v>0</v>
      </c>
      <c r="L1306" s="150">
        <v>23.17</v>
      </c>
      <c r="M1306" s="133">
        <v>0</v>
      </c>
      <c r="N1306" s="133">
        <v>0</v>
      </c>
      <c r="O1306" s="130">
        <v>4082</v>
      </c>
      <c r="P1306" s="37">
        <f t="shared" si="298"/>
        <v>139.02000000000001</v>
      </c>
      <c r="Q1306" s="38">
        <f t="shared" si="288"/>
        <v>0.53650171484566389</v>
      </c>
      <c r="R1306" s="35">
        <f t="shared" si="289"/>
        <v>0</v>
      </c>
      <c r="S1306" s="35">
        <f t="shared" si="290"/>
        <v>0</v>
      </c>
      <c r="T1306" s="139">
        <f t="shared" si="291"/>
        <v>0</v>
      </c>
      <c r="U1306" s="35">
        <f t="shared" si="292"/>
        <v>94579.94</v>
      </c>
      <c r="V1306" s="39" t="str">
        <f t="shared" si="293"/>
        <v>&lt;15 days</v>
      </c>
      <c r="W1306" s="39">
        <f t="shared" si="294"/>
        <v>2</v>
      </c>
      <c r="X1306" s="135" t="str">
        <f t="shared" si="295"/>
        <v>C</v>
      </c>
      <c r="Y1306" s="39">
        <f t="shared" si="296"/>
        <v>14</v>
      </c>
      <c r="Z1306" s="39">
        <f t="shared" si="297"/>
        <v>0</v>
      </c>
      <c r="AA1306" s="119"/>
    </row>
    <row r="1307" spans="1:27" x14ac:dyDescent="0.25">
      <c r="A1307" s="34" t="s">
        <v>3282</v>
      </c>
      <c r="B1307" s="36" t="s">
        <v>1850</v>
      </c>
      <c r="C1307" s="166" t="s">
        <v>1058</v>
      </c>
      <c r="D1307" s="166">
        <v>212</v>
      </c>
      <c r="E1307" s="165" t="s">
        <v>3599</v>
      </c>
      <c r="F1307" s="167" t="s">
        <v>3599</v>
      </c>
      <c r="G1307" s="36" t="s">
        <v>165</v>
      </c>
      <c r="H1307" s="36" t="s">
        <v>235</v>
      </c>
      <c r="I1307" s="186">
        <v>2100</v>
      </c>
      <c r="J1307" s="168">
        <v>38</v>
      </c>
      <c r="K1307" s="133">
        <v>0</v>
      </c>
      <c r="L1307" s="150">
        <v>373.26</v>
      </c>
      <c r="M1307" s="133">
        <v>0</v>
      </c>
      <c r="N1307" s="133">
        <v>0</v>
      </c>
      <c r="O1307" s="130">
        <v>85</v>
      </c>
      <c r="P1307" s="37">
        <f t="shared" si="298"/>
        <v>14183.88</v>
      </c>
      <c r="Q1307" s="38">
        <f t="shared" si="288"/>
        <v>25.764705882352942</v>
      </c>
      <c r="R1307" s="35">
        <f t="shared" si="289"/>
        <v>0</v>
      </c>
      <c r="S1307" s="35">
        <f t="shared" si="290"/>
        <v>0</v>
      </c>
      <c r="T1307" s="139">
        <f t="shared" si="291"/>
        <v>0</v>
      </c>
      <c r="U1307" s="35">
        <f t="shared" si="292"/>
        <v>31727.1</v>
      </c>
      <c r="V1307" s="39" t="str">
        <f t="shared" si="293"/>
        <v>Order specific</v>
      </c>
      <c r="W1307" s="39" t="str">
        <f t="shared" si="294"/>
        <v>Order specific</v>
      </c>
      <c r="X1307" s="135" t="str">
        <f t="shared" si="295"/>
        <v>A</v>
      </c>
      <c r="Y1307" s="39" t="str">
        <f t="shared" si="296"/>
        <v/>
      </c>
      <c r="Z1307" s="39">
        <f t="shared" si="297"/>
        <v>0</v>
      </c>
      <c r="AA1307" s="119"/>
    </row>
    <row r="1308" spans="1:27" x14ac:dyDescent="0.25">
      <c r="A1308" s="34" t="s">
        <v>3283</v>
      </c>
      <c r="B1308" s="36" t="s">
        <v>1851</v>
      </c>
      <c r="C1308" s="166" t="s">
        <v>1058</v>
      </c>
      <c r="D1308" s="166">
        <v>202</v>
      </c>
      <c r="E1308" s="165" t="s">
        <v>3599</v>
      </c>
      <c r="F1308" s="167" t="s">
        <v>3599</v>
      </c>
      <c r="G1308" s="36" t="s">
        <v>165</v>
      </c>
      <c r="H1308" s="36" t="s">
        <v>235</v>
      </c>
      <c r="I1308" s="186">
        <v>2100</v>
      </c>
      <c r="J1308" s="168">
        <v>27</v>
      </c>
      <c r="K1308" s="133">
        <v>0</v>
      </c>
      <c r="L1308" s="150">
        <v>42.68</v>
      </c>
      <c r="M1308" s="133">
        <v>0</v>
      </c>
      <c r="N1308" s="133">
        <v>0</v>
      </c>
      <c r="O1308" s="130">
        <v>107</v>
      </c>
      <c r="P1308" s="37">
        <f t="shared" si="298"/>
        <v>1152.3599999999999</v>
      </c>
      <c r="Q1308" s="38">
        <f t="shared" si="288"/>
        <v>129.62616822429905</v>
      </c>
      <c r="R1308" s="35">
        <f t="shared" si="289"/>
        <v>0</v>
      </c>
      <c r="S1308" s="35">
        <f t="shared" si="290"/>
        <v>0</v>
      </c>
      <c r="T1308" s="139">
        <f t="shared" si="291"/>
        <v>0</v>
      </c>
      <c r="U1308" s="35">
        <f t="shared" si="292"/>
        <v>4566.76</v>
      </c>
      <c r="V1308" s="39" t="str">
        <f t="shared" si="293"/>
        <v>Order specific</v>
      </c>
      <c r="W1308" s="39" t="str">
        <f t="shared" si="294"/>
        <v>Order specific</v>
      </c>
      <c r="X1308" s="135" t="str">
        <f t="shared" si="295"/>
        <v>B</v>
      </c>
      <c r="Y1308" s="39" t="str">
        <f t="shared" si="296"/>
        <v/>
      </c>
      <c r="Z1308" s="39">
        <f t="shared" si="297"/>
        <v>0</v>
      </c>
      <c r="AA1308" s="119"/>
    </row>
    <row r="1309" spans="1:27" x14ac:dyDescent="0.25">
      <c r="A1309" s="34" t="s">
        <v>3284</v>
      </c>
      <c r="B1309" s="36" t="s">
        <v>1852</v>
      </c>
      <c r="C1309" s="166" t="s">
        <v>197</v>
      </c>
      <c r="D1309" s="166">
        <v>212</v>
      </c>
      <c r="E1309" s="166" t="s">
        <v>3599</v>
      </c>
      <c r="F1309" s="167" t="s">
        <v>3599</v>
      </c>
      <c r="G1309" s="36" t="s">
        <v>249</v>
      </c>
      <c r="H1309" s="36" t="s">
        <v>249</v>
      </c>
      <c r="I1309" s="186" t="s">
        <v>197</v>
      </c>
      <c r="J1309" s="168">
        <v>22</v>
      </c>
      <c r="K1309" s="133">
        <v>0</v>
      </c>
      <c r="L1309" s="150">
        <v>5.55</v>
      </c>
      <c r="M1309" s="133">
        <v>0</v>
      </c>
      <c r="N1309" s="133">
        <v>0</v>
      </c>
      <c r="O1309" s="130">
        <v>0</v>
      </c>
      <c r="P1309" s="37">
        <f t="shared" si="298"/>
        <v>122.1</v>
      </c>
      <c r="Q1309" s="38" t="str">
        <f t="shared" si="288"/>
        <v/>
      </c>
      <c r="R1309" s="35">
        <f t="shared" si="289"/>
        <v>0</v>
      </c>
      <c r="S1309" s="35">
        <f t="shared" si="290"/>
        <v>0</v>
      </c>
      <c r="T1309" s="139">
        <f t="shared" si="291"/>
        <v>0</v>
      </c>
      <c r="U1309" s="35">
        <f t="shared" si="292"/>
        <v>0</v>
      </c>
      <c r="V1309" s="39" t="str">
        <f t="shared" si="293"/>
        <v>&gt;90 days</v>
      </c>
      <c r="W1309" s="39">
        <f t="shared" si="294"/>
        <v>4</v>
      </c>
      <c r="X1309" s="135" t="str">
        <f t="shared" si="295"/>
        <v>C</v>
      </c>
      <c r="Y1309" s="39">
        <f t="shared" si="296"/>
        <v>0</v>
      </c>
      <c r="Z1309" s="39">
        <f t="shared" si="297"/>
        <v>80.585999999999999</v>
      </c>
      <c r="AA1309" s="119"/>
    </row>
    <row r="1310" spans="1:27" x14ac:dyDescent="0.25">
      <c r="A1310" s="34" t="s">
        <v>3285</v>
      </c>
      <c r="B1310" s="36" t="s">
        <v>1853</v>
      </c>
      <c r="C1310" s="166" t="s">
        <v>243</v>
      </c>
      <c r="D1310" s="166">
        <v>212</v>
      </c>
      <c r="E1310" s="166" t="s">
        <v>3599</v>
      </c>
      <c r="F1310" s="167" t="s">
        <v>3599</v>
      </c>
      <c r="G1310" s="36" t="s">
        <v>244</v>
      </c>
      <c r="H1310" s="36" t="s">
        <v>2370</v>
      </c>
      <c r="I1310" s="186">
        <v>2600</v>
      </c>
      <c r="J1310" s="168">
        <v>170</v>
      </c>
      <c r="K1310" s="133">
        <v>0</v>
      </c>
      <c r="L1310" s="150">
        <v>5.98</v>
      </c>
      <c r="M1310" s="133">
        <v>0</v>
      </c>
      <c r="N1310" s="133">
        <v>150</v>
      </c>
      <c r="O1310" s="130">
        <v>7487</v>
      </c>
      <c r="P1310" s="37">
        <f t="shared" si="298"/>
        <v>1016.6</v>
      </c>
      <c r="Q1310" s="38">
        <f t="shared" si="288"/>
        <v>1.0725257112328037</v>
      </c>
      <c r="R1310" s="35">
        <f t="shared" si="289"/>
        <v>0</v>
      </c>
      <c r="S1310" s="35">
        <f t="shared" si="290"/>
        <v>448.50000000000006</v>
      </c>
      <c r="T1310" s="139">
        <f t="shared" si="291"/>
        <v>0</v>
      </c>
      <c r="U1310" s="35">
        <f t="shared" si="292"/>
        <v>44772.26</v>
      </c>
      <c r="V1310" s="39" t="str">
        <f t="shared" si="293"/>
        <v>&lt;15 days</v>
      </c>
      <c r="W1310" s="39">
        <f t="shared" si="294"/>
        <v>2</v>
      </c>
      <c r="X1310" s="135" t="str">
        <f t="shared" si="295"/>
        <v>B</v>
      </c>
      <c r="Y1310" s="39">
        <f t="shared" si="296"/>
        <v>14</v>
      </c>
      <c r="Z1310" s="39">
        <f t="shared" si="297"/>
        <v>0</v>
      </c>
      <c r="AA1310" s="119"/>
    </row>
    <row r="1311" spans="1:27" x14ac:dyDescent="0.25">
      <c r="A1311" s="34" t="s">
        <v>3286</v>
      </c>
      <c r="B1311" s="36" t="s">
        <v>1854</v>
      </c>
      <c r="C1311" s="166" t="s">
        <v>197</v>
      </c>
      <c r="D1311" s="166">
        <v>212</v>
      </c>
      <c r="E1311" s="166" t="s">
        <v>3599</v>
      </c>
      <c r="F1311" s="167" t="s">
        <v>3599</v>
      </c>
      <c r="G1311" s="36" t="s">
        <v>249</v>
      </c>
      <c r="H1311" s="36" t="s">
        <v>249</v>
      </c>
      <c r="I1311" s="186" t="s">
        <v>197</v>
      </c>
      <c r="J1311" s="168">
        <v>12</v>
      </c>
      <c r="K1311" s="133">
        <v>0</v>
      </c>
      <c r="L1311" s="150">
        <v>5.94</v>
      </c>
      <c r="M1311" s="133">
        <v>0</v>
      </c>
      <c r="N1311" s="133">
        <v>0</v>
      </c>
      <c r="O1311" s="130">
        <v>5116</v>
      </c>
      <c r="P1311" s="37">
        <f t="shared" si="298"/>
        <v>71.28</v>
      </c>
      <c r="Q1311" s="38">
        <f t="shared" si="288"/>
        <v>12.128616106333073</v>
      </c>
      <c r="R1311" s="35">
        <f t="shared" si="289"/>
        <v>0</v>
      </c>
      <c r="S1311" s="35">
        <f t="shared" si="290"/>
        <v>0</v>
      </c>
      <c r="T1311" s="139">
        <f t="shared" si="291"/>
        <v>0</v>
      </c>
      <c r="U1311" s="35">
        <f t="shared" si="292"/>
        <v>30389.040000000001</v>
      </c>
      <c r="V1311" s="39" t="str">
        <f t="shared" si="293"/>
        <v>&lt;15 days</v>
      </c>
      <c r="W1311" s="39">
        <f t="shared" si="294"/>
        <v>2</v>
      </c>
      <c r="X1311" s="135" t="str">
        <f t="shared" si="295"/>
        <v>C</v>
      </c>
      <c r="Y1311" s="39">
        <f t="shared" si="296"/>
        <v>14</v>
      </c>
      <c r="Z1311" s="39">
        <f t="shared" si="297"/>
        <v>0</v>
      </c>
      <c r="AA1311" s="119"/>
    </row>
    <row r="1312" spans="1:27" x14ac:dyDescent="0.25">
      <c r="A1312" s="34" t="s">
        <v>3287</v>
      </c>
      <c r="B1312" s="36" t="s">
        <v>1855</v>
      </c>
      <c r="C1312" s="166" t="s">
        <v>197</v>
      </c>
      <c r="D1312" s="166">
        <v>212</v>
      </c>
      <c r="E1312" s="166" t="s">
        <v>3599</v>
      </c>
      <c r="F1312" s="167" t="s">
        <v>3599</v>
      </c>
      <c r="G1312" s="36" t="s">
        <v>249</v>
      </c>
      <c r="H1312" s="36" t="s">
        <v>249</v>
      </c>
      <c r="I1312" s="186" t="s">
        <v>197</v>
      </c>
      <c r="J1312" s="168">
        <v>22</v>
      </c>
      <c r="K1312" s="133">
        <v>0</v>
      </c>
      <c r="L1312" s="150">
        <v>9.8000000000000007</v>
      </c>
      <c r="M1312" s="133">
        <v>0</v>
      </c>
      <c r="N1312" s="133">
        <v>0</v>
      </c>
      <c r="O1312" s="130">
        <v>0</v>
      </c>
      <c r="P1312" s="37">
        <f t="shared" si="298"/>
        <v>215.60000000000002</v>
      </c>
      <c r="Q1312" s="38" t="str">
        <f t="shared" si="288"/>
        <v/>
      </c>
      <c r="R1312" s="35">
        <f t="shared" si="289"/>
        <v>0</v>
      </c>
      <c r="S1312" s="35">
        <f t="shared" si="290"/>
        <v>0</v>
      </c>
      <c r="T1312" s="139">
        <f t="shared" si="291"/>
        <v>0</v>
      </c>
      <c r="U1312" s="35">
        <f t="shared" si="292"/>
        <v>0</v>
      </c>
      <c r="V1312" s="39" t="str">
        <f t="shared" si="293"/>
        <v>&gt;90 days</v>
      </c>
      <c r="W1312" s="39">
        <f t="shared" si="294"/>
        <v>4</v>
      </c>
      <c r="X1312" s="135" t="str">
        <f t="shared" si="295"/>
        <v>C</v>
      </c>
      <c r="Y1312" s="39">
        <f t="shared" si="296"/>
        <v>0</v>
      </c>
      <c r="Z1312" s="39">
        <f t="shared" si="297"/>
        <v>142.29600000000002</v>
      </c>
      <c r="AA1312" s="119"/>
    </row>
    <row r="1313" spans="1:27" x14ac:dyDescent="0.25">
      <c r="A1313" s="34" t="s">
        <v>3288</v>
      </c>
      <c r="B1313" s="36" t="s">
        <v>1856</v>
      </c>
      <c r="C1313" s="166" t="s">
        <v>914</v>
      </c>
      <c r="D1313" s="166">
        <v>202</v>
      </c>
      <c r="E1313" s="165" t="s">
        <v>3599</v>
      </c>
      <c r="F1313" s="167" t="s">
        <v>3599</v>
      </c>
      <c r="G1313" s="36" t="s">
        <v>165</v>
      </c>
      <c r="H1313" s="36" t="s">
        <v>235</v>
      </c>
      <c r="I1313" s="186">
        <v>2100</v>
      </c>
      <c r="J1313" s="168">
        <v>297</v>
      </c>
      <c r="K1313" s="133">
        <v>84</v>
      </c>
      <c r="L1313" s="150">
        <v>2.97</v>
      </c>
      <c r="M1313" s="133">
        <v>0</v>
      </c>
      <c r="N1313" s="133">
        <v>0</v>
      </c>
      <c r="O1313" s="130">
        <v>1710</v>
      </c>
      <c r="P1313" s="37">
        <f t="shared" si="298"/>
        <v>882.09</v>
      </c>
      <c r="Q1313" s="38">
        <f t="shared" si="288"/>
        <v>4.6959064327485383</v>
      </c>
      <c r="R1313" s="35">
        <f t="shared" si="289"/>
        <v>0</v>
      </c>
      <c r="S1313" s="35">
        <f t="shared" si="290"/>
        <v>0</v>
      </c>
      <c r="T1313" s="139">
        <f t="shared" si="291"/>
        <v>249.48000000000002</v>
      </c>
      <c r="U1313" s="35">
        <f t="shared" si="292"/>
        <v>5078.7000000000007</v>
      </c>
      <c r="V1313" s="39" t="str">
        <f t="shared" si="293"/>
        <v>Order specific</v>
      </c>
      <c r="W1313" s="39" t="str">
        <f t="shared" si="294"/>
        <v>Order specific</v>
      </c>
      <c r="X1313" s="135" t="str">
        <f t="shared" si="295"/>
        <v>C</v>
      </c>
      <c r="Y1313" s="39" t="str">
        <f t="shared" si="296"/>
        <v/>
      </c>
      <c r="Z1313" s="39">
        <f t="shared" si="297"/>
        <v>0</v>
      </c>
      <c r="AA1313" s="119"/>
    </row>
    <row r="1314" spans="1:27" x14ac:dyDescent="0.25">
      <c r="A1314" s="34" t="s">
        <v>3289</v>
      </c>
      <c r="B1314" s="36" t="s">
        <v>30</v>
      </c>
      <c r="C1314" s="166" t="s">
        <v>243</v>
      </c>
      <c r="D1314" s="166">
        <v>212</v>
      </c>
      <c r="E1314" s="166" t="s">
        <v>3599</v>
      </c>
      <c r="F1314" s="167" t="s">
        <v>3599</v>
      </c>
      <c r="G1314" s="36" t="s">
        <v>244</v>
      </c>
      <c r="H1314" s="36" t="s">
        <v>2370</v>
      </c>
      <c r="I1314" s="186">
        <v>2600</v>
      </c>
      <c r="J1314" s="168">
        <v>20</v>
      </c>
      <c r="K1314" s="133">
        <v>160</v>
      </c>
      <c r="L1314" s="150">
        <v>5.23</v>
      </c>
      <c r="M1314" s="133">
        <v>0</v>
      </c>
      <c r="N1314" s="133">
        <v>60</v>
      </c>
      <c r="O1314" s="130">
        <v>816</v>
      </c>
      <c r="P1314" s="37">
        <f t="shared" si="298"/>
        <v>104.60000000000001</v>
      </c>
      <c r="Q1314" s="38">
        <f t="shared" si="288"/>
        <v>132.84926470588235</v>
      </c>
      <c r="R1314" s="35">
        <f t="shared" si="289"/>
        <v>0</v>
      </c>
      <c r="S1314" s="35">
        <f t="shared" si="290"/>
        <v>156.9</v>
      </c>
      <c r="T1314" s="139">
        <f t="shared" si="291"/>
        <v>836.80000000000007</v>
      </c>
      <c r="U1314" s="35">
        <f t="shared" si="292"/>
        <v>4267.68</v>
      </c>
      <c r="V1314" s="39" t="str">
        <f t="shared" si="293"/>
        <v>&gt;90 days</v>
      </c>
      <c r="W1314" s="39">
        <f t="shared" si="294"/>
        <v>3</v>
      </c>
      <c r="X1314" s="135" t="str">
        <f t="shared" si="295"/>
        <v>C</v>
      </c>
      <c r="Y1314" s="39">
        <f t="shared" si="296"/>
        <v>21</v>
      </c>
      <c r="Z1314" s="39">
        <f t="shared" si="297"/>
        <v>58.123210958904117</v>
      </c>
      <c r="AA1314" s="119"/>
    </row>
    <row r="1315" spans="1:27" x14ac:dyDescent="0.25">
      <c r="A1315" s="34" t="s">
        <v>3290</v>
      </c>
      <c r="B1315" s="36" t="s">
        <v>1565</v>
      </c>
      <c r="C1315" s="166" t="s">
        <v>1058</v>
      </c>
      <c r="D1315" s="166">
        <v>212</v>
      </c>
      <c r="E1315" s="165" t="s">
        <v>3599</v>
      </c>
      <c r="F1315" s="167" t="s">
        <v>3599</v>
      </c>
      <c r="G1315" s="36" t="s">
        <v>165</v>
      </c>
      <c r="H1315" s="36" t="s">
        <v>235</v>
      </c>
      <c r="I1315" s="186">
        <v>2100</v>
      </c>
      <c r="J1315" s="168">
        <v>5</v>
      </c>
      <c r="K1315" s="133">
        <v>0</v>
      </c>
      <c r="L1315" s="150">
        <v>37.200000000000003</v>
      </c>
      <c r="M1315" s="133">
        <v>0</v>
      </c>
      <c r="N1315" s="133">
        <v>0</v>
      </c>
      <c r="O1315" s="130">
        <v>0</v>
      </c>
      <c r="P1315" s="37">
        <f t="shared" si="298"/>
        <v>186</v>
      </c>
      <c r="Q1315" s="38" t="str">
        <f t="shared" si="288"/>
        <v/>
      </c>
      <c r="R1315" s="35">
        <f t="shared" si="289"/>
        <v>0</v>
      </c>
      <c r="S1315" s="35">
        <f t="shared" si="290"/>
        <v>0</v>
      </c>
      <c r="T1315" s="139">
        <f t="shared" si="291"/>
        <v>0</v>
      </c>
      <c r="U1315" s="35">
        <f t="shared" si="292"/>
        <v>0</v>
      </c>
      <c r="V1315" s="39" t="str">
        <f t="shared" si="293"/>
        <v>Order specific</v>
      </c>
      <c r="W1315" s="39" t="str">
        <f t="shared" si="294"/>
        <v>Order specific</v>
      </c>
      <c r="X1315" s="135" t="str">
        <f t="shared" si="295"/>
        <v>C</v>
      </c>
      <c r="Y1315" s="39" t="str">
        <f t="shared" si="296"/>
        <v/>
      </c>
      <c r="Z1315" s="39">
        <f t="shared" si="297"/>
        <v>0</v>
      </c>
      <c r="AA1315" s="119"/>
    </row>
    <row r="1316" spans="1:27" x14ac:dyDescent="0.25">
      <c r="A1316" s="34" t="s">
        <v>3291</v>
      </c>
      <c r="B1316" s="36" t="s">
        <v>1857</v>
      </c>
      <c r="C1316" s="166" t="s">
        <v>1058</v>
      </c>
      <c r="D1316" s="166">
        <v>212</v>
      </c>
      <c r="E1316" s="165" t="s">
        <v>3599</v>
      </c>
      <c r="F1316" s="167" t="s">
        <v>3599</v>
      </c>
      <c r="G1316" s="36" t="s">
        <v>165</v>
      </c>
      <c r="H1316" s="36" t="s">
        <v>235</v>
      </c>
      <c r="I1316" s="186">
        <v>2100</v>
      </c>
      <c r="J1316" s="168">
        <v>1</v>
      </c>
      <c r="K1316" s="133">
        <v>17</v>
      </c>
      <c r="L1316" s="150">
        <v>463.98</v>
      </c>
      <c r="M1316" s="133">
        <v>5</v>
      </c>
      <c r="N1316" s="133">
        <v>0</v>
      </c>
      <c r="O1316" s="130">
        <v>147</v>
      </c>
      <c r="P1316" s="37">
        <f t="shared" si="298"/>
        <v>463.98</v>
      </c>
      <c r="Q1316" s="38">
        <f t="shared" si="288"/>
        <v>12.414965986394559</v>
      </c>
      <c r="R1316" s="35">
        <f t="shared" si="289"/>
        <v>2319.9</v>
      </c>
      <c r="S1316" s="35">
        <f t="shared" si="290"/>
        <v>0</v>
      </c>
      <c r="T1316" s="139">
        <f t="shared" si="291"/>
        <v>7887.66</v>
      </c>
      <c r="U1316" s="35">
        <f t="shared" si="292"/>
        <v>68205.06</v>
      </c>
      <c r="V1316" s="39" t="str">
        <f t="shared" si="293"/>
        <v>Order specific</v>
      </c>
      <c r="W1316" s="39" t="str">
        <f t="shared" si="294"/>
        <v>Order specific</v>
      </c>
      <c r="X1316" s="135" t="str">
        <f t="shared" si="295"/>
        <v>C</v>
      </c>
      <c r="Y1316" s="39" t="str">
        <f t="shared" si="296"/>
        <v/>
      </c>
      <c r="Z1316" s="39">
        <f t="shared" si="297"/>
        <v>0</v>
      </c>
      <c r="AA1316" s="119"/>
    </row>
    <row r="1317" spans="1:27" x14ac:dyDescent="0.25">
      <c r="A1317" s="34" t="s">
        <v>3292</v>
      </c>
      <c r="B1317" s="36" t="s">
        <v>1858</v>
      </c>
      <c r="C1317" s="166" t="s">
        <v>243</v>
      </c>
      <c r="D1317" s="166">
        <v>212</v>
      </c>
      <c r="E1317" s="166" t="s">
        <v>3599</v>
      </c>
      <c r="F1317" s="167" t="s">
        <v>3599</v>
      </c>
      <c r="G1317" s="36" t="s">
        <v>244</v>
      </c>
      <c r="H1317" s="36" t="s">
        <v>2370</v>
      </c>
      <c r="I1317" s="186">
        <v>2600</v>
      </c>
      <c r="J1317" s="168">
        <v>13</v>
      </c>
      <c r="K1317" s="133">
        <v>10</v>
      </c>
      <c r="L1317" s="150">
        <v>4.24</v>
      </c>
      <c r="M1317" s="133">
        <v>0</v>
      </c>
      <c r="N1317" s="133">
        <v>5</v>
      </c>
      <c r="O1317" s="130">
        <v>147</v>
      </c>
      <c r="P1317" s="37">
        <f t="shared" si="298"/>
        <v>55.120000000000005</v>
      </c>
      <c r="Q1317" s="38">
        <f t="shared" si="288"/>
        <v>2.4829931972789114</v>
      </c>
      <c r="R1317" s="35">
        <f t="shared" si="289"/>
        <v>0</v>
      </c>
      <c r="S1317" s="35">
        <f t="shared" si="290"/>
        <v>10.600000000000001</v>
      </c>
      <c r="T1317" s="139">
        <f t="shared" si="291"/>
        <v>42.400000000000006</v>
      </c>
      <c r="U1317" s="35">
        <f t="shared" si="292"/>
        <v>623.28000000000009</v>
      </c>
      <c r="V1317" s="39" t="str">
        <f t="shared" si="293"/>
        <v>&lt;15 days</v>
      </c>
      <c r="W1317" s="39">
        <f t="shared" si="294"/>
        <v>3</v>
      </c>
      <c r="X1317" s="135" t="str">
        <f t="shared" si="295"/>
        <v>C</v>
      </c>
      <c r="Y1317" s="39">
        <f t="shared" si="296"/>
        <v>21</v>
      </c>
      <c r="Z1317" s="39">
        <f t="shared" si="297"/>
        <v>0</v>
      </c>
      <c r="AA1317" s="119"/>
    </row>
    <row r="1318" spans="1:27" x14ac:dyDescent="0.25">
      <c r="A1318" s="34" t="s">
        <v>3293</v>
      </c>
      <c r="B1318" s="36" t="s">
        <v>1859</v>
      </c>
      <c r="C1318" s="166" t="s">
        <v>914</v>
      </c>
      <c r="D1318" s="166">
        <v>212</v>
      </c>
      <c r="E1318" s="165" t="s">
        <v>3599</v>
      </c>
      <c r="F1318" s="167" t="s">
        <v>3599</v>
      </c>
      <c r="G1318" s="36" t="s">
        <v>165</v>
      </c>
      <c r="H1318" s="36" t="s">
        <v>235</v>
      </c>
      <c r="I1318" s="186">
        <v>2100</v>
      </c>
      <c r="J1318" s="168">
        <v>40</v>
      </c>
      <c r="K1318" s="133">
        <v>0</v>
      </c>
      <c r="L1318" s="150">
        <v>8.85</v>
      </c>
      <c r="M1318" s="133">
        <v>0</v>
      </c>
      <c r="N1318" s="133">
        <v>0</v>
      </c>
      <c r="O1318" s="130">
        <v>1140</v>
      </c>
      <c r="P1318" s="37">
        <f t="shared" si="298"/>
        <v>354</v>
      </c>
      <c r="Q1318" s="38">
        <f t="shared" si="288"/>
        <v>4.1622807017543861</v>
      </c>
      <c r="R1318" s="35">
        <f t="shared" si="289"/>
        <v>0</v>
      </c>
      <c r="S1318" s="35">
        <f t="shared" si="290"/>
        <v>0</v>
      </c>
      <c r="T1318" s="139">
        <f t="shared" si="291"/>
        <v>0</v>
      </c>
      <c r="U1318" s="35">
        <f t="shared" si="292"/>
        <v>10089</v>
      </c>
      <c r="V1318" s="39" t="str">
        <f t="shared" si="293"/>
        <v>Order specific</v>
      </c>
      <c r="W1318" s="39" t="str">
        <f t="shared" si="294"/>
        <v>Order specific</v>
      </c>
      <c r="X1318" s="135" t="str">
        <f t="shared" si="295"/>
        <v>C</v>
      </c>
      <c r="Y1318" s="39" t="str">
        <f t="shared" si="296"/>
        <v/>
      </c>
      <c r="Z1318" s="39">
        <f t="shared" si="297"/>
        <v>0</v>
      </c>
      <c r="AA1318" s="119"/>
    </row>
    <row r="1319" spans="1:27" x14ac:dyDescent="0.25">
      <c r="A1319" s="34" t="s">
        <v>3294</v>
      </c>
      <c r="B1319" s="36" t="s">
        <v>1860</v>
      </c>
      <c r="C1319" s="166" t="s">
        <v>243</v>
      </c>
      <c r="D1319" s="166">
        <v>212</v>
      </c>
      <c r="E1319" s="166" t="s">
        <v>3599</v>
      </c>
      <c r="F1319" s="167" t="s">
        <v>3599</v>
      </c>
      <c r="G1319" s="36" t="s">
        <v>244</v>
      </c>
      <c r="H1319" s="36" t="s">
        <v>2370</v>
      </c>
      <c r="I1319" s="186">
        <v>2600</v>
      </c>
      <c r="J1319" s="168">
        <v>10</v>
      </c>
      <c r="K1319" s="133">
        <v>10</v>
      </c>
      <c r="L1319" s="150">
        <v>8.8699999999999992</v>
      </c>
      <c r="M1319" s="133">
        <v>0</v>
      </c>
      <c r="N1319" s="133">
        <v>5</v>
      </c>
      <c r="O1319" s="130">
        <v>147</v>
      </c>
      <c r="P1319" s="37">
        <f t="shared" si="298"/>
        <v>88.699999999999989</v>
      </c>
      <c r="Q1319" s="38">
        <f t="shared" si="288"/>
        <v>99.319727891156475</v>
      </c>
      <c r="R1319" s="35">
        <f t="shared" si="289"/>
        <v>0</v>
      </c>
      <c r="S1319" s="35">
        <f t="shared" si="290"/>
        <v>22.174999999999997</v>
      </c>
      <c r="T1319" s="139">
        <f t="shared" si="291"/>
        <v>88.699999999999989</v>
      </c>
      <c r="U1319" s="35">
        <f t="shared" si="292"/>
        <v>1303.8899999999999</v>
      </c>
      <c r="V1319" s="39" t="str">
        <f t="shared" si="293"/>
        <v>&gt;90 days</v>
      </c>
      <c r="W1319" s="39">
        <f t="shared" si="294"/>
        <v>3</v>
      </c>
      <c r="X1319" s="135" t="str">
        <f t="shared" si="295"/>
        <v>C</v>
      </c>
      <c r="Y1319" s="39">
        <f t="shared" si="296"/>
        <v>21</v>
      </c>
      <c r="Z1319" s="39">
        <f t="shared" si="297"/>
        <v>46.163975753424658</v>
      </c>
      <c r="AA1319" s="119"/>
    </row>
    <row r="1320" spans="1:27" x14ac:dyDescent="0.25">
      <c r="A1320" s="34" t="s">
        <v>3295</v>
      </c>
      <c r="B1320" s="36" t="s">
        <v>1861</v>
      </c>
      <c r="C1320" s="166" t="s">
        <v>1058</v>
      </c>
      <c r="D1320" s="166">
        <v>212</v>
      </c>
      <c r="E1320" s="165" t="s">
        <v>3599</v>
      </c>
      <c r="F1320" s="167" t="s">
        <v>3599</v>
      </c>
      <c r="G1320" s="36" t="s">
        <v>165</v>
      </c>
      <c r="H1320" s="36" t="s">
        <v>235</v>
      </c>
      <c r="I1320" s="186">
        <v>2100</v>
      </c>
      <c r="J1320" s="168">
        <v>26</v>
      </c>
      <c r="K1320" s="133">
        <v>0</v>
      </c>
      <c r="L1320" s="150">
        <v>66.88</v>
      </c>
      <c r="M1320" s="133">
        <v>0</v>
      </c>
      <c r="N1320" s="133">
        <v>0</v>
      </c>
      <c r="O1320" s="130">
        <v>0</v>
      </c>
      <c r="P1320" s="37">
        <f t="shared" si="298"/>
        <v>1738.8799999999999</v>
      </c>
      <c r="Q1320" s="38" t="str">
        <f t="shared" si="288"/>
        <v/>
      </c>
      <c r="R1320" s="35">
        <f t="shared" si="289"/>
        <v>0</v>
      </c>
      <c r="S1320" s="35">
        <f t="shared" si="290"/>
        <v>0</v>
      </c>
      <c r="T1320" s="139">
        <f t="shared" si="291"/>
        <v>0</v>
      </c>
      <c r="U1320" s="35">
        <f t="shared" si="292"/>
        <v>0</v>
      </c>
      <c r="V1320" s="39" t="str">
        <f t="shared" si="293"/>
        <v>Order specific</v>
      </c>
      <c r="W1320" s="39" t="str">
        <f t="shared" si="294"/>
        <v>Order specific</v>
      </c>
      <c r="X1320" s="135" t="str">
        <f t="shared" si="295"/>
        <v>B</v>
      </c>
      <c r="Y1320" s="39" t="str">
        <f t="shared" si="296"/>
        <v/>
      </c>
      <c r="Z1320" s="39">
        <f t="shared" si="297"/>
        <v>0</v>
      </c>
      <c r="AA1320" s="119"/>
    </row>
    <row r="1321" spans="1:27" x14ac:dyDescent="0.25">
      <c r="A1321" s="34" t="s">
        <v>3296</v>
      </c>
      <c r="B1321" s="36" t="s">
        <v>1862</v>
      </c>
      <c r="C1321" s="166" t="s">
        <v>1058</v>
      </c>
      <c r="D1321" s="166">
        <v>212</v>
      </c>
      <c r="E1321" s="165" t="s">
        <v>3599</v>
      </c>
      <c r="F1321" s="167" t="s">
        <v>3599</v>
      </c>
      <c r="G1321" s="36" t="s">
        <v>165</v>
      </c>
      <c r="H1321" s="36" t="s">
        <v>235</v>
      </c>
      <c r="I1321" s="186">
        <v>2100</v>
      </c>
      <c r="J1321" s="168">
        <v>10</v>
      </c>
      <c r="K1321" s="133">
        <v>0</v>
      </c>
      <c r="L1321" s="150">
        <v>67.8</v>
      </c>
      <c r="M1321" s="133">
        <v>0</v>
      </c>
      <c r="N1321" s="133">
        <v>0</v>
      </c>
      <c r="O1321" s="130">
        <v>0</v>
      </c>
      <c r="P1321" s="37">
        <f t="shared" ref="P1321:P1384" si="299">+L1321*J1321</f>
        <v>678</v>
      </c>
      <c r="Q1321" s="38" t="str">
        <f t="shared" si="288"/>
        <v/>
      </c>
      <c r="R1321" s="35">
        <f t="shared" ref="R1321:R1383" si="300">+L1321*M1321</f>
        <v>0</v>
      </c>
      <c r="S1321" s="35">
        <f t="shared" ref="S1321:S1383" si="301">+L1321*N1321/2</f>
        <v>0</v>
      </c>
      <c r="T1321" s="139">
        <f t="shared" ref="T1321:T1383" si="302">+L1321*K1321</f>
        <v>0</v>
      </c>
      <c r="U1321" s="35">
        <f t="shared" ref="U1321:U1383" si="303">+L1321*O1321</f>
        <v>0</v>
      </c>
      <c r="V1321" s="39" t="str">
        <f t="shared" ref="V1321:V1383" si="304">IF(G1321="Order specific",G1321,IF(O1321="","Not moving",IF(Q1321&lt;15,"&lt;15 days",IF(Q1321&lt;30,"&lt;30 days",IF(Q1321&lt;90,"&lt;90 days","&gt;90 days")))))</f>
        <v>Order specific</v>
      </c>
      <c r="W1321" s="39" t="str">
        <f t="shared" si="294"/>
        <v>Order specific</v>
      </c>
      <c r="X1321" s="135" t="str">
        <f t="shared" si="295"/>
        <v>C</v>
      </c>
      <c r="Y1321" s="39" t="str">
        <f t="shared" ref="Y1321:Y1383" si="305">+IF(W1321="Order Specific","",IF(W1321=4,0,W1321*7+IF(I1321="Imported",14,0)))</f>
        <v/>
      </c>
      <c r="Z1321" s="39">
        <f t="shared" ref="Z1321:Z1383" si="306">(IF(Y1321="",0,IF(Y1321=0,P1321,P1321-IF(Q1321&gt;Y1321,P1321/Q1321*Y1321,P1321))))*66%</f>
        <v>0</v>
      </c>
      <c r="AA1321" s="119"/>
    </row>
    <row r="1322" spans="1:27" x14ac:dyDescent="0.25">
      <c r="A1322" s="34" t="s">
        <v>3297</v>
      </c>
      <c r="B1322" s="36" t="s">
        <v>1863</v>
      </c>
      <c r="C1322" s="166" t="s">
        <v>243</v>
      </c>
      <c r="D1322" s="166">
        <v>212</v>
      </c>
      <c r="E1322" s="166" t="s">
        <v>3599</v>
      </c>
      <c r="F1322" s="167" t="s">
        <v>3599</v>
      </c>
      <c r="G1322" s="36" t="s">
        <v>244</v>
      </c>
      <c r="H1322" s="36" t="s">
        <v>2370</v>
      </c>
      <c r="I1322" s="186">
        <v>2600</v>
      </c>
      <c r="J1322" s="168">
        <v>48</v>
      </c>
      <c r="K1322" s="133">
        <v>60</v>
      </c>
      <c r="L1322" s="150">
        <v>5.91</v>
      </c>
      <c r="M1322" s="133">
        <v>0</v>
      </c>
      <c r="N1322" s="133">
        <v>30</v>
      </c>
      <c r="O1322" s="130">
        <v>882</v>
      </c>
      <c r="P1322" s="37">
        <f t="shared" si="299"/>
        <v>283.68</v>
      </c>
      <c r="Q1322" s="38">
        <f t="shared" ref="Q1322:Q1383" si="307">+IF(O1322=0,"",J1321/O1322*365)</f>
        <v>4.1383219954648522</v>
      </c>
      <c r="R1322" s="35">
        <f t="shared" si="300"/>
        <v>0</v>
      </c>
      <c r="S1322" s="35">
        <f t="shared" si="301"/>
        <v>88.65</v>
      </c>
      <c r="T1322" s="139">
        <f t="shared" si="302"/>
        <v>354.6</v>
      </c>
      <c r="U1322" s="35">
        <f t="shared" si="303"/>
        <v>5212.62</v>
      </c>
      <c r="V1322" s="39" t="str">
        <f t="shared" si="304"/>
        <v>&lt;15 days</v>
      </c>
      <c r="W1322" s="39">
        <f t="shared" si="294"/>
        <v>3</v>
      </c>
      <c r="X1322" s="135" t="str">
        <f t="shared" si="295"/>
        <v>C</v>
      </c>
      <c r="Y1322" s="39">
        <f t="shared" si="305"/>
        <v>21</v>
      </c>
      <c r="Z1322" s="39">
        <f t="shared" si="306"/>
        <v>0</v>
      </c>
      <c r="AA1322" s="119"/>
    </row>
    <row r="1323" spans="1:27" x14ac:dyDescent="0.25">
      <c r="A1323" s="34" t="s">
        <v>3298</v>
      </c>
      <c r="B1323" s="36" t="s">
        <v>1864</v>
      </c>
      <c r="C1323" s="166" t="s">
        <v>243</v>
      </c>
      <c r="D1323" s="166">
        <v>212</v>
      </c>
      <c r="E1323" s="166" t="s">
        <v>3599</v>
      </c>
      <c r="F1323" s="167" t="s">
        <v>3599</v>
      </c>
      <c r="G1323" s="36" t="s">
        <v>244</v>
      </c>
      <c r="H1323" s="36" t="s">
        <v>2370</v>
      </c>
      <c r="I1323" s="186">
        <v>2600</v>
      </c>
      <c r="J1323" s="168">
        <v>50</v>
      </c>
      <c r="K1323" s="133">
        <v>174</v>
      </c>
      <c r="L1323" s="150">
        <v>11.08</v>
      </c>
      <c r="M1323" s="133">
        <v>0</v>
      </c>
      <c r="N1323" s="133">
        <v>30</v>
      </c>
      <c r="O1323" s="130">
        <v>882</v>
      </c>
      <c r="P1323" s="37">
        <f t="shared" si="299"/>
        <v>554</v>
      </c>
      <c r="Q1323" s="38">
        <f t="shared" si="307"/>
        <v>19.863945578231291</v>
      </c>
      <c r="R1323" s="35">
        <f t="shared" si="300"/>
        <v>0</v>
      </c>
      <c r="S1323" s="35">
        <f t="shared" si="301"/>
        <v>166.2</v>
      </c>
      <c r="T1323" s="139">
        <f t="shared" si="302"/>
        <v>1927.92</v>
      </c>
      <c r="U1323" s="35">
        <f t="shared" si="303"/>
        <v>9772.56</v>
      </c>
      <c r="V1323" s="39" t="str">
        <f t="shared" si="304"/>
        <v>&lt;30 days</v>
      </c>
      <c r="W1323" s="39">
        <f t="shared" si="294"/>
        <v>3</v>
      </c>
      <c r="X1323" s="135" t="str">
        <f t="shared" si="295"/>
        <v>C</v>
      </c>
      <c r="Y1323" s="39">
        <f t="shared" si="305"/>
        <v>21</v>
      </c>
      <c r="Z1323" s="39">
        <f t="shared" si="306"/>
        <v>0</v>
      </c>
      <c r="AA1323" s="119"/>
    </row>
    <row r="1324" spans="1:27" x14ac:dyDescent="0.25">
      <c r="A1324" s="34" t="s">
        <v>3299</v>
      </c>
      <c r="B1324" s="36" t="s">
        <v>1865</v>
      </c>
      <c r="C1324" s="166" t="s">
        <v>243</v>
      </c>
      <c r="D1324" s="166">
        <v>212</v>
      </c>
      <c r="E1324" s="166" t="s">
        <v>3599</v>
      </c>
      <c r="F1324" s="167" t="s">
        <v>3599</v>
      </c>
      <c r="G1324" s="36" t="s">
        <v>244</v>
      </c>
      <c r="H1324" s="36" t="s">
        <v>2370</v>
      </c>
      <c r="I1324" s="186">
        <v>2600</v>
      </c>
      <c r="J1324" s="168">
        <v>8</v>
      </c>
      <c r="K1324" s="133">
        <v>14</v>
      </c>
      <c r="L1324" s="150">
        <v>4.53</v>
      </c>
      <c r="M1324" s="133">
        <v>0</v>
      </c>
      <c r="N1324" s="133">
        <v>5</v>
      </c>
      <c r="O1324" s="130">
        <v>148</v>
      </c>
      <c r="P1324" s="37">
        <f t="shared" si="299"/>
        <v>36.24</v>
      </c>
      <c r="Q1324" s="38">
        <f t="shared" si="307"/>
        <v>123.31081081081081</v>
      </c>
      <c r="R1324" s="35">
        <f t="shared" si="300"/>
        <v>0</v>
      </c>
      <c r="S1324" s="35">
        <f t="shared" si="301"/>
        <v>11.325000000000001</v>
      </c>
      <c r="T1324" s="139">
        <f t="shared" si="302"/>
        <v>63.42</v>
      </c>
      <c r="U1324" s="35">
        <f t="shared" si="303"/>
        <v>670.44</v>
      </c>
      <c r="V1324" s="39" t="str">
        <f t="shared" si="304"/>
        <v>&gt;90 days</v>
      </c>
      <c r="W1324" s="39">
        <f t="shared" si="294"/>
        <v>3</v>
      </c>
      <c r="X1324" s="135" t="str">
        <f t="shared" si="295"/>
        <v>C</v>
      </c>
      <c r="Y1324" s="39">
        <f t="shared" si="305"/>
        <v>21</v>
      </c>
      <c r="Z1324" s="39">
        <f t="shared" si="306"/>
        <v>19.845063715068495</v>
      </c>
      <c r="AA1324" s="119"/>
    </row>
    <row r="1325" spans="1:27" x14ac:dyDescent="0.25">
      <c r="A1325" s="34" t="s">
        <v>3300</v>
      </c>
      <c r="B1325" s="36" t="s">
        <v>1866</v>
      </c>
      <c r="C1325" s="166" t="s">
        <v>1058</v>
      </c>
      <c r="D1325" s="166">
        <v>212</v>
      </c>
      <c r="E1325" s="165" t="s">
        <v>3599</v>
      </c>
      <c r="F1325" s="167" t="s">
        <v>3599</v>
      </c>
      <c r="G1325" s="36" t="s">
        <v>165</v>
      </c>
      <c r="H1325" s="36" t="s">
        <v>235</v>
      </c>
      <c r="I1325" s="186">
        <v>2100</v>
      </c>
      <c r="J1325" s="168">
        <v>110</v>
      </c>
      <c r="K1325" s="133">
        <v>0</v>
      </c>
      <c r="L1325" s="150">
        <v>31.95</v>
      </c>
      <c r="M1325" s="133">
        <v>0</v>
      </c>
      <c r="N1325" s="133">
        <v>0</v>
      </c>
      <c r="O1325" s="130">
        <v>0</v>
      </c>
      <c r="P1325" s="37">
        <f t="shared" si="299"/>
        <v>3514.5</v>
      </c>
      <c r="Q1325" s="38" t="str">
        <f t="shared" si="307"/>
        <v/>
      </c>
      <c r="R1325" s="35">
        <f t="shared" si="300"/>
        <v>0</v>
      </c>
      <c r="S1325" s="35">
        <f t="shared" si="301"/>
        <v>0</v>
      </c>
      <c r="T1325" s="139">
        <f t="shared" si="302"/>
        <v>0</v>
      </c>
      <c r="U1325" s="35">
        <f t="shared" si="303"/>
        <v>0</v>
      </c>
      <c r="V1325" s="39" t="str">
        <f t="shared" si="304"/>
        <v>Order specific</v>
      </c>
      <c r="W1325" s="39" t="str">
        <f t="shared" si="294"/>
        <v>Order specific</v>
      </c>
      <c r="X1325" s="135" t="str">
        <f t="shared" si="295"/>
        <v>B</v>
      </c>
      <c r="Y1325" s="39" t="str">
        <f t="shared" si="305"/>
        <v/>
      </c>
      <c r="Z1325" s="39">
        <f t="shared" si="306"/>
        <v>0</v>
      </c>
      <c r="AA1325" s="119"/>
    </row>
    <row r="1326" spans="1:27" x14ac:dyDescent="0.25">
      <c r="A1326" s="34" t="s">
        <v>3301</v>
      </c>
      <c r="B1326" s="36" t="s">
        <v>1867</v>
      </c>
      <c r="C1326" s="166" t="s">
        <v>1058</v>
      </c>
      <c r="D1326" s="166">
        <v>212</v>
      </c>
      <c r="E1326" s="165" t="s">
        <v>3599</v>
      </c>
      <c r="F1326" s="167" t="s">
        <v>3599</v>
      </c>
      <c r="G1326" s="36" t="s">
        <v>165</v>
      </c>
      <c r="H1326" s="36" t="s">
        <v>235</v>
      </c>
      <c r="I1326" s="186">
        <v>2100</v>
      </c>
      <c r="J1326" s="168">
        <v>2</v>
      </c>
      <c r="K1326" s="133">
        <v>1</v>
      </c>
      <c r="L1326" s="150">
        <v>113.93</v>
      </c>
      <c r="M1326" s="133">
        <v>0</v>
      </c>
      <c r="N1326" s="133">
        <v>0</v>
      </c>
      <c r="O1326" s="130">
        <v>0</v>
      </c>
      <c r="P1326" s="37">
        <f t="shared" si="299"/>
        <v>227.86</v>
      </c>
      <c r="Q1326" s="38" t="str">
        <f t="shared" si="307"/>
        <v/>
      </c>
      <c r="R1326" s="35">
        <f t="shared" si="300"/>
        <v>0</v>
      </c>
      <c r="S1326" s="35">
        <f t="shared" si="301"/>
        <v>0</v>
      </c>
      <c r="T1326" s="139">
        <f t="shared" si="302"/>
        <v>113.93</v>
      </c>
      <c r="U1326" s="35">
        <f t="shared" si="303"/>
        <v>0</v>
      </c>
      <c r="V1326" s="39" t="str">
        <f t="shared" si="304"/>
        <v>Order specific</v>
      </c>
      <c r="W1326" s="39" t="str">
        <f t="shared" si="294"/>
        <v>Order specific</v>
      </c>
      <c r="X1326" s="135" t="str">
        <f t="shared" si="295"/>
        <v>C</v>
      </c>
      <c r="Y1326" s="39" t="str">
        <f t="shared" si="305"/>
        <v/>
      </c>
      <c r="Z1326" s="39">
        <f t="shared" si="306"/>
        <v>0</v>
      </c>
      <c r="AA1326" s="119"/>
    </row>
    <row r="1327" spans="1:27" x14ac:dyDescent="0.25">
      <c r="A1327" s="34" t="s">
        <v>3302</v>
      </c>
      <c r="B1327" s="36" t="s">
        <v>1868</v>
      </c>
      <c r="C1327" s="166" t="s">
        <v>1058</v>
      </c>
      <c r="D1327" s="166">
        <v>212</v>
      </c>
      <c r="E1327" s="165" t="s">
        <v>3599</v>
      </c>
      <c r="F1327" s="167" t="s">
        <v>3599</v>
      </c>
      <c r="G1327" s="36" t="s">
        <v>165</v>
      </c>
      <c r="H1327" s="36" t="s">
        <v>235</v>
      </c>
      <c r="I1327" s="186">
        <v>2100</v>
      </c>
      <c r="J1327" s="168">
        <v>1</v>
      </c>
      <c r="K1327" s="133">
        <v>17</v>
      </c>
      <c r="L1327" s="150">
        <v>81.709999999999994</v>
      </c>
      <c r="M1327" s="133">
        <v>0</v>
      </c>
      <c r="N1327" s="133">
        <v>0</v>
      </c>
      <c r="O1327" s="130">
        <v>147</v>
      </c>
      <c r="P1327" s="37">
        <f t="shared" si="299"/>
        <v>81.709999999999994</v>
      </c>
      <c r="Q1327" s="38">
        <f t="shared" si="307"/>
        <v>4.9659863945578229</v>
      </c>
      <c r="R1327" s="35">
        <f t="shared" si="300"/>
        <v>0</v>
      </c>
      <c r="S1327" s="35">
        <f t="shared" si="301"/>
        <v>0</v>
      </c>
      <c r="T1327" s="139">
        <f t="shared" si="302"/>
        <v>1389.07</v>
      </c>
      <c r="U1327" s="35">
        <f t="shared" si="303"/>
        <v>12011.369999999999</v>
      </c>
      <c r="V1327" s="39" t="str">
        <f t="shared" si="304"/>
        <v>Order specific</v>
      </c>
      <c r="W1327" s="39" t="str">
        <f t="shared" si="294"/>
        <v>Order specific</v>
      </c>
      <c r="X1327" s="135" t="str">
        <f t="shared" si="295"/>
        <v>C</v>
      </c>
      <c r="Y1327" s="39" t="str">
        <f t="shared" si="305"/>
        <v/>
      </c>
      <c r="Z1327" s="39">
        <f t="shared" si="306"/>
        <v>0</v>
      </c>
      <c r="AA1327" s="119"/>
    </row>
    <row r="1328" spans="1:27" x14ac:dyDescent="0.25">
      <c r="A1328" s="34" t="s">
        <v>3303</v>
      </c>
      <c r="B1328" s="36" t="s">
        <v>1869</v>
      </c>
      <c r="C1328" s="166" t="s">
        <v>1058</v>
      </c>
      <c r="D1328" s="166">
        <v>212</v>
      </c>
      <c r="E1328" s="165" t="s">
        <v>3599</v>
      </c>
      <c r="F1328" s="167" t="s">
        <v>3599</v>
      </c>
      <c r="G1328" s="36" t="s">
        <v>165</v>
      </c>
      <c r="H1328" s="36" t="s">
        <v>235</v>
      </c>
      <c r="I1328" s="186">
        <v>2100</v>
      </c>
      <c r="J1328" s="168">
        <v>6</v>
      </c>
      <c r="K1328" s="133">
        <v>0</v>
      </c>
      <c r="L1328" s="150">
        <v>138.83000000000001</v>
      </c>
      <c r="M1328" s="133">
        <v>0</v>
      </c>
      <c r="N1328" s="133">
        <v>0</v>
      </c>
      <c r="O1328" s="130">
        <v>0</v>
      </c>
      <c r="P1328" s="37">
        <f t="shared" si="299"/>
        <v>832.98</v>
      </c>
      <c r="Q1328" s="38" t="str">
        <f t="shared" si="307"/>
        <v/>
      </c>
      <c r="R1328" s="35">
        <f t="shared" si="300"/>
        <v>0</v>
      </c>
      <c r="S1328" s="35">
        <f t="shared" si="301"/>
        <v>0</v>
      </c>
      <c r="T1328" s="139">
        <f t="shared" si="302"/>
        <v>0</v>
      </c>
      <c r="U1328" s="35">
        <f t="shared" si="303"/>
        <v>0</v>
      </c>
      <c r="V1328" s="39" t="str">
        <f t="shared" si="304"/>
        <v>Order specific</v>
      </c>
      <c r="W1328" s="39" t="str">
        <f t="shared" si="294"/>
        <v>Order specific</v>
      </c>
      <c r="X1328" s="135" t="str">
        <f t="shared" si="295"/>
        <v>C</v>
      </c>
      <c r="Y1328" s="39" t="str">
        <f t="shared" si="305"/>
        <v/>
      </c>
      <c r="Z1328" s="39">
        <f t="shared" si="306"/>
        <v>0</v>
      </c>
      <c r="AA1328" s="119"/>
    </row>
    <row r="1329" spans="1:27" x14ac:dyDescent="0.25">
      <c r="A1329" s="34" t="s">
        <v>3304</v>
      </c>
      <c r="B1329" s="36" t="s">
        <v>1870</v>
      </c>
      <c r="C1329" s="166" t="s">
        <v>1058</v>
      </c>
      <c r="D1329" s="166">
        <v>212</v>
      </c>
      <c r="E1329" s="165" t="s">
        <v>3599</v>
      </c>
      <c r="F1329" s="167" t="s">
        <v>3599</v>
      </c>
      <c r="G1329" s="36" t="s">
        <v>165</v>
      </c>
      <c r="H1329" s="36" t="s">
        <v>235</v>
      </c>
      <c r="I1329" s="186">
        <v>2100</v>
      </c>
      <c r="J1329" s="168">
        <v>1</v>
      </c>
      <c r="K1329" s="133">
        <v>3</v>
      </c>
      <c r="L1329" s="150">
        <v>112.51</v>
      </c>
      <c r="M1329" s="133">
        <v>0</v>
      </c>
      <c r="N1329" s="133">
        <v>0</v>
      </c>
      <c r="O1329" s="130">
        <v>0</v>
      </c>
      <c r="P1329" s="37">
        <f t="shared" si="299"/>
        <v>112.51</v>
      </c>
      <c r="Q1329" s="38" t="str">
        <f t="shared" si="307"/>
        <v/>
      </c>
      <c r="R1329" s="35">
        <f t="shared" si="300"/>
        <v>0</v>
      </c>
      <c r="S1329" s="35">
        <f t="shared" si="301"/>
        <v>0</v>
      </c>
      <c r="T1329" s="139">
        <f t="shared" si="302"/>
        <v>337.53000000000003</v>
      </c>
      <c r="U1329" s="35">
        <f t="shared" si="303"/>
        <v>0</v>
      </c>
      <c r="V1329" s="39" t="str">
        <f t="shared" si="304"/>
        <v>Order specific</v>
      </c>
      <c r="W1329" s="39" t="str">
        <f t="shared" si="294"/>
        <v>Order specific</v>
      </c>
      <c r="X1329" s="135" t="str">
        <f t="shared" si="295"/>
        <v>C</v>
      </c>
      <c r="Y1329" s="39" t="str">
        <f t="shared" si="305"/>
        <v/>
      </c>
      <c r="Z1329" s="39">
        <f t="shared" si="306"/>
        <v>0</v>
      </c>
      <c r="AA1329" s="119"/>
    </row>
    <row r="1330" spans="1:27" x14ac:dyDescent="0.25">
      <c r="A1330" s="34" t="s">
        <v>3305</v>
      </c>
      <c r="B1330" s="36" t="s">
        <v>1871</v>
      </c>
      <c r="C1330" s="166" t="s">
        <v>243</v>
      </c>
      <c r="D1330" s="166">
        <v>212</v>
      </c>
      <c r="E1330" s="166" t="s">
        <v>3599</v>
      </c>
      <c r="F1330" s="167" t="s">
        <v>3599</v>
      </c>
      <c r="G1330" s="36" t="s">
        <v>244</v>
      </c>
      <c r="H1330" s="36" t="s">
        <v>2370</v>
      </c>
      <c r="I1330" s="186">
        <v>2600</v>
      </c>
      <c r="J1330" s="168">
        <v>16</v>
      </c>
      <c r="K1330" s="133">
        <v>28</v>
      </c>
      <c r="L1330" s="150">
        <v>4.59</v>
      </c>
      <c r="M1330" s="133">
        <v>0</v>
      </c>
      <c r="N1330" s="133">
        <v>10</v>
      </c>
      <c r="O1330" s="130">
        <v>294</v>
      </c>
      <c r="P1330" s="37">
        <f t="shared" si="299"/>
        <v>73.44</v>
      </c>
      <c r="Q1330" s="38">
        <f t="shared" si="307"/>
        <v>1.2414965986394557</v>
      </c>
      <c r="R1330" s="35">
        <f t="shared" si="300"/>
        <v>0</v>
      </c>
      <c r="S1330" s="35">
        <f t="shared" si="301"/>
        <v>22.95</v>
      </c>
      <c r="T1330" s="139">
        <f t="shared" si="302"/>
        <v>128.51999999999998</v>
      </c>
      <c r="U1330" s="35">
        <f t="shared" si="303"/>
        <v>1349.46</v>
      </c>
      <c r="V1330" s="39" t="str">
        <f t="shared" si="304"/>
        <v>&lt;15 days</v>
      </c>
      <c r="W1330" s="39">
        <f t="shared" si="294"/>
        <v>3</v>
      </c>
      <c r="X1330" s="135" t="str">
        <f t="shared" si="295"/>
        <v>C</v>
      </c>
      <c r="Y1330" s="39">
        <f t="shared" si="305"/>
        <v>21</v>
      </c>
      <c r="Z1330" s="39">
        <f t="shared" si="306"/>
        <v>0</v>
      </c>
      <c r="AA1330" s="119"/>
    </row>
    <row r="1331" spans="1:27" x14ac:dyDescent="0.25">
      <c r="A1331" s="34" t="s">
        <v>3306</v>
      </c>
      <c r="B1331" s="36" t="s">
        <v>1872</v>
      </c>
      <c r="C1331" s="166" t="s">
        <v>914</v>
      </c>
      <c r="D1331" s="166">
        <v>212</v>
      </c>
      <c r="E1331" s="165" t="s">
        <v>3599</v>
      </c>
      <c r="F1331" s="167" t="s">
        <v>3599</v>
      </c>
      <c r="G1331" s="36" t="s">
        <v>165</v>
      </c>
      <c r="H1331" s="36" t="s">
        <v>235</v>
      </c>
      <c r="I1331" s="186">
        <v>2100</v>
      </c>
      <c r="J1331" s="168">
        <v>1</v>
      </c>
      <c r="K1331" s="133">
        <v>0</v>
      </c>
      <c r="L1331" s="150">
        <v>34.22</v>
      </c>
      <c r="M1331" s="133">
        <v>0</v>
      </c>
      <c r="N1331" s="133">
        <v>0</v>
      </c>
      <c r="O1331" s="130">
        <v>0</v>
      </c>
      <c r="P1331" s="37">
        <f t="shared" si="299"/>
        <v>34.22</v>
      </c>
      <c r="Q1331" s="38" t="str">
        <f t="shared" si="307"/>
        <v/>
      </c>
      <c r="R1331" s="35">
        <f t="shared" si="300"/>
        <v>0</v>
      </c>
      <c r="S1331" s="35">
        <f t="shared" si="301"/>
        <v>0</v>
      </c>
      <c r="T1331" s="139">
        <f t="shared" si="302"/>
        <v>0</v>
      </c>
      <c r="U1331" s="35">
        <f t="shared" si="303"/>
        <v>0</v>
      </c>
      <c r="V1331" s="39" t="str">
        <f t="shared" si="304"/>
        <v>Order specific</v>
      </c>
      <c r="W1331" s="39" t="str">
        <f t="shared" si="294"/>
        <v>Order specific</v>
      </c>
      <c r="X1331" s="135" t="str">
        <f t="shared" si="295"/>
        <v>C</v>
      </c>
      <c r="Y1331" s="39" t="str">
        <f t="shared" si="305"/>
        <v/>
      </c>
      <c r="Z1331" s="39">
        <f t="shared" si="306"/>
        <v>0</v>
      </c>
      <c r="AA1331" s="119"/>
    </row>
    <row r="1332" spans="1:27" x14ac:dyDescent="0.25">
      <c r="A1332" s="34" t="s">
        <v>3307</v>
      </c>
      <c r="B1332" s="36" t="s">
        <v>1135</v>
      </c>
      <c r="C1332" s="166" t="s">
        <v>914</v>
      </c>
      <c r="D1332" s="166">
        <v>202</v>
      </c>
      <c r="E1332" s="165" t="s">
        <v>3599</v>
      </c>
      <c r="F1332" s="167" t="s">
        <v>3599</v>
      </c>
      <c r="G1332" s="36" t="s">
        <v>165</v>
      </c>
      <c r="H1332" s="36" t="s">
        <v>235</v>
      </c>
      <c r="I1332" s="186">
        <v>2100</v>
      </c>
      <c r="J1332" s="168">
        <v>13</v>
      </c>
      <c r="K1332" s="133">
        <v>0</v>
      </c>
      <c r="L1332" s="150">
        <v>11.47</v>
      </c>
      <c r="M1332" s="133">
        <v>0</v>
      </c>
      <c r="N1332" s="133">
        <v>0</v>
      </c>
      <c r="O1332" s="130">
        <v>0</v>
      </c>
      <c r="P1332" s="37">
        <f t="shared" si="299"/>
        <v>149.11000000000001</v>
      </c>
      <c r="Q1332" s="38" t="str">
        <f t="shared" si="307"/>
        <v/>
      </c>
      <c r="R1332" s="35">
        <f t="shared" si="300"/>
        <v>0</v>
      </c>
      <c r="S1332" s="35">
        <f t="shared" si="301"/>
        <v>0</v>
      </c>
      <c r="T1332" s="139">
        <f t="shared" si="302"/>
        <v>0</v>
      </c>
      <c r="U1332" s="35">
        <f t="shared" si="303"/>
        <v>0</v>
      </c>
      <c r="V1332" s="39" t="str">
        <f t="shared" si="304"/>
        <v>Order specific</v>
      </c>
      <c r="W1332" s="39" t="str">
        <f t="shared" si="294"/>
        <v>Order specific</v>
      </c>
      <c r="X1332" s="135" t="str">
        <f t="shared" si="295"/>
        <v>C</v>
      </c>
      <c r="Y1332" s="39" t="str">
        <f t="shared" si="305"/>
        <v/>
      </c>
      <c r="Z1332" s="39">
        <f t="shared" si="306"/>
        <v>0</v>
      </c>
      <c r="AA1332" s="119"/>
    </row>
    <row r="1333" spans="1:27" x14ac:dyDescent="0.25">
      <c r="A1333" s="34" t="s">
        <v>3308</v>
      </c>
      <c r="B1333" s="36" t="s">
        <v>1873</v>
      </c>
      <c r="C1333" s="166" t="s">
        <v>1058</v>
      </c>
      <c r="D1333" s="166">
        <v>202</v>
      </c>
      <c r="E1333" s="165" t="s">
        <v>3599</v>
      </c>
      <c r="F1333" s="167" t="s">
        <v>3599</v>
      </c>
      <c r="G1333" s="36" t="s">
        <v>165</v>
      </c>
      <c r="H1333" s="36" t="s">
        <v>235</v>
      </c>
      <c r="I1333" s="186">
        <v>2100</v>
      </c>
      <c r="J1333" s="168">
        <v>24</v>
      </c>
      <c r="K1333" s="133">
        <v>0</v>
      </c>
      <c r="L1333" s="150">
        <v>15.98</v>
      </c>
      <c r="M1333" s="133">
        <v>0</v>
      </c>
      <c r="N1333" s="133">
        <v>0</v>
      </c>
      <c r="O1333" s="130">
        <v>0</v>
      </c>
      <c r="P1333" s="37">
        <f t="shared" si="299"/>
        <v>383.52</v>
      </c>
      <c r="Q1333" s="38" t="str">
        <f t="shared" si="307"/>
        <v/>
      </c>
      <c r="R1333" s="35">
        <f t="shared" si="300"/>
        <v>0</v>
      </c>
      <c r="S1333" s="35">
        <f t="shared" si="301"/>
        <v>0</v>
      </c>
      <c r="T1333" s="139">
        <f t="shared" si="302"/>
        <v>0</v>
      </c>
      <c r="U1333" s="35">
        <f t="shared" si="303"/>
        <v>0</v>
      </c>
      <c r="V1333" s="39" t="str">
        <f t="shared" si="304"/>
        <v>Order specific</v>
      </c>
      <c r="W1333" s="39" t="str">
        <f t="shared" si="294"/>
        <v>Order specific</v>
      </c>
      <c r="X1333" s="135" t="str">
        <f t="shared" si="295"/>
        <v>C</v>
      </c>
      <c r="Y1333" s="39" t="str">
        <f t="shared" si="305"/>
        <v/>
      </c>
      <c r="Z1333" s="39">
        <f t="shared" si="306"/>
        <v>0</v>
      </c>
      <c r="AA1333" s="119"/>
    </row>
    <row r="1334" spans="1:27" x14ac:dyDescent="0.25">
      <c r="A1334" s="34" t="s">
        <v>3309</v>
      </c>
      <c r="B1334" s="36" t="s">
        <v>1874</v>
      </c>
      <c r="C1334" s="166" t="s">
        <v>243</v>
      </c>
      <c r="D1334" s="166">
        <v>212</v>
      </c>
      <c r="E1334" s="166" t="s">
        <v>3599</v>
      </c>
      <c r="F1334" s="167" t="s">
        <v>3599</v>
      </c>
      <c r="G1334" s="36" t="s">
        <v>244</v>
      </c>
      <c r="H1334" s="36" t="s">
        <v>2370</v>
      </c>
      <c r="I1334" s="186">
        <v>2600</v>
      </c>
      <c r="J1334" s="168">
        <v>3</v>
      </c>
      <c r="K1334" s="133">
        <v>24</v>
      </c>
      <c r="L1334" s="150">
        <v>4.7699999999999996</v>
      </c>
      <c r="M1334" s="133">
        <v>0</v>
      </c>
      <c r="N1334" s="133">
        <v>5</v>
      </c>
      <c r="O1334" s="130">
        <v>147</v>
      </c>
      <c r="P1334" s="37">
        <f t="shared" si="299"/>
        <v>14.309999999999999</v>
      </c>
      <c r="Q1334" s="38">
        <f t="shared" si="307"/>
        <v>59.591836734693871</v>
      </c>
      <c r="R1334" s="35">
        <f t="shared" si="300"/>
        <v>0</v>
      </c>
      <c r="S1334" s="35">
        <f t="shared" si="301"/>
        <v>11.924999999999999</v>
      </c>
      <c r="T1334" s="139">
        <f t="shared" si="302"/>
        <v>114.47999999999999</v>
      </c>
      <c r="U1334" s="35">
        <f t="shared" si="303"/>
        <v>701.18999999999994</v>
      </c>
      <c r="V1334" s="39" t="str">
        <f t="shared" si="304"/>
        <v>&lt;90 days</v>
      </c>
      <c r="W1334" s="39">
        <f t="shared" si="294"/>
        <v>3</v>
      </c>
      <c r="X1334" s="135" t="str">
        <f t="shared" si="295"/>
        <v>C</v>
      </c>
      <c r="Y1334" s="39">
        <f t="shared" si="305"/>
        <v>21</v>
      </c>
      <c r="Z1334" s="39">
        <f t="shared" si="306"/>
        <v>6.1163488356164368</v>
      </c>
      <c r="AA1334" s="119"/>
    </row>
    <row r="1335" spans="1:27" x14ac:dyDescent="0.25">
      <c r="A1335" s="34" t="s">
        <v>3310</v>
      </c>
      <c r="B1335" s="36" t="s">
        <v>1875</v>
      </c>
      <c r="C1335" s="166" t="s">
        <v>243</v>
      </c>
      <c r="D1335" s="166">
        <v>212</v>
      </c>
      <c r="E1335" s="166" t="s">
        <v>3599</v>
      </c>
      <c r="F1335" s="167" t="s">
        <v>3599</v>
      </c>
      <c r="G1335" s="36" t="s">
        <v>244</v>
      </c>
      <c r="H1335" s="36" t="s">
        <v>2370</v>
      </c>
      <c r="I1335" s="186">
        <v>2600</v>
      </c>
      <c r="J1335" s="168">
        <v>13</v>
      </c>
      <c r="K1335" s="133">
        <v>10</v>
      </c>
      <c r="L1335" s="150">
        <v>5</v>
      </c>
      <c r="M1335" s="133">
        <v>0</v>
      </c>
      <c r="N1335" s="133">
        <v>5</v>
      </c>
      <c r="O1335" s="130">
        <v>147</v>
      </c>
      <c r="P1335" s="37">
        <f t="shared" si="299"/>
        <v>65</v>
      </c>
      <c r="Q1335" s="38">
        <f t="shared" si="307"/>
        <v>7.4489795918367339</v>
      </c>
      <c r="R1335" s="35">
        <f t="shared" si="300"/>
        <v>0</v>
      </c>
      <c r="S1335" s="35">
        <f t="shared" si="301"/>
        <v>12.5</v>
      </c>
      <c r="T1335" s="139">
        <f t="shared" si="302"/>
        <v>50</v>
      </c>
      <c r="U1335" s="35">
        <f t="shared" si="303"/>
        <v>735</v>
      </c>
      <c r="V1335" s="39" t="str">
        <f t="shared" si="304"/>
        <v>&lt;15 days</v>
      </c>
      <c r="W1335" s="39">
        <f t="shared" si="294"/>
        <v>3</v>
      </c>
      <c r="X1335" s="135" t="str">
        <f t="shared" si="295"/>
        <v>C</v>
      </c>
      <c r="Y1335" s="39">
        <f t="shared" si="305"/>
        <v>21</v>
      </c>
      <c r="Z1335" s="39">
        <f t="shared" si="306"/>
        <v>0</v>
      </c>
      <c r="AA1335" s="119"/>
    </row>
    <row r="1336" spans="1:27" x14ac:dyDescent="0.25">
      <c r="A1336" s="34" t="s">
        <v>3311</v>
      </c>
      <c r="B1336" s="36" t="s">
        <v>1876</v>
      </c>
      <c r="C1336" s="166" t="s">
        <v>243</v>
      </c>
      <c r="D1336" s="166">
        <v>212</v>
      </c>
      <c r="E1336" s="166" t="s">
        <v>3599</v>
      </c>
      <c r="F1336" s="167" t="s">
        <v>3599</v>
      </c>
      <c r="G1336" s="36" t="s">
        <v>244</v>
      </c>
      <c r="H1336" s="36" t="s">
        <v>2370</v>
      </c>
      <c r="I1336" s="186">
        <v>2600</v>
      </c>
      <c r="J1336" s="168">
        <v>71</v>
      </c>
      <c r="K1336" s="133">
        <v>29</v>
      </c>
      <c r="L1336" s="150">
        <v>4.16</v>
      </c>
      <c r="M1336" s="133">
        <v>0</v>
      </c>
      <c r="N1336" s="133">
        <v>5</v>
      </c>
      <c r="O1336" s="130">
        <v>147</v>
      </c>
      <c r="P1336" s="37">
        <f t="shared" si="299"/>
        <v>295.36</v>
      </c>
      <c r="Q1336" s="38">
        <f t="shared" si="307"/>
        <v>32.278911564625851</v>
      </c>
      <c r="R1336" s="35">
        <f t="shared" si="300"/>
        <v>0</v>
      </c>
      <c r="S1336" s="35">
        <f t="shared" si="301"/>
        <v>10.4</v>
      </c>
      <c r="T1336" s="139">
        <f t="shared" si="302"/>
        <v>120.64</v>
      </c>
      <c r="U1336" s="35">
        <f t="shared" si="303"/>
        <v>611.52</v>
      </c>
      <c r="V1336" s="39" t="str">
        <f t="shared" si="304"/>
        <v>&lt;90 days</v>
      </c>
      <c r="W1336" s="39">
        <f t="shared" si="294"/>
        <v>3</v>
      </c>
      <c r="X1336" s="135" t="str">
        <f t="shared" si="295"/>
        <v>C</v>
      </c>
      <c r="Y1336" s="39">
        <f t="shared" si="305"/>
        <v>21</v>
      </c>
      <c r="Z1336" s="39">
        <f t="shared" si="306"/>
        <v>68.115182465753435</v>
      </c>
      <c r="AA1336" s="119"/>
    </row>
    <row r="1337" spans="1:27" x14ac:dyDescent="0.25">
      <c r="A1337" s="34" t="s">
        <v>3312</v>
      </c>
      <c r="B1337" s="36" t="s">
        <v>1876</v>
      </c>
      <c r="C1337" s="166" t="s">
        <v>243</v>
      </c>
      <c r="D1337" s="166">
        <v>212</v>
      </c>
      <c r="E1337" s="166" t="s">
        <v>3599</v>
      </c>
      <c r="F1337" s="167" t="s">
        <v>3599</v>
      </c>
      <c r="G1337" s="36" t="s">
        <v>244</v>
      </c>
      <c r="H1337" s="36" t="s">
        <v>2370</v>
      </c>
      <c r="I1337" s="186">
        <v>2600</v>
      </c>
      <c r="J1337" s="168">
        <v>5</v>
      </c>
      <c r="K1337" s="133">
        <v>10</v>
      </c>
      <c r="L1337" s="150">
        <v>3.24</v>
      </c>
      <c r="M1337" s="133">
        <v>0</v>
      </c>
      <c r="N1337" s="133">
        <v>5</v>
      </c>
      <c r="O1337" s="130">
        <v>147</v>
      </c>
      <c r="P1337" s="37">
        <f t="shared" si="299"/>
        <v>16.200000000000003</v>
      </c>
      <c r="Q1337" s="38">
        <f t="shared" si="307"/>
        <v>176.29251700680271</v>
      </c>
      <c r="R1337" s="35">
        <f t="shared" si="300"/>
        <v>0</v>
      </c>
      <c r="S1337" s="35">
        <f t="shared" si="301"/>
        <v>8.1000000000000014</v>
      </c>
      <c r="T1337" s="139">
        <f t="shared" si="302"/>
        <v>32.400000000000006</v>
      </c>
      <c r="U1337" s="35">
        <f t="shared" si="303"/>
        <v>476.28000000000003</v>
      </c>
      <c r="V1337" s="39" t="str">
        <f t="shared" si="304"/>
        <v>&gt;90 days</v>
      </c>
      <c r="W1337" s="39">
        <f t="shared" si="294"/>
        <v>3</v>
      </c>
      <c r="X1337" s="135" t="str">
        <f t="shared" si="295"/>
        <v>C</v>
      </c>
      <c r="Y1337" s="39">
        <f t="shared" si="305"/>
        <v>21</v>
      </c>
      <c r="Z1337" s="39">
        <f t="shared" si="306"/>
        <v>9.4183668145861485</v>
      </c>
      <c r="AA1337" s="119"/>
    </row>
    <row r="1338" spans="1:27" x14ac:dyDescent="0.25">
      <c r="A1338" s="34" t="s">
        <v>3313</v>
      </c>
      <c r="B1338" s="36" t="s">
        <v>1877</v>
      </c>
      <c r="C1338" s="166" t="s">
        <v>243</v>
      </c>
      <c r="D1338" s="166">
        <v>212</v>
      </c>
      <c r="E1338" s="166" t="s">
        <v>3599</v>
      </c>
      <c r="F1338" s="167" t="s">
        <v>3599</v>
      </c>
      <c r="G1338" s="36" t="s">
        <v>244</v>
      </c>
      <c r="H1338" s="36" t="s">
        <v>2370</v>
      </c>
      <c r="I1338" s="186">
        <v>2600</v>
      </c>
      <c r="J1338" s="168">
        <v>113</v>
      </c>
      <c r="K1338" s="133">
        <v>400</v>
      </c>
      <c r="L1338" s="150">
        <v>2.1</v>
      </c>
      <c r="M1338" s="133">
        <v>0</v>
      </c>
      <c r="N1338" s="133">
        <v>120</v>
      </c>
      <c r="O1338" s="130">
        <v>3021</v>
      </c>
      <c r="P1338" s="37">
        <f t="shared" si="299"/>
        <v>237.3</v>
      </c>
      <c r="Q1338" s="38">
        <f t="shared" si="307"/>
        <v>0.60410460112545517</v>
      </c>
      <c r="R1338" s="35">
        <f t="shared" si="300"/>
        <v>0</v>
      </c>
      <c r="S1338" s="35">
        <f t="shared" si="301"/>
        <v>126</v>
      </c>
      <c r="T1338" s="139">
        <f t="shared" si="302"/>
        <v>840</v>
      </c>
      <c r="U1338" s="35">
        <f t="shared" si="303"/>
        <v>6344.1</v>
      </c>
      <c r="V1338" s="39" t="str">
        <f t="shared" si="304"/>
        <v>&lt;15 days</v>
      </c>
      <c r="W1338" s="39">
        <f t="shared" si="294"/>
        <v>3</v>
      </c>
      <c r="X1338" s="135" t="str">
        <f t="shared" si="295"/>
        <v>C</v>
      </c>
      <c r="Y1338" s="39">
        <f t="shared" si="305"/>
        <v>21</v>
      </c>
      <c r="Z1338" s="39">
        <f t="shared" si="306"/>
        <v>0</v>
      </c>
      <c r="AA1338" s="119"/>
    </row>
    <row r="1339" spans="1:27" x14ac:dyDescent="0.25">
      <c r="A1339" s="34" t="s">
        <v>3314</v>
      </c>
      <c r="B1339" s="36" t="s">
        <v>1878</v>
      </c>
      <c r="C1339" s="166" t="s">
        <v>243</v>
      </c>
      <c r="D1339" s="166">
        <v>212</v>
      </c>
      <c r="E1339" s="166" t="s">
        <v>3599</v>
      </c>
      <c r="F1339" s="167" t="s">
        <v>3599</v>
      </c>
      <c r="G1339" s="36" t="s">
        <v>244</v>
      </c>
      <c r="H1339" s="36" t="s">
        <v>2370</v>
      </c>
      <c r="I1339" s="186">
        <v>2600</v>
      </c>
      <c r="J1339" s="168">
        <v>51</v>
      </c>
      <c r="K1339" s="133">
        <v>120</v>
      </c>
      <c r="L1339" s="150">
        <v>3.26</v>
      </c>
      <c r="M1339" s="133">
        <v>0</v>
      </c>
      <c r="N1339" s="133">
        <v>30</v>
      </c>
      <c r="O1339" s="130">
        <v>882</v>
      </c>
      <c r="P1339" s="37">
        <f t="shared" si="299"/>
        <v>166.26</v>
      </c>
      <c r="Q1339" s="38">
        <f t="shared" si="307"/>
        <v>46.763038548752839</v>
      </c>
      <c r="R1339" s="35">
        <f t="shared" si="300"/>
        <v>0</v>
      </c>
      <c r="S1339" s="35">
        <f t="shared" si="301"/>
        <v>48.9</v>
      </c>
      <c r="T1339" s="139">
        <f t="shared" si="302"/>
        <v>391.2</v>
      </c>
      <c r="U1339" s="35">
        <f t="shared" si="303"/>
        <v>2875.3199999999997</v>
      </c>
      <c r="V1339" s="39" t="str">
        <f t="shared" si="304"/>
        <v>&lt;90 days</v>
      </c>
      <c r="W1339" s="39">
        <f t="shared" si="294"/>
        <v>3</v>
      </c>
      <c r="X1339" s="135" t="str">
        <f t="shared" si="295"/>
        <v>C</v>
      </c>
      <c r="Y1339" s="39">
        <f t="shared" si="305"/>
        <v>21</v>
      </c>
      <c r="Z1339" s="39">
        <f t="shared" si="306"/>
        <v>60.454143454964246</v>
      </c>
      <c r="AA1339" s="119"/>
    </row>
    <row r="1340" spans="1:27" x14ac:dyDescent="0.25">
      <c r="A1340" s="34" t="s">
        <v>3315</v>
      </c>
      <c r="B1340" s="36" t="s">
        <v>1879</v>
      </c>
      <c r="C1340" s="166" t="s">
        <v>243</v>
      </c>
      <c r="D1340" s="166">
        <v>212</v>
      </c>
      <c r="E1340" s="166" t="s">
        <v>3599</v>
      </c>
      <c r="F1340" s="167" t="s">
        <v>3599</v>
      </c>
      <c r="G1340" s="36" t="s">
        <v>244</v>
      </c>
      <c r="H1340" s="36" t="s">
        <v>2370</v>
      </c>
      <c r="I1340" s="186">
        <v>2600</v>
      </c>
      <c r="J1340" s="168">
        <v>84</v>
      </c>
      <c r="K1340" s="133">
        <v>0</v>
      </c>
      <c r="L1340" s="150">
        <v>3.92</v>
      </c>
      <c r="M1340" s="133">
        <v>0</v>
      </c>
      <c r="N1340" s="133">
        <v>15</v>
      </c>
      <c r="O1340" s="130">
        <v>0</v>
      </c>
      <c r="P1340" s="37">
        <f t="shared" si="299"/>
        <v>329.28</v>
      </c>
      <c r="Q1340" s="38" t="str">
        <f t="shared" si="307"/>
        <v/>
      </c>
      <c r="R1340" s="35">
        <f t="shared" si="300"/>
        <v>0</v>
      </c>
      <c r="S1340" s="35">
        <f t="shared" si="301"/>
        <v>29.4</v>
      </c>
      <c r="T1340" s="139">
        <f t="shared" si="302"/>
        <v>0</v>
      </c>
      <c r="U1340" s="35">
        <f t="shared" si="303"/>
        <v>0</v>
      </c>
      <c r="V1340" s="39" t="str">
        <f t="shared" si="304"/>
        <v>&gt;90 days</v>
      </c>
      <c r="W1340" s="39">
        <f t="shared" si="294"/>
        <v>4</v>
      </c>
      <c r="X1340" s="135" t="str">
        <f t="shared" si="295"/>
        <v>C</v>
      </c>
      <c r="Y1340" s="39">
        <f t="shared" si="305"/>
        <v>0</v>
      </c>
      <c r="Z1340" s="39">
        <f t="shared" si="306"/>
        <v>217.32479999999998</v>
      </c>
      <c r="AA1340" s="119"/>
    </row>
    <row r="1341" spans="1:27" x14ac:dyDescent="0.25">
      <c r="A1341" s="34" t="s">
        <v>3316</v>
      </c>
      <c r="B1341" s="36" t="s">
        <v>1880</v>
      </c>
      <c r="C1341" s="166" t="s">
        <v>243</v>
      </c>
      <c r="D1341" s="166">
        <v>212</v>
      </c>
      <c r="E1341" s="166" t="s">
        <v>3599</v>
      </c>
      <c r="F1341" s="167" t="s">
        <v>3599</v>
      </c>
      <c r="G1341" s="36" t="s">
        <v>244</v>
      </c>
      <c r="H1341" s="36" t="s">
        <v>2370</v>
      </c>
      <c r="I1341" s="186">
        <v>2600</v>
      </c>
      <c r="J1341" s="168">
        <v>59</v>
      </c>
      <c r="K1341" s="133">
        <v>0</v>
      </c>
      <c r="L1341" s="150">
        <v>3.51</v>
      </c>
      <c r="M1341" s="133">
        <v>0</v>
      </c>
      <c r="N1341" s="133">
        <v>15</v>
      </c>
      <c r="O1341" s="130">
        <v>2</v>
      </c>
      <c r="P1341" s="37">
        <f t="shared" si="299"/>
        <v>207.08999999999997</v>
      </c>
      <c r="Q1341" s="38">
        <f t="shared" si="307"/>
        <v>15330</v>
      </c>
      <c r="R1341" s="35">
        <f t="shared" si="300"/>
        <v>0</v>
      </c>
      <c r="S1341" s="35">
        <f t="shared" si="301"/>
        <v>26.324999999999999</v>
      </c>
      <c r="T1341" s="139">
        <f t="shared" si="302"/>
        <v>0</v>
      </c>
      <c r="U1341" s="35">
        <f t="shared" si="303"/>
        <v>7.02</v>
      </c>
      <c r="V1341" s="39" t="str">
        <f t="shared" si="304"/>
        <v>&gt;90 days</v>
      </c>
      <c r="W1341" s="39">
        <f t="shared" si="294"/>
        <v>3</v>
      </c>
      <c r="X1341" s="135" t="str">
        <f t="shared" si="295"/>
        <v>C</v>
      </c>
      <c r="Y1341" s="39">
        <f t="shared" si="305"/>
        <v>21</v>
      </c>
      <c r="Z1341" s="39">
        <f t="shared" si="306"/>
        <v>136.49216794520547</v>
      </c>
      <c r="AA1341" s="119"/>
    </row>
    <row r="1342" spans="1:27" x14ac:dyDescent="0.25">
      <c r="A1342" s="34" t="s">
        <v>3317</v>
      </c>
      <c r="B1342" s="36" t="s">
        <v>1881</v>
      </c>
      <c r="C1342" s="166" t="s">
        <v>1058</v>
      </c>
      <c r="D1342" s="166">
        <v>212</v>
      </c>
      <c r="E1342" s="165" t="s">
        <v>3599</v>
      </c>
      <c r="F1342" s="167" t="s">
        <v>3599</v>
      </c>
      <c r="G1342" s="36" t="s">
        <v>165</v>
      </c>
      <c r="H1342" s="36" t="s">
        <v>235</v>
      </c>
      <c r="I1342" s="186">
        <v>2100</v>
      </c>
      <c r="J1342" s="168">
        <v>2</v>
      </c>
      <c r="K1342" s="133">
        <v>51</v>
      </c>
      <c r="L1342" s="150">
        <v>100.11</v>
      </c>
      <c r="M1342" s="133">
        <v>0</v>
      </c>
      <c r="N1342" s="133">
        <v>0</v>
      </c>
      <c r="O1342" s="130">
        <v>441</v>
      </c>
      <c r="P1342" s="37">
        <f t="shared" si="299"/>
        <v>200.22</v>
      </c>
      <c r="Q1342" s="38">
        <f t="shared" si="307"/>
        <v>48.832199546485263</v>
      </c>
      <c r="R1342" s="35">
        <f t="shared" si="300"/>
        <v>0</v>
      </c>
      <c r="S1342" s="35">
        <f t="shared" si="301"/>
        <v>0</v>
      </c>
      <c r="T1342" s="139">
        <f t="shared" si="302"/>
        <v>5105.6099999999997</v>
      </c>
      <c r="U1342" s="35">
        <f t="shared" si="303"/>
        <v>44148.51</v>
      </c>
      <c r="V1342" s="39" t="str">
        <f t="shared" si="304"/>
        <v>Order specific</v>
      </c>
      <c r="W1342" s="39" t="str">
        <f t="shared" si="294"/>
        <v>Order specific</v>
      </c>
      <c r="X1342" s="135" t="str">
        <f t="shared" si="295"/>
        <v>C</v>
      </c>
      <c r="Y1342" s="39" t="str">
        <f t="shared" si="305"/>
        <v/>
      </c>
      <c r="Z1342" s="39">
        <f t="shared" si="306"/>
        <v>0</v>
      </c>
      <c r="AA1342" s="119"/>
    </row>
    <row r="1343" spans="1:27" x14ac:dyDescent="0.25">
      <c r="A1343" s="34" t="s">
        <v>3318</v>
      </c>
      <c r="B1343" s="36" t="s">
        <v>1882</v>
      </c>
      <c r="C1343" s="166" t="s">
        <v>243</v>
      </c>
      <c r="D1343" s="166">
        <v>212</v>
      </c>
      <c r="E1343" s="166" t="s">
        <v>3599</v>
      </c>
      <c r="F1343" s="167" t="s">
        <v>3599</v>
      </c>
      <c r="G1343" s="36" t="s">
        <v>244</v>
      </c>
      <c r="H1343" s="36" t="s">
        <v>2370</v>
      </c>
      <c r="I1343" s="186">
        <v>2600</v>
      </c>
      <c r="J1343" s="168">
        <v>30</v>
      </c>
      <c r="K1343" s="133">
        <v>72</v>
      </c>
      <c r="L1343" s="150">
        <v>3.06</v>
      </c>
      <c r="M1343" s="133">
        <v>0</v>
      </c>
      <c r="N1343" s="133">
        <v>15</v>
      </c>
      <c r="O1343" s="130">
        <v>441</v>
      </c>
      <c r="P1343" s="37">
        <f t="shared" si="299"/>
        <v>91.8</v>
      </c>
      <c r="Q1343" s="38">
        <f t="shared" si="307"/>
        <v>1.655328798185941</v>
      </c>
      <c r="R1343" s="35">
        <f t="shared" si="300"/>
        <v>0</v>
      </c>
      <c r="S1343" s="35">
        <f t="shared" si="301"/>
        <v>22.95</v>
      </c>
      <c r="T1343" s="139">
        <f t="shared" si="302"/>
        <v>220.32</v>
      </c>
      <c r="U1343" s="35">
        <f t="shared" si="303"/>
        <v>1349.46</v>
      </c>
      <c r="V1343" s="39" t="str">
        <f t="shared" si="304"/>
        <v>&lt;15 days</v>
      </c>
      <c r="W1343" s="39">
        <f t="shared" si="294"/>
        <v>3</v>
      </c>
      <c r="X1343" s="135" t="str">
        <f t="shared" si="295"/>
        <v>C</v>
      </c>
      <c r="Y1343" s="39">
        <f t="shared" si="305"/>
        <v>21</v>
      </c>
      <c r="Z1343" s="39">
        <f t="shared" si="306"/>
        <v>0</v>
      </c>
      <c r="AA1343" s="119"/>
    </row>
    <row r="1344" spans="1:27" x14ac:dyDescent="0.25">
      <c r="A1344" s="34" t="s">
        <v>3319</v>
      </c>
      <c r="B1344" s="36" t="s">
        <v>1883</v>
      </c>
      <c r="C1344" s="166" t="s">
        <v>914</v>
      </c>
      <c r="D1344" s="166">
        <v>202</v>
      </c>
      <c r="E1344" s="165" t="s">
        <v>3599</v>
      </c>
      <c r="F1344" s="167" t="s">
        <v>3599</v>
      </c>
      <c r="G1344" s="36" t="s">
        <v>165</v>
      </c>
      <c r="H1344" s="36" t="s">
        <v>235</v>
      </c>
      <c r="I1344" s="186">
        <v>2100</v>
      </c>
      <c r="J1344" s="168">
        <v>5</v>
      </c>
      <c r="K1344" s="133">
        <v>3</v>
      </c>
      <c r="L1344" s="150">
        <v>73.09</v>
      </c>
      <c r="M1344" s="133">
        <v>0</v>
      </c>
      <c r="N1344" s="133">
        <v>0</v>
      </c>
      <c r="O1344" s="130">
        <v>1</v>
      </c>
      <c r="P1344" s="37">
        <f t="shared" si="299"/>
        <v>365.45000000000005</v>
      </c>
      <c r="Q1344" s="38">
        <f t="shared" si="307"/>
        <v>10950</v>
      </c>
      <c r="R1344" s="35">
        <f t="shared" si="300"/>
        <v>0</v>
      </c>
      <c r="S1344" s="35">
        <f t="shared" si="301"/>
        <v>0</v>
      </c>
      <c r="T1344" s="139">
        <f t="shared" si="302"/>
        <v>219.27</v>
      </c>
      <c r="U1344" s="35">
        <f t="shared" si="303"/>
        <v>73.09</v>
      </c>
      <c r="V1344" s="39" t="str">
        <f t="shared" si="304"/>
        <v>Order specific</v>
      </c>
      <c r="W1344" s="39" t="str">
        <f t="shared" si="294"/>
        <v>Order specific</v>
      </c>
      <c r="X1344" s="135" t="str">
        <f t="shared" si="295"/>
        <v>C</v>
      </c>
      <c r="Y1344" s="39" t="str">
        <f t="shared" si="305"/>
        <v/>
      </c>
      <c r="Z1344" s="39">
        <f t="shared" si="306"/>
        <v>0</v>
      </c>
      <c r="AA1344" s="119"/>
    </row>
    <row r="1345" spans="1:27" x14ac:dyDescent="0.25">
      <c r="A1345" s="34" t="s">
        <v>3320</v>
      </c>
      <c r="B1345" s="36" t="s">
        <v>1884</v>
      </c>
      <c r="C1345" s="166" t="s">
        <v>243</v>
      </c>
      <c r="D1345" s="166">
        <v>202</v>
      </c>
      <c r="E1345" s="166" t="s">
        <v>3599</v>
      </c>
      <c r="F1345" s="167" t="s">
        <v>3599</v>
      </c>
      <c r="G1345" s="36" t="s">
        <v>244</v>
      </c>
      <c r="H1345" s="36" t="s">
        <v>2370</v>
      </c>
      <c r="I1345" s="186">
        <v>2600</v>
      </c>
      <c r="J1345" s="168">
        <v>163</v>
      </c>
      <c r="K1345" s="133">
        <v>300</v>
      </c>
      <c r="L1345" s="150">
        <v>6.26</v>
      </c>
      <c r="M1345" s="133">
        <v>0</v>
      </c>
      <c r="N1345" s="133">
        <v>60</v>
      </c>
      <c r="O1345" s="130">
        <v>1764</v>
      </c>
      <c r="P1345" s="37">
        <f t="shared" si="299"/>
        <v>1020.38</v>
      </c>
      <c r="Q1345" s="38">
        <f t="shared" si="307"/>
        <v>1.0345804988662131</v>
      </c>
      <c r="R1345" s="35">
        <f t="shared" si="300"/>
        <v>0</v>
      </c>
      <c r="S1345" s="35">
        <f t="shared" si="301"/>
        <v>187.79999999999998</v>
      </c>
      <c r="T1345" s="139">
        <f t="shared" si="302"/>
        <v>1878</v>
      </c>
      <c r="U1345" s="35">
        <f t="shared" si="303"/>
        <v>11042.64</v>
      </c>
      <c r="V1345" s="39" t="str">
        <f t="shared" si="304"/>
        <v>&lt;15 days</v>
      </c>
      <c r="W1345" s="39">
        <f t="shared" si="294"/>
        <v>2</v>
      </c>
      <c r="X1345" s="135" t="str">
        <f t="shared" si="295"/>
        <v>B</v>
      </c>
      <c r="Y1345" s="39">
        <f t="shared" si="305"/>
        <v>14</v>
      </c>
      <c r="Z1345" s="39">
        <f t="shared" si="306"/>
        <v>0</v>
      </c>
      <c r="AA1345" s="119"/>
    </row>
    <row r="1346" spans="1:27" x14ac:dyDescent="0.25">
      <c r="A1346" s="34" t="s">
        <v>3321</v>
      </c>
      <c r="B1346" s="36" t="s">
        <v>1885</v>
      </c>
      <c r="C1346" s="166" t="s">
        <v>243</v>
      </c>
      <c r="D1346" s="166">
        <v>202</v>
      </c>
      <c r="E1346" s="166" t="s">
        <v>3599</v>
      </c>
      <c r="F1346" s="167" t="s">
        <v>3599</v>
      </c>
      <c r="G1346" s="36" t="s">
        <v>244</v>
      </c>
      <c r="H1346" s="36" t="s">
        <v>2370</v>
      </c>
      <c r="I1346" s="186">
        <v>2600</v>
      </c>
      <c r="J1346" s="168">
        <v>238</v>
      </c>
      <c r="K1346" s="133">
        <v>0</v>
      </c>
      <c r="L1346" s="150">
        <v>6.26</v>
      </c>
      <c r="M1346" s="133">
        <v>0</v>
      </c>
      <c r="N1346" s="133">
        <v>60</v>
      </c>
      <c r="O1346" s="130">
        <v>4</v>
      </c>
      <c r="P1346" s="37">
        <f t="shared" si="299"/>
        <v>1489.8799999999999</v>
      </c>
      <c r="Q1346" s="38">
        <f t="shared" si="307"/>
        <v>14873.75</v>
      </c>
      <c r="R1346" s="35">
        <f t="shared" si="300"/>
        <v>0</v>
      </c>
      <c r="S1346" s="35">
        <f t="shared" si="301"/>
        <v>187.79999999999998</v>
      </c>
      <c r="T1346" s="139">
        <f t="shared" si="302"/>
        <v>0</v>
      </c>
      <c r="U1346" s="35">
        <f t="shared" si="303"/>
        <v>25.04</v>
      </c>
      <c r="V1346" s="39" t="str">
        <f t="shared" si="304"/>
        <v>&gt;90 days</v>
      </c>
      <c r="W1346" s="39">
        <f t="shared" ref="W1346:W1409" si="308">IF(G1346="Order specific",G1346,IF(U1346=0,4,IF(U1346&gt;PERCENTILE(U:U,0.9),1,IF(U1346&gt;PERCENTILE(U:U,0.6),2,3))))</f>
        <v>3</v>
      </c>
      <c r="X1346" s="135" t="str">
        <f t="shared" ref="X1346:X1409" si="309">IF(P1346=0,"D",IF(P1346&gt;PERCENTILE(P:P,0.9),"A",IF(P1346&gt;PERCENTILE(P:P,0.6),"B","C")))</f>
        <v>B</v>
      </c>
      <c r="Y1346" s="39">
        <f t="shared" si="305"/>
        <v>21</v>
      </c>
      <c r="Z1346" s="39">
        <f t="shared" si="306"/>
        <v>981.93246573325496</v>
      </c>
      <c r="AA1346" s="119"/>
    </row>
    <row r="1347" spans="1:27" x14ac:dyDescent="0.25">
      <c r="A1347" s="34" t="s">
        <v>3322</v>
      </c>
      <c r="B1347" s="36" t="s">
        <v>1886</v>
      </c>
      <c r="C1347" s="166" t="s">
        <v>243</v>
      </c>
      <c r="D1347" s="166">
        <v>212</v>
      </c>
      <c r="E1347" s="166" t="s">
        <v>3599</v>
      </c>
      <c r="F1347" s="167" t="s">
        <v>3599</v>
      </c>
      <c r="G1347" s="36" t="s">
        <v>244</v>
      </c>
      <c r="H1347" s="36" t="s">
        <v>2370</v>
      </c>
      <c r="I1347" s="186">
        <v>2600</v>
      </c>
      <c r="J1347" s="168">
        <v>1199</v>
      </c>
      <c r="K1347" s="133">
        <v>0</v>
      </c>
      <c r="L1347" s="150">
        <v>7.76</v>
      </c>
      <c r="M1347" s="133">
        <v>0</v>
      </c>
      <c r="N1347" s="133">
        <v>30</v>
      </c>
      <c r="O1347" s="130">
        <v>60</v>
      </c>
      <c r="P1347" s="37">
        <f t="shared" si="299"/>
        <v>9304.24</v>
      </c>
      <c r="Q1347" s="38">
        <f t="shared" si="307"/>
        <v>1447.8333333333335</v>
      </c>
      <c r="R1347" s="35">
        <f t="shared" si="300"/>
        <v>0</v>
      </c>
      <c r="S1347" s="35">
        <f t="shared" si="301"/>
        <v>116.39999999999999</v>
      </c>
      <c r="T1347" s="139">
        <f t="shared" si="302"/>
        <v>0</v>
      </c>
      <c r="U1347" s="35">
        <f t="shared" si="303"/>
        <v>465.59999999999997</v>
      </c>
      <c r="V1347" s="39" t="str">
        <f t="shared" si="304"/>
        <v>&gt;90 days</v>
      </c>
      <c r="W1347" s="39">
        <f t="shared" si="308"/>
        <v>3</v>
      </c>
      <c r="X1347" s="135" t="str">
        <f t="shared" si="309"/>
        <v>A</v>
      </c>
      <c r="Y1347" s="39">
        <f t="shared" si="305"/>
        <v>21</v>
      </c>
      <c r="Z1347" s="39">
        <f t="shared" si="306"/>
        <v>6051.7296077356978</v>
      </c>
      <c r="AA1347" s="119"/>
    </row>
    <row r="1348" spans="1:27" x14ac:dyDescent="0.25">
      <c r="A1348" s="34" t="s">
        <v>3323</v>
      </c>
      <c r="B1348" s="36" t="s">
        <v>1887</v>
      </c>
      <c r="C1348" s="166" t="s">
        <v>243</v>
      </c>
      <c r="D1348" s="166">
        <v>202</v>
      </c>
      <c r="E1348" s="166" t="s">
        <v>3599</v>
      </c>
      <c r="F1348" s="167" t="s">
        <v>3599</v>
      </c>
      <c r="G1348" s="36" t="s">
        <v>244</v>
      </c>
      <c r="H1348" s="36" t="s">
        <v>2370</v>
      </c>
      <c r="I1348" s="186">
        <v>2600</v>
      </c>
      <c r="J1348" s="168">
        <v>32</v>
      </c>
      <c r="K1348" s="133">
        <v>0</v>
      </c>
      <c r="L1348" s="150">
        <v>9.9700000000000006</v>
      </c>
      <c r="M1348" s="133">
        <v>0</v>
      </c>
      <c r="N1348" s="133">
        <v>5</v>
      </c>
      <c r="O1348" s="130">
        <v>0</v>
      </c>
      <c r="P1348" s="37">
        <f t="shared" si="299"/>
        <v>319.04000000000002</v>
      </c>
      <c r="Q1348" s="38" t="str">
        <f t="shared" si="307"/>
        <v/>
      </c>
      <c r="R1348" s="35">
        <f t="shared" si="300"/>
        <v>0</v>
      </c>
      <c r="S1348" s="35">
        <f t="shared" si="301"/>
        <v>24.925000000000001</v>
      </c>
      <c r="T1348" s="139">
        <f t="shared" si="302"/>
        <v>0</v>
      </c>
      <c r="U1348" s="35">
        <f t="shared" si="303"/>
        <v>0</v>
      </c>
      <c r="V1348" s="39" t="str">
        <f t="shared" si="304"/>
        <v>&gt;90 days</v>
      </c>
      <c r="W1348" s="39">
        <f t="shared" si="308"/>
        <v>4</v>
      </c>
      <c r="X1348" s="135" t="str">
        <f t="shared" si="309"/>
        <v>C</v>
      </c>
      <c r="Y1348" s="39">
        <f t="shared" si="305"/>
        <v>0</v>
      </c>
      <c r="Z1348" s="39">
        <f t="shared" si="306"/>
        <v>210.56640000000002</v>
      </c>
      <c r="AA1348" s="119"/>
    </row>
    <row r="1349" spans="1:27" x14ac:dyDescent="0.25">
      <c r="A1349" s="34" t="s">
        <v>3324</v>
      </c>
      <c r="B1349" s="36" t="s">
        <v>1888</v>
      </c>
      <c r="C1349" s="166" t="s">
        <v>243</v>
      </c>
      <c r="D1349" s="166">
        <v>202</v>
      </c>
      <c r="E1349" s="166" t="s">
        <v>3599</v>
      </c>
      <c r="F1349" s="167" t="s">
        <v>3599</v>
      </c>
      <c r="G1349" s="36" t="s">
        <v>244</v>
      </c>
      <c r="H1349" s="36" t="s">
        <v>2370</v>
      </c>
      <c r="I1349" s="186">
        <v>2600</v>
      </c>
      <c r="J1349" s="168">
        <v>13</v>
      </c>
      <c r="K1349" s="133">
        <v>0</v>
      </c>
      <c r="L1349" s="150">
        <v>13</v>
      </c>
      <c r="M1349" s="133">
        <v>0</v>
      </c>
      <c r="N1349" s="133">
        <v>5</v>
      </c>
      <c r="O1349" s="130">
        <v>147</v>
      </c>
      <c r="P1349" s="37">
        <f t="shared" si="299"/>
        <v>169</v>
      </c>
      <c r="Q1349" s="38">
        <f t="shared" si="307"/>
        <v>79.455782312925166</v>
      </c>
      <c r="R1349" s="35">
        <f t="shared" si="300"/>
        <v>0</v>
      </c>
      <c r="S1349" s="35">
        <f t="shared" si="301"/>
        <v>32.5</v>
      </c>
      <c r="T1349" s="139">
        <f t="shared" si="302"/>
        <v>0</v>
      </c>
      <c r="U1349" s="35">
        <f t="shared" si="303"/>
        <v>1911</v>
      </c>
      <c r="V1349" s="39" t="str">
        <f t="shared" si="304"/>
        <v>&lt;90 days</v>
      </c>
      <c r="W1349" s="39">
        <f t="shared" si="308"/>
        <v>3</v>
      </c>
      <c r="X1349" s="135" t="str">
        <f t="shared" si="309"/>
        <v>C</v>
      </c>
      <c r="Y1349" s="39">
        <f t="shared" si="305"/>
        <v>21</v>
      </c>
      <c r="Z1349" s="39">
        <f t="shared" si="306"/>
        <v>82.060207191780833</v>
      </c>
      <c r="AA1349" s="119"/>
    </row>
    <row r="1350" spans="1:27" x14ac:dyDescent="0.25">
      <c r="A1350" s="34" t="s">
        <v>3325</v>
      </c>
      <c r="B1350" s="36" t="s">
        <v>1889</v>
      </c>
      <c r="C1350" s="166" t="s">
        <v>1058</v>
      </c>
      <c r="D1350" s="166">
        <v>212</v>
      </c>
      <c r="E1350" s="165" t="s">
        <v>3599</v>
      </c>
      <c r="F1350" s="167" t="s">
        <v>3599</v>
      </c>
      <c r="G1350" s="36" t="s">
        <v>165</v>
      </c>
      <c r="H1350" s="36" t="s">
        <v>235</v>
      </c>
      <c r="I1350" s="186">
        <v>2100</v>
      </c>
      <c r="J1350" s="168">
        <v>12</v>
      </c>
      <c r="K1350" s="133">
        <v>0</v>
      </c>
      <c r="L1350" s="150">
        <v>58.62</v>
      </c>
      <c r="M1350" s="133">
        <v>0</v>
      </c>
      <c r="N1350" s="133">
        <v>0</v>
      </c>
      <c r="O1350" s="130">
        <v>0</v>
      </c>
      <c r="P1350" s="37">
        <f t="shared" si="299"/>
        <v>703.43999999999994</v>
      </c>
      <c r="Q1350" s="38" t="str">
        <f t="shared" si="307"/>
        <v/>
      </c>
      <c r="R1350" s="35">
        <f t="shared" si="300"/>
        <v>0</v>
      </c>
      <c r="S1350" s="35">
        <f t="shared" si="301"/>
        <v>0</v>
      </c>
      <c r="T1350" s="139">
        <f t="shared" si="302"/>
        <v>0</v>
      </c>
      <c r="U1350" s="35">
        <f t="shared" si="303"/>
        <v>0</v>
      </c>
      <c r="V1350" s="39" t="str">
        <f t="shared" si="304"/>
        <v>Order specific</v>
      </c>
      <c r="W1350" s="39" t="str">
        <f t="shared" si="308"/>
        <v>Order specific</v>
      </c>
      <c r="X1350" s="135" t="str">
        <f t="shared" si="309"/>
        <v>C</v>
      </c>
      <c r="Y1350" s="39" t="str">
        <f t="shared" si="305"/>
        <v/>
      </c>
      <c r="Z1350" s="39">
        <f t="shared" si="306"/>
        <v>0</v>
      </c>
      <c r="AA1350" s="119"/>
    </row>
    <row r="1351" spans="1:27" x14ac:dyDescent="0.25">
      <c r="A1351" s="34" t="s">
        <v>3326</v>
      </c>
      <c r="B1351" s="36" t="s">
        <v>360</v>
      </c>
      <c r="C1351" s="166" t="s">
        <v>1058</v>
      </c>
      <c r="D1351" s="166">
        <v>212</v>
      </c>
      <c r="E1351" s="165" t="s">
        <v>3599</v>
      </c>
      <c r="F1351" s="167" t="s">
        <v>3599</v>
      </c>
      <c r="G1351" s="36" t="s">
        <v>165</v>
      </c>
      <c r="H1351" s="36" t="s">
        <v>235</v>
      </c>
      <c r="I1351" s="186">
        <v>2100</v>
      </c>
      <c r="J1351" s="168">
        <v>4</v>
      </c>
      <c r="K1351" s="133">
        <v>0</v>
      </c>
      <c r="L1351" s="150">
        <v>64.239999999999995</v>
      </c>
      <c r="M1351" s="133">
        <v>0</v>
      </c>
      <c r="N1351" s="133">
        <v>0</v>
      </c>
      <c r="O1351" s="130">
        <v>0</v>
      </c>
      <c r="P1351" s="37">
        <f t="shared" si="299"/>
        <v>256.95999999999998</v>
      </c>
      <c r="Q1351" s="38" t="str">
        <f t="shared" si="307"/>
        <v/>
      </c>
      <c r="R1351" s="35">
        <f t="shared" si="300"/>
        <v>0</v>
      </c>
      <c r="S1351" s="35">
        <f t="shared" si="301"/>
        <v>0</v>
      </c>
      <c r="T1351" s="139">
        <f t="shared" si="302"/>
        <v>0</v>
      </c>
      <c r="U1351" s="35">
        <f t="shared" si="303"/>
        <v>0</v>
      </c>
      <c r="V1351" s="39" t="str">
        <f t="shared" si="304"/>
        <v>Order specific</v>
      </c>
      <c r="W1351" s="39" t="str">
        <f t="shared" si="308"/>
        <v>Order specific</v>
      </c>
      <c r="X1351" s="135" t="str">
        <f t="shared" si="309"/>
        <v>C</v>
      </c>
      <c r="Y1351" s="39" t="str">
        <f t="shared" si="305"/>
        <v/>
      </c>
      <c r="Z1351" s="39">
        <f t="shared" si="306"/>
        <v>0</v>
      </c>
      <c r="AA1351" s="119"/>
    </row>
    <row r="1352" spans="1:27" x14ac:dyDescent="0.25">
      <c r="A1352" s="34" t="s">
        <v>3327</v>
      </c>
      <c r="B1352" s="36" t="s">
        <v>1890</v>
      </c>
      <c r="C1352" s="166" t="s">
        <v>1058</v>
      </c>
      <c r="D1352" s="166">
        <v>212</v>
      </c>
      <c r="E1352" s="165" t="s">
        <v>3599</v>
      </c>
      <c r="F1352" s="167" t="s">
        <v>3599</v>
      </c>
      <c r="G1352" s="36" t="s">
        <v>165</v>
      </c>
      <c r="H1352" s="36" t="s">
        <v>235</v>
      </c>
      <c r="I1352" s="186">
        <v>2100</v>
      </c>
      <c r="J1352" s="168">
        <v>2</v>
      </c>
      <c r="K1352" s="133">
        <v>0</v>
      </c>
      <c r="L1352" s="150">
        <v>53.05</v>
      </c>
      <c r="M1352" s="133">
        <v>0</v>
      </c>
      <c r="N1352" s="133">
        <v>0</v>
      </c>
      <c r="O1352" s="130">
        <v>10</v>
      </c>
      <c r="P1352" s="37">
        <f t="shared" si="299"/>
        <v>106.1</v>
      </c>
      <c r="Q1352" s="38">
        <f t="shared" si="307"/>
        <v>146</v>
      </c>
      <c r="R1352" s="35">
        <f t="shared" si="300"/>
        <v>0</v>
      </c>
      <c r="S1352" s="35">
        <f t="shared" si="301"/>
        <v>0</v>
      </c>
      <c r="T1352" s="139">
        <f t="shared" si="302"/>
        <v>0</v>
      </c>
      <c r="U1352" s="35">
        <f t="shared" si="303"/>
        <v>530.5</v>
      </c>
      <c r="V1352" s="39" t="str">
        <f t="shared" si="304"/>
        <v>Order specific</v>
      </c>
      <c r="W1352" s="39" t="str">
        <f t="shared" si="308"/>
        <v>Order specific</v>
      </c>
      <c r="X1352" s="135" t="str">
        <f t="shared" si="309"/>
        <v>C</v>
      </c>
      <c r="Y1352" s="39" t="str">
        <f t="shared" si="305"/>
        <v/>
      </c>
      <c r="Z1352" s="39">
        <f t="shared" si="306"/>
        <v>0</v>
      </c>
      <c r="AA1352" s="119"/>
    </row>
    <row r="1353" spans="1:27" x14ac:dyDescent="0.25">
      <c r="A1353" s="34" t="s">
        <v>3328</v>
      </c>
      <c r="B1353" s="36" t="s">
        <v>1891</v>
      </c>
      <c r="C1353" s="166" t="s">
        <v>1058</v>
      </c>
      <c r="D1353" s="166">
        <v>212</v>
      </c>
      <c r="E1353" s="165" t="s">
        <v>3599</v>
      </c>
      <c r="F1353" s="167" t="s">
        <v>3599</v>
      </c>
      <c r="G1353" s="36" t="s">
        <v>165</v>
      </c>
      <c r="H1353" s="36" t="s">
        <v>235</v>
      </c>
      <c r="I1353" s="186">
        <v>2100</v>
      </c>
      <c r="J1353" s="168">
        <v>3</v>
      </c>
      <c r="K1353" s="133">
        <v>0</v>
      </c>
      <c r="L1353" s="150">
        <v>54.05</v>
      </c>
      <c r="M1353" s="133">
        <v>0</v>
      </c>
      <c r="N1353" s="133">
        <v>0</v>
      </c>
      <c r="O1353" s="130">
        <v>0</v>
      </c>
      <c r="P1353" s="37">
        <f t="shared" si="299"/>
        <v>162.14999999999998</v>
      </c>
      <c r="Q1353" s="38" t="str">
        <f t="shared" si="307"/>
        <v/>
      </c>
      <c r="R1353" s="35">
        <f t="shared" si="300"/>
        <v>0</v>
      </c>
      <c r="S1353" s="35">
        <f t="shared" si="301"/>
        <v>0</v>
      </c>
      <c r="T1353" s="139">
        <f t="shared" si="302"/>
        <v>0</v>
      </c>
      <c r="U1353" s="35">
        <f t="shared" si="303"/>
        <v>0</v>
      </c>
      <c r="V1353" s="39" t="str">
        <f t="shared" si="304"/>
        <v>Order specific</v>
      </c>
      <c r="W1353" s="39" t="str">
        <f t="shared" si="308"/>
        <v>Order specific</v>
      </c>
      <c r="X1353" s="135" t="str">
        <f t="shared" si="309"/>
        <v>C</v>
      </c>
      <c r="Y1353" s="39" t="str">
        <f t="shared" si="305"/>
        <v/>
      </c>
      <c r="Z1353" s="39">
        <f t="shared" si="306"/>
        <v>0</v>
      </c>
      <c r="AA1353" s="119"/>
    </row>
    <row r="1354" spans="1:27" x14ac:dyDescent="0.25">
      <c r="A1354" s="34" t="s">
        <v>3329</v>
      </c>
      <c r="B1354" s="36" t="s">
        <v>1892</v>
      </c>
      <c r="C1354" s="166" t="s">
        <v>1058</v>
      </c>
      <c r="D1354" s="166">
        <v>212</v>
      </c>
      <c r="E1354" s="165" t="s">
        <v>3599</v>
      </c>
      <c r="F1354" s="167" t="s">
        <v>3599</v>
      </c>
      <c r="G1354" s="36" t="s">
        <v>165</v>
      </c>
      <c r="H1354" s="36" t="s">
        <v>235</v>
      </c>
      <c r="I1354" s="186">
        <v>2100</v>
      </c>
      <c r="J1354" s="168">
        <v>1</v>
      </c>
      <c r="K1354" s="133">
        <v>0</v>
      </c>
      <c r="L1354" s="150">
        <v>44.64</v>
      </c>
      <c r="M1354" s="133">
        <v>0</v>
      </c>
      <c r="N1354" s="133">
        <v>0</v>
      </c>
      <c r="O1354" s="130">
        <v>1</v>
      </c>
      <c r="P1354" s="37">
        <f t="shared" si="299"/>
        <v>44.64</v>
      </c>
      <c r="Q1354" s="38">
        <f t="shared" si="307"/>
        <v>1095</v>
      </c>
      <c r="R1354" s="35">
        <f t="shared" si="300"/>
        <v>0</v>
      </c>
      <c r="S1354" s="35">
        <f t="shared" si="301"/>
        <v>0</v>
      </c>
      <c r="T1354" s="139">
        <f t="shared" si="302"/>
        <v>0</v>
      </c>
      <c r="U1354" s="35">
        <f t="shared" si="303"/>
        <v>44.64</v>
      </c>
      <c r="V1354" s="39" t="str">
        <f t="shared" si="304"/>
        <v>Order specific</v>
      </c>
      <c r="W1354" s="39" t="str">
        <f t="shared" si="308"/>
        <v>Order specific</v>
      </c>
      <c r="X1354" s="135" t="str">
        <f t="shared" si="309"/>
        <v>C</v>
      </c>
      <c r="Y1354" s="39" t="str">
        <f t="shared" si="305"/>
        <v/>
      </c>
      <c r="Z1354" s="39">
        <f t="shared" si="306"/>
        <v>0</v>
      </c>
      <c r="AA1354" s="119"/>
    </row>
    <row r="1355" spans="1:27" x14ac:dyDescent="0.25">
      <c r="A1355" s="34" t="s">
        <v>3330</v>
      </c>
      <c r="B1355" s="36" t="s">
        <v>1893</v>
      </c>
      <c r="C1355" s="166" t="s">
        <v>1058</v>
      </c>
      <c r="D1355" s="166">
        <v>212</v>
      </c>
      <c r="E1355" s="165" t="s">
        <v>3599</v>
      </c>
      <c r="F1355" s="167" t="s">
        <v>3599</v>
      </c>
      <c r="G1355" s="36" t="s">
        <v>165</v>
      </c>
      <c r="H1355" s="36" t="s">
        <v>235</v>
      </c>
      <c r="I1355" s="186">
        <v>2100</v>
      </c>
      <c r="J1355" s="168">
        <v>114</v>
      </c>
      <c r="K1355" s="133">
        <v>0</v>
      </c>
      <c r="L1355" s="150">
        <v>46.33</v>
      </c>
      <c r="M1355" s="133">
        <v>0</v>
      </c>
      <c r="N1355" s="133">
        <v>0</v>
      </c>
      <c r="O1355" s="130">
        <v>0</v>
      </c>
      <c r="P1355" s="37">
        <f t="shared" si="299"/>
        <v>5281.62</v>
      </c>
      <c r="Q1355" s="38" t="str">
        <f t="shared" si="307"/>
        <v/>
      </c>
      <c r="R1355" s="35">
        <f t="shared" si="300"/>
        <v>0</v>
      </c>
      <c r="S1355" s="35">
        <f t="shared" si="301"/>
        <v>0</v>
      </c>
      <c r="T1355" s="139">
        <f t="shared" si="302"/>
        <v>0</v>
      </c>
      <c r="U1355" s="35">
        <f t="shared" si="303"/>
        <v>0</v>
      </c>
      <c r="V1355" s="39" t="str">
        <f t="shared" si="304"/>
        <v>Order specific</v>
      </c>
      <c r="W1355" s="39" t="str">
        <f t="shared" si="308"/>
        <v>Order specific</v>
      </c>
      <c r="X1355" s="135" t="str">
        <f t="shared" si="309"/>
        <v>B</v>
      </c>
      <c r="Y1355" s="39" t="str">
        <f t="shared" si="305"/>
        <v/>
      </c>
      <c r="Z1355" s="39">
        <f t="shared" si="306"/>
        <v>0</v>
      </c>
      <c r="AA1355" s="119"/>
    </row>
    <row r="1356" spans="1:27" x14ac:dyDescent="0.25">
      <c r="A1356" s="34" t="s">
        <v>3331</v>
      </c>
      <c r="B1356" s="36" t="s">
        <v>1710</v>
      </c>
      <c r="C1356" s="166" t="s">
        <v>243</v>
      </c>
      <c r="D1356" s="166">
        <v>212</v>
      </c>
      <c r="E1356" s="166" t="s">
        <v>3599</v>
      </c>
      <c r="F1356" s="167" t="s">
        <v>3599</v>
      </c>
      <c r="G1356" s="36" t="s">
        <v>244</v>
      </c>
      <c r="H1356" s="36" t="s">
        <v>2370</v>
      </c>
      <c r="I1356" s="186">
        <v>2600</v>
      </c>
      <c r="J1356" s="168">
        <v>39</v>
      </c>
      <c r="K1356" s="133">
        <v>57</v>
      </c>
      <c r="L1356" s="150">
        <v>20.9</v>
      </c>
      <c r="M1356" s="133">
        <v>0</v>
      </c>
      <c r="N1356" s="133">
        <v>15</v>
      </c>
      <c r="O1356" s="130">
        <v>441</v>
      </c>
      <c r="P1356" s="37">
        <f t="shared" si="299"/>
        <v>815.09999999999991</v>
      </c>
      <c r="Q1356" s="38">
        <f t="shared" si="307"/>
        <v>94.353741496598644</v>
      </c>
      <c r="R1356" s="35">
        <f t="shared" si="300"/>
        <v>0</v>
      </c>
      <c r="S1356" s="35">
        <f t="shared" si="301"/>
        <v>156.75</v>
      </c>
      <c r="T1356" s="139">
        <f t="shared" si="302"/>
        <v>1191.3</v>
      </c>
      <c r="U1356" s="35">
        <f t="shared" si="303"/>
        <v>9216.9</v>
      </c>
      <c r="V1356" s="39" t="str">
        <f t="shared" si="304"/>
        <v>&gt;90 days</v>
      </c>
      <c r="W1356" s="39">
        <f t="shared" si="308"/>
        <v>3</v>
      </c>
      <c r="X1356" s="135" t="str">
        <f t="shared" si="309"/>
        <v>C</v>
      </c>
      <c r="Y1356" s="39">
        <f t="shared" si="305"/>
        <v>21</v>
      </c>
      <c r="Z1356" s="39">
        <f t="shared" si="306"/>
        <v>418.23268767123284</v>
      </c>
      <c r="AA1356" s="119"/>
    </row>
    <row r="1357" spans="1:27" x14ac:dyDescent="0.25">
      <c r="A1357" s="34" t="s">
        <v>3332</v>
      </c>
      <c r="B1357" s="36" t="s">
        <v>1894</v>
      </c>
      <c r="C1357" s="166" t="s">
        <v>243</v>
      </c>
      <c r="D1357" s="166">
        <v>212</v>
      </c>
      <c r="E1357" s="166" t="s">
        <v>3599</v>
      </c>
      <c r="F1357" s="167" t="s">
        <v>3599</v>
      </c>
      <c r="G1357" s="36" t="s">
        <v>244</v>
      </c>
      <c r="H1357" s="36" t="s">
        <v>2370</v>
      </c>
      <c r="I1357" s="186">
        <v>2600</v>
      </c>
      <c r="J1357" s="168">
        <v>27</v>
      </c>
      <c r="K1357" s="133">
        <v>0</v>
      </c>
      <c r="L1357" s="150">
        <v>2.5299999999999998</v>
      </c>
      <c r="M1357" s="133">
        <v>0</v>
      </c>
      <c r="N1357" s="133">
        <v>5</v>
      </c>
      <c r="O1357" s="130">
        <v>0</v>
      </c>
      <c r="P1357" s="37">
        <f t="shared" si="299"/>
        <v>68.309999999999988</v>
      </c>
      <c r="Q1357" s="38" t="str">
        <f t="shared" si="307"/>
        <v/>
      </c>
      <c r="R1357" s="35">
        <f t="shared" si="300"/>
        <v>0</v>
      </c>
      <c r="S1357" s="35">
        <f t="shared" si="301"/>
        <v>6.3249999999999993</v>
      </c>
      <c r="T1357" s="139">
        <f t="shared" si="302"/>
        <v>0</v>
      </c>
      <c r="U1357" s="35">
        <f t="shared" si="303"/>
        <v>0</v>
      </c>
      <c r="V1357" s="39" t="str">
        <f t="shared" si="304"/>
        <v>&gt;90 days</v>
      </c>
      <c r="W1357" s="39">
        <f t="shared" si="308"/>
        <v>4</v>
      </c>
      <c r="X1357" s="135" t="str">
        <f t="shared" si="309"/>
        <v>C</v>
      </c>
      <c r="Y1357" s="39">
        <f t="shared" si="305"/>
        <v>0</v>
      </c>
      <c r="Z1357" s="39">
        <f t="shared" si="306"/>
        <v>45.084599999999995</v>
      </c>
      <c r="AA1357" s="119"/>
    </row>
    <row r="1358" spans="1:27" x14ac:dyDescent="0.25">
      <c r="A1358" s="34" t="s">
        <v>3333</v>
      </c>
      <c r="B1358" s="36" t="s">
        <v>1895</v>
      </c>
      <c r="C1358" s="166" t="s">
        <v>243</v>
      </c>
      <c r="D1358" s="166">
        <v>212</v>
      </c>
      <c r="E1358" s="166" t="s">
        <v>3599</v>
      </c>
      <c r="F1358" s="167" t="s">
        <v>3599</v>
      </c>
      <c r="G1358" s="36" t="s">
        <v>244</v>
      </c>
      <c r="H1358" s="36" t="s">
        <v>2370</v>
      </c>
      <c r="I1358" s="186">
        <v>2600</v>
      </c>
      <c r="J1358" s="168">
        <v>27</v>
      </c>
      <c r="K1358" s="133">
        <v>0</v>
      </c>
      <c r="L1358" s="150">
        <v>3.92</v>
      </c>
      <c r="M1358" s="133">
        <v>0</v>
      </c>
      <c r="N1358" s="133">
        <v>5</v>
      </c>
      <c r="O1358" s="130">
        <v>0</v>
      </c>
      <c r="P1358" s="37">
        <f t="shared" si="299"/>
        <v>105.84</v>
      </c>
      <c r="Q1358" s="38" t="str">
        <f t="shared" si="307"/>
        <v/>
      </c>
      <c r="R1358" s="35">
        <f t="shared" si="300"/>
        <v>0</v>
      </c>
      <c r="S1358" s="35">
        <f t="shared" si="301"/>
        <v>9.8000000000000007</v>
      </c>
      <c r="T1358" s="139">
        <f t="shared" si="302"/>
        <v>0</v>
      </c>
      <c r="U1358" s="35">
        <f t="shared" si="303"/>
        <v>0</v>
      </c>
      <c r="V1358" s="39" t="str">
        <f t="shared" si="304"/>
        <v>&gt;90 days</v>
      </c>
      <c r="W1358" s="39">
        <f t="shared" si="308"/>
        <v>4</v>
      </c>
      <c r="X1358" s="135" t="str">
        <f t="shared" si="309"/>
        <v>C</v>
      </c>
      <c r="Y1358" s="39">
        <f t="shared" si="305"/>
        <v>0</v>
      </c>
      <c r="Z1358" s="39">
        <f t="shared" si="306"/>
        <v>69.854400000000012</v>
      </c>
      <c r="AA1358" s="119"/>
    </row>
    <row r="1359" spans="1:27" x14ac:dyDescent="0.25">
      <c r="A1359" s="34" t="s">
        <v>3334</v>
      </c>
      <c r="B1359" s="36" t="s">
        <v>1896</v>
      </c>
      <c r="C1359" s="166" t="s">
        <v>243</v>
      </c>
      <c r="D1359" s="166">
        <v>212</v>
      </c>
      <c r="E1359" s="166" t="s">
        <v>3599</v>
      </c>
      <c r="F1359" s="167" t="s">
        <v>3599</v>
      </c>
      <c r="G1359" s="36" t="s">
        <v>244</v>
      </c>
      <c r="H1359" s="36" t="s">
        <v>2370</v>
      </c>
      <c r="I1359" s="186">
        <v>2600</v>
      </c>
      <c r="J1359" s="168">
        <v>50</v>
      </c>
      <c r="K1359" s="133">
        <v>0</v>
      </c>
      <c r="L1359" s="150">
        <v>1.58</v>
      </c>
      <c r="M1359" s="133">
        <v>0</v>
      </c>
      <c r="N1359" s="133">
        <v>10</v>
      </c>
      <c r="O1359" s="130">
        <v>0</v>
      </c>
      <c r="P1359" s="37">
        <f t="shared" si="299"/>
        <v>79</v>
      </c>
      <c r="Q1359" s="38" t="str">
        <f t="shared" si="307"/>
        <v/>
      </c>
      <c r="R1359" s="35">
        <f t="shared" si="300"/>
        <v>0</v>
      </c>
      <c r="S1359" s="35">
        <f t="shared" si="301"/>
        <v>7.9</v>
      </c>
      <c r="T1359" s="139">
        <f t="shared" si="302"/>
        <v>0</v>
      </c>
      <c r="U1359" s="35">
        <f t="shared" si="303"/>
        <v>0</v>
      </c>
      <c r="V1359" s="39" t="str">
        <f t="shared" si="304"/>
        <v>&gt;90 days</v>
      </c>
      <c r="W1359" s="39">
        <f t="shared" si="308"/>
        <v>4</v>
      </c>
      <c r="X1359" s="135" t="str">
        <f t="shared" si="309"/>
        <v>C</v>
      </c>
      <c r="Y1359" s="39">
        <f t="shared" si="305"/>
        <v>0</v>
      </c>
      <c r="Z1359" s="39">
        <f t="shared" si="306"/>
        <v>52.14</v>
      </c>
      <c r="AA1359" s="119"/>
    </row>
    <row r="1360" spans="1:27" x14ac:dyDescent="0.25">
      <c r="A1360" s="34" t="s">
        <v>3335</v>
      </c>
      <c r="B1360" s="36" t="s">
        <v>1897</v>
      </c>
      <c r="C1360" s="166" t="s">
        <v>243</v>
      </c>
      <c r="D1360" s="166">
        <v>212</v>
      </c>
      <c r="E1360" s="166" t="s">
        <v>3599</v>
      </c>
      <c r="F1360" s="167" t="s">
        <v>3599</v>
      </c>
      <c r="G1360" s="36" t="s">
        <v>244</v>
      </c>
      <c r="H1360" s="36" t="s">
        <v>2370</v>
      </c>
      <c r="I1360" s="186">
        <v>2600</v>
      </c>
      <c r="J1360" s="168">
        <v>25</v>
      </c>
      <c r="K1360" s="133">
        <v>60</v>
      </c>
      <c r="L1360" s="150">
        <v>12.89</v>
      </c>
      <c r="M1360" s="133">
        <v>0</v>
      </c>
      <c r="N1360" s="133">
        <v>15</v>
      </c>
      <c r="O1360" s="130">
        <v>441</v>
      </c>
      <c r="P1360" s="37">
        <f t="shared" si="299"/>
        <v>322.25</v>
      </c>
      <c r="Q1360" s="38">
        <f t="shared" si="307"/>
        <v>41.383219954648531</v>
      </c>
      <c r="R1360" s="35">
        <f t="shared" si="300"/>
        <v>0</v>
      </c>
      <c r="S1360" s="35">
        <f t="shared" si="301"/>
        <v>96.675000000000011</v>
      </c>
      <c r="T1360" s="139">
        <f t="shared" si="302"/>
        <v>773.40000000000009</v>
      </c>
      <c r="U1360" s="35">
        <f t="shared" si="303"/>
        <v>5684.4900000000007</v>
      </c>
      <c r="V1360" s="39" t="str">
        <f t="shared" si="304"/>
        <v>&lt;90 days</v>
      </c>
      <c r="W1360" s="39">
        <f t="shared" si="308"/>
        <v>3</v>
      </c>
      <c r="X1360" s="135" t="str">
        <f t="shared" si="309"/>
        <v>C</v>
      </c>
      <c r="Y1360" s="39">
        <f t="shared" si="305"/>
        <v>21</v>
      </c>
      <c r="Z1360" s="39">
        <f t="shared" si="306"/>
        <v>104.75755972602742</v>
      </c>
      <c r="AA1360" s="119"/>
    </row>
    <row r="1361" spans="1:27" x14ac:dyDescent="0.25">
      <c r="A1361" s="34" t="s">
        <v>3336</v>
      </c>
      <c r="B1361" s="36" t="s">
        <v>1898</v>
      </c>
      <c r="C1361" s="166" t="s">
        <v>243</v>
      </c>
      <c r="D1361" s="166">
        <v>219</v>
      </c>
      <c r="E1361" s="166" t="s">
        <v>3599</v>
      </c>
      <c r="F1361" s="167" t="s">
        <v>3599</v>
      </c>
      <c r="G1361" s="36" t="s">
        <v>244</v>
      </c>
      <c r="H1361" s="36" t="s">
        <v>2370</v>
      </c>
      <c r="I1361" s="186">
        <v>2600</v>
      </c>
      <c r="J1361" s="168">
        <v>46</v>
      </c>
      <c r="K1361" s="133">
        <v>135</v>
      </c>
      <c r="L1361" s="150">
        <v>2.52</v>
      </c>
      <c r="M1361" s="133">
        <v>0</v>
      </c>
      <c r="N1361" s="133">
        <v>25</v>
      </c>
      <c r="O1361" s="130">
        <v>407</v>
      </c>
      <c r="P1361" s="37">
        <f t="shared" si="299"/>
        <v>115.92</v>
      </c>
      <c r="Q1361" s="38">
        <f t="shared" si="307"/>
        <v>22.420147420147419</v>
      </c>
      <c r="R1361" s="35">
        <f t="shared" si="300"/>
        <v>0</v>
      </c>
      <c r="S1361" s="35">
        <f t="shared" si="301"/>
        <v>31.5</v>
      </c>
      <c r="T1361" s="139">
        <f t="shared" si="302"/>
        <v>340.2</v>
      </c>
      <c r="U1361" s="35">
        <f t="shared" si="303"/>
        <v>1025.6400000000001</v>
      </c>
      <c r="V1361" s="39" t="str">
        <f t="shared" si="304"/>
        <v>&lt;30 days</v>
      </c>
      <c r="W1361" s="39">
        <f t="shared" si="308"/>
        <v>3</v>
      </c>
      <c r="X1361" s="135" t="str">
        <f t="shared" si="309"/>
        <v>C</v>
      </c>
      <c r="Y1361" s="39">
        <f t="shared" si="305"/>
        <v>21</v>
      </c>
      <c r="Z1361" s="39">
        <f t="shared" si="306"/>
        <v>4.8461546958904167</v>
      </c>
      <c r="AA1361" s="119"/>
    </row>
    <row r="1362" spans="1:27" x14ac:dyDescent="0.25">
      <c r="A1362" s="34" t="s">
        <v>3337</v>
      </c>
      <c r="B1362" s="36" t="s">
        <v>1899</v>
      </c>
      <c r="C1362" s="166" t="s">
        <v>243</v>
      </c>
      <c r="D1362" s="166">
        <v>212</v>
      </c>
      <c r="E1362" s="166" t="s">
        <v>3599</v>
      </c>
      <c r="F1362" s="167" t="s">
        <v>3599</v>
      </c>
      <c r="G1362" s="36" t="s">
        <v>244</v>
      </c>
      <c r="H1362" s="36" t="s">
        <v>2370</v>
      </c>
      <c r="I1362" s="186">
        <v>2600</v>
      </c>
      <c r="J1362" s="168">
        <v>137</v>
      </c>
      <c r="K1362" s="133">
        <v>57</v>
      </c>
      <c r="L1362" s="150">
        <v>4.45</v>
      </c>
      <c r="M1362" s="133">
        <v>0</v>
      </c>
      <c r="N1362" s="133">
        <v>15</v>
      </c>
      <c r="O1362" s="130">
        <v>441</v>
      </c>
      <c r="P1362" s="37">
        <f t="shared" si="299"/>
        <v>609.65</v>
      </c>
      <c r="Q1362" s="38">
        <f t="shared" si="307"/>
        <v>38.072562358276642</v>
      </c>
      <c r="R1362" s="35">
        <f t="shared" si="300"/>
        <v>0</v>
      </c>
      <c r="S1362" s="35">
        <f t="shared" si="301"/>
        <v>33.375</v>
      </c>
      <c r="T1362" s="139">
        <f t="shared" si="302"/>
        <v>253.65</v>
      </c>
      <c r="U1362" s="35">
        <f t="shared" si="303"/>
        <v>1962.45</v>
      </c>
      <c r="V1362" s="39" t="str">
        <f t="shared" si="304"/>
        <v>&lt;90 days</v>
      </c>
      <c r="W1362" s="39">
        <f t="shared" si="308"/>
        <v>3</v>
      </c>
      <c r="X1362" s="135" t="str">
        <f t="shared" si="309"/>
        <v>C</v>
      </c>
      <c r="Y1362" s="39">
        <f t="shared" si="305"/>
        <v>21</v>
      </c>
      <c r="Z1362" s="39">
        <f t="shared" si="306"/>
        <v>180.43098278737341</v>
      </c>
      <c r="AA1362" s="119"/>
    </row>
    <row r="1363" spans="1:27" x14ac:dyDescent="0.25">
      <c r="A1363" s="34" t="s">
        <v>3338</v>
      </c>
      <c r="B1363" s="36" t="s">
        <v>1900</v>
      </c>
      <c r="C1363" s="166" t="s">
        <v>243</v>
      </c>
      <c r="D1363" s="166">
        <v>212</v>
      </c>
      <c r="E1363" s="166" t="s">
        <v>3599</v>
      </c>
      <c r="F1363" s="167" t="s">
        <v>3599</v>
      </c>
      <c r="G1363" s="36" t="s">
        <v>244</v>
      </c>
      <c r="H1363" s="36" t="s">
        <v>2370</v>
      </c>
      <c r="I1363" s="186">
        <v>2600</v>
      </c>
      <c r="J1363" s="168">
        <v>104</v>
      </c>
      <c r="K1363" s="133">
        <v>57</v>
      </c>
      <c r="L1363" s="150">
        <v>4.28</v>
      </c>
      <c r="M1363" s="133">
        <v>0</v>
      </c>
      <c r="N1363" s="133">
        <v>15</v>
      </c>
      <c r="O1363" s="130">
        <v>441</v>
      </c>
      <c r="P1363" s="37">
        <f t="shared" si="299"/>
        <v>445.12</v>
      </c>
      <c r="Q1363" s="38">
        <f t="shared" si="307"/>
        <v>113.39002267573696</v>
      </c>
      <c r="R1363" s="35">
        <f t="shared" si="300"/>
        <v>0</v>
      </c>
      <c r="S1363" s="35">
        <f t="shared" si="301"/>
        <v>32.1</v>
      </c>
      <c r="T1363" s="139">
        <f t="shared" si="302"/>
        <v>243.96</v>
      </c>
      <c r="U1363" s="35">
        <f t="shared" si="303"/>
        <v>1887.48</v>
      </c>
      <c r="V1363" s="39" t="str">
        <f t="shared" si="304"/>
        <v>&gt;90 days</v>
      </c>
      <c r="W1363" s="39">
        <f t="shared" si="308"/>
        <v>3</v>
      </c>
      <c r="X1363" s="135" t="str">
        <f t="shared" si="309"/>
        <v>C</v>
      </c>
      <c r="Y1363" s="39">
        <f t="shared" si="305"/>
        <v>21</v>
      </c>
      <c r="Z1363" s="39">
        <f t="shared" si="306"/>
        <v>239.37085741025902</v>
      </c>
      <c r="AA1363" s="119"/>
    </row>
    <row r="1364" spans="1:27" x14ac:dyDescent="0.25">
      <c r="A1364" s="34" t="s">
        <v>3339</v>
      </c>
      <c r="B1364" s="36" t="s">
        <v>1901</v>
      </c>
      <c r="C1364" s="166" t="s">
        <v>243</v>
      </c>
      <c r="D1364" s="166">
        <v>212</v>
      </c>
      <c r="E1364" s="166" t="s">
        <v>3599</v>
      </c>
      <c r="F1364" s="167" t="s">
        <v>3599</v>
      </c>
      <c r="G1364" s="36" t="s">
        <v>244</v>
      </c>
      <c r="H1364" s="36" t="s">
        <v>2370</v>
      </c>
      <c r="I1364" s="186">
        <v>2600</v>
      </c>
      <c r="J1364" s="168">
        <v>203</v>
      </c>
      <c r="K1364" s="133">
        <v>0</v>
      </c>
      <c r="L1364" s="150">
        <v>4.3099999999999996</v>
      </c>
      <c r="M1364" s="133">
        <v>0</v>
      </c>
      <c r="N1364" s="133">
        <v>15</v>
      </c>
      <c r="O1364" s="130">
        <v>0</v>
      </c>
      <c r="P1364" s="37">
        <f t="shared" si="299"/>
        <v>874.93</v>
      </c>
      <c r="Q1364" s="38" t="str">
        <f t="shared" si="307"/>
        <v/>
      </c>
      <c r="R1364" s="35">
        <f t="shared" si="300"/>
        <v>0</v>
      </c>
      <c r="S1364" s="35">
        <f t="shared" si="301"/>
        <v>32.324999999999996</v>
      </c>
      <c r="T1364" s="139">
        <f t="shared" si="302"/>
        <v>0</v>
      </c>
      <c r="U1364" s="35">
        <f t="shared" si="303"/>
        <v>0</v>
      </c>
      <c r="V1364" s="39" t="str">
        <f t="shared" si="304"/>
        <v>&gt;90 days</v>
      </c>
      <c r="W1364" s="39">
        <f t="shared" si="308"/>
        <v>4</v>
      </c>
      <c r="X1364" s="135" t="str">
        <f t="shared" si="309"/>
        <v>C</v>
      </c>
      <c r="Y1364" s="39">
        <f t="shared" si="305"/>
        <v>0</v>
      </c>
      <c r="Z1364" s="39">
        <f t="shared" si="306"/>
        <v>577.4538</v>
      </c>
      <c r="AA1364" s="119"/>
    </row>
    <row r="1365" spans="1:27" x14ac:dyDescent="0.25">
      <c r="A1365" s="34" t="s">
        <v>3340</v>
      </c>
      <c r="B1365" s="36" t="s">
        <v>1902</v>
      </c>
      <c r="C1365" s="166" t="s">
        <v>243</v>
      </c>
      <c r="D1365" s="166">
        <v>212</v>
      </c>
      <c r="E1365" s="166" t="s">
        <v>3599</v>
      </c>
      <c r="F1365" s="167" t="s">
        <v>3599</v>
      </c>
      <c r="G1365" s="36" t="s">
        <v>244</v>
      </c>
      <c r="H1365" s="36" t="s">
        <v>2370</v>
      </c>
      <c r="I1365" s="186">
        <v>2600</v>
      </c>
      <c r="J1365" s="168">
        <v>133</v>
      </c>
      <c r="K1365" s="133">
        <v>120</v>
      </c>
      <c r="L1365" s="150">
        <v>1.93</v>
      </c>
      <c r="M1365" s="133">
        <v>0</v>
      </c>
      <c r="N1365" s="133">
        <v>30</v>
      </c>
      <c r="O1365" s="130">
        <v>882</v>
      </c>
      <c r="P1365" s="37">
        <f t="shared" si="299"/>
        <v>256.69</v>
      </c>
      <c r="Q1365" s="38">
        <f t="shared" si="307"/>
        <v>84.007936507936506</v>
      </c>
      <c r="R1365" s="35">
        <f t="shared" si="300"/>
        <v>0</v>
      </c>
      <c r="S1365" s="35">
        <f t="shared" si="301"/>
        <v>28.95</v>
      </c>
      <c r="T1365" s="139">
        <f t="shared" si="302"/>
        <v>231.6</v>
      </c>
      <c r="U1365" s="35">
        <f t="shared" si="303"/>
        <v>1702.26</v>
      </c>
      <c r="V1365" s="39" t="str">
        <f t="shared" si="304"/>
        <v>&lt;90 days</v>
      </c>
      <c r="W1365" s="39">
        <f t="shared" si="308"/>
        <v>3</v>
      </c>
      <c r="X1365" s="135" t="str">
        <f t="shared" si="309"/>
        <v>C</v>
      </c>
      <c r="Y1365" s="39">
        <f t="shared" si="305"/>
        <v>21</v>
      </c>
      <c r="Z1365" s="39">
        <f t="shared" si="306"/>
        <v>127.06555130845537</v>
      </c>
      <c r="AA1365" s="119"/>
    </row>
    <row r="1366" spans="1:27" x14ac:dyDescent="0.25">
      <c r="A1366" s="34" t="s">
        <v>3341</v>
      </c>
      <c r="B1366" s="36" t="s">
        <v>1903</v>
      </c>
      <c r="C1366" s="166" t="s">
        <v>243</v>
      </c>
      <c r="D1366" s="166">
        <v>212</v>
      </c>
      <c r="E1366" s="166" t="s">
        <v>3599</v>
      </c>
      <c r="F1366" s="167" t="s">
        <v>3599</v>
      </c>
      <c r="G1366" s="36" t="s">
        <v>244</v>
      </c>
      <c r="H1366" s="36" t="s">
        <v>2370</v>
      </c>
      <c r="I1366" s="186">
        <v>2600</v>
      </c>
      <c r="J1366" s="168">
        <v>30</v>
      </c>
      <c r="K1366" s="133">
        <v>57</v>
      </c>
      <c r="L1366" s="150">
        <v>2.08</v>
      </c>
      <c r="M1366" s="133">
        <v>0</v>
      </c>
      <c r="N1366" s="133">
        <v>15</v>
      </c>
      <c r="O1366" s="130">
        <v>441</v>
      </c>
      <c r="P1366" s="37">
        <f t="shared" si="299"/>
        <v>62.400000000000006</v>
      </c>
      <c r="Q1366" s="38">
        <f t="shared" si="307"/>
        <v>110.07936507936508</v>
      </c>
      <c r="R1366" s="35">
        <f t="shared" si="300"/>
        <v>0</v>
      </c>
      <c r="S1366" s="35">
        <f t="shared" si="301"/>
        <v>15.600000000000001</v>
      </c>
      <c r="T1366" s="139">
        <f t="shared" si="302"/>
        <v>118.56</v>
      </c>
      <c r="U1366" s="35">
        <f t="shared" si="303"/>
        <v>917.28000000000009</v>
      </c>
      <c r="V1366" s="39" t="str">
        <f t="shared" si="304"/>
        <v>&gt;90 days</v>
      </c>
      <c r="W1366" s="39">
        <f t="shared" si="308"/>
        <v>3</v>
      </c>
      <c r="X1366" s="135" t="str">
        <f t="shared" si="309"/>
        <v>C</v>
      </c>
      <c r="Y1366" s="39">
        <f t="shared" si="305"/>
        <v>21</v>
      </c>
      <c r="Z1366" s="39">
        <f t="shared" si="306"/>
        <v>33.327268637346791</v>
      </c>
      <c r="AA1366" s="119"/>
    </row>
    <row r="1367" spans="1:27" x14ac:dyDescent="0.25">
      <c r="A1367" s="34" t="s">
        <v>3342</v>
      </c>
      <c r="B1367" s="36" t="s">
        <v>1904</v>
      </c>
      <c r="C1367" s="166" t="s">
        <v>1058</v>
      </c>
      <c r="D1367" s="166">
        <v>212</v>
      </c>
      <c r="E1367" s="165" t="s">
        <v>3599</v>
      </c>
      <c r="F1367" s="167" t="s">
        <v>3599</v>
      </c>
      <c r="G1367" s="36" t="s">
        <v>165</v>
      </c>
      <c r="H1367" s="36" t="s">
        <v>235</v>
      </c>
      <c r="I1367" s="186">
        <v>2100</v>
      </c>
      <c r="J1367" s="168">
        <v>8</v>
      </c>
      <c r="K1367" s="133">
        <v>0</v>
      </c>
      <c r="L1367" s="150">
        <v>7.91</v>
      </c>
      <c r="M1367" s="133">
        <v>0</v>
      </c>
      <c r="N1367" s="133">
        <v>0</v>
      </c>
      <c r="O1367" s="130">
        <v>0</v>
      </c>
      <c r="P1367" s="37">
        <f t="shared" si="299"/>
        <v>63.28</v>
      </c>
      <c r="Q1367" s="38" t="str">
        <f t="shared" si="307"/>
        <v/>
      </c>
      <c r="R1367" s="35">
        <f t="shared" si="300"/>
        <v>0</v>
      </c>
      <c r="S1367" s="35">
        <f t="shared" si="301"/>
        <v>0</v>
      </c>
      <c r="T1367" s="139">
        <f t="shared" si="302"/>
        <v>0</v>
      </c>
      <c r="U1367" s="35">
        <f t="shared" si="303"/>
        <v>0</v>
      </c>
      <c r="V1367" s="39" t="str">
        <f t="shared" si="304"/>
        <v>Order specific</v>
      </c>
      <c r="W1367" s="39" t="str">
        <f t="shared" si="308"/>
        <v>Order specific</v>
      </c>
      <c r="X1367" s="135" t="str">
        <f t="shared" si="309"/>
        <v>C</v>
      </c>
      <c r="Y1367" s="39" t="str">
        <f t="shared" si="305"/>
        <v/>
      </c>
      <c r="Z1367" s="39">
        <f t="shared" si="306"/>
        <v>0</v>
      </c>
      <c r="AA1367" s="119"/>
    </row>
    <row r="1368" spans="1:27" x14ac:dyDescent="0.25">
      <c r="A1368" s="34" t="s">
        <v>3343</v>
      </c>
      <c r="B1368" s="36" t="s">
        <v>1904</v>
      </c>
      <c r="C1368" s="166" t="s">
        <v>1058</v>
      </c>
      <c r="D1368" s="166">
        <v>212</v>
      </c>
      <c r="E1368" s="165" t="s">
        <v>3599</v>
      </c>
      <c r="F1368" s="167" t="s">
        <v>3599</v>
      </c>
      <c r="G1368" s="36" t="s">
        <v>165</v>
      </c>
      <c r="H1368" s="36" t="s">
        <v>235</v>
      </c>
      <c r="I1368" s="186">
        <v>2100</v>
      </c>
      <c r="J1368" s="168">
        <v>8</v>
      </c>
      <c r="K1368" s="133">
        <v>0</v>
      </c>
      <c r="L1368" s="150">
        <v>6.13</v>
      </c>
      <c r="M1368" s="133">
        <v>0</v>
      </c>
      <c r="N1368" s="133">
        <v>0</v>
      </c>
      <c r="O1368" s="130">
        <v>0</v>
      </c>
      <c r="P1368" s="37">
        <f t="shared" si="299"/>
        <v>49.04</v>
      </c>
      <c r="Q1368" s="38" t="str">
        <f t="shared" si="307"/>
        <v/>
      </c>
      <c r="R1368" s="35">
        <f t="shared" si="300"/>
        <v>0</v>
      </c>
      <c r="S1368" s="35">
        <f t="shared" si="301"/>
        <v>0</v>
      </c>
      <c r="T1368" s="139">
        <f t="shared" si="302"/>
        <v>0</v>
      </c>
      <c r="U1368" s="35">
        <f t="shared" si="303"/>
        <v>0</v>
      </c>
      <c r="V1368" s="39" t="str">
        <f t="shared" si="304"/>
        <v>Order specific</v>
      </c>
      <c r="W1368" s="39" t="str">
        <f t="shared" si="308"/>
        <v>Order specific</v>
      </c>
      <c r="X1368" s="135" t="str">
        <f t="shared" si="309"/>
        <v>C</v>
      </c>
      <c r="Y1368" s="39" t="str">
        <f t="shared" si="305"/>
        <v/>
      </c>
      <c r="Z1368" s="39">
        <f t="shared" si="306"/>
        <v>0</v>
      </c>
      <c r="AA1368" s="119"/>
    </row>
    <row r="1369" spans="1:27" x14ac:dyDescent="0.25">
      <c r="A1369" s="34" t="s">
        <v>3344</v>
      </c>
      <c r="B1369" s="36" t="s">
        <v>1905</v>
      </c>
      <c r="C1369" s="166" t="s">
        <v>243</v>
      </c>
      <c r="D1369" s="166">
        <v>212</v>
      </c>
      <c r="E1369" s="166" t="s">
        <v>3599</v>
      </c>
      <c r="F1369" s="167" t="s">
        <v>3599</v>
      </c>
      <c r="G1369" s="36" t="s">
        <v>244</v>
      </c>
      <c r="H1369" s="36" t="s">
        <v>2370</v>
      </c>
      <c r="I1369" s="186">
        <v>2600</v>
      </c>
      <c r="J1369" s="168">
        <v>46</v>
      </c>
      <c r="K1369" s="133">
        <v>0</v>
      </c>
      <c r="L1369" s="150">
        <v>11.02</v>
      </c>
      <c r="M1369" s="133">
        <v>0</v>
      </c>
      <c r="N1369" s="133">
        <v>15</v>
      </c>
      <c r="O1369" s="130">
        <v>0</v>
      </c>
      <c r="P1369" s="37">
        <f t="shared" si="299"/>
        <v>506.91999999999996</v>
      </c>
      <c r="Q1369" s="38" t="str">
        <f t="shared" si="307"/>
        <v/>
      </c>
      <c r="R1369" s="35">
        <f t="shared" si="300"/>
        <v>0</v>
      </c>
      <c r="S1369" s="35">
        <f t="shared" si="301"/>
        <v>82.649999999999991</v>
      </c>
      <c r="T1369" s="139">
        <f t="shared" si="302"/>
        <v>0</v>
      </c>
      <c r="U1369" s="35">
        <f t="shared" si="303"/>
        <v>0</v>
      </c>
      <c r="V1369" s="39" t="str">
        <f t="shared" si="304"/>
        <v>&gt;90 days</v>
      </c>
      <c r="W1369" s="39">
        <f t="shared" si="308"/>
        <v>4</v>
      </c>
      <c r="X1369" s="135" t="str">
        <f t="shared" si="309"/>
        <v>C</v>
      </c>
      <c r="Y1369" s="39">
        <f t="shared" si="305"/>
        <v>0</v>
      </c>
      <c r="Z1369" s="39">
        <f t="shared" si="306"/>
        <v>334.56720000000001</v>
      </c>
      <c r="AA1369" s="119"/>
    </row>
    <row r="1370" spans="1:27" x14ac:dyDescent="0.25">
      <c r="A1370" s="34" t="s">
        <v>3345</v>
      </c>
      <c r="B1370" s="36" t="s">
        <v>1906</v>
      </c>
      <c r="C1370" s="166" t="s">
        <v>243</v>
      </c>
      <c r="D1370" s="166">
        <v>212</v>
      </c>
      <c r="E1370" s="166" t="s">
        <v>3599</v>
      </c>
      <c r="F1370" s="167" t="s">
        <v>3599</v>
      </c>
      <c r="G1370" s="36" t="s">
        <v>244</v>
      </c>
      <c r="H1370" s="36" t="s">
        <v>2370</v>
      </c>
      <c r="I1370" s="186">
        <v>2600</v>
      </c>
      <c r="J1370" s="168">
        <v>46</v>
      </c>
      <c r="K1370" s="133">
        <v>0</v>
      </c>
      <c r="L1370" s="150">
        <v>9.64</v>
      </c>
      <c r="M1370" s="133">
        <v>0</v>
      </c>
      <c r="N1370" s="133">
        <v>15</v>
      </c>
      <c r="O1370" s="130">
        <v>0</v>
      </c>
      <c r="P1370" s="37">
        <f t="shared" si="299"/>
        <v>443.44000000000005</v>
      </c>
      <c r="Q1370" s="38" t="str">
        <f t="shared" si="307"/>
        <v/>
      </c>
      <c r="R1370" s="35">
        <f t="shared" si="300"/>
        <v>0</v>
      </c>
      <c r="S1370" s="35">
        <f t="shared" si="301"/>
        <v>72.300000000000011</v>
      </c>
      <c r="T1370" s="139">
        <f t="shared" si="302"/>
        <v>0</v>
      </c>
      <c r="U1370" s="35">
        <f t="shared" si="303"/>
        <v>0</v>
      </c>
      <c r="V1370" s="39" t="str">
        <f t="shared" si="304"/>
        <v>&gt;90 days</v>
      </c>
      <c r="W1370" s="39">
        <f t="shared" si="308"/>
        <v>4</v>
      </c>
      <c r="X1370" s="135" t="str">
        <f t="shared" si="309"/>
        <v>C</v>
      </c>
      <c r="Y1370" s="39">
        <f t="shared" si="305"/>
        <v>0</v>
      </c>
      <c r="Z1370" s="39">
        <f t="shared" si="306"/>
        <v>292.67040000000003</v>
      </c>
      <c r="AA1370" s="119"/>
    </row>
    <row r="1371" spans="1:27" x14ac:dyDescent="0.25">
      <c r="A1371" s="34" t="s">
        <v>3346</v>
      </c>
      <c r="B1371" s="36" t="s">
        <v>1851</v>
      </c>
      <c r="C1371" s="166" t="s">
        <v>914</v>
      </c>
      <c r="D1371" s="166">
        <v>202</v>
      </c>
      <c r="E1371" s="165" t="s">
        <v>3599</v>
      </c>
      <c r="F1371" s="167" t="s">
        <v>3599</v>
      </c>
      <c r="G1371" s="36" t="s">
        <v>165</v>
      </c>
      <c r="H1371" s="36" t="s">
        <v>235</v>
      </c>
      <c r="I1371" s="186">
        <v>2100</v>
      </c>
      <c r="J1371" s="168">
        <v>60</v>
      </c>
      <c r="K1371" s="133">
        <v>0</v>
      </c>
      <c r="L1371" s="150">
        <v>44.19</v>
      </c>
      <c r="M1371" s="133">
        <v>0</v>
      </c>
      <c r="N1371" s="133">
        <v>0</v>
      </c>
      <c r="O1371" s="130">
        <v>0</v>
      </c>
      <c r="P1371" s="37">
        <f t="shared" si="299"/>
        <v>2651.3999999999996</v>
      </c>
      <c r="Q1371" s="38" t="str">
        <f t="shared" si="307"/>
        <v/>
      </c>
      <c r="R1371" s="35">
        <f t="shared" si="300"/>
        <v>0</v>
      </c>
      <c r="S1371" s="35">
        <f t="shared" si="301"/>
        <v>0</v>
      </c>
      <c r="T1371" s="139">
        <f t="shared" si="302"/>
        <v>0</v>
      </c>
      <c r="U1371" s="35">
        <f t="shared" si="303"/>
        <v>0</v>
      </c>
      <c r="V1371" s="39" t="str">
        <f t="shared" si="304"/>
        <v>Order specific</v>
      </c>
      <c r="W1371" s="39" t="str">
        <f t="shared" si="308"/>
        <v>Order specific</v>
      </c>
      <c r="X1371" s="135" t="str">
        <f t="shared" si="309"/>
        <v>B</v>
      </c>
      <c r="Y1371" s="39" t="str">
        <f t="shared" si="305"/>
        <v/>
      </c>
      <c r="Z1371" s="39">
        <f t="shared" si="306"/>
        <v>0</v>
      </c>
      <c r="AA1371" s="119"/>
    </row>
    <row r="1372" spans="1:27" x14ac:dyDescent="0.25">
      <c r="A1372" s="34" t="s">
        <v>3347</v>
      </c>
      <c r="B1372" s="36" t="s">
        <v>1851</v>
      </c>
      <c r="C1372" s="166" t="s">
        <v>914</v>
      </c>
      <c r="D1372" s="166">
        <v>202</v>
      </c>
      <c r="E1372" s="165" t="s">
        <v>3599</v>
      </c>
      <c r="F1372" s="167" t="s">
        <v>3599</v>
      </c>
      <c r="G1372" s="36" t="s">
        <v>165</v>
      </c>
      <c r="H1372" s="36" t="s">
        <v>235</v>
      </c>
      <c r="I1372" s="186">
        <v>2100</v>
      </c>
      <c r="J1372" s="168">
        <v>13</v>
      </c>
      <c r="K1372" s="133">
        <v>0</v>
      </c>
      <c r="L1372" s="150">
        <v>44.01</v>
      </c>
      <c r="M1372" s="133">
        <v>0</v>
      </c>
      <c r="N1372" s="133">
        <v>0</v>
      </c>
      <c r="O1372" s="130">
        <v>0</v>
      </c>
      <c r="P1372" s="37">
        <f t="shared" si="299"/>
        <v>572.13</v>
      </c>
      <c r="Q1372" s="38" t="str">
        <f t="shared" si="307"/>
        <v/>
      </c>
      <c r="R1372" s="35">
        <f t="shared" si="300"/>
        <v>0</v>
      </c>
      <c r="S1372" s="35">
        <f t="shared" si="301"/>
        <v>0</v>
      </c>
      <c r="T1372" s="139">
        <f t="shared" si="302"/>
        <v>0</v>
      </c>
      <c r="U1372" s="35">
        <f t="shared" si="303"/>
        <v>0</v>
      </c>
      <c r="V1372" s="39" t="str">
        <f t="shared" si="304"/>
        <v>Order specific</v>
      </c>
      <c r="W1372" s="39" t="str">
        <f t="shared" si="308"/>
        <v>Order specific</v>
      </c>
      <c r="X1372" s="135" t="str">
        <f t="shared" si="309"/>
        <v>C</v>
      </c>
      <c r="Y1372" s="39" t="str">
        <f t="shared" si="305"/>
        <v/>
      </c>
      <c r="Z1372" s="39">
        <f t="shared" si="306"/>
        <v>0</v>
      </c>
      <c r="AA1372" s="119"/>
    </row>
    <row r="1373" spans="1:27" x14ac:dyDescent="0.25">
      <c r="A1373" s="34" t="s">
        <v>3348</v>
      </c>
      <c r="B1373" s="36" t="s">
        <v>1907</v>
      </c>
      <c r="C1373" s="166" t="s">
        <v>1058</v>
      </c>
      <c r="D1373" s="166">
        <v>212</v>
      </c>
      <c r="E1373" s="165" t="s">
        <v>3599</v>
      </c>
      <c r="F1373" s="167" t="s">
        <v>3599</v>
      </c>
      <c r="G1373" s="36" t="s">
        <v>165</v>
      </c>
      <c r="H1373" s="36" t="s">
        <v>235</v>
      </c>
      <c r="I1373" s="186">
        <v>2100</v>
      </c>
      <c r="J1373" s="168">
        <v>48</v>
      </c>
      <c r="K1373" s="133">
        <v>0</v>
      </c>
      <c r="L1373" s="150">
        <v>42.01</v>
      </c>
      <c r="M1373" s="133">
        <v>0</v>
      </c>
      <c r="N1373" s="133">
        <v>0</v>
      </c>
      <c r="O1373" s="130">
        <v>0</v>
      </c>
      <c r="P1373" s="37">
        <f t="shared" si="299"/>
        <v>2016.48</v>
      </c>
      <c r="Q1373" s="38" t="str">
        <f t="shared" si="307"/>
        <v/>
      </c>
      <c r="R1373" s="35">
        <f t="shared" si="300"/>
        <v>0</v>
      </c>
      <c r="S1373" s="35">
        <f t="shared" si="301"/>
        <v>0</v>
      </c>
      <c r="T1373" s="139">
        <f t="shared" si="302"/>
        <v>0</v>
      </c>
      <c r="U1373" s="35">
        <f t="shared" si="303"/>
        <v>0</v>
      </c>
      <c r="V1373" s="39" t="str">
        <f t="shared" si="304"/>
        <v>Order specific</v>
      </c>
      <c r="W1373" s="39" t="str">
        <f t="shared" si="308"/>
        <v>Order specific</v>
      </c>
      <c r="X1373" s="135" t="str">
        <f t="shared" si="309"/>
        <v>B</v>
      </c>
      <c r="Y1373" s="39" t="str">
        <f t="shared" si="305"/>
        <v/>
      </c>
      <c r="Z1373" s="39">
        <f t="shared" si="306"/>
        <v>0</v>
      </c>
      <c r="AA1373" s="119"/>
    </row>
    <row r="1374" spans="1:27" x14ac:dyDescent="0.25">
      <c r="A1374" s="34" t="s">
        <v>3349</v>
      </c>
      <c r="B1374" s="36" t="s">
        <v>1908</v>
      </c>
      <c r="C1374" s="166" t="s">
        <v>1058</v>
      </c>
      <c r="D1374" s="166">
        <v>212</v>
      </c>
      <c r="E1374" s="165" t="s">
        <v>3599</v>
      </c>
      <c r="F1374" s="167" t="s">
        <v>3599</v>
      </c>
      <c r="G1374" s="36" t="s">
        <v>165</v>
      </c>
      <c r="H1374" s="36" t="s">
        <v>235</v>
      </c>
      <c r="I1374" s="186">
        <v>2100</v>
      </c>
      <c r="J1374" s="168">
        <v>1</v>
      </c>
      <c r="K1374" s="133">
        <v>3</v>
      </c>
      <c r="L1374" s="150">
        <v>6.15</v>
      </c>
      <c r="M1374" s="133">
        <v>0</v>
      </c>
      <c r="N1374" s="133">
        <v>0</v>
      </c>
      <c r="O1374" s="130">
        <v>1</v>
      </c>
      <c r="P1374" s="37">
        <f t="shared" si="299"/>
        <v>6.15</v>
      </c>
      <c r="Q1374" s="38">
        <f t="shared" si="307"/>
        <v>17520</v>
      </c>
      <c r="R1374" s="35">
        <f t="shared" si="300"/>
        <v>0</v>
      </c>
      <c r="S1374" s="35">
        <f t="shared" si="301"/>
        <v>0</v>
      </c>
      <c r="T1374" s="139">
        <f t="shared" si="302"/>
        <v>18.450000000000003</v>
      </c>
      <c r="U1374" s="35">
        <f t="shared" si="303"/>
        <v>6.15</v>
      </c>
      <c r="V1374" s="39" t="str">
        <f t="shared" si="304"/>
        <v>Order specific</v>
      </c>
      <c r="W1374" s="39" t="str">
        <f t="shared" si="308"/>
        <v>Order specific</v>
      </c>
      <c r="X1374" s="135" t="str">
        <f t="shared" si="309"/>
        <v>C</v>
      </c>
      <c r="Y1374" s="39" t="str">
        <f t="shared" si="305"/>
        <v/>
      </c>
      <c r="Z1374" s="39">
        <f t="shared" si="306"/>
        <v>0</v>
      </c>
      <c r="AA1374" s="119"/>
    </row>
    <row r="1375" spans="1:27" x14ac:dyDescent="0.25">
      <c r="A1375" s="34" t="s">
        <v>3350</v>
      </c>
      <c r="B1375" s="36" t="s">
        <v>1909</v>
      </c>
      <c r="C1375" s="166" t="s">
        <v>243</v>
      </c>
      <c r="D1375" s="166">
        <v>202</v>
      </c>
      <c r="E1375" s="166" t="s">
        <v>3599</v>
      </c>
      <c r="F1375" s="167" t="s">
        <v>3599</v>
      </c>
      <c r="G1375" s="36" t="s">
        <v>244</v>
      </c>
      <c r="H1375" s="36" t="s">
        <v>2370</v>
      </c>
      <c r="I1375" s="186">
        <v>2600</v>
      </c>
      <c r="J1375" s="168">
        <v>15</v>
      </c>
      <c r="K1375" s="133">
        <v>0</v>
      </c>
      <c r="L1375" s="150">
        <v>3.99</v>
      </c>
      <c r="M1375" s="133">
        <v>0</v>
      </c>
      <c r="N1375" s="133">
        <v>5</v>
      </c>
      <c r="O1375" s="130">
        <v>0</v>
      </c>
      <c r="P1375" s="37">
        <f t="shared" si="299"/>
        <v>59.85</v>
      </c>
      <c r="Q1375" s="38" t="str">
        <f t="shared" si="307"/>
        <v/>
      </c>
      <c r="R1375" s="35">
        <f t="shared" si="300"/>
        <v>0</v>
      </c>
      <c r="S1375" s="35">
        <f t="shared" si="301"/>
        <v>9.9750000000000014</v>
      </c>
      <c r="T1375" s="139">
        <f t="shared" si="302"/>
        <v>0</v>
      </c>
      <c r="U1375" s="35">
        <f t="shared" si="303"/>
        <v>0</v>
      </c>
      <c r="V1375" s="39" t="str">
        <f t="shared" si="304"/>
        <v>&gt;90 days</v>
      </c>
      <c r="W1375" s="39">
        <f t="shared" si="308"/>
        <v>4</v>
      </c>
      <c r="X1375" s="135" t="str">
        <f t="shared" si="309"/>
        <v>C</v>
      </c>
      <c r="Y1375" s="39">
        <f t="shared" si="305"/>
        <v>0</v>
      </c>
      <c r="Z1375" s="39">
        <f t="shared" si="306"/>
        <v>39.501000000000005</v>
      </c>
      <c r="AA1375" s="119"/>
    </row>
    <row r="1376" spans="1:27" x14ac:dyDescent="0.25">
      <c r="A1376" s="34" t="s">
        <v>3351</v>
      </c>
      <c r="B1376" s="36" t="s">
        <v>1910</v>
      </c>
      <c r="C1376" s="166" t="s">
        <v>243</v>
      </c>
      <c r="D1376" s="166">
        <v>202</v>
      </c>
      <c r="E1376" s="166" t="s">
        <v>3599</v>
      </c>
      <c r="F1376" s="167" t="s">
        <v>3599</v>
      </c>
      <c r="G1376" s="36" t="s">
        <v>244</v>
      </c>
      <c r="H1376" s="36" t="s">
        <v>2370</v>
      </c>
      <c r="I1376" s="186">
        <v>2600</v>
      </c>
      <c r="J1376" s="168">
        <v>47</v>
      </c>
      <c r="K1376" s="133">
        <v>0</v>
      </c>
      <c r="L1376" s="150">
        <v>15.71</v>
      </c>
      <c r="M1376" s="133">
        <v>0</v>
      </c>
      <c r="N1376" s="133">
        <v>5</v>
      </c>
      <c r="O1376" s="130">
        <v>0</v>
      </c>
      <c r="P1376" s="37">
        <f t="shared" si="299"/>
        <v>738.37</v>
      </c>
      <c r="Q1376" s="38" t="str">
        <f t="shared" si="307"/>
        <v/>
      </c>
      <c r="R1376" s="35">
        <f t="shared" si="300"/>
        <v>0</v>
      </c>
      <c r="S1376" s="35">
        <f t="shared" si="301"/>
        <v>39.275000000000006</v>
      </c>
      <c r="T1376" s="139">
        <f t="shared" si="302"/>
        <v>0</v>
      </c>
      <c r="U1376" s="35">
        <f t="shared" si="303"/>
        <v>0</v>
      </c>
      <c r="V1376" s="39" t="str">
        <f t="shared" si="304"/>
        <v>&gt;90 days</v>
      </c>
      <c r="W1376" s="39">
        <f t="shared" si="308"/>
        <v>4</v>
      </c>
      <c r="X1376" s="135" t="str">
        <f t="shared" si="309"/>
        <v>C</v>
      </c>
      <c r="Y1376" s="39">
        <f t="shared" si="305"/>
        <v>0</v>
      </c>
      <c r="Z1376" s="39">
        <f t="shared" si="306"/>
        <v>487.32420000000002</v>
      </c>
      <c r="AA1376" s="119"/>
    </row>
    <row r="1377" spans="1:27" x14ac:dyDescent="0.25">
      <c r="A1377" s="34" t="s">
        <v>3352</v>
      </c>
      <c r="B1377" s="36" t="s">
        <v>1910</v>
      </c>
      <c r="C1377" s="166" t="s">
        <v>243</v>
      </c>
      <c r="D1377" s="166">
        <v>202</v>
      </c>
      <c r="E1377" s="166" t="s">
        <v>3599</v>
      </c>
      <c r="F1377" s="167" t="s">
        <v>3599</v>
      </c>
      <c r="G1377" s="36" t="s">
        <v>244</v>
      </c>
      <c r="H1377" s="36" t="s">
        <v>2370</v>
      </c>
      <c r="I1377" s="186">
        <v>2600</v>
      </c>
      <c r="J1377" s="168">
        <v>19</v>
      </c>
      <c r="K1377" s="133">
        <v>0</v>
      </c>
      <c r="L1377" s="150">
        <v>14.67</v>
      </c>
      <c r="M1377" s="133">
        <v>0</v>
      </c>
      <c r="N1377" s="133">
        <v>5</v>
      </c>
      <c r="O1377" s="130">
        <v>141</v>
      </c>
      <c r="P1377" s="37">
        <f t="shared" si="299"/>
        <v>278.73</v>
      </c>
      <c r="Q1377" s="38">
        <f t="shared" si="307"/>
        <v>121.66666666666666</v>
      </c>
      <c r="R1377" s="35">
        <f t="shared" si="300"/>
        <v>0</v>
      </c>
      <c r="S1377" s="35">
        <f t="shared" si="301"/>
        <v>36.674999999999997</v>
      </c>
      <c r="T1377" s="139">
        <f t="shared" si="302"/>
        <v>0</v>
      </c>
      <c r="U1377" s="35">
        <f t="shared" si="303"/>
        <v>2068.4699999999998</v>
      </c>
      <c r="V1377" s="39" t="str">
        <f t="shared" si="304"/>
        <v>&gt;90 days</v>
      </c>
      <c r="W1377" s="39">
        <f t="shared" si="308"/>
        <v>3</v>
      </c>
      <c r="X1377" s="135" t="str">
        <f t="shared" si="309"/>
        <v>C</v>
      </c>
      <c r="Y1377" s="39">
        <f t="shared" si="305"/>
        <v>21</v>
      </c>
      <c r="Z1377" s="39">
        <f t="shared" si="306"/>
        <v>152.20948931506851</v>
      </c>
      <c r="AA1377" s="119"/>
    </row>
    <row r="1378" spans="1:27" x14ac:dyDescent="0.25">
      <c r="A1378" s="34" t="s">
        <v>3353</v>
      </c>
      <c r="B1378" s="36" t="s">
        <v>1910</v>
      </c>
      <c r="C1378" s="166" t="s">
        <v>243</v>
      </c>
      <c r="D1378" s="166">
        <v>202</v>
      </c>
      <c r="E1378" s="166" t="s">
        <v>3599</v>
      </c>
      <c r="F1378" s="167" t="s">
        <v>3599</v>
      </c>
      <c r="G1378" s="36" t="s">
        <v>244</v>
      </c>
      <c r="H1378" s="36" t="s">
        <v>2370</v>
      </c>
      <c r="I1378" s="186">
        <v>2600</v>
      </c>
      <c r="J1378" s="168">
        <v>23</v>
      </c>
      <c r="K1378" s="133">
        <v>0</v>
      </c>
      <c r="L1378" s="150">
        <v>3.98</v>
      </c>
      <c r="M1378" s="133">
        <v>0</v>
      </c>
      <c r="N1378" s="133">
        <v>5</v>
      </c>
      <c r="O1378" s="130">
        <v>147</v>
      </c>
      <c r="P1378" s="37">
        <f t="shared" si="299"/>
        <v>91.54</v>
      </c>
      <c r="Q1378" s="38">
        <f t="shared" si="307"/>
        <v>47.176870748299322</v>
      </c>
      <c r="R1378" s="35">
        <f t="shared" si="300"/>
        <v>0</v>
      </c>
      <c r="S1378" s="35">
        <f t="shared" si="301"/>
        <v>9.9499999999999993</v>
      </c>
      <c r="T1378" s="139">
        <f t="shared" si="302"/>
        <v>0</v>
      </c>
      <c r="U1378" s="35">
        <f t="shared" si="303"/>
        <v>585.05999999999995</v>
      </c>
      <c r="V1378" s="39" t="str">
        <f t="shared" si="304"/>
        <v>&lt;90 days</v>
      </c>
      <c r="W1378" s="39">
        <f t="shared" si="308"/>
        <v>3</v>
      </c>
      <c r="X1378" s="135" t="str">
        <f t="shared" si="309"/>
        <v>C</v>
      </c>
      <c r="Y1378" s="39">
        <f t="shared" si="305"/>
        <v>21</v>
      </c>
      <c r="Z1378" s="39">
        <f t="shared" si="306"/>
        <v>33.523043576063451</v>
      </c>
      <c r="AA1378" s="119"/>
    </row>
    <row r="1379" spans="1:27" x14ac:dyDescent="0.25">
      <c r="A1379" s="34" t="s">
        <v>3354</v>
      </c>
      <c r="B1379" s="36" t="s">
        <v>1910</v>
      </c>
      <c r="C1379" s="166" t="s">
        <v>243</v>
      </c>
      <c r="D1379" s="166">
        <v>202</v>
      </c>
      <c r="E1379" s="166" t="s">
        <v>3599</v>
      </c>
      <c r="F1379" s="167" t="s">
        <v>3599</v>
      </c>
      <c r="G1379" s="36" t="s">
        <v>244</v>
      </c>
      <c r="H1379" s="36" t="s">
        <v>2370</v>
      </c>
      <c r="I1379" s="186">
        <v>2600</v>
      </c>
      <c r="J1379" s="168">
        <v>23</v>
      </c>
      <c r="K1379" s="133">
        <v>0</v>
      </c>
      <c r="L1379" s="150">
        <v>11.48</v>
      </c>
      <c r="M1379" s="133">
        <v>0</v>
      </c>
      <c r="N1379" s="133">
        <v>5</v>
      </c>
      <c r="O1379" s="130">
        <v>0</v>
      </c>
      <c r="P1379" s="37">
        <f t="shared" si="299"/>
        <v>264.04000000000002</v>
      </c>
      <c r="Q1379" s="38" t="str">
        <f t="shared" si="307"/>
        <v/>
      </c>
      <c r="R1379" s="35">
        <f t="shared" si="300"/>
        <v>0</v>
      </c>
      <c r="S1379" s="35">
        <f t="shared" si="301"/>
        <v>28.700000000000003</v>
      </c>
      <c r="T1379" s="139">
        <f t="shared" si="302"/>
        <v>0</v>
      </c>
      <c r="U1379" s="35">
        <f t="shared" si="303"/>
        <v>0</v>
      </c>
      <c r="V1379" s="39" t="str">
        <f t="shared" si="304"/>
        <v>&gt;90 days</v>
      </c>
      <c r="W1379" s="39">
        <f t="shared" si="308"/>
        <v>4</v>
      </c>
      <c r="X1379" s="135" t="str">
        <f t="shared" si="309"/>
        <v>C</v>
      </c>
      <c r="Y1379" s="39">
        <f t="shared" si="305"/>
        <v>0</v>
      </c>
      <c r="Z1379" s="39">
        <f t="shared" si="306"/>
        <v>174.26640000000003</v>
      </c>
      <c r="AA1379" s="119"/>
    </row>
    <row r="1380" spans="1:27" x14ac:dyDescent="0.25">
      <c r="A1380" s="34" t="s">
        <v>3355</v>
      </c>
      <c r="B1380" s="36" t="s">
        <v>1911</v>
      </c>
      <c r="C1380" s="166" t="s">
        <v>243</v>
      </c>
      <c r="D1380" s="166">
        <v>212</v>
      </c>
      <c r="E1380" s="166" t="s">
        <v>3599</v>
      </c>
      <c r="F1380" s="167" t="s">
        <v>3599</v>
      </c>
      <c r="G1380" s="36" t="s">
        <v>244</v>
      </c>
      <c r="H1380" s="36" t="s">
        <v>2370</v>
      </c>
      <c r="I1380" s="186">
        <v>2600</v>
      </c>
      <c r="J1380" s="168">
        <v>13</v>
      </c>
      <c r="K1380" s="133">
        <v>20</v>
      </c>
      <c r="L1380" s="150">
        <v>9.9700000000000006</v>
      </c>
      <c r="M1380" s="133">
        <v>0</v>
      </c>
      <c r="N1380" s="133">
        <v>5</v>
      </c>
      <c r="O1380" s="130">
        <v>0</v>
      </c>
      <c r="P1380" s="37">
        <f t="shared" si="299"/>
        <v>129.61000000000001</v>
      </c>
      <c r="Q1380" s="38" t="str">
        <f t="shared" si="307"/>
        <v/>
      </c>
      <c r="R1380" s="35">
        <f t="shared" si="300"/>
        <v>0</v>
      </c>
      <c r="S1380" s="35">
        <f t="shared" si="301"/>
        <v>24.925000000000001</v>
      </c>
      <c r="T1380" s="139">
        <f t="shared" si="302"/>
        <v>199.4</v>
      </c>
      <c r="U1380" s="35">
        <f t="shared" si="303"/>
        <v>0</v>
      </c>
      <c r="V1380" s="39" t="str">
        <f t="shared" si="304"/>
        <v>&gt;90 days</v>
      </c>
      <c r="W1380" s="39">
        <f t="shared" si="308"/>
        <v>4</v>
      </c>
      <c r="X1380" s="135" t="str">
        <f t="shared" si="309"/>
        <v>C</v>
      </c>
      <c r="Y1380" s="39">
        <f t="shared" si="305"/>
        <v>0</v>
      </c>
      <c r="Z1380" s="39">
        <f t="shared" si="306"/>
        <v>85.542600000000007</v>
      </c>
      <c r="AA1380" s="119"/>
    </row>
    <row r="1381" spans="1:27" x14ac:dyDescent="0.25">
      <c r="A1381" s="34" t="s">
        <v>3356</v>
      </c>
      <c r="B1381" s="36" t="s">
        <v>1912</v>
      </c>
      <c r="C1381" s="166" t="s">
        <v>1058</v>
      </c>
      <c r="D1381" s="166">
        <v>212</v>
      </c>
      <c r="E1381" s="165" t="s">
        <v>3599</v>
      </c>
      <c r="F1381" s="167" t="s">
        <v>3599</v>
      </c>
      <c r="G1381" s="36" t="s">
        <v>165</v>
      </c>
      <c r="H1381" s="36" t="s">
        <v>235</v>
      </c>
      <c r="I1381" s="186">
        <v>2100</v>
      </c>
      <c r="J1381" s="168">
        <v>6</v>
      </c>
      <c r="K1381" s="133">
        <v>0</v>
      </c>
      <c r="L1381" s="150">
        <v>9.93</v>
      </c>
      <c r="M1381" s="133">
        <v>0</v>
      </c>
      <c r="N1381" s="133">
        <v>0</v>
      </c>
      <c r="O1381" s="130">
        <v>0</v>
      </c>
      <c r="P1381" s="37">
        <f t="shared" si="299"/>
        <v>59.58</v>
      </c>
      <c r="Q1381" s="38" t="str">
        <f t="shared" si="307"/>
        <v/>
      </c>
      <c r="R1381" s="35">
        <f t="shared" si="300"/>
        <v>0</v>
      </c>
      <c r="S1381" s="35">
        <f t="shared" si="301"/>
        <v>0</v>
      </c>
      <c r="T1381" s="139">
        <f t="shared" si="302"/>
        <v>0</v>
      </c>
      <c r="U1381" s="35">
        <f t="shared" si="303"/>
        <v>0</v>
      </c>
      <c r="V1381" s="39" t="str">
        <f t="shared" si="304"/>
        <v>Order specific</v>
      </c>
      <c r="W1381" s="39" t="str">
        <f t="shared" si="308"/>
        <v>Order specific</v>
      </c>
      <c r="X1381" s="135" t="str">
        <f t="shared" si="309"/>
        <v>C</v>
      </c>
      <c r="Y1381" s="39" t="str">
        <f t="shared" si="305"/>
        <v/>
      </c>
      <c r="Z1381" s="39">
        <f t="shared" si="306"/>
        <v>0</v>
      </c>
      <c r="AA1381" s="119"/>
    </row>
    <row r="1382" spans="1:27" x14ac:dyDescent="0.25">
      <c r="A1382" s="34" t="s">
        <v>3357</v>
      </c>
      <c r="B1382" s="36" t="s">
        <v>1913</v>
      </c>
      <c r="C1382" s="166" t="s">
        <v>243</v>
      </c>
      <c r="D1382" s="166">
        <v>212</v>
      </c>
      <c r="E1382" s="166" t="s">
        <v>3599</v>
      </c>
      <c r="F1382" s="167" t="s">
        <v>3599</v>
      </c>
      <c r="G1382" s="36" t="s">
        <v>244</v>
      </c>
      <c r="H1382" s="36" t="s">
        <v>2370</v>
      </c>
      <c r="I1382" s="186">
        <v>2600</v>
      </c>
      <c r="J1382" s="168">
        <v>35</v>
      </c>
      <c r="K1382" s="133">
        <v>0</v>
      </c>
      <c r="L1382" s="150">
        <v>7.09</v>
      </c>
      <c r="M1382" s="133">
        <v>0</v>
      </c>
      <c r="N1382" s="133">
        <v>5</v>
      </c>
      <c r="O1382" s="130">
        <v>0</v>
      </c>
      <c r="P1382" s="37">
        <f t="shared" si="299"/>
        <v>248.15</v>
      </c>
      <c r="Q1382" s="38" t="str">
        <f t="shared" si="307"/>
        <v/>
      </c>
      <c r="R1382" s="35">
        <f t="shared" si="300"/>
        <v>0</v>
      </c>
      <c r="S1382" s="35">
        <f t="shared" si="301"/>
        <v>17.725000000000001</v>
      </c>
      <c r="T1382" s="139">
        <f t="shared" si="302"/>
        <v>0</v>
      </c>
      <c r="U1382" s="35">
        <f t="shared" si="303"/>
        <v>0</v>
      </c>
      <c r="V1382" s="39" t="str">
        <f t="shared" si="304"/>
        <v>&gt;90 days</v>
      </c>
      <c r="W1382" s="39">
        <f t="shared" si="308"/>
        <v>4</v>
      </c>
      <c r="X1382" s="135" t="str">
        <f t="shared" si="309"/>
        <v>C</v>
      </c>
      <c r="Y1382" s="39">
        <f t="shared" si="305"/>
        <v>0</v>
      </c>
      <c r="Z1382" s="39">
        <f t="shared" si="306"/>
        <v>163.77900000000002</v>
      </c>
      <c r="AA1382" s="119"/>
    </row>
    <row r="1383" spans="1:27" x14ac:dyDescent="0.25">
      <c r="A1383" s="34" t="s">
        <v>3358</v>
      </c>
      <c r="B1383" s="36" t="s">
        <v>1914</v>
      </c>
      <c r="C1383" s="166" t="s">
        <v>243</v>
      </c>
      <c r="D1383" s="166">
        <v>212</v>
      </c>
      <c r="E1383" s="166" t="s">
        <v>3599</v>
      </c>
      <c r="F1383" s="167" t="s">
        <v>3599</v>
      </c>
      <c r="G1383" s="36" t="s">
        <v>244</v>
      </c>
      <c r="H1383" s="36" t="s">
        <v>2370</v>
      </c>
      <c r="I1383" s="186">
        <v>2600</v>
      </c>
      <c r="J1383" s="168">
        <v>11</v>
      </c>
      <c r="K1383" s="133">
        <v>19</v>
      </c>
      <c r="L1383" s="150">
        <v>9.59</v>
      </c>
      <c r="M1383" s="133">
        <v>0</v>
      </c>
      <c r="N1383" s="133">
        <v>5</v>
      </c>
      <c r="O1383" s="130">
        <v>147</v>
      </c>
      <c r="P1383" s="37">
        <f t="shared" si="299"/>
        <v>105.49</v>
      </c>
      <c r="Q1383" s="38">
        <f t="shared" si="307"/>
        <v>86.904761904761898</v>
      </c>
      <c r="R1383" s="35">
        <f t="shared" si="300"/>
        <v>0</v>
      </c>
      <c r="S1383" s="35">
        <f t="shared" si="301"/>
        <v>23.975000000000001</v>
      </c>
      <c r="T1383" s="139">
        <f t="shared" si="302"/>
        <v>182.21</v>
      </c>
      <c r="U1383" s="35">
        <f t="shared" si="303"/>
        <v>1409.73</v>
      </c>
      <c r="V1383" s="39" t="str">
        <f t="shared" si="304"/>
        <v>&lt;90 days</v>
      </c>
      <c r="W1383" s="39">
        <f t="shared" si="308"/>
        <v>3</v>
      </c>
      <c r="X1383" s="135" t="str">
        <f t="shared" si="309"/>
        <v>C</v>
      </c>
      <c r="Y1383" s="39">
        <f t="shared" si="305"/>
        <v>21</v>
      </c>
      <c r="Z1383" s="39">
        <f t="shared" si="306"/>
        <v>52.799334575342463</v>
      </c>
      <c r="AA1383" s="119"/>
    </row>
    <row r="1384" spans="1:27" x14ac:dyDescent="0.25">
      <c r="A1384" s="34" t="s">
        <v>3359</v>
      </c>
      <c r="B1384" s="36" t="s">
        <v>1913</v>
      </c>
      <c r="C1384" s="166" t="s">
        <v>243</v>
      </c>
      <c r="D1384" s="166">
        <v>212</v>
      </c>
      <c r="E1384" s="166" t="s">
        <v>3599</v>
      </c>
      <c r="F1384" s="167" t="s">
        <v>3599</v>
      </c>
      <c r="G1384" s="36" t="s">
        <v>244</v>
      </c>
      <c r="H1384" s="36" t="s">
        <v>2370</v>
      </c>
      <c r="I1384" s="186">
        <v>2600</v>
      </c>
      <c r="J1384" s="168">
        <v>8</v>
      </c>
      <c r="K1384" s="133">
        <v>24</v>
      </c>
      <c r="L1384" s="150">
        <v>7.23</v>
      </c>
      <c r="M1384" s="133">
        <v>0</v>
      </c>
      <c r="N1384" s="133">
        <v>5</v>
      </c>
      <c r="O1384" s="130">
        <v>149</v>
      </c>
      <c r="P1384" s="37">
        <f t="shared" si="299"/>
        <v>57.84</v>
      </c>
      <c r="Q1384" s="38">
        <f t="shared" ref="Q1384:Q1447" si="310">+IF(O1384=0,"",J1383/O1384*365)</f>
        <v>26.946308724832218</v>
      </c>
      <c r="R1384" s="35">
        <f t="shared" ref="R1384:R1447" si="311">+L1384*M1384</f>
        <v>0</v>
      </c>
      <c r="S1384" s="35">
        <f t="shared" ref="S1384:S1447" si="312">+L1384*N1384/2</f>
        <v>18.075000000000003</v>
      </c>
      <c r="T1384" s="139">
        <f t="shared" ref="T1384:T1447" si="313">+L1384*K1384</f>
        <v>173.52</v>
      </c>
      <c r="U1384" s="35">
        <f t="shared" ref="U1384:U1447" si="314">+L1384*O1384</f>
        <v>1077.27</v>
      </c>
      <c r="V1384" s="39" t="str">
        <f t="shared" ref="V1384:V1447" si="315">IF(G1384="Order specific",G1384,IF(O1384="","Not moving",IF(Q1384&lt;15,"&lt;15 days",IF(Q1384&lt;30,"&lt;30 days",IF(Q1384&lt;90,"&lt;90 days","&gt;90 days")))))</f>
        <v>&lt;30 days</v>
      </c>
      <c r="W1384" s="39">
        <f t="shared" si="308"/>
        <v>3</v>
      </c>
      <c r="X1384" s="135" t="str">
        <f t="shared" si="309"/>
        <v>C</v>
      </c>
      <c r="Y1384" s="39">
        <f t="shared" ref="Y1384:Y1447" si="316">+IF(W1384="Order Specific","",IF(W1384=4,0,W1384*7+IF(I1384="Imported",14,0)))</f>
        <v>21</v>
      </c>
      <c r="Z1384" s="39">
        <f t="shared" ref="Z1384:Z1447" si="317">(IF(Y1384="",0,IF(Y1384=0,P1384,P1384-IF(Q1384&gt;Y1384,P1384/Q1384*Y1384,P1384))))*66%</f>
        <v>8.4240394520548012</v>
      </c>
      <c r="AA1384" s="119"/>
    </row>
    <row r="1385" spans="1:27" x14ac:dyDescent="0.25">
      <c r="A1385" s="34" t="s">
        <v>3360</v>
      </c>
      <c r="B1385" s="36" t="s">
        <v>1915</v>
      </c>
      <c r="C1385" s="166" t="s">
        <v>243</v>
      </c>
      <c r="D1385" s="166">
        <v>212</v>
      </c>
      <c r="E1385" s="166" t="s">
        <v>3599</v>
      </c>
      <c r="F1385" s="167" t="s">
        <v>3599</v>
      </c>
      <c r="G1385" s="36" t="s">
        <v>244</v>
      </c>
      <c r="H1385" s="36" t="s">
        <v>2370</v>
      </c>
      <c r="I1385" s="186">
        <v>2600</v>
      </c>
      <c r="J1385" s="168">
        <v>30</v>
      </c>
      <c r="K1385" s="133">
        <v>0</v>
      </c>
      <c r="L1385" s="150">
        <v>6.2</v>
      </c>
      <c r="M1385" s="133">
        <v>0</v>
      </c>
      <c r="N1385" s="133">
        <v>5</v>
      </c>
      <c r="O1385" s="130">
        <v>0</v>
      </c>
      <c r="P1385" s="37">
        <f t="shared" ref="P1385:P1448" si="318">+L1385*J1385</f>
        <v>186</v>
      </c>
      <c r="Q1385" s="38" t="str">
        <f t="shared" si="310"/>
        <v/>
      </c>
      <c r="R1385" s="35">
        <f t="shared" si="311"/>
        <v>0</v>
      </c>
      <c r="S1385" s="35">
        <f t="shared" si="312"/>
        <v>15.5</v>
      </c>
      <c r="T1385" s="139">
        <f t="shared" si="313"/>
        <v>0</v>
      </c>
      <c r="U1385" s="35">
        <f t="shared" si="314"/>
        <v>0</v>
      </c>
      <c r="V1385" s="39" t="str">
        <f t="shared" si="315"/>
        <v>&gt;90 days</v>
      </c>
      <c r="W1385" s="39">
        <f t="shared" si="308"/>
        <v>4</v>
      </c>
      <c r="X1385" s="135" t="str">
        <f t="shared" si="309"/>
        <v>C</v>
      </c>
      <c r="Y1385" s="39">
        <f t="shared" si="316"/>
        <v>0</v>
      </c>
      <c r="Z1385" s="39">
        <f t="shared" si="317"/>
        <v>122.76</v>
      </c>
      <c r="AA1385" s="119"/>
    </row>
    <row r="1386" spans="1:27" x14ac:dyDescent="0.25">
      <c r="A1386" s="34" t="s">
        <v>3361</v>
      </c>
      <c r="B1386" s="36" t="s">
        <v>1915</v>
      </c>
      <c r="C1386" s="166" t="s">
        <v>243</v>
      </c>
      <c r="D1386" s="166">
        <v>212</v>
      </c>
      <c r="E1386" s="166" t="s">
        <v>3599</v>
      </c>
      <c r="F1386" s="167" t="s">
        <v>3599</v>
      </c>
      <c r="G1386" s="36" t="s">
        <v>244</v>
      </c>
      <c r="H1386" s="36" t="s">
        <v>2370</v>
      </c>
      <c r="I1386" s="186">
        <v>2600</v>
      </c>
      <c r="J1386" s="168">
        <v>33</v>
      </c>
      <c r="K1386" s="133">
        <v>0</v>
      </c>
      <c r="L1386" s="150">
        <v>19.13</v>
      </c>
      <c r="M1386" s="133">
        <v>0</v>
      </c>
      <c r="N1386" s="133">
        <v>5</v>
      </c>
      <c r="O1386" s="130">
        <v>0</v>
      </c>
      <c r="P1386" s="37">
        <f t="shared" si="318"/>
        <v>631.29</v>
      </c>
      <c r="Q1386" s="38" t="str">
        <f t="shared" si="310"/>
        <v/>
      </c>
      <c r="R1386" s="35">
        <f t="shared" si="311"/>
        <v>0</v>
      </c>
      <c r="S1386" s="35">
        <f t="shared" si="312"/>
        <v>47.824999999999996</v>
      </c>
      <c r="T1386" s="139">
        <f t="shared" si="313"/>
        <v>0</v>
      </c>
      <c r="U1386" s="35">
        <f t="shared" si="314"/>
        <v>0</v>
      </c>
      <c r="V1386" s="39" t="str">
        <f t="shared" si="315"/>
        <v>&gt;90 days</v>
      </c>
      <c r="W1386" s="39">
        <f t="shared" si="308"/>
        <v>4</v>
      </c>
      <c r="X1386" s="135" t="str">
        <f t="shared" si="309"/>
        <v>C</v>
      </c>
      <c r="Y1386" s="39">
        <f t="shared" si="316"/>
        <v>0</v>
      </c>
      <c r="Z1386" s="39">
        <f t="shared" si="317"/>
        <v>416.65140000000002</v>
      </c>
      <c r="AA1386" s="119"/>
    </row>
    <row r="1387" spans="1:27" x14ac:dyDescent="0.25">
      <c r="A1387" s="34" t="s">
        <v>3362</v>
      </c>
      <c r="B1387" s="36" t="s">
        <v>1915</v>
      </c>
      <c r="C1387" s="166" t="s">
        <v>243</v>
      </c>
      <c r="D1387" s="166">
        <v>212</v>
      </c>
      <c r="E1387" s="166" t="s">
        <v>3599</v>
      </c>
      <c r="F1387" s="167" t="s">
        <v>3599</v>
      </c>
      <c r="G1387" s="36" t="s">
        <v>244</v>
      </c>
      <c r="H1387" s="36" t="s">
        <v>2370</v>
      </c>
      <c r="I1387" s="186">
        <v>2600</v>
      </c>
      <c r="J1387" s="168">
        <v>14</v>
      </c>
      <c r="K1387" s="133">
        <v>0</v>
      </c>
      <c r="L1387" s="150">
        <v>21.59</v>
      </c>
      <c r="M1387" s="133">
        <v>0</v>
      </c>
      <c r="N1387" s="133">
        <v>5</v>
      </c>
      <c r="O1387" s="130">
        <v>0</v>
      </c>
      <c r="P1387" s="37">
        <f t="shared" si="318"/>
        <v>302.26</v>
      </c>
      <c r="Q1387" s="38" t="str">
        <f t="shared" si="310"/>
        <v/>
      </c>
      <c r="R1387" s="35">
        <f t="shared" si="311"/>
        <v>0</v>
      </c>
      <c r="S1387" s="35">
        <f t="shared" si="312"/>
        <v>53.975000000000001</v>
      </c>
      <c r="T1387" s="139">
        <f t="shared" si="313"/>
        <v>0</v>
      </c>
      <c r="U1387" s="35">
        <f t="shared" si="314"/>
        <v>0</v>
      </c>
      <c r="V1387" s="39" t="str">
        <f t="shared" si="315"/>
        <v>&gt;90 days</v>
      </c>
      <c r="W1387" s="39">
        <f t="shared" si="308"/>
        <v>4</v>
      </c>
      <c r="X1387" s="135" t="str">
        <f t="shared" si="309"/>
        <v>C</v>
      </c>
      <c r="Y1387" s="39">
        <f t="shared" si="316"/>
        <v>0</v>
      </c>
      <c r="Z1387" s="39">
        <f t="shared" si="317"/>
        <v>199.49160000000001</v>
      </c>
      <c r="AA1387" s="119"/>
    </row>
    <row r="1388" spans="1:27" x14ac:dyDescent="0.25">
      <c r="A1388" s="34" t="s">
        <v>3363</v>
      </c>
      <c r="B1388" s="36" t="s">
        <v>1913</v>
      </c>
      <c r="C1388" s="166" t="s">
        <v>243</v>
      </c>
      <c r="D1388" s="166">
        <v>212</v>
      </c>
      <c r="E1388" s="166" t="s">
        <v>3599</v>
      </c>
      <c r="F1388" s="167" t="s">
        <v>3599</v>
      </c>
      <c r="G1388" s="36" t="s">
        <v>244</v>
      </c>
      <c r="H1388" s="36" t="s">
        <v>2370</v>
      </c>
      <c r="I1388" s="186">
        <v>2600</v>
      </c>
      <c r="J1388" s="168">
        <v>14</v>
      </c>
      <c r="K1388" s="133">
        <v>0</v>
      </c>
      <c r="L1388" s="150">
        <v>27.13</v>
      </c>
      <c r="M1388" s="133">
        <v>0</v>
      </c>
      <c r="N1388" s="133">
        <v>5</v>
      </c>
      <c r="O1388" s="130">
        <v>0</v>
      </c>
      <c r="P1388" s="37">
        <f t="shared" si="318"/>
        <v>379.82</v>
      </c>
      <c r="Q1388" s="38" t="str">
        <f t="shared" si="310"/>
        <v/>
      </c>
      <c r="R1388" s="35">
        <f t="shared" si="311"/>
        <v>0</v>
      </c>
      <c r="S1388" s="35">
        <f t="shared" si="312"/>
        <v>67.825000000000003</v>
      </c>
      <c r="T1388" s="139">
        <f t="shared" si="313"/>
        <v>0</v>
      </c>
      <c r="U1388" s="35">
        <f t="shared" si="314"/>
        <v>0</v>
      </c>
      <c r="V1388" s="39" t="str">
        <f t="shared" si="315"/>
        <v>&gt;90 days</v>
      </c>
      <c r="W1388" s="39">
        <f t="shared" si="308"/>
        <v>4</v>
      </c>
      <c r="X1388" s="135" t="str">
        <f t="shared" si="309"/>
        <v>C</v>
      </c>
      <c r="Y1388" s="39">
        <f t="shared" si="316"/>
        <v>0</v>
      </c>
      <c r="Z1388" s="39">
        <f t="shared" si="317"/>
        <v>250.68120000000002</v>
      </c>
      <c r="AA1388" s="119"/>
    </row>
    <row r="1389" spans="1:27" x14ac:dyDescent="0.25">
      <c r="A1389" s="34" t="s">
        <v>3364</v>
      </c>
      <c r="B1389" s="36" t="s">
        <v>1916</v>
      </c>
      <c r="C1389" s="166" t="s">
        <v>243</v>
      </c>
      <c r="D1389" s="166">
        <v>212</v>
      </c>
      <c r="E1389" s="166" t="s">
        <v>3599</v>
      </c>
      <c r="F1389" s="167" t="s">
        <v>3599</v>
      </c>
      <c r="G1389" s="36" t="s">
        <v>244</v>
      </c>
      <c r="H1389" s="36" t="s">
        <v>2370</v>
      </c>
      <c r="I1389" s="186">
        <v>2600</v>
      </c>
      <c r="J1389" s="168">
        <v>111</v>
      </c>
      <c r="K1389" s="133">
        <v>65</v>
      </c>
      <c r="L1389" s="150">
        <v>5.95</v>
      </c>
      <c r="M1389" s="133">
        <v>0</v>
      </c>
      <c r="N1389" s="133">
        <v>15</v>
      </c>
      <c r="O1389" s="130">
        <v>146</v>
      </c>
      <c r="P1389" s="37">
        <f t="shared" si="318"/>
        <v>660.45</v>
      </c>
      <c r="Q1389" s="38">
        <f t="shared" si="310"/>
        <v>35</v>
      </c>
      <c r="R1389" s="35">
        <f t="shared" si="311"/>
        <v>0</v>
      </c>
      <c r="S1389" s="35">
        <f t="shared" si="312"/>
        <v>44.625</v>
      </c>
      <c r="T1389" s="139">
        <f t="shared" si="313"/>
        <v>386.75</v>
      </c>
      <c r="U1389" s="35">
        <f t="shared" si="314"/>
        <v>868.7</v>
      </c>
      <c r="V1389" s="39" t="str">
        <f t="shared" si="315"/>
        <v>&lt;90 days</v>
      </c>
      <c r="W1389" s="39">
        <f t="shared" si="308"/>
        <v>3</v>
      </c>
      <c r="X1389" s="135" t="str">
        <f t="shared" si="309"/>
        <v>C</v>
      </c>
      <c r="Y1389" s="39">
        <f t="shared" si="316"/>
        <v>21</v>
      </c>
      <c r="Z1389" s="39">
        <f t="shared" si="317"/>
        <v>174.3588</v>
      </c>
      <c r="AA1389" s="119"/>
    </row>
    <row r="1390" spans="1:27" x14ac:dyDescent="0.25">
      <c r="A1390" s="34" t="s">
        <v>3365</v>
      </c>
      <c r="B1390" s="36" t="s">
        <v>1917</v>
      </c>
      <c r="C1390" s="166" t="s">
        <v>914</v>
      </c>
      <c r="D1390" s="166">
        <v>217</v>
      </c>
      <c r="E1390" s="165" t="s">
        <v>3599</v>
      </c>
      <c r="F1390" s="167" t="s">
        <v>3599</v>
      </c>
      <c r="G1390" s="36" t="s">
        <v>165</v>
      </c>
      <c r="H1390" s="36" t="s">
        <v>235</v>
      </c>
      <c r="I1390" s="186">
        <v>2100</v>
      </c>
      <c r="J1390" s="168">
        <v>20</v>
      </c>
      <c r="K1390" s="133">
        <v>0</v>
      </c>
      <c r="L1390" s="150">
        <v>13.79</v>
      </c>
      <c r="M1390" s="133">
        <v>0</v>
      </c>
      <c r="N1390" s="133">
        <v>0</v>
      </c>
      <c r="O1390" s="130">
        <v>0</v>
      </c>
      <c r="P1390" s="37">
        <f t="shared" si="318"/>
        <v>275.79999999999995</v>
      </c>
      <c r="Q1390" s="38" t="str">
        <f t="shared" si="310"/>
        <v/>
      </c>
      <c r="R1390" s="35">
        <f t="shared" si="311"/>
        <v>0</v>
      </c>
      <c r="S1390" s="35">
        <f t="shared" si="312"/>
        <v>0</v>
      </c>
      <c r="T1390" s="139">
        <f t="shared" si="313"/>
        <v>0</v>
      </c>
      <c r="U1390" s="35">
        <f t="shared" si="314"/>
        <v>0</v>
      </c>
      <c r="V1390" s="39" t="str">
        <f t="shared" si="315"/>
        <v>Order specific</v>
      </c>
      <c r="W1390" s="39" t="str">
        <f t="shared" si="308"/>
        <v>Order specific</v>
      </c>
      <c r="X1390" s="135" t="str">
        <f t="shared" si="309"/>
        <v>C</v>
      </c>
      <c r="Y1390" s="39" t="str">
        <f t="shared" si="316"/>
        <v/>
      </c>
      <c r="Z1390" s="39">
        <f t="shared" si="317"/>
        <v>0</v>
      </c>
      <c r="AA1390" s="119"/>
    </row>
    <row r="1391" spans="1:27" x14ac:dyDescent="0.25">
      <c r="A1391" s="34" t="s">
        <v>3366</v>
      </c>
      <c r="B1391" s="36" t="s">
        <v>1918</v>
      </c>
      <c r="C1391" s="166" t="s">
        <v>1058</v>
      </c>
      <c r="D1391" s="166">
        <v>212</v>
      </c>
      <c r="E1391" s="165" t="s">
        <v>3599</v>
      </c>
      <c r="F1391" s="167" t="s">
        <v>3599</v>
      </c>
      <c r="G1391" s="36" t="s">
        <v>165</v>
      </c>
      <c r="H1391" s="36" t="s">
        <v>235</v>
      </c>
      <c r="I1391" s="186">
        <v>2100</v>
      </c>
      <c r="J1391" s="168">
        <v>8</v>
      </c>
      <c r="K1391" s="133">
        <v>38</v>
      </c>
      <c r="L1391" s="150">
        <v>25.86</v>
      </c>
      <c r="M1391" s="133">
        <v>0</v>
      </c>
      <c r="N1391" s="133">
        <v>0</v>
      </c>
      <c r="O1391" s="130">
        <v>302</v>
      </c>
      <c r="P1391" s="37">
        <f t="shared" si="318"/>
        <v>206.88</v>
      </c>
      <c r="Q1391" s="38">
        <f t="shared" si="310"/>
        <v>24.172185430463578</v>
      </c>
      <c r="R1391" s="35">
        <f t="shared" si="311"/>
        <v>0</v>
      </c>
      <c r="S1391" s="35">
        <f t="shared" si="312"/>
        <v>0</v>
      </c>
      <c r="T1391" s="139">
        <f t="shared" si="313"/>
        <v>982.68</v>
      </c>
      <c r="U1391" s="35">
        <f t="shared" si="314"/>
        <v>7809.72</v>
      </c>
      <c r="V1391" s="39" t="str">
        <f t="shared" si="315"/>
        <v>Order specific</v>
      </c>
      <c r="W1391" s="39" t="str">
        <f t="shared" si="308"/>
        <v>Order specific</v>
      </c>
      <c r="X1391" s="135" t="str">
        <f t="shared" si="309"/>
        <v>C</v>
      </c>
      <c r="Y1391" s="39" t="str">
        <f t="shared" si="316"/>
        <v/>
      </c>
      <c r="Z1391" s="39">
        <f t="shared" si="317"/>
        <v>0</v>
      </c>
      <c r="AA1391" s="119"/>
    </row>
    <row r="1392" spans="1:27" x14ac:dyDescent="0.25">
      <c r="A1392" s="34" t="s">
        <v>3367</v>
      </c>
      <c r="B1392" s="36" t="s">
        <v>1919</v>
      </c>
      <c r="C1392" s="166" t="s">
        <v>1058</v>
      </c>
      <c r="D1392" s="166">
        <v>212</v>
      </c>
      <c r="E1392" s="165" t="s">
        <v>3599</v>
      </c>
      <c r="F1392" s="167" t="s">
        <v>3599</v>
      </c>
      <c r="G1392" s="36" t="s">
        <v>165</v>
      </c>
      <c r="H1392" s="36" t="s">
        <v>235</v>
      </c>
      <c r="I1392" s="186">
        <v>2100</v>
      </c>
      <c r="J1392" s="168">
        <v>8</v>
      </c>
      <c r="K1392" s="133">
        <v>38</v>
      </c>
      <c r="L1392" s="150">
        <v>39.19</v>
      </c>
      <c r="M1392" s="133">
        <v>0</v>
      </c>
      <c r="N1392" s="133">
        <v>0</v>
      </c>
      <c r="O1392" s="130">
        <v>302</v>
      </c>
      <c r="P1392" s="37">
        <f t="shared" si="318"/>
        <v>313.52</v>
      </c>
      <c r="Q1392" s="38">
        <f t="shared" si="310"/>
        <v>9.668874172185431</v>
      </c>
      <c r="R1392" s="35">
        <f t="shared" si="311"/>
        <v>0</v>
      </c>
      <c r="S1392" s="35">
        <f t="shared" si="312"/>
        <v>0</v>
      </c>
      <c r="T1392" s="139">
        <f t="shared" si="313"/>
        <v>1489.2199999999998</v>
      </c>
      <c r="U1392" s="35">
        <f t="shared" si="314"/>
        <v>11835.38</v>
      </c>
      <c r="V1392" s="39" t="str">
        <f t="shared" si="315"/>
        <v>Order specific</v>
      </c>
      <c r="W1392" s="39" t="str">
        <f t="shared" si="308"/>
        <v>Order specific</v>
      </c>
      <c r="X1392" s="135" t="str">
        <f t="shared" si="309"/>
        <v>C</v>
      </c>
      <c r="Y1392" s="39" t="str">
        <f t="shared" si="316"/>
        <v/>
      </c>
      <c r="Z1392" s="39">
        <f t="shared" si="317"/>
        <v>0</v>
      </c>
      <c r="AA1392" s="119"/>
    </row>
    <row r="1393" spans="1:27" x14ac:dyDescent="0.25">
      <c r="A1393" s="34" t="s">
        <v>3368</v>
      </c>
      <c r="B1393" s="36" t="s">
        <v>1920</v>
      </c>
      <c r="C1393" s="166" t="s">
        <v>1058</v>
      </c>
      <c r="D1393" s="166">
        <v>212</v>
      </c>
      <c r="E1393" s="165" t="s">
        <v>3599</v>
      </c>
      <c r="F1393" s="167" t="s">
        <v>3599</v>
      </c>
      <c r="G1393" s="36" t="s">
        <v>165</v>
      </c>
      <c r="H1393" s="36" t="s">
        <v>235</v>
      </c>
      <c r="I1393" s="186">
        <v>2100</v>
      </c>
      <c r="J1393" s="168">
        <v>3</v>
      </c>
      <c r="K1393" s="133">
        <v>0</v>
      </c>
      <c r="L1393" s="150">
        <v>30.14</v>
      </c>
      <c r="M1393" s="133">
        <v>0</v>
      </c>
      <c r="N1393" s="133">
        <v>0</v>
      </c>
      <c r="O1393" s="130">
        <v>81</v>
      </c>
      <c r="P1393" s="37">
        <f t="shared" si="318"/>
        <v>90.42</v>
      </c>
      <c r="Q1393" s="38">
        <f t="shared" si="310"/>
        <v>36.049382716049379</v>
      </c>
      <c r="R1393" s="35">
        <f t="shared" si="311"/>
        <v>0</v>
      </c>
      <c r="S1393" s="35">
        <f t="shared" si="312"/>
        <v>0</v>
      </c>
      <c r="T1393" s="139">
        <f t="shared" si="313"/>
        <v>0</v>
      </c>
      <c r="U1393" s="35">
        <f t="shared" si="314"/>
        <v>2441.34</v>
      </c>
      <c r="V1393" s="39" t="str">
        <f t="shared" si="315"/>
        <v>Order specific</v>
      </c>
      <c r="W1393" s="39" t="str">
        <f t="shared" si="308"/>
        <v>Order specific</v>
      </c>
      <c r="X1393" s="135" t="str">
        <f t="shared" si="309"/>
        <v>C</v>
      </c>
      <c r="Y1393" s="39" t="str">
        <f t="shared" si="316"/>
        <v/>
      </c>
      <c r="Z1393" s="39">
        <f t="shared" si="317"/>
        <v>0</v>
      </c>
      <c r="AA1393" s="119"/>
    </row>
    <row r="1394" spans="1:27" x14ac:dyDescent="0.25">
      <c r="A1394" s="34" t="s">
        <v>3369</v>
      </c>
      <c r="B1394" s="36" t="s">
        <v>1921</v>
      </c>
      <c r="C1394" s="166" t="s">
        <v>1058</v>
      </c>
      <c r="D1394" s="166">
        <v>212</v>
      </c>
      <c r="E1394" s="165" t="s">
        <v>3599</v>
      </c>
      <c r="F1394" s="167" t="s">
        <v>3599</v>
      </c>
      <c r="G1394" s="36" t="s">
        <v>165</v>
      </c>
      <c r="H1394" s="36" t="s">
        <v>235</v>
      </c>
      <c r="I1394" s="186">
        <v>2100</v>
      </c>
      <c r="J1394" s="168">
        <v>3</v>
      </c>
      <c r="K1394" s="133">
        <v>0</v>
      </c>
      <c r="L1394" s="150">
        <v>41.45</v>
      </c>
      <c r="M1394" s="133">
        <v>0</v>
      </c>
      <c r="N1394" s="133">
        <v>0</v>
      </c>
      <c r="O1394" s="130">
        <v>81</v>
      </c>
      <c r="P1394" s="37">
        <f t="shared" si="318"/>
        <v>124.35000000000001</v>
      </c>
      <c r="Q1394" s="38">
        <f t="shared" si="310"/>
        <v>13.518518518518517</v>
      </c>
      <c r="R1394" s="35">
        <f t="shared" si="311"/>
        <v>0</v>
      </c>
      <c r="S1394" s="35">
        <f t="shared" si="312"/>
        <v>0</v>
      </c>
      <c r="T1394" s="139">
        <f t="shared" si="313"/>
        <v>0</v>
      </c>
      <c r="U1394" s="35">
        <f t="shared" si="314"/>
        <v>3357.4500000000003</v>
      </c>
      <c r="V1394" s="39" t="str">
        <f t="shared" si="315"/>
        <v>Order specific</v>
      </c>
      <c r="W1394" s="39" t="str">
        <f t="shared" si="308"/>
        <v>Order specific</v>
      </c>
      <c r="X1394" s="135" t="str">
        <f t="shared" si="309"/>
        <v>C</v>
      </c>
      <c r="Y1394" s="39" t="str">
        <f t="shared" si="316"/>
        <v/>
      </c>
      <c r="Z1394" s="39">
        <f t="shared" si="317"/>
        <v>0</v>
      </c>
      <c r="AA1394" s="119"/>
    </row>
    <row r="1395" spans="1:27" x14ac:dyDescent="0.25">
      <c r="A1395" s="34" t="s">
        <v>3370</v>
      </c>
      <c r="B1395" s="36" t="s">
        <v>1922</v>
      </c>
      <c r="C1395" s="166" t="s">
        <v>914</v>
      </c>
      <c r="D1395" s="166">
        <v>217</v>
      </c>
      <c r="E1395" s="165" t="s">
        <v>3599</v>
      </c>
      <c r="F1395" s="167" t="s">
        <v>3599</v>
      </c>
      <c r="G1395" s="36" t="s">
        <v>165</v>
      </c>
      <c r="H1395" s="36" t="s">
        <v>235</v>
      </c>
      <c r="I1395" s="186">
        <v>2100</v>
      </c>
      <c r="J1395" s="168">
        <v>3</v>
      </c>
      <c r="K1395" s="133">
        <v>0</v>
      </c>
      <c r="L1395" s="150">
        <v>1300</v>
      </c>
      <c r="M1395" s="133">
        <v>0</v>
      </c>
      <c r="N1395" s="133">
        <v>0</v>
      </c>
      <c r="O1395" s="130">
        <v>7</v>
      </c>
      <c r="P1395" s="37">
        <f t="shared" si="318"/>
        <v>3900</v>
      </c>
      <c r="Q1395" s="38">
        <f t="shared" si="310"/>
        <v>156.42857142857142</v>
      </c>
      <c r="R1395" s="35">
        <f t="shared" si="311"/>
        <v>0</v>
      </c>
      <c r="S1395" s="35">
        <f t="shared" si="312"/>
        <v>0</v>
      </c>
      <c r="T1395" s="139">
        <f t="shared" si="313"/>
        <v>0</v>
      </c>
      <c r="U1395" s="35">
        <f t="shared" si="314"/>
        <v>9100</v>
      </c>
      <c r="V1395" s="39" t="str">
        <f t="shared" si="315"/>
        <v>Order specific</v>
      </c>
      <c r="W1395" s="39" t="str">
        <f t="shared" si="308"/>
        <v>Order specific</v>
      </c>
      <c r="X1395" s="135" t="str">
        <f t="shared" si="309"/>
        <v>B</v>
      </c>
      <c r="Y1395" s="39" t="str">
        <f t="shared" si="316"/>
        <v/>
      </c>
      <c r="Z1395" s="39">
        <f t="shared" si="317"/>
        <v>0</v>
      </c>
      <c r="AA1395" s="119"/>
    </row>
    <row r="1396" spans="1:27" x14ac:dyDescent="0.25">
      <c r="A1396" s="34" t="s">
        <v>3371</v>
      </c>
      <c r="B1396" s="36" t="s">
        <v>1923</v>
      </c>
      <c r="C1396" s="166" t="s">
        <v>914</v>
      </c>
      <c r="D1396" s="166">
        <v>212</v>
      </c>
      <c r="E1396" s="165" t="s">
        <v>3599</v>
      </c>
      <c r="F1396" s="167" t="s">
        <v>3599</v>
      </c>
      <c r="G1396" s="36" t="s">
        <v>165</v>
      </c>
      <c r="H1396" s="36" t="s">
        <v>235</v>
      </c>
      <c r="I1396" s="186">
        <v>2100</v>
      </c>
      <c r="J1396" s="168">
        <v>8</v>
      </c>
      <c r="K1396" s="133">
        <v>7</v>
      </c>
      <c r="L1396" s="150">
        <v>2020</v>
      </c>
      <c r="M1396" s="133">
        <v>0</v>
      </c>
      <c r="N1396" s="133">
        <v>0</v>
      </c>
      <c r="O1396" s="130">
        <v>63</v>
      </c>
      <c r="P1396" s="37">
        <f t="shared" si="318"/>
        <v>16160</v>
      </c>
      <c r="Q1396" s="38">
        <f t="shared" si="310"/>
        <v>17.38095238095238</v>
      </c>
      <c r="R1396" s="35">
        <f t="shared" si="311"/>
        <v>0</v>
      </c>
      <c r="S1396" s="35">
        <f t="shared" si="312"/>
        <v>0</v>
      </c>
      <c r="T1396" s="139">
        <f t="shared" si="313"/>
        <v>14140</v>
      </c>
      <c r="U1396" s="35">
        <f t="shared" si="314"/>
        <v>127260</v>
      </c>
      <c r="V1396" s="39" t="str">
        <f t="shared" si="315"/>
        <v>Order specific</v>
      </c>
      <c r="W1396" s="39" t="str">
        <f t="shared" si="308"/>
        <v>Order specific</v>
      </c>
      <c r="X1396" s="135" t="str">
        <f t="shared" si="309"/>
        <v>A</v>
      </c>
      <c r="Y1396" s="39" t="str">
        <f t="shared" si="316"/>
        <v/>
      </c>
      <c r="Z1396" s="39">
        <f t="shared" si="317"/>
        <v>0</v>
      </c>
      <c r="AA1396" s="119"/>
    </row>
    <row r="1397" spans="1:27" x14ac:dyDescent="0.25">
      <c r="A1397" s="34" t="s">
        <v>3372</v>
      </c>
      <c r="B1397" s="36" t="s">
        <v>1924</v>
      </c>
      <c r="C1397" s="166" t="s">
        <v>197</v>
      </c>
      <c r="D1397" s="166">
        <v>212</v>
      </c>
      <c r="E1397" s="166" t="s">
        <v>3599</v>
      </c>
      <c r="F1397" s="167" t="s">
        <v>3599</v>
      </c>
      <c r="G1397" s="36" t="s">
        <v>249</v>
      </c>
      <c r="H1397" s="36" t="s">
        <v>249</v>
      </c>
      <c r="I1397" s="186" t="s">
        <v>197</v>
      </c>
      <c r="J1397" s="168">
        <v>24</v>
      </c>
      <c r="K1397" s="133">
        <v>0</v>
      </c>
      <c r="L1397" s="150">
        <v>4.32</v>
      </c>
      <c r="M1397" s="133">
        <v>0</v>
      </c>
      <c r="N1397" s="133">
        <v>0</v>
      </c>
      <c r="O1397" s="130">
        <v>2324</v>
      </c>
      <c r="P1397" s="37">
        <f t="shared" si="318"/>
        <v>103.68</v>
      </c>
      <c r="Q1397" s="38">
        <f t="shared" si="310"/>
        <v>1.2564543889845095</v>
      </c>
      <c r="R1397" s="35">
        <f t="shared" si="311"/>
        <v>0</v>
      </c>
      <c r="S1397" s="35">
        <f t="shared" si="312"/>
        <v>0</v>
      </c>
      <c r="T1397" s="139">
        <f t="shared" si="313"/>
        <v>0</v>
      </c>
      <c r="U1397" s="35">
        <f t="shared" si="314"/>
        <v>10039.68</v>
      </c>
      <c r="V1397" s="39" t="str">
        <f t="shared" si="315"/>
        <v>&lt;15 days</v>
      </c>
      <c r="W1397" s="39">
        <f t="shared" si="308"/>
        <v>3</v>
      </c>
      <c r="X1397" s="135" t="str">
        <f t="shared" si="309"/>
        <v>C</v>
      </c>
      <c r="Y1397" s="39">
        <f t="shared" si="316"/>
        <v>21</v>
      </c>
      <c r="Z1397" s="39">
        <f t="shared" si="317"/>
        <v>0</v>
      </c>
      <c r="AA1397" s="119"/>
    </row>
    <row r="1398" spans="1:27" x14ac:dyDescent="0.25">
      <c r="A1398" s="34" t="s">
        <v>3373</v>
      </c>
      <c r="B1398" s="36" t="s">
        <v>1925</v>
      </c>
      <c r="C1398" s="166" t="s">
        <v>197</v>
      </c>
      <c r="D1398" s="166">
        <v>212</v>
      </c>
      <c r="E1398" s="166" t="s">
        <v>3599</v>
      </c>
      <c r="F1398" s="167" t="s">
        <v>3599</v>
      </c>
      <c r="G1398" s="36" t="s">
        <v>249</v>
      </c>
      <c r="H1398" s="36" t="s">
        <v>249</v>
      </c>
      <c r="I1398" s="186" t="s">
        <v>197</v>
      </c>
      <c r="J1398" s="168">
        <v>2</v>
      </c>
      <c r="K1398" s="133">
        <v>0</v>
      </c>
      <c r="L1398" s="150">
        <v>72.930000000000007</v>
      </c>
      <c r="M1398" s="133">
        <v>0</v>
      </c>
      <c r="N1398" s="133">
        <v>0</v>
      </c>
      <c r="O1398" s="130">
        <v>302</v>
      </c>
      <c r="P1398" s="37">
        <f t="shared" si="318"/>
        <v>145.86000000000001</v>
      </c>
      <c r="Q1398" s="38">
        <f t="shared" si="310"/>
        <v>29.006622516556291</v>
      </c>
      <c r="R1398" s="35">
        <f t="shared" si="311"/>
        <v>0</v>
      </c>
      <c r="S1398" s="35">
        <f t="shared" si="312"/>
        <v>0</v>
      </c>
      <c r="T1398" s="139">
        <f t="shared" si="313"/>
        <v>0</v>
      </c>
      <c r="U1398" s="35">
        <f t="shared" si="314"/>
        <v>22024.86</v>
      </c>
      <c r="V1398" s="39" t="str">
        <f t="shared" si="315"/>
        <v>&lt;30 days</v>
      </c>
      <c r="W1398" s="39">
        <f t="shared" si="308"/>
        <v>2</v>
      </c>
      <c r="X1398" s="135" t="str">
        <f t="shared" si="309"/>
        <v>C</v>
      </c>
      <c r="Y1398" s="39">
        <f t="shared" si="316"/>
        <v>14</v>
      </c>
      <c r="Z1398" s="39">
        <f t="shared" si="317"/>
        <v>49.804196712328775</v>
      </c>
      <c r="AA1398" s="119"/>
    </row>
    <row r="1399" spans="1:27" x14ac:dyDescent="0.25">
      <c r="A1399" s="34" t="s">
        <v>3374</v>
      </c>
      <c r="B1399" s="36" t="s">
        <v>1926</v>
      </c>
      <c r="C1399" s="166" t="s">
        <v>197</v>
      </c>
      <c r="D1399" s="166">
        <v>212</v>
      </c>
      <c r="E1399" s="166" t="s">
        <v>3599</v>
      </c>
      <c r="F1399" s="167" t="s">
        <v>3599</v>
      </c>
      <c r="G1399" s="36" t="s">
        <v>249</v>
      </c>
      <c r="H1399" s="36" t="s">
        <v>249</v>
      </c>
      <c r="I1399" s="186" t="s">
        <v>197</v>
      </c>
      <c r="J1399" s="168">
        <v>2</v>
      </c>
      <c r="K1399" s="133">
        <v>0</v>
      </c>
      <c r="L1399" s="150">
        <v>208.34</v>
      </c>
      <c r="M1399" s="133">
        <v>0</v>
      </c>
      <c r="N1399" s="133">
        <v>0</v>
      </c>
      <c r="O1399" s="130">
        <v>3483</v>
      </c>
      <c r="P1399" s="37">
        <f t="shared" si="318"/>
        <v>416.68</v>
      </c>
      <c r="Q1399" s="38">
        <f t="shared" si="310"/>
        <v>0.20958943439563596</v>
      </c>
      <c r="R1399" s="35">
        <f t="shared" si="311"/>
        <v>0</v>
      </c>
      <c r="S1399" s="35">
        <f t="shared" si="312"/>
        <v>0</v>
      </c>
      <c r="T1399" s="139">
        <f t="shared" si="313"/>
        <v>0</v>
      </c>
      <c r="U1399" s="35">
        <f t="shared" si="314"/>
        <v>725648.22</v>
      </c>
      <c r="V1399" s="39" t="str">
        <f t="shared" si="315"/>
        <v>&lt;15 days</v>
      </c>
      <c r="W1399" s="39">
        <f t="shared" si="308"/>
        <v>1</v>
      </c>
      <c r="X1399" s="135" t="str">
        <f t="shared" si="309"/>
        <v>C</v>
      </c>
      <c r="Y1399" s="39">
        <f t="shared" si="316"/>
        <v>7</v>
      </c>
      <c r="Z1399" s="39">
        <f t="shared" si="317"/>
        <v>0</v>
      </c>
      <c r="AA1399" s="119"/>
    </row>
    <row r="1400" spans="1:27" x14ac:dyDescent="0.25">
      <c r="A1400" s="34" t="s">
        <v>3375</v>
      </c>
      <c r="B1400" s="36" t="s">
        <v>1927</v>
      </c>
      <c r="C1400" s="166" t="s">
        <v>1058</v>
      </c>
      <c r="D1400" s="166">
        <v>212</v>
      </c>
      <c r="E1400" s="165" t="s">
        <v>3599</v>
      </c>
      <c r="F1400" s="167" t="s">
        <v>3599</v>
      </c>
      <c r="G1400" s="36" t="s">
        <v>165</v>
      </c>
      <c r="H1400" s="36" t="s">
        <v>235</v>
      </c>
      <c r="I1400" s="186">
        <v>2100</v>
      </c>
      <c r="J1400" s="168">
        <v>12</v>
      </c>
      <c r="K1400" s="133">
        <v>0</v>
      </c>
      <c r="L1400" s="150">
        <v>918.05</v>
      </c>
      <c r="M1400" s="133">
        <v>0</v>
      </c>
      <c r="N1400" s="133">
        <v>0</v>
      </c>
      <c r="O1400" s="130">
        <v>179</v>
      </c>
      <c r="P1400" s="37">
        <f t="shared" si="318"/>
        <v>11016.599999999999</v>
      </c>
      <c r="Q1400" s="38">
        <f t="shared" si="310"/>
        <v>4.0782122905027931</v>
      </c>
      <c r="R1400" s="35">
        <f t="shared" si="311"/>
        <v>0</v>
      </c>
      <c r="S1400" s="35">
        <f t="shared" si="312"/>
        <v>0</v>
      </c>
      <c r="T1400" s="139">
        <f t="shared" si="313"/>
        <v>0</v>
      </c>
      <c r="U1400" s="35">
        <f t="shared" si="314"/>
        <v>164330.94999999998</v>
      </c>
      <c r="V1400" s="39" t="str">
        <f t="shared" si="315"/>
        <v>Order specific</v>
      </c>
      <c r="W1400" s="39" t="str">
        <f t="shared" si="308"/>
        <v>Order specific</v>
      </c>
      <c r="X1400" s="135" t="str">
        <f t="shared" si="309"/>
        <v>A</v>
      </c>
      <c r="Y1400" s="39" t="str">
        <f t="shared" si="316"/>
        <v/>
      </c>
      <c r="Z1400" s="39">
        <f t="shared" si="317"/>
        <v>0</v>
      </c>
      <c r="AA1400" s="119"/>
    </row>
    <row r="1401" spans="1:27" x14ac:dyDescent="0.25">
      <c r="A1401" s="34" t="s">
        <v>3376</v>
      </c>
      <c r="B1401" s="36" t="s">
        <v>1928</v>
      </c>
      <c r="C1401" s="166" t="s">
        <v>1058</v>
      </c>
      <c r="D1401" s="166">
        <v>212</v>
      </c>
      <c r="E1401" s="165" t="s">
        <v>3599</v>
      </c>
      <c r="F1401" s="167" t="s">
        <v>3599</v>
      </c>
      <c r="G1401" s="36" t="s">
        <v>165</v>
      </c>
      <c r="H1401" s="36" t="s">
        <v>235</v>
      </c>
      <c r="I1401" s="186">
        <v>2100</v>
      </c>
      <c r="J1401" s="168">
        <v>8</v>
      </c>
      <c r="K1401" s="133">
        <v>38</v>
      </c>
      <c r="L1401" s="150">
        <v>38.04</v>
      </c>
      <c r="M1401" s="133">
        <v>0</v>
      </c>
      <c r="N1401" s="133">
        <v>0</v>
      </c>
      <c r="O1401" s="130">
        <v>302</v>
      </c>
      <c r="P1401" s="37">
        <f t="shared" si="318"/>
        <v>304.32</v>
      </c>
      <c r="Q1401" s="38">
        <f t="shared" si="310"/>
        <v>14.503311258278146</v>
      </c>
      <c r="R1401" s="35">
        <f t="shared" si="311"/>
        <v>0</v>
      </c>
      <c r="S1401" s="35">
        <f t="shared" si="312"/>
        <v>0</v>
      </c>
      <c r="T1401" s="139">
        <f t="shared" si="313"/>
        <v>1445.52</v>
      </c>
      <c r="U1401" s="35">
        <f t="shared" si="314"/>
        <v>11488.08</v>
      </c>
      <c r="V1401" s="39" t="str">
        <f t="shared" si="315"/>
        <v>Order specific</v>
      </c>
      <c r="W1401" s="39" t="str">
        <f t="shared" si="308"/>
        <v>Order specific</v>
      </c>
      <c r="X1401" s="135" t="str">
        <f t="shared" si="309"/>
        <v>C</v>
      </c>
      <c r="Y1401" s="39" t="str">
        <f t="shared" si="316"/>
        <v/>
      </c>
      <c r="Z1401" s="39">
        <f t="shared" si="317"/>
        <v>0</v>
      </c>
      <c r="AA1401" s="119"/>
    </row>
    <row r="1402" spans="1:27" x14ac:dyDescent="0.25">
      <c r="A1402" s="34" t="s">
        <v>3377</v>
      </c>
      <c r="B1402" s="36" t="s">
        <v>1929</v>
      </c>
      <c r="C1402" s="166" t="s">
        <v>1058</v>
      </c>
      <c r="D1402" s="166">
        <v>212</v>
      </c>
      <c r="E1402" s="165" t="s">
        <v>3599</v>
      </c>
      <c r="F1402" s="167" t="s">
        <v>3599</v>
      </c>
      <c r="G1402" s="36" t="s">
        <v>165</v>
      </c>
      <c r="H1402" s="36" t="s">
        <v>235</v>
      </c>
      <c r="I1402" s="186">
        <v>2100</v>
      </c>
      <c r="J1402" s="168">
        <v>3</v>
      </c>
      <c r="K1402" s="133">
        <v>0</v>
      </c>
      <c r="L1402" s="150">
        <v>56.18</v>
      </c>
      <c r="M1402" s="133">
        <v>0</v>
      </c>
      <c r="N1402" s="133">
        <v>0</v>
      </c>
      <c r="O1402" s="130">
        <v>81</v>
      </c>
      <c r="P1402" s="37">
        <f t="shared" si="318"/>
        <v>168.54</v>
      </c>
      <c r="Q1402" s="38">
        <f t="shared" si="310"/>
        <v>36.049382716049379</v>
      </c>
      <c r="R1402" s="35">
        <f t="shared" si="311"/>
        <v>0</v>
      </c>
      <c r="S1402" s="35">
        <f t="shared" si="312"/>
        <v>0</v>
      </c>
      <c r="T1402" s="139">
        <f t="shared" si="313"/>
        <v>0</v>
      </c>
      <c r="U1402" s="35">
        <f t="shared" si="314"/>
        <v>4550.58</v>
      </c>
      <c r="V1402" s="39" t="str">
        <f t="shared" si="315"/>
        <v>Order specific</v>
      </c>
      <c r="W1402" s="39" t="str">
        <f t="shared" si="308"/>
        <v>Order specific</v>
      </c>
      <c r="X1402" s="135" t="str">
        <f t="shared" si="309"/>
        <v>C</v>
      </c>
      <c r="Y1402" s="39" t="str">
        <f t="shared" si="316"/>
        <v/>
      </c>
      <c r="Z1402" s="39">
        <f t="shared" si="317"/>
        <v>0</v>
      </c>
      <c r="AA1402" s="119"/>
    </row>
    <row r="1403" spans="1:27" x14ac:dyDescent="0.25">
      <c r="A1403" s="34" t="s">
        <v>3378</v>
      </c>
      <c r="B1403" s="36" t="s">
        <v>1930</v>
      </c>
      <c r="C1403" s="166" t="s">
        <v>1058</v>
      </c>
      <c r="D1403" s="166">
        <v>212</v>
      </c>
      <c r="E1403" s="165" t="s">
        <v>3599</v>
      </c>
      <c r="F1403" s="167" t="s">
        <v>3599</v>
      </c>
      <c r="G1403" s="36" t="s">
        <v>165</v>
      </c>
      <c r="H1403" s="36" t="s">
        <v>235</v>
      </c>
      <c r="I1403" s="186">
        <v>2100</v>
      </c>
      <c r="J1403" s="168">
        <v>3</v>
      </c>
      <c r="K1403" s="133">
        <v>0</v>
      </c>
      <c r="L1403" s="150">
        <v>1116.1300000000001</v>
      </c>
      <c r="M1403" s="133">
        <v>0</v>
      </c>
      <c r="N1403" s="133">
        <v>0</v>
      </c>
      <c r="O1403" s="130">
        <v>22</v>
      </c>
      <c r="P1403" s="37">
        <f t="shared" si="318"/>
        <v>3348.3900000000003</v>
      </c>
      <c r="Q1403" s="38">
        <f t="shared" si="310"/>
        <v>49.772727272727266</v>
      </c>
      <c r="R1403" s="35">
        <f t="shared" si="311"/>
        <v>0</v>
      </c>
      <c r="S1403" s="35">
        <f t="shared" si="312"/>
        <v>0</v>
      </c>
      <c r="T1403" s="139">
        <f t="shared" si="313"/>
        <v>0</v>
      </c>
      <c r="U1403" s="35">
        <f t="shared" si="314"/>
        <v>24554.86</v>
      </c>
      <c r="V1403" s="39" t="str">
        <f t="shared" si="315"/>
        <v>Order specific</v>
      </c>
      <c r="W1403" s="39" t="str">
        <f t="shared" si="308"/>
        <v>Order specific</v>
      </c>
      <c r="X1403" s="135" t="str">
        <f t="shared" si="309"/>
        <v>B</v>
      </c>
      <c r="Y1403" s="39" t="str">
        <f t="shared" si="316"/>
        <v/>
      </c>
      <c r="Z1403" s="39">
        <f t="shared" si="317"/>
        <v>0</v>
      </c>
      <c r="AA1403" s="119"/>
    </row>
    <row r="1404" spans="1:27" x14ac:dyDescent="0.25">
      <c r="A1404" s="34" t="s">
        <v>3379</v>
      </c>
      <c r="B1404" s="36" t="s">
        <v>1931</v>
      </c>
      <c r="C1404" s="166" t="s">
        <v>1058</v>
      </c>
      <c r="D1404" s="166">
        <v>212</v>
      </c>
      <c r="E1404" s="165" t="s">
        <v>3599</v>
      </c>
      <c r="F1404" s="167" t="s">
        <v>3599</v>
      </c>
      <c r="G1404" s="36" t="s">
        <v>165</v>
      </c>
      <c r="H1404" s="36" t="s">
        <v>235</v>
      </c>
      <c r="I1404" s="186">
        <v>2100</v>
      </c>
      <c r="J1404" s="168">
        <v>8</v>
      </c>
      <c r="K1404" s="133">
        <v>7</v>
      </c>
      <c r="L1404" s="150">
        <v>743.33</v>
      </c>
      <c r="M1404" s="133">
        <v>0</v>
      </c>
      <c r="N1404" s="133">
        <v>0</v>
      </c>
      <c r="O1404" s="130">
        <v>71</v>
      </c>
      <c r="P1404" s="37">
        <f t="shared" si="318"/>
        <v>5946.64</v>
      </c>
      <c r="Q1404" s="38">
        <f t="shared" si="310"/>
        <v>15.422535211267606</v>
      </c>
      <c r="R1404" s="35">
        <f t="shared" si="311"/>
        <v>0</v>
      </c>
      <c r="S1404" s="35">
        <f t="shared" si="312"/>
        <v>0</v>
      </c>
      <c r="T1404" s="139">
        <f t="shared" si="313"/>
        <v>5203.3100000000004</v>
      </c>
      <c r="U1404" s="35">
        <f t="shared" si="314"/>
        <v>52776.43</v>
      </c>
      <c r="V1404" s="39" t="str">
        <f t="shared" si="315"/>
        <v>Order specific</v>
      </c>
      <c r="W1404" s="39" t="str">
        <f t="shared" si="308"/>
        <v>Order specific</v>
      </c>
      <c r="X1404" s="135" t="str">
        <f t="shared" si="309"/>
        <v>B</v>
      </c>
      <c r="Y1404" s="39" t="str">
        <f t="shared" si="316"/>
        <v/>
      </c>
      <c r="Z1404" s="39">
        <f t="shared" si="317"/>
        <v>0</v>
      </c>
      <c r="AA1404" s="119"/>
    </row>
    <row r="1405" spans="1:27" x14ac:dyDescent="0.25">
      <c r="A1405" s="34" t="s">
        <v>3380</v>
      </c>
      <c r="B1405" s="36" t="s">
        <v>1932</v>
      </c>
      <c r="C1405" s="166" t="s">
        <v>914</v>
      </c>
      <c r="D1405" s="166">
        <v>219</v>
      </c>
      <c r="E1405" s="165" t="s">
        <v>3599</v>
      </c>
      <c r="F1405" s="167" t="s">
        <v>3599</v>
      </c>
      <c r="G1405" s="36" t="s">
        <v>165</v>
      </c>
      <c r="H1405" s="36" t="s">
        <v>235</v>
      </c>
      <c r="I1405" s="186">
        <v>2100</v>
      </c>
      <c r="J1405" s="168">
        <v>39</v>
      </c>
      <c r="K1405" s="133">
        <v>90</v>
      </c>
      <c r="L1405" s="150">
        <v>5.6</v>
      </c>
      <c r="M1405" s="133">
        <v>0</v>
      </c>
      <c r="N1405" s="133">
        <v>0</v>
      </c>
      <c r="O1405" s="130">
        <v>72</v>
      </c>
      <c r="P1405" s="37">
        <f t="shared" si="318"/>
        <v>218.39999999999998</v>
      </c>
      <c r="Q1405" s="38">
        <f t="shared" si="310"/>
        <v>40.55555555555555</v>
      </c>
      <c r="R1405" s="35">
        <f t="shared" si="311"/>
        <v>0</v>
      </c>
      <c r="S1405" s="35">
        <f t="shared" si="312"/>
        <v>0</v>
      </c>
      <c r="T1405" s="139">
        <f t="shared" si="313"/>
        <v>503.99999999999994</v>
      </c>
      <c r="U1405" s="35">
        <f t="shared" si="314"/>
        <v>403.2</v>
      </c>
      <c r="V1405" s="39" t="str">
        <f t="shared" si="315"/>
        <v>Order specific</v>
      </c>
      <c r="W1405" s="39" t="str">
        <f t="shared" si="308"/>
        <v>Order specific</v>
      </c>
      <c r="X1405" s="135" t="str">
        <f t="shared" si="309"/>
        <v>C</v>
      </c>
      <c r="Y1405" s="39" t="str">
        <f t="shared" si="316"/>
        <v/>
      </c>
      <c r="Z1405" s="39">
        <f t="shared" si="317"/>
        <v>0</v>
      </c>
      <c r="AA1405" s="119"/>
    </row>
    <row r="1406" spans="1:27" x14ac:dyDescent="0.25">
      <c r="A1406" s="34" t="s">
        <v>3381</v>
      </c>
      <c r="B1406" s="36" t="s">
        <v>1933</v>
      </c>
      <c r="C1406" s="166" t="s">
        <v>1058</v>
      </c>
      <c r="D1406" s="166">
        <v>212</v>
      </c>
      <c r="E1406" s="165" t="s">
        <v>3599</v>
      </c>
      <c r="F1406" s="167" t="s">
        <v>3599</v>
      </c>
      <c r="G1406" s="36" t="s">
        <v>165</v>
      </c>
      <c r="H1406" s="36" t="s">
        <v>235</v>
      </c>
      <c r="I1406" s="186">
        <v>2100</v>
      </c>
      <c r="J1406" s="168">
        <v>1</v>
      </c>
      <c r="K1406" s="133">
        <v>0</v>
      </c>
      <c r="L1406" s="150">
        <v>65.430000000000007</v>
      </c>
      <c r="M1406" s="133">
        <v>0</v>
      </c>
      <c r="N1406" s="133">
        <v>0</v>
      </c>
      <c r="O1406" s="130">
        <v>1</v>
      </c>
      <c r="P1406" s="37">
        <f t="shared" si="318"/>
        <v>65.430000000000007</v>
      </c>
      <c r="Q1406" s="38">
        <f t="shared" si="310"/>
        <v>14235</v>
      </c>
      <c r="R1406" s="35">
        <f t="shared" si="311"/>
        <v>0</v>
      </c>
      <c r="S1406" s="35">
        <f t="shared" si="312"/>
        <v>0</v>
      </c>
      <c r="T1406" s="139">
        <f t="shared" si="313"/>
        <v>0</v>
      </c>
      <c r="U1406" s="35">
        <f t="shared" si="314"/>
        <v>65.430000000000007</v>
      </c>
      <c r="V1406" s="39" t="str">
        <f t="shared" si="315"/>
        <v>Order specific</v>
      </c>
      <c r="W1406" s="39" t="str">
        <f t="shared" si="308"/>
        <v>Order specific</v>
      </c>
      <c r="X1406" s="135" t="str">
        <f t="shared" si="309"/>
        <v>C</v>
      </c>
      <c r="Y1406" s="39" t="str">
        <f t="shared" si="316"/>
        <v/>
      </c>
      <c r="Z1406" s="39">
        <f t="shared" si="317"/>
        <v>0</v>
      </c>
      <c r="AA1406" s="119"/>
    </row>
    <row r="1407" spans="1:27" x14ac:dyDescent="0.25">
      <c r="A1407" s="34" t="s">
        <v>3382</v>
      </c>
      <c r="B1407" s="36" t="s">
        <v>1934</v>
      </c>
      <c r="C1407" s="166" t="s">
        <v>197</v>
      </c>
      <c r="D1407" s="166">
        <v>212</v>
      </c>
      <c r="E1407" s="166" t="s">
        <v>3599</v>
      </c>
      <c r="F1407" s="167" t="s">
        <v>3599</v>
      </c>
      <c r="G1407" s="36" t="s">
        <v>249</v>
      </c>
      <c r="H1407" s="36" t="s">
        <v>249</v>
      </c>
      <c r="I1407" s="186" t="s">
        <v>197</v>
      </c>
      <c r="J1407" s="168">
        <v>2</v>
      </c>
      <c r="K1407" s="133">
        <v>0</v>
      </c>
      <c r="L1407" s="150">
        <v>35.33</v>
      </c>
      <c r="M1407" s="133">
        <v>0</v>
      </c>
      <c r="N1407" s="133">
        <v>0</v>
      </c>
      <c r="O1407" s="130">
        <v>3209</v>
      </c>
      <c r="P1407" s="37">
        <f t="shared" si="318"/>
        <v>70.66</v>
      </c>
      <c r="Q1407" s="38">
        <f t="shared" si="310"/>
        <v>0.1137425989404799</v>
      </c>
      <c r="R1407" s="35">
        <f t="shared" si="311"/>
        <v>0</v>
      </c>
      <c r="S1407" s="35">
        <f t="shared" si="312"/>
        <v>0</v>
      </c>
      <c r="T1407" s="139">
        <f t="shared" si="313"/>
        <v>0</v>
      </c>
      <c r="U1407" s="35">
        <f t="shared" si="314"/>
        <v>113373.97</v>
      </c>
      <c r="V1407" s="39" t="str">
        <f t="shared" si="315"/>
        <v>&lt;15 days</v>
      </c>
      <c r="W1407" s="39">
        <f t="shared" si="308"/>
        <v>2</v>
      </c>
      <c r="X1407" s="135" t="str">
        <f t="shared" si="309"/>
        <v>C</v>
      </c>
      <c r="Y1407" s="39">
        <f t="shared" si="316"/>
        <v>14</v>
      </c>
      <c r="Z1407" s="39">
        <f t="shared" si="317"/>
        <v>0</v>
      </c>
      <c r="AA1407" s="119"/>
    </row>
    <row r="1408" spans="1:27" x14ac:dyDescent="0.25">
      <c r="A1408" s="34" t="s">
        <v>3383</v>
      </c>
      <c r="B1408" s="36" t="s">
        <v>1935</v>
      </c>
      <c r="C1408" s="166" t="s">
        <v>197</v>
      </c>
      <c r="D1408" s="166">
        <v>212</v>
      </c>
      <c r="E1408" s="166" t="s">
        <v>3599</v>
      </c>
      <c r="F1408" s="167" t="s">
        <v>3599</v>
      </c>
      <c r="G1408" s="36" t="s">
        <v>249</v>
      </c>
      <c r="H1408" s="36" t="s">
        <v>249</v>
      </c>
      <c r="I1408" s="186" t="s">
        <v>197</v>
      </c>
      <c r="J1408" s="168">
        <v>1</v>
      </c>
      <c r="K1408" s="133">
        <v>0</v>
      </c>
      <c r="L1408" s="150">
        <v>6.8</v>
      </c>
      <c r="M1408" s="133">
        <v>0</v>
      </c>
      <c r="N1408" s="133">
        <v>0</v>
      </c>
      <c r="O1408" s="130">
        <v>3258</v>
      </c>
      <c r="P1408" s="37">
        <f t="shared" si="318"/>
        <v>6.8</v>
      </c>
      <c r="Q1408" s="38">
        <f t="shared" si="310"/>
        <v>0.22406384284837322</v>
      </c>
      <c r="R1408" s="35">
        <f t="shared" si="311"/>
        <v>0</v>
      </c>
      <c r="S1408" s="35">
        <f t="shared" si="312"/>
        <v>0</v>
      </c>
      <c r="T1408" s="139">
        <f t="shared" si="313"/>
        <v>0</v>
      </c>
      <c r="U1408" s="35">
        <f t="shared" si="314"/>
        <v>22154.399999999998</v>
      </c>
      <c r="V1408" s="39" t="str">
        <f t="shared" si="315"/>
        <v>&lt;15 days</v>
      </c>
      <c r="W1408" s="39">
        <f t="shared" si="308"/>
        <v>2</v>
      </c>
      <c r="X1408" s="135" t="str">
        <f t="shared" si="309"/>
        <v>C</v>
      </c>
      <c r="Y1408" s="39">
        <f t="shared" si="316"/>
        <v>14</v>
      </c>
      <c r="Z1408" s="39">
        <f t="shared" si="317"/>
        <v>0</v>
      </c>
      <c r="AA1408" s="119"/>
    </row>
    <row r="1409" spans="1:27" x14ac:dyDescent="0.25">
      <c r="A1409" s="34" t="s">
        <v>3384</v>
      </c>
      <c r="B1409" s="36" t="s">
        <v>1936</v>
      </c>
      <c r="C1409" s="166" t="s">
        <v>914</v>
      </c>
      <c r="D1409" s="166">
        <v>212</v>
      </c>
      <c r="E1409" s="165" t="s">
        <v>3599</v>
      </c>
      <c r="F1409" s="167" t="s">
        <v>3599</v>
      </c>
      <c r="G1409" s="36" t="s">
        <v>165</v>
      </c>
      <c r="H1409" s="36" t="s">
        <v>235</v>
      </c>
      <c r="I1409" s="186">
        <v>2100</v>
      </c>
      <c r="J1409" s="168">
        <v>35</v>
      </c>
      <c r="K1409" s="133">
        <v>0</v>
      </c>
      <c r="L1409" s="150">
        <v>9.7899999999999991</v>
      </c>
      <c r="M1409" s="133">
        <v>0</v>
      </c>
      <c r="N1409" s="133">
        <v>0</v>
      </c>
      <c r="O1409" s="130">
        <v>0</v>
      </c>
      <c r="P1409" s="37">
        <f t="shared" si="318"/>
        <v>342.65</v>
      </c>
      <c r="Q1409" s="38" t="str">
        <f t="shared" si="310"/>
        <v/>
      </c>
      <c r="R1409" s="35">
        <f t="shared" si="311"/>
        <v>0</v>
      </c>
      <c r="S1409" s="35">
        <f t="shared" si="312"/>
        <v>0</v>
      </c>
      <c r="T1409" s="139">
        <f t="shared" si="313"/>
        <v>0</v>
      </c>
      <c r="U1409" s="35">
        <f t="shared" si="314"/>
        <v>0</v>
      </c>
      <c r="V1409" s="39" t="str">
        <f t="shared" si="315"/>
        <v>Order specific</v>
      </c>
      <c r="W1409" s="39" t="str">
        <f t="shared" si="308"/>
        <v>Order specific</v>
      </c>
      <c r="X1409" s="135" t="str">
        <f t="shared" si="309"/>
        <v>C</v>
      </c>
      <c r="Y1409" s="39" t="str">
        <f t="shared" si="316"/>
        <v/>
      </c>
      <c r="Z1409" s="39">
        <f t="shared" si="317"/>
        <v>0</v>
      </c>
      <c r="AA1409" s="119"/>
    </row>
    <row r="1410" spans="1:27" x14ac:dyDescent="0.25">
      <c r="A1410" s="34" t="s">
        <v>3385</v>
      </c>
      <c r="B1410" s="36" t="s">
        <v>1938</v>
      </c>
      <c r="C1410" s="166" t="s">
        <v>197</v>
      </c>
      <c r="D1410" s="166">
        <v>212</v>
      </c>
      <c r="E1410" s="166" t="s">
        <v>3599</v>
      </c>
      <c r="F1410" s="167" t="s">
        <v>3599</v>
      </c>
      <c r="G1410" s="36" t="s">
        <v>249</v>
      </c>
      <c r="H1410" s="36" t="s">
        <v>249</v>
      </c>
      <c r="I1410" s="186" t="s">
        <v>197</v>
      </c>
      <c r="J1410" s="168">
        <v>7</v>
      </c>
      <c r="K1410" s="133">
        <v>8</v>
      </c>
      <c r="L1410" s="150">
        <v>2462.23</v>
      </c>
      <c r="M1410" s="133">
        <v>0</v>
      </c>
      <c r="N1410" s="133">
        <v>0</v>
      </c>
      <c r="O1410" s="130">
        <v>314</v>
      </c>
      <c r="P1410" s="37">
        <f t="shared" si="318"/>
        <v>17235.61</v>
      </c>
      <c r="Q1410" s="38">
        <f t="shared" si="310"/>
        <v>40.684713375796179</v>
      </c>
      <c r="R1410" s="35">
        <f t="shared" si="311"/>
        <v>0</v>
      </c>
      <c r="S1410" s="35">
        <f t="shared" si="312"/>
        <v>0</v>
      </c>
      <c r="T1410" s="139">
        <f t="shared" si="313"/>
        <v>19697.84</v>
      </c>
      <c r="U1410" s="35">
        <f t="shared" si="314"/>
        <v>773140.22</v>
      </c>
      <c r="V1410" s="39" t="str">
        <f t="shared" si="315"/>
        <v>&lt;90 days</v>
      </c>
      <c r="W1410" s="39">
        <f t="shared" ref="W1410:W1473" si="319">IF(G1410="Order specific",G1410,IF(U1410=0,4,IF(U1410&gt;PERCENTILE(U:U,0.9),1,IF(U1410&gt;PERCENTILE(U:U,0.6),2,3))))</f>
        <v>1</v>
      </c>
      <c r="X1410" s="135" t="str">
        <f t="shared" ref="X1410:X1473" si="320">IF(P1410=0,"D",IF(P1410&gt;PERCENTILE(P:P,0.9),"A",IF(P1410&gt;PERCENTILE(P:P,0.6),"B","C")))</f>
        <v>A</v>
      </c>
      <c r="Y1410" s="39">
        <f t="shared" si="316"/>
        <v>7</v>
      </c>
      <c r="Z1410" s="39">
        <f t="shared" si="317"/>
        <v>9418.2928375890424</v>
      </c>
      <c r="AA1410" s="119"/>
    </row>
    <row r="1411" spans="1:27" x14ac:dyDescent="0.25">
      <c r="A1411" s="34" t="s">
        <v>3386</v>
      </c>
      <c r="B1411" s="36" t="s">
        <v>1939</v>
      </c>
      <c r="C1411" s="166" t="s">
        <v>914</v>
      </c>
      <c r="D1411" s="166">
        <v>212</v>
      </c>
      <c r="E1411" s="165" t="s">
        <v>3599</v>
      </c>
      <c r="F1411" s="167" t="s">
        <v>3599</v>
      </c>
      <c r="G1411" s="36" t="s">
        <v>165</v>
      </c>
      <c r="H1411" s="36" t="s">
        <v>235</v>
      </c>
      <c r="I1411" s="186">
        <v>2100</v>
      </c>
      <c r="J1411" s="168">
        <v>4</v>
      </c>
      <c r="K1411" s="133">
        <v>0</v>
      </c>
      <c r="L1411" s="150">
        <v>2378.63</v>
      </c>
      <c r="M1411" s="133">
        <v>0</v>
      </c>
      <c r="N1411" s="133">
        <v>0</v>
      </c>
      <c r="O1411" s="130">
        <v>39</v>
      </c>
      <c r="P1411" s="37">
        <f t="shared" si="318"/>
        <v>9514.52</v>
      </c>
      <c r="Q1411" s="38">
        <f t="shared" si="310"/>
        <v>65.512820512820511</v>
      </c>
      <c r="R1411" s="35">
        <f t="shared" si="311"/>
        <v>0</v>
      </c>
      <c r="S1411" s="35">
        <f t="shared" si="312"/>
        <v>0</v>
      </c>
      <c r="T1411" s="139">
        <f t="shared" si="313"/>
        <v>0</v>
      </c>
      <c r="U1411" s="35">
        <f t="shared" si="314"/>
        <v>92766.57</v>
      </c>
      <c r="V1411" s="39" t="str">
        <f t="shared" si="315"/>
        <v>Order specific</v>
      </c>
      <c r="W1411" s="39" t="str">
        <f t="shared" si="319"/>
        <v>Order specific</v>
      </c>
      <c r="X1411" s="135" t="str">
        <f t="shared" si="320"/>
        <v>A</v>
      </c>
      <c r="Y1411" s="39" t="str">
        <f t="shared" si="316"/>
        <v/>
      </c>
      <c r="Z1411" s="39">
        <f t="shared" si="317"/>
        <v>0</v>
      </c>
      <c r="AA1411" s="119"/>
    </row>
    <row r="1412" spans="1:27" x14ac:dyDescent="0.25">
      <c r="A1412" s="34" t="s">
        <v>3387</v>
      </c>
      <c r="B1412" s="36" t="s">
        <v>31</v>
      </c>
      <c r="C1412" s="166" t="s">
        <v>197</v>
      </c>
      <c r="D1412" s="166">
        <v>212</v>
      </c>
      <c r="E1412" s="166" t="s">
        <v>3599</v>
      </c>
      <c r="F1412" s="167" t="s">
        <v>3599</v>
      </c>
      <c r="G1412" s="36" t="s">
        <v>249</v>
      </c>
      <c r="H1412" s="36" t="s">
        <v>249</v>
      </c>
      <c r="I1412" s="186" t="s">
        <v>197</v>
      </c>
      <c r="J1412" s="168">
        <v>2</v>
      </c>
      <c r="K1412" s="133">
        <v>0</v>
      </c>
      <c r="L1412" s="150">
        <v>36.979999999999997</v>
      </c>
      <c r="M1412" s="133">
        <v>0</v>
      </c>
      <c r="N1412" s="133">
        <v>0</v>
      </c>
      <c r="O1412" s="130">
        <v>324</v>
      </c>
      <c r="P1412" s="37">
        <f t="shared" si="318"/>
        <v>73.959999999999994</v>
      </c>
      <c r="Q1412" s="38">
        <f t="shared" si="310"/>
        <v>4.5061728395061724</v>
      </c>
      <c r="R1412" s="35">
        <f t="shared" si="311"/>
        <v>0</v>
      </c>
      <c r="S1412" s="35">
        <f t="shared" si="312"/>
        <v>0</v>
      </c>
      <c r="T1412" s="139">
        <f t="shared" si="313"/>
        <v>0</v>
      </c>
      <c r="U1412" s="35">
        <f t="shared" si="314"/>
        <v>11981.519999999999</v>
      </c>
      <c r="V1412" s="39" t="str">
        <f t="shared" si="315"/>
        <v>&lt;15 days</v>
      </c>
      <c r="W1412" s="39">
        <f t="shared" si="319"/>
        <v>2</v>
      </c>
      <c r="X1412" s="135" t="str">
        <f t="shared" si="320"/>
        <v>C</v>
      </c>
      <c r="Y1412" s="39">
        <f t="shared" si="316"/>
        <v>14</v>
      </c>
      <c r="Z1412" s="39">
        <f t="shared" si="317"/>
        <v>0</v>
      </c>
      <c r="AA1412" s="119"/>
    </row>
    <row r="1413" spans="1:27" x14ac:dyDescent="0.25">
      <c r="A1413" s="34" t="s">
        <v>3388</v>
      </c>
      <c r="B1413" s="36" t="s">
        <v>32</v>
      </c>
      <c r="C1413" s="166" t="s">
        <v>197</v>
      </c>
      <c r="D1413" s="166">
        <v>212</v>
      </c>
      <c r="E1413" s="166" t="s">
        <v>3599</v>
      </c>
      <c r="F1413" s="167" t="s">
        <v>3599</v>
      </c>
      <c r="G1413" s="36" t="s">
        <v>249</v>
      </c>
      <c r="H1413" s="36" t="s">
        <v>249</v>
      </c>
      <c r="I1413" s="186" t="s">
        <v>197</v>
      </c>
      <c r="J1413" s="168">
        <v>2</v>
      </c>
      <c r="K1413" s="133">
        <v>0</v>
      </c>
      <c r="L1413" s="150">
        <v>42.99</v>
      </c>
      <c r="M1413" s="133">
        <v>0</v>
      </c>
      <c r="N1413" s="133">
        <v>0</v>
      </c>
      <c r="O1413" s="130">
        <v>324</v>
      </c>
      <c r="P1413" s="37">
        <f t="shared" si="318"/>
        <v>85.98</v>
      </c>
      <c r="Q1413" s="38">
        <f t="shared" si="310"/>
        <v>2.2530864197530862</v>
      </c>
      <c r="R1413" s="35">
        <f t="shared" si="311"/>
        <v>0</v>
      </c>
      <c r="S1413" s="35">
        <f t="shared" si="312"/>
        <v>0</v>
      </c>
      <c r="T1413" s="139">
        <f t="shared" si="313"/>
        <v>0</v>
      </c>
      <c r="U1413" s="35">
        <f t="shared" si="314"/>
        <v>13928.76</v>
      </c>
      <c r="V1413" s="39" t="str">
        <f t="shared" si="315"/>
        <v>&lt;15 days</v>
      </c>
      <c r="W1413" s="39">
        <f t="shared" si="319"/>
        <v>2</v>
      </c>
      <c r="X1413" s="135" t="str">
        <f t="shared" si="320"/>
        <v>C</v>
      </c>
      <c r="Y1413" s="39">
        <f t="shared" si="316"/>
        <v>14</v>
      </c>
      <c r="Z1413" s="39">
        <f t="shared" si="317"/>
        <v>0</v>
      </c>
      <c r="AA1413" s="119"/>
    </row>
    <row r="1414" spans="1:27" x14ac:dyDescent="0.25">
      <c r="A1414" s="34" t="s">
        <v>3389</v>
      </c>
      <c r="B1414" s="36" t="s">
        <v>1940</v>
      </c>
      <c r="C1414" s="166" t="s">
        <v>1058</v>
      </c>
      <c r="D1414" s="166">
        <v>212</v>
      </c>
      <c r="E1414" s="165" t="s">
        <v>3599</v>
      </c>
      <c r="F1414" s="167" t="s">
        <v>3599</v>
      </c>
      <c r="G1414" s="36" t="s">
        <v>165</v>
      </c>
      <c r="H1414" s="36" t="s">
        <v>235</v>
      </c>
      <c r="I1414" s="186">
        <v>2100</v>
      </c>
      <c r="J1414" s="168">
        <v>10</v>
      </c>
      <c r="K1414" s="133">
        <v>0</v>
      </c>
      <c r="L1414" s="150">
        <v>36.979999999999997</v>
      </c>
      <c r="M1414" s="133">
        <v>0</v>
      </c>
      <c r="N1414" s="133">
        <v>0</v>
      </c>
      <c r="O1414" s="130">
        <v>30</v>
      </c>
      <c r="P1414" s="37">
        <f t="shared" si="318"/>
        <v>369.79999999999995</v>
      </c>
      <c r="Q1414" s="38">
        <f t="shared" si="310"/>
        <v>24.333333333333332</v>
      </c>
      <c r="R1414" s="35">
        <f t="shared" si="311"/>
        <v>0</v>
      </c>
      <c r="S1414" s="35">
        <f t="shared" si="312"/>
        <v>0</v>
      </c>
      <c r="T1414" s="139">
        <f t="shared" si="313"/>
        <v>0</v>
      </c>
      <c r="U1414" s="35">
        <f t="shared" si="314"/>
        <v>1109.3999999999999</v>
      </c>
      <c r="V1414" s="39" t="str">
        <f t="shared" si="315"/>
        <v>Order specific</v>
      </c>
      <c r="W1414" s="39" t="str">
        <f t="shared" si="319"/>
        <v>Order specific</v>
      </c>
      <c r="X1414" s="135" t="str">
        <f t="shared" si="320"/>
        <v>C</v>
      </c>
      <c r="Y1414" s="39" t="str">
        <f t="shared" si="316"/>
        <v/>
      </c>
      <c r="Z1414" s="39">
        <f t="shared" si="317"/>
        <v>0</v>
      </c>
      <c r="AA1414" s="119"/>
    </row>
    <row r="1415" spans="1:27" x14ac:dyDescent="0.25">
      <c r="A1415" s="34" t="s">
        <v>3390</v>
      </c>
      <c r="B1415" s="36" t="s">
        <v>1941</v>
      </c>
      <c r="C1415" s="166" t="s">
        <v>1058</v>
      </c>
      <c r="D1415" s="166">
        <v>212</v>
      </c>
      <c r="E1415" s="165" t="s">
        <v>3599</v>
      </c>
      <c r="F1415" s="167" t="s">
        <v>3599</v>
      </c>
      <c r="G1415" s="36" t="s">
        <v>165</v>
      </c>
      <c r="H1415" s="36" t="s">
        <v>235</v>
      </c>
      <c r="I1415" s="186">
        <v>2100</v>
      </c>
      <c r="J1415" s="168">
        <v>16</v>
      </c>
      <c r="K1415" s="133">
        <v>0</v>
      </c>
      <c r="L1415" s="150">
        <v>43.49</v>
      </c>
      <c r="M1415" s="133">
        <v>0</v>
      </c>
      <c r="N1415" s="133">
        <v>0</v>
      </c>
      <c r="O1415" s="130">
        <v>36</v>
      </c>
      <c r="P1415" s="37">
        <f t="shared" si="318"/>
        <v>695.84</v>
      </c>
      <c r="Q1415" s="38">
        <f t="shared" si="310"/>
        <v>101.3888888888889</v>
      </c>
      <c r="R1415" s="35">
        <f t="shared" si="311"/>
        <v>0</v>
      </c>
      <c r="S1415" s="35">
        <f t="shared" si="312"/>
        <v>0</v>
      </c>
      <c r="T1415" s="139">
        <f t="shared" si="313"/>
        <v>0</v>
      </c>
      <c r="U1415" s="35">
        <f t="shared" si="314"/>
        <v>1565.64</v>
      </c>
      <c r="V1415" s="39" t="str">
        <f t="shared" si="315"/>
        <v>Order specific</v>
      </c>
      <c r="W1415" s="39" t="str">
        <f t="shared" si="319"/>
        <v>Order specific</v>
      </c>
      <c r="X1415" s="135" t="str">
        <f t="shared" si="320"/>
        <v>C</v>
      </c>
      <c r="Y1415" s="39" t="str">
        <f t="shared" si="316"/>
        <v/>
      </c>
      <c r="Z1415" s="39">
        <f t="shared" si="317"/>
        <v>0</v>
      </c>
      <c r="AA1415" s="119"/>
    </row>
    <row r="1416" spans="1:27" x14ac:dyDescent="0.25">
      <c r="A1416" s="34" t="s">
        <v>3391</v>
      </c>
      <c r="B1416" s="36" t="s">
        <v>1942</v>
      </c>
      <c r="C1416" s="166" t="s">
        <v>1058</v>
      </c>
      <c r="D1416" s="166">
        <v>212</v>
      </c>
      <c r="E1416" s="165" t="s">
        <v>3599</v>
      </c>
      <c r="F1416" s="167" t="s">
        <v>3599</v>
      </c>
      <c r="G1416" s="36" t="s">
        <v>165</v>
      </c>
      <c r="H1416" s="36" t="s">
        <v>235</v>
      </c>
      <c r="I1416" s="186">
        <v>2100</v>
      </c>
      <c r="J1416" s="168">
        <v>5</v>
      </c>
      <c r="K1416" s="133">
        <v>2</v>
      </c>
      <c r="L1416" s="150">
        <v>33.159999999999997</v>
      </c>
      <c r="M1416" s="133">
        <v>0</v>
      </c>
      <c r="N1416" s="133">
        <v>0</v>
      </c>
      <c r="O1416" s="130">
        <v>67</v>
      </c>
      <c r="P1416" s="37">
        <f t="shared" si="318"/>
        <v>165.79999999999998</v>
      </c>
      <c r="Q1416" s="38">
        <f t="shared" si="310"/>
        <v>87.164179104477611</v>
      </c>
      <c r="R1416" s="35">
        <f t="shared" si="311"/>
        <v>0</v>
      </c>
      <c r="S1416" s="35">
        <f t="shared" si="312"/>
        <v>0</v>
      </c>
      <c r="T1416" s="139">
        <f t="shared" si="313"/>
        <v>66.319999999999993</v>
      </c>
      <c r="U1416" s="35">
        <f t="shared" si="314"/>
        <v>2221.7199999999998</v>
      </c>
      <c r="V1416" s="39" t="str">
        <f t="shared" si="315"/>
        <v>Order specific</v>
      </c>
      <c r="W1416" s="39" t="str">
        <f t="shared" si="319"/>
        <v>Order specific</v>
      </c>
      <c r="X1416" s="135" t="str">
        <f t="shared" si="320"/>
        <v>C</v>
      </c>
      <c r="Y1416" s="39" t="str">
        <f t="shared" si="316"/>
        <v/>
      </c>
      <c r="Z1416" s="39">
        <f t="shared" si="317"/>
        <v>0</v>
      </c>
      <c r="AA1416" s="119"/>
    </row>
    <row r="1417" spans="1:27" x14ac:dyDescent="0.25">
      <c r="A1417" s="34" t="s">
        <v>3392</v>
      </c>
      <c r="B1417" s="36" t="s">
        <v>1943</v>
      </c>
      <c r="C1417" s="166" t="s">
        <v>1058</v>
      </c>
      <c r="D1417" s="166">
        <v>212</v>
      </c>
      <c r="E1417" s="165" t="s">
        <v>3599</v>
      </c>
      <c r="F1417" s="167" t="s">
        <v>3599</v>
      </c>
      <c r="G1417" s="36" t="s">
        <v>165</v>
      </c>
      <c r="H1417" s="36" t="s">
        <v>235</v>
      </c>
      <c r="I1417" s="186">
        <v>2100</v>
      </c>
      <c r="J1417" s="168">
        <v>5</v>
      </c>
      <c r="K1417" s="133">
        <v>2</v>
      </c>
      <c r="L1417" s="150">
        <v>48.78</v>
      </c>
      <c r="M1417" s="133">
        <v>0</v>
      </c>
      <c r="N1417" s="133">
        <v>0</v>
      </c>
      <c r="O1417" s="130">
        <v>67</v>
      </c>
      <c r="P1417" s="37">
        <f t="shared" si="318"/>
        <v>243.9</v>
      </c>
      <c r="Q1417" s="38">
        <f t="shared" si="310"/>
        <v>27.238805970149251</v>
      </c>
      <c r="R1417" s="35">
        <f t="shared" si="311"/>
        <v>0</v>
      </c>
      <c r="S1417" s="35">
        <f t="shared" si="312"/>
        <v>0</v>
      </c>
      <c r="T1417" s="139">
        <f t="shared" si="313"/>
        <v>97.56</v>
      </c>
      <c r="U1417" s="35">
        <f t="shared" si="314"/>
        <v>3268.26</v>
      </c>
      <c r="V1417" s="39" t="str">
        <f t="shared" si="315"/>
        <v>Order specific</v>
      </c>
      <c r="W1417" s="39" t="str">
        <f t="shared" si="319"/>
        <v>Order specific</v>
      </c>
      <c r="X1417" s="135" t="str">
        <f t="shared" si="320"/>
        <v>C</v>
      </c>
      <c r="Y1417" s="39" t="str">
        <f t="shared" si="316"/>
        <v/>
      </c>
      <c r="Z1417" s="39">
        <f t="shared" si="317"/>
        <v>0</v>
      </c>
      <c r="AA1417" s="119"/>
    </row>
    <row r="1418" spans="1:27" x14ac:dyDescent="0.25">
      <c r="A1418" s="34" t="s">
        <v>3393</v>
      </c>
      <c r="B1418" s="36" t="s">
        <v>1944</v>
      </c>
      <c r="C1418" s="166" t="s">
        <v>1058</v>
      </c>
      <c r="D1418" s="166">
        <v>212</v>
      </c>
      <c r="E1418" s="165" t="s">
        <v>3599</v>
      </c>
      <c r="F1418" s="167" t="s">
        <v>3599</v>
      </c>
      <c r="G1418" s="36" t="s">
        <v>165</v>
      </c>
      <c r="H1418" s="36" t="s">
        <v>235</v>
      </c>
      <c r="I1418" s="186">
        <v>2100</v>
      </c>
      <c r="J1418" s="168">
        <v>6</v>
      </c>
      <c r="K1418" s="133">
        <v>0</v>
      </c>
      <c r="L1418" s="150">
        <v>48.8</v>
      </c>
      <c r="M1418" s="133">
        <v>0</v>
      </c>
      <c r="N1418" s="133">
        <v>0</v>
      </c>
      <c r="O1418" s="130">
        <v>161</v>
      </c>
      <c r="P1418" s="37">
        <f t="shared" si="318"/>
        <v>292.79999999999995</v>
      </c>
      <c r="Q1418" s="38">
        <f t="shared" si="310"/>
        <v>11.335403726708075</v>
      </c>
      <c r="R1418" s="35">
        <f t="shared" si="311"/>
        <v>0</v>
      </c>
      <c r="S1418" s="35">
        <f t="shared" si="312"/>
        <v>0</v>
      </c>
      <c r="T1418" s="139">
        <f t="shared" si="313"/>
        <v>0</v>
      </c>
      <c r="U1418" s="35">
        <f t="shared" si="314"/>
        <v>7856.7999999999993</v>
      </c>
      <c r="V1418" s="39" t="str">
        <f t="shared" si="315"/>
        <v>Order specific</v>
      </c>
      <c r="W1418" s="39" t="str">
        <f t="shared" si="319"/>
        <v>Order specific</v>
      </c>
      <c r="X1418" s="135" t="str">
        <f t="shared" si="320"/>
        <v>C</v>
      </c>
      <c r="Y1418" s="39" t="str">
        <f t="shared" si="316"/>
        <v/>
      </c>
      <c r="Z1418" s="39">
        <f t="shared" si="317"/>
        <v>0</v>
      </c>
      <c r="AA1418" s="119"/>
    </row>
    <row r="1419" spans="1:27" x14ac:dyDescent="0.25">
      <c r="A1419" s="34" t="s">
        <v>3394</v>
      </c>
      <c r="B1419" s="36" t="s">
        <v>1945</v>
      </c>
      <c r="C1419" s="166" t="s">
        <v>1058</v>
      </c>
      <c r="D1419" s="166">
        <v>212</v>
      </c>
      <c r="E1419" s="165" t="s">
        <v>3599</v>
      </c>
      <c r="F1419" s="167" t="s">
        <v>3599</v>
      </c>
      <c r="G1419" s="36" t="s">
        <v>165</v>
      </c>
      <c r="H1419" s="36" t="s">
        <v>235</v>
      </c>
      <c r="I1419" s="186">
        <v>2100</v>
      </c>
      <c r="J1419" s="168">
        <v>6</v>
      </c>
      <c r="K1419" s="133">
        <v>0</v>
      </c>
      <c r="L1419" s="150">
        <v>59.22</v>
      </c>
      <c r="M1419" s="133">
        <v>0</v>
      </c>
      <c r="N1419" s="133">
        <v>0</v>
      </c>
      <c r="O1419" s="130">
        <v>161</v>
      </c>
      <c r="P1419" s="37">
        <f t="shared" si="318"/>
        <v>355.32</v>
      </c>
      <c r="Q1419" s="38">
        <f t="shared" si="310"/>
        <v>13.60248447204969</v>
      </c>
      <c r="R1419" s="35">
        <f t="shared" si="311"/>
        <v>0</v>
      </c>
      <c r="S1419" s="35">
        <f t="shared" si="312"/>
        <v>0</v>
      </c>
      <c r="T1419" s="139">
        <f t="shared" si="313"/>
        <v>0</v>
      </c>
      <c r="U1419" s="35">
        <f t="shared" si="314"/>
        <v>9534.42</v>
      </c>
      <c r="V1419" s="39" t="str">
        <f t="shared" si="315"/>
        <v>Order specific</v>
      </c>
      <c r="W1419" s="39" t="str">
        <f t="shared" si="319"/>
        <v>Order specific</v>
      </c>
      <c r="X1419" s="135" t="str">
        <f t="shared" si="320"/>
        <v>C</v>
      </c>
      <c r="Y1419" s="39" t="str">
        <f t="shared" si="316"/>
        <v/>
      </c>
      <c r="Z1419" s="39">
        <f t="shared" si="317"/>
        <v>0</v>
      </c>
      <c r="AA1419" s="119"/>
    </row>
    <row r="1420" spans="1:27" x14ac:dyDescent="0.25">
      <c r="A1420" s="34" t="s">
        <v>3395</v>
      </c>
      <c r="B1420" s="36" t="s">
        <v>1946</v>
      </c>
      <c r="C1420" s="166" t="s">
        <v>914</v>
      </c>
      <c r="D1420" s="166">
        <v>217</v>
      </c>
      <c r="E1420" s="165" t="s">
        <v>3599</v>
      </c>
      <c r="F1420" s="167" t="s">
        <v>3599</v>
      </c>
      <c r="G1420" s="36" t="s">
        <v>165</v>
      </c>
      <c r="H1420" s="36" t="s">
        <v>235</v>
      </c>
      <c r="I1420" s="186">
        <v>2100</v>
      </c>
      <c r="J1420" s="168">
        <v>6</v>
      </c>
      <c r="K1420" s="133">
        <v>0</v>
      </c>
      <c r="L1420" s="150">
        <v>42.04</v>
      </c>
      <c r="M1420" s="133">
        <v>0</v>
      </c>
      <c r="N1420" s="133">
        <v>0</v>
      </c>
      <c r="O1420" s="130">
        <v>6</v>
      </c>
      <c r="P1420" s="37">
        <f t="shared" si="318"/>
        <v>252.24</v>
      </c>
      <c r="Q1420" s="38">
        <f t="shared" si="310"/>
        <v>365</v>
      </c>
      <c r="R1420" s="35">
        <f t="shared" si="311"/>
        <v>0</v>
      </c>
      <c r="S1420" s="35">
        <f t="shared" si="312"/>
        <v>0</v>
      </c>
      <c r="T1420" s="139">
        <f t="shared" si="313"/>
        <v>0</v>
      </c>
      <c r="U1420" s="35">
        <f t="shared" si="314"/>
        <v>252.24</v>
      </c>
      <c r="V1420" s="39" t="str">
        <f t="shared" si="315"/>
        <v>Order specific</v>
      </c>
      <c r="W1420" s="39" t="str">
        <f t="shared" si="319"/>
        <v>Order specific</v>
      </c>
      <c r="X1420" s="135" t="str">
        <f t="shared" si="320"/>
        <v>C</v>
      </c>
      <c r="Y1420" s="39" t="str">
        <f t="shared" si="316"/>
        <v/>
      </c>
      <c r="Z1420" s="39">
        <f t="shared" si="317"/>
        <v>0</v>
      </c>
      <c r="AA1420" s="119"/>
    </row>
    <row r="1421" spans="1:27" x14ac:dyDescent="0.25">
      <c r="A1421" s="34" t="s">
        <v>3396</v>
      </c>
      <c r="B1421" s="36" t="s">
        <v>1947</v>
      </c>
      <c r="C1421" s="166" t="s">
        <v>197</v>
      </c>
      <c r="D1421" s="166">
        <v>212</v>
      </c>
      <c r="E1421" s="166" t="s">
        <v>3599</v>
      </c>
      <c r="F1421" s="167" t="s">
        <v>3599</v>
      </c>
      <c r="G1421" s="36" t="s">
        <v>249</v>
      </c>
      <c r="H1421" s="36" t="s">
        <v>249</v>
      </c>
      <c r="I1421" s="186" t="s">
        <v>197</v>
      </c>
      <c r="J1421" s="168">
        <v>2</v>
      </c>
      <c r="K1421" s="133">
        <v>0</v>
      </c>
      <c r="L1421" s="150">
        <v>80.91</v>
      </c>
      <c r="M1421" s="133">
        <v>0</v>
      </c>
      <c r="N1421" s="133">
        <v>0</v>
      </c>
      <c r="O1421" s="130">
        <v>323</v>
      </c>
      <c r="P1421" s="37">
        <f t="shared" si="318"/>
        <v>161.82</v>
      </c>
      <c r="Q1421" s="38">
        <f t="shared" si="310"/>
        <v>6.780185758513932</v>
      </c>
      <c r="R1421" s="35">
        <f t="shared" si="311"/>
        <v>0</v>
      </c>
      <c r="S1421" s="35">
        <f t="shared" si="312"/>
        <v>0</v>
      </c>
      <c r="T1421" s="139">
        <f t="shared" si="313"/>
        <v>0</v>
      </c>
      <c r="U1421" s="35">
        <f t="shared" si="314"/>
        <v>26133.93</v>
      </c>
      <c r="V1421" s="39" t="str">
        <f t="shared" si="315"/>
        <v>&lt;15 days</v>
      </c>
      <c r="W1421" s="39">
        <f t="shared" si="319"/>
        <v>2</v>
      </c>
      <c r="X1421" s="135" t="str">
        <f t="shared" si="320"/>
        <v>C</v>
      </c>
      <c r="Y1421" s="39">
        <f t="shared" si="316"/>
        <v>14</v>
      </c>
      <c r="Z1421" s="39">
        <f t="shared" si="317"/>
        <v>0</v>
      </c>
      <c r="AA1421" s="119"/>
    </row>
    <row r="1422" spans="1:27" x14ac:dyDescent="0.25">
      <c r="A1422" s="34" t="s">
        <v>3397</v>
      </c>
      <c r="B1422" s="36" t="s">
        <v>1948</v>
      </c>
      <c r="C1422" s="166" t="s">
        <v>1058</v>
      </c>
      <c r="D1422" s="166">
        <v>212</v>
      </c>
      <c r="E1422" s="165" t="s">
        <v>3599</v>
      </c>
      <c r="F1422" s="167" t="s">
        <v>3599</v>
      </c>
      <c r="G1422" s="36" t="s">
        <v>165</v>
      </c>
      <c r="H1422" s="36" t="s">
        <v>235</v>
      </c>
      <c r="I1422" s="186">
        <v>2100</v>
      </c>
      <c r="J1422" s="168">
        <v>14</v>
      </c>
      <c r="K1422" s="133">
        <v>0</v>
      </c>
      <c r="L1422" s="150">
        <v>81.260000000000005</v>
      </c>
      <c r="M1422" s="133">
        <v>0</v>
      </c>
      <c r="N1422" s="133">
        <v>0</v>
      </c>
      <c r="O1422" s="130">
        <v>34</v>
      </c>
      <c r="P1422" s="37">
        <f t="shared" si="318"/>
        <v>1137.6400000000001</v>
      </c>
      <c r="Q1422" s="38">
        <f t="shared" si="310"/>
        <v>21.470588235294116</v>
      </c>
      <c r="R1422" s="35">
        <f t="shared" si="311"/>
        <v>0</v>
      </c>
      <c r="S1422" s="35">
        <f t="shared" si="312"/>
        <v>0</v>
      </c>
      <c r="T1422" s="139">
        <f t="shared" si="313"/>
        <v>0</v>
      </c>
      <c r="U1422" s="35">
        <f t="shared" si="314"/>
        <v>2762.84</v>
      </c>
      <c r="V1422" s="39" t="str">
        <f t="shared" si="315"/>
        <v>Order specific</v>
      </c>
      <c r="W1422" s="39" t="str">
        <f t="shared" si="319"/>
        <v>Order specific</v>
      </c>
      <c r="X1422" s="135" t="str">
        <f t="shared" si="320"/>
        <v>B</v>
      </c>
      <c r="Y1422" s="39" t="str">
        <f t="shared" si="316"/>
        <v/>
      </c>
      <c r="Z1422" s="39">
        <f t="shared" si="317"/>
        <v>0</v>
      </c>
      <c r="AA1422" s="119"/>
    </row>
    <row r="1423" spans="1:27" x14ac:dyDescent="0.25">
      <c r="A1423" s="34" t="s">
        <v>3398</v>
      </c>
      <c r="B1423" s="36" t="s">
        <v>1949</v>
      </c>
      <c r="C1423" s="166" t="s">
        <v>1058</v>
      </c>
      <c r="D1423" s="166">
        <v>212</v>
      </c>
      <c r="E1423" s="165" t="s">
        <v>3599</v>
      </c>
      <c r="F1423" s="167" t="s">
        <v>3599</v>
      </c>
      <c r="G1423" s="36" t="s">
        <v>165</v>
      </c>
      <c r="H1423" s="36" t="s">
        <v>235</v>
      </c>
      <c r="I1423" s="186">
        <v>2100</v>
      </c>
      <c r="J1423" s="168">
        <v>2</v>
      </c>
      <c r="K1423" s="133">
        <v>0</v>
      </c>
      <c r="L1423" s="150">
        <v>81.260000000000005</v>
      </c>
      <c r="M1423" s="133">
        <v>0</v>
      </c>
      <c r="N1423" s="133">
        <v>0</v>
      </c>
      <c r="O1423" s="130">
        <v>2</v>
      </c>
      <c r="P1423" s="37">
        <f t="shared" si="318"/>
        <v>162.52000000000001</v>
      </c>
      <c r="Q1423" s="38">
        <f t="shared" si="310"/>
        <v>2555</v>
      </c>
      <c r="R1423" s="35">
        <f t="shared" si="311"/>
        <v>0</v>
      </c>
      <c r="S1423" s="35">
        <f t="shared" si="312"/>
        <v>0</v>
      </c>
      <c r="T1423" s="139">
        <f t="shared" si="313"/>
        <v>0</v>
      </c>
      <c r="U1423" s="35">
        <f t="shared" si="314"/>
        <v>162.52000000000001</v>
      </c>
      <c r="V1423" s="39" t="str">
        <f t="shared" si="315"/>
        <v>Order specific</v>
      </c>
      <c r="W1423" s="39" t="str">
        <f t="shared" si="319"/>
        <v>Order specific</v>
      </c>
      <c r="X1423" s="135" t="str">
        <f t="shared" si="320"/>
        <v>C</v>
      </c>
      <c r="Y1423" s="39" t="str">
        <f t="shared" si="316"/>
        <v/>
      </c>
      <c r="Z1423" s="39">
        <f t="shared" si="317"/>
        <v>0</v>
      </c>
      <c r="AA1423" s="119"/>
    </row>
    <row r="1424" spans="1:27" x14ac:dyDescent="0.25">
      <c r="A1424" s="34" t="s">
        <v>3399</v>
      </c>
      <c r="B1424" s="36" t="s">
        <v>34</v>
      </c>
      <c r="C1424" s="166" t="s">
        <v>1058</v>
      </c>
      <c r="D1424" s="166">
        <v>212</v>
      </c>
      <c r="E1424" s="165" t="s">
        <v>3599</v>
      </c>
      <c r="F1424" s="167" t="s">
        <v>3599</v>
      </c>
      <c r="G1424" s="36" t="s">
        <v>165</v>
      </c>
      <c r="H1424" s="36" t="s">
        <v>235</v>
      </c>
      <c r="I1424" s="186">
        <v>2100</v>
      </c>
      <c r="J1424" s="168">
        <v>5</v>
      </c>
      <c r="K1424" s="133">
        <v>0</v>
      </c>
      <c r="L1424" s="150">
        <v>89.75</v>
      </c>
      <c r="M1424" s="133">
        <v>0</v>
      </c>
      <c r="N1424" s="133">
        <v>0</v>
      </c>
      <c r="O1424" s="130">
        <v>60</v>
      </c>
      <c r="P1424" s="37">
        <f t="shared" si="318"/>
        <v>448.75</v>
      </c>
      <c r="Q1424" s="38">
        <f t="shared" si="310"/>
        <v>12.166666666666666</v>
      </c>
      <c r="R1424" s="35">
        <f t="shared" si="311"/>
        <v>0</v>
      </c>
      <c r="S1424" s="35">
        <f t="shared" si="312"/>
        <v>0</v>
      </c>
      <c r="T1424" s="139">
        <f t="shared" si="313"/>
        <v>0</v>
      </c>
      <c r="U1424" s="35">
        <f t="shared" si="314"/>
        <v>5385</v>
      </c>
      <c r="V1424" s="39" t="str">
        <f t="shared" si="315"/>
        <v>Order specific</v>
      </c>
      <c r="W1424" s="39" t="str">
        <f t="shared" si="319"/>
        <v>Order specific</v>
      </c>
      <c r="X1424" s="135" t="str">
        <f t="shared" si="320"/>
        <v>C</v>
      </c>
      <c r="Y1424" s="39" t="str">
        <f t="shared" si="316"/>
        <v/>
      </c>
      <c r="Z1424" s="39">
        <f t="shared" si="317"/>
        <v>0</v>
      </c>
      <c r="AA1424" s="119"/>
    </row>
    <row r="1425" spans="1:27" x14ac:dyDescent="0.25">
      <c r="A1425" s="34" t="s">
        <v>3400</v>
      </c>
      <c r="B1425" s="36" t="s">
        <v>1950</v>
      </c>
      <c r="C1425" s="166" t="s">
        <v>1058</v>
      </c>
      <c r="D1425" s="166">
        <v>212</v>
      </c>
      <c r="E1425" s="165" t="s">
        <v>3599</v>
      </c>
      <c r="F1425" s="167" t="s">
        <v>3599</v>
      </c>
      <c r="G1425" s="36" t="s">
        <v>165</v>
      </c>
      <c r="H1425" s="36" t="s">
        <v>235</v>
      </c>
      <c r="I1425" s="186">
        <v>2100</v>
      </c>
      <c r="J1425" s="168">
        <v>6</v>
      </c>
      <c r="K1425" s="133">
        <v>0</v>
      </c>
      <c r="L1425" s="150">
        <v>107.75</v>
      </c>
      <c r="M1425" s="133">
        <v>0</v>
      </c>
      <c r="N1425" s="133">
        <v>0</v>
      </c>
      <c r="O1425" s="130">
        <v>161</v>
      </c>
      <c r="P1425" s="37">
        <f t="shared" si="318"/>
        <v>646.5</v>
      </c>
      <c r="Q1425" s="38">
        <f t="shared" si="310"/>
        <v>11.335403726708075</v>
      </c>
      <c r="R1425" s="35">
        <f t="shared" si="311"/>
        <v>0</v>
      </c>
      <c r="S1425" s="35">
        <f t="shared" si="312"/>
        <v>0</v>
      </c>
      <c r="T1425" s="139">
        <f t="shared" si="313"/>
        <v>0</v>
      </c>
      <c r="U1425" s="35">
        <f t="shared" si="314"/>
        <v>17347.75</v>
      </c>
      <c r="V1425" s="39" t="str">
        <f t="shared" si="315"/>
        <v>Order specific</v>
      </c>
      <c r="W1425" s="39" t="str">
        <f t="shared" si="319"/>
        <v>Order specific</v>
      </c>
      <c r="X1425" s="135" t="str">
        <f t="shared" si="320"/>
        <v>C</v>
      </c>
      <c r="Y1425" s="39" t="str">
        <f t="shared" si="316"/>
        <v/>
      </c>
      <c r="Z1425" s="39">
        <f t="shared" si="317"/>
        <v>0</v>
      </c>
      <c r="AA1425" s="119"/>
    </row>
    <row r="1426" spans="1:27" x14ac:dyDescent="0.25">
      <c r="A1426" s="34" t="s">
        <v>3401</v>
      </c>
      <c r="B1426" s="36" t="s">
        <v>1951</v>
      </c>
      <c r="C1426" s="166" t="s">
        <v>1058</v>
      </c>
      <c r="D1426" s="166">
        <v>212</v>
      </c>
      <c r="E1426" s="165" t="s">
        <v>3599</v>
      </c>
      <c r="F1426" s="167" t="s">
        <v>3599</v>
      </c>
      <c r="G1426" s="36" t="s">
        <v>165</v>
      </c>
      <c r="H1426" s="36" t="s">
        <v>235</v>
      </c>
      <c r="I1426" s="186">
        <v>2100</v>
      </c>
      <c r="J1426" s="168">
        <v>3</v>
      </c>
      <c r="K1426" s="133">
        <v>0</v>
      </c>
      <c r="L1426" s="150">
        <v>81.69</v>
      </c>
      <c r="M1426" s="133">
        <v>0</v>
      </c>
      <c r="N1426" s="133">
        <v>0</v>
      </c>
      <c r="O1426" s="130">
        <v>23</v>
      </c>
      <c r="P1426" s="37">
        <f t="shared" si="318"/>
        <v>245.07</v>
      </c>
      <c r="Q1426" s="38">
        <f t="shared" si="310"/>
        <v>95.217391304347828</v>
      </c>
      <c r="R1426" s="35">
        <f t="shared" si="311"/>
        <v>0</v>
      </c>
      <c r="S1426" s="35">
        <f t="shared" si="312"/>
        <v>0</v>
      </c>
      <c r="T1426" s="139">
        <f t="shared" si="313"/>
        <v>0</v>
      </c>
      <c r="U1426" s="35">
        <f t="shared" si="314"/>
        <v>1878.87</v>
      </c>
      <c r="V1426" s="39" t="str">
        <f t="shared" si="315"/>
        <v>Order specific</v>
      </c>
      <c r="W1426" s="39" t="str">
        <f t="shared" si="319"/>
        <v>Order specific</v>
      </c>
      <c r="X1426" s="135" t="str">
        <f t="shared" si="320"/>
        <v>C</v>
      </c>
      <c r="Y1426" s="39" t="str">
        <f t="shared" si="316"/>
        <v/>
      </c>
      <c r="Z1426" s="39">
        <f t="shared" si="317"/>
        <v>0</v>
      </c>
      <c r="AA1426" s="119"/>
    </row>
    <row r="1427" spans="1:27" x14ac:dyDescent="0.25">
      <c r="A1427" s="34" t="s">
        <v>3402</v>
      </c>
      <c r="B1427" s="36" t="s">
        <v>1952</v>
      </c>
      <c r="C1427" s="166" t="s">
        <v>1058</v>
      </c>
      <c r="D1427" s="166">
        <v>212</v>
      </c>
      <c r="E1427" s="165" t="s">
        <v>3599</v>
      </c>
      <c r="F1427" s="167" t="s">
        <v>3599</v>
      </c>
      <c r="G1427" s="36" t="s">
        <v>165</v>
      </c>
      <c r="H1427" s="36" t="s">
        <v>235</v>
      </c>
      <c r="I1427" s="186">
        <v>2100</v>
      </c>
      <c r="J1427" s="168">
        <v>11</v>
      </c>
      <c r="K1427" s="133">
        <v>0</v>
      </c>
      <c r="L1427" s="150">
        <v>85.72</v>
      </c>
      <c r="M1427" s="133">
        <v>0</v>
      </c>
      <c r="N1427" s="133">
        <v>0</v>
      </c>
      <c r="O1427" s="130">
        <v>27</v>
      </c>
      <c r="P1427" s="37">
        <f t="shared" si="318"/>
        <v>942.92</v>
      </c>
      <c r="Q1427" s="38">
        <f t="shared" si="310"/>
        <v>40.55555555555555</v>
      </c>
      <c r="R1427" s="35">
        <f t="shared" si="311"/>
        <v>0</v>
      </c>
      <c r="S1427" s="35">
        <f t="shared" si="312"/>
        <v>0</v>
      </c>
      <c r="T1427" s="139">
        <f t="shared" si="313"/>
        <v>0</v>
      </c>
      <c r="U1427" s="35">
        <f t="shared" si="314"/>
        <v>2314.44</v>
      </c>
      <c r="V1427" s="39" t="str">
        <f t="shared" si="315"/>
        <v>Order specific</v>
      </c>
      <c r="W1427" s="39" t="str">
        <f t="shared" si="319"/>
        <v>Order specific</v>
      </c>
      <c r="X1427" s="135" t="str">
        <f t="shared" si="320"/>
        <v>B</v>
      </c>
      <c r="Y1427" s="39" t="str">
        <f t="shared" si="316"/>
        <v/>
      </c>
      <c r="Z1427" s="39">
        <f t="shared" si="317"/>
        <v>0</v>
      </c>
      <c r="AA1427" s="119"/>
    </row>
    <row r="1428" spans="1:27" x14ac:dyDescent="0.25">
      <c r="A1428" s="34" t="s">
        <v>3403</v>
      </c>
      <c r="B1428" s="36" t="s">
        <v>1953</v>
      </c>
      <c r="C1428" s="166" t="s">
        <v>197</v>
      </c>
      <c r="D1428" s="166">
        <v>212</v>
      </c>
      <c r="E1428" s="166" t="s">
        <v>3599</v>
      </c>
      <c r="F1428" s="167" t="s">
        <v>3599</v>
      </c>
      <c r="G1428" s="36" t="s">
        <v>249</v>
      </c>
      <c r="H1428" s="36" t="s">
        <v>249</v>
      </c>
      <c r="I1428" s="186" t="s">
        <v>197</v>
      </c>
      <c r="J1428" s="168">
        <v>5</v>
      </c>
      <c r="K1428" s="133">
        <v>0</v>
      </c>
      <c r="L1428" s="150">
        <v>120</v>
      </c>
      <c r="M1428" s="133">
        <v>0</v>
      </c>
      <c r="N1428" s="133">
        <v>0</v>
      </c>
      <c r="O1428" s="130">
        <v>375</v>
      </c>
      <c r="P1428" s="37">
        <f t="shared" si="318"/>
        <v>600</v>
      </c>
      <c r="Q1428" s="38">
        <f t="shared" si="310"/>
        <v>10.706666666666667</v>
      </c>
      <c r="R1428" s="35">
        <f t="shared" si="311"/>
        <v>0</v>
      </c>
      <c r="S1428" s="35">
        <f t="shared" si="312"/>
        <v>0</v>
      </c>
      <c r="T1428" s="139">
        <f t="shared" si="313"/>
        <v>0</v>
      </c>
      <c r="U1428" s="35">
        <f t="shared" si="314"/>
        <v>45000</v>
      </c>
      <c r="V1428" s="39" t="str">
        <f t="shared" si="315"/>
        <v>&lt;15 days</v>
      </c>
      <c r="W1428" s="39">
        <f t="shared" si="319"/>
        <v>2</v>
      </c>
      <c r="X1428" s="135" t="str">
        <f t="shared" si="320"/>
        <v>C</v>
      </c>
      <c r="Y1428" s="39">
        <f t="shared" si="316"/>
        <v>14</v>
      </c>
      <c r="Z1428" s="39">
        <f t="shared" si="317"/>
        <v>0</v>
      </c>
      <c r="AA1428" s="119"/>
    </row>
    <row r="1429" spans="1:27" x14ac:dyDescent="0.25">
      <c r="A1429" s="34" t="s">
        <v>3404</v>
      </c>
      <c r="B1429" s="36" t="s">
        <v>1954</v>
      </c>
      <c r="C1429" s="166" t="s">
        <v>197</v>
      </c>
      <c r="D1429" s="166">
        <v>212</v>
      </c>
      <c r="E1429" s="166" t="s">
        <v>3599</v>
      </c>
      <c r="F1429" s="167" t="s">
        <v>3599</v>
      </c>
      <c r="G1429" s="36" t="s">
        <v>249</v>
      </c>
      <c r="H1429" s="36" t="s">
        <v>249</v>
      </c>
      <c r="I1429" s="186" t="s">
        <v>197</v>
      </c>
      <c r="J1429" s="168">
        <v>2</v>
      </c>
      <c r="K1429" s="133">
        <v>0</v>
      </c>
      <c r="L1429" s="150">
        <v>124.5</v>
      </c>
      <c r="M1429" s="133">
        <v>0</v>
      </c>
      <c r="N1429" s="133">
        <v>0</v>
      </c>
      <c r="O1429" s="130">
        <v>556</v>
      </c>
      <c r="P1429" s="37">
        <f t="shared" si="318"/>
        <v>249</v>
      </c>
      <c r="Q1429" s="38">
        <f t="shared" si="310"/>
        <v>3.2823741007194243</v>
      </c>
      <c r="R1429" s="35">
        <f t="shared" si="311"/>
        <v>0</v>
      </c>
      <c r="S1429" s="35">
        <f t="shared" si="312"/>
        <v>0</v>
      </c>
      <c r="T1429" s="139">
        <f t="shared" si="313"/>
        <v>0</v>
      </c>
      <c r="U1429" s="35">
        <f t="shared" si="314"/>
        <v>69222</v>
      </c>
      <c r="V1429" s="39" t="str">
        <f t="shared" si="315"/>
        <v>&lt;15 days</v>
      </c>
      <c r="W1429" s="39">
        <f t="shared" si="319"/>
        <v>2</v>
      </c>
      <c r="X1429" s="135" t="str">
        <f t="shared" si="320"/>
        <v>C</v>
      </c>
      <c r="Y1429" s="39">
        <f t="shared" si="316"/>
        <v>14</v>
      </c>
      <c r="Z1429" s="39">
        <f t="shared" si="317"/>
        <v>0</v>
      </c>
      <c r="AA1429" s="119"/>
    </row>
    <row r="1430" spans="1:27" x14ac:dyDescent="0.25">
      <c r="A1430" s="34" t="s">
        <v>3405</v>
      </c>
      <c r="B1430" s="36" t="s">
        <v>1955</v>
      </c>
      <c r="C1430" s="166" t="s">
        <v>243</v>
      </c>
      <c r="D1430" s="166">
        <v>212</v>
      </c>
      <c r="E1430" s="166" t="s">
        <v>3599</v>
      </c>
      <c r="F1430" s="167" t="s">
        <v>3599</v>
      </c>
      <c r="G1430" s="36" t="s">
        <v>244</v>
      </c>
      <c r="H1430" s="36" t="s">
        <v>2370</v>
      </c>
      <c r="I1430" s="186">
        <v>2600</v>
      </c>
      <c r="J1430" s="168">
        <v>106</v>
      </c>
      <c r="K1430" s="133">
        <v>161</v>
      </c>
      <c r="L1430" s="150">
        <v>8.48</v>
      </c>
      <c r="M1430" s="133">
        <v>0</v>
      </c>
      <c r="N1430" s="133">
        <v>40</v>
      </c>
      <c r="O1430" s="130">
        <v>977</v>
      </c>
      <c r="P1430" s="37">
        <f t="shared" si="318"/>
        <v>898.88</v>
      </c>
      <c r="Q1430" s="38">
        <f t="shared" si="310"/>
        <v>0.74718526100307059</v>
      </c>
      <c r="R1430" s="35">
        <f t="shared" si="311"/>
        <v>0</v>
      </c>
      <c r="S1430" s="35">
        <f t="shared" si="312"/>
        <v>169.60000000000002</v>
      </c>
      <c r="T1430" s="139">
        <f t="shared" si="313"/>
        <v>1365.28</v>
      </c>
      <c r="U1430" s="35">
        <f t="shared" si="314"/>
        <v>8284.9600000000009</v>
      </c>
      <c r="V1430" s="39" t="str">
        <f t="shared" si="315"/>
        <v>&lt;15 days</v>
      </c>
      <c r="W1430" s="39">
        <f t="shared" si="319"/>
        <v>3</v>
      </c>
      <c r="X1430" s="135" t="str">
        <f t="shared" si="320"/>
        <v>C</v>
      </c>
      <c r="Y1430" s="39">
        <f t="shared" si="316"/>
        <v>21</v>
      </c>
      <c r="Z1430" s="39">
        <f t="shared" si="317"/>
        <v>0</v>
      </c>
      <c r="AA1430" s="119"/>
    </row>
    <row r="1431" spans="1:27" x14ac:dyDescent="0.25">
      <c r="A1431" s="34" t="s">
        <v>3406</v>
      </c>
      <c r="B1431" s="36" t="s">
        <v>1956</v>
      </c>
      <c r="C1431" s="166" t="s">
        <v>1058</v>
      </c>
      <c r="D1431" s="166">
        <v>212</v>
      </c>
      <c r="E1431" s="165" t="s">
        <v>3599</v>
      </c>
      <c r="F1431" s="167" t="s">
        <v>3599</v>
      </c>
      <c r="G1431" s="36" t="s">
        <v>165</v>
      </c>
      <c r="H1431" s="36" t="s">
        <v>235</v>
      </c>
      <c r="I1431" s="186">
        <v>2100</v>
      </c>
      <c r="J1431" s="168">
        <v>14</v>
      </c>
      <c r="K1431" s="133">
        <v>0</v>
      </c>
      <c r="L1431" s="150">
        <v>28.4</v>
      </c>
      <c r="M1431" s="133">
        <v>0</v>
      </c>
      <c r="N1431" s="133">
        <v>0</v>
      </c>
      <c r="O1431" s="130">
        <v>34</v>
      </c>
      <c r="P1431" s="37">
        <f t="shared" si="318"/>
        <v>397.59999999999997</v>
      </c>
      <c r="Q1431" s="38">
        <f t="shared" si="310"/>
        <v>1137.9411764705883</v>
      </c>
      <c r="R1431" s="35">
        <f t="shared" si="311"/>
        <v>0</v>
      </c>
      <c r="S1431" s="35">
        <f t="shared" si="312"/>
        <v>0</v>
      </c>
      <c r="T1431" s="139">
        <f t="shared" si="313"/>
        <v>0</v>
      </c>
      <c r="U1431" s="35">
        <f t="shared" si="314"/>
        <v>965.59999999999991</v>
      </c>
      <c r="V1431" s="39" t="str">
        <f t="shared" si="315"/>
        <v>Order specific</v>
      </c>
      <c r="W1431" s="39" t="str">
        <f t="shared" si="319"/>
        <v>Order specific</v>
      </c>
      <c r="X1431" s="135" t="str">
        <f t="shared" si="320"/>
        <v>C</v>
      </c>
      <c r="Y1431" s="39" t="str">
        <f t="shared" si="316"/>
        <v/>
      </c>
      <c r="Z1431" s="39">
        <f t="shared" si="317"/>
        <v>0</v>
      </c>
      <c r="AA1431" s="119"/>
    </row>
    <row r="1432" spans="1:27" x14ac:dyDescent="0.25">
      <c r="A1432" s="34" t="s">
        <v>3407</v>
      </c>
      <c r="B1432" s="36" t="s">
        <v>3603</v>
      </c>
      <c r="C1432" s="166" t="s">
        <v>197</v>
      </c>
      <c r="D1432" s="166">
        <v>212</v>
      </c>
      <c r="E1432" s="166" t="s">
        <v>3599</v>
      </c>
      <c r="F1432" s="167" t="s">
        <v>3599</v>
      </c>
      <c r="G1432" s="36" t="s">
        <v>249</v>
      </c>
      <c r="H1432" s="36" t="s">
        <v>249</v>
      </c>
      <c r="I1432" s="186" t="s">
        <v>197</v>
      </c>
      <c r="J1432" s="168">
        <v>78</v>
      </c>
      <c r="K1432" s="133">
        <v>0</v>
      </c>
      <c r="L1432" s="150">
        <v>196.48</v>
      </c>
      <c r="M1432" s="133">
        <v>0</v>
      </c>
      <c r="N1432" s="133">
        <v>0</v>
      </c>
      <c r="O1432" s="130">
        <v>2330</v>
      </c>
      <c r="P1432" s="37">
        <f t="shared" si="318"/>
        <v>15325.439999999999</v>
      </c>
      <c r="Q1432" s="38">
        <f t="shared" si="310"/>
        <v>2.1931330472103006</v>
      </c>
      <c r="R1432" s="35">
        <f t="shared" si="311"/>
        <v>0</v>
      </c>
      <c r="S1432" s="35">
        <f t="shared" si="312"/>
        <v>0</v>
      </c>
      <c r="T1432" s="139">
        <f t="shared" si="313"/>
        <v>0</v>
      </c>
      <c r="U1432" s="35">
        <f t="shared" si="314"/>
        <v>457798.39999999997</v>
      </c>
      <c r="V1432" s="39" t="str">
        <f t="shared" si="315"/>
        <v>&lt;15 days</v>
      </c>
      <c r="W1432" s="39">
        <f t="shared" si="319"/>
        <v>1</v>
      </c>
      <c r="X1432" s="135" t="str">
        <f t="shared" si="320"/>
        <v>A</v>
      </c>
      <c r="Y1432" s="39">
        <f t="shared" si="316"/>
        <v>7</v>
      </c>
      <c r="Z1432" s="39">
        <f t="shared" si="317"/>
        <v>0</v>
      </c>
      <c r="AA1432" s="119"/>
    </row>
    <row r="1433" spans="1:27" x14ac:dyDescent="0.25">
      <c r="A1433" s="34" t="s">
        <v>3408</v>
      </c>
      <c r="B1433" s="36" t="s">
        <v>3604</v>
      </c>
      <c r="C1433" s="166" t="s">
        <v>1058</v>
      </c>
      <c r="D1433" s="166">
        <v>212</v>
      </c>
      <c r="E1433" s="165" t="s">
        <v>3599</v>
      </c>
      <c r="F1433" s="167" t="s">
        <v>3599</v>
      </c>
      <c r="G1433" s="36" t="s">
        <v>165</v>
      </c>
      <c r="H1433" s="36" t="s">
        <v>235</v>
      </c>
      <c r="I1433" s="186">
        <v>2100</v>
      </c>
      <c r="J1433" s="168">
        <v>13</v>
      </c>
      <c r="K1433" s="133">
        <v>6</v>
      </c>
      <c r="L1433" s="150">
        <v>666.37</v>
      </c>
      <c r="M1433" s="133">
        <v>0</v>
      </c>
      <c r="N1433" s="133">
        <v>0</v>
      </c>
      <c r="O1433" s="130">
        <v>97</v>
      </c>
      <c r="P1433" s="37">
        <f t="shared" si="318"/>
        <v>8662.81</v>
      </c>
      <c r="Q1433" s="38">
        <f t="shared" si="310"/>
        <v>293.50515463917526</v>
      </c>
      <c r="R1433" s="35">
        <f t="shared" si="311"/>
        <v>0</v>
      </c>
      <c r="S1433" s="35">
        <f t="shared" si="312"/>
        <v>0</v>
      </c>
      <c r="T1433" s="139">
        <f t="shared" si="313"/>
        <v>3998.2200000000003</v>
      </c>
      <c r="U1433" s="35">
        <f t="shared" si="314"/>
        <v>64637.89</v>
      </c>
      <c r="V1433" s="39" t="str">
        <f t="shared" si="315"/>
        <v>Order specific</v>
      </c>
      <c r="W1433" s="39" t="str">
        <f t="shared" si="319"/>
        <v>Order specific</v>
      </c>
      <c r="X1433" s="135" t="str">
        <f t="shared" si="320"/>
        <v>A</v>
      </c>
      <c r="Y1433" s="39" t="str">
        <f t="shared" si="316"/>
        <v/>
      </c>
      <c r="Z1433" s="39">
        <f t="shared" si="317"/>
        <v>0</v>
      </c>
      <c r="AA1433" s="119"/>
    </row>
    <row r="1434" spans="1:27" x14ac:dyDescent="0.25">
      <c r="A1434" s="34" t="s">
        <v>3409</v>
      </c>
      <c r="B1434" s="36" t="s">
        <v>1958</v>
      </c>
      <c r="C1434" s="166" t="s">
        <v>1058</v>
      </c>
      <c r="D1434" s="166">
        <v>212</v>
      </c>
      <c r="E1434" s="165" t="s">
        <v>3599</v>
      </c>
      <c r="F1434" s="167" t="s">
        <v>3599</v>
      </c>
      <c r="G1434" s="36" t="s">
        <v>165</v>
      </c>
      <c r="H1434" s="36" t="s">
        <v>235</v>
      </c>
      <c r="I1434" s="186">
        <v>2100</v>
      </c>
      <c r="J1434" s="168">
        <v>12</v>
      </c>
      <c r="K1434" s="133">
        <v>0</v>
      </c>
      <c r="L1434" s="150">
        <v>707.6</v>
      </c>
      <c r="M1434" s="133">
        <v>0</v>
      </c>
      <c r="N1434" s="133">
        <v>0</v>
      </c>
      <c r="O1434" s="130">
        <v>0</v>
      </c>
      <c r="P1434" s="37">
        <f t="shared" si="318"/>
        <v>8491.2000000000007</v>
      </c>
      <c r="Q1434" s="38" t="str">
        <f t="shared" si="310"/>
        <v/>
      </c>
      <c r="R1434" s="35">
        <f t="shared" si="311"/>
        <v>0</v>
      </c>
      <c r="S1434" s="35">
        <f t="shared" si="312"/>
        <v>0</v>
      </c>
      <c r="T1434" s="139">
        <f t="shared" si="313"/>
        <v>0</v>
      </c>
      <c r="U1434" s="35">
        <f t="shared" si="314"/>
        <v>0</v>
      </c>
      <c r="V1434" s="39" t="str">
        <f t="shared" si="315"/>
        <v>Order specific</v>
      </c>
      <c r="W1434" s="39" t="str">
        <f t="shared" si="319"/>
        <v>Order specific</v>
      </c>
      <c r="X1434" s="135" t="str">
        <f t="shared" si="320"/>
        <v>A</v>
      </c>
      <c r="Y1434" s="39" t="str">
        <f t="shared" si="316"/>
        <v/>
      </c>
      <c r="Z1434" s="39">
        <f t="shared" si="317"/>
        <v>0</v>
      </c>
      <c r="AA1434" s="119"/>
    </row>
    <row r="1435" spans="1:27" x14ac:dyDescent="0.25">
      <c r="A1435" s="34" t="s">
        <v>3410</v>
      </c>
      <c r="B1435" s="36" t="s">
        <v>1959</v>
      </c>
      <c r="C1435" s="166" t="s">
        <v>197</v>
      </c>
      <c r="D1435" s="166">
        <v>212</v>
      </c>
      <c r="E1435" s="166" t="s">
        <v>3599</v>
      </c>
      <c r="F1435" s="167" t="s">
        <v>3599</v>
      </c>
      <c r="G1435" s="36" t="s">
        <v>249</v>
      </c>
      <c r="H1435" s="36" t="s">
        <v>249</v>
      </c>
      <c r="I1435" s="186" t="s">
        <v>197</v>
      </c>
      <c r="J1435" s="168">
        <v>30</v>
      </c>
      <c r="K1435" s="133">
        <v>0</v>
      </c>
      <c r="L1435" s="150">
        <v>175.42</v>
      </c>
      <c r="M1435" s="133">
        <v>0</v>
      </c>
      <c r="N1435" s="133">
        <v>0</v>
      </c>
      <c r="O1435" s="130">
        <v>283</v>
      </c>
      <c r="P1435" s="37">
        <f t="shared" si="318"/>
        <v>5262.5999999999995</v>
      </c>
      <c r="Q1435" s="38">
        <f t="shared" si="310"/>
        <v>15.477031802120143</v>
      </c>
      <c r="R1435" s="35">
        <f t="shared" si="311"/>
        <v>0</v>
      </c>
      <c r="S1435" s="35">
        <f t="shared" si="312"/>
        <v>0</v>
      </c>
      <c r="T1435" s="139">
        <f t="shared" si="313"/>
        <v>0</v>
      </c>
      <c r="U1435" s="35">
        <f t="shared" si="314"/>
        <v>49643.859999999993</v>
      </c>
      <c r="V1435" s="39" t="str">
        <f t="shared" si="315"/>
        <v>&lt;30 days</v>
      </c>
      <c r="W1435" s="39">
        <f t="shared" si="319"/>
        <v>2</v>
      </c>
      <c r="X1435" s="135" t="str">
        <f t="shared" si="320"/>
        <v>B</v>
      </c>
      <c r="Y1435" s="39">
        <f t="shared" si="316"/>
        <v>14</v>
      </c>
      <c r="Z1435" s="39">
        <f t="shared" si="317"/>
        <v>331.47170958904155</v>
      </c>
      <c r="AA1435" s="119"/>
    </row>
    <row r="1436" spans="1:27" x14ac:dyDescent="0.25">
      <c r="A1436" s="34" t="s">
        <v>3411</v>
      </c>
      <c r="B1436" s="36" t="s">
        <v>3605</v>
      </c>
      <c r="C1436" s="166" t="s">
        <v>197</v>
      </c>
      <c r="D1436" s="166">
        <v>212</v>
      </c>
      <c r="E1436" s="166" t="s">
        <v>3599</v>
      </c>
      <c r="F1436" s="167" t="s">
        <v>3599</v>
      </c>
      <c r="G1436" s="36" t="s">
        <v>249</v>
      </c>
      <c r="H1436" s="36" t="s">
        <v>249</v>
      </c>
      <c r="I1436" s="186" t="s">
        <v>197</v>
      </c>
      <c r="J1436" s="168">
        <v>5</v>
      </c>
      <c r="K1436" s="133">
        <v>0</v>
      </c>
      <c r="L1436" s="150">
        <v>1030.33</v>
      </c>
      <c r="M1436" s="133">
        <v>0</v>
      </c>
      <c r="N1436" s="133">
        <v>0</v>
      </c>
      <c r="O1436" s="130">
        <v>301</v>
      </c>
      <c r="P1436" s="37">
        <f t="shared" si="318"/>
        <v>5151.6499999999996</v>
      </c>
      <c r="Q1436" s="38">
        <f t="shared" si="310"/>
        <v>36.378737541528238</v>
      </c>
      <c r="R1436" s="35">
        <f t="shared" si="311"/>
        <v>0</v>
      </c>
      <c r="S1436" s="35">
        <f t="shared" si="312"/>
        <v>0</v>
      </c>
      <c r="T1436" s="139">
        <f t="shared" si="313"/>
        <v>0</v>
      </c>
      <c r="U1436" s="35">
        <f t="shared" si="314"/>
        <v>310129.32999999996</v>
      </c>
      <c r="V1436" s="39" t="str">
        <f t="shared" si="315"/>
        <v>&lt;90 days</v>
      </c>
      <c r="W1436" s="39">
        <f t="shared" si="319"/>
        <v>1</v>
      </c>
      <c r="X1436" s="135" t="str">
        <f t="shared" si="320"/>
        <v>B</v>
      </c>
      <c r="Y1436" s="39">
        <f t="shared" si="316"/>
        <v>7</v>
      </c>
      <c r="Z1436" s="39">
        <f t="shared" si="317"/>
        <v>2745.8435641095889</v>
      </c>
      <c r="AA1436" s="119"/>
    </row>
    <row r="1437" spans="1:27" x14ac:dyDescent="0.25">
      <c r="A1437" s="34" t="s">
        <v>3412</v>
      </c>
      <c r="B1437" s="36" t="s">
        <v>3606</v>
      </c>
      <c r="C1437" s="166" t="s">
        <v>1058</v>
      </c>
      <c r="D1437" s="166">
        <v>212</v>
      </c>
      <c r="E1437" s="165" t="s">
        <v>3599</v>
      </c>
      <c r="F1437" s="167" t="s">
        <v>3599</v>
      </c>
      <c r="G1437" s="36" t="s">
        <v>165</v>
      </c>
      <c r="H1437" s="36" t="s">
        <v>235</v>
      </c>
      <c r="I1437" s="186">
        <v>2100</v>
      </c>
      <c r="J1437" s="168">
        <v>14</v>
      </c>
      <c r="K1437" s="133">
        <v>0</v>
      </c>
      <c r="L1437" s="150">
        <v>1050.05</v>
      </c>
      <c r="M1437" s="133">
        <v>0</v>
      </c>
      <c r="N1437" s="133">
        <v>0</v>
      </c>
      <c r="O1437" s="130">
        <v>50</v>
      </c>
      <c r="P1437" s="37">
        <f t="shared" si="318"/>
        <v>14700.699999999999</v>
      </c>
      <c r="Q1437" s="38">
        <f t="shared" si="310"/>
        <v>36.5</v>
      </c>
      <c r="R1437" s="35">
        <f t="shared" si="311"/>
        <v>0</v>
      </c>
      <c r="S1437" s="35">
        <f t="shared" si="312"/>
        <v>0</v>
      </c>
      <c r="T1437" s="139">
        <f t="shared" si="313"/>
        <v>0</v>
      </c>
      <c r="U1437" s="35">
        <f t="shared" si="314"/>
        <v>52502.5</v>
      </c>
      <c r="V1437" s="39" t="str">
        <f t="shared" si="315"/>
        <v>Order specific</v>
      </c>
      <c r="W1437" s="39" t="str">
        <f t="shared" si="319"/>
        <v>Order specific</v>
      </c>
      <c r="X1437" s="135" t="str">
        <f t="shared" si="320"/>
        <v>A</v>
      </c>
      <c r="Y1437" s="39" t="str">
        <f t="shared" si="316"/>
        <v/>
      </c>
      <c r="Z1437" s="39">
        <f t="shared" si="317"/>
        <v>0</v>
      </c>
      <c r="AA1437" s="119"/>
    </row>
    <row r="1438" spans="1:27" x14ac:dyDescent="0.25">
      <c r="A1438" s="34" t="s">
        <v>3413</v>
      </c>
      <c r="B1438" s="36" t="s">
        <v>1960</v>
      </c>
      <c r="C1438" s="166" t="s">
        <v>1058</v>
      </c>
      <c r="D1438" s="166">
        <v>212</v>
      </c>
      <c r="E1438" s="165" t="s">
        <v>3599</v>
      </c>
      <c r="F1438" s="167" t="s">
        <v>3599</v>
      </c>
      <c r="G1438" s="36" t="s">
        <v>165</v>
      </c>
      <c r="H1438" s="36" t="s">
        <v>235</v>
      </c>
      <c r="I1438" s="186">
        <v>2100</v>
      </c>
      <c r="J1438" s="168">
        <v>2</v>
      </c>
      <c r="K1438" s="133">
        <v>0</v>
      </c>
      <c r="L1438" s="150">
        <v>1256.33</v>
      </c>
      <c r="M1438" s="133">
        <v>0</v>
      </c>
      <c r="N1438" s="133">
        <v>0</v>
      </c>
      <c r="O1438" s="130">
        <v>202</v>
      </c>
      <c r="P1438" s="37">
        <f t="shared" si="318"/>
        <v>2512.66</v>
      </c>
      <c r="Q1438" s="38">
        <f t="shared" si="310"/>
        <v>25.297029702970299</v>
      </c>
      <c r="R1438" s="35">
        <f t="shared" si="311"/>
        <v>0</v>
      </c>
      <c r="S1438" s="35">
        <f t="shared" si="312"/>
        <v>0</v>
      </c>
      <c r="T1438" s="139">
        <f t="shared" si="313"/>
        <v>0</v>
      </c>
      <c r="U1438" s="35">
        <f t="shared" si="314"/>
        <v>253778.65999999997</v>
      </c>
      <c r="V1438" s="39" t="str">
        <f t="shared" si="315"/>
        <v>Order specific</v>
      </c>
      <c r="W1438" s="39" t="str">
        <f t="shared" si="319"/>
        <v>Order specific</v>
      </c>
      <c r="X1438" s="135" t="str">
        <f t="shared" si="320"/>
        <v>B</v>
      </c>
      <c r="Y1438" s="39" t="str">
        <f t="shared" si="316"/>
        <v/>
      </c>
      <c r="Z1438" s="39">
        <f t="shared" si="317"/>
        <v>0</v>
      </c>
      <c r="AA1438" s="119"/>
    </row>
    <row r="1439" spans="1:27" x14ac:dyDescent="0.25">
      <c r="A1439" s="34" t="s">
        <v>3414</v>
      </c>
      <c r="B1439" s="36" t="s">
        <v>1961</v>
      </c>
      <c r="C1439" s="166" t="s">
        <v>197</v>
      </c>
      <c r="D1439" s="166">
        <v>212</v>
      </c>
      <c r="E1439" s="166" t="s">
        <v>3599</v>
      </c>
      <c r="F1439" s="167" t="s">
        <v>3599</v>
      </c>
      <c r="G1439" s="36" t="s">
        <v>249</v>
      </c>
      <c r="H1439" s="36" t="s">
        <v>249</v>
      </c>
      <c r="I1439" s="186" t="s">
        <v>197</v>
      </c>
      <c r="J1439" s="168">
        <v>26</v>
      </c>
      <c r="K1439" s="133">
        <v>0</v>
      </c>
      <c r="L1439" s="150">
        <v>63.61</v>
      </c>
      <c r="M1439" s="133">
        <v>0</v>
      </c>
      <c r="N1439" s="133">
        <v>0</v>
      </c>
      <c r="O1439" s="130">
        <v>969</v>
      </c>
      <c r="P1439" s="37">
        <f t="shared" si="318"/>
        <v>1653.86</v>
      </c>
      <c r="Q1439" s="38">
        <f t="shared" si="310"/>
        <v>0.75335397316821462</v>
      </c>
      <c r="R1439" s="35">
        <f t="shared" si="311"/>
        <v>0</v>
      </c>
      <c r="S1439" s="35">
        <f t="shared" si="312"/>
        <v>0</v>
      </c>
      <c r="T1439" s="139">
        <f t="shared" si="313"/>
        <v>0</v>
      </c>
      <c r="U1439" s="35">
        <f t="shared" si="314"/>
        <v>61638.09</v>
      </c>
      <c r="V1439" s="39" t="str">
        <f t="shared" si="315"/>
        <v>&lt;15 days</v>
      </c>
      <c r="W1439" s="39">
        <f t="shared" si="319"/>
        <v>2</v>
      </c>
      <c r="X1439" s="135" t="str">
        <f t="shared" si="320"/>
        <v>B</v>
      </c>
      <c r="Y1439" s="39">
        <f t="shared" si="316"/>
        <v>14</v>
      </c>
      <c r="Z1439" s="39">
        <f t="shared" si="317"/>
        <v>0</v>
      </c>
      <c r="AA1439" s="119"/>
    </row>
    <row r="1440" spans="1:27" x14ac:dyDescent="0.25">
      <c r="A1440" s="34" t="s">
        <v>3415</v>
      </c>
      <c r="B1440" s="36" t="s">
        <v>1961</v>
      </c>
      <c r="C1440" s="166" t="s">
        <v>914</v>
      </c>
      <c r="D1440" s="166">
        <v>105</v>
      </c>
      <c r="E1440" s="165" t="s">
        <v>3599</v>
      </c>
      <c r="F1440" s="167" t="s">
        <v>3599</v>
      </c>
      <c r="G1440" s="36" t="s">
        <v>165</v>
      </c>
      <c r="H1440" s="36" t="s">
        <v>235</v>
      </c>
      <c r="I1440" s="186">
        <v>2100</v>
      </c>
      <c r="J1440" s="168">
        <v>35</v>
      </c>
      <c r="K1440" s="133">
        <v>0</v>
      </c>
      <c r="L1440" s="150">
        <v>65</v>
      </c>
      <c r="M1440" s="133">
        <v>0</v>
      </c>
      <c r="N1440" s="133">
        <v>0</v>
      </c>
      <c r="O1440" s="130">
        <v>40</v>
      </c>
      <c r="P1440" s="37">
        <f t="shared" si="318"/>
        <v>2275</v>
      </c>
      <c r="Q1440" s="38">
        <f t="shared" si="310"/>
        <v>237.25</v>
      </c>
      <c r="R1440" s="35">
        <f t="shared" si="311"/>
        <v>0</v>
      </c>
      <c r="S1440" s="35">
        <f t="shared" si="312"/>
        <v>0</v>
      </c>
      <c r="T1440" s="139">
        <f t="shared" si="313"/>
        <v>0</v>
      </c>
      <c r="U1440" s="35">
        <f t="shared" si="314"/>
        <v>2600</v>
      </c>
      <c r="V1440" s="39" t="str">
        <f t="shared" si="315"/>
        <v>Order specific</v>
      </c>
      <c r="W1440" s="39" t="str">
        <f t="shared" si="319"/>
        <v>Order specific</v>
      </c>
      <c r="X1440" s="135" t="str">
        <f t="shared" si="320"/>
        <v>B</v>
      </c>
      <c r="Y1440" s="39" t="str">
        <f t="shared" si="316"/>
        <v/>
      </c>
      <c r="Z1440" s="39">
        <f t="shared" si="317"/>
        <v>0</v>
      </c>
      <c r="AA1440" s="119"/>
    </row>
    <row r="1441" spans="1:27" x14ac:dyDescent="0.25">
      <c r="A1441" s="34" t="s">
        <v>3416</v>
      </c>
      <c r="B1441" s="36" t="s">
        <v>33</v>
      </c>
      <c r="C1441" s="166" t="s">
        <v>243</v>
      </c>
      <c r="D1441" s="166">
        <v>212</v>
      </c>
      <c r="E1441" s="166" t="s">
        <v>3599</v>
      </c>
      <c r="F1441" s="167" t="s">
        <v>3599</v>
      </c>
      <c r="G1441" s="36" t="s">
        <v>244</v>
      </c>
      <c r="H1441" s="36" t="s">
        <v>2370</v>
      </c>
      <c r="I1441" s="186">
        <v>2600</v>
      </c>
      <c r="J1441" s="168">
        <v>106</v>
      </c>
      <c r="K1441" s="133">
        <v>120</v>
      </c>
      <c r="L1441" s="150">
        <v>5.25</v>
      </c>
      <c r="M1441" s="133">
        <v>0</v>
      </c>
      <c r="N1441" s="133">
        <v>40</v>
      </c>
      <c r="O1441" s="130">
        <v>866</v>
      </c>
      <c r="P1441" s="37">
        <f t="shared" si="318"/>
        <v>556.5</v>
      </c>
      <c r="Q1441" s="38">
        <f t="shared" si="310"/>
        <v>14.751732101616629</v>
      </c>
      <c r="R1441" s="35">
        <f t="shared" si="311"/>
        <v>0</v>
      </c>
      <c r="S1441" s="35">
        <f t="shared" si="312"/>
        <v>105</v>
      </c>
      <c r="T1441" s="139">
        <f t="shared" si="313"/>
        <v>630</v>
      </c>
      <c r="U1441" s="35">
        <f t="shared" si="314"/>
        <v>4546.5</v>
      </c>
      <c r="V1441" s="39" t="str">
        <f t="shared" si="315"/>
        <v>&lt;15 days</v>
      </c>
      <c r="W1441" s="39">
        <f t="shared" si="319"/>
        <v>3</v>
      </c>
      <c r="X1441" s="135" t="str">
        <f t="shared" si="320"/>
        <v>C</v>
      </c>
      <c r="Y1441" s="39">
        <f t="shared" si="316"/>
        <v>21</v>
      </c>
      <c r="Z1441" s="39">
        <f t="shared" si="317"/>
        <v>0</v>
      </c>
      <c r="AA1441" s="119"/>
    </row>
    <row r="1442" spans="1:27" x14ac:dyDescent="0.25">
      <c r="A1442" s="34" t="s">
        <v>3417</v>
      </c>
      <c r="B1442" s="36" t="s">
        <v>1962</v>
      </c>
      <c r="C1442" s="166" t="s">
        <v>197</v>
      </c>
      <c r="D1442" s="166">
        <v>202</v>
      </c>
      <c r="E1442" s="166" t="s">
        <v>3599</v>
      </c>
      <c r="F1442" s="167" t="s">
        <v>3599</v>
      </c>
      <c r="G1442" s="36" t="s">
        <v>249</v>
      </c>
      <c r="H1442" s="36" t="s">
        <v>249</v>
      </c>
      <c r="I1442" s="186" t="s">
        <v>197</v>
      </c>
      <c r="J1442" s="168">
        <v>53</v>
      </c>
      <c r="K1442" s="133">
        <v>0</v>
      </c>
      <c r="L1442" s="150">
        <v>83.1</v>
      </c>
      <c r="M1442" s="133">
        <v>0</v>
      </c>
      <c r="N1442" s="133">
        <v>0</v>
      </c>
      <c r="O1442" s="130">
        <v>3026</v>
      </c>
      <c r="P1442" s="37">
        <f t="shared" si="318"/>
        <v>4404.2999999999993</v>
      </c>
      <c r="Q1442" s="38">
        <f t="shared" si="310"/>
        <v>12.785855915399868</v>
      </c>
      <c r="R1442" s="35">
        <f t="shared" si="311"/>
        <v>0</v>
      </c>
      <c r="S1442" s="35">
        <f t="shared" si="312"/>
        <v>0</v>
      </c>
      <c r="T1442" s="139">
        <f t="shared" si="313"/>
        <v>0</v>
      </c>
      <c r="U1442" s="35">
        <f t="shared" si="314"/>
        <v>251460.59999999998</v>
      </c>
      <c r="V1442" s="39" t="str">
        <f t="shared" si="315"/>
        <v>&lt;15 days</v>
      </c>
      <c r="W1442" s="39">
        <f t="shared" si="319"/>
        <v>1</v>
      </c>
      <c r="X1442" s="135" t="str">
        <f t="shared" si="320"/>
        <v>B</v>
      </c>
      <c r="Y1442" s="39">
        <f t="shared" si="316"/>
        <v>7</v>
      </c>
      <c r="Z1442" s="39">
        <f t="shared" si="317"/>
        <v>1315.4024219178079</v>
      </c>
      <c r="AA1442" s="119"/>
    </row>
    <row r="1443" spans="1:27" x14ac:dyDescent="0.25">
      <c r="A1443" s="34" t="s">
        <v>3418</v>
      </c>
      <c r="B1443" s="36" t="s">
        <v>1963</v>
      </c>
      <c r="C1443" s="166" t="s">
        <v>197</v>
      </c>
      <c r="D1443" s="166">
        <v>212</v>
      </c>
      <c r="E1443" s="166" t="s">
        <v>3599</v>
      </c>
      <c r="F1443" s="167" t="s">
        <v>3599</v>
      </c>
      <c r="G1443" s="36" t="s">
        <v>249</v>
      </c>
      <c r="H1443" s="36" t="s">
        <v>249</v>
      </c>
      <c r="I1443" s="186" t="s">
        <v>197</v>
      </c>
      <c r="J1443" s="168">
        <v>54</v>
      </c>
      <c r="K1443" s="133">
        <v>0</v>
      </c>
      <c r="L1443" s="150">
        <v>15</v>
      </c>
      <c r="M1443" s="133">
        <v>0</v>
      </c>
      <c r="N1443" s="133">
        <v>0</v>
      </c>
      <c r="O1443" s="130">
        <v>3021</v>
      </c>
      <c r="P1443" s="37">
        <f t="shared" si="318"/>
        <v>810</v>
      </c>
      <c r="Q1443" s="38">
        <f t="shared" si="310"/>
        <v>6.4035087719298245</v>
      </c>
      <c r="R1443" s="35">
        <f t="shared" si="311"/>
        <v>0</v>
      </c>
      <c r="S1443" s="35">
        <f t="shared" si="312"/>
        <v>0</v>
      </c>
      <c r="T1443" s="139">
        <f t="shared" si="313"/>
        <v>0</v>
      </c>
      <c r="U1443" s="35">
        <f t="shared" si="314"/>
        <v>45315</v>
      </c>
      <c r="V1443" s="39" t="str">
        <f t="shared" si="315"/>
        <v>&lt;15 days</v>
      </c>
      <c r="W1443" s="39">
        <f t="shared" si="319"/>
        <v>2</v>
      </c>
      <c r="X1443" s="135" t="str">
        <f t="shared" si="320"/>
        <v>C</v>
      </c>
      <c r="Y1443" s="39">
        <f t="shared" si="316"/>
        <v>14</v>
      </c>
      <c r="Z1443" s="39">
        <f t="shared" si="317"/>
        <v>0</v>
      </c>
      <c r="AA1443" s="119"/>
    </row>
    <row r="1444" spans="1:27" x14ac:dyDescent="0.25">
      <c r="A1444" s="34" t="s">
        <v>3419</v>
      </c>
      <c r="B1444" s="36" t="s">
        <v>1964</v>
      </c>
      <c r="C1444" s="166" t="s">
        <v>197</v>
      </c>
      <c r="D1444" s="166">
        <v>212</v>
      </c>
      <c r="E1444" s="166" t="s">
        <v>3599</v>
      </c>
      <c r="F1444" s="167" t="s">
        <v>3599</v>
      </c>
      <c r="G1444" s="36" t="s">
        <v>249</v>
      </c>
      <c r="H1444" s="36" t="s">
        <v>249</v>
      </c>
      <c r="I1444" s="186" t="s">
        <v>197</v>
      </c>
      <c r="J1444" s="168">
        <v>54</v>
      </c>
      <c r="K1444" s="133">
        <v>0</v>
      </c>
      <c r="L1444" s="150">
        <v>8.51</v>
      </c>
      <c r="M1444" s="133">
        <v>0</v>
      </c>
      <c r="N1444" s="133">
        <v>0</v>
      </c>
      <c r="O1444" s="130">
        <v>3014</v>
      </c>
      <c r="P1444" s="37">
        <f t="shared" si="318"/>
        <v>459.53999999999996</v>
      </c>
      <c r="Q1444" s="38">
        <f t="shared" si="310"/>
        <v>6.5394824153948248</v>
      </c>
      <c r="R1444" s="35">
        <f t="shared" si="311"/>
        <v>0</v>
      </c>
      <c r="S1444" s="35">
        <f t="shared" si="312"/>
        <v>0</v>
      </c>
      <c r="T1444" s="139">
        <f t="shared" si="313"/>
        <v>0</v>
      </c>
      <c r="U1444" s="35">
        <f t="shared" si="314"/>
        <v>25649.14</v>
      </c>
      <c r="V1444" s="39" t="str">
        <f t="shared" si="315"/>
        <v>&lt;15 days</v>
      </c>
      <c r="W1444" s="39">
        <f t="shared" si="319"/>
        <v>2</v>
      </c>
      <c r="X1444" s="135" t="str">
        <f t="shared" si="320"/>
        <v>C</v>
      </c>
      <c r="Y1444" s="39">
        <f t="shared" si="316"/>
        <v>14</v>
      </c>
      <c r="Z1444" s="39">
        <f t="shared" si="317"/>
        <v>0</v>
      </c>
      <c r="AA1444" s="119"/>
    </row>
    <row r="1445" spans="1:27" x14ac:dyDescent="0.25">
      <c r="A1445" s="34" t="s">
        <v>3420</v>
      </c>
      <c r="B1445" s="36" t="s">
        <v>1965</v>
      </c>
      <c r="C1445" s="166" t="s">
        <v>197</v>
      </c>
      <c r="D1445" s="166">
        <v>212</v>
      </c>
      <c r="E1445" s="166" t="s">
        <v>3599</v>
      </c>
      <c r="F1445" s="167" t="s">
        <v>3599</v>
      </c>
      <c r="G1445" s="36" t="s">
        <v>249</v>
      </c>
      <c r="H1445" s="36" t="s">
        <v>249</v>
      </c>
      <c r="I1445" s="186" t="s">
        <v>197</v>
      </c>
      <c r="J1445" s="168">
        <v>6</v>
      </c>
      <c r="K1445" s="133">
        <v>0</v>
      </c>
      <c r="L1445" s="150">
        <v>8.86</v>
      </c>
      <c r="M1445" s="133">
        <v>0</v>
      </c>
      <c r="N1445" s="133">
        <v>0</v>
      </c>
      <c r="O1445" s="130">
        <v>1417</v>
      </c>
      <c r="P1445" s="37">
        <f t="shared" si="318"/>
        <v>53.16</v>
      </c>
      <c r="Q1445" s="38">
        <f t="shared" si="310"/>
        <v>13.909668313338038</v>
      </c>
      <c r="R1445" s="35">
        <f t="shared" si="311"/>
        <v>0</v>
      </c>
      <c r="S1445" s="35">
        <f t="shared" si="312"/>
        <v>0</v>
      </c>
      <c r="T1445" s="139">
        <f t="shared" si="313"/>
        <v>0</v>
      </c>
      <c r="U1445" s="35">
        <f t="shared" si="314"/>
        <v>12554.619999999999</v>
      </c>
      <c r="V1445" s="39" t="str">
        <f t="shared" si="315"/>
        <v>&lt;15 days</v>
      </c>
      <c r="W1445" s="39">
        <f t="shared" si="319"/>
        <v>2</v>
      </c>
      <c r="X1445" s="135" t="str">
        <f t="shared" si="320"/>
        <v>C</v>
      </c>
      <c r="Y1445" s="39">
        <f t="shared" si="316"/>
        <v>14</v>
      </c>
      <c r="Z1445" s="39">
        <f t="shared" si="317"/>
        <v>0</v>
      </c>
      <c r="AA1445" s="119"/>
    </row>
    <row r="1446" spans="1:27" x14ac:dyDescent="0.25">
      <c r="A1446" s="34" t="s">
        <v>3421</v>
      </c>
      <c r="B1446" s="36" t="s">
        <v>1966</v>
      </c>
      <c r="C1446" s="166" t="s">
        <v>197</v>
      </c>
      <c r="D1446" s="166">
        <v>212</v>
      </c>
      <c r="E1446" s="166" t="s">
        <v>3599</v>
      </c>
      <c r="F1446" s="167" t="s">
        <v>3599</v>
      </c>
      <c r="G1446" s="36" t="s">
        <v>249</v>
      </c>
      <c r="H1446" s="36" t="s">
        <v>249</v>
      </c>
      <c r="I1446" s="186" t="s">
        <v>197</v>
      </c>
      <c r="J1446" s="168">
        <v>21</v>
      </c>
      <c r="K1446" s="133">
        <v>0</v>
      </c>
      <c r="L1446" s="150">
        <v>10.050000000000001</v>
      </c>
      <c r="M1446" s="133">
        <v>0</v>
      </c>
      <c r="N1446" s="133">
        <v>0</v>
      </c>
      <c r="O1446" s="130">
        <v>444</v>
      </c>
      <c r="P1446" s="37">
        <f t="shared" si="318"/>
        <v>211.05</v>
      </c>
      <c r="Q1446" s="38">
        <f t="shared" si="310"/>
        <v>4.9324324324324325</v>
      </c>
      <c r="R1446" s="35">
        <f t="shared" si="311"/>
        <v>0</v>
      </c>
      <c r="S1446" s="35">
        <f t="shared" si="312"/>
        <v>0</v>
      </c>
      <c r="T1446" s="139">
        <f t="shared" si="313"/>
        <v>0</v>
      </c>
      <c r="U1446" s="35">
        <f t="shared" si="314"/>
        <v>4462.2000000000007</v>
      </c>
      <c r="V1446" s="39" t="str">
        <f t="shared" si="315"/>
        <v>&lt;15 days</v>
      </c>
      <c r="W1446" s="39">
        <f t="shared" si="319"/>
        <v>3</v>
      </c>
      <c r="X1446" s="135" t="str">
        <f t="shared" si="320"/>
        <v>C</v>
      </c>
      <c r="Y1446" s="39">
        <f t="shared" si="316"/>
        <v>21</v>
      </c>
      <c r="Z1446" s="39">
        <f t="shared" si="317"/>
        <v>0</v>
      </c>
      <c r="AA1446" s="119"/>
    </row>
    <row r="1447" spans="1:27" x14ac:dyDescent="0.25">
      <c r="A1447" s="34" t="s">
        <v>3422</v>
      </c>
      <c r="B1447" s="36" t="s">
        <v>1967</v>
      </c>
      <c r="C1447" s="166" t="s">
        <v>197</v>
      </c>
      <c r="D1447" s="166">
        <v>212</v>
      </c>
      <c r="E1447" s="166" t="s">
        <v>3599</v>
      </c>
      <c r="F1447" s="167" t="s">
        <v>3599</v>
      </c>
      <c r="G1447" s="36" t="s">
        <v>249</v>
      </c>
      <c r="H1447" s="36" t="s">
        <v>249</v>
      </c>
      <c r="I1447" s="186" t="s">
        <v>197</v>
      </c>
      <c r="J1447" s="168">
        <v>6</v>
      </c>
      <c r="K1447" s="133">
        <v>0</v>
      </c>
      <c r="L1447" s="150">
        <v>23.69</v>
      </c>
      <c r="M1447" s="133">
        <v>0</v>
      </c>
      <c r="N1447" s="133">
        <v>0</v>
      </c>
      <c r="O1447" s="130">
        <v>979</v>
      </c>
      <c r="P1447" s="37">
        <f t="shared" si="318"/>
        <v>142.14000000000001</v>
      </c>
      <c r="Q1447" s="38">
        <f t="shared" si="310"/>
        <v>7.8294177732379984</v>
      </c>
      <c r="R1447" s="35">
        <f t="shared" si="311"/>
        <v>0</v>
      </c>
      <c r="S1447" s="35">
        <f t="shared" si="312"/>
        <v>0</v>
      </c>
      <c r="T1447" s="139">
        <f t="shared" si="313"/>
        <v>0</v>
      </c>
      <c r="U1447" s="35">
        <f t="shared" si="314"/>
        <v>23192.510000000002</v>
      </c>
      <c r="V1447" s="39" t="str">
        <f t="shared" si="315"/>
        <v>&lt;15 days</v>
      </c>
      <c r="W1447" s="39">
        <f t="shared" si="319"/>
        <v>2</v>
      </c>
      <c r="X1447" s="135" t="str">
        <f t="shared" si="320"/>
        <v>C</v>
      </c>
      <c r="Y1447" s="39">
        <f t="shared" si="316"/>
        <v>14</v>
      </c>
      <c r="Z1447" s="39">
        <f t="shared" si="317"/>
        <v>0</v>
      </c>
      <c r="AA1447" s="119"/>
    </row>
    <row r="1448" spans="1:27" x14ac:dyDescent="0.25">
      <c r="A1448" s="34" t="s">
        <v>3423</v>
      </c>
      <c r="B1448" s="36" t="s">
        <v>1968</v>
      </c>
      <c r="C1448" s="166" t="s">
        <v>1058</v>
      </c>
      <c r="D1448" s="166">
        <v>212</v>
      </c>
      <c r="E1448" s="165" t="s">
        <v>3599</v>
      </c>
      <c r="F1448" s="167" t="s">
        <v>3599</v>
      </c>
      <c r="G1448" s="36" t="s">
        <v>165</v>
      </c>
      <c r="H1448" s="36" t="s">
        <v>235</v>
      </c>
      <c r="I1448" s="186">
        <v>2100</v>
      </c>
      <c r="J1448" s="168">
        <v>1</v>
      </c>
      <c r="K1448" s="133">
        <v>0</v>
      </c>
      <c r="L1448" s="150">
        <v>42.35</v>
      </c>
      <c r="M1448" s="133">
        <v>0</v>
      </c>
      <c r="N1448" s="133">
        <v>0</v>
      </c>
      <c r="O1448" s="130">
        <v>4</v>
      </c>
      <c r="P1448" s="37">
        <f t="shared" si="318"/>
        <v>42.35</v>
      </c>
      <c r="Q1448" s="38">
        <f t="shared" ref="Q1448:Q1511" si="321">+IF(O1448=0,"",J1447/O1448*365)</f>
        <v>547.5</v>
      </c>
      <c r="R1448" s="35">
        <f t="shared" ref="R1448:R1511" si="322">+L1448*M1448</f>
        <v>0</v>
      </c>
      <c r="S1448" s="35">
        <f t="shared" ref="S1448:S1511" si="323">+L1448*N1448/2</f>
        <v>0</v>
      </c>
      <c r="T1448" s="139">
        <f t="shared" ref="T1448:T1511" si="324">+L1448*K1448</f>
        <v>0</v>
      </c>
      <c r="U1448" s="35">
        <f t="shared" ref="U1448:U1511" si="325">+L1448*O1448</f>
        <v>169.4</v>
      </c>
      <c r="V1448" s="39" t="str">
        <f t="shared" ref="V1448:V1511" si="326">IF(G1448="Order specific",G1448,IF(O1448="","Not moving",IF(Q1448&lt;15,"&lt;15 days",IF(Q1448&lt;30,"&lt;30 days",IF(Q1448&lt;90,"&lt;90 days","&gt;90 days")))))</f>
        <v>Order specific</v>
      </c>
      <c r="W1448" s="39" t="str">
        <f t="shared" si="319"/>
        <v>Order specific</v>
      </c>
      <c r="X1448" s="135" t="str">
        <f t="shared" si="320"/>
        <v>C</v>
      </c>
      <c r="Y1448" s="39" t="str">
        <f t="shared" ref="Y1448:Y1511" si="327">+IF(W1448="Order Specific","",IF(W1448=4,0,W1448*7+IF(I1448="Imported",14,0)))</f>
        <v/>
      </c>
      <c r="Z1448" s="39">
        <f t="shared" ref="Z1448:Z1511" si="328">(IF(Y1448="",0,IF(Y1448=0,P1448,P1448-IF(Q1448&gt;Y1448,P1448/Q1448*Y1448,P1448))))*66%</f>
        <v>0</v>
      </c>
      <c r="AA1448" s="119"/>
    </row>
    <row r="1449" spans="1:27" x14ac:dyDescent="0.25">
      <c r="A1449" s="34" t="s">
        <v>3424</v>
      </c>
      <c r="B1449" s="36" t="s">
        <v>1969</v>
      </c>
      <c r="C1449" s="166" t="s">
        <v>1058</v>
      </c>
      <c r="D1449" s="166">
        <v>212</v>
      </c>
      <c r="E1449" s="165" t="s">
        <v>3599</v>
      </c>
      <c r="F1449" s="167" t="s">
        <v>3599</v>
      </c>
      <c r="G1449" s="36" t="s">
        <v>165</v>
      </c>
      <c r="H1449" s="36" t="s">
        <v>235</v>
      </c>
      <c r="I1449" s="186">
        <v>2100</v>
      </c>
      <c r="J1449" s="168">
        <v>11</v>
      </c>
      <c r="K1449" s="133">
        <v>0</v>
      </c>
      <c r="L1449" s="150">
        <v>29.85</v>
      </c>
      <c r="M1449" s="133">
        <v>0</v>
      </c>
      <c r="N1449" s="133">
        <v>0</v>
      </c>
      <c r="O1449" s="130">
        <v>53</v>
      </c>
      <c r="P1449" s="37">
        <f t="shared" ref="P1449:P1512" si="329">+L1449*J1449</f>
        <v>328.35</v>
      </c>
      <c r="Q1449" s="38">
        <f t="shared" si="321"/>
        <v>6.8867924528301883</v>
      </c>
      <c r="R1449" s="35">
        <f t="shared" si="322"/>
        <v>0</v>
      </c>
      <c r="S1449" s="35">
        <f t="shared" si="323"/>
        <v>0</v>
      </c>
      <c r="T1449" s="139">
        <f t="shared" si="324"/>
        <v>0</v>
      </c>
      <c r="U1449" s="35">
        <f t="shared" si="325"/>
        <v>1582.0500000000002</v>
      </c>
      <c r="V1449" s="39" t="str">
        <f t="shared" si="326"/>
        <v>Order specific</v>
      </c>
      <c r="W1449" s="39" t="str">
        <f t="shared" si="319"/>
        <v>Order specific</v>
      </c>
      <c r="X1449" s="135" t="str">
        <f t="shared" si="320"/>
        <v>C</v>
      </c>
      <c r="Y1449" s="39" t="str">
        <f t="shared" si="327"/>
        <v/>
      </c>
      <c r="Z1449" s="39">
        <f t="shared" si="328"/>
        <v>0</v>
      </c>
      <c r="AA1449" s="119"/>
    </row>
    <row r="1450" spans="1:27" x14ac:dyDescent="0.25">
      <c r="A1450" s="34" t="s">
        <v>3425</v>
      </c>
      <c r="B1450" s="36" t="s">
        <v>1970</v>
      </c>
      <c r="C1450" s="166" t="s">
        <v>197</v>
      </c>
      <c r="D1450" s="166">
        <v>212</v>
      </c>
      <c r="E1450" s="166" t="s">
        <v>3599</v>
      </c>
      <c r="F1450" s="167" t="s">
        <v>3599</v>
      </c>
      <c r="G1450" s="36" t="s">
        <v>249</v>
      </c>
      <c r="H1450" s="36" t="s">
        <v>249</v>
      </c>
      <c r="I1450" s="186" t="s">
        <v>197</v>
      </c>
      <c r="J1450" s="168">
        <v>3</v>
      </c>
      <c r="K1450" s="133">
        <v>0</v>
      </c>
      <c r="L1450" s="150">
        <v>4.1900000000000004</v>
      </c>
      <c r="M1450" s="133">
        <v>0</v>
      </c>
      <c r="N1450" s="133">
        <v>0</v>
      </c>
      <c r="O1450" s="130">
        <v>387</v>
      </c>
      <c r="P1450" s="37">
        <f t="shared" si="329"/>
        <v>12.57</v>
      </c>
      <c r="Q1450" s="38">
        <f t="shared" si="321"/>
        <v>10.374677002583979</v>
      </c>
      <c r="R1450" s="35">
        <f t="shared" si="322"/>
        <v>0</v>
      </c>
      <c r="S1450" s="35">
        <f t="shared" si="323"/>
        <v>0</v>
      </c>
      <c r="T1450" s="139">
        <f t="shared" si="324"/>
        <v>0</v>
      </c>
      <c r="U1450" s="35">
        <f t="shared" si="325"/>
        <v>1621.5300000000002</v>
      </c>
      <c r="V1450" s="39" t="str">
        <f t="shared" si="326"/>
        <v>&lt;15 days</v>
      </c>
      <c r="W1450" s="39">
        <f t="shared" si="319"/>
        <v>3</v>
      </c>
      <c r="X1450" s="135" t="str">
        <f t="shared" si="320"/>
        <v>C</v>
      </c>
      <c r="Y1450" s="39">
        <f t="shared" si="327"/>
        <v>21</v>
      </c>
      <c r="Z1450" s="39">
        <f t="shared" si="328"/>
        <v>0</v>
      </c>
      <c r="AA1450" s="119"/>
    </row>
    <row r="1451" spans="1:27" x14ac:dyDescent="0.25">
      <c r="A1451" s="34" t="s">
        <v>3426</v>
      </c>
      <c r="B1451" s="36" t="s">
        <v>70</v>
      </c>
      <c r="C1451" s="166" t="s">
        <v>197</v>
      </c>
      <c r="D1451" s="166">
        <v>212</v>
      </c>
      <c r="E1451" s="166" t="s">
        <v>3599</v>
      </c>
      <c r="F1451" s="167" t="s">
        <v>3599</v>
      </c>
      <c r="G1451" s="36" t="s">
        <v>249</v>
      </c>
      <c r="H1451" s="36" t="s">
        <v>249</v>
      </c>
      <c r="I1451" s="186" t="s">
        <v>197</v>
      </c>
      <c r="J1451" s="168">
        <v>20</v>
      </c>
      <c r="K1451" s="133">
        <v>0</v>
      </c>
      <c r="L1451" s="150">
        <v>27.73</v>
      </c>
      <c r="M1451" s="133">
        <v>0</v>
      </c>
      <c r="N1451" s="133">
        <v>0</v>
      </c>
      <c r="O1451" s="130">
        <v>476</v>
      </c>
      <c r="P1451" s="37">
        <f t="shared" si="329"/>
        <v>554.6</v>
      </c>
      <c r="Q1451" s="38">
        <f t="shared" si="321"/>
        <v>2.3004201680672272</v>
      </c>
      <c r="R1451" s="35">
        <f t="shared" si="322"/>
        <v>0</v>
      </c>
      <c r="S1451" s="35">
        <f t="shared" si="323"/>
        <v>0</v>
      </c>
      <c r="T1451" s="139">
        <f t="shared" si="324"/>
        <v>0</v>
      </c>
      <c r="U1451" s="35">
        <f t="shared" si="325"/>
        <v>13199.48</v>
      </c>
      <c r="V1451" s="39" t="str">
        <f t="shared" si="326"/>
        <v>&lt;15 days</v>
      </c>
      <c r="W1451" s="39">
        <f t="shared" si="319"/>
        <v>2</v>
      </c>
      <c r="X1451" s="135" t="str">
        <f t="shared" si="320"/>
        <v>C</v>
      </c>
      <c r="Y1451" s="39">
        <f t="shared" si="327"/>
        <v>14</v>
      </c>
      <c r="Z1451" s="39">
        <f t="shared" si="328"/>
        <v>0</v>
      </c>
      <c r="AA1451" s="119"/>
    </row>
    <row r="1452" spans="1:27" x14ac:dyDescent="0.25">
      <c r="A1452" s="34" t="s">
        <v>3427</v>
      </c>
      <c r="B1452" s="36" t="s">
        <v>1971</v>
      </c>
      <c r="C1452" s="166" t="s">
        <v>197</v>
      </c>
      <c r="D1452" s="166">
        <v>212</v>
      </c>
      <c r="E1452" s="166" t="s">
        <v>3599</v>
      </c>
      <c r="F1452" s="167" t="s">
        <v>3599</v>
      </c>
      <c r="G1452" s="36" t="s">
        <v>249</v>
      </c>
      <c r="H1452" s="36" t="s">
        <v>249</v>
      </c>
      <c r="I1452" s="186" t="s">
        <v>197</v>
      </c>
      <c r="J1452" s="168">
        <v>3</v>
      </c>
      <c r="K1452" s="133">
        <v>0</v>
      </c>
      <c r="L1452" s="150">
        <v>28.77</v>
      </c>
      <c r="M1452" s="133">
        <v>0</v>
      </c>
      <c r="N1452" s="133">
        <v>0</v>
      </c>
      <c r="O1452" s="130">
        <v>595</v>
      </c>
      <c r="P1452" s="37">
        <f t="shared" si="329"/>
        <v>86.31</v>
      </c>
      <c r="Q1452" s="38">
        <f t="shared" si="321"/>
        <v>12.268907563025209</v>
      </c>
      <c r="R1452" s="35">
        <f t="shared" si="322"/>
        <v>0</v>
      </c>
      <c r="S1452" s="35">
        <f t="shared" si="323"/>
        <v>0</v>
      </c>
      <c r="T1452" s="139">
        <f t="shared" si="324"/>
        <v>0</v>
      </c>
      <c r="U1452" s="35">
        <f t="shared" si="325"/>
        <v>17118.150000000001</v>
      </c>
      <c r="V1452" s="39" t="str">
        <f t="shared" si="326"/>
        <v>&lt;15 days</v>
      </c>
      <c r="W1452" s="39">
        <f t="shared" si="319"/>
        <v>2</v>
      </c>
      <c r="X1452" s="135" t="str">
        <f t="shared" si="320"/>
        <v>C</v>
      </c>
      <c r="Y1452" s="39">
        <f t="shared" si="327"/>
        <v>14</v>
      </c>
      <c r="Z1452" s="39">
        <f t="shared" si="328"/>
        <v>0</v>
      </c>
      <c r="AA1452" s="119"/>
    </row>
    <row r="1453" spans="1:27" x14ac:dyDescent="0.25">
      <c r="A1453" s="34" t="s">
        <v>3428</v>
      </c>
      <c r="B1453" s="36" t="s">
        <v>1972</v>
      </c>
      <c r="C1453" s="166" t="s">
        <v>197</v>
      </c>
      <c r="D1453" s="166">
        <v>212</v>
      </c>
      <c r="E1453" s="166" t="s">
        <v>3599</v>
      </c>
      <c r="F1453" s="167" t="s">
        <v>3599</v>
      </c>
      <c r="G1453" s="36" t="s">
        <v>249</v>
      </c>
      <c r="H1453" s="36" t="s">
        <v>249</v>
      </c>
      <c r="I1453" s="186" t="s">
        <v>197</v>
      </c>
      <c r="J1453" s="168">
        <v>18</v>
      </c>
      <c r="K1453" s="133">
        <v>0</v>
      </c>
      <c r="L1453" s="150">
        <v>45</v>
      </c>
      <c r="M1453" s="133">
        <v>0</v>
      </c>
      <c r="N1453" s="133">
        <v>0</v>
      </c>
      <c r="O1453" s="130">
        <v>1007</v>
      </c>
      <c r="P1453" s="37">
        <f t="shared" si="329"/>
        <v>810</v>
      </c>
      <c r="Q1453" s="38">
        <f t="shared" si="321"/>
        <v>1.0873882820258194</v>
      </c>
      <c r="R1453" s="35">
        <f t="shared" si="322"/>
        <v>0</v>
      </c>
      <c r="S1453" s="35">
        <f t="shared" si="323"/>
        <v>0</v>
      </c>
      <c r="T1453" s="139">
        <f t="shared" si="324"/>
        <v>0</v>
      </c>
      <c r="U1453" s="35">
        <f t="shared" si="325"/>
        <v>45315</v>
      </c>
      <c r="V1453" s="39" t="str">
        <f t="shared" si="326"/>
        <v>&lt;15 days</v>
      </c>
      <c r="W1453" s="39">
        <f t="shared" si="319"/>
        <v>2</v>
      </c>
      <c r="X1453" s="135" t="str">
        <f t="shared" si="320"/>
        <v>C</v>
      </c>
      <c r="Y1453" s="39">
        <f t="shared" si="327"/>
        <v>14</v>
      </c>
      <c r="Z1453" s="39">
        <f t="shared" si="328"/>
        <v>0</v>
      </c>
      <c r="AA1453" s="119"/>
    </row>
    <row r="1454" spans="1:27" x14ac:dyDescent="0.25">
      <c r="A1454" s="34" t="s">
        <v>3429</v>
      </c>
      <c r="B1454" s="36" t="s">
        <v>1973</v>
      </c>
      <c r="C1454" s="166" t="s">
        <v>197</v>
      </c>
      <c r="D1454" s="166">
        <v>212</v>
      </c>
      <c r="E1454" s="166" t="s">
        <v>3599</v>
      </c>
      <c r="F1454" s="167" t="s">
        <v>3599</v>
      </c>
      <c r="G1454" s="36" t="s">
        <v>249</v>
      </c>
      <c r="H1454" s="36" t="s">
        <v>249</v>
      </c>
      <c r="I1454" s="186" t="s">
        <v>197</v>
      </c>
      <c r="J1454" s="168">
        <v>3</v>
      </c>
      <c r="K1454" s="133">
        <v>0</v>
      </c>
      <c r="L1454" s="150">
        <v>4.95</v>
      </c>
      <c r="M1454" s="133">
        <v>0</v>
      </c>
      <c r="N1454" s="133">
        <v>0</v>
      </c>
      <c r="O1454" s="130">
        <v>387</v>
      </c>
      <c r="P1454" s="37">
        <f t="shared" si="329"/>
        <v>14.850000000000001</v>
      </c>
      <c r="Q1454" s="38">
        <f t="shared" si="321"/>
        <v>16.97674418604651</v>
      </c>
      <c r="R1454" s="35">
        <f t="shared" si="322"/>
        <v>0</v>
      </c>
      <c r="S1454" s="35">
        <f t="shared" si="323"/>
        <v>0</v>
      </c>
      <c r="T1454" s="139">
        <f t="shared" si="324"/>
        <v>0</v>
      </c>
      <c r="U1454" s="35">
        <f t="shared" si="325"/>
        <v>1915.65</v>
      </c>
      <c r="V1454" s="39" t="str">
        <f t="shared" si="326"/>
        <v>&lt;30 days</v>
      </c>
      <c r="W1454" s="39">
        <f t="shared" si="319"/>
        <v>3</v>
      </c>
      <c r="X1454" s="135" t="str">
        <f t="shared" si="320"/>
        <v>C</v>
      </c>
      <c r="Y1454" s="39">
        <f t="shared" si="327"/>
        <v>21</v>
      </c>
      <c r="Z1454" s="39">
        <f t="shared" si="328"/>
        <v>0</v>
      </c>
      <c r="AA1454" s="119"/>
    </row>
    <row r="1455" spans="1:27" x14ac:dyDescent="0.25">
      <c r="A1455" s="34" t="s">
        <v>3430</v>
      </c>
      <c r="B1455" s="36" t="s">
        <v>1909</v>
      </c>
      <c r="C1455" s="166" t="s">
        <v>197</v>
      </c>
      <c r="D1455" s="166">
        <v>212</v>
      </c>
      <c r="E1455" s="166" t="s">
        <v>3599</v>
      </c>
      <c r="F1455" s="167" t="s">
        <v>3599</v>
      </c>
      <c r="G1455" s="36" t="s">
        <v>249</v>
      </c>
      <c r="H1455" s="36" t="s">
        <v>249</v>
      </c>
      <c r="I1455" s="186" t="s">
        <v>197</v>
      </c>
      <c r="J1455" s="168">
        <v>54</v>
      </c>
      <c r="K1455" s="133">
        <v>0</v>
      </c>
      <c r="L1455" s="150">
        <v>35</v>
      </c>
      <c r="M1455" s="133">
        <v>0</v>
      </c>
      <c r="N1455" s="133">
        <v>0</v>
      </c>
      <c r="O1455" s="130">
        <v>3015</v>
      </c>
      <c r="P1455" s="37">
        <f t="shared" si="329"/>
        <v>1890</v>
      </c>
      <c r="Q1455" s="38">
        <f t="shared" si="321"/>
        <v>0.36318407960199001</v>
      </c>
      <c r="R1455" s="35">
        <f t="shared" si="322"/>
        <v>0</v>
      </c>
      <c r="S1455" s="35">
        <f t="shared" si="323"/>
        <v>0</v>
      </c>
      <c r="T1455" s="139">
        <f t="shared" si="324"/>
        <v>0</v>
      </c>
      <c r="U1455" s="35">
        <f t="shared" si="325"/>
        <v>105525</v>
      </c>
      <c r="V1455" s="39" t="str">
        <f t="shared" si="326"/>
        <v>&lt;15 days</v>
      </c>
      <c r="W1455" s="39">
        <f t="shared" si="319"/>
        <v>2</v>
      </c>
      <c r="X1455" s="135" t="str">
        <f t="shared" si="320"/>
        <v>B</v>
      </c>
      <c r="Y1455" s="39">
        <f t="shared" si="327"/>
        <v>14</v>
      </c>
      <c r="Z1455" s="39">
        <f t="shared" si="328"/>
        <v>0</v>
      </c>
      <c r="AA1455" s="119"/>
    </row>
    <row r="1456" spans="1:27" x14ac:dyDescent="0.25">
      <c r="A1456" s="34" t="s">
        <v>3431</v>
      </c>
      <c r="B1456" s="36" t="s">
        <v>1975</v>
      </c>
      <c r="C1456" s="166" t="s">
        <v>197</v>
      </c>
      <c r="D1456" s="166">
        <v>212</v>
      </c>
      <c r="E1456" s="166" t="s">
        <v>3599</v>
      </c>
      <c r="F1456" s="167" t="s">
        <v>3599</v>
      </c>
      <c r="G1456" s="36" t="s">
        <v>249</v>
      </c>
      <c r="H1456" s="36" t="s">
        <v>249</v>
      </c>
      <c r="I1456" s="186" t="s">
        <v>197</v>
      </c>
      <c r="J1456" s="168">
        <v>54</v>
      </c>
      <c r="K1456" s="133">
        <v>0</v>
      </c>
      <c r="L1456" s="150">
        <v>159</v>
      </c>
      <c r="M1456" s="133">
        <v>0</v>
      </c>
      <c r="N1456" s="133">
        <v>0</v>
      </c>
      <c r="O1456" s="130">
        <v>3022</v>
      </c>
      <c r="P1456" s="37">
        <f t="shared" si="329"/>
        <v>8586</v>
      </c>
      <c r="Q1456" s="38">
        <f t="shared" si="321"/>
        <v>6.5221707478491062</v>
      </c>
      <c r="R1456" s="35">
        <f t="shared" si="322"/>
        <v>0</v>
      </c>
      <c r="S1456" s="35">
        <f t="shared" si="323"/>
        <v>0</v>
      </c>
      <c r="T1456" s="139">
        <f t="shared" si="324"/>
        <v>0</v>
      </c>
      <c r="U1456" s="35">
        <f t="shared" si="325"/>
        <v>480498</v>
      </c>
      <c r="V1456" s="39" t="str">
        <f t="shared" si="326"/>
        <v>&lt;15 days</v>
      </c>
      <c r="W1456" s="39">
        <f t="shared" si="319"/>
        <v>1</v>
      </c>
      <c r="X1456" s="135" t="str">
        <f t="shared" si="320"/>
        <v>A</v>
      </c>
      <c r="Y1456" s="39">
        <f t="shared" si="327"/>
        <v>7</v>
      </c>
      <c r="Z1456" s="39">
        <f t="shared" si="328"/>
        <v>0</v>
      </c>
      <c r="AA1456" s="119"/>
    </row>
    <row r="1457" spans="1:27" x14ac:dyDescent="0.25">
      <c r="A1457" s="34" t="s">
        <v>3432</v>
      </c>
      <c r="B1457" s="36" t="s">
        <v>1976</v>
      </c>
      <c r="C1457" s="166" t="s">
        <v>197</v>
      </c>
      <c r="D1457" s="166">
        <v>212</v>
      </c>
      <c r="E1457" s="166" t="s">
        <v>3599</v>
      </c>
      <c r="F1457" s="167" t="s">
        <v>3599</v>
      </c>
      <c r="G1457" s="36" t="s">
        <v>249</v>
      </c>
      <c r="H1457" s="36" t="s">
        <v>249</v>
      </c>
      <c r="I1457" s="186" t="s">
        <v>197</v>
      </c>
      <c r="J1457" s="168">
        <v>7</v>
      </c>
      <c r="K1457" s="133">
        <v>0</v>
      </c>
      <c r="L1457" s="150">
        <v>5.27</v>
      </c>
      <c r="M1457" s="133">
        <v>0</v>
      </c>
      <c r="N1457" s="133">
        <v>0</v>
      </c>
      <c r="O1457" s="130">
        <v>950</v>
      </c>
      <c r="P1457" s="37">
        <f t="shared" si="329"/>
        <v>36.89</v>
      </c>
      <c r="Q1457" s="38">
        <f t="shared" si="321"/>
        <v>20.747368421052631</v>
      </c>
      <c r="R1457" s="35">
        <f t="shared" si="322"/>
        <v>0</v>
      </c>
      <c r="S1457" s="35">
        <f t="shared" si="323"/>
        <v>0</v>
      </c>
      <c r="T1457" s="139">
        <f t="shared" si="324"/>
        <v>0</v>
      </c>
      <c r="U1457" s="35">
        <f t="shared" si="325"/>
        <v>5006.5</v>
      </c>
      <c r="V1457" s="39" t="str">
        <f t="shared" si="326"/>
        <v>&lt;30 days</v>
      </c>
      <c r="W1457" s="39">
        <f t="shared" si="319"/>
        <v>3</v>
      </c>
      <c r="X1457" s="135" t="str">
        <f t="shared" si="320"/>
        <v>C</v>
      </c>
      <c r="Y1457" s="39">
        <f t="shared" si="327"/>
        <v>21</v>
      </c>
      <c r="Z1457" s="39">
        <f t="shared" si="328"/>
        <v>0</v>
      </c>
      <c r="AA1457" s="119"/>
    </row>
    <row r="1458" spans="1:27" x14ac:dyDescent="0.25">
      <c r="A1458" s="34" t="s">
        <v>3433</v>
      </c>
      <c r="B1458" s="36" t="s">
        <v>1977</v>
      </c>
      <c r="C1458" s="166" t="s">
        <v>1058</v>
      </c>
      <c r="D1458" s="166">
        <v>212</v>
      </c>
      <c r="E1458" s="165" t="s">
        <v>3599</v>
      </c>
      <c r="F1458" s="167" t="s">
        <v>3599</v>
      </c>
      <c r="G1458" s="36" t="s">
        <v>165</v>
      </c>
      <c r="H1458" s="36" t="s">
        <v>235</v>
      </c>
      <c r="I1458" s="186">
        <v>2100</v>
      </c>
      <c r="J1458" s="168">
        <v>11</v>
      </c>
      <c r="K1458" s="133">
        <v>0</v>
      </c>
      <c r="L1458" s="150">
        <v>12.59</v>
      </c>
      <c r="M1458" s="133">
        <v>0</v>
      </c>
      <c r="N1458" s="133">
        <v>0</v>
      </c>
      <c r="O1458" s="130">
        <v>57</v>
      </c>
      <c r="P1458" s="37">
        <f t="shared" si="329"/>
        <v>138.49</v>
      </c>
      <c r="Q1458" s="38">
        <f t="shared" si="321"/>
        <v>44.824561403508767</v>
      </c>
      <c r="R1458" s="35">
        <f t="shared" si="322"/>
        <v>0</v>
      </c>
      <c r="S1458" s="35">
        <f t="shared" si="323"/>
        <v>0</v>
      </c>
      <c r="T1458" s="139">
        <f t="shared" si="324"/>
        <v>0</v>
      </c>
      <c r="U1458" s="35">
        <f t="shared" si="325"/>
        <v>717.63</v>
      </c>
      <c r="V1458" s="39" t="str">
        <f t="shared" si="326"/>
        <v>Order specific</v>
      </c>
      <c r="W1458" s="39" t="str">
        <f t="shared" si="319"/>
        <v>Order specific</v>
      </c>
      <c r="X1458" s="135" t="str">
        <f t="shared" si="320"/>
        <v>C</v>
      </c>
      <c r="Y1458" s="39" t="str">
        <f t="shared" si="327"/>
        <v/>
      </c>
      <c r="Z1458" s="39">
        <f t="shared" si="328"/>
        <v>0</v>
      </c>
      <c r="AA1458" s="119"/>
    </row>
    <row r="1459" spans="1:27" x14ac:dyDescent="0.25">
      <c r="A1459" s="34" t="s">
        <v>3434</v>
      </c>
      <c r="B1459" s="36" t="s">
        <v>1978</v>
      </c>
      <c r="C1459" s="166" t="s">
        <v>243</v>
      </c>
      <c r="D1459" s="166">
        <v>212</v>
      </c>
      <c r="E1459" s="166" t="s">
        <v>3599</v>
      </c>
      <c r="F1459" s="167" t="s">
        <v>3599</v>
      </c>
      <c r="G1459" s="36" t="s">
        <v>244</v>
      </c>
      <c r="H1459" s="36" t="s">
        <v>2370</v>
      </c>
      <c r="I1459" s="186">
        <v>2600</v>
      </c>
      <c r="J1459" s="168">
        <v>237</v>
      </c>
      <c r="K1459" s="133">
        <v>500</v>
      </c>
      <c r="L1459" s="150">
        <v>1.51</v>
      </c>
      <c r="M1459" s="133">
        <v>0</v>
      </c>
      <c r="N1459" s="133">
        <v>100</v>
      </c>
      <c r="O1459" s="130">
        <v>1879</v>
      </c>
      <c r="P1459" s="37">
        <f t="shared" si="329"/>
        <v>357.87</v>
      </c>
      <c r="Q1459" s="38">
        <f t="shared" si="321"/>
        <v>2.1367748802554547</v>
      </c>
      <c r="R1459" s="35">
        <f t="shared" si="322"/>
        <v>0</v>
      </c>
      <c r="S1459" s="35">
        <f t="shared" si="323"/>
        <v>75.5</v>
      </c>
      <c r="T1459" s="139">
        <f t="shared" si="324"/>
        <v>755</v>
      </c>
      <c r="U1459" s="35">
        <f t="shared" si="325"/>
        <v>2837.29</v>
      </c>
      <c r="V1459" s="39" t="str">
        <f t="shared" si="326"/>
        <v>&lt;15 days</v>
      </c>
      <c r="W1459" s="39">
        <f t="shared" si="319"/>
        <v>3</v>
      </c>
      <c r="X1459" s="135" t="str">
        <f t="shared" si="320"/>
        <v>C</v>
      </c>
      <c r="Y1459" s="39">
        <f t="shared" si="327"/>
        <v>21</v>
      </c>
      <c r="Z1459" s="39">
        <f t="shared" si="328"/>
        <v>0</v>
      </c>
      <c r="AA1459" s="119"/>
    </row>
    <row r="1460" spans="1:27" x14ac:dyDescent="0.25">
      <c r="A1460" s="34" t="s">
        <v>3435</v>
      </c>
      <c r="B1460" s="36" t="s">
        <v>1979</v>
      </c>
      <c r="C1460" s="166" t="s">
        <v>243</v>
      </c>
      <c r="D1460" s="166">
        <v>212</v>
      </c>
      <c r="E1460" s="166" t="s">
        <v>3599</v>
      </c>
      <c r="F1460" s="167" t="s">
        <v>3599</v>
      </c>
      <c r="G1460" s="36" t="s">
        <v>244</v>
      </c>
      <c r="H1460" s="36" t="s">
        <v>2370</v>
      </c>
      <c r="I1460" s="186">
        <v>2600</v>
      </c>
      <c r="J1460" s="168">
        <v>62</v>
      </c>
      <c r="K1460" s="133">
        <v>120</v>
      </c>
      <c r="L1460" s="150">
        <v>6.57</v>
      </c>
      <c r="M1460" s="133">
        <v>0</v>
      </c>
      <c r="N1460" s="133">
        <v>40</v>
      </c>
      <c r="O1460" s="130">
        <v>571</v>
      </c>
      <c r="P1460" s="37">
        <f t="shared" si="329"/>
        <v>407.34000000000003</v>
      </c>
      <c r="Q1460" s="38">
        <f t="shared" si="321"/>
        <v>151.49737302977232</v>
      </c>
      <c r="R1460" s="35">
        <f t="shared" si="322"/>
        <v>0</v>
      </c>
      <c r="S1460" s="35">
        <f t="shared" si="323"/>
        <v>131.4</v>
      </c>
      <c r="T1460" s="139">
        <f t="shared" si="324"/>
        <v>788.40000000000009</v>
      </c>
      <c r="U1460" s="35">
        <f t="shared" si="325"/>
        <v>3751.4700000000003</v>
      </c>
      <c r="V1460" s="39" t="str">
        <f t="shared" si="326"/>
        <v>&gt;90 days</v>
      </c>
      <c r="W1460" s="39">
        <f t="shared" si="319"/>
        <v>3</v>
      </c>
      <c r="X1460" s="135" t="str">
        <f t="shared" si="320"/>
        <v>C</v>
      </c>
      <c r="Y1460" s="39">
        <f t="shared" si="327"/>
        <v>21</v>
      </c>
      <c r="Z1460" s="39">
        <f t="shared" si="328"/>
        <v>231.57819341772154</v>
      </c>
      <c r="AA1460" s="119"/>
    </row>
    <row r="1461" spans="1:27" x14ac:dyDescent="0.25">
      <c r="A1461" s="34" t="s">
        <v>3436</v>
      </c>
      <c r="B1461" s="36" t="s">
        <v>1980</v>
      </c>
      <c r="C1461" s="166" t="s">
        <v>243</v>
      </c>
      <c r="D1461" s="166">
        <v>212</v>
      </c>
      <c r="E1461" s="166" t="s">
        <v>3599</v>
      </c>
      <c r="F1461" s="167" t="s">
        <v>3599</v>
      </c>
      <c r="G1461" s="36" t="s">
        <v>244</v>
      </c>
      <c r="H1461" s="36" t="s">
        <v>2370</v>
      </c>
      <c r="I1461" s="186">
        <v>2600</v>
      </c>
      <c r="J1461" s="168">
        <v>112</v>
      </c>
      <c r="K1461" s="133">
        <v>120</v>
      </c>
      <c r="L1461" s="150">
        <v>5.12</v>
      </c>
      <c r="M1461" s="133">
        <v>0</v>
      </c>
      <c r="N1461" s="133">
        <v>40</v>
      </c>
      <c r="O1461" s="130">
        <v>571</v>
      </c>
      <c r="P1461" s="37">
        <f t="shared" si="329"/>
        <v>573.44000000000005</v>
      </c>
      <c r="Q1461" s="38">
        <f t="shared" si="321"/>
        <v>39.632224168126093</v>
      </c>
      <c r="R1461" s="35">
        <f t="shared" si="322"/>
        <v>0</v>
      </c>
      <c r="S1461" s="35">
        <f t="shared" si="323"/>
        <v>102.4</v>
      </c>
      <c r="T1461" s="139">
        <f t="shared" si="324"/>
        <v>614.4</v>
      </c>
      <c r="U1461" s="35">
        <f t="shared" si="325"/>
        <v>2923.52</v>
      </c>
      <c r="V1461" s="39" t="str">
        <f t="shared" si="326"/>
        <v>&lt;90 days</v>
      </c>
      <c r="W1461" s="39">
        <f t="shared" si="319"/>
        <v>3</v>
      </c>
      <c r="X1461" s="135" t="str">
        <f t="shared" si="320"/>
        <v>C</v>
      </c>
      <c r="Y1461" s="39">
        <f t="shared" si="327"/>
        <v>21</v>
      </c>
      <c r="Z1461" s="39">
        <f t="shared" si="328"/>
        <v>177.92958840477246</v>
      </c>
      <c r="AA1461" s="119"/>
    </row>
    <row r="1462" spans="1:27" x14ac:dyDescent="0.25">
      <c r="A1462" s="34" t="s">
        <v>3437</v>
      </c>
      <c r="B1462" s="36" t="s">
        <v>1981</v>
      </c>
      <c r="C1462" s="166" t="s">
        <v>243</v>
      </c>
      <c r="D1462" s="166">
        <v>212</v>
      </c>
      <c r="E1462" s="166" t="s">
        <v>3599</v>
      </c>
      <c r="F1462" s="167" t="s">
        <v>3599</v>
      </c>
      <c r="G1462" s="36" t="s">
        <v>244</v>
      </c>
      <c r="H1462" s="36" t="s">
        <v>2370</v>
      </c>
      <c r="I1462" s="186">
        <v>2600</v>
      </c>
      <c r="J1462" s="168">
        <v>106</v>
      </c>
      <c r="K1462" s="133">
        <v>120</v>
      </c>
      <c r="L1462" s="150">
        <v>1.64</v>
      </c>
      <c r="M1462" s="133">
        <v>0</v>
      </c>
      <c r="N1462" s="133">
        <v>40</v>
      </c>
      <c r="O1462" s="130">
        <v>1007</v>
      </c>
      <c r="P1462" s="37">
        <f t="shared" si="329"/>
        <v>173.84</v>
      </c>
      <c r="Q1462" s="38">
        <f t="shared" si="321"/>
        <v>40.595829195630586</v>
      </c>
      <c r="R1462" s="35">
        <f t="shared" si="322"/>
        <v>0</v>
      </c>
      <c r="S1462" s="35">
        <f t="shared" si="323"/>
        <v>32.799999999999997</v>
      </c>
      <c r="T1462" s="139">
        <f t="shared" si="324"/>
        <v>196.79999999999998</v>
      </c>
      <c r="U1462" s="35">
        <f t="shared" si="325"/>
        <v>1651.4799999999998</v>
      </c>
      <c r="V1462" s="39" t="str">
        <f t="shared" si="326"/>
        <v>&lt;90 days</v>
      </c>
      <c r="W1462" s="39">
        <f t="shared" si="319"/>
        <v>3</v>
      </c>
      <c r="X1462" s="135" t="str">
        <f t="shared" si="320"/>
        <v>C</v>
      </c>
      <c r="Y1462" s="39">
        <f t="shared" si="327"/>
        <v>21</v>
      </c>
      <c r="Z1462" s="39">
        <f t="shared" si="328"/>
        <v>55.382923561643842</v>
      </c>
      <c r="AA1462" s="119"/>
    </row>
    <row r="1463" spans="1:27" x14ac:dyDescent="0.25">
      <c r="A1463" s="34" t="s">
        <v>3438</v>
      </c>
      <c r="B1463" s="36" t="s">
        <v>1982</v>
      </c>
      <c r="C1463" s="166" t="s">
        <v>197</v>
      </c>
      <c r="D1463" s="166">
        <v>219</v>
      </c>
      <c r="E1463" s="166" t="s">
        <v>3599</v>
      </c>
      <c r="F1463" s="167" t="s">
        <v>3599</v>
      </c>
      <c r="G1463" s="36" t="s">
        <v>249</v>
      </c>
      <c r="H1463" s="36" t="s">
        <v>249</v>
      </c>
      <c r="I1463" s="186" t="s">
        <v>197</v>
      </c>
      <c r="J1463" s="168">
        <v>18</v>
      </c>
      <c r="K1463" s="133">
        <v>0</v>
      </c>
      <c r="L1463" s="150">
        <v>10.119999999999999</v>
      </c>
      <c r="M1463" s="133">
        <v>0</v>
      </c>
      <c r="N1463" s="133">
        <v>0</v>
      </c>
      <c r="O1463" s="130">
        <v>2917</v>
      </c>
      <c r="P1463" s="37">
        <f t="shared" si="329"/>
        <v>182.16</v>
      </c>
      <c r="Q1463" s="38">
        <f t="shared" si="321"/>
        <v>13.263627014055537</v>
      </c>
      <c r="R1463" s="35">
        <f t="shared" si="322"/>
        <v>0</v>
      </c>
      <c r="S1463" s="35">
        <f t="shared" si="323"/>
        <v>0</v>
      </c>
      <c r="T1463" s="139">
        <f t="shared" si="324"/>
        <v>0</v>
      </c>
      <c r="U1463" s="35">
        <f t="shared" si="325"/>
        <v>29520.039999999997</v>
      </c>
      <c r="V1463" s="39" t="str">
        <f t="shared" si="326"/>
        <v>&lt;15 days</v>
      </c>
      <c r="W1463" s="39">
        <f t="shared" si="319"/>
        <v>2</v>
      </c>
      <c r="X1463" s="135" t="str">
        <f t="shared" si="320"/>
        <v>C</v>
      </c>
      <c r="Y1463" s="39">
        <f t="shared" si="327"/>
        <v>14</v>
      </c>
      <c r="Z1463" s="39">
        <f t="shared" si="328"/>
        <v>0</v>
      </c>
      <c r="AA1463" s="119"/>
    </row>
    <row r="1464" spans="1:27" x14ac:dyDescent="0.25">
      <c r="A1464" s="34" t="s">
        <v>3439</v>
      </c>
      <c r="B1464" s="36" t="s">
        <v>1982</v>
      </c>
      <c r="C1464" s="166" t="s">
        <v>1058</v>
      </c>
      <c r="D1464" s="166">
        <v>212</v>
      </c>
      <c r="E1464" s="165" t="s">
        <v>3599</v>
      </c>
      <c r="F1464" s="167" t="s">
        <v>3599</v>
      </c>
      <c r="G1464" s="36" t="s">
        <v>165</v>
      </c>
      <c r="H1464" s="36" t="s">
        <v>235</v>
      </c>
      <c r="I1464" s="186">
        <v>2100</v>
      </c>
      <c r="J1464" s="168">
        <v>105</v>
      </c>
      <c r="K1464" s="133">
        <v>0</v>
      </c>
      <c r="L1464" s="150">
        <v>10.47</v>
      </c>
      <c r="M1464" s="133">
        <v>0</v>
      </c>
      <c r="N1464" s="133">
        <v>0</v>
      </c>
      <c r="O1464" s="130">
        <v>18</v>
      </c>
      <c r="P1464" s="37">
        <f t="shared" si="329"/>
        <v>1099.3500000000001</v>
      </c>
      <c r="Q1464" s="38">
        <f t="shared" si="321"/>
        <v>365</v>
      </c>
      <c r="R1464" s="35">
        <f t="shared" si="322"/>
        <v>0</v>
      </c>
      <c r="S1464" s="35">
        <f t="shared" si="323"/>
        <v>0</v>
      </c>
      <c r="T1464" s="139">
        <f t="shared" si="324"/>
        <v>0</v>
      </c>
      <c r="U1464" s="35">
        <f t="shared" si="325"/>
        <v>188.46</v>
      </c>
      <c r="V1464" s="39" t="str">
        <f t="shared" si="326"/>
        <v>Order specific</v>
      </c>
      <c r="W1464" s="39" t="str">
        <f t="shared" si="319"/>
        <v>Order specific</v>
      </c>
      <c r="X1464" s="135" t="str">
        <f t="shared" si="320"/>
        <v>B</v>
      </c>
      <c r="Y1464" s="39" t="str">
        <f t="shared" si="327"/>
        <v/>
      </c>
      <c r="Z1464" s="39">
        <f t="shared" si="328"/>
        <v>0</v>
      </c>
      <c r="AA1464" s="119"/>
    </row>
    <row r="1465" spans="1:27" x14ac:dyDescent="0.25">
      <c r="A1465" s="34" t="s">
        <v>3440</v>
      </c>
      <c r="B1465" s="36" t="s">
        <v>1983</v>
      </c>
      <c r="C1465" s="166" t="s">
        <v>914</v>
      </c>
      <c r="D1465" s="166">
        <v>217</v>
      </c>
      <c r="E1465" s="165" t="s">
        <v>3599</v>
      </c>
      <c r="F1465" s="167" t="s">
        <v>3599</v>
      </c>
      <c r="G1465" s="36" t="s">
        <v>165</v>
      </c>
      <c r="H1465" s="36" t="s">
        <v>235</v>
      </c>
      <c r="I1465" s="186">
        <v>2100</v>
      </c>
      <c r="J1465" s="168">
        <v>161</v>
      </c>
      <c r="K1465" s="133">
        <v>0</v>
      </c>
      <c r="L1465" s="150">
        <v>10.119999999999999</v>
      </c>
      <c r="M1465" s="133">
        <v>0</v>
      </c>
      <c r="N1465" s="133">
        <v>0</v>
      </c>
      <c r="O1465" s="130">
        <v>132</v>
      </c>
      <c r="P1465" s="37">
        <f t="shared" si="329"/>
        <v>1629.32</v>
      </c>
      <c r="Q1465" s="38">
        <f t="shared" si="321"/>
        <v>290.34090909090907</v>
      </c>
      <c r="R1465" s="35">
        <f t="shared" si="322"/>
        <v>0</v>
      </c>
      <c r="S1465" s="35">
        <f t="shared" si="323"/>
        <v>0</v>
      </c>
      <c r="T1465" s="139">
        <f t="shared" si="324"/>
        <v>0</v>
      </c>
      <c r="U1465" s="35">
        <f t="shared" si="325"/>
        <v>1335.84</v>
      </c>
      <c r="V1465" s="39" t="str">
        <f t="shared" si="326"/>
        <v>Order specific</v>
      </c>
      <c r="W1465" s="39" t="str">
        <f t="shared" si="319"/>
        <v>Order specific</v>
      </c>
      <c r="X1465" s="135" t="str">
        <f t="shared" si="320"/>
        <v>B</v>
      </c>
      <c r="Y1465" s="39" t="str">
        <f t="shared" si="327"/>
        <v/>
      </c>
      <c r="Z1465" s="39">
        <f t="shared" si="328"/>
        <v>0</v>
      </c>
      <c r="AA1465" s="119"/>
    </row>
    <row r="1466" spans="1:27" x14ac:dyDescent="0.25">
      <c r="A1466" s="34" t="s">
        <v>3441</v>
      </c>
      <c r="B1466" s="36" t="s">
        <v>3607</v>
      </c>
      <c r="C1466" s="166" t="s">
        <v>197</v>
      </c>
      <c r="D1466" s="166">
        <v>219</v>
      </c>
      <c r="E1466" s="166" t="s">
        <v>3599</v>
      </c>
      <c r="F1466" s="167" t="s">
        <v>3599</v>
      </c>
      <c r="G1466" s="36" t="s">
        <v>249</v>
      </c>
      <c r="H1466" s="36" t="s">
        <v>249</v>
      </c>
      <c r="I1466" s="186" t="s">
        <v>197</v>
      </c>
      <c r="J1466" s="168">
        <v>12</v>
      </c>
      <c r="K1466" s="133">
        <v>0</v>
      </c>
      <c r="L1466" s="150">
        <v>47.86</v>
      </c>
      <c r="M1466" s="133">
        <v>0</v>
      </c>
      <c r="N1466" s="133">
        <v>0</v>
      </c>
      <c r="O1466" s="130">
        <v>2441</v>
      </c>
      <c r="P1466" s="37">
        <f t="shared" si="329"/>
        <v>574.31999999999994</v>
      </c>
      <c r="Q1466" s="38">
        <f t="shared" si="321"/>
        <v>24.074149938549773</v>
      </c>
      <c r="R1466" s="35">
        <f t="shared" si="322"/>
        <v>0</v>
      </c>
      <c r="S1466" s="35">
        <f t="shared" si="323"/>
        <v>0</v>
      </c>
      <c r="T1466" s="139">
        <f t="shared" si="324"/>
        <v>0</v>
      </c>
      <c r="U1466" s="35">
        <f t="shared" si="325"/>
        <v>116826.26</v>
      </c>
      <c r="V1466" s="39" t="str">
        <f t="shared" si="326"/>
        <v>&lt;30 days</v>
      </c>
      <c r="W1466" s="39">
        <f t="shared" si="319"/>
        <v>2</v>
      </c>
      <c r="X1466" s="135" t="str">
        <f t="shared" si="320"/>
        <v>C</v>
      </c>
      <c r="Y1466" s="39">
        <f t="shared" si="327"/>
        <v>14</v>
      </c>
      <c r="Z1466" s="39">
        <f t="shared" si="328"/>
        <v>158.61904295413936</v>
      </c>
      <c r="AA1466" s="119"/>
    </row>
    <row r="1467" spans="1:27" x14ac:dyDescent="0.25">
      <c r="A1467" s="34" t="s">
        <v>3442</v>
      </c>
      <c r="B1467" s="36" t="s">
        <v>1984</v>
      </c>
      <c r="C1467" s="166" t="s">
        <v>914</v>
      </c>
      <c r="D1467" s="166">
        <v>217</v>
      </c>
      <c r="E1467" s="165" t="s">
        <v>3599</v>
      </c>
      <c r="F1467" s="167" t="s">
        <v>3599</v>
      </c>
      <c r="G1467" s="36" t="s">
        <v>165</v>
      </c>
      <c r="H1467" s="36" t="s">
        <v>235</v>
      </c>
      <c r="I1467" s="186">
        <v>2100</v>
      </c>
      <c r="J1467" s="168">
        <v>4</v>
      </c>
      <c r="K1467" s="133">
        <v>0</v>
      </c>
      <c r="L1467" s="150">
        <v>47.42</v>
      </c>
      <c r="M1467" s="133">
        <v>0</v>
      </c>
      <c r="N1467" s="133">
        <v>0</v>
      </c>
      <c r="O1467" s="130">
        <v>8</v>
      </c>
      <c r="P1467" s="37">
        <f t="shared" si="329"/>
        <v>189.68</v>
      </c>
      <c r="Q1467" s="38">
        <f t="shared" si="321"/>
        <v>547.5</v>
      </c>
      <c r="R1467" s="35">
        <f t="shared" si="322"/>
        <v>0</v>
      </c>
      <c r="S1467" s="35">
        <f t="shared" si="323"/>
        <v>0</v>
      </c>
      <c r="T1467" s="139">
        <f t="shared" si="324"/>
        <v>0</v>
      </c>
      <c r="U1467" s="35">
        <f t="shared" si="325"/>
        <v>379.36</v>
      </c>
      <c r="V1467" s="39" t="str">
        <f t="shared" si="326"/>
        <v>Order specific</v>
      </c>
      <c r="W1467" s="39" t="str">
        <f t="shared" si="319"/>
        <v>Order specific</v>
      </c>
      <c r="X1467" s="135" t="str">
        <f t="shared" si="320"/>
        <v>C</v>
      </c>
      <c r="Y1467" s="39" t="str">
        <f t="shared" si="327"/>
        <v/>
      </c>
      <c r="Z1467" s="39">
        <f t="shared" si="328"/>
        <v>0</v>
      </c>
      <c r="AA1467" s="119"/>
    </row>
    <row r="1468" spans="1:27" x14ac:dyDescent="0.25">
      <c r="A1468" s="34" t="s">
        <v>3443</v>
      </c>
      <c r="B1468" s="36" t="s">
        <v>1985</v>
      </c>
      <c r="C1468" s="166" t="s">
        <v>914</v>
      </c>
      <c r="D1468" s="166">
        <v>219</v>
      </c>
      <c r="E1468" s="165" t="s">
        <v>3599</v>
      </c>
      <c r="F1468" s="167" t="s">
        <v>3599</v>
      </c>
      <c r="G1468" s="36" t="s">
        <v>165</v>
      </c>
      <c r="H1468" s="36" t="s">
        <v>235</v>
      </c>
      <c r="I1468" s="186">
        <v>2100</v>
      </c>
      <c r="J1468" s="168">
        <v>8</v>
      </c>
      <c r="K1468" s="133">
        <v>0</v>
      </c>
      <c r="L1468" s="150">
        <v>47.86</v>
      </c>
      <c r="M1468" s="133">
        <v>0</v>
      </c>
      <c r="N1468" s="133">
        <v>0</v>
      </c>
      <c r="O1468" s="130">
        <v>40</v>
      </c>
      <c r="P1468" s="37">
        <f t="shared" si="329"/>
        <v>382.88</v>
      </c>
      <c r="Q1468" s="38">
        <f t="shared" si="321"/>
        <v>36.5</v>
      </c>
      <c r="R1468" s="35">
        <f t="shared" si="322"/>
        <v>0</v>
      </c>
      <c r="S1468" s="35">
        <f t="shared" si="323"/>
        <v>0</v>
      </c>
      <c r="T1468" s="139">
        <f t="shared" si="324"/>
        <v>0</v>
      </c>
      <c r="U1468" s="35">
        <f t="shared" si="325"/>
        <v>1914.4</v>
      </c>
      <c r="V1468" s="39" t="str">
        <f t="shared" si="326"/>
        <v>Order specific</v>
      </c>
      <c r="W1468" s="39" t="str">
        <f t="shared" si="319"/>
        <v>Order specific</v>
      </c>
      <c r="X1468" s="135" t="str">
        <f t="shared" si="320"/>
        <v>C</v>
      </c>
      <c r="Y1468" s="39" t="str">
        <f t="shared" si="327"/>
        <v/>
      </c>
      <c r="Z1468" s="39">
        <f t="shared" si="328"/>
        <v>0</v>
      </c>
      <c r="AA1468" s="119"/>
    </row>
    <row r="1469" spans="1:27" x14ac:dyDescent="0.25">
      <c r="A1469" s="34" t="s">
        <v>3444</v>
      </c>
      <c r="B1469" s="36" t="s">
        <v>1986</v>
      </c>
      <c r="C1469" s="166" t="s">
        <v>1058</v>
      </c>
      <c r="D1469" s="166">
        <v>219</v>
      </c>
      <c r="E1469" s="165" t="s">
        <v>3599</v>
      </c>
      <c r="F1469" s="167" t="s">
        <v>3599</v>
      </c>
      <c r="G1469" s="36" t="s">
        <v>165</v>
      </c>
      <c r="H1469" s="36" t="s">
        <v>235</v>
      </c>
      <c r="I1469" s="186">
        <v>2100</v>
      </c>
      <c r="J1469" s="168">
        <v>43</v>
      </c>
      <c r="K1469" s="133">
        <v>3</v>
      </c>
      <c r="L1469" s="150">
        <v>47.86</v>
      </c>
      <c r="M1469" s="133">
        <v>0</v>
      </c>
      <c r="N1469" s="133">
        <v>0</v>
      </c>
      <c r="O1469" s="130">
        <v>61</v>
      </c>
      <c r="P1469" s="37">
        <f t="shared" si="329"/>
        <v>2057.98</v>
      </c>
      <c r="Q1469" s="38">
        <f t="shared" si="321"/>
        <v>47.868852459016395</v>
      </c>
      <c r="R1469" s="35">
        <f t="shared" si="322"/>
        <v>0</v>
      </c>
      <c r="S1469" s="35">
        <f t="shared" si="323"/>
        <v>0</v>
      </c>
      <c r="T1469" s="139">
        <f t="shared" si="324"/>
        <v>143.57999999999998</v>
      </c>
      <c r="U1469" s="35">
        <f t="shared" si="325"/>
        <v>2919.46</v>
      </c>
      <c r="V1469" s="39" t="str">
        <f t="shared" si="326"/>
        <v>Order specific</v>
      </c>
      <c r="W1469" s="39" t="str">
        <f t="shared" si="319"/>
        <v>Order specific</v>
      </c>
      <c r="X1469" s="135" t="str">
        <f t="shared" si="320"/>
        <v>B</v>
      </c>
      <c r="Y1469" s="39" t="str">
        <f t="shared" si="327"/>
        <v/>
      </c>
      <c r="Z1469" s="39">
        <f t="shared" si="328"/>
        <v>0</v>
      </c>
      <c r="AA1469" s="119"/>
    </row>
    <row r="1470" spans="1:27" x14ac:dyDescent="0.25">
      <c r="A1470" s="34" t="s">
        <v>3445</v>
      </c>
      <c r="B1470" s="36" t="s">
        <v>1987</v>
      </c>
      <c r="C1470" s="166" t="s">
        <v>914</v>
      </c>
      <c r="D1470" s="166">
        <v>202</v>
      </c>
      <c r="E1470" s="165" t="s">
        <v>3599</v>
      </c>
      <c r="F1470" s="167" t="s">
        <v>3599</v>
      </c>
      <c r="G1470" s="36" t="s">
        <v>165</v>
      </c>
      <c r="H1470" s="36" t="s">
        <v>235</v>
      </c>
      <c r="I1470" s="186">
        <v>2100</v>
      </c>
      <c r="J1470" s="168">
        <v>30</v>
      </c>
      <c r="K1470" s="133">
        <v>36</v>
      </c>
      <c r="L1470" s="150">
        <v>296</v>
      </c>
      <c r="M1470" s="133">
        <v>0</v>
      </c>
      <c r="N1470" s="133">
        <v>0</v>
      </c>
      <c r="O1470" s="130">
        <v>20</v>
      </c>
      <c r="P1470" s="37">
        <f t="shared" si="329"/>
        <v>8880</v>
      </c>
      <c r="Q1470" s="38">
        <f t="shared" si="321"/>
        <v>784.75</v>
      </c>
      <c r="R1470" s="35">
        <f t="shared" si="322"/>
        <v>0</v>
      </c>
      <c r="S1470" s="35">
        <f t="shared" si="323"/>
        <v>0</v>
      </c>
      <c r="T1470" s="139">
        <f t="shared" si="324"/>
        <v>10656</v>
      </c>
      <c r="U1470" s="35">
        <f t="shared" si="325"/>
        <v>5920</v>
      </c>
      <c r="V1470" s="39" t="str">
        <f t="shared" si="326"/>
        <v>Order specific</v>
      </c>
      <c r="W1470" s="39" t="str">
        <f t="shared" si="319"/>
        <v>Order specific</v>
      </c>
      <c r="X1470" s="135" t="str">
        <f t="shared" si="320"/>
        <v>A</v>
      </c>
      <c r="Y1470" s="39" t="str">
        <f t="shared" si="327"/>
        <v/>
      </c>
      <c r="Z1470" s="39">
        <f t="shared" si="328"/>
        <v>0</v>
      </c>
      <c r="AA1470" s="119"/>
    </row>
    <row r="1471" spans="1:27" x14ac:dyDescent="0.25">
      <c r="A1471" s="34" t="s">
        <v>3446</v>
      </c>
      <c r="B1471" s="36" t="s">
        <v>1988</v>
      </c>
      <c r="C1471" s="166" t="s">
        <v>914</v>
      </c>
      <c r="D1471" s="166">
        <v>202</v>
      </c>
      <c r="E1471" s="165" t="s">
        <v>3599</v>
      </c>
      <c r="F1471" s="167" t="s">
        <v>3599</v>
      </c>
      <c r="G1471" s="36" t="s">
        <v>165</v>
      </c>
      <c r="H1471" s="36" t="s">
        <v>235</v>
      </c>
      <c r="I1471" s="186">
        <v>2100</v>
      </c>
      <c r="J1471" s="168">
        <v>40</v>
      </c>
      <c r="K1471" s="133">
        <v>0</v>
      </c>
      <c r="L1471" s="150">
        <v>296</v>
      </c>
      <c r="M1471" s="133">
        <v>0</v>
      </c>
      <c r="N1471" s="133">
        <v>0</v>
      </c>
      <c r="O1471" s="130">
        <v>24</v>
      </c>
      <c r="P1471" s="37">
        <f t="shared" si="329"/>
        <v>11840</v>
      </c>
      <c r="Q1471" s="38">
        <f t="shared" si="321"/>
        <v>456.25</v>
      </c>
      <c r="R1471" s="35">
        <f t="shared" si="322"/>
        <v>0</v>
      </c>
      <c r="S1471" s="35">
        <f t="shared" si="323"/>
        <v>0</v>
      </c>
      <c r="T1471" s="139">
        <f t="shared" si="324"/>
        <v>0</v>
      </c>
      <c r="U1471" s="35">
        <f t="shared" si="325"/>
        <v>7104</v>
      </c>
      <c r="V1471" s="39" t="str">
        <f t="shared" si="326"/>
        <v>Order specific</v>
      </c>
      <c r="W1471" s="39" t="str">
        <f t="shared" si="319"/>
        <v>Order specific</v>
      </c>
      <c r="X1471" s="135" t="str">
        <f t="shared" si="320"/>
        <v>A</v>
      </c>
      <c r="Y1471" s="39" t="str">
        <f t="shared" si="327"/>
        <v/>
      </c>
      <c r="Z1471" s="39">
        <f t="shared" si="328"/>
        <v>0</v>
      </c>
      <c r="AA1471" s="119"/>
    </row>
    <row r="1472" spans="1:27" x14ac:dyDescent="0.25">
      <c r="A1472" s="34" t="s">
        <v>3447</v>
      </c>
      <c r="B1472" s="36" t="s">
        <v>1989</v>
      </c>
      <c r="C1472" s="166" t="s">
        <v>914</v>
      </c>
      <c r="D1472" s="166">
        <v>202</v>
      </c>
      <c r="E1472" s="165" t="s">
        <v>3599</v>
      </c>
      <c r="F1472" s="167" t="s">
        <v>3599</v>
      </c>
      <c r="G1472" s="36" t="s">
        <v>165</v>
      </c>
      <c r="H1472" s="36" t="s">
        <v>235</v>
      </c>
      <c r="I1472" s="186">
        <v>2100</v>
      </c>
      <c r="J1472" s="168">
        <v>4</v>
      </c>
      <c r="K1472" s="133">
        <v>5</v>
      </c>
      <c r="L1472" s="150">
        <v>296</v>
      </c>
      <c r="M1472" s="133">
        <v>0</v>
      </c>
      <c r="N1472" s="133">
        <v>0</v>
      </c>
      <c r="O1472" s="130">
        <v>44</v>
      </c>
      <c r="P1472" s="37">
        <f t="shared" si="329"/>
        <v>1184</v>
      </c>
      <c r="Q1472" s="38">
        <f t="shared" si="321"/>
        <v>331.81818181818181</v>
      </c>
      <c r="R1472" s="35">
        <f t="shared" si="322"/>
        <v>0</v>
      </c>
      <c r="S1472" s="35">
        <f t="shared" si="323"/>
        <v>0</v>
      </c>
      <c r="T1472" s="139">
        <f t="shared" si="324"/>
        <v>1480</v>
      </c>
      <c r="U1472" s="35">
        <f t="shared" si="325"/>
        <v>13024</v>
      </c>
      <c r="V1472" s="39" t="str">
        <f t="shared" si="326"/>
        <v>Order specific</v>
      </c>
      <c r="W1472" s="39" t="str">
        <f t="shared" si="319"/>
        <v>Order specific</v>
      </c>
      <c r="X1472" s="135" t="str">
        <f t="shared" si="320"/>
        <v>B</v>
      </c>
      <c r="Y1472" s="39" t="str">
        <f t="shared" si="327"/>
        <v/>
      </c>
      <c r="Z1472" s="39">
        <f t="shared" si="328"/>
        <v>0</v>
      </c>
      <c r="AA1472" s="119"/>
    </row>
    <row r="1473" spans="1:27" x14ac:dyDescent="0.25">
      <c r="A1473" s="34" t="s">
        <v>3448</v>
      </c>
      <c r="B1473" s="36" t="s">
        <v>1990</v>
      </c>
      <c r="C1473" s="166" t="s">
        <v>914</v>
      </c>
      <c r="D1473" s="166">
        <v>217</v>
      </c>
      <c r="E1473" s="165" t="s">
        <v>3599</v>
      </c>
      <c r="F1473" s="167" t="s">
        <v>3599</v>
      </c>
      <c r="G1473" s="36" t="s">
        <v>165</v>
      </c>
      <c r="H1473" s="36" t="s">
        <v>235</v>
      </c>
      <c r="I1473" s="186">
        <v>2100</v>
      </c>
      <c r="J1473" s="168">
        <v>3</v>
      </c>
      <c r="K1473" s="133">
        <v>0</v>
      </c>
      <c r="L1473" s="150">
        <v>47.86</v>
      </c>
      <c r="M1473" s="133">
        <v>0</v>
      </c>
      <c r="N1473" s="133">
        <v>0</v>
      </c>
      <c r="O1473" s="130">
        <v>0</v>
      </c>
      <c r="P1473" s="37">
        <f t="shared" si="329"/>
        <v>143.57999999999998</v>
      </c>
      <c r="Q1473" s="38" t="str">
        <f t="shared" si="321"/>
        <v/>
      </c>
      <c r="R1473" s="35">
        <f t="shared" si="322"/>
        <v>0</v>
      </c>
      <c r="S1473" s="35">
        <f t="shared" si="323"/>
        <v>0</v>
      </c>
      <c r="T1473" s="139">
        <f t="shared" si="324"/>
        <v>0</v>
      </c>
      <c r="U1473" s="35">
        <f t="shared" si="325"/>
        <v>0</v>
      </c>
      <c r="V1473" s="39" t="str">
        <f t="shared" si="326"/>
        <v>Order specific</v>
      </c>
      <c r="W1473" s="39" t="str">
        <f t="shared" si="319"/>
        <v>Order specific</v>
      </c>
      <c r="X1473" s="135" t="str">
        <f t="shared" si="320"/>
        <v>C</v>
      </c>
      <c r="Y1473" s="39" t="str">
        <f t="shared" si="327"/>
        <v/>
      </c>
      <c r="Z1473" s="39">
        <f t="shared" si="328"/>
        <v>0</v>
      </c>
      <c r="AA1473" s="119"/>
    </row>
    <row r="1474" spans="1:27" x14ac:dyDescent="0.25">
      <c r="A1474" s="34" t="s">
        <v>3449</v>
      </c>
      <c r="B1474" s="36" t="s">
        <v>1991</v>
      </c>
      <c r="C1474" s="166" t="s">
        <v>197</v>
      </c>
      <c r="D1474" s="166">
        <v>212</v>
      </c>
      <c r="E1474" s="166" t="s">
        <v>3599</v>
      </c>
      <c r="F1474" s="167" t="s">
        <v>3599</v>
      </c>
      <c r="G1474" s="36" t="s">
        <v>249</v>
      </c>
      <c r="H1474" s="36" t="s">
        <v>249</v>
      </c>
      <c r="I1474" s="186" t="s">
        <v>197</v>
      </c>
      <c r="J1474" s="168">
        <v>54</v>
      </c>
      <c r="K1474" s="133">
        <v>0</v>
      </c>
      <c r="L1474" s="150">
        <v>6.21</v>
      </c>
      <c r="M1474" s="133">
        <v>0</v>
      </c>
      <c r="N1474" s="133">
        <v>0</v>
      </c>
      <c r="O1474" s="130">
        <v>3014</v>
      </c>
      <c r="P1474" s="37">
        <f t="shared" si="329"/>
        <v>335.34</v>
      </c>
      <c r="Q1474" s="38">
        <f t="shared" si="321"/>
        <v>0.36330457863304583</v>
      </c>
      <c r="R1474" s="35">
        <f t="shared" si="322"/>
        <v>0</v>
      </c>
      <c r="S1474" s="35">
        <f t="shared" si="323"/>
        <v>0</v>
      </c>
      <c r="T1474" s="139">
        <f t="shared" si="324"/>
        <v>0</v>
      </c>
      <c r="U1474" s="35">
        <f t="shared" si="325"/>
        <v>18716.939999999999</v>
      </c>
      <c r="V1474" s="39" t="str">
        <f t="shared" si="326"/>
        <v>&lt;15 days</v>
      </c>
      <c r="W1474" s="39">
        <f t="shared" ref="W1474:W1537" si="330">IF(G1474="Order specific",G1474,IF(U1474=0,4,IF(U1474&gt;PERCENTILE(U:U,0.9),1,IF(U1474&gt;PERCENTILE(U:U,0.6),2,3))))</f>
        <v>2</v>
      </c>
      <c r="X1474" s="135" t="str">
        <f t="shared" ref="X1474:X1537" si="331">IF(P1474=0,"D",IF(P1474&gt;PERCENTILE(P:P,0.9),"A",IF(P1474&gt;PERCENTILE(P:P,0.6),"B","C")))</f>
        <v>C</v>
      </c>
      <c r="Y1474" s="39">
        <f t="shared" si="327"/>
        <v>14</v>
      </c>
      <c r="Z1474" s="39">
        <f t="shared" si="328"/>
        <v>0</v>
      </c>
      <c r="AA1474" s="119"/>
    </row>
    <row r="1475" spans="1:27" x14ac:dyDescent="0.25">
      <c r="A1475" s="34" t="s">
        <v>3450</v>
      </c>
      <c r="B1475" s="36" t="s">
        <v>1992</v>
      </c>
      <c r="C1475" s="166" t="s">
        <v>197</v>
      </c>
      <c r="D1475" s="166">
        <v>212</v>
      </c>
      <c r="E1475" s="166" t="s">
        <v>3599</v>
      </c>
      <c r="F1475" s="167" t="s">
        <v>3599</v>
      </c>
      <c r="G1475" s="36" t="s">
        <v>249</v>
      </c>
      <c r="H1475" s="36" t="s">
        <v>249</v>
      </c>
      <c r="I1475" s="186" t="s">
        <v>197</v>
      </c>
      <c r="J1475" s="168">
        <v>54</v>
      </c>
      <c r="K1475" s="133">
        <v>0</v>
      </c>
      <c r="L1475" s="150">
        <v>4.41</v>
      </c>
      <c r="M1475" s="133">
        <v>0</v>
      </c>
      <c r="N1475" s="133">
        <v>0</v>
      </c>
      <c r="O1475" s="130">
        <v>3021</v>
      </c>
      <c r="P1475" s="37">
        <f t="shared" si="329"/>
        <v>238.14000000000001</v>
      </c>
      <c r="Q1475" s="38">
        <f t="shared" si="321"/>
        <v>6.5243296921549163</v>
      </c>
      <c r="R1475" s="35">
        <f t="shared" si="322"/>
        <v>0</v>
      </c>
      <c r="S1475" s="35">
        <f t="shared" si="323"/>
        <v>0</v>
      </c>
      <c r="T1475" s="139">
        <f t="shared" si="324"/>
        <v>0</v>
      </c>
      <c r="U1475" s="35">
        <f t="shared" si="325"/>
        <v>13322.61</v>
      </c>
      <c r="V1475" s="39" t="str">
        <f t="shared" si="326"/>
        <v>&lt;15 days</v>
      </c>
      <c r="W1475" s="39">
        <f t="shared" si="330"/>
        <v>2</v>
      </c>
      <c r="X1475" s="135" t="str">
        <f t="shared" si="331"/>
        <v>C</v>
      </c>
      <c r="Y1475" s="39">
        <f t="shared" si="327"/>
        <v>14</v>
      </c>
      <c r="Z1475" s="39">
        <f t="shared" si="328"/>
        <v>0</v>
      </c>
      <c r="AA1475" s="119"/>
    </row>
    <row r="1476" spans="1:27" x14ac:dyDescent="0.25">
      <c r="A1476" s="34" t="s">
        <v>3451</v>
      </c>
      <c r="B1476" s="36" t="s">
        <v>1993</v>
      </c>
      <c r="C1476" s="166" t="s">
        <v>197</v>
      </c>
      <c r="D1476" s="166">
        <v>212</v>
      </c>
      <c r="E1476" s="166" t="s">
        <v>3599</v>
      </c>
      <c r="F1476" s="167" t="s">
        <v>3599</v>
      </c>
      <c r="G1476" s="36" t="s">
        <v>249</v>
      </c>
      <c r="H1476" s="36" t="s">
        <v>249</v>
      </c>
      <c r="I1476" s="186" t="s">
        <v>197</v>
      </c>
      <c r="J1476" s="168">
        <v>108</v>
      </c>
      <c r="K1476" s="133">
        <v>0</v>
      </c>
      <c r="L1476" s="150">
        <v>4.72</v>
      </c>
      <c r="M1476" s="133">
        <v>0</v>
      </c>
      <c r="N1476" s="133">
        <v>0</v>
      </c>
      <c r="O1476" s="130">
        <v>6042</v>
      </c>
      <c r="P1476" s="37">
        <f t="shared" si="329"/>
        <v>509.76</v>
      </c>
      <c r="Q1476" s="38">
        <f t="shared" si="321"/>
        <v>3.2621648460774582</v>
      </c>
      <c r="R1476" s="35">
        <f t="shared" si="322"/>
        <v>0</v>
      </c>
      <c r="S1476" s="35">
        <f t="shared" si="323"/>
        <v>0</v>
      </c>
      <c r="T1476" s="139">
        <f t="shared" si="324"/>
        <v>0</v>
      </c>
      <c r="U1476" s="35">
        <f t="shared" si="325"/>
        <v>28518.239999999998</v>
      </c>
      <c r="V1476" s="39" t="str">
        <f t="shared" si="326"/>
        <v>&lt;15 days</v>
      </c>
      <c r="W1476" s="39">
        <f t="shared" si="330"/>
        <v>2</v>
      </c>
      <c r="X1476" s="135" t="str">
        <f t="shared" si="331"/>
        <v>C</v>
      </c>
      <c r="Y1476" s="39">
        <f t="shared" si="327"/>
        <v>14</v>
      </c>
      <c r="Z1476" s="39">
        <f t="shared" si="328"/>
        <v>0</v>
      </c>
      <c r="AA1476" s="119"/>
    </row>
    <row r="1477" spans="1:27" x14ac:dyDescent="0.25">
      <c r="A1477" s="34" t="s">
        <v>3452</v>
      </c>
      <c r="B1477" s="36" t="s">
        <v>1994</v>
      </c>
      <c r="C1477" s="166" t="s">
        <v>243</v>
      </c>
      <c r="D1477" s="166">
        <v>212</v>
      </c>
      <c r="E1477" s="166" t="s">
        <v>3599</v>
      </c>
      <c r="F1477" s="167" t="s">
        <v>3599</v>
      </c>
      <c r="G1477" s="36" t="s">
        <v>244</v>
      </c>
      <c r="H1477" s="36" t="s">
        <v>2370</v>
      </c>
      <c r="I1477" s="186">
        <v>2600</v>
      </c>
      <c r="J1477" s="168">
        <v>179</v>
      </c>
      <c r="K1477" s="133">
        <v>360</v>
      </c>
      <c r="L1477" s="150">
        <v>4.7699999999999996</v>
      </c>
      <c r="M1477" s="133">
        <v>0</v>
      </c>
      <c r="N1477" s="133">
        <v>120</v>
      </c>
      <c r="O1477" s="130">
        <v>3021</v>
      </c>
      <c r="P1477" s="37">
        <f t="shared" si="329"/>
        <v>853.82999999999993</v>
      </c>
      <c r="Q1477" s="38">
        <f t="shared" si="321"/>
        <v>13.048659384309833</v>
      </c>
      <c r="R1477" s="35">
        <f t="shared" si="322"/>
        <v>0</v>
      </c>
      <c r="S1477" s="35">
        <f t="shared" si="323"/>
        <v>286.2</v>
      </c>
      <c r="T1477" s="139">
        <f t="shared" si="324"/>
        <v>1717.1999999999998</v>
      </c>
      <c r="U1477" s="35">
        <f t="shared" si="325"/>
        <v>14410.169999999998</v>
      </c>
      <c r="V1477" s="39" t="str">
        <f t="shared" si="326"/>
        <v>&lt;15 days</v>
      </c>
      <c r="W1477" s="39">
        <f t="shared" si="330"/>
        <v>2</v>
      </c>
      <c r="X1477" s="135" t="str">
        <f t="shared" si="331"/>
        <v>C</v>
      </c>
      <c r="Y1477" s="39">
        <f t="shared" si="327"/>
        <v>14</v>
      </c>
      <c r="Z1477" s="39">
        <f t="shared" si="328"/>
        <v>0</v>
      </c>
      <c r="AA1477" s="119"/>
    </row>
    <row r="1478" spans="1:27" x14ac:dyDescent="0.25">
      <c r="A1478" s="34" t="s">
        <v>3453</v>
      </c>
      <c r="B1478" s="36" t="s">
        <v>1995</v>
      </c>
      <c r="C1478" s="166" t="s">
        <v>197</v>
      </c>
      <c r="D1478" s="166">
        <v>212</v>
      </c>
      <c r="E1478" s="166" t="s">
        <v>3599</v>
      </c>
      <c r="F1478" s="167" t="s">
        <v>3599</v>
      </c>
      <c r="G1478" s="36" t="s">
        <v>249</v>
      </c>
      <c r="H1478" s="36" t="s">
        <v>249</v>
      </c>
      <c r="I1478" s="186" t="s">
        <v>197</v>
      </c>
      <c r="J1478" s="168">
        <v>7</v>
      </c>
      <c r="K1478" s="133">
        <v>0</v>
      </c>
      <c r="L1478" s="150">
        <v>1.3</v>
      </c>
      <c r="M1478" s="133">
        <v>0</v>
      </c>
      <c r="N1478" s="133">
        <v>0</v>
      </c>
      <c r="O1478" s="130">
        <v>950</v>
      </c>
      <c r="P1478" s="37">
        <f t="shared" si="329"/>
        <v>9.1</v>
      </c>
      <c r="Q1478" s="38">
        <f t="shared" si="321"/>
        <v>68.773684210526312</v>
      </c>
      <c r="R1478" s="35">
        <f t="shared" si="322"/>
        <v>0</v>
      </c>
      <c r="S1478" s="35">
        <f t="shared" si="323"/>
        <v>0</v>
      </c>
      <c r="T1478" s="139">
        <f t="shared" si="324"/>
        <v>0</v>
      </c>
      <c r="U1478" s="35">
        <f t="shared" si="325"/>
        <v>1235</v>
      </c>
      <c r="V1478" s="39" t="str">
        <f t="shared" si="326"/>
        <v>&lt;90 days</v>
      </c>
      <c r="W1478" s="39">
        <f t="shared" si="330"/>
        <v>3</v>
      </c>
      <c r="X1478" s="135" t="str">
        <f t="shared" si="331"/>
        <v>C</v>
      </c>
      <c r="Y1478" s="39">
        <f t="shared" si="327"/>
        <v>21</v>
      </c>
      <c r="Z1478" s="39">
        <f t="shared" si="328"/>
        <v>4.1720717838830641</v>
      </c>
      <c r="AA1478" s="119"/>
    </row>
    <row r="1479" spans="1:27" x14ac:dyDescent="0.25">
      <c r="A1479" s="34" t="s">
        <v>3454</v>
      </c>
      <c r="B1479" s="36" t="s">
        <v>1996</v>
      </c>
      <c r="C1479" s="166" t="s">
        <v>1058</v>
      </c>
      <c r="D1479" s="166">
        <v>212</v>
      </c>
      <c r="E1479" s="165" t="s">
        <v>3599</v>
      </c>
      <c r="F1479" s="167" t="s">
        <v>3599</v>
      </c>
      <c r="G1479" s="36" t="s">
        <v>165</v>
      </c>
      <c r="H1479" s="36" t="s">
        <v>235</v>
      </c>
      <c r="I1479" s="186">
        <v>2100</v>
      </c>
      <c r="J1479" s="168">
        <v>11</v>
      </c>
      <c r="K1479" s="133">
        <v>0</v>
      </c>
      <c r="L1479" s="150">
        <v>2.79</v>
      </c>
      <c r="M1479" s="133">
        <v>0</v>
      </c>
      <c r="N1479" s="133">
        <v>0</v>
      </c>
      <c r="O1479" s="130">
        <v>56</v>
      </c>
      <c r="P1479" s="37">
        <f t="shared" si="329"/>
        <v>30.69</v>
      </c>
      <c r="Q1479" s="38">
        <f t="shared" si="321"/>
        <v>45.625</v>
      </c>
      <c r="R1479" s="35">
        <f t="shared" si="322"/>
        <v>0</v>
      </c>
      <c r="S1479" s="35">
        <f t="shared" si="323"/>
        <v>0</v>
      </c>
      <c r="T1479" s="139">
        <f t="shared" si="324"/>
        <v>0</v>
      </c>
      <c r="U1479" s="35">
        <f t="shared" si="325"/>
        <v>156.24</v>
      </c>
      <c r="V1479" s="39" t="str">
        <f t="shared" si="326"/>
        <v>Order specific</v>
      </c>
      <c r="W1479" s="39" t="str">
        <f t="shared" si="330"/>
        <v>Order specific</v>
      </c>
      <c r="X1479" s="135" t="str">
        <f t="shared" si="331"/>
        <v>C</v>
      </c>
      <c r="Y1479" s="39" t="str">
        <f t="shared" si="327"/>
        <v/>
      </c>
      <c r="Z1479" s="39">
        <f t="shared" si="328"/>
        <v>0</v>
      </c>
      <c r="AA1479" s="119"/>
    </row>
    <row r="1480" spans="1:27" x14ac:dyDescent="0.25">
      <c r="A1480" s="34" t="s">
        <v>3455</v>
      </c>
      <c r="B1480" s="36" t="s">
        <v>1997</v>
      </c>
      <c r="C1480" s="166" t="s">
        <v>197</v>
      </c>
      <c r="D1480" s="166">
        <v>202</v>
      </c>
      <c r="E1480" s="166" t="s">
        <v>3599</v>
      </c>
      <c r="F1480" s="167" t="s">
        <v>3599</v>
      </c>
      <c r="G1480" s="36" t="s">
        <v>249</v>
      </c>
      <c r="H1480" s="36" t="s">
        <v>249</v>
      </c>
      <c r="I1480" s="186" t="s">
        <v>197</v>
      </c>
      <c r="J1480" s="168">
        <v>48</v>
      </c>
      <c r="K1480" s="133">
        <v>0</v>
      </c>
      <c r="L1480" s="150">
        <v>58.5</v>
      </c>
      <c r="M1480" s="133">
        <v>0</v>
      </c>
      <c r="N1480" s="133">
        <v>0</v>
      </c>
      <c r="O1480" s="130">
        <v>1594</v>
      </c>
      <c r="P1480" s="37">
        <f t="shared" si="329"/>
        <v>2808</v>
      </c>
      <c r="Q1480" s="38">
        <f t="shared" si="321"/>
        <v>2.5188205771643664</v>
      </c>
      <c r="R1480" s="35">
        <f t="shared" si="322"/>
        <v>0</v>
      </c>
      <c r="S1480" s="35">
        <f t="shared" si="323"/>
        <v>0</v>
      </c>
      <c r="T1480" s="139">
        <f t="shared" si="324"/>
        <v>0</v>
      </c>
      <c r="U1480" s="35">
        <f t="shared" si="325"/>
        <v>93249</v>
      </c>
      <c r="V1480" s="39" t="str">
        <f t="shared" si="326"/>
        <v>&lt;15 days</v>
      </c>
      <c r="W1480" s="39">
        <f t="shared" si="330"/>
        <v>2</v>
      </c>
      <c r="X1480" s="135" t="str">
        <f t="shared" si="331"/>
        <v>B</v>
      </c>
      <c r="Y1480" s="39">
        <f t="shared" si="327"/>
        <v>14</v>
      </c>
      <c r="Z1480" s="39">
        <f t="shared" si="328"/>
        <v>0</v>
      </c>
      <c r="AA1480" s="119"/>
    </row>
    <row r="1481" spans="1:27" x14ac:dyDescent="0.25">
      <c r="A1481" s="34" t="s">
        <v>3456</v>
      </c>
      <c r="B1481" s="36" t="s">
        <v>1998</v>
      </c>
      <c r="C1481" s="166" t="s">
        <v>197</v>
      </c>
      <c r="D1481" s="166">
        <v>212</v>
      </c>
      <c r="E1481" s="166" t="s">
        <v>3599</v>
      </c>
      <c r="F1481" s="167" t="s">
        <v>3599</v>
      </c>
      <c r="G1481" s="36" t="s">
        <v>249</v>
      </c>
      <c r="H1481" s="36" t="s">
        <v>249</v>
      </c>
      <c r="I1481" s="186" t="s">
        <v>197</v>
      </c>
      <c r="J1481" s="168">
        <v>9</v>
      </c>
      <c r="K1481" s="133">
        <v>0</v>
      </c>
      <c r="L1481" s="150">
        <v>75.52</v>
      </c>
      <c r="M1481" s="133">
        <v>0</v>
      </c>
      <c r="N1481" s="133">
        <v>0</v>
      </c>
      <c r="O1481" s="130">
        <v>215</v>
      </c>
      <c r="P1481" s="37">
        <f t="shared" si="329"/>
        <v>679.68</v>
      </c>
      <c r="Q1481" s="38">
        <f t="shared" si="321"/>
        <v>81.488372093023258</v>
      </c>
      <c r="R1481" s="35">
        <f t="shared" si="322"/>
        <v>0</v>
      </c>
      <c r="S1481" s="35">
        <f t="shared" si="323"/>
        <v>0</v>
      </c>
      <c r="T1481" s="139">
        <f t="shared" si="324"/>
        <v>0</v>
      </c>
      <c r="U1481" s="35">
        <f t="shared" si="325"/>
        <v>16236.8</v>
      </c>
      <c r="V1481" s="39" t="str">
        <f t="shared" si="326"/>
        <v>&lt;90 days</v>
      </c>
      <c r="W1481" s="39">
        <f t="shared" si="330"/>
        <v>2</v>
      </c>
      <c r="X1481" s="135" t="str">
        <f t="shared" si="331"/>
        <v>C</v>
      </c>
      <c r="Y1481" s="39">
        <f t="shared" si="327"/>
        <v>14</v>
      </c>
      <c r="Z1481" s="39">
        <f t="shared" si="328"/>
        <v>371.51960547945203</v>
      </c>
      <c r="AA1481" s="119"/>
    </row>
    <row r="1482" spans="1:27" x14ac:dyDescent="0.25">
      <c r="A1482" s="34" t="s">
        <v>3457</v>
      </c>
      <c r="B1482" s="36" t="s">
        <v>1999</v>
      </c>
      <c r="C1482" s="166" t="s">
        <v>914</v>
      </c>
      <c r="D1482" s="166">
        <v>212</v>
      </c>
      <c r="E1482" s="165" t="s">
        <v>3599</v>
      </c>
      <c r="F1482" s="167" t="s">
        <v>3599</v>
      </c>
      <c r="G1482" s="36" t="s">
        <v>165</v>
      </c>
      <c r="H1482" s="36" t="s">
        <v>235</v>
      </c>
      <c r="I1482" s="186">
        <v>2100</v>
      </c>
      <c r="J1482" s="168">
        <v>5</v>
      </c>
      <c r="K1482" s="133">
        <v>2</v>
      </c>
      <c r="L1482" s="150">
        <v>3581.49</v>
      </c>
      <c r="M1482" s="133">
        <v>0</v>
      </c>
      <c r="N1482" s="133">
        <v>0</v>
      </c>
      <c r="O1482" s="130">
        <v>62</v>
      </c>
      <c r="P1482" s="37">
        <f t="shared" si="329"/>
        <v>17907.449999999997</v>
      </c>
      <c r="Q1482" s="38">
        <f t="shared" si="321"/>
        <v>52.983870967741936</v>
      </c>
      <c r="R1482" s="35">
        <f t="shared" si="322"/>
        <v>0</v>
      </c>
      <c r="S1482" s="35">
        <f t="shared" si="323"/>
        <v>0</v>
      </c>
      <c r="T1482" s="139">
        <f t="shared" si="324"/>
        <v>7162.98</v>
      </c>
      <c r="U1482" s="35">
        <f t="shared" si="325"/>
        <v>222052.37999999998</v>
      </c>
      <c r="V1482" s="39" t="str">
        <f t="shared" si="326"/>
        <v>Order specific</v>
      </c>
      <c r="W1482" s="39" t="str">
        <f t="shared" si="330"/>
        <v>Order specific</v>
      </c>
      <c r="X1482" s="135" t="str">
        <f t="shared" si="331"/>
        <v>A</v>
      </c>
      <c r="Y1482" s="39" t="str">
        <f t="shared" si="327"/>
        <v/>
      </c>
      <c r="Z1482" s="39">
        <f t="shared" si="328"/>
        <v>0</v>
      </c>
      <c r="AA1482" s="119"/>
    </row>
    <row r="1483" spans="1:27" x14ac:dyDescent="0.25">
      <c r="A1483" s="34" t="s">
        <v>3458</v>
      </c>
      <c r="B1483" s="36" t="s">
        <v>2000</v>
      </c>
      <c r="C1483" s="166" t="s">
        <v>914</v>
      </c>
      <c r="D1483" s="166">
        <v>217</v>
      </c>
      <c r="E1483" s="165" t="s">
        <v>3599</v>
      </c>
      <c r="F1483" s="167" t="s">
        <v>3599</v>
      </c>
      <c r="G1483" s="36" t="s">
        <v>165</v>
      </c>
      <c r="H1483" s="36" t="s">
        <v>235</v>
      </c>
      <c r="I1483" s="186">
        <v>2100</v>
      </c>
      <c r="J1483" s="168">
        <v>6</v>
      </c>
      <c r="K1483" s="133">
        <v>0</v>
      </c>
      <c r="L1483" s="150">
        <v>4524.3900000000003</v>
      </c>
      <c r="M1483" s="133">
        <v>0</v>
      </c>
      <c r="N1483" s="133">
        <v>0</v>
      </c>
      <c r="O1483" s="130">
        <v>6</v>
      </c>
      <c r="P1483" s="37">
        <f t="shared" si="329"/>
        <v>27146.340000000004</v>
      </c>
      <c r="Q1483" s="38">
        <f t="shared" si="321"/>
        <v>304.16666666666669</v>
      </c>
      <c r="R1483" s="35">
        <f t="shared" si="322"/>
        <v>0</v>
      </c>
      <c r="S1483" s="35">
        <f t="shared" si="323"/>
        <v>0</v>
      </c>
      <c r="T1483" s="139">
        <f t="shared" si="324"/>
        <v>0</v>
      </c>
      <c r="U1483" s="35">
        <f t="shared" si="325"/>
        <v>27146.340000000004</v>
      </c>
      <c r="V1483" s="39" t="str">
        <f t="shared" si="326"/>
        <v>Order specific</v>
      </c>
      <c r="W1483" s="39" t="str">
        <f t="shared" si="330"/>
        <v>Order specific</v>
      </c>
      <c r="X1483" s="135" t="str">
        <f t="shared" si="331"/>
        <v>A</v>
      </c>
      <c r="Y1483" s="39" t="str">
        <f t="shared" si="327"/>
        <v/>
      </c>
      <c r="Z1483" s="39">
        <f t="shared" si="328"/>
        <v>0</v>
      </c>
      <c r="AA1483" s="119"/>
    </row>
    <row r="1484" spans="1:27" x14ac:dyDescent="0.25">
      <c r="A1484" s="34" t="s">
        <v>3459</v>
      </c>
      <c r="B1484" s="36" t="s">
        <v>2001</v>
      </c>
      <c r="C1484" s="166" t="s">
        <v>197</v>
      </c>
      <c r="D1484" s="166">
        <v>212</v>
      </c>
      <c r="E1484" s="166" t="s">
        <v>3599</v>
      </c>
      <c r="F1484" s="167" t="s">
        <v>3599</v>
      </c>
      <c r="G1484" s="36" t="s">
        <v>249</v>
      </c>
      <c r="H1484" s="36" t="s">
        <v>249</v>
      </c>
      <c r="I1484" s="186" t="s">
        <v>197</v>
      </c>
      <c r="J1484" s="168">
        <v>18</v>
      </c>
      <c r="K1484" s="133">
        <v>0</v>
      </c>
      <c r="L1484" s="150">
        <v>27.35</v>
      </c>
      <c r="M1484" s="133">
        <v>0</v>
      </c>
      <c r="N1484" s="133">
        <v>0</v>
      </c>
      <c r="O1484" s="130">
        <v>1007</v>
      </c>
      <c r="P1484" s="37">
        <f t="shared" si="329"/>
        <v>492.3</v>
      </c>
      <c r="Q1484" s="38">
        <f t="shared" si="321"/>
        <v>2.1747765640516388</v>
      </c>
      <c r="R1484" s="35">
        <f t="shared" si="322"/>
        <v>0</v>
      </c>
      <c r="S1484" s="35">
        <f t="shared" si="323"/>
        <v>0</v>
      </c>
      <c r="T1484" s="139">
        <f t="shared" si="324"/>
        <v>0</v>
      </c>
      <c r="U1484" s="35">
        <f t="shared" si="325"/>
        <v>27541.45</v>
      </c>
      <c r="V1484" s="39" t="str">
        <f t="shared" si="326"/>
        <v>&lt;15 days</v>
      </c>
      <c r="W1484" s="39">
        <f t="shared" si="330"/>
        <v>2</v>
      </c>
      <c r="X1484" s="135" t="str">
        <f t="shared" si="331"/>
        <v>C</v>
      </c>
      <c r="Y1484" s="39">
        <f t="shared" si="327"/>
        <v>14</v>
      </c>
      <c r="Z1484" s="39">
        <f t="shared" si="328"/>
        <v>0</v>
      </c>
      <c r="AA1484" s="119"/>
    </row>
    <row r="1485" spans="1:27" x14ac:dyDescent="0.25">
      <c r="A1485" s="34" t="s">
        <v>3460</v>
      </c>
      <c r="B1485" s="36" t="s">
        <v>1995</v>
      </c>
      <c r="C1485" s="166" t="s">
        <v>197</v>
      </c>
      <c r="D1485" s="166">
        <v>212</v>
      </c>
      <c r="E1485" s="166" t="s">
        <v>3599</v>
      </c>
      <c r="F1485" s="167" t="s">
        <v>3599</v>
      </c>
      <c r="G1485" s="36" t="s">
        <v>249</v>
      </c>
      <c r="H1485" s="36" t="s">
        <v>249</v>
      </c>
      <c r="I1485" s="186" t="s">
        <v>197</v>
      </c>
      <c r="J1485" s="168">
        <v>1</v>
      </c>
      <c r="K1485" s="133">
        <v>0</v>
      </c>
      <c r="L1485" s="150">
        <v>1.57</v>
      </c>
      <c r="M1485" s="133">
        <v>0</v>
      </c>
      <c r="N1485" s="133">
        <v>0</v>
      </c>
      <c r="O1485" s="130">
        <v>385</v>
      </c>
      <c r="P1485" s="37">
        <f t="shared" si="329"/>
        <v>1.57</v>
      </c>
      <c r="Q1485" s="38">
        <f t="shared" si="321"/>
        <v>17.064935064935067</v>
      </c>
      <c r="R1485" s="35">
        <f t="shared" si="322"/>
        <v>0</v>
      </c>
      <c r="S1485" s="35">
        <f t="shared" si="323"/>
        <v>0</v>
      </c>
      <c r="T1485" s="139">
        <f t="shared" si="324"/>
        <v>0</v>
      </c>
      <c r="U1485" s="35">
        <f t="shared" si="325"/>
        <v>604.45000000000005</v>
      </c>
      <c r="V1485" s="39" t="str">
        <f t="shared" si="326"/>
        <v>&lt;30 days</v>
      </c>
      <c r="W1485" s="39">
        <f t="shared" si="330"/>
        <v>3</v>
      </c>
      <c r="X1485" s="135" t="str">
        <f t="shared" si="331"/>
        <v>C</v>
      </c>
      <c r="Y1485" s="39">
        <f t="shared" si="327"/>
        <v>21</v>
      </c>
      <c r="Z1485" s="39">
        <f t="shared" si="328"/>
        <v>0</v>
      </c>
      <c r="AA1485" s="119"/>
    </row>
    <row r="1486" spans="1:27" x14ac:dyDescent="0.25">
      <c r="A1486" s="34" t="s">
        <v>3461</v>
      </c>
      <c r="B1486" s="36" t="s">
        <v>2002</v>
      </c>
      <c r="C1486" s="166" t="s">
        <v>197</v>
      </c>
      <c r="D1486" s="166">
        <v>212</v>
      </c>
      <c r="E1486" s="166" t="s">
        <v>3599</v>
      </c>
      <c r="F1486" s="167" t="s">
        <v>3599</v>
      </c>
      <c r="G1486" s="36" t="s">
        <v>249</v>
      </c>
      <c r="H1486" s="36" t="s">
        <v>249</v>
      </c>
      <c r="I1486" s="186" t="s">
        <v>197</v>
      </c>
      <c r="J1486" s="168">
        <v>54</v>
      </c>
      <c r="K1486" s="133">
        <v>0</v>
      </c>
      <c r="L1486" s="150">
        <v>2.92</v>
      </c>
      <c r="M1486" s="133">
        <v>0</v>
      </c>
      <c r="N1486" s="133">
        <v>0</v>
      </c>
      <c r="O1486" s="130">
        <v>3023</v>
      </c>
      <c r="P1486" s="37">
        <f t="shared" si="329"/>
        <v>157.68</v>
      </c>
      <c r="Q1486" s="38">
        <f t="shared" si="321"/>
        <v>0.1207409857757195</v>
      </c>
      <c r="R1486" s="35">
        <f t="shared" si="322"/>
        <v>0</v>
      </c>
      <c r="S1486" s="35">
        <f t="shared" si="323"/>
        <v>0</v>
      </c>
      <c r="T1486" s="139">
        <f t="shared" si="324"/>
        <v>0</v>
      </c>
      <c r="U1486" s="35">
        <f t="shared" si="325"/>
        <v>8827.16</v>
      </c>
      <c r="V1486" s="39" t="str">
        <f t="shared" si="326"/>
        <v>&lt;15 days</v>
      </c>
      <c r="W1486" s="39">
        <f t="shared" si="330"/>
        <v>3</v>
      </c>
      <c r="X1486" s="135" t="str">
        <f t="shared" si="331"/>
        <v>C</v>
      </c>
      <c r="Y1486" s="39">
        <f t="shared" si="327"/>
        <v>21</v>
      </c>
      <c r="Z1486" s="39">
        <f t="shared" si="328"/>
        <v>0</v>
      </c>
      <c r="AA1486" s="119"/>
    </row>
    <row r="1487" spans="1:27" x14ac:dyDescent="0.25">
      <c r="A1487" s="34" t="s">
        <v>3462</v>
      </c>
      <c r="B1487" s="36" t="s">
        <v>2003</v>
      </c>
      <c r="C1487" s="166" t="s">
        <v>197</v>
      </c>
      <c r="D1487" s="166">
        <v>212</v>
      </c>
      <c r="E1487" s="166" t="s">
        <v>3599</v>
      </c>
      <c r="F1487" s="167" t="s">
        <v>3599</v>
      </c>
      <c r="G1487" s="36" t="s">
        <v>249</v>
      </c>
      <c r="H1487" s="36" t="s">
        <v>249</v>
      </c>
      <c r="I1487" s="186" t="s">
        <v>197</v>
      </c>
      <c r="J1487" s="168">
        <v>42</v>
      </c>
      <c r="K1487" s="133">
        <v>0</v>
      </c>
      <c r="L1487" s="150">
        <v>60.21</v>
      </c>
      <c r="M1487" s="133">
        <v>0</v>
      </c>
      <c r="N1487" s="133">
        <v>0</v>
      </c>
      <c r="O1487" s="130">
        <v>1425</v>
      </c>
      <c r="P1487" s="37">
        <f t="shared" si="329"/>
        <v>2528.8200000000002</v>
      </c>
      <c r="Q1487" s="38">
        <f t="shared" si="321"/>
        <v>13.831578947368422</v>
      </c>
      <c r="R1487" s="35">
        <f t="shared" si="322"/>
        <v>0</v>
      </c>
      <c r="S1487" s="35">
        <f t="shared" si="323"/>
        <v>0</v>
      </c>
      <c r="T1487" s="139">
        <f t="shared" si="324"/>
        <v>0</v>
      </c>
      <c r="U1487" s="35">
        <f t="shared" si="325"/>
        <v>85799.25</v>
      </c>
      <c r="V1487" s="39" t="str">
        <f t="shared" si="326"/>
        <v>&lt;15 days</v>
      </c>
      <c r="W1487" s="39">
        <f t="shared" si="330"/>
        <v>2</v>
      </c>
      <c r="X1487" s="135" t="str">
        <f t="shared" si="331"/>
        <v>B</v>
      </c>
      <c r="Y1487" s="39">
        <f t="shared" si="327"/>
        <v>14</v>
      </c>
      <c r="Z1487" s="39">
        <f t="shared" si="328"/>
        <v>0</v>
      </c>
      <c r="AA1487" s="119"/>
    </row>
    <row r="1488" spans="1:27" x14ac:dyDescent="0.25">
      <c r="A1488" s="34" t="s">
        <v>3463</v>
      </c>
      <c r="B1488" s="36" t="s">
        <v>2003</v>
      </c>
      <c r="C1488" s="166" t="s">
        <v>914</v>
      </c>
      <c r="D1488" s="166">
        <v>212</v>
      </c>
      <c r="E1488" s="165" t="s">
        <v>3599</v>
      </c>
      <c r="F1488" s="167" t="s">
        <v>3599</v>
      </c>
      <c r="G1488" s="36" t="s">
        <v>165</v>
      </c>
      <c r="H1488" s="36" t="s">
        <v>235</v>
      </c>
      <c r="I1488" s="186">
        <v>2100</v>
      </c>
      <c r="J1488" s="168">
        <v>18</v>
      </c>
      <c r="K1488" s="133">
        <v>28</v>
      </c>
      <c r="L1488" s="150">
        <v>64.739999999999995</v>
      </c>
      <c r="M1488" s="133">
        <v>0</v>
      </c>
      <c r="N1488" s="133">
        <v>0</v>
      </c>
      <c r="O1488" s="130">
        <v>722</v>
      </c>
      <c r="P1488" s="37">
        <f t="shared" si="329"/>
        <v>1165.32</v>
      </c>
      <c r="Q1488" s="38">
        <f t="shared" si="321"/>
        <v>21.232686980609419</v>
      </c>
      <c r="R1488" s="35">
        <f t="shared" si="322"/>
        <v>0</v>
      </c>
      <c r="S1488" s="35">
        <f t="shared" si="323"/>
        <v>0</v>
      </c>
      <c r="T1488" s="139">
        <f t="shared" si="324"/>
        <v>1812.7199999999998</v>
      </c>
      <c r="U1488" s="35">
        <f t="shared" si="325"/>
        <v>46742.28</v>
      </c>
      <c r="V1488" s="39" t="str">
        <f t="shared" si="326"/>
        <v>Order specific</v>
      </c>
      <c r="W1488" s="39" t="str">
        <f t="shared" si="330"/>
        <v>Order specific</v>
      </c>
      <c r="X1488" s="135" t="str">
        <f t="shared" si="331"/>
        <v>B</v>
      </c>
      <c r="Y1488" s="39" t="str">
        <f t="shared" si="327"/>
        <v/>
      </c>
      <c r="Z1488" s="39">
        <f t="shared" si="328"/>
        <v>0</v>
      </c>
      <c r="AA1488" s="119"/>
    </row>
    <row r="1489" spans="1:27" x14ac:dyDescent="0.25">
      <c r="A1489" s="34" t="s">
        <v>3464</v>
      </c>
      <c r="B1489" s="36" t="s">
        <v>2004</v>
      </c>
      <c r="C1489" s="166" t="s">
        <v>243</v>
      </c>
      <c r="D1489" s="166">
        <v>212</v>
      </c>
      <c r="E1489" s="166" t="s">
        <v>3599</v>
      </c>
      <c r="F1489" s="167" t="s">
        <v>3599</v>
      </c>
      <c r="G1489" s="36" t="s">
        <v>244</v>
      </c>
      <c r="H1489" s="36" t="s">
        <v>2370</v>
      </c>
      <c r="I1489" s="186">
        <v>2600</v>
      </c>
      <c r="J1489" s="168">
        <v>280</v>
      </c>
      <c r="K1489" s="133">
        <v>240</v>
      </c>
      <c r="L1489" s="150">
        <v>1.99</v>
      </c>
      <c r="M1489" s="133">
        <v>0</v>
      </c>
      <c r="N1489" s="133">
        <v>120</v>
      </c>
      <c r="O1489" s="130">
        <v>3021</v>
      </c>
      <c r="P1489" s="37">
        <f t="shared" si="329"/>
        <v>557.20000000000005</v>
      </c>
      <c r="Q1489" s="38">
        <f t="shared" si="321"/>
        <v>2.1747765640516388</v>
      </c>
      <c r="R1489" s="35">
        <f t="shared" si="322"/>
        <v>0</v>
      </c>
      <c r="S1489" s="35">
        <f t="shared" si="323"/>
        <v>119.4</v>
      </c>
      <c r="T1489" s="139">
        <f t="shared" si="324"/>
        <v>477.6</v>
      </c>
      <c r="U1489" s="35">
        <f t="shared" si="325"/>
        <v>6011.79</v>
      </c>
      <c r="V1489" s="39" t="str">
        <f t="shared" si="326"/>
        <v>&lt;15 days</v>
      </c>
      <c r="W1489" s="39">
        <f t="shared" si="330"/>
        <v>3</v>
      </c>
      <c r="X1489" s="135" t="str">
        <f t="shared" si="331"/>
        <v>C</v>
      </c>
      <c r="Y1489" s="39">
        <f t="shared" si="327"/>
        <v>21</v>
      </c>
      <c r="Z1489" s="39">
        <f t="shared" si="328"/>
        <v>0</v>
      </c>
      <c r="AA1489" s="119"/>
    </row>
    <row r="1490" spans="1:27" x14ac:dyDescent="0.25">
      <c r="A1490" s="34" t="s">
        <v>3465</v>
      </c>
      <c r="B1490" s="36" t="s">
        <v>2005</v>
      </c>
      <c r="C1490" s="166" t="s">
        <v>197</v>
      </c>
      <c r="D1490" s="166">
        <v>202</v>
      </c>
      <c r="E1490" s="166" t="s">
        <v>3599</v>
      </c>
      <c r="F1490" s="167" t="s">
        <v>3599</v>
      </c>
      <c r="G1490" s="36" t="s">
        <v>249</v>
      </c>
      <c r="H1490" s="36" t="s">
        <v>249</v>
      </c>
      <c r="I1490" s="186" t="s">
        <v>197</v>
      </c>
      <c r="J1490" s="168">
        <v>1</v>
      </c>
      <c r="K1490" s="133">
        <v>0</v>
      </c>
      <c r="L1490" s="150">
        <v>24.86</v>
      </c>
      <c r="M1490" s="133">
        <v>0</v>
      </c>
      <c r="N1490" s="133">
        <v>0</v>
      </c>
      <c r="O1490" s="130">
        <v>1082</v>
      </c>
      <c r="P1490" s="37">
        <f t="shared" si="329"/>
        <v>24.86</v>
      </c>
      <c r="Q1490" s="38">
        <f t="shared" si="321"/>
        <v>94.454713493530505</v>
      </c>
      <c r="R1490" s="35">
        <f t="shared" si="322"/>
        <v>0</v>
      </c>
      <c r="S1490" s="35">
        <f t="shared" si="323"/>
        <v>0</v>
      </c>
      <c r="T1490" s="139">
        <f t="shared" si="324"/>
        <v>0</v>
      </c>
      <c r="U1490" s="35">
        <f t="shared" si="325"/>
        <v>26898.52</v>
      </c>
      <c r="V1490" s="39" t="str">
        <f t="shared" si="326"/>
        <v>&gt;90 days</v>
      </c>
      <c r="W1490" s="39">
        <f t="shared" si="330"/>
        <v>2</v>
      </c>
      <c r="X1490" s="135" t="str">
        <f t="shared" si="331"/>
        <v>C</v>
      </c>
      <c r="Y1490" s="39">
        <f t="shared" si="327"/>
        <v>14</v>
      </c>
      <c r="Z1490" s="39">
        <f t="shared" si="328"/>
        <v>13.975679013698629</v>
      </c>
      <c r="AA1490" s="119"/>
    </row>
    <row r="1491" spans="1:27" x14ac:dyDescent="0.25">
      <c r="A1491" s="34" t="s">
        <v>3466</v>
      </c>
      <c r="B1491" s="36" t="s">
        <v>2006</v>
      </c>
      <c r="C1491" s="166" t="s">
        <v>197</v>
      </c>
      <c r="D1491" s="166">
        <v>202</v>
      </c>
      <c r="E1491" s="166" t="s">
        <v>3599</v>
      </c>
      <c r="F1491" s="167" t="s">
        <v>3599</v>
      </c>
      <c r="G1491" s="36" t="s">
        <v>249</v>
      </c>
      <c r="H1491" s="36" t="s">
        <v>249</v>
      </c>
      <c r="I1491" s="186" t="s">
        <v>197</v>
      </c>
      <c r="J1491" s="168">
        <v>11</v>
      </c>
      <c r="K1491" s="133">
        <v>0</v>
      </c>
      <c r="L1491" s="150">
        <v>24.61</v>
      </c>
      <c r="M1491" s="133">
        <v>0</v>
      </c>
      <c r="N1491" s="133">
        <v>0</v>
      </c>
      <c r="O1491" s="130">
        <v>215</v>
      </c>
      <c r="P1491" s="37">
        <f t="shared" si="329"/>
        <v>270.70999999999998</v>
      </c>
      <c r="Q1491" s="38">
        <f t="shared" si="321"/>
        <v>1.6976744186046511</v>
      </c>
      <c r="R1491" s="35">
        <f t="shared" si="322"/>
        <v>0</v>
      </c>
      <c r="S1491" s="35">
        <f t="shared" si="323"/>
        <v>0</v>
      </c>
      <c r="T1491" s="139">
        <f t="shared" si="324"/>
        <v>0</v>
      </c>
      <c r="U1491" s="35">
        <f t="shared" si="325"/>
        <v>5291.15</v>
      </c>
      <c r="V1491" s="39" t="str">
        <f t="shared" si="326"/>
        <v>&lt;15 days</v>
      </c>
      <c r="W1491" s="39">
        <f t="shared" si="330"/>
        <v>3</v>
      </c>
      <c r="X1491" s="135" t="str">
        <f t="shared" si="331"/>
        <v>C</v>
      </c>
      <c r="Y1491" s="39">
        <f t="shared" si="327"/>
        <v>21</v>
      </c>
      <c r="Z1491" s="39">
        <f t="shared" si="328"/>
        <v>0</v>
      </c>
      <c r="AA1491" s="119"/>
    </row>
    <row r="1492" spans="1:27" x14ac:dyDescent="0.25">
      <c r="A1492" s="34" t="s">
        <v>3467</v>
      </c>
      <c r="B1492" s="36" t="s">
        <v>2007</v>
      </c>
      <c r="C1492" s="166" t="s">
        <v>914</v>
      </c>
      <c r="D1492" s="166">
        <v>202</v>
      </c>
      <c r="E1492" s="165" t="s">
        <v>3599</v>
      </c>
      <c r="F1492" s="167" t="s">
        <v>3599</v>
      </c>
      <c r="G1492" s="36" t="s">
        <v>165</v>
      </c>
      <c r="H1492" s="36" t="s">
        <v>235</v>
      </c>
      <c r="I1492" s="186">
        <v>2100</v>
      </c>
      <c r="J1492" s="168">
        <v>197</v>
      </c>
      <c r="K1492" s="133">
        <v>42</v>
      </c>
      <c r="L1492" s="150">
        <v>14.46</v>
      </c>
      <c r="M1492" s="133">
        <v>0</v>
      </c>
      <c r="N1492" s="133">
        <v>0</v>
      </c>
      <c r="O1492" s="130">
        <v>811</v>
      </c>
      <c r="P1492" s="37">
        <f t="shared" si="329"/>
        <v>2848.6200000000003</v>
      </c>
      <c r="Q1492" s="38">
        <f t="shared" si="321"/>
        <v>4.9506781750924782</v>
      </c>
      <c r="R1492" s="35">
        <f t="shared" si="322"/>
        <v>0</v>
      </c>
      <c r="S1492" s="35">
        <f t="shared" si="323"/>
        <v>0</v>
      </c>
      <c r="T1492" s="139">
        <f t="shared" si="324"/>
        <v>607.32000000000005</v>
      </c>
      <c r="U1492" s="35">
        <f t="shared" si="325"/>
        <v>11727.060000000001</v>
      </c>
      <c r="V1492" s="39" t="str">
        <f t="shared" si="326"/>
        <v>Order specific</v>
      </c>
      <c r="W1492" s="39" t="str">
        <f t="shared" si="330"/>
        <v>Order specific</v>
      </c>
      <c r="X1492" s="135" t="str">
        <f t="shared" si="331"/>
        <v>B</v>
      </c>
      <c r="Y1492" s="39" t="str">
        <f t="shared" si="327"/>
        <v/>
      </c>
      <c r="Z1492" s="39">
        <f t="shared" si="328"/>
        <v>0</v>
      </c>
      <c r="AA1492" s="119"/>
    </row>
    <row r="1493" spans="1:27" x14ac:dyDescent="0.25">
      <c r="A1493" s="34" t="s">
        <v>3468</v>
      </c>
      <c r="B1493" s="36" t="s">
        <v>2008</v>
      </c>
      <c r="C1493" s="166" t="s">
        <v>914</v>
      </c>
      <c r="D1493" s="166">
        <v>212</v>
      </c>
      <c r="E1493" s="165" t="s">
        <v>3599</v>
      </c>
      <c r="F1493" s="167" t="s">
        <v>3599</v>
      </c>
      <c r="G1493" s="36" t="s">
        <v>165</v>
      </c>
      <c r="H1493" s="36" t="s">
        <v>235</v>
      </c>
      <c r="I1493" s="186">
        <v>2100</v>
      </c>
      <c r="J1493" s="168">
        <v>4</v>
      </c>
      <c r="K1493" s="133">
        <v>0</v>
      </c>
      <c r="L1493" s="150">
        <v>5.61</v>
      </c>
      <c r="M1493" s="133">
        <v>0</v>
      </c>
      <c r="N1493" s="133">
        <v>0</v>
      </c>
      <c r="O1493" s="130">
        <v>302</v>
      </c>
      <c r="P1493" s="37">
        <f t="shared" si="329"/>
        <v>22.44</v>
      </c>
      <c r="Q1493" s="38">
        <f t="shared" si="321"/>
        <v>238.09602649006624</v>
      </c>
      <c r="R1493" s="35">
        <f t="shared" si="322"/>
        <v>0</v>
      </c>
      <c r="S1493" s="35">
        <f t="shared" si="323"/>
        <v>0</v>
      </c>
      <c r="T1493" s="139">
        <f t="shared" si="324"/>
        <v>0</v>
      </c>
      <c r="U1493" s="35">
        <f t="shared" si="325"/>
        <v>1694.22</v>
      </c>
      <c r="V1493" s="39" t="str">
        <f t="shared" si="326"/>
        <v>Order specific</v>
      </c>
      <c r="W1493" s="39" t="str">
        <f t="shared" si="330"/>
        <v>Order specific</v>
      </c>
      <c r="X1493" s="135" t="str">
        <f t="shared" si="331"/>
        <v>C</v>
      </c>
      <c r="Y1493" s="39" t="str">
        <f t="shared" si="327"/>
        <v/>
      </c>
      <c r="Z1493" s="39">
        <f t="shared" si="328"/>
        <v>0</v>
      </c>
      <c r="AA1493" s="119"/>
    </row>
    <row r="1494" spans="1:27" x14ac:dyDescent="0.25">
      <c r="A1494" s="34" t="s">
        <v>3469</v>
      </c>
      <c r="B1494" s="36" t="s">
        <v>2009</v>
      </c>
      <c r="C1494" s="166" t="s">
        <v>914</v>
      </c>
      <c r="D1494" s="166">
        <v>212</v>
      </c>
      <c r="E1494" s="165" t="s">
        <v>3599</v>
      </c>
      <c r="F1494" s="167" t="s">
        <v>3599</v>
      </c>
      <c r="G1494" s="36" t="s">
        <v>165</v>
      </c>
      <c r="H1494" s="36" t="s">
        <v>235</v>
      </c>
      <c r="I1494" s="186">
        <v>2100</v>
      </c>
      <c r="J1494" s="168">
        <v>4</v>
      </c>
      <c r="K1494" s="133">
        <v>0</v>
      </c>
      <c r="L1494" s="150">
        <v>5.61</v>
      </c>
      <c r="M1494" s="133">
        <v>0</v>
      </c>
      <c r="N1494" s="133">
        <v>0</v>
      </c>
      <c r="O1494" s="130">
        <v>302</v>
      </c>
      <c r="P1494" s="37">
        <f t="shared" si="329"/>
        <v>22.44</v>
      </c>
      <c r="Q1494" s="38">
        <f t="shared" si="321"/>
        <v>4.8344370860927155</v>
      </c>
      <c r="R1494" s="35">
        <f t="shared" si="322"/>
        <v>0</v>
      </c>
      <c r="S1494" s="35">
        <f t="shared" si="323"/>
        <v>0</v>
      </c>
      <c r="T1494" s="139">
        <f t="shared" si="324"/>
        <v>0</v>
      </c>
      <c r="U1494" s="35">
        <f t="shared" si="325"/>
        <v>1694.22</v>
      </c>
      <c r="V1494" s="39" t="str">
        <f t="shared" si="326"/>
        <v>Order specific</v>
      </c>
      <c r="W1494" s="39" t="str">
        <f t="shared" si="330"/>
        <v>Order specific</v>
      </c>
      <c r="X1494" s="135" t="str">
        <f t="shared" si="331"/>
        <v>C</v>
      </c>
      <c r="Y1494" s="39" t="str">
        <f t="shared" si="327"/>
        <v/>
      </c>
      <c r="Z1494" s="39">
        <f t="shared" si="328"/>
        <v>0</v>
      </c>
      <c r="AA1494" s="119"/>
    </row>
    <row r="1495" spans="1:27" x14ac:dyDescent="0.25">
      <c r="A1495" s="34" t="s">
        <v>3470</v>
      </c>
      <c r="B1495" s="36" t="s">
        <v>2010</v>
      </c>
      <c r="C1495" s="166" t="s">
        <v>914</v>
      </c>
      <c r="D1495" s="166">
        <v>212</v>
      </c>
      <c r="E1495" s="165" t="s">
        <v>3599</v>
      </c>
      <c r="F1495" s="167" t="s">
        <v>3599</v>
      </c>
      <c r="G1495" s="36" t="s">
        <v>165</v>
      </c>
      <c r="H1495" s="36" t="s">
        <v>235</v>
      </c>
      <c r="I1495" s="186">
        <v>2100</v>
      </c>
      <c r="J1495" s="168">
        <v>24</v>
      </c>
      <c r="K1495" s="133">
        <v>0</v>
      </c>
      <c r="L1495" s="150">
        <v>5</v>
      </c>
      <c r="M1495" s="133">
        <v>0</v>
      </c>
      <c r="N1495" s="133">
        <v>0</v>
      </c>
      <c r="O1495" s="130">
        <v>556</v>
      </c>
      <c r="P1495" s="37">
        <f t="shared" si="329"/>
        <v>120</v>
      </c>
      <c r="Q1495" s="38">
        <f t="shared" si="321"/>
        <v>2.6258992805755397</v>
      </c>
      <c r="R1495" s="35">
        <f t="shared" si="322"/>
        <v>0</v>
      </c>
      <c r="S1495" s="35">
        <f t="shared" si="323"/>
        <v>0</v>
      </c>
      <c r="T1495" s="139">
        <f t="shared" si="324"/>
        <v>0</v>
      </c>
      <c r="U1495" s="35">
        <f t="shared" si="325"/>
        <v>2780</v>
      </c>
      <c r="V1495" s="39" t="str">
        <f t="shared" si="326"/>
        <v>Order specific</v>
      </c>
      <c r="W1495" s="39" t="str">
        <f t="shared" si="330"/>
        <v>Order specific</v>
      </c>
      <c r="X1495" s="135" t="str">
        <f t="shared" si="331"/>
        <v>C</v>
      </c>
      <c r="Y1495" s="39" t="str">
        <f t="shared" si="327"/>
        <v/>
      </c>
      <c r="Z1495" s="39">
        <f t="shared" si="328"/>
        <v>0</v>
      </c>
      <c r="AA1495" s="119"/>
    </row>
    <row r="1496" spans="1:27" x14ac:dyDescent="0.25">
      <c r="A1496" s="34" t="s">
        <v>3471</v>
      </c>
      <c r="B1496" s="36" t="s">
        <v>2011</v>
      </c>
      <c r="C1496" s="166" t="s">
        <v>1058</v>
      </c>
      <c r="D1496" s="166">
        <v>212</v>
      </c>
      <c r="E1496" s="165" t="s">
        <v>3599</v>
      </c>
      <c r="F1496" s="167" t="s">
        <v>3599</v>
      </c>
      <c r="G1496" s="36" t="s">
        <v>165</v>
      </c>
      <c r="H1496" s="36" t="s">
        <v>235</v>
      </c>
      <c r="I1496" s="186">
        <v>2100</v>
      </c>
      <c r="J1496" s="168">
        <v>4</v>
      </c>
      <c r="K1496" s="133">
        <v>6</v>
      </c>
      <c r="L1496" s="150">
        <v>150.24</v>
      </c>
      <c r="M1496" s="133">
        <v>0</v>
      </c>
      <c r="N1496" s="133">
        <v>0</v>
      </c>
      <c r="O1496" s="130">
        <v>214</v>
      </c>
      <c r="P1496" s="37">
        <f t="shared" si="329"/>
        <v>600.96</v>
      </c>
      <c r="Q1496" s="38">
        <f t="shared" si="321"/>
        <v>40.934579439252339</v>
      </c>
      <c r="R1496" s="35">
        <f t="shared" si="322"/>
        <v>0</v>
      </c>
      <c r="S1496" s="35">
        <f t="shared" si="323"/>
        <v>0</v>
      </c>
      <c r="T1496" s="139">
        <f t="shared" si="324"/>
        <v>901.44</v>
      </c>
      <c r="U1496" s="35">
        <f t="shared" si="325"/>
        <v>32151.360000000001</v>
      </c>
      <c r="V1496" s="39" t="str">
        <f t="shared" si="326"/>
        <v>Order specific</v>
      </c>
      <c r="W1496" s="39" t="str">
        <f t="shared" si="330"/>
        <v>Order specific</v>
      </c>
      <c r="X1496" s="135" t="str">
        <f t="shared" si="331"/>
        <v>C</v>
      </c>
      <c r="Y1496" s="39" t="str">
        <f t="shared" si="327"/>
        <v/>
      </c>
      <c r="Z1496" s="39">
        <f t="shared" si="328"/>
        <v>0</v>
      </c>
      <c r="AA1496" s="119"/>
    </row>
    <row r="1497" spans="1:27" x14ac:dyDescent="0.25">
      <c r="A1497" s="34" t="s">
        <v>3472</v>
      </c>
      <c r="B1497" s="36" t="s">
        <v>2012</v>
      </c>
      <c r="C1497" s="166" t="s">
        <v>1058</v>
      </c>
      <c r="D1497" s="166">
        <v>212</v>
      </c>
      <c r="E1497" s="165" t="s">
        <v>3599</v>
      </c>
      <c r="F1497" s="167" t="s">
        <v>3599</v>
      </c>
      <c r="G1497" s="36" t="s">
        <v>165</v>
      </c>
      <c r="H1497" s="36" t="s">
        <v>235</v>
      </c>
      <c r="I1497" s="186">
        <v>2100</v>
      </c>
      <c r="J1497" s="168">
        <v>4</v>
      </c>
      <c r="K1497" s="133">
        <v>0</v>
      </c>
      <c r="L1497" s="150">
        <v>20.77</v>
      </c>
      <c r="M1497" s="133">
        <v>0</v>
      </c>
      <c r="N1497" s="133">
        <v>0</v>
      </c>
      <c r="O1497" s="130">
        <v>279</v>
      </c>
      <c r="P1497" s="37">
        <f t="shared" si="329"/>
        <v>83.08</v>
      </c>
      <c r="Q1497" s="38">
        <f t="shared" si="321"/>
        <v>5.2329749103942653</v>
      </c>
      <c r="R1497" s="35">
        <f t="shared" si="322"/>
        <v>0</v>
      </c>
      <c r="S1497" s="35">
        <f t="shared" si="323"/>
        <v>0</v>
      </c>
      <c r="T1497" s="139">
        <f t="shared" si="324"/>
        <v>0</v>
      </c>
      <c r="U1497" s="35">
        <f t="shared" si="325"/>
        <v>5794.83</v>
      </c>
      <c r="V1497" s="39" t="str">
        <f t="shared" si="326"/>
        <v>Order specific</v>
      </c>
      <c r="W1497" s="39" t="str">
        <f t="shared" si="330"/>
        <v>Order specific</v>
      </c>
      <c r="X1497" s="135" t="str">
        <f t="shared" si="331"/>
        <v>C</v>
      </c>
      <c r="Y1497" s="39" t="str">
        <f t="shared" si="327"/>
        <v/>
      </c>
      <c r="Z1497" s="39">
        <f t="shared" si="328"/>
        <v>0</v>
      </c>
      <c r="AA1497" s="119"/>
    </row>
    <row r="1498" spans="1:27" x14ac:dyDescent="0.25">
      <c r="A1498" s="34" t="s">
        <v>3473</v>
      </c>
      <c r="B1498" s="36" t="s">
        <v>2013</v>
      </c>
      <c r="C1498" s="166" t="s">
        <v>197</v>
      </c>
      <c r="D1498" s="166">
        <v>212</v>
      </c>
      <c r="E1498" s="166" t="s">
        <v>3599</v>
      </c>
      <c r="F1498" s="167" t="s">
        <v>3599</v>
      </c>
      <c r="G1498" s="36" t="s">
        <v>249</v>
      </c>
      <c r="H1498" s="36" t="s">
        <v>249</v>
      </c>
      <c r="I1498" s="186" t="s">
        <v>197</v>
      </c>
      <c r="J1498" s="168">
        <v>5</v>
      </c>
      <c r="K1498" s="133">
        <v>0</v>
      </c>
      <c r="L1498" s="150">
        <v>5.3</v>
      </c>
      <c r="M1498" s="133">
        <v>0</v>
      </c>
      <c r="N1498" s="133">
        <v>0</v>
      </c>
      <c r="O1498" s="130">
        <v>406</v>
      </c>
      <c r="P1498" s="37">
        <f t="shared" si="329"/>
        <v>26.5</v>
      </c>
      <c r="Q1498" s="38">
        <f t="shared" si="321"/>
        <v>3.5960591133004924</v>
      </c>
      <c r="R1498" s="35">
        <f t="shared" si="322"/>
        <v>0</v>
      </c>
      <c r="S1498" s="35">
        <f t="shared" si="323"/>
        <v>0</v>
      </c>
      <c r="T1498" s="139">
        <f t="shared" si="324"/>
        <v>0</v>
      </c>
      <c r="U1498" s="35">
        <f t="shared" si="325"/>
        <v>2151.7999999999997</v>
      </c>
      <c r="V1498" s="39" t="str">
        <f t="shared" si="326"/>
        <v>&lt;15 days</v>
      </c>
      <c r="W1498" s="39">
        <f t="shared" si="330"/>
        <v>3</v>
      </c>
      <c r="X1498" s="135" t="str">
        <f t="shared" si="331"/>
        <v>C</v>
      </c>
      <c r="Y1498" s="39">
        <f t="shared" si="327"/>
        <v>21</v>
      </c>
      <c r="Z1498" s="39">
        <f t="shared" si="328"/>
        <v>0</v>
      </c>
      <c r="AA1498" s="119"/>
    </row>
    <row r="1499" spans="1:27" x14ac:dyDescent="0.25">
      <c r="A1499" s="34" t="s">
        <v>3474</v>
      </c>
      <c r="B1499" s="36" t="s">
        <v>2014</v>
      </c>
      <c r="C1499" s="166" t="s">
        <v>197</v>
      </c>
      <c r="D1499" s="166">
        <v>212</v>
      </c>
      <c r="E1499" s="166" t="s">
        <v>3599</v>
      </c>
      <c r="F1499" s="167" t="s">
        <v>3599</v>
      </c>
      <c r="G1499" s="36" t="s">
        <v>249</v>
      </c>
      <c r="H1499" s="36" t="s">
        <v>249</v>
      </c>
      <c r="I1499" s="186" t="s">
        <v>197</v>
      </c>
      <c r="J1499" s="168">
        <v>2</v>
      </c>
      <c r="K1499" s="133">
        <v>0</v>
      </c>
      <c r="L1499" s="150">
        <v>239.91</v>
      </c>
      <c r="M1499" s="133">
        <v>0</v>
      </c>
      <c r="N1499" s="133">
        <v>0</v>
      </c>
      <c r="O1499" s="130">
        <v>571</v>
      </c>
      <c r="P1499" s="37">
        <f t="shared" si="329"/>
        <v>479.82</v>
      </c>
      <c r="Q1499" s="38">
        <f t="shared" si="321"/>
        <v>3.1961471103327495</v>
      </c>
      <c r="R1499" s="35">
        <f t="shared" si="322"/>
        <v>0</v>
      </c>
      <c r="S1499" s="35">
        <f t="shared" si="323"/>
        <v>0</v>
      </c>
      <c r="T1499" s="139">
        <f t="shared" si="324"/>
        <v>0</v>
      </c>
      <c r="U1499" s="35">
        <f t="shared" si="325"/>
        <v>136988.60999999999</v>
      </c>
      <c r="V1499" s="39" t="str">
        <f t="shared" si="326"/>
        <v>&lt;15 days</v>
      </c>
      <c r="W1499" s="39">
        <f t="shared" si="330"/>
        <v>2</v>
      </c>
      <c r="X1499" s="135" t="str">
        <f t="shared" si="331"/>
        <v>C</v>
      </c>
      <c r="Y1499" s="39">
        <f t="shared" si="327"/>
        <v>14</v>
      </c>
      <c r="Z1499" s="39">
        <f t="shared" si="328"/>
        <v>0</v>
      </c>
      <c r="AA1499" s="119"/>
    </row>
    <row r="1500" spans="1:27" x14ac:dyDescent="0.25">
      <c r="A1500" s="34" t="s">
        <v>3475</v>
      </c>
      <c r="B1500" s="36" t="s">
        <v>2015</v>
      </c>
      <c r="C1500" s="166" t="s">
        <v>197</v>
      </c>
      <c r="D1500" s="166">
        <v>212</v>
      </c>
      <c r="E1500" s="166" t="s">
        <v>3599</v>
      </c>
      <c r="F1500" s="167" t="s">
        <v>3599</v>
      </c>
      <c r="G1500" s="36" t="s">
        <v>249</v>
      </c>
      <c r="H1500" s="36" t="s">
        <v>249</v>
      </c>
      <c r="I1500" s="186" t="s">
        <v>197</v>
      </c>
      <c r="J1500" s="168">
        <v>48</v>
      </c>
      <c r="K1500" s="133">
        <v>0</v>
      </c>
      <c r="L1500" s="150">
        <v>7.67</v>
      </c>
      <c r="M1500" s="133">
        <v>0</v>
      </c>
      <c r="N1500" s="133">
        <v>0</v>
      </c>
      <c r="O1500" s="130">
        <v>1569</v>
      </c>
      <c r="P1500" s="37">
        <f t="shared" si="329"/>
        <v>368.15999999999997</v>
      </c>
      <c r="Q1500" s="38">
        <f t="shared" si="321"/>
        <v>0.46526449968132566</v>
      </c>
      <c r="R1500" s="35">
        <f t="shared" si="322"/>
        <v>0</v>
      </c>
      <c r="S1500" s="35">
        <f t="shared" si="323"/>
        <v>0</v>
      </c>
      <c r="T1500" s="139">
        <f t="shared" si="324"/>
        <v>0</v>
      </c>
      <c r="U1500" s="35">
        <f t="shared" si="325"/>
        <v>12034.23</v>
      </c>
      <c r="V1500" s="39" t="str">
        <f t="shared" si="326"/>
        <v>&lt;15 days</v>
      </c>
      <c r="W1500" s="39">
        <f t="shared" si="330"/>
        <v>2</v>
      </c>
      <c r="X1500" s="135" t="str">
        <f t="shared" si="331"/>
        <v>C</v>
      </c>
      <c r="Y1500" s="39">
        <f t="shared" si="327"/>
        <v>14</v>
      </c>
      <c r="Z1500" s="39">
        <f t="shared" si="328"/>
        <v>0</v>
      </c>
      <c r="AA1500" s="119"/>
    </row>
    <row r="1501" spans="1:27" x14ac:dyDescent="0.25">
      <c r="A1501" s="34" t="s">
        <v>3476</v>
      </c>
      <c r="B1501" s="36" t="s">
        <v>2016</v>
      </c>
      <c r="C1501" s="166" t="s">
        <v>914</v>
      </c>
      <c r="D1501" s="166">
        <v>202</v>
      </c>
      <c r="E1501" s="165" t="s">
        <v>3599</v>
      </c>
      <c r="F1501" s="167" t="s">
        <v>3599</v>
      </c>
      <c r="G1501" s="36" t="s">
        <v>165</v>
      </c>
      <c r="H1501" s="36" t="s">
        <v>235</v>
      </c>
      <c r="I1501" s="186">
        <v>2100</v>
      </c>
      <c r="J1501" s="168">
        <v>5</v>
      </c>
      <c r="K1501" s="133">
        <v>0</v>
      </c>
      <c r="L1501" s="150">
        <v>18.14</v>
      </c>
      <c r="M1501" s="133">
        <v>0</v>
      </c>
      <c r="N1501" s="133">
        <v>0</v>
      </c>
      <c r="O1501" s="130">
        <v>20</v>
      </c>
      <c r="P1501" s="37">
        <f t="shared" si="329"/>
        <v>90.7</v>
      </c>
      <c r="Q1501" s="38">
        <f t="shared" si="321"/>
        <v>876</v>
      </c>
      <c r="R1501" s="35">
        <f t="shared" si="322"/>
        <v>0</v>
      </c>
      <c r="S1501" s="35">
        <f t="shared" si="323"/>
        <v>0</v>
      </c>
      <c r="T1501" s="139">
        <f t="shared" si="324"/>
        <v>0</v>
      </c>
      <c r="U1501" s="35">
        <f t="shared" si="325"/>
        <v>362.8</v>
      </c>
      <c r="V1501" s="39" t="str">
        <f t="shared" si="326"/>
        <v>Order specific</v>
      </c>
      <c r="W1501" s="39" t="str">
        <f t="shared" si="330"/>
        <v>Order specific</v>
      </c>
      <c r="X1501" s="135" t="str">
        <f t="shared" si="331"/>
        <v>C</v>
      </c>
      <c r="Y1501" s="39" t="str">
        <f t="shared" si="327"/>
        <v/>
      </c>
      <c r="Z1501" s="39">
        <f t="shared" si="328"/>
        <v>0</v>
      </c>
      <c r="AA1501" s="119"/>
    </row>
    <row r="1502" spans="1:27" x14ac:dyDescent="0.25">
      <c r="A1502" s="34" t="s">
        <v>3477</v>
      </c>
      <c r="B1502" s="36" t="s">
        <v>2017</v>
      </c>
      <c r="C1502" s="166" t="s">
        <v>914</v>
      </c>
      <c r="D1502" s="166">
        <v>105</v>
      </c>
      <c r="E1502" s="165" t="s">
        <v>3599</v>
      </c>
      <c r="F1502" s="167" t="s">
        <v>3599</v>
      </c>
      <c r="G1502" s="36" t="s">
        <v>165</v>
      </c>
      <c r="H1502" s="36" t="s">
        <v>235</v>
      </c>
      <c r="I1502" s="186">
        <v>2100</v>
      </c>
      <c r="J1502" s="168">
        <v>2</v>
      </c>
      <c r="K1502" s="133">
        <v>0</v>
      </c>
      <c r="L1502" s="150">
        <v>15.88</v>
      </c>
      <c r="M1502" s="133">
        <v>0</v>
      </c>
      <c r="N1502" s="133">
        <v>0</v>
      </c>
      <c r="O1502" s="130">
        <v>0</v>
      </c>
      <c r="P1502" s="37">
        <f t="shared" si="329"/>
        <v>31.76</v>
      </c>
      <c r="Q1502" s="38" t="str">
        <f t="shared" si="321"/>
        <v/>
      </c>
      <c r="R1502" s="35">
        <f t="shared" si="322"/>
        <v>0</v>
      </c>
      <c r="S1502" s="35">
        <f t="shared" si="323"/>
        <v>0</v>
      </c>
      <c r="T1502" s="139">
        <f t="shared" si="324"/>
        <v>0</v>
      </c>
      <c r="U1502" s="35">
        <f t="shared" si="325"/>
        <v>0</v>
      </c>
      <c r="V1502" s="39" t="str">
        <f t="shared" si="326"/>
        <v>Order specific</v>
      </c>
      <c r="W1502" s="39" t="str">
        <f t="shared" si="330"/>
        <v>Order specific</v>
      </c>
      <c r="X1502" s="135" t="str">
        <f t="shared" si="331"/>
        <v>C</v>
      </c>
      <c r="Y1502" s="39" t="str">
        <f t="shared" si="327"/>
        <v/>
      </c>
      <c r="Z1502" s="39">
        <f t="shared" si="328"/>
        <v>0</v>
      </c>
      <c r="AA1502" s="119"/>
    </row>
    <row r="1503" spans="1:27" x14ac:dyDescent="0.25">
      <c r="A1503" s="34" t="s">
        <v>3478</v>
      </c>
      <c r="B1503" s="36" t="s">
        <v>49</v>
      </c>
      <c r="C1503" s="166" t="s">
        <v>197</v>
      </c>
      <c r="D1503" s="166">
        <v>212</v>
      </c>
      <c r="E1503" s="166" t="s">
        <v>3599</v>
      </c>
      <c r="F1503" s="167" t="s">
        <v>3599</v>
      </c>
      <c r="G1503" s="36" t="s">
        <v>249</v>
      </c>
      <c r="H1503" s="36" t="s">
        <v>249</v>
      </c>
      <c r="I1503" s="186" t="s">
        <v>197</v>
      </c>
      <c r="J1503" s="168">
        <v>71</v>
      </c>
      <c r="K1503" s="133">
        <v>0</v>
      </c>
      <c r="L1503" s="150">
        <v>50.29</v>
      </c>
      <c r="M1503" s="133">
        <v>0</v>
      </c>
      <c r="N1503" s="133">
        <v>0</v>
      </c>
      <c r="O1503" s="130">
        <v>15447</v>
      </c>
      <c r="P1503" s="37">
        <f t="shared" si="329"/>
        <v>3570.59</v>
      </c>
      <c r="Q1503" s="38">
        <f t="shared" si="321"/>
        <v>4.7258367320515311E-2</v>
      </c>
      <c r="R1503" s="35">
        <f t="shared" si="322"/>
        <v>0</v>
      </c>
      <c r="S1503" s="35">
        <f t="shared" si="323"/>
        <v>0</v>
      </c>
      <c r="T1503" s="139">
        <f t="shared" si="324"/>
        <v>0</v>
      </c>
      <c r="U1503" s="35">
        <f t="shared" si="325"/>
        <v>776829.63</v>
      </c>
      <c r="V1503" s="39" t="str">
        <f t="shared" si="326"/>
        <v>&lt;15 days</v>
      </c>
      <c r="W1503" s="39">
        <f t="shared" si="330"/>
        <v>1</v>
      </c>
      <c r="X1503" s="135" t="str">
        <f t="shared" si="331"/>
        <v>B</v>
      </c>
      <c r="Y1503" s="39">
        <f t="shared" si="327"/>
        <v>7</v>
      </c>
      <c r="Z1503" s="39">
        <f t="shared" si="328"/>
        <v>0</v>
      </c>
      <c r="AA1503" s="119"/>
    </row>
    <row r="1504" spans="1:27" x14ac:dyDescent="0.25">
      <c r="A1504" s="34" t="s">
        <v>3479</v>
      </c>
      <c r="B1504" s="36" t="s">
        <v>50</v>
      </c>
      <c r="C1504" s="166" t="s">
        <v>197</v>
      </c>
      <c r="D1504" s="166">
        <v>212</v>
      </c>
      <c r="E1504" s="166" t="s">
        <v>3599</v>
      </c>
      <c r="F1504" s="167" t="s">
        <v>3599</v>
      </c>
      <c r="G1504" s="36" t="s">
        <v>249</v>
      </c>
      <c r="H1504" s="36" t="s">
        <v>249</v>
      </c>
      <c r="I1504" s="186" t="s">
        <v>197</v>
      </c>
      <c r="J1504" s="168">
        <v>353</v>
      </c>
      <c r="K1504" s="133">
        <v>0</v>
      </c>
      <c r="L1504" s="150">
        <v>50.29</v>
      </c>
      <c r="M1504" s="133">
        <v>0</v>
      </c>
      <c r="N1504" s="133">
        <v>0</v>
      </c>
      <c r="O1504" s="130">
        <v>12352</v>
      </c>
      <c r="P1504" s="37">
        <f t="shared" si="329"/>
        <v>17752.37</v>
      </c>
      <c r="Q1504" s="38">
        <f t="shared" si="321"/>
        <v>2.098040803108808</v>
      </c>
      <c r="R1504" s="35">
        <f t="shared" si="322"/>
        <v>0</v>
      </c>
      <c r="S1504" s="35">
        <f t="shared" si="323"/>
        <v>0</v>
      </c>
      <c r="T1504" s="139">
        <f t="shared" si="324"/>
        <v>0</v>
      </c>
      <c r="U1504" s="35">
        <f t="shared" si="325"/>
        <v>621182.07999999996</v>
      </c>
      <c r="V1504" s="39" t="str">
        <f t="shared" si="326"/>
        <v>&lt;15 days</v>
      </c>
      <c r="W1504" s="39">
        <f t="shared" si="330"/>
        <v>1</v>
      </c>
      <c r="X1504" s="135" t="str">
        <f t="shared" si="331"/>
        <v>A</v>
      </c>
      <c r="Y1504" s="39">
        <f t="shared" si="327"/>
        <v>7</v>
      </c>
      <c r="Z1504" s="39">
        <f t="shared" si="328"/>
        <v>0</v>
      </c>
      <c r="AA1504" s="119"/>
    </row>
    <row r="1505" spans="1:27" x14ac:dyDescent="0.25">
      <c r="A1505" s="34" t="s">
        <v>3480</v>
      </c>
      <c r="B1505" s="36" t="s">
        <v>226</v>
      </c>
      <c r="C1505" s="166" t="s">
        <v>197</v>
      </c>
      <c r="D1505" s="166">
        <v>212</v>
      </c>
      <c r="E1505" s="166" t="s">
        <v>3599</v>
      </c>
      <c r="F1505" s="167" t="s">
        <v>3599</v>
      </c>
      <c r="G1505" s="36" t="s">
        <v>249</v>
      </c>
      <c r="H1505" s="36" t="s">
        <v>249</v>
      </c>
      <c r="I1505" s="186" t="s">
        <v>197</v>
      </c>
      <c r="J1505" s="168">
        <v>23402</v>
      </c>
      <c r="K1505" s="133">
        <v>0</v>
      </c>
      <c r="L1505" s="150">
        <v>0.85</v>
      </c>
      <c r="M1505" s="133">
        <v>0</v>
      </c>
      <c r="N1505" s="133">
        <v>0</v>
      </c>
      <c r="O1505" s="130">
        <v>683494.9</v>
      </c>
      <c r="P1505" s="37">
        <f t="shared" si="329"/>
        <v>19891.7</v>
      </c>
      <c r="Q1505" s="38">
        <f t="shared" si="321"/>
        <v>0.18850908763181701</v>
      </c>
      <c r="R1505" s="35">
        <f t="shared" si="322"/>
        <v>0</v>
      </c>
      <c r="S1505" s="35">
        <f t="shared" si="323"/>
        <v>0</v>
      </c>
      <c r="T1505" s="139">
        <f t="shared" si="324"/>
        <v>0</v>
      </c>
      <c r="U1505" s="35">
        <f t="shared" si="325"/>
        <v>580970.66500000004</v>
      </c>
      <c r="V1505" s="39" t="str">
        <f t="shared" si="326"/>
        <v>&lt;15 days</v>
      </c>
      <c r="W1505" s="39">
        <f t="shared" si="330"/>
        <v>1</v>
      </c>
      <c r="X1505" s="135" t="str">
        <f t="shared" si="331"/>
        <v>A</v>
      </c>
      <c r="Y1505" s="39">
        <f t="shared" si="327"/>
        <v>7</v>
      </c>
      <c r="Z1505" s="39">
        <f t="shared" si="328"/>
        <v>0</v>
      </c>
      <c r="AA1505" s="119"/>
    </row>
    <row r="1506" spans="1:27" x14ac:dyDescent="0.25">
      <c r="A1506" s="34" t="s">
        <v>3481</v>
      </c>
      <c r="B1506" s="36" t="s">
        <v>51</v>
      </c>
      <c r="C1506" s="166" t="s">
        <v>197</v>
      </c>
      <c r="D1506" s="166">
        <v>212</v>
      </c>
      <c r="E1506" s="166" t="s">
        <v>3599</v>
      </c>
      <c r="F1506" s="167" t="s">
        <v>3599</v>
      </c>
      <c r="G1506" s="36" t="s">
        <v>249</v>
      </c>
      <c r="H1506" s="36" t="s">
        <v>249</v>
      </c>
      <c r="I1506" s="186" t="s">
        <v>197</v>
      </c>
      <c r="J1506" s="168">
        <v>7778</v>
      </c>
      <c r="K1506" s="133">
        <v>0</v>
      </c>
      <c r="L1506" s="150">
        <v>0.85</v>
      </c>
      <c r="M1506" s="133">
        <v>0</v>
      </c>
      <c r="N1506" s="133">
        <v>0</v>
      </c>
      <c r="O1506" s="130">
        <v>34776</v>
      </c>
      <c r="P1506" s="37">
        <f t="shared" si="329"/>
        <v>6611.3</v>
      </c>
      <c r="Q1506" s="38">
        <f t="shared" si="321"/>
        <v>245.62140556705774</v>
      </c>
      <c r="R1506" s="35">
        <f t="shared" si="322"/>
        <v>0</v>
      </c>
      <c r="S1506" s="35">
        <f t="shared" si="323"/>
        <v>0</v>
      </c>
      <c r="T1506" s="139">
        <f t="shared" si="324"/>
        <v>0</v>
      </c>
      <c r="U1506" s="35">
        <f t="shared" si="325"/>
        <v>29559.599999999999</v>
      </c>
      <c r="V1506" s="39" t="str">
        <f t="shared" si="326"/>
        <v>&gt;90 days</v>
      </c>
      <c r="W1506" s="39">
        <f t="shared" si="330"/>
        <v>2</v>
      </c>
      <c r="X1506" s="135" t="str">
        <f t="shared" si="331"/>
        <v>B</v>
      </c>
      <c r="Y1506" s="39">
        <f t="shared" si="327"/>
        <v>14</v>
      </c>
      <c r="Z1506" s="39">
        <f t="shared" si="328"/>
        <v>4114.7483573735071</v>
      </c>
      <c r="AA1506" s="119"/>
    </row>
    <row r="1507" spans="1:27" x14ac:dyDescent="0.25">
      <c r="A1507" s="34" t="s">
        <v>3482</v>
      </c>
      <c r="B1507" s="36" t="s">
        <v>2018</v>
      </c>
      <c r="C1507" s="166" t="s">
        <v>1058</v>
      </c>
      <c r="D1507" s="166">
        <v>212</v>
      </c>
      <c r="E1507" s="165" t="s">
        <v>3599</v>
      </c>
      <c r="F1507" s="167" t="s">
        <v>3599</v>
      </c>
      <c r="G1507" s="36" t="s">
        <v>165</v>
      </c>
      <c r="H1507" s="36" t="s">
        <v>235</v>
      </c>
      <c r="I1507" s="186">
        <v>2100</v>
      </c>
      <c r="J1507" s="168">
        <v>200</v>
      </c>
      <c r="K1507" s="133">
        <v>0</v>
      </c>
      <c r="L1507" s="150">
        <v>3.74</v>
      </c>
      <c r="M1507" s="133">
        <v>0</v>
      </c>
      <c r="N1507" s="133">
        <v>0</v>
      </c>
      <c r="O1507" s="130">
        <v>200</v>
      </c>
      <c r="P1507" s="37">
        <f t="shared" si="329"/>
        <v>748</v>
      </c>
      <c r="Q1507" s="38">
        <f t="shared" si="321"/>
        <v>14194.85</v>
      </c>
      <c r="R1507" s="35">
        <f t="shared" si="322"/>
        <v>0</v>
      </c>
      <c r="S1507" s="35">
        <f t="shared" si="323"/>
        <v>0</v>
      </c>
      <c r="T1507" s="139">
        <f t="shared" si="324"/>
        <v>0</v>
      </c>
      <c r="U1507" s="35">
        <f t="shared" si="325"/>
        <v>748</v>
      </c>
      <c r="V1507" s="39" t="str">
        <f t="shared" si="326"/>
        <v>Order specific</v>
      </c>
      <c r="W1507" s="39" t="str">
        <f t="shared" si="330"/>
        <v>Order specific</v>
      </c>
      <c r="X1507" s="135" t="str">
        <f t="shared" si="331"/>
        <v>C</v>
      </c>
      <c r="Y1507" s="39" t="str">
        <f t="shared" si="327"/>
        <v/>
      </c>
      <c r="Z1507" s="39">
        <f t="shared" si="328"/>
        <v>0</v>
      </c>
      <c r="AA1507" s="119"/>
    </row>
    <row r="1508" spans="1:27" x14ac:dyDescent="0.25">
      <c r="A1508" s="34" t="s">
        <v>3483</v>
      </c>
      <c r="B1508" s="36" t="s">
        <v>2019</v>
      </c>
      <c r="C1508" s="166" t="s">
        <v>2020</v>
      </c>
      <c r="D1508" s="166">
        <v>212</v>
      </c>
      <c r="E1508" s="166" t="s">
        <v>3599</v>
      </c>
      <c r="F1508" s="167" t="s">
        <v>3599</v>
      </c>
      <c r="G1508" s="36" t="s">
        <v>165</v>
      </c>
      <c r="H1508" s="36" t="s">
        <v>235</v>
      </c>
      <c r="I1508" s="186">
        <v>2100</v>
      </c>
      <c r="J1508" s="168">
        <v>5</v>
      </c>
      <c r="K1508" s="133">
        <v>10</v>
      </c>
      <c r="L1508" s="150">
        <v>673.43</v>
      </c>
      <c r="M1508" s="133">
        <v>0</v>
      </c>
      <c r="N1508" s="133">
        <v>0</v>
      </c>
      <c r="O1508" s="130">
        <v>59</v>
      </c>
      <c r="P1508" s="37">
        <f t="shared" si="329"/>
        <v>3367.1499999999996</v>
      </c>
      <c r="Q1508" s="38">
        <f t="shared" si="321"/>
        <v>1237.2881355932202</v>
      </c>
      <c r="R1508" s="35">
        <f t="shared" si="322"/>
        <v>0</v>
      </c>
      <c r="S1508" s="35">
        <f t="shared" si="323"/>
        <v>0</v>
      </c>
      <c r="T1508" s="139">
        <f t="shared" si="324"/>
        <v>6734.2999999999993</v>
      </c>
      <c r="U1508" s="35">
        <f t="shared" si="325"/>
        <v>39732.369999999995</v>
      </c>
      <c r="V1508" s="39" t="str">
        <f t="shared" si="326"/>
        <v>Order specific</v>
      </c>
      <c r="W1508" s="39" t="str">
        <f t="shared" si="330"/>
        <v>Order specific</v>
      </c>
      <c r="X1508" s="135" t="str">
        <f t="shared" si="331"/>
        <v>B</v>
      </c>
      <c r="Y1508" s="39" t="str">
        <f t="shared" si="327"/>
        <v/>
      </c>
      <c r="Z1508" s="39">
        <f t="shared" si="328"/>
        <v>0</v>
      </c>
      <c r="AA1508" s="119"/>
    </row>
    <row r="1509" spans="1:27" x14ac:dyDescent="0.25">
      <c r="A1509" s="34" t="s">
        <v>3484</v>
      </c>
      <c r="B1509" s="36" t="s">
        <v>2021</v>
      </c>
      <c r="C1509" s="166" t="s">
        <v>2020</v>
      </c>
      <c r="D1509" s="166">
        <v>212</v>
      </c>
      <c r="E1509" s="166" t="s">
        <v>3599</v>
      </c>
      <c r="F1509" s="167" t="s">
        <v>3599</v>
      </c>
      <c r="G1509" s="36" t="s">
        <v>165</v>
      </c>
      <c r="H1509" s="36" t="s">
        <v>235</v>
      </c>
      <c r="I1509" s="186">
        <v>2100</v>
      </c>
      <c r="J1509" s="168">
        <v>1</v>
      </c>
      <c r="K1509" s="133">
        <v>0</v>
      </c>
      <c r="L1509" s="150">
        <v>542.84</v>
      </c>
      <c r="M1509" s="133">
        <v>0</v>
      </c>
      <c r="N1509" s="133">
        <v>0</v>
      </c>
      <c r="O1509" s="130">
        <v>1</v>
      </c>
      <c r="P1509" s="37">
        <f t="shared" si="329"/>
        <v>542.84</v>
      </c>
      <c r="Q1509" s="38">
        <f t="shared" si="321"/>
        <v>1825</v>
      </c>
      <c r="R1509" s="35">
        <f t="shared" si="322"/>
        <v>0</v>
      </c>
      <c r="S1509" s="35">
        <f t="shared" si="323"/>
        <v>0</v>
      </c>
      <c r="T1509" s="139">
        <f t="shared" si="324"/>
        <v>0</v>
      </c>
      <c r="U1509" s="35">
        <f t="shared" si="325"/>
        <v>542.84</v>
      </c>
      <c r="V1509" s="39" t="str">
        <f t="shared" si="326"/>
        <v>Order specific</v>
      </c>
      <c r="W1509" s="39" t="str">
        <f t="shared" si="330"/>
        <v>Order specific</v>
      </c>
      <c r="X1509" s="135" t="str">
        <f t="shared" si="331"/>
        <v>C</v>
      </c>
      <c r="Y1509" s="39" t="str">
        <f t="shared" si="327"/>
        <v/>
      </c>
      <c r="Z1509" s="39">
        <f t="shared" si="328"/>
        <v>0</v>
      </c>
      <c r="AA1509" s="119"/>
    </row>
    <row r="1510" spans="1:27" x14ac:dyDescent="0.25">
      <c r="A1510" s="34" t="s">
        <v>3485</v>
      </c>
      <c r="B1510" s="36" t="s">
        <v>2022</v>
      </c>
      <c r="C1510" s="166" t="s">
        <v>2020</v>
      </c>
      <c r="D1510" s="166">
        <v>212</v>
      </c>
      <c r="E1510" s="166" t="s">
        <v>3599</v>
      </c>
      <c r="F1510" s="167" t="s">
        <v>3599</v>
      </c>
      <c r="G1510" s="36" t="s">
        <v>165</v>
      </c>
      <c r="H1510" s="36" t="s">
        <v>235</v>
      </c>
      <c r="I1510" s="186">
        <v>2100</v>
      </c>
      <c r="J1510" s="168">
        <v>2</v>
      </c>
      <c r="K1510" s="133">
        <v>0</v>
      </c>
      <c r="L1510" s="150">
        <v>886</v>
      </c>
      <c r="M1510" s="133">
        <v>0</v>
      </c>
      <c r="N1510" s="133">
        <v>0</v>
      </c>
      <c r="O1510" s="130">
        <v>29</v>
      </c>
      <c r="P1510" s="37">
        <f t="shared" si="329"/>
        <v>1772</v>
      </c>
      <c r="Q1510" s="38">
        <f t="shared" si="321"/>
        <v>12.586206896551724</v>
      </c>
      <c r="R1510" s="35">
        <f t="shared" si="322"/>
        <v>0</v>
      </c>
      <c r="S1510" s="35">
        <f t="shared" si="323"/>
        <v>0</v>
      </c>
      <c r="T1510" s="139">
        <f t="shared" si="324"/>
        <v>0</v>
      </c>
      <c r="U1510" s="35">
        <f t="shared" si="325"/>
        <v>25694</v>
      </c>
      <c r="V1510" s="39" t="str">
        <f t="shared" si="326"/>
        <v>Order specific</v>
      </c>
      <c r="W1510" s="39" t="str">
        <f t="shared" si="330"/>
        <v>Order specific</v>
      </c>
      <c r="X1510" s="135" t="str">
        <f t="shared" si="331"/>
        <v>B</v>
      </c>
      <c r="Y1510" s="39" t="str">
        <f t="shared" si="327"/>
        <v/>
      </c>
      <c r="Z1510" s="39">
        <f t="shared" si="328"/>
        <v>0</v>
      </c>
      <c r="AA1510" s="119"/>
    </row>
    <row r="1511" spans="1:27" x14ac:dyDescent="0.25">
      <c r="A1511" s="34" t="s">
        <v>3486</v>
      </c>
      <c r="B1511" s="36" t="s">
        <v>2023</v>
      </c>
      <c r="C1511" s="166" t="s">
        <v>2020</v>
      </c>
      <c r="D1511" s="166">
        <v>212</v>
      </c>
      <c r="E1511" s="166" t="s">
        <v>3599</v>
      </c>
      <c r="F1511" s="167" t="s">
        <v>3599</v>
      </c>
      <c r="G1511" s="36" t="s">
        <v>165</v>
      </c>
      <c r="H1511" s="36" t="s">
        <v>235</v>
      </c>
      <c r="I1511" s="186">
        <v>2100</v>
      </c>
      <c r="J1511" s="168">
        <v>2</v>
      </c>
      <c r="K1511" s="133">
        <v>0</v>
      </c>
      <c r="L1511" s="150">
        <v>950</v>
      </c>
      <c r="M1511" s="133">
        <v>0</v>
      </c>
      <c r="N1511" s="133">
        <v>0</v>
      </c>
      <c r="O1511" s="130">
        <v>2</v>
      </c>
      <c r="P1511" s="37">
        <f t="shared" si="329"/>
        <v>1900</v>
      </c>
      <c r="Q1511" s="38">
        <f t="shared" si="321"/>
        <v>365</v>
      </c>
      <c r="R1511" s="35">
        <f t="shared" si="322"/>
        <v>0</v>
      </c>
      <c r="S1511" s="35">
        <f t="shared" si="323"/>
        <v>0</v>
      </c>
      <c r="T1511" s="139">
        <f t="shared" si="324"/>
        <v>0</v>
      </c>
      <c r="U1511" s="35">
        <f t="shared" si="325"/>
        <v>1900</v>
      </c>
      <c r="V1511" s="39" t="str">
        <f t="shared" si="326"/>
        <v>Order specific</v>
      </c>
      <c r="W1511" s="39" t="str">
        <f t="shared" si="330"/>
        <v>Order specific</v>
      </c>
      <c r="X1511" s="135" t="str">
        <f t="shared" si="331"/>
        <v>B</v>
      </c>
      <c r="Y1511" s="39" t="str">
        <f t="shared" si="327"/>
        <v/>
      </c>
      <c r="Z1511" s="39">
        <f t="shared" si="328"/>
        <v>0</v>
      </c>
      <c r="AA1511" s="119"/>
    </row>
    <row r="1512" spans="1:27" x14ac:dyDescent="0.25">
      <c r="A1512" s="34" t="s">
        <v>3487</v>
      </c>
      <c r="B1512" s="36" t="s">
        <v>2024</v>
      </c>
      <c r="C1512" s="166" t="s">
        <v>243</v>
      </c>
      <c r="D1512" s="166">
        <v>212</v>
      </c>
      <c r="E1512" s="166" t="s">
        <v>3599</v>
      </c>
      <c r="F1512" s="167" t="s">
        <v>3599</v>
      </c>
      <c r="G1512" s="36" t="s">
        <v>244</v>
      </c>
      <c r="H1512" s="36" t="s">
        <v>2370</v>
      </c>
      <c r="I1512" s="186">
        <v>2600</v>
      </c>
      <c r="J1512" s="168">
        <v>168</v>
      </c>
      <c r="K1512" s="133">
        <v>60</v>
      </c>
      <c r="L1512" s="150">
        <v>13.88</v>
      </c>
      <c r="M1512" s="133">
        <v>0</v>
      </c>
      <c r="N1512" s="133">
        <v>30</v>
      </c>
      <c r="O1512" s="130">
        <v>252</v>
      </c>
      <c r="P1512" s="37">
        <f t="shared" si="329"/>
        <v>2331.84</v>
      </c>
      <c r="Q1512" s="38">
        <f t="shared" ref="Q1512:Q1538" si="332">+IF(O1512=0,"",J1511/O1512*365)</f>
        <v>2.8968253968253967</v>
      </c>
      <c r="R1512" s="35">
        <f t="shared" ref="R1512:R1538" si="333">+L1512*M1512</f>
        <v>0</v>
      </c>
      <c r="S1512" s="35">
        <f t="shared" ref="S1512:S1538" si="334">+L1512*N1512/2</f>
        <v>208.20000000000002</v>
      </c>
      <c r="T1512" s="139">
        <f t="shared" ref="T1512:T1538" si="335">+L1512*K1512</f>
        <v>832.80000000000007</v>
      </c>
      <c r="U1512" s="35">
        <f t="shared" ref="U1512:U1538" si="336">+L1512*O1512</f>
        <v>3497.76</v>
      </c>
      <c r="V1512" s="39" t="str">
        <f t="shared" ref="V1512:V1538" si="337">IF(G1512="Order specific",G1512,IF(O1512="","Not moving",IF(Q1512&lt;15,"&lt;15 days",IF(Q1512&lt;30,"&lt;30 days",IF(Q1512&lt;90,"&lt;90 days","&gt;90 days")))))</f>
        <v>&lt;15 days</v>
      </c>
      <c r="W1512" s="39">
        <f t="shared" si="330"/>
        <v>3</v>
      </c>
      <c r="X1512" s="135" t="str">
        <f t="shared" si="331"/>
        <v>B</v>
      </c>
      <c r="Y1512" s="39">
        <f t="shared" ref="Y1512:Y1538" si="338">+IF(W1512="Order Specific","",IF(W1512=4,0,W1512*7+IF(I1512="Imported",14,0)))</f>
        <v>21</v>
      </c>
      <c r="Z1512" s="39">
        <f t="shared" ref="Z1512:Z1538" si="339">(IF(Y1512="",0,IF(Y1512=0,P1512,P1512-IF(Q1512&gt;Y1512,P1512/Q1512*Y1512,P1512))))*66%</f>
        <v>0</v>
      </c>
      <c r="AA1512" s="119"/>
    </row>
    <row r="1513" spans="1:27" x14ac:dyDescent="0.25">
      <c r="A1513" s="34" t="s">
        <v>3488</v>
      </c>
      <c r="B1513" s="36" t="s">
        <v>2025</v>
      </c>
      <c r="C1513" s="166" t="s">
        <v>2020</v>
      </c>
      <c r="D1513" s="166">
        <v>212</v>
      </c>
      <c r="E1513" s="166" t="s">
        <v>3599</v>
      </c>
      <c r="F1513" s="167" t="s">
        <v>3599</v>
      </c>
      <c r="G1513" s="36" t="s">
        <v>165</v>
      </c>
      <c r="H1513" s="36" t="s">
        <v>235</v>
      </c>
      <c r="I1513" s="186">
        <v>2100</v>
      </c>
      <c r="J1513" s="168">
        <v>6</v>
      </c>
      <c r="K1513" s="133">
        <v>19</v>
      </c>
      <c r="L1513" s="150">
        <v>52.74</v>
      </c>
      <c r="M1513" s="133">
        <v>0</v>
      </c>
      <c r="N1513" s="133">
        <v>0</v>
      </c>
      <c r="O1513" s="130">
        <v>72</v>
      </c>
      <c r="P1513" s="37">
        <f t="shared" ref="P1513:P1538" si="340">+L1513*J1513</f>
        <v>316.44</v>
      </c>
      <c r="Q1513" s="38">
        <f t="shared" si="332"/>
        <v>851.66666666666674</v>
      </c>
      <c r="R1513" s="35">
        <f t="shared" si="333"/>
        <v>0</v>
      </c>
      <c r="S1513" s="35">
        <f t="shared" si="334"/>
        <v>0</v>
      </c>
      <c r="T1513" s="139">
        <f t="shared" si="335"/>
        <v>1002.0600000000001</v>
      </c>
      <c r="U1513" s="35">
        <f t="shared" si="336"/>
        <v>3797.28</v>
      </c>
      <c r="V1513" s="39" t="str">
        <f t="shared" si="337"/>
        <v>Order specific</v>
      </c>
      <c r="W1513" s="39" t="str">
        <f t="shared" si="330"/>
        <v>Order specific</v>
      </c>
      <c r="X1513" s="135" t="str">
        <f t="shared" si="331"/>
        <v>C</v>
      </c>
      <c r="Y1513" s="39" t="str">
        <f t="shared" si="338"/>
        <v/>
      </c>
      <c r="Z1513" s="39">
        <f t="shared" si="339"/>
        <v>0</v>
      </c>
      <c r="AA1513" s="119"/>
    </row>
    <row r="1514" spans="1:27" x14ac:dyDescent="0.25">
      <c r="A1514" s="34" t="s">
        <v>3489</v>
      </c>
      <c r="B1514" s="36" t="s">
        <v>2026</v>
      </c>
      <c r="C1514" s="166" t="s">
        <v>2020</v>
      </c>
      <c r="D1514" s="166">
        <v>212</v>
      </c>
      <c r="E1514" s="166" t="s">
        <v>3599</v>
      </c>
      <c r="F1514" s="167" t="s">
        <v>3599</v>
      </c>
      <c r="G1514" s="36" t="s">
        <v>165</v>
      </c>
      <c r="H1514" s="36" t="s">
        <v>235</v>
      </c>
      <c r="I1514" s="186">
        <v>2100</v>
      </c>
      <c r="J1514" s="168">
        <v>2</v>
      </c>
      <c r="K1514" s="133">
        <v>0</v>
      </c>
      <c r="L1514" s="150">
        <v>77.53</v>
      </c>
      <c r="M1514" s="133">
        <v>0</v>
      </c>
      <c r="N1514" s="133">
        <v>0</v>
      </c>
      <c r="O1514" s="130">
        <v>36</v>
      </c>
      <c r="P1514" s="37">
        <f t="shared" si="340"/>
        <v>155.06</v>
      </c>
      <c r="Q1514" s="38">
        <f t="shared" si="332"/>
        <v>60.833333333333329</v>
      </c>
      <c r="R1514" s="35">
        <f t="shared" si="333"/>
        <v>0</v>
      </c>
      <c r="S1514" s="35">
        <f t="shared" si="334"/>
        <v>0</v>
      </c>
      <c r="T1514" s="139">
        <f t="shared" si="335"/>
        <v>0</v>
      </c>
      <c r="U1514" s="35">
        <f t="shared" si="336"/>
        <v>2791.08</v>
      </c>
      <c r="V1514" s="39" t="str">
        <f t="shared" si="337"/>
        <v>Order specific</v>
      </c>
      <c r="W1514" s="39" t="str">
        <f t="shared" si="330"/>
        <v>Order specific</v>
      </c>
      <c r="X1514" s="135" t="str">
        <f t="shared" si="331"/>
        <v>C</v>
      </c>
      <c r="Y1514" s="39" t="str">
        <f t="shared" si="338"/>
        <v/>
      </c>
      <c r="Z1514" s="39">
        <f t="shared" si="339"/>
        <v>0</v>
      </c>
      <c r="AA1514" s="119"/>
    </row>
    <row r="1515" spans="1:27" x14ac:dyDescent="0.25">
      <c r="A1515" s="34" t="s">
        <v>3490</v>
      </c>
      <c r="B1515" s="36" t="s">
        <v>2027</v>
      </c>
      <c r="C1515" s="166" t="s">
        <v>2020</v>
      </c>
      <c r="D1515" s="166">
        <v>212</v>
      </c>
      <c r="E1515" s="166" t="s">
        <v>3599</v>
      </c>
      <c r="F1515" s="167" t="s">
        <v>3599</v>
      </c>
      <c r="G1515" s="36" t="s">
        <v>165</v>
      </c>
      <c r="H1515" s="36" t="s">
        <v>235</v>
      </c>
      <c r="I1515" s="186">
        <v>2100</v>
      </c>
      <c r="J1515" s="168">
        <v>2</v>
      </c>
      <c r="K1515" s="133">
        <v>0</v>
      </c>
      <c r="L1515" s="150">
        <v>79.81</v>
      </c>
      <c r="M1515" s="133">
        <v>0</v>
      </c>
      <c r="N1515" s="133">
        <v>0</v>
      </c>
      <c r="O1515" s="130">
        <v>2</v>
      </c>
      <c r="P1515" s="37">
        <f t="shared" si="340"/>
        <v>159.62</v>
      </c>
      <c r="Q1515" s="38">
        <f t="shared" si="332"/>
        <v>365</v>
      </c>
      <c r="R1515" s="35">
        <f t="shared" si="333"/>
        <v>0</v>
      </c>
      <c r="S1515" s="35">
        <f t="shared" si="334"/>
        <v>0</v>
      </c>
      <c r="T1515" s="139">
        <f t="shared" si="335"/>
        <v>0</v>
      </c>
      <c r="U1515" s="35">
        <f t="shared" si="336"/>
        <v>159.62</v>
      </c>
      <c r="V1515" s="39" t="str">
        <f t="shared" si="337"/>
        <v>Order specific</v>
      </c>
      <c r="W1515" s="39" t="str">
        <f t="shared" si="330"/>
        <v>Order specific</v>
      </c>
      <c r="X1515" s="135" t="str">
        <f t="shared" si="331"/>
        <v>C</v>
      </c>
      <c r="Y1515" s="39" t="str">
        <f t="shared" si="338"/>
        <v/>
      </c>
      <c r="Z1515" s="39">
        <f t="shared" si="339"/>
        <v>0</v>
      </c>
      <c r="AA1515" s="119"/>
    </row>
    <row r="1516" spans="1:27" x14ac:dyDescent="0.25">
      <c r="A1516" s="34" t="s">
        <v>3491</v>
      </c>
      <c r="B1516" s="36" t="s">
        <v>17</v>
      </c>
      <c r="C1516" s="166" t="s">
        <v>197</v>
      </c>
      <c r="D1516" s="166">
        <v>212</v>
      </c>
      <c r="E1516" s="166" t="s">
        <v>3599</v>
      </c>
      <c r="F1516" s="167" t="s">
        <v>3599</v>
      </c>
      <c r="G1516" s="36" t="s">
        <v>249</v>
      </c>
      <c r="H1516" s="36" t="s">
        <v>249</v>
      </c>
      <c r="I1516" s="186" t="s">
        <v>197</v>
      </c>
      <c r="J1516" s="168">
        <v>9</v>
      </c>
      <c r="K1516" s="133">
        <v>0</v>
      </c>
      <c r="L1516" s="150">
        <v>11.1</v>
      </c>
      <c r="M1516" s="133">
        <v>0</v>
      </c>
      <c r="N1516" s="133">
        <v>0</v>
      </c>
      <c r="O1516" s="130">
        <v>199</v>
      </c>
      <c r="P1516" s="37">
        <f t="shared" si="340"/>
        <v>99.899999999999991</v>
      </c>
      <c r="Q1516" s="38">
        <f t="shared" si="332"/>
        <v>3.6683417085427137</v>
      </c>
      <c r="R1516" s="35">
        <f t="shared" si="333"/>
        <v>0</v>
      </c>
      <c r="S1516" s="35">
        <f t="shared" si="334"/>
        <v>0</v>
      </c>
      <c r="T1516" s="139">
        <f t="shared" si="335"/>
        <v>0</v>
      </c>
      <c r="U1516" s="35">
        <f t="shared" si="336"/>
        <v>2208.9</v>
      </c>
      <c r="V1516" s="39" t="str">
        <f t="shared" si="337"/>
        <v>&lt;15 days</v>
      </c>
      <c r="W1516" s="39">
        <f t="shared" si="330"/>
        <v>3</v>
      </c>
      <c r="X1516" s="135" t="str">
        <f t="shared" si="331"/>
        <v>C</v>
      </c>
      <c r="Y1516" s="39">
        <f t="shared" si="338"/>
        <v>21</v>
      </c>
      <c r="Z1516" s="39">
        <f t="shared" si="339"/>
        <v>0</v>
      </c>
      <c r="AA1516" s="119"/>
    </row>
    <row r="1517" spans="1:27" x14ac:dyDescent="0.25">
      <c r="A1517" s="34" t="s">
        <v>3492</v>
      </c>
      <c r="B1517" s="36" t="s">
        <v>18</v>
      </c>
      <c r="C1517" s="166" t="s">
        <v>197</v>
      </c>
      <c r="D1517" s="166">
        <v>212</v>
      </c>
      <c r="E1517" s="166" t="s">
        <v>3599</v>
      </c>
      <c r="F1517" s="167" t="s">
        <v>3599</v>
      </c>
      <c r="G1517" s="36" t="s">
        <v>249</v>
      </c>
      <c r="H1517" s="36" t="s">
        <v>249</v>
      </c>
      <c r="I1517" s="186" t="s">
        <v>197</v>
      </c>
      <c r="J1517" s="168">
        <v>12</v>
      </c>
      <c r="K1517" s="133">
        <v>0</v>
      </c>
      <c r="L1517" s="150">
        <v>6.99</v>
      </c>
      <c r="M1517" s="133">
        <v>0</v>
      </c>
      <c r="N1517" s="133">
        <v>0</v>
      </c>
      <c r="O1517" s="130">
        <v>197</v>
      </c>
      <c r="P1517" s="37">
        <f t="shared" si="340"/>
        <v>83.88</v>
      </c>
      <c r="Q1517" s="38">
        <f t="shared" si="332"/>
        <v>16.675126903553299</v>
      </c>
      <c r="R1517" s="35">
        <f t="shared" si="333"/>
        <v>0</v>
      </c>
      <c r="S1517" s="35">
        <f t="shared" si="334"/>
        <v>0</v>
      </c>
      <c r="T1517" s="139">
        <f t="shared" si="335"/>
        <v>0</v>
      </c>
      <c r="U1517" s="35">
        <f t="shared" si="336"/>
        <v>1377.03</v>
      </c>
      <c r="V1517" s="39" t="str">
        <f t="shared" si="337"/>
        <v>&lt;30 days</v>
      </c>
      <c r="W1517" s="39">
        <f t="shared" si="330"/>
        <v>3</v>
      </c>
      <c r="X1517" s="135" t="str">
        <f t="shared" si="331"/>
        <v>C</v>
      </c>
      <c r="Y1517" s="39">
        <f t="shared" si="338"/>
        <v>21</v>
      </c>
      <c r="Z1517" s="39">
        <f t="shared" si="339"/>
        <v>0</v>
      </c>
      <c r="AA1517" s="119"/>
    </row>
    <row r="1518" spans="1:27" x14ac:dyDescent="0.25">
      <c r="A1518" s="34" t="s">
        <v>3493</v>
      </c>
      <c r="B1518" s="36" t="s">
        <v>61</v>
      </c>
      <c r="C1518" s="166" t="s">
        <v>914</v>
      </c>
      <c r="D1518" s="166">
        <v>212</v>
      </c>
      <c r="E1518" s="165" t="s">
        <v>3599</v>
      </c>
      <c r="F1518" s="167" t="s">
        <v>3599</v>
      </c>
      <c r="G1518" s="36" t="s">
        <v>165</v>
      </c>
      <c r="H1518" s="36" t="s">
        <v>235</v>
      </c>
      <c r="I1518" s="186">
        <v>2100</v>
      </c>
      <c r="J1518" s="168">
        <v>2</v>
      </c>
      <c r="K1518" s="133">
        <v>0</v>
      </c>
      <c r="L1518" s="150">
        <v>39.64</v>
      </c>
      <c r="M1518" s="133">
        <v>0</v>
      </c>
      <c r="N1518" s="133">
        <v>0</v>
      </c>
      <c r="O1518" s="130">
        <v>0</v>
      </c>
      <c r="P1518" s="37">
        <f t="shared" si="340"/>
        <v>79.28</v>
      </c>
      <c r="Q1518" s="38" t="str">
        <f t="shared" si="332"/>
        <v/>
      </c>
      <c r="R1518" s="35">
        <f t="shared" si="333"/>
        <v>0</v>
      </c>
      <c r="S1518" s="35">
        <f t="shared" si="334"/>
        <v>0</v>
      </c>
      <c r="T1518" s="139">
        <f t="shared" si="335"/>
        <v>0</v>
      </c>
      <c r="U1518" s="35">
        <f t="shared" si="336"/>
        <v>0</v>
      </c>
      <c r="V1518" s="39" t="str">
        <f t="shared" si="337"/>
        <v>Order specific</v>
      </c>
      <c r="W1518" s="39" t="str">
        <f t="shared" si="330"/>
        <v>Order specific</v>
      </c>
      <c r="X1518" s="135" t="str">
        <f t="shared" si="331"/>
        <v>C</v>
      </c>
      <c r="Y1518" s="39" t="str">
        <f t="shared" si="338"/>
        <v/>
      </c>
      <c r="Z1518" s="39">
        <f t="shared" si="339"/>
        <v>0</v>
      </c>
      <c r="AA1518" s="119"/>
    </row>
    <row r="1519" spans="1:27" x14ac:dyDescent="0.25">
      <c r="A1519" s="34" t="s">
        <v>3494</v>
      </c>
      <c r="B1519" s="36" t="s">
        <v>2028</v>
      </c>
      <c r="C1519" s="166" t="s">
        <v>197</v>
      </c>
      <c r="D1519" s="166">
        <v>212</v>
      </c>
      <c r="E1519" s="166" t="s">
        <v>3599</v>
      </c>
      <c r="F1519" s="167" t="s">
        <v>3599</v>
      </c>
      <c r="G1519" s="36" t="s">
        <v>249</v>
      </c>
      <c r="H1519" s="36" t="s">
        <v>249</v>
      </c>
      <c r="I1519" s="186" t="s">
        <v>197</v>
      </c>
      <c r="J1519" s="168">
        <v>10</v>
      </c>
      <c r="K1519" s="133">
        <v>0</v>
      </c>
      <c r="L1519" s="150">
        <v>89.74</v>
      </c>
      <c r="M1519" s="133">
        <v>0</v>
      </c>
      <c r="N1519" s="133">
        <v>0</v>
      </c>
      <c r="O1519" s="130">
        <v>450</v>
      </c>
      <c r="P1519" s="37">
        <f t="shared" si="340"/>
        <v>897.4</v>
      </c>
      <c r="Q1519" s="38">
        <f t="shared" si="332"/>
        <v>1.6222222222222222</v>
      </c>
      <c r="R1519" s="35">
        <f t="shared" si="333"/>
        <v>0</v>
      </c>
      <c r="S1519" s="35">
        <f t="shared" si="334"/>
        <v>0</v>
      </c>
      <c r="T1519" s="139">
        <f t="shared" si="335"/>
        <v>0</v>
      </c>
      <c r="U1519" s="35">
        <f t="shared" si="336"/>
        <v>40383</v>
      </c>
      <c r="V1519" s="39" t="str">
        <f t="shared" si="337"/>
        <v>&lt;15 days</v>
      </c>
      <c r="W1519" s="39">
        <f t="shared" si="330"/>
        <v>2</v>
      </c>
      <c r="X1519" s="135" t="str">
        <f t="shared" si="331"/>
        <v>C</v>
      </c>
      <c r="Y1519" s="39">
        <f t="shared" si="338"/>
        <v>14</v>
      </c>
      <c r="Z1519" s="39">
        <f t="shared" si="339"/>
        <v>0</v>
      </c>
      <c r="AA1519" s="119"/>
    </row>
    <row r="1520" spans="1:27" x14ac:dyDescent="0.25">
      <c r="A1520" s="34" t="s">
        <v>3495</v>
      </c>
      <c r="B1520" s="36" t="s">
        <v>35</v>
      </c>
      <c r="C1520" s="166" t="s">
        <v>243</v>
      </c>
      <c r="D1520" s="166">
        <v>212</v>
      </c>
      <c r="E1520" s="166" t="s">
        <v>3599</v>
      </c>
      <c r="F1520" s="167" t="s">
        <v>3599</v>
      </c>
      <c r="G1520" s="36" t="s">
        <v>244</v>
      </c>
      <c r="H1520" s="36" t="s">
        <v>2370</v>
      </c>
      <c r="I1520" s="186">
        <v>2600</v>
      </c>
      <c r="J1520" s="168">
        <v>111</v>
      </c>
      <c r="K1520" s="133">
        <v>0</v>
      </c>
      <c r="L1520" s="150">
        <v>4.8</v>
      </c>
      <c r="M1520" s="133">
        <v>0</v>
      </c>
      <c r="N1520" s="133">
        <v>25</v>
      </c>
      <c r="O1520" s="130">
        <v>58</v>
      </c>
      <c r="P1520" s="37">
        <f t="shared" si="340"/>
        <v>532.79999999999995</v>
      </c>
      <c r="Q1520" s="38">
        <f t="shared" si="332"/>
        <v>62.931034482758626</v>
      </c>
      <c r="R1520" s="35">
        <f t="shared" si="333"/>
        <v>0</v>
      </c>
      <c r="S1520" s="35">
        <f t="shared" si="334"/>
        <v>60</v>
      </c>
      <c r="T1520" s="139">
        <f t="shared" si="335"/>
        <v>0</v>
      </c>
      <c r="U1520" s="35">
        <f t="shared" si="336"/>
        <v>278.39999999999998</v>
      </c>
      <c r="V1520" s="39" t="str">
        <f t="shared" si="337"/>
        <v>&lt;90 days</v>
      </c>
      <c r="W1520" s="39">
        <f t="shared" si="330"/>
        <v>3</v>
      </c>
      <c r="X1520" s="135" t="str">
        <f t="shared" si="331"/>
        <v>C</v>
      </c>
      <c r="Y1520" s="39">
        <f t="shared" si="338"/>
        <v>21</v>
      </c>
      <c r="Z1520" s="39">
        <f t="shared" si="339"/>
        <v>234.30354410958904</v>
      </c>
      <c r="AA1520" s="119"/>
    </row>
    <row r="1521" spans="1:27" x14ac:dyDescent="0.25">
      <c r="A1521" s="34" t="s">
        <v>3496</v>
      </c>
      <c r="B1521" s="36" t="s">
        <v>2029</v>
      </c>
      <c r="C1521" s="166" t="s">
        <v>2030</v>
      </c>
      <c r="D1521" s="166">
        <v>202</v>
      </c>
      <c r="E1521" s="166" t="s">
        <v>3599</v>
      </c>
      <c r="F1521" s="167" t="s">
        <v>3599</v>
      </c>
      <c r="G1521" s="36" t="s">
        <v>165</v>
      </c>
      <c r="H1521" s="36" t="s">
        <v>235</v>
      </c>
      <c r="I1521" s="186">
        <v>2100</v>
      </c>
      <c r="J1521" s="168">
        <v>9</v>
      </c>
      <c r="K1521" s="133">
        <v>0</v>
      </c>
      <c r="L1521" s="150">
        <v>82</v>
      </c>
      <c r="M1521" s="133">
        <v>0</v>
      </c>
      <c r="N1521" s="133">
        <v>0</v>
      </c>
      <c r="O1521" s="130">
        <v>0</v>
      </c>
      <c r="P1521" s="37">
        <f t="shared" si="340"/>
        <v>738</v>
      </c>
      <c r="Q1521" s="38" t="str">
        <f t="shared" si="332"/>
        <v/>
      </c>
      <c r="R1521" s="35">
        <f t="shared" si="333"/>
        <v>0</v>
      </c>
      <c r="S1521" s="35">
        <f t="shared" si="334"/>
        <v>0</v>
      </c>
      <c r="T1521" s="139">
        <f t="shared" si="335"/>
        <v>0</v>
      </c>
      <c r="U1521" s="35">
        <f t="shared" si="336"/>
        <v>0</v>
      </c>
      <c r="V1521" s="39" t="str">
        <f t="shared" si="337"/>
        <v>Order specific</v>
      </c>
      <c r="W1521" s="39" t="str">
        <f t="shared" si="330"/>
        <v>Order specific</v>
      </c>
      <c r="X1521" s="135" t="str">
        <f t="shared" si="331"/>
        <v>C</v>
      </c>
      <c r="Y1521" s="39" t="str">
        <f t="shared" si="338"/>
        <v/>
      </c>
      <c r="Z1521" s="39">
        <f t="shared" si="339"/>
        <v>0</v>
      </c>
      <c r="AA1521" s="119"/>
    </row>
    <row r="1522" spans="1:27" x14ac:dyDescent="0.25">
      <c r="A1522" s="34" t="s">
        <v>3497</v>
      </c>
      <c r="B1522" s="36" t="s">
        <v>2031</v>
      </c>
      <c r="C1522" s="166" t="s">
        <v>2030</v>
      </c>
      <c r="D1522" s="166">
        <v>213</v>
      </c>
      <c r="E1522" s="166" t="s">
        <v>3599</v>
      </c>
      <c r="F1522" s="167" t="s">
        <v>3599</v>
      </c>
      <c r="G1522" s="36" t="s">
        <v>165</v>
      </c>
      <c r="H1522" s="36" t="s">
        <v>235</v>
      </c>
      <c r="I1522" s="186">
        <v>2100</v>
      </c>
      <c r="J1522" s="168">
        <v>12</v>
      </c>
      <c r="K1522" s="133">
        <v>9</v>
      </c>
      <c r="L1522" s="150">
        <v>49</v>
      </c>
      <c r="M1522" s="133">
        <v>0</v>
      </c>
      <c r="N1522" s="133">
        <v>0</v>
      </c>
      <c r="O1522" s="130">
        <v>12</v>
      </c>
      <c r="P1522" s="37">
        <f t="shared" si="340"/>
        <v>588</v>
      </c>
      <c r="Q1522" s="38">
        <f t="shared" si="332"/>
        <v>273.75</v>
      </c>
      <c r="R1522" s="35">
        <f t="shared" si="333"/>
        <v>0</v>
      </c>
      <c r="S1522" s="35">
        <f t="shared" si="334"/>
        <v>0</v>
      </c>
      <c r="T1522" s="139">
        <f t="shared" si="335"/>
        <v>441</v>
      </c>
      <c r="U1522" s="35">
        <f t="shared" si="336"/>
        <v>588</v>
      </c>
      <c r="V1522" s="39" t="str">
        <f t="shared" si="337"/>
        <v>Order specific</v>
      </c>
      <c r="W1522" s="39" t="str">
        <f t="shared" si="330"/>
        <v>Order specific</v>
      </c>
      <c r="X1522" s="135" t="str">
        <f t="shared" si="331"/>
        <v>C</v>
      </c>
      <c r="Y1522" s="39" t="str">
        <f t="shared" si="338"/>
        <v/>
      </c>
      <c r="Z1522" s="39">
        <f t="shared" si="339"/>
        <v>0</v>
      </c>
      <c r="AA1522" s="119"/>
    </row>
    <row r="1523" spans="1:27" x14ac:dyDescent="0.25">
      <c r="A1523" s="34" t="s">
        <v>3498</v>
      </c>
      <c r="B1523" s="36" t="s">
        <v>2032</v>
      </c>
      <c r="C1523" s="166" t="s">
        <v>2030</v>
      </c>
      <c r="D1523" s="166">
        <v>202</v>
      </c>
      <c r="E1523" s="166" t="s">
        <v>3599</v>
      </c>
      <c r="F1523" s="167" t="s">
        <v>3599</v>
      </c>
      <c r="G1523" s="36" t="s">
        <v>165</v>
      </c>
      <c r="H1523" s="36" t="s">
        <v>235</v>
      </c>
      <c r="I1523" s="186">
        <v>2100</v>
      </c>
      <c r="J1523" s="168">
        <v>33</v>
      </c>
      <c r="K1523" s="133">
        <v>0</v>
      </c>
      <c r="L1523" s="150">
        <v>57.85</v>
      </c>
      <c r="M1523" s="133">
        <v>0</v>
      </c>
      <c r="N1523" s="133">
        <v>0</v>
      </c>
      <c r="O1523" s="130">
        <v>0</v>
      </c>
      <c r="P1523" s="37">
        <f t="shared" si="340"/>
        <v>1909.05</v>
      </c>
      <c r="Q1523" s="38" t="str">
        <f t="shared" si="332"/>
        <v/>
      </c>
      <c r="R1523" s="35">
        <f t="shared" si="333"/>
        <v>0</v>
      </c>
      <c r="S1523" s="35">
        <f t="shared" si="334"/>
        <v>0</v>
      </c>
      <c r="T1523" s="139">
        <f t="shared" si="335"/>
        <v>0</v>
      </c>
      <c r="U1523" s="35">
        <f t="shared" si="336"/>
        <v>0</v>
      </c>
      <c r="V1523" s="39" t="str">
        <f t="shared" si="337"/>
        <v>Order specific</v>
      </c>
      <c r="W1523" s="39" t="str">
        <f t="shared" si="330"/>
        <v>Order specific</v>
      </c>
      <c r="X1523" s="135" t="str">
        <f t="shared" si="331"/>
        <v>B</v>
      </c>
      <c r="Y1523" s="39" t="str">
        <f t="shared" si="338"/>
        <v/>
      </c>
      <c r="Z1523" s="39">
        <f t="shared" si="339"/>
        <v>0</v>
      </c>
      <c r="AA1523" s="119"/>
    </row>
    <row r="1524" spans="1:27" x14ac:dyDescent="0.25">
      <c r="A1524" s="34" t="s">
        <v>3499</v>
      </c>
      <c r="B1524" s="36" t="s">
        <v>2033</v>
      </c>
      <c r="C1524" s="166" t="s">
        <v>2030</v>
      </c>
      <c r="D1524" s="166">
        <v>202</v>
      </c>
      <c r="E1524" s="166" t="s">
        <v>3599</v>
      </c>
      <c r="F1524" s="167" t="s">
        <v>3599</v>
      </c>
      <c r="G1524" s="36" t="s">
        <v>165</v>
      </c>
      <c r="H1524" s="36" t="s">
        <v>235</v>
      </c>
      <c r="I1524" s="186">
        <v>2100</v>
      </c>
      <c r="J1524" s="168">
        <v>10</v>
      </c>
      <c r="K1524" s="133">
        <v>0</v>
      </c>
      <c r="L1524" s="150">
        <v>54.44</v>
      </c>
      <c r="M1524" s="133">
        <v>0</v>
      </c>
      <c r="N1524" s="133">
        <v>0</v>
      </c>
      <c r="O1524" s="130">
        <v>19</v>
      </c>
      <c r="P1524" s="37">
        <f t="shared" si="340"/>
        <v>544.4</v>
      </c>
      <c r="Q1524" s="38">
        <f t="shared" si="332"/>
        <v>633.9473684210526</v>
      </c>
      <c r="R1524" s="35">
        <f t="shared" si="333"/>
        <v>0</v>
      </c>
      <c r="S1524" s="35">
        <f t="shared" si="334"/>
        <v>0</v>
      </c>
      <c r="T1524" s="139">
        <f t="shared" si="335"/>
        <v>0</v>
      </c>
      <c r="U1524" s="35">
        <f t="shared" si="336"/>
        <v>1034.3599999999999</v>
      </c>
      <c r="V1524" s="39" t="str">
        <f t="shared" si="337"/>
        <v>Order specific</v>
      </c>
      <c r="W1524" s="39" t="str">
        <f t="shared" si="330"/>
        <v>Order specific</v>
      </c>
      <c r="X1524" s="135" t="str">
        <f t="shared" si="331"/>
        <v>C</v>
      </c>
      <c r="Y1524" s="39" t="str">
        <f t="shared" si="338"/>
        <v/>
      </c>
      <c r="Z1524" s="39">
        <f t="shared" si="339"/>
        <v>0</v>
      </c>
      <c r="AA1524" s="119"/>
    </row>
    <row r="1525" spans="1:27" x14ac:dyDescent="0.25">
      <c r="A1525" s="34" t="s">
        <v>3500</v>
      </c>
      <c r="B1525" s="36" t="s">
        <v>2034</v>
      </c>
      <c r="C1525" s="166" t="s">
        <v>2030</v>
      </c>
      <c r="D1525" s="166">
        <v>202</v>
      </c>
      <c r="E1525" s="166" t="s">
        <v>3599</v>
      </c>
      <c r="F1525" s="167" t="s">
        <v>3599</v>
      </c>
      <c r="G1525" s="36" t="s">
        <v>165</v>
      </c>
      <c r="H1525" s="36" t="s">
        <v>235</v>
      </c>
      <c r="I1525" s="186">
        <v>2100</v>
      </c>
      <c r="J1525" s="168">
        <v>1</v>
      </c>
      <c r="K1525" s="133">
        <v>0</v>
      </c>
      <c r="L1525" s="150">
        <v>47.86</v>
      </c>
      <c r="M1525" s="133">
        <v>0</v>
      </c>
      <c r="N1525" s="133">
        <v>0</v>
      </c>
      <c r="O1525" s="130">
        <v>0</v>
      </c>
      <c r="P1525" s="37">
        <f t="shared" si="340"/>
        <v>47.86</v>
      </c>
      <c r="Q1525" s="38" t="str">
        <f t="shared" si="332"/>
        <v/>
      </c>
      <c r="R1525" s="35">
        <f t="shared" si="333"/>
        <v>0</v>
      </c>
      <c r="S1525" s="35">
        <f t="shared" si="334"/>
        <v>0</v>
      </c>
      <c r="T1525" s="139">
        <f t="shared" si="335"/>
        <v>0</v>
      </c>
      <c r="U1525" s="35">
        <f t="shared" si="336"/>
        <v>0</v>
      </c>
      <c r="V1525" s="39" t="str">
        <f t="shared" si="337"/>
        <v>Order specific</v>
      </c>
      <c r="W1525" s="39" t="str">
        <f t="shared" si="330"/>
        <v>Order specific</v>
      </c>
      <c r="X1525" s="135" t="str">
        <f t="shared" si="331"/>
        <v>C</v>
      </c>
      <c r="Y1525" s="39" t="str">
        <f t="shared" si="338"/>
        <v/>
      </c>
      <c r="Z1525" s="39">
        <f t="shared" si="339"/>
        <v>0</v>
      </c>
      <c r="AA1525" s="119"/>
    </row>
    <row r="1526" spans="1:27" x14ac:dyDescent="0.25">
      <c r="A1526" s="34" t="s">
        <v>3501</v>
      </c>
      <c r="B1526" s="36" t="s">
        <v>2035</v>
      </c>
      <c r="C1526" s="166" t="s">
        <v>914</v>
      </c>
      <c r="D1526" s="166">
        <v>202</v>
      </c>
      <c r="E1526" s="165" t="s">
        <v>3599</v>
      </c>
      <c r="F1526" s="167" t="s">
        <v>3599</v>
      </c>
      <c r="G1526" s="36" t="s">
        <v>165</v>
      </c>
      <c r="H1526" s="36" t="s">
        <v>235</v>
      </c>
      <c r="I1526" s="186">
        <v>2100</v>
      </c>
      <c r="J1526" s="168">
        <v>9</v>
      </c>
      <c r="K1526" s="133">
        <v>0</v>
      </c>
      <c r="L1526" s="150">
        <v>34.96</v>
      </c>
      <c r="M1526" s="133">
        <v>0</v>
      </c>
      <c r="N1526" s="133">
        <v>0</v>
      </c>
      <c r="O1526" s="130">
        <v>0</v>
      </c>
      <c r="P1526" s="37">
        <f t="shared" si="340"/>
        <v>314.64</v>
      </c>
      <c r="Q1526" s="38" t="str">
        <f t="shared" si="332"/>
        <v/>
      </c>
      <c r="R1526" s="35">
        <f t="shared" si="333"/>
        <v>0</v>
      </c>
      <c r="S1526" s="35">
        <f t="shared" si="334"/>
        <v>0</v>
      </c>
      <c r="T1526" s="139">
        <f t="shared" si="335"/>
        <v>0</v>
      </c>
      <c r="U1526" s="35">
        <f t="shared" si="336"/>
        <v>0</v>
      </c>
      <c r="V1526" s="39" t="str">
        <f t="shared" si="337"/>
        <v>Order specific</v>
      </c>
      <c r="W1526" s="39" t="str">
        <f t="shared" si="330"/>
        <v>Order specific</v>
      </c>
      <c r="X1526" s="135" t="str">
        <f t="shared" si="331"/>
        <v>C</v>
      </c>
      <c r="Y1526" s="39" t="str">
        <f t="shared" si="338"/>
        <v/>
      </c>
      <c r="Z1526" s="39">
        <f t="shared" si="339"/>
        <v>0</v>
      </c>
      <c r="AA1526" s="119"/>
    </row>
    <row r="1527" spans="1:27" x14ac:dyDescent="0.25">
      <c r="A1527" s="34" t="s">
        <v>3502</v>
      </c>
      <c r="B1527" s="36" t="s">
        <v>2036</v>
      </c>
      <c r="C1527" s="166" t="s">
        <v>914</v>
      </c>
      <c r="D1527" s="166">
        <v>212</v>
      </c>
      <c r="E1527" s="165" t="s">
        <v>3599</v>
      </c>
      <c r="F1527" s="167" t="s">
        <v>3599</v>
      </c>
      <c r="G1527" s="36" t="s">
        <v>165</v>
      </c>
      <c r="H1527" s="36" t="s">
        <v>235</v>
      </c>
      <c r="I1527" s="186">
        <v>2100</v>
      </c>
      <c r="J1527" s="168">
        <v>3</v>
      </c>
      <c r="K1527" s="133">
        <v>0</v>
      </c>
      <c r="L1527" s="150">
        <v>96.15</v>
      </c>
      <c r="M1527" s="133">
        <v>0</v>
      </c>
      <c r="N1527" s="133">
        <v>0</v>
      </c>
      <c r="O1527" s="130">
        <v>0</v>
      </c>
      <c r="P1527" s="37">
        <f t="shared" si="340"/>
        <v>288.45000000000005</v>
      </c>
      <c r="Q1527" s="38" t="str">
        <f t="shared" si="332"/>
        <v/>
      </c>
      <c r="R1527" s="35">
        <f t="shared" si="333"/>
        <v>0</v>
      </c>
      <c r="S1527" s="35">
        <f t="shared" si="334"/>
        <v>0</v>
      </c>
      <c r="T1527" s="139">
        <f t="shared" si="335"/>
        <v>0</v>
      </c>
      <c r="U1527" s="35">
        <f t="shared" si="336"/>
        <v>0</v>
      </c>
      <c r="V1527" s="39" t="str">
        <f t="shared" si="337"/>
        <v>Order specific</v>
      </c>
      <c r="W1527" s="39" t="str">
        <f t="shared" si="330"/>
        <v>Order specific</v>
      </c>
      <c r="X1527" s="135" t="str">
        <f t="shared" si="331"/>
        <v>C</v>
      </c>
      <c r="Y1527" s="39" t="str">
        <f t="shared" si="338"/>
        <v/>
      </c>
      <c r="Z1527" s="39">
        <f t="shared" si="339"/>
        <v>0</v>
      </c>
      <c r="AA1527" s="119"/>
    </row>
    <row r="1528" spans="1:27" x14ac:dyDescent="0.25">
      <c r="A1528" s="34" t="s">
        <v>3503</v>
      </c>
      <c r="B1528" s="36" t="s">
        <v>583</v>
      </c>
      <c r="C1528" s="166" t="s">
        <v>914</v>
      </c>
      <c r="D1528" s="166">
        <v>212</v>
      </c>
      <c r="E1528" s="165" t="s">
        <v>3599</v>
      </c>
      <c r="F1528" s="167" t="s">
        <v>3599</v>
      </c>
      <c r="G1528" s="36" t="s">
        <v>165</v>
      </c>
      <c r="H1528" s="36" t="s">
        <v>235</v>
      </c>
      <c r="I1528" s="186">
        <v>2100</v>
      </c>
      <c r="J1528" s="168">
        <v>1</v>
      </c>
      <c r="K1528" s="133">
        <v>0</v>
      </c>
      <c r="L1528" s="150">
        <v>290.87</v>
      </c>
      <c r="M1528" s="133">
        <v>0</v>
      </c>
      <c r="N1528" s="133">
        <v>0</v>
      </c>
      <c r="O1528" s="130">
        <v>0</v>
      </c>
      <c r="P1528" s="37">
        <f t="shared" si="340"/>
        <v>290.87</v>
      </c>
      <c r="Q1528" s="38" t="str">
        <f t="shared" si="332"/>
        <v/>
      </c>
      <c r="R1528" s="35">
        <f t="shared" si="333"/>
        <v>0</v>
      </c>
      <c r="S1528" s="35">
        <f t="shared" si="334"/>
        <v>0</v>
      </c>
      <c r="T1528" s="139">
        <f t="shared" si="335"/>
        <v>0</v>
      </c>
      <c r="U1528" s="35">
        <f t="shared" si="336"/>
        <v>0</v>
      </c>
      <c r="V1528" s="39" t="str">
        <f t="shared" si="337"/>
        <v>Order specific</v>
      </c>
      <c r="W1528" s="39" t="str">
        <f t="shared" si="330"/>
        <v>Order specific</v>
      </c>
      <c r="X1528" s="135" t="str">
        <f t="shared" si="331"/>
        <v>C</v>
      </c>
      <c r="Y1528" s="39" t="str">
        <f t="shared" si="338"/>
        <v/>
      </c>
      <c r="Z1528" s="39">
        <f t="shared" si="339"/>
        <v>0</v>
      </c>
      <c r="AA1528" s="119"/>
    </row>
    <row r="1529" spans="1:27" x14ac:dyDescent="0.25">
      <c r="A1529" s="34" t="s">
        <v>2484</v>
      </c>
      <c r="B1529" s="36" t="s">
        <v>37</v>
      </c>
      <c r="C1529" s="166" t="s">
        <v>914</v>
      </c>
      <c r="D1529" s="166">
        <v>219</v>
      </c>
      <c r="E1529" s="165" t="s">
        <v>3599</v>
      </c>
      <c r="F1529" s="167" t="s">
        <v>3599</v>
      </c>
      <c r="G1529" s="36" t="s">
        <v>165</v>
      </c>
      <c r="H1529" s="36" t="s">
        <v>235</v>
      </c>
      <c r="I1529" s="186">
        <v>2100</v>
      </c>
      <c r="J1529" s="168">
        <v>111</v>
      </c>
      <c r="K1529" s="133">
        <v>0</v>
      </c>
      <c r="L1529" s="150">
        <v>1.62</v>
      </c>
      <c r="M1529" s="133">
        <v>0</v>
      </c>
      <c r="N1529" s="133">
        <v>0</v>
      </c>
      <c r="O1529" s="130">
        <v>18</v>
      </c>
      <c r="P1529" s="37">
        <f t="shared" si="340"/>
        <v>179.82000000000002</v>
      </c>
      <c r="Q1529" s="38">
        <f t="shared" si="332"/>
        <v>20.277777777777775</v>
      </c>
      <c r="R1529" s="35">
        <f t="shared" si="333"/>
        <v>0</v>
      </c>
      <c r="S1529" s="35">
        <f t="shared" si="334"/>
        <v>0</v>
      </c>
      <c r="T1529" s="139">
        <f t="shared" si="335"/>
        <v>0</v>
      </c>
      <c r="U1529" s="35">
        <f t="shared" si="336"/>
        <v>29.160000000000004</v>
      </c>
      <c r="V1529" s="39" t="str">
        <f t="shared" si="337"/>
        <v>Order specific</v>
      </c>
      <c r="W1529" s="39" t="str">
        <f t="shared" si="330"/>
        <v>Order specific</v>
      </c>
      <c r="X1529" s="135" t="str">
        <f t="shared" si="331"/>
        <v>C</v>
      </c>
      <c r="Y1529" s="39" t="str">
        <f t="shared" si="338"/>
        <v/>
      </c>
      <c r="Z1529" s="39">
        <f t="shared" si="339"/>
        <v>0</v>
      </c>
      <c r="AA1529" s="119"/>
    </row>
    <row r="1530" spans="1:27" x14ac:dyDescent="0.25">
      <c r="A1530" s="34" t="s">
        <v>2485</v>
      </c>
      <c r="B1530" s="36" t="s">
        <v>2037</v>
      </c>
      <c r="C1530" s="166" t="s">
        <v>1058</v>
      </c>
      <c r="D1530" s="166">
        <v>212</v>
      </c>
      <c r="E1530" s="165" t="s">
        <v>3599</v>
      </c>
      <c r="F1530" s="167" t="s">
        <v>3599</v>
      </c>
      <c r="G1530" s="36" t="s">
        <v>165</v>
      </c>
      <c r="H1530" s="36" t="s">
        <v>235</v>
      </c>
      <c r="I1530" s="186">
        <v>2100</v>
      </c>
      <c r="J1530" s="168">
        <v>79</v>
      </c>
      <c r="K1530" s="133">
        <v>0</v>
      </c>
      <c r="L1530" s="150">
        <v>1.1599999999999999</v>
      </c>
      <c r="M1530" s="133">
        <v>0</v>
      </c>
      <c r="N1530" s="133">
        <v>0</v>
      </c>
      <c r="O1530" s="130">
        <v>83</v>
      </c>
      <c r="P1530" s="37">
        <f t="shared" si="340"/>
        <v>91.64</v>
      </c>
      <c r="Q1530" s="38">
        <f t="shared" si="332"/>
        <v>488.13253012048193</v>
      </c>
      <c r="R1530" s="35">
        <f t="shared" si="333"/>
        <v>0</v>
      </c>
      <c r="S1530" s="35">
        <f t="shared" si="334"/>
        <v>0</v>
      </c>
      <c r="T1530" s="139">
        <f t="shared" si="335"/>
        <v>0</v>
      </c>
      <c r="U1530" s="35">
        <f t="shared" si="336"/>
        <v>96.279999999999987</v>
      </c>
      <c r="V1530" s="39" t="str">
        <f t="shared" si="337"/>
        <v>Order specific</v>
      </c>
      <c r="W1530" s="39" t="str">
        <f t="shared" si="330"/>
        <v>Order specific</v>
      </c>
      <c r="X1530" s="135" t="str">
        <f t="shared" si="331"/>
        <v>C</v>
      </c>
      <c r="Y1530" s="39" t="str">
        <f t="shared" si="338"/>
        <v/>
      </c>
      <c r="Z1530" s="39">
        <f t="shared" si="339"/>
        <v>0</v>
      </c>
      <c r="AA1530" s="119"/>
    </row>
    <row r="1531" spans="1:27" x14ac:dyDescent="0.25">
      <c r="A1531" s="34" t="s">
        <v>2486</v>
      </c>
      <c r="B1531" s="36" t="s">
        <v>2038</v>
      </c>
      <c r="C1531" s="166" t="s">
        <v>197</v>
      </c>
      <c r="D1531" s="166">
        <v>219</v>
      </c>
      <c r="E1531" s="166" t="s">
        <v>3599</v>
      </c>
      <c r="F1531" s="167" t="s">
        <v>3599</v>
      </c>
      <c r="G1531" s="36" t="s">
        <v>249</v>
      </c>
      <c r="H1531" s="36" t="s">
        <v>249</v>
      </c>
      <c r="I1531" s="186" t="s">
        <v>197</v>
      </c>
      <c r="J1531" s="168">
        <v>410</v>
      </c>
      <c r="K1531" s="133">
        <v>0</v>
      </c>
      <c r="L1531" s="150">
        <v>1.18</v>
      </c>
      <c r="M1531" s="133">
        <v>0</v>
      </c>
      <c r="N1531" s="133">
        <v>0</v>
      </c>
      <c r="O1531" s="130">
        <v>97577</v>
      </c>
      <c r="P1531" s="37">
        <f t="shared" si="340"/>
        <v>483.79999999999995</v>
      </c>
      <c r="Q1531" s="38">
        <f t="shared" si="332"/>
        <v>0.29551021244760545</v>
      </c>
      <c r="R1531" s="35">
        <f t="shared" si="333"/>
        <v>0</v>
      </c>
      <c r="S1531" s="35">
        <f t="shared" si="334"/>
        <v>0</v>
      </c>
      <c r="T1531" s="139">
        <f t="shared" si="335"/>
        <v>0</v>
      </c>
      <c r="U1531" s="35">
        <f t="shared" si="336"/>
        <v>115140.86</v>
      </c>
      <c r="V1531" s="39" t="str">
        <f t="shared" si="337"/>
        <v>&lt;15 days</v>
      </c>
      <c r="W1531" s="39">
        <f t="shared" si="330"/>
        <v>2</v>
      </c>
      <c r="X1531" s="135" t="str">
        <f t="shared" si="331"/>
        <v>C</v>
      </c>
      <c r="Y1531" s="39">
        <f t="shared" si="338"/>
        <v>14</v>
      </c>
      <c r="Z1531" s="39">
        <f t="shared" si="339"/>
        <v>0</v>
      </c>
      <c r="AA1531" s="119"/>
    </row>
    <row r="1532" spans="1:27" x14ac:dyDescent="0.25">
      <c r="A1532" s="34" t="s">
        <v>2487</v>
      </c>
      <c r="B1532" s="36" t="s">
        <v>2039</v>
      </c>
      <c r="C1532" s="166" t="s">
        <v>197</v>
      </c>
      <c r="D1532" s="166">
        <v>219</v>
      </c>
      <c r="E1532" s="166" t="s">
        <v>3599</v>
      </c>
      <c r="F1532" s="167" t="s">
        <v>3599</v>
      </c>
      <c r="G1532" s="36" t="s">
        <v>249</v>
      </c>
      <c r="H1532" s="36" t="s">
        <v>249</v>
      </c>
      <c r="I1532" s="186" t="s">
        <v>197</v>
      </c>
      <c r="J1532" s="168">
        <v>320</v>
      </c>
      <c r="K1532" s="133">
        <v>0</v>
      </c>
      <c r="L1532" s="150">
        <v>1.69</v>
      </c>
      <c r="M1532" s="133">
        <v>0</v>
      </c>
      <c r="N1532" s="133">
        <v>0</v>
      </c>
      <c r="O1532" s="130">
        <v>16015</v>
      </c>
      <c r="P1532" s="37">
        <f t="shared" si="340"/>
        <v>540.79999999999995</v>
      </c>
      <c r="Q1532" s="38">
        <f t="shared" si="332"/>
        <v>9.3443646581330011</v>
      </c>
      <c r="R1532" s="35">
        <f t="shared" si="333"/>
        <v>0</v>
      </c>
      <c r="S1532" s="35">
        <f t="shared" si="334"/>
        <v>0</v>
      </c>
      <c r="T1532" s="139">
        <f t="shared" si="335"/>
        <v>0</v>
      </c>
      <c r="U1532" s="35">
        <f t="shared" si="336"/>
        <v>27065.35</v>
      </c>
      <c r="V1532" s="39" t="str">
        <f t="shared" si="337"/>
        <v>&lt;15 days</v>
      </c>
      <c r="W1532" s="39">
        <f t="shared" si="330"/>
        <v>2</v>
      </c>
      <c r="X1532" s="135" t="str">
        <f t="shared" si="331"/>
        <v>C</v>
      </c>
      <c r="Y1532" s="39">
        <f t="shared" si="338"/>
        <v>14</v>
      </c>
      <c r="Z1532" s="39">
        <f t="shared" si="339"/>
        <v>0</v>
      </c>
      <c r="AA1532" s="119"/>
    </row>
    <row r="1533" spans="1:27" x14ac:dyDescent="0.25">
      <c r="A1533" s="34" t="s">
        <v>2488</v>
      </c>
      <c r="B1533" s="36" t="s">
        <v>2040</v>
      </c>
      <c r="C1533" s="166" t="s">
        <v>197</v>
      </c>
      <c r="D1533" s="166">
        <v>219</v>
      </c>
      <c r="E1533" s="166" t="s">
        <v>3599</v>
      </c>
      <c r="F1533" s="167" t="s">
        <v>3599</v>
      </c>
      <c r="G1533" s="36" t="s">
        <v>249</v>
      </c>
      <c r="H1533" s="36" t="s">
        <v>249</v>
      </c>
      <c r="I1533" s="186" t="s">
        <v>197</v>
      </c>
      <c r="J1533" s="168">
        <v>88</v>
      </c>
      <c r="K1533" s="133">
        <v>0</v>
      </c>
      <c r="L1533" s="150">
        <v>4.7</v>
      </c>
      <c r="M1533" s="133">
        <v>0</v>
      </c>
      <c r="N1533" s="133">
        <v>0</v>
      </c>
      <c r="O1533" s="130">
        <v>15009</v>
      </c>
      <c r="P1533" s="37">
        <f t="shared" si="340"/>
        <v>413.6</v>
      </c>
      <c r="Q1533" s="38">
        <f t="shared" si="332"/>
        <v>7.7819974681857556</v>
      </c>
      <c r="R1533" s="35">
        <f t="shared" si="333"/>
        <v>0</v>
      </c>
      <c r="S1533" s="35">
        <f t="shared" si="334"/>
        <v>0</v>
      </c>
      <c r="T1533" s="139">
        <f t="shared" si="335"/>
        <v>0</v>
      </c>
      <c r="U1533" s="35">
        <f t="shared" si="336"/>
        <v>70542.3</v>
      </c>
      <c r="V1533" s="39" t="str">
        <f t="shared" si="337"/>
        <v>&lt;15 days</v>
      </c>
      <c r="W1533" s="39">
        <f t="shared" si="330"/>
        <v>2</v>
      </c>
      <c r="X1533" s="135" t="str">
        <f t="shared" si="331"/>
        <v>C</v>
      </c>
      <c r="Y1533" s="39">
        <f t="shared" si="338"/>
        <v>14</v>
      </c>
      <c r="Z1533" s="39">
        <f t="shared" si="339"/>
        <v>0</v>
      </c>
      <c r="AA1533" s="119"/>
    </row>
    <row r="1534" spans="1:27" x14ac:dyDescent="0.25">
      <c r="A1534" s="34" t="s">
        <v>2489</v>
      </c>
      <c r="B1534" s="36" t="s">
        <v>2041</v>
      </c>
      <c r="C1534" s="166" t="s">
        <v>197</v>
      </c>
      <c r="D1534" s="166">
        <v>219</v>
      </c>
      <c r="E1534" s="166" t="s">
        <v>3599</v>
      </c>
      <c r="F1534" s="167" t="s">
        <v>3599</v>
      </c>
      <c r="G1534" s="36" t="s">
        <v>249</v>
      </c>
      <c r="H1534" s="36" t="s">
        <v>249</v>
      </c>
      <c r="I1534" s="186" t="s">
        <v>197</v>
      </c>
      <c r="J1534" s="168">
        <v>19</v>
      </c>
      <c r="K1534" s="133">
        <v>0</v>
      </c>
      <c r="L1534" s="150">
        <v>6</v>
      </c>
      <c r="M1534" s="133">
        <v>0</v>
      </c>
      <c r="N1534" s="133">
        <v>0</v>
      </c>
      <c r="O1534" s="130">
        <v>1006</v>
      </c>
      <c r="P1534" s="37">
        <f t="shared" si="340"/>
        <v>114</v>
      </c>
      <c r="Q1534" s="38">
        <f t="shared" si="332"/>
        <v>31.928429423459246</v>
      </c>
      <c r="R1534" s="35">
        <f t="shared" si="333"/>
        <v>0</v>
      </c>
      <c r="S1534" s="35">
        <f t="shared" si="334"/>
        <v>0</v>
      </c>
      <c r="T1534" s="139">
        <f t="shared" si="335"/>
        <v>0</v>
      </c>
      <c r="U1534" s="35">
        <f t="shared" si="336"/>
        <v>6036</v>
      </c>
      <c r="V1534" s="39" t="str">
        <f t="shared" si="337"/>
        <v>&lt;90 days</v>
      </c>
      <c r="W1534" s="39">
        <f t="shared" si="330"/>
        <v>3</v>
      </c>
      <c r="X1534" s="135" t="str">
        <f t="shared" si="331"/>
        <v>C</v>
      </c>
      <c r="Y1534" s="39">
        <f t="shared" si="338"/>
        <v>21</v>
      </c>
      <c r="Z1534" s="39">
        <f t="shared" si="339"/>
        <v>25.753068493150693</v>
      </c>
      <c r="AA1534" s="119"/>
    </row>
    <row r="1535" spans="1:27" x14ac:dyDescent="0.25">
      <c r="A1535" s="34" t="s">
        <v>2490</v>
      </c>
      <c r="B1535" s="36" t="s">
        <v>2043</v>
      </c>
      <c r="C1535" s="166" t="s">
        <v>197</v>
      </c>
      <c r="D1535" s="166">
        <v>219</v>
      </c>
      <c r="E1535" s="166" t="s">
        <v>3599</v>
      </c>
      <c r="F1535" s="167" t="s">
        <v>3599</v>
      </c>
      <c r="G1535" s="36" t="s">
        <v>249</v>
      </c>
      <c r="H1535" s="36" t="s">
        <v>249</v>
      </c>
      <c r="I1535" s="186" t="s">
        <v>197</v>
      </c>
      <c r="J1535" s="168">
        <v>50458.25</v>
      </c>
      <c r="K1535" s="133">
        <v>0</v>
      </c>
      <c r="L1535" s="150">
        <v>0.95</v>
      </c>
      <c r="M1535" s="133">
        <v>0</v>
      </c>
      <c r="N1535" s="133">
        <v>0</v>
      </c>
      <c r="O1535" s="130">
        <v>1370084.85</v>
      </c>
      <c r="P1535" s="37">
        <f t="shared" si="340"/>
        <v>47935.337499999994</v>
      </c>
      <c r="Q1535" s="38">
        <f t="shared" si="332"/>
        <v>5.0617303008642124E-3</v>
      </c>
      <c r="R1535" s="35">
        <f t="shared" si="333"/>
        <v>0</v>
      </c>
      <c r="S1535" s="35">
        <f t="shared" si="334"/>
        <v>0</v>
      </c>
      <c r="T1535" s="139">
        <f t="shared" si="335"/>
        <v>0</v>
      </c>
      <c r="U1535" s="35">
        <f t="shared" si="336"/>
        <v>1301580.6074999999</v>
      </c>
      <c r="V1535" s="39" t="str">
        <f t="shared" si="337"/>
        <v>&lt;15 days</v>
      </c>
      <c r="W1535" s="39">
        <f t="shared" si="330"/>
        <v>1</v>
      </c>
      <c r="X1535" s="135" t="str">
        <f t="shared" si="331"/>
        <v>A</v>
      </c>
      <c r="Y1535" s="39">
        <f t="shared" si="338"/>
        <v>7</v>
      </c>
      <c r="Z1535" s="39">
        <f t="shared" si="339"/>
        <v>0</v>
      </c>
      <c r="AA1535" s="119"/>
    </row>
    <row r="1536" spans="1:27" x14ac:dyDescent="0.25">
      <c r="A1536" s="34" t="s">
        <v>2491</v>
      </c>
      <c r="B1536" s="36" t="s">
        <v>2045</v>
      </c>
      <c r="C1536" s="166" t="s">
        <v>197</v>
      </c>
      <c r="D1536" s="166">
        <v>212</v>
      </c>
      <c r="E1536" s="166" t="s">
        <v>3599</v>
      </c>
      <c r="F1536" s="167" t="s">
        <v>3599</v>
      </c>
      <c r="G1536" s="36" t="s">
        <v>249</v>
      </c>
      <c r="H1536" s="36" t="s">
        <v>249</v>
      </c>
      <c r="I1536" s="186" t="s">
        <v>197</v>
      </c>
      <c r="J1536" s="168">
        <v>1063</v>
      </c>
      <c r="K1536" s="133">
        <v>0</v>
      </c>
      <c r="L1536" s="150">
        <v>14.19</v>
      </c>
      <c r="M1536" s="133">
        <v>0</v>
      </c>
      <c r="N1536" s="133">
        <v>0</v>
      </c>
      <c r="O1536" s="130">
        <v>32066</v>
      </c>
      <c r="P1536" s="37">
        <f t="shared" si="340"/>
        <v>15083.97</v>
      </c>
      <c r="Q1536" s="38">
        <f t="shared" si="332"/>
        <v>574.35480727250047</v>
      </c>
      <c r="R1536" s="35">
        <f t="shared" si="333"/>
        <v>0</v>
      </c>
      <c r="S1536" s="35">
        <f t="shared" si="334"/>
        <v>0</v>
      </c>
      <c r="T1536" s="139">
        <f t="shared" si="335"/>
        <v>0</v>
      </c>
      <c r="U1536" s="35">
        <f t="shared" si="336"/>
        <v>455016.54</v>
      </c>
      <c r="V1536" s="39" t="str">
        <f t="shared" si="337"/>
        <v>&gt;90 days</v>
      </c>
      <c r="W1536" s="39">
        <f t="shared" si="330"/>
        <v>1</v>
      </c>
      <c r="X1536" s="135" t="str">
        <f t="shared" si="331"/>
        <v>A</v>
      </c>
      <c r="Y1536" s="39">
        <f t="shared" si="338"/>
        <v>7</v>
      </c>
      <c r="Z1536" s="39">
        <f t="shared" si="339"/>
        <v>9834.0876360210641</v>
      </c>
      <c r="AA1536" s="119"/>
    </row>
    <row r="1537" spans="1:27" x14ac:dyDescent="0.25">
      <c r="A1537" s="34" t="s">
        <v>2492</v>
      </c>
      <c r="B1537" s="36" t="s">
        <v>2047</v>
      </c>
      <c r="C1537" s="166" t="s">
        <v>197</v>
      </c>
      <c r="D1537" s="166">
        <v>212</v>
      </c>
      <c r="E1537" s="166" t="s">
        <v>3599</v>
      </c>
      <c r="F1537" s="167" t="s">
        <v>3599</v>
      </c>
      <c r="G1537" s="36" t="s">
        <v>249</v>
      </c>
      <c r="H1537" s="36" t="s">
        <v>249</v>
      </c>
      <c r="I1537" s="186" t="s">
        <v>197</v>
      </c>
      <c r="J1537" s="168">
        <v>595</v>
      </c>
      <c r="K1537" s="133">
        <v>0</v>
      </c>
      <c r="L1537" s="150">
        <v>12.94</v>
      </c>
      <c r="M1537" s="133">
        <v>0</v>
      </c>
      <c r="N1537" s="133">
        <v>0</v>
      </c>
      <c r="O1537" s="130">
        <v>16087</v>
      </c>
      <c r="P1537" s="37">
        <f t="shared" si="340"/>
        <v>7699.2999999999993</v>
      </c>
      <c r="Q1537" s="38">
        <f t="shared" si="332"/>
        <v>24.118542922856964</v>
      </c>
      <c r="R1537" s="35">
        <f t="shared" si="333"/>
        <v>0</v>
      </c>
      <c r="S1537" s="35">
        <f t="shared" si="334"/>
        <v>0</v>
      </c>
      <c r="T1537" s="139">
        <f t="shared" si="335"/>
        <v>0</v>
      </c>
      <c r="U1537" s="35">
        <f t="shared" si="336"/>
        <v>208165.78</v>
      </c>
      <c r="V1537" s="39" t="str">
        <f t="shared" si="337"/>
        <v>&lt;30 days</v>
      </c>
      <c r="W1537" s="39">
        <f t="shared" si="330"/>
        <v>1</v>
      </c>
      <c r="X1537" s="135" t="str">
        <f t="shared" si="331"/>
        <v>A</v>
      </c>
      <c r="Y1537" s="39">
        <f t="shared" si="338"/>
        <v>7</v>
      </c>
      <c r="Z1537" s="39">
        <f t="shared" si="339"/>
        <v>3606.7073639299474</v>
      </c>
      <c r="AA1537" s="119"/>
    </row>
    <row r="1538" spans="1:27" x14ac:dyDescent="0.25">
      <c r="A1538" s="34" t="s">
        <v>2493</v>
      </c>
      <c r="B1538" s="36" t="s">
        <v>2048</v>
      </c>
      <c r="C1538" s="166" t="s">
        <v>914</v>
      </c>
      <c r="D1538" s="166">
        <v>217</v>
      </c>
      <c r="E1538" s="165" t="s">
        <v>3599</v>
      </c>
      <c r="F1538" s="167" t="s">
        <v>3599</v>
      </c>
      <c r="G1538" s="36" t="s">
        <v>165</v>
      </c>
      <c r="H1538" s="36" t="s">
        <v>235</v>
      </c>
      <c r="I1538" s="186">
        <v>2100</v>
      </c>
      <c r="J1538" s="168">
        <v>100</v>
      </c>
      <c r="K1538" s="133">
        <v>0</v>
      </c>
      <c r="L1538" s="150">
        <v>0.16</v>
      </c>
      <c r="M1538" s="133">
        <v>0</v>
      </c>
      <c r="N1538" s="133">
        <v>0</v>
      </c>
      <c r="O1538" s="130">
        <v>0</v>
      </c>
      <c r="P1538" s="37">
        <f t="shared" si="340"/>
        <v>16</v>
      </c>
      <c r="Q1538" s="38" t="str">
        <f t="shared" si="332"/>
        <v/>
      </c>
      <c r="R1538" s="35">
        <f t="shared" si="333"/>
        <v>0</v>
      </c>
      <c r="S1538" s="35">
        <f t="shared" si="334"/>
        <v>0</v>
      </c>
      <c r="T1538" s="139">
        <f t="shared" si="335"/>
        <v>0</v>
      </c>
      <c r="U1538" s="35">
        <f t="shared" si="336"/>
        <v>0</v>
      </c>
      <c r="V1538" s="39" t="str">
        <f t="shared" si="337"/>
        <v>Order specific</v>
      </c>
      <c r="W1538" s="39" t="str">
        <f t="shared" ref="W1538:W1601" si="341">IF(G1538="Order specific",G1538,IF(U1538=0,4,IF(U1538&gt;PERCENTILE(U:U,0.9),1,IF(U1538&gt;PERCENTILE(U:U,0.6),2,3))))</f>
        <v>Order specific</v>
      </c>
      <c r="X1538" s="135" t="str">
        <f t="shared" ref="X1538:X1601" si="342">IF(P1538=0,"D",IF(P1538&gt;PERCENTILE(P:P,0.9),"A",IF(P1538&gt;PERCENTILE(P:P,0.6),"B","C")))</f>
        <v>C</v>
      </c>
      <c r="Y1538" s="39" t="str">
        <f t="shared" si="338"/>
        <v/>
      </c>
      <c r="Z1538" s="39">
        <f t="shared" si="339"/>
        <v>0</v>
      </c>
      <c r="AA1538" s="119"/>
    </row>
    <row r="1539" spans="1:27" x14ac:dyDescent="0.25">
      <c r="A1539" s="34" t="s">
        <v>2494</v>
      </c>
      <c r="B1539" s="36" t="s">
        <v>11</v>
      </c>
      <c r="C1539" s="166" t="s">
        <v>197</v>
      </c>
      <c r="D1539" s="166">
        <v>219</v>
      </c>
      <c r="E1539" s="166" t="s">
        <v>3599</v>
      </c>
      <c r="F1539" s="167" t="s">
        <v>3599</v>
      </c>
      <c r="G1539" s="36" t="s">
        <v>249</v>
      </c>
      <c r="H1539" s="36" t="s">
        <v>249</v>
      </c>
      <c r="I1539" s="186" t="s">
        <v>197</v>
      </c>
      <c r="J1539" s="168">
        <v>144</v>
      </c>
      <c r="K1539" s="133">
        <v>0</v>
      </c>
      <c r="L1539" s="150">
        <v>9.1199999999999992</v>
      </c>
      <c r="M1539" s="133">
        <v>0</v>
      </c>
      <c r="N1539" s="133">
        <v>0</v>
      </c>
      <c r="O1539" s="130">
        <v>16029</v>
      </c>
      <c r="P1539" s="37">
        <f t="shared" ref="P1539:P1602" si="343">+L1539*J1539</f>
        <v>1313.28</v>
      </c>
      <c r="Q1539" s="38">
        <f t="shared" ref="Q1539:Q1602" si="344">+IF(O1539=0,"",J1538/O1539*365)</f>
        <v>2.2771227150789195</v>
      </c>
      <c r="R1539" s="35">
        <f t="shared" ref="R1539:R1602" si="345">+L1539*M1539</f>
        <v>0</v>
      </c>
      <c r="S1539" s="35">
        <f t="shared" ref="S1539:S1602" si="346">+L1539*N1539/2</f>
        <v>0</v>
      </c>
      <c r="T1539" s="139">
        <f t="shared" ref="T1539:T1602" si="347">+L1539*K1539</f>
        <v>0</v>
      </c>
      <c r="U1539" s="35">
        <f t="shared" ref="U1539:U1602" si="348">+L1539*O1539</f>
        <v>146184.47999999998</v>
      </c>
      <c r="V1539" s="39" t="str">
        <f t="shared" ref="V1539:V1602" si="349">IF(G1539="Order specific",G1539,IF(O1539="","Not moving",IF(Q1539&lt;15,"&lt;15 days",IF(Q1539&lt;30,"&lt;30 days",IF(Q1539&lt;90,"&lt;90 days","&gt;90 days")))))</f>
        <v>&lt;15 days</v>
      </c>
      <c r="W1539" s="39">
        <f t="shared" si="341"/>
        <v>2</v>
      </c>
      <c r="X1539" s="135" t="str">
        <f t="shared" si="342"/>
        <v>B</v>
      </c>
      <c r="Y1539" s="39">
        <f t="shared" ref="Y1539:Y1602" si="350">+IF(W1539="Order Specific","",IF(W1539=4,0,W1539*7+IF(I1539="Imported",14,0)))</f>
        <v>14</v>
      </c>
      <c r="Z1539" s="39">
        <f t="shared" ref="Z1539:Z1602" si="351">(IF(Y1539="",0,IF(Y1539=0,P1539,P1539-IF(Q1539&gt;Y1539,P1539/Q1539*Y1539,P1539))))*66%</f>
        <v>0</v>
      </c>
      <c r="AA1539" s="119"/>
    </row>
    <row r="1540" spans="1:27" x14ac:dyDescent="0.25">
      <c r="A1540" s="34" t="s">
        <v>2495</v>
      </c>
      <c r="B1540" s="36" t="s">
        <v>2050</v>
      </c>
      <c r="C1540" s="166" t="s">
        <v>197</v>
      </c>
      <c r="D1540" s="166">
        <v>212</v>
      </c>
      <c r="E1540" s="166" t="s">
        <v>3599</v>
      </c>
      <c r="F1540" s="167" t="s">
        <v>3599</v>
      </c>
      <c r="G1540" s="36" t="s">
        <v>249</v>
      </c>
      <c r="H1540" s="36" t="s">
        <v>249</v>
      </c>
      <c r="I1540" s="186" t="s">
        <v>197</v>
      </c>
      <c r="J1540" s="168">
        <v>1073</v>
      </c>
      <c r="K1540" s="133">
        <v>0</v>
      </c>
      <c r="L1540" s="150">
        <v>16.850000000000001</v>
      </c>
      <c r="M1540" s="133">
        <v>0</v>
      </c>
      <c r="N1540" s="133">
        <v>0</v>
      </c>
      <c r="O1540" s="130">
        <v>31869</v>
      </c>
      <c r="P1540" s="37">
        <f t="shared" si="343"/>
        <v>18080.050000000003</v>
      </c>
      <c r="Q1540" s="38">
        <f t="shared" si="344"/>
        <v>1.649251623835075</v>
      </c>
      <c r="R1540" s="35">
        <f t="shared" si="345"/>
        <v>0</v>
      </c>
      <c r="S1540" s="35">
        <f t="shared" si="346"/>
        <v>0</v>
      </c>
      <c r="T1540" s="139">
        <f t="shared" si="347"/>
        <v>0</v>
      </c>
      <c r="U1540" s="35">
        <f t="shared" si="348"/>
        <v>536992.65</v>
      </c>
      <c r="V1540" s="39" t="str">
        <f t="shared" si="349"/>
        <v>&lt;15 days</v>
      </c>
      <c r="W1540" s="39">
        <f t="shared" si="341"/>
        <v>1</v>
      </c>
      <c r="X1540" s="135" t="str">
        <f t="shared" si="342"/>
        <v>A</v>
      </c>
      <c r="Y1540" s="39">
        <f t="shared" si="350"/>
        <v>7</v>
      </c>
      <c r="Z1540" s="39">
        <f t="shared" si="351"/>
        <v>0</v>
      </c>
      <c r="AA1540" s="119"/>
    </row>
    <row r="1541" spans="1:27" x14ac:dyDescent="0.25">
      <c r="A1541" s="34" t="s">
        <v>2496</v>
      </c>
      <c r="B1541" s="36" t="s">
        <v>2052</v>
      </c>
      <c r="C1541" s="166" t="s">
        <v>197</v>
      </c>
      <c r="D1541" s="166">
        <v>212</v>
      </c>
      <c r="E1541" s="166" t="s">
        <v>3599</v>
      </c>
      <c r="F1541" s="167" t="s">
        <v>3599</v>
      </c>
      <c r="G1541" s="36" t="s">
        <v>249</v>
      </c>
      <c r="H1541" s="36" t="s">
        <v>249</v>
      </c>
      <c r="I1541" s="186" t="s">
        <v>197</v>
      </c>
      <c r="J1541" s="168">
        <v>2016</v>
      </c>
      <c r="K1541" s="133">
        <v>0</v>
      </c>
      <c r="L1541" s="150">
        <v>17.96</v>
      </c>
      <c r="M1541" s="133">
        <v>0</v>
      </c>
      <c r="N1541" s="133">
        <v>0</v>
      </c>
      <c r="O1541" s="130">
        <v>31067</v>
      </c>
      <c r="P1541" s="37">
        <f t="shared" si="343"/>
        <v>36207.360000000001</v>
      </c>
      <c r="Q1541" s="38">
        <f t="shared" si="344"/>
        <v>12.606463449962982</v>
      </c>
      <c r="R1541" s="35">
        <f t="shared" si="345"/>
        <v>0</v>
      </c>
      <c r="S1541" s="35">
        <f t="shared" si="346"/>
        <v>0</v>
      </c>
      <c r="T1541" s="139">
        <f t="shared" si="347"/>
        <v>0</v>
      </c>
      <c r="U1541" s="35">
        <f t="shared" si="348"/>
        <v>557963.32000000007</v>
      </c>
      <c r="V1541" s="39" t="str">
        <f t="shared" si="349"/>
        <v>&lt;15 days</v>
      </c>
      <c r="W1541" s="39">
        <f t="shared" si="341"/>
        <v>1</v>
      </c>
      <c r="X1541" s="135" t="str">
        <f t="shared" si="342"/>
        <v>A</v>
      </c>
      <c r="Y1541" s="39">
        <f t="shared" si="350"/>
        <v>7</v>
      </c>
      <c r="Z1541" s="39">
        <f t="shared" si="351"/>
        <v>10627.632343927791</v>
      </c>
      <c r="AA1541" s="119"/>
    </row>
    <row r="1542" spans="1:27" x14ac:dyDescent="0.25">
      <c r="A1542" s="34" t="s">
        <v>3504</v>
      </c>
      <c r="B1542" s="36" t="s">
        <v>12</v>
      </c>
      <c r="C1542" s="166" t="s">
        <v>914</v>
      </c>
      <c r="D1542" s="166">
        <v>219</v>
      </c>
      <c r="E1542" s="165" t="s">
        <v>3599</v>
      </c>
      <c r="F1542" s="167" t="s">
        <v>3599</v>
      </c>
      <c r="G1542" s="36" t="s">
        <v>165</v>
      </c>
      <c r="H1542" s="36" t="s">
        <v>235</v>
      </c>
      <c r="I1542" s="186">
        <v>2100</v>
      </c>
      <c r="J1542" s="168">
        <v>1723</v>
      </c>
      <c r="K1542" s="133">
        <v>0</v>
      </c>
      <c r="L1542" s="150">
        <v>0.65</v>
      </c>
      <c r="M1542" s="133">
        <v>0</v>
      </c>
      <c r="N1542" s="133">
        <v>0</v>
      </c>
      <c r="O1542" s="130">
        <v>14</v>
      </c>
      <c r="P1542" s="37">
        <f t="shared" si="343"/>
        <v>1119.95</v>
      </c>
      <c r="Q1542" s="38">
        <f t="shared" si="344"/>
        <v>52560</v>
      </c>
      <c r="R1542" s="35">
        <f t="shared" si="345"/>
        <v>0</v>
      </c>
      <c r="S1542" s="35">
        <f t="shared" si="346"/>
        <v>0</v>
      </c>
      <c r="T1542" s="139">
        <f t="shared" si="347"/>
        <v>0</v>
      </c>
      <c r="U1542" s="35">
        <f t="shared" si="348"/>
        <v>9.1</v>
      </c>
      <c r="V1542" s="39" t="str">
        <f t="shared" si="349"/>
        <v>Order specific</v>
      </c>
      <c r="W1542" s="39" t="str">
        <f t="shared" si="341"/>
        <v>Order specific</v>
      </c>
      <c r="X1542" s="135" t="str">
        <f t="shared" si="342"/>
        <v>B</v>
      </c>
      <c r="Y1542" s="39" t="str">
        <f t="shared" si="350"/>
        <v/>
      </c>
      <c r="Z1542" s="39">
        <f t="shared" si="351"/>
        <v>0</v>
      </c>
      <c r="AA1542" s="119"/>
    </row>
    <row r="1543" spans="1:27" x14ac:dyDescent="0.25">
      <c r="A1543" s="34" t="s">
        <v>2497</v>
      </c>
      <c r="B1543" s="36" t="s">
        <v>2053</v>
      </c>
      <c r="C1543" s="166" t="s">
        <v>281</v>
      </c>
      <c r="D1543" s="166">
        <v>213</v>
      </c>
      <c r="E1543" s="166" t="s">
        <v>3608</v>
      </c>
      <c r="F1543" s="167" t="s">
        <v>3608</v>
      </c>
      <c r="G1543" s="36" t="s">
        <v>165</v>
      </c>
      <c r="H1543" s="36" t="s">
        <v>235</v>
      </c>
      <c r="I1543" s="186">
        <v>2100</v>
      </c>
      <c r="J1543" s="168">
        <v>71</v>
      </c>
      <c r="K1543" s="133">
        <v>291</v>
      </c>
      <c r="L1543" s="150">
        <v>10174.76</v>
      </c>
      <c r="M1543" s="133">
        <v>0</v>
      </c>
      <c r="N1543" s="133">
        <v>0</v>
      </c>
      <c r="O1543" s="130">
        <v>537</v>
      </c>
      <c r="P1543" s="37">
        <f t="shared" si="343"/>
        <v>722407.96</v>
      </c>
      <c r="Q1543" s="38">
        <f t="shared" si="344"/>
        <v>1171.1266294227187</v>
      </c>
      <c r="R1543" s="35">
        <f t="shared" si="345"/>
        <v>0</v>
      </c>
      <c r="S1543" s="35">
        <f t="shared" si="346"/>
        <v>0</v>
      </c>
      <c r="T1543" s="139">
        <f t="shared" si="347"/>
        <v>2960855.16</v>
      </c>
      <c r="U1543" s="35">
        <f t="shared" si="348"/>
        <v>5463846.1200000001</v>
      </c>
      <c r="V1543" s="39" t="str">
        <f t="shared" si="349"/>
        <v>Order specific</v>
      </c>
      <c r="W1543" s="39" t="str">
        <f t="shared" si="341"/>
        <v>Order specific</v>
      </c>
      <c r="X1543" s="135" t="str">
        <f t="shared" si="342"/>
        <v>A</v>
      </c>
      <c r="Y1543" s="39" t="str">
        <f t="shared" si="350"/>
        <v/>
      </c>
      <c r="Z1543" s="39">
        <f t="shared" si="351"/>
        <v>0</v>
      </c>
      <c r="AA1543" s="119"/>
    </row>
    <row r="1544" spans="1:27" x14ac:dyDescent="0.25">
      <c r="A1544" s="34" t="s">
        <v>2498</v>
      </c>
      <c r="B1544" s="36" t="s">
        <v>247</v>
      </c>
      <c r="C1544" s="166" t="s">
        <v>243</v>
      </c>
      <c r="D1544" s="166">
        <v>212</v>
      </c>
      <c r="E1544" s="166" t="s">
        <v>3608</v>
      </c>
      <c r="F1544" s="167" t="s">
        <v>3608</v>
      </c>
      <c r="G1544" s="36" t="s">
        <v>244</v>
      </c>
      <c r="H1544" s="36" t="s">
        <v>2370</v>
      </c>
      <c r="I1544" s="186">
        <v>2600</v>
      </c>
      <c r="J1544" s="168">
        <v>139</v>
      </c>
      <c r="K1544" s="133">
        <v>90</v>
      </c>
      <c r="L1544" s="150">
        <v>1.6</v>
      </c>
      <c r="M1544" s="133">
        <v>0</v>
      </c>
      <c r="N1544" s="133">
        <v>30</v>
      </c>
      <c r="O1544" s="130">
        <v>866</v>
      </c>
      <c r="P1544" s="37">
        <f t="shared" si="343"/>
        <v>222.4</v>
      </c>
      <c r="Q1544" s="38">
        <f t="shared" si="344"/>
        <v>29.924942263279444</v>
      </c>
      <c r="R1544" s="35">
        <f t="shared" si="345"/>
        <v>0</v>
      </c>
      <c r="S1544" s="35">
        <f t="shared" si="346"/>
        <v>24</v>
      </c>
      <c r="T1544" s="139">
        <f t="shared" si="347"/>
        <v>144</v>
      </c>
      <c r="U1544" s="35">
        <f t="shared" si="348"/>
        <v>1385.6000000000001</v>
      </c>
      <c r="V1544" s="39" t="str">
        <f t="shared" si="349"/>
        <v>&lt;30 days</v>
      </c>
      <c r="W1544" s="39">
        <f t="shared" si="341"/>
        <v>3</v>
      </c>
      <c r="X1544" s="135" t="str">
        <f t="shared" si="342"/>
        <v>C</v>
      </c>
      <c r="Y1544" s="39">
        <f t="shared" si="350"/>
        <v>21</v>
      </c>
      <c r="Z1544" s="39">
        <f t="shared" si="351"/>
        <v>43.777485471734508</v>
      </c>
      <c r="AA1544" s="119"/>
    </row>
    <row r="1545" spans="1:27" x14ac:dyDescent="0.25">
      <c r="A1545" s="34" t="s">
        <v>2499</v>
      </c>
      <c r="B1545" s="36" t="s">
        <v>2054</v>
      </c>
      <c r="C1545" s="166" t="s">
        <v>243</v>
      </c>
      <c r="D1545" s="166">
        <v>202</v>
      </c>
      <c r="E1545" s="166" t="s">
        <v>3608</v>
      </c>
      <c r="F1545" s="167" t="s">
        <v>3608</v>
      </c>
      <c r="G1545" s="36" t="s">
        <v>244</v>
      </c>
      <c r="H1545" s="36" t="s">
        <v>2370</v>
      </c>
      <c r="I1545" s="186">
        <v>2600</v>
      </c>
      <c r="J1545" s="168">
        <v>546</v>
      </c>
      <c r="K1545" s="133">
        <v>704</v>
      </c>
      <c r="L1545" s="150">
        <v>1</v>
      </c>
      <c r="M1545" s="133">
        <v>0</v>
      </c>
      <c r="N1545" s="133">
        <v>176</v>
      </c>
      <c r="O1545" s="130">
        <v>2116</v>
      </c>
      <c r="P1545" s="37">
        <f t="shared" si="343"/>
        <v>546</v>
      </c>
      <c r="Q1545" s="38">
        <f t="shared" si="344"/>
        <v>23.976843100189036</v>
      </c>
      <c r="R1545" s="35">
        <f t="shared" si="345"/>
        <v>0</v>
      </c>
      <c r="S1545" s="35">
        <f t="shared" si="346"/>
        <v>88</v>
      </c>
      <c r="T1545" s="139">
        <f t="shared" si="347"/>
        <v>704</v>
      </c>
      <c r="U1545" s="35">
        <f t="shared" si="348"/>
        <v>2116</v>
      </c>
      <c r="V1545" s="39" t="str">
        <f t="shared" si="349"/>
        <v>&lt;30 days</v>
      </c>
      <c r="W1545" s="39">
        <f t="shared" si="341"/>
        <v>3</v>
      </c>
      <c r="X1545" s="135" t="str">
        <f t="shared" si="342"/>
        <v>C</v>
      </c>
      <c r="Y1545" s="39">
        <f t="shared" si="350"/>
        <v>21</v>
      </c>
      <c r="Z1545" s="39">
        <f t="shared" si="351"/>
        <v>44.740467921553211</v>
      </c>
      <c r="AA1545" s="119"/>
    </row>
    <row r="1546" spans="1:27" x14ac:dyDescent="0.25">
      <c r="A1546" s="34" t="s">
        <v>3505</v>
      </c>
      <c r="B1546" s="36" t="s">
        <v>2055</v>
      </c>
      <c r="C1546" s="166" t="s">
        <v>243</v>
      </c>
      <c r="D1546" s="166">
        <v>202</v>
      </c>
      <c r="E1546" s="166" t="s">
        <v>3608</v>
      </c>
      <c r="F1546" s="167" t="s">
        <v>3608</v>
      </c>
      <c r="G1546" s="36" t="s">
        <v>244</v>
      </c>
      <c r="H1546" s="36" t="s">
        <v>2370</v>
      </c>
      <c r="I1546" s="186">
        <v>2600</v>
      </c>
      <c r="J1546" s="168">
        <v>261</v>
      </c>
      <c r="K1546" s="133">
        <v>96</v>
      </c>
      <c r="L1546" s="150">
        <v>4</v>
      </c>
      <c r="M1546" s="133">
        <v>0</v>
      </c>
      <c r="N1546" s="133">
        <v>24</v>
      </c>
      <c r="O1546" s="130">
        <v>7</v>
      </c>
      <c r="P1546" s="37">
        <f t="shared" si="343"/>
        <v>1044</v>
      </c>
      <c r="Q1546" s="38">
        <f t="shared" si="344"/>
        <v>28470</v>
      </c>
      <c r="R1546" s="35">
        <f t="shared" si="345"/>
        <v>0</v>
      </c>
      <c r="S1546" s="35">
        <f t="shared" si="346"/>
        <v>48</v>
      </c>
      <c r="T1546" s="139">
        <f t="shared" si="347"/>
        <v>384</v>
      </c>
      <c r="U1546" s="35">
        <f t="shared" si="348"/>
        <v>28</v>
      </c>
      <c r="V1546" s="39" t="str">
        <f t="shared" si="349"/>
        <v>&gt;90 days</v>
      </c>
      <c r="W1546" s="39">
        <f t="shared" si="341"/>
        <v>3</v>
      </c>
      <c r="X1546" s="135" t="str">
        <f t="shared" si="342"/>
        <v>B</v>
      </c>
      <c r="Y1546" s="39">
        <f t="shared" si="350"/>
        <v>21</v>
      </c>
      <c r="Z1546" s="39">
        <f t="shared" si="351"/>
        <v>688.53175131717603</v>
      </c>
      <c r="AA1546" s="119"/>
    </row>
    <row r="1547" spans="1:27" x14ac:dyDescent="0.25">
      <c r="A1547" s="34" t="s">
        <v>2500</v>
      </c>
      <c r="B1547" s="36" t="s">
        <v>238</v>
      </c>
      <c r="C1547" s="166" t="s">
        <v>243</v>
      </c>
      <c r="D1547" s="166">
        <v>202</v>
      </c>
      <c r="E1547" s="166" t="s">
        <v>3608</v>
      </c>
      <c r="F1547" s="167" t="s">
        <v>3608</v>
      </c>
      <c r="G1547" s="36" t="s">
        <v>244</v>
      </c>
      <c r="H1547" s="36" t="s">
        <v>2370</v>
      </c>
      <c r="I1547" s="186">
        <v>2600</v>
      </c>
      <c r="J1547" s="168">
        <v>291</v>
      </c>
      <c r="K1547" s="133">
        <v>352</v>
      </c>
      <c r="L1547" s="150">
        <v>2.8</v>
      </c>
      <c r="M1547" s="133">
        <v>0</v>
      </c>
      <c r="N1547" s="133">
        <v>88</v>
      </c>
      <c r="O1547" s="130">
        <v>1058</v>
      </c>
      <c r="P1547" s="37">
        <f t="shared" si="343"/>
        <v>814.8</v>
      </c>
      <c r="Q1547" s="38">
        <f t="shared" si="344"/>
        <v>90.042533081285441</v>
      </c>
      <c r="R1547" s="35">
        <f t="shared" si="345"/>
        <v>0</v>
      </c>
      <c r="S1547" s="35">
        <f t="shared" si="346"/>
        <v>123.19999999999999</v>
      </c>
      <c r="T1547" s="139">
        <f t="shared" si="347"/>
        <v>985.59999999999991</v>
      </c>
      <c r="U1547" s="35">
        <f t="shared" si="348"/>
        <v>2962.3999999999996</v>
      </c>
      <c r="V1547" s="39" t="str">
        <f t="shared" si="349"/>
        <v>&gt;90 days</v>
      </c>
      <c r="W1547" s="39">
        <f t="shared" si="341"/>
        <v>3</v>
      </c>
      <c r="X1547" s="135" t="str">
        <f t="shared" si="342"/>
        <v>C</v>
      </c>
      <c r="Y1547" s="39">
        <f t="shared" si="350"/>
        <v>21</v>
      </c>
      <c r="Z1547" s="39">
        <f t="shared" si="351"/>
        <v>412.34807217760982</v>
      </c>
      <c r="AA1547" s="119"/>
    </row>
    <row r="1548" spans="1:27" x14ac:dyDescent="0.25">
      <c r="A1548" s="34" t="s">
        <v>2501</v>
      </c>
      <c r="B1548" s="36" t="s">
        <v>416</v>
      </c>
      <c r="C1548" s="166" t="s">
        <v>243</v>
      </c>
      <c r="D1548" s="166">
        <v>202</v>
      </c>
      <c r="E1548" s="166" t="s">
        <v>3608</v>
      </c>
      <c r="F1548" s="167" t="s">
        <v>3608</v>
      </c>
      <c r="G1548" s="36" t="s">
        <v>244</v>
      </c>
      <c r="H1548" s="36" t="s">
        <v>2370</v>
      </c>
      <c r="I1548" s="186">
        <v>2600</v>
      </c>
      <c r="J1548" s="168">
        <v>252</v>
      </c>
      <c r="K1548" s="133">
        <v>360</v>
      </c>
      <c r="L1548" s="150">
        <v>0.85</v>
      </c>
      <c r="M1548" s="133">
        <v>0</v>
      </c>
      <c r="N1548" s="133">
        <v>90</v>
      </c>
      <c r="O1548" s="130">
        <v>1584</v>
      </c>
      <c r="P1548" s="37">
        <f t="shared" si="343"/>
        <v>214.2</v>
      </c>
      <c r="Q1548" s="38">
        <f t="shared" si="344"/>
        <v>67.054924242424249</v>
      </c>
      <c r="R1548" s="35">
        <f t="shared" si="345"/>
        <v>0</v>
      </c>
      <c r="S1548" s="35">
        <f t="shared" si="346"/>
        <v>38.25</v>
      </c>
      <c r="T1548" s="139">
        <f t="shared" si="347"/>
        <v>306</v>
      </c>
      <c r="U1548" s="35">
        <f t="shared" si="348"/>
        <v>1346.3999999999999</v>
      </c>
      <c r="V1548" s="39" t="str">
        <f t="shared" si="349"/>
        <v>&lt;90 days</v>
      </c>
      <c r="W1548" s="39">
        <f t="shared" si="341"/>
        <v>3</v>
      </c>
      <c r="X1548" s="135" t="str">
        <f t="shared" si="342"/>
        <v>C</v>
      </c>
      <c r="Y1548" s="39">
        <f t="shared" si="350"/>
        <v>21</v>
      </c>
      <c r="Z1548" s="39">
        <f t="shared" si="351"/>
        <v>97.097667674057334</v>
      </c>
      <c r="AA1548" s="119"/>
    </row>
    <row r="1549" spans="1:27" x14ac:dyDescent="0.25">
      <c r="A1549" s="34" t="s">
        <v>2502</v>
      </c>
      <c r="B1549" s="36" t="s">
        <v>1330</v>
      </c>
      <c r="C1549" s="166" t="s">
        <v>243</v>
      </c>
      <c r="D1549" s="166">
        <v>202</v>
      </c>
      <c r="E1549" s="166" t="s">
        <v>3608</v>
      </c>
      <c r="F1549" s="167" t="s">
        <v>3608</v>
      </c>
      <c r="G1549" s="36" t="s">
        <v>244</v>
      </c>
      <c r="H1549" s="36" t="s">
        <v>2370</v>
      </c>
      <c r="I1549" s="186">
        <v>2600</v>
      </c>
      <c r="J1549" s="168">
        <v>294</v>
      </c>
      <c r="K1549" s="133">
        <v>360</v>
      </c>
      <c r="L1549" s="150">
        <v>0.53</v>
      </c>
      <c r="M1549" s="133">
        <v>0</v>
      </c>
      <c r="N1549" s="133">
        <v>90</v>
      </c>
      <c r="O1549" s="130">
        <v>1584</v>
      </c>
      <c r="P1549" s="37">
        <f t="shared" si="343"/>
        <v>155.82000000000002</v>
      </c>
      <c r="Q1549" s="38">
        <f t="shared" si="344"/>
        <v>58.06818181818182</v>
      </c>
      <c r="R1549" s="35">
        <f t="shared" si="345"/>
        <v>0</v>
      </c>
      <c r="S1549" s="35">
        <f t="shared" si="346"/>
        <v>23.85</v>
      </c>
      <c r="T1549" s="139">
        <f t="shared" si="347"/>
        <v>190.8</v>
      </c>
      <c r="U1549" s="35">
        <f t="shared" si="348"/>
        <v>839.5200000000001</v>
      </c>
      <c r="V1549" s="39" t="str">
        <f t="shared" si="349"/>
        <v>&lt;90 days</v>
      </c>
      <c r="W1549" s="39">
        <f t="shared" si="341"/>
        <v>3</v>
      </c>
      <c r="X1549" s="135" t="str">
        <f t="shared" si="342"/>
        <v>C</v>
      </c>
      <c r="Y1549" s="39">
        <f t="shared" si="350"/>
        <v>21</v>
      </c>
      <c r="Z1549" s="39">
        <f t="shared" si="351"/>
        <v>65.649313972602755</v>
      </c>
      <c r="AA1549" s="119"/>
    </row>
    <row r="1550" spans="1:27" x14ac:dyDescent="0.25">
      <c r="A1550" s="34" t="s">
        <v>3506</v>
      </c>
      <c r="B1550" s="36" t="s">
        <v>667</v>
      </c>
      <c r="C1550" s="166" t="s">
        <v>243</v>
      </c>
      <c r="D1550" s="166">
        <v>202</v>
      </c>
      <c r="E1550" s="166" t="s">
        <v>3608</v>
      </c>
      <c r="F1550" s="167" t="s">
        <v>3608</v>
      </c>
      <c r="G1550" s="36" t="s">
        <v>244</v>
      </c>
      <c r="H1550" s="36" t="s">
        <v>2370</v>
      </c>
      <c r="I1550" s="186">
        <v>2600</v>
      </c>
      <c r="J1550" s="168">
        <v>268</v>
      </c>
      <c r="K1550" s="133">
        <v>352</v>
      </c>
      <c r="L1550" s="150">
        <v>0.2</v>
      </c>
      <c r="M1550" s="133">
        <v>0</v>
      </c>
      <c r="N1550" s="133">
        <v>88</v>
      </c>
      <c r="O1550" s="130">
        <v>1058</v>
      </c>
      <c r="P1550" s="37">
        <f t="shared" si="343"/>
        <v>53.6</v>
      </c>
      <c r="Q1550" s="38">
        <f t="shared" si="344"/>
        <v>101.42722117202268</v>
      </c>
      <c r="R1550" s="35">
        <f t="shared" si="345"/>
        <v>0</v>
      </c>
      <c r="S1550" s="35">
        <f t="shared" si="346"/>
        <v>8.8000000000000007</v>
      </c>
      <c r="T1550" s="139">
        <f t="shared" si="347"/>
        <v>70.400000000000006</v>
      </c>
      <c r="U1550" s="35">
        <f t="shared" si="348"/>
        <v>211.60000000000002</v>
      </c>
      <c r="V1550" s="39" t="str">
        <f t="shared" si="349"/>
        <v>&gt;90 days</v>
      </c>
      <c r="W1550" s="39">
        <f t="shared" si="341"/>
        <v>3</v>
      </c>
      <c r="X1550" s="135" t="str">
        <f t="shared" si="342"/>
        <v>C</v>
      </c>
      <c r="Y1550" s="39">
        <f t="shared" si="350"/>
        <v>21</v>
      </c>
      <c r="Z1550" s="39">
        <f t="shared" si="351"/>
        <v>28.051575733855184</v>
      </c>
      <c r="AA1550" s="119"/>
    </row>
    <row r="1551" spans="1:27" x14ac:dyDescent="0.25">
      <c r="A1551" s="34" t="s">
        <v>2503</v>
      </c>
      <c r="B1551" s="36" t="s">
        <v>1330</v>
      </c>
      <c r="C1551" s="166" t="s">
        <v>333</v>
      </c>
      <c r="D1551" s="166">
        <v>213</v>
      </c>
      <c r="E1551" s="166" t="s">
        <v>3608</v>
      </c>
      <c r="F1551" s="167" t="s">
        <v>3608</v>
      </c>
      <c r="G1551" s="36" t="s">
        <v>165</v>
      </c>
      <c r="H1551" s="36" t="s">
        <v>235</v>
      </c>
      <c r="I1551" s="186">
        <v>2100</v>
      </c>
      <c r="J1551" s="168">
        <v>683</v>
      </c>
      <c r="K1551" s="133">
        <v>510</v>
      </c>
      <c r="L1551" s="150">
        <v>2.73</v>
      </c>
      <c r="M1551" s="133">
        <v>200</v>
      </c>
      <c r="N1551" s="133">
        <v>0</v>
      </c>
      <c r="O1551" s="130">
        <v>237</v>
      </c>
      <c r="P1551" s="37">
        <f t="shared" si="343"/>
        <v>1864.59</v>
      </c>
      <c r="Q1551" s="38">
        <f t="shared" si="344"/>
        <v>412.74261603375527</v>
      </c>
      <c r="R1551" s="35">
        <f t="shared" si="345"/>
        <v>546</v>
      </c>
      <c r="S1551" s="35">
        <f t="shared" si="346"/>
        <v>0</v>
      </c>
      <c r="T1551" s="139">
        <f t="shared" si="347"/>
        <v>1392.3</v>
      </c>
      <c r="U1551" s="35">
        <f t="shared" si="348"/>
        <v>647.01</v>
      </c>
      <c r="V1551" s="39" t="str">
        <f t="shared" si="349"/>
        <v>Order specific</v>
      </c>
      <c r="W1551" s="39" t="str">
        <f t="shared" si="341"/>
        <v>Order specific</v>
      </c>
      <c r="X1551" s="135" t="str">
        <f t="shared" si="342"/>
        <v>B</v>
      </c>
      <c r="Y1551" s="39" t="str">
        <f t="shared" si="350"/>
        <v/>
      </c>
      <c r="Z1551" s="39">
        <f t="shared" si="351"/>
        <v>0</v>
      </c>
      <c r="AA1551" s="119"/>
    </row>
    <row r="1552" spans="1:27" x14ac:dyDescent="0.25">
      <c r="A1552" s="34" t="s">
        <v>2504</v>
      </c>
      <c r="B1552" s="36" t="s">
        <v>2056</v>
      </c>
      <c r="C1552" s="166" t="s">
        <v>243</v>
      </c>
      <c r="D1552" s="166">
        <v>212</v>
      </c>
      <c r="E1552" s="166" t="s">
        <v>3608</v>
      </c>
      <c r="F1552" s="167" t="s">
        <v>3608</v>
      </c>
      <c r="G1552" s="36" t="s">
        <v>244</v>
      </c>
      <c r="H1552" s="36" t="s">
        <v>2370</v>
      </c>
      <c r="I1552" s="186">
        <v>2600</v>
      </c>
      <c r="J1552" s="168">
        <v>263</v>
      </c>
      <c r="K1552" s="133">
        <v>264</v>
      </c>
      <c r="L1552" s="150">
        <v>3.71</v>
      </c>
      <c r="M1552" s="133">
        <v>0</v>
      </c>
      <c r="N1552" s="133">
        <v>88</v>
      </c>
      <c r="O1552" s="130">
        <v>1058</v>
      </c>
      <c r="P1552" s="37">
        <f t="shared" si="343"/>
        <v>975.73</v>
      </c>
      <c r="Q1552" s="38">
        <f t="shared" si="344"/>
        <v>235.62854442344045</v>
      </c>
      <c r="R1552" s="35">
        <f t="shared" si="345"/>
        <v>0</v>
      </c>
      <c r="S1552" s="35">
        <f t="shared" si="346"/>
        <v>163.24</v>
      </c>
      <c r="T1552" s="139">
        <f t="shared" si="347"/>
        <v>979.43999999999994</v>
      </c>
      <c r="U1552" s="35">
        <f t="shared" si="348"/>
        <v>3925.18</v>
      </c>
      <c r="V1552" s="39" t="str">
        <f t="shared" si="349"/>
        <v>&gt;90 days</v>
      </c>
      <c r="W1552" s="39">
        <f t="shared" si="341"/>
        <v>3</v>
      </c>
      <c r="X1552" s="135" t="str">
        <f t="shared" si="342"/>
        <v>B</v>
      </c>
      <c r="Y1552" s="39">
        <f t="shared" si="350"/>
        <v>21</v>
      </c>
      <c r="Z1552" s="39">
        <f t="shared" si="351"/>
        <v>586.58799895144307</v>
      </c>
      <c r="AA1552" s="119"/>
    </row>
    <row r="1553" spans="1:27" x14ac:dyDescent="0.25">
      <c r="A1553" s="34" t="s">
        <v>2505</v>
      </c>
      <c r="B1553" s="36" t="s">
        <v>2057</v>
      </c>
      <c r="C1553" s="166" t="s">
        <v>243</v>
      </c>
      <c r="D1553" s="166">
        <v>202</v>
      </c>
      <c r="E1553" s="166" t="s">
        <v>3608</v>
      </c>
      <c r="F1553" s="167" t="s">
        <v>3608</v>
      </c>
      <c r="G1553" s="36" t="s">
        <v>244</v>
      </c>
      <c r="H1553" s="36" t="s">
        <v>2370</v>
      </c>
      <c r="I1553" s="186">
        <v>2600</v>
      </c>
      <c r="J1553" s="168">
        <v>155</v>
      </c>
      <c r="K1553" s="133">
        <v>176</v>
      </c>
      <c r="L1553" s="150">
        <v>3.46</v>
      </c>
      <c r="M1553" s="133">
        <v>0</v>
      </c>
      <c r="N1553" s="133">
        <v>44</v>
      </c>
      <c r="O1553" s="130">
        <v>529</v>
      </c>
      <c r="P1553" s="37">
        <f t="shared" si="343"/>
        <v>536.29999999999995</v>
      </c>
      <c r="Q1553" s="38">
        <f t="shared" si="344"/>
        <v>181.46502835538752</v>
      </c>
      <c r="R1553" s="35">
        <f t="shared" si="345"/>
        <v>0</v>
      </c>
      <c r="S1553" s="35">
        <f t="shared" si="346"/>
        <v>76.12</v>
      </c>
      <c r="T1553" s="139">
        <f t="shared" si="347"/>
        <v>608.96</v>
      </c>
      <c r="U1553" s="35">
        <f t="shared" si="348"/>
        <v>1830.34</v>
      </c>
      <c r="V1553" s="39" t="str">
        <f t="shared" si="349"/>
        <v>&gt;90 days</v>
      </c>
      <c r="W1553" s="39">
        <f t="shared" si="341"/>
        <v>3</v>
      </c>
      <c r="X1553" s="135" t="str">
        <f t="shared" si="342"/>
        <v>C</v>
      </c>
      <c r="Y1553" s="39">
        <f t="shared" si="350"/>
        <v>21</v>
      </c>
      <c r="Z1553" s="39">
        <f t="shared" si="351"/>
        <v>312.99628926506585</v>
      </c>
      <c r="AA1553" s="119"/>
    </row>
    <row r="1554" spans="1:27" x14ac:dyDescent="0.25">
      <c r="A1554" s="34" t="s">
        <v>2506</v>
      </c>
      <c r="B1554" s="36" t="s">
        <v>26</v>
      </c>
      <c r="C1554" s="166" t="s">
        <v>243</v>
      </c>
      <c r="D1554" s="166">
        <v>202</v>
      </c>
      <c r="E1554" s="166" t="s">
        <v>3608</v>
      </c>
      <c r="F1554" s="167" t="s">
        <v>3608</v>
      </c>
      <c r="G1554" s="36" t="s">
        <v>244</v>
      </c>
      <c r="H1554" s="36" t="s">
        <v>2370</v>
      </c>
      <c r="I1554" s="186">
        <v>2600</v>
      </c>
      <c r="J1554" s="168">
        <v>261</v>
      </c>
      <c r="K1554" s="133">
        <v>440</v>
      </c>
      <c r="L1554" s="150">
        <v>8.4499999999999993</v>
      </c>
      <c r="M1554" s="133">
        <v>0</v>
      </c>
      <c r="N1554" s="133">
        <v>88</v>
      </c>
      <c r="O1554" s="130">
        <v>1058</v>
      </c>
      <c r="P1554" s="37">
        <f t="shared" si="343"/>
        <v>2205.4499999999998</v>
      </c>
      <c r="Q1554" s="38">
        <f t="shared" si="344"/>
        <v>53.473534971644618</v>
      </c>
      <c r="R1554" s="35">
        <f t="shared" si="345"/>
        <v>0</v>
      </c>
      <c r="S1554" s="35">
        <f t="shared" si="346"/>
        <v>371.79999999999995</v>
      </c>
      <c r="T1554" s="139">
        <f t="shared" si="347"/>
        <v>3717.9999999999995</v>
      </c>
      <c r="U1554" s="35">
        <f t="shared" si="348"/>
        <v>8940.0999999999985</v>
      </c>
      <c r="V1554" s="39" t="str">
        <f t="shared" si="349"/>
        <v>&lt;90 days</v>
      </c>
      <c r="W1554" s="39">
        <f t="shared" si="341"/>
        <v>3</v>
      </c>
      <c r="X1554" s="135" t="str">
        <f t="shared" si="342"/>
        <v>B</v>
      </c>
      <c r="Y1554" s="39">
        <f t="shared" si="350"/>
        <v>21</v>
      </c>
      <c r="Z1554" s="39">
        <f t="shared" si="351"/>
        <v>883.9583937958464</v>
      </c>
      <c r="AA1554" s="119"/>
    </row>
    <row r="1555" spans="1:27" x14ac:dyDescent="0.25">
      <c r="A1555" s="34" t="s">
        <v>2507</v>
      </c>
      <c r="B1555" s="36" t="s">
        <v>26</v>
      </c>
      <c r="C1555" s="166" t="s">
        <v>243</v>
      </c>
      <c r="D1555" s="166">
        <v>202</v>
      </c>
      <c r="E1555" s="166" t="s">
        <v>3608</v>
      </c>
      <c r="F1555" s="167" t="s">
        <v>3608</v>
      </c>
      <c r="G1555" s="36" t="s">
        <v>244</v>
      </c>
      <c r="H1555" s="36" t="s">
        <v>2370</v>
      </c>
      <c r="I1555" s="186">
        <v>2600</v>
      </c>
      <c r="J1555" s="168">
        <v>80</v>
      </c>
      <c r="K1555" s="133">
        <v>120</v>
      </c>
      <c r="L1555" s="150">
        <v>14.1</v>
      </c>
      <c r="M1555" s="133">
        <v>0</v>
      </c>
      <c r="N1555" s="133">
        <v>30</v>
      </c>
      <c r="O1555" s="130">
        <v>237</v>
      </c>
      <c r="P1555" s="37">
        <f t="shared" si="343"/>
        <v>1128</v>
      </c>
      <c r="Q1555" s="38">
        <f t="shared" si="344"/>
        <v>401.96202531645571</v>
      </c>
      <c r="R1555" s="35">
        <f t="shared" si="345"/>
        <v>0</v>
      </c>
      <c r="S1555" s="35">
        <f t="shared" si="346"/>
        <v>211.5</v>
      </c>
      <c r="T1555" s="139">
        <f t="shared" si="347"/>
        <v>1692</v>
      </c>
      <c r="U1555" s="35">
        <f t="shared" si="348"/>
        <v>3341.7</v>
      </c>
      <c r="V1555" s="39" t="str">
        <f t="shared" si="349"/>
        <v>&gt;90 days</v>
      </c>
      <c r="W1555" s="39">
        <f t="shared" si="341"/>
        <v>3</v>
      </c>
      <c r="X1555" s="135" t="str">
        <f t="shared" si="342"/>
        <v>B</v>
      </c>
      <c r="Y1555" s="39">
        <f t="shared" si="350"/>
        <v>21</v>
      </c>
      <c r="Z1555" s="39">
        <f t="shared" si="351"/>
        <v>705.58557959376481</v>
      </c>
      <c r="AA1555" s="119"/>
    </row>
    <row r="1556" spans="1:27" x14ac:dyDescent="0.25">
      <c r="A1556" s="34" t="s">
        <v>2508</v>
      </c>
      <c r="B1556" s="36" t="s">
        <v>2058</v>
      </c>
      <c r="C1556" s="166" t="s">
        <v>197</v>
      </c>
      <c r="D1556" s="166">
        <v>202</v>
      </c>
      <c r="E1556" s="166" t="s">
        <v>3608</v>
      </c>
      <c r="F1556" s="167" t="s">
        <v>3608</v>
      </c>
      <c r="G1556" s="36" t="s">
        <v>249</v>
      </c>
      <c r="H1556" s="36" t="s">
        <v>249</v>
      </c>
      <c r="I1556" s="186" t="s">
        <v>197</v>
      </c>
      <c r="J1556" s="168">
        <v>27</v>
      </c>
      <c r="K1556" s="133">
        <v>0</v>
      </c>
      <c r="L1556" s="150">
        <v>76.92</v>
      </c>
      <c r="M1556" s="133">
        <v>0</v>
      </c>
      <c r="N1556" s="133">
        <v>0</v>
      </c>
      <c r="O1556" s="130">
        <v>1226</v>
      </c>
      <c r="P1556" s="37">
        <f t="shared" si="343"/>
        <v>2076.84</v>
      </c>
      <c r="Q1556" s="38">
        <f t="shared" si="344"/>
        <v>23.817292006525282</v>
      </c>
      <c r="R1556" s="35">
        <f t="shared" si="345"/>
        <v>0</v>
      </c>
      <c r="S1556" s="35">
        <f t="shared" si="346"/>
        <v>0</v>
      </c>
      <c r="T1556" s="139">
        <f t="shared" si="347"/>
        <v>0</v>
      </c>
      <c r="U1556" s="35">
        <f t="shared" si="348"/>
        <v>94303.92</v>
      </c>
      <c r="V1556" s="39" t="str">
        <f t="shared" si="349"/>
        <v>&lt;30 days</v>
      </c>
      <c r="W1556" s="39">
        <f t="shared" si="341"/>
        <v>2</v>
      </c>
      <c r="X1556" s="135" t="str">
        <f t="shared" si="342"/>
        <v>B</v>
      </c>
      <c r="Y1556" s="39">
        <f t="shared" si="350"/>
        <v>14</v>
      </c>
      <c r="Z1556" s="39">
        <f t="shared" si="351"/>
        <v>564.99720953424651</v>
      </c>
      <c r="AA1556" s="119"/>
    </row>
    <row r="1557" spans="1:27" x14ac:dyDescent="0.25">
      <c r="A1557" s="34" t="s">
        <v>3507</v>
      </c>
      <c r="B1557" s="36" t="s">
        <v>26</v>
      </c>
      <c r="C1557" s="166" t="s">
        <v>243</v>
      </c>
      <c r="D1557" s="166">
        <v>202</v>
      </c>
      <c r="E1557" s="166" t="s">
        <v>3608</v>
      </c>
      <c r="F1557" s="167" t="s">
        <v>3608</v>
      </c>
      <c r="G1557" s="36" t="s">
        <v>244</v>
      </c>
      <c r="H1557" s="36" t="s">
        <v>2370</v>
      </c>
      <c r="I1557" s="186">
        <v>2600</v>
      </c>
      <c r="J1557" s="168">
        <v>139</v>
      </c>
      <c r="K1557" s="133">
        <v>90</v>
      </c>
      <c r="L1557" s="150">
        <v>16.2</v>
      </c>
      <c r="M1557" s="133">
        <v>0</v>
      </c>
      <c r="N1557" s="133">
        <v>30</v>
      </c>
      <c r="O1557" s="130">
        <v>237</v>
      </c>
      <c r="P1557" s="37">
        <f t="shared" si="343"/>
        <v>2251.7999999999997</v>
      </c>
      <c r="Q1557" s="38">
        <f t="shared" si="344"/>
        <v>41.582278481012658</v>
      </c>
      <c r="R1557" s="35">
        <f t="shared" si="345"/>
        <v>0</v>
      </c>
      <c r="S1557" s="35">
        <f t="shared" si="346"/>
        <v>243</v>
      </c>
      <c r="T1557" s="139">
        <f t="shared" si="347"/>
        <v>1458</v>
      </c>
      <c r="U1557" s="35">
        <f t="shared" si="348"/>
        <v>3839.3999999999996</v>
      </c>
      <c r="V1557" s="39" t="str">
        <f t="shared" si="349"/>
        <v>&lt;90 days</v>
      </c>
      <c r="W1557" s="39">
        <f t="shared" si="341"/>
        <v>3</v>
      </c>
      <c r="X1557" s="135" t="str">
        <f t="shared" si="342"/>
        <v>B</v>
      </c>
      <c r="Y1557" s="39">
        <f t="shared" si="350"/>
        <v>21</v>
      </c>
      <c r="Z1557" s="39">
        <f t="shared" si="351"/>
        <v>735.62912876712323</v>
      </c>
      <c r="AA1557" s="119"/>
    </row>
    <row r="1558" spans="1:27" x14ac:dyDescent="0.25">
      <c r="A1558" s="34" t="s">
        <v>3508</v>
      </c>
      <c r="B1558" s="36" t="s">
        <v>2059</v>
      </c>
      <c r="C1558" s="166" t="s">
        <v>197</v>
      </c>
      <c r="D1558" s="166">
        <v>202</v>
      </c>
      <c r="E1558" s="166" t="s">
        <v>3608</v>
      </c>
      <c r="F1558" s="167" t="s">
        <v>3608</v>
      </c>
      <c r="G1558" s="36" t="s">
        <v>249</v>
      </c>
      <c r="H1558" s="36" t="s">
        <v>249</v>
      </c>
      <c r="I1558" s="186" t="s">
        <v>197</v>
      </c>
      <c r="J1558" s="168">
        <v>5</v>
      </c>
      <c r="K1558" s="133">
        <v>0</v>
      </c>
      <c r="L1558" s="150">
        <v>39.119999999999997</v>
      </c>
      <c r="M1558" s="133">
        <v>0</v>
      </c>
      <c r="N1558" s="133">
        <v>0</v>
      </c>
      <c r="O1558" s="130">
        <v>237</v>
      </c>
      <c r="P1558" s="37">
        <f t="shared" si="343"/>
        <v>195.6</v>
      </c>
      <c r="Q1558" s="38">
        <f t="shared" si="344"/>
        <v>214.07172995780593</v>
      </c>
      <c r="R1558" s="35">
        <f t="shared" si="345"/>
        <v>0</v>
      </c>
      <c r="S1558" s="35">
        <f t="shared" si="346"/>
        <v>0</v>
      </c>
      <c r="T1558" s="139">
        <f t="shared" si="347"/>
        <v>0</v>
      </c>
      <c r="U1558" s="35">
        <f t="shared" si="348"/>
        <v>9271.4399999999987</v>
      </c>
      <c r="V1558" s="39" t="str">
        <f t="shared" si="349"/>
        <v>&gt;90 days</v>
      </c>
      <c r="W1558" s="39">
        <f t="shared" si="341"/>
        <v>3</v>
      </c>
      <c r="X1558" s="135" t="str">
        <f t="shared" si="342"/>
        <v>C</v>
      </c>
      <c r="Y1558" s="39">
        <f t="shared" si="350"/>
        <v>21</v>
      </c>
      <c r="Z1558" s="39">
        <f t="shared" si="351"/>
        <v>116.43194575736671</v>
      </c>
      <c r="AA1558" s="119"/>
    </row>
    <row r="1559" spans="1:27" x14ac:dyDescent="0.25">
      <c r="A1559" s="34" t="s">
        <v>3509</v>
      </c>
      <c r="B1559" s="36" t="s">
        <v>2060</v>
      </c>
      <c r="C1559" s="166" t="s">
        <v>197</v>
      </c>
      <c r="D1559" s="166">
        <v>202</v>
      </c>
      <c r="E1559" s="166" t="s">
        <v>3608</v>
      </c>
      <c r="F1559" s="167" t="s">
        <v>3608</v>
      </c>
      <c r="G1559" s="36" t="s">
        <v>249</v>
      </c>
      <c r="H1559" s="36" t="s">
        <v>249</v>
      </c>
      <c r="I1559" s="186" t="s">
        <v>197</v>
      </c>
      <c r="J1559" s="168">
        <v>27</v>
      </c>
      <c r="K1559" s="133">
        <v>0</v>
      </c>
      <c r="L1559" s="150">
        <v>51.21</v>
      </c>
      <c r="M1559" s="133">
        <v>0</v>
      </c>
      <c r="N1559" s="133">
        <v>0</v>
      </c>
      <c r="O1559" s="130">
        <v>529</v>
      </c>
      <c r="P1559" s="37">
        <f t="shared" si="343"/>
        <v>1382.67</v>
      </c>
      <c r="Q1559" s="38">
        <f t="shared" si="344"/>
        <v>3.4499054820415878</v>
      </c>
      <c r="R1559" s="35">
        <f t="shared" si="345"/>
        <v>0</v>
      </c>
      <c r="S1559" s="35">
        <f t="shared" si="346"/>
        <v>0</v>
      </c>
      <c r="T1559" s="139">
        <f t="shared" si="347"/>
        <v>0</v>
      </c>
      <c r="U1559" s="35">
        <f t="shared" si="348"/>
        <v>27090.09</v>
      </c>
      <c r="V1559" s="39" t="str">
        <f t="shared" si="349"/>
        <v>&lt;15 days</v>
      </c>
      <c r="W1559" s="39">
        <f t="shared" si="341"/>
        <v>2</v>
      </c>
      <c r="X1559" s="135" t="str">
        <f t="shared" si="342"/>
        <v>B</v>
      </c>
      <c r="Y1559" s="39">
        <f t="shared" si="350"/>
        <v>14</v>
      </c>
      <c r="Z1559" s="39">
        <f t="shared" si="351"/>
        <v>0</v>
      </c>
      <c r="AA1559" s="119"/>
    </row>
    <row r="1560" spans="1:27" x14ac:dyDescent="0.25">
      <c r="A1560" s="34" t="s">
        <v>3510</v>
      </c>
      <c r="B1560" s="36" t="s">
        <v>2061</v>
      </c>
      <c r="C1560" s="166" t="s">
        <v>333</v>
      </c>
      <c r="D1560" s="166">
        <v>212</v>
      </c>
      <c r="E1560" s="166" t="s">
        <v>3608</v>
      </c>
      <c r="F1560" s="167" t="s">
        <v>3608</v>
      </c>
      <c r="G1560" s="36" t="s">
        <v>165</v>
      </c>
      <c r="H1560" s="36" t="s">
        <v>235</v>
      </c>
      <c r="I1560" s="186">
        <v>2100</v>
      </c>
      <c r="J1560" s="168">
        <v>36</v>
      </c>
      <c r="K1560" s="133">
        <v>0</v>
      </c>
      <c r="L1560" s="150">
        <v>49.39</v>
      </c>
      <c r="M1560" s="133">
        <v>0</v>
      </c>
      <c r="N1560" s="133">
        <v>0</v>
      </c>
      <c r="O1560" s="130">
        <v>144</v>
      </c>
      <c r="P1560" s="37">
        <f t="shared" si="343"/>
        <v>1778.04</v>
      </c>
      <c r="Q1560" s="38">
        <f t="shared" si="344"/>
        <v>68.4375</v>
      </c>
      <c r="R1560" s="35">
        <f t="shared" si="345"/>
        <v>0</v>
      </c>
      <c r="S1560" s="35">
        <f t="shared" si="346"/>
        <v>0</v>
      </c>
      <c r="T1560" s="139">
        <f t="shared" si="347"/>
        <v>0</v>
      </c>
      <c r="U1560" s="35">
        <f t="shared" si="348"/>
        <v>7112.16</v>
      </c>
      <c r="V1560" s="39" t="str">
        <f t="shared" si="349"/>
        <v>Order specific</v>
      </c>
      <c r="W1560" s="39" t="str">
        <f t="shared" si="341"/>
        <v>Order specific</v>
      </c>
      <c r="X1560" s="135" t="str">
        <f t="shared" si="342"/>
        <v>B</v>
      </c>
      <c r="Y1560" s="39" t="str">
        <f t="shared" si="350"/>
        <v/>
      </c>
      <c r="Z1560" s="39">
        <f t="shared" si="351"/>
        <v>0</v>
      </c>
      <c r="AA1560" s="119"/>
    </row>
    <row r="1561" spans="1:27" x14ac:dyDescent="0.25">
      <c r="A1561" s="34" t="s">
        <v>2509</v>
      </c>
      <c r="B1561" s="36" t="s">
        <v>2062</v>
      </c>
      <c r="C1561" s="166" t="s">
        <v>197</v>
      </c>
      <c r="D1561" s="166">
        <v>202</v>
      </c>
      <c r="E1561" s="166" t="s">
        <v>3608</v>
      </c>
      <c r="F1561" s="167" t="s">
        <v>3608</v>
      </c>
      <c r="G1561" s="36" t="s">
        <v>249</v>
      </c>
      <c r="H1561" s="36" t="s">
        <v>249</v>
      </c>
      <c r="I1561" s="186" t="s">
        <v>197</v>
      </c>
      <c r="J1561" s="168">
        <v>27</v>
      </c>
      <c r="K1561" s="133">
        <v>0</v>
      </c>
      <c r="L1561" s="150">
        <v>52.14</v>
      </c>
      <c r="M1561" s="133">
        <v>0</v>
      </c>
      <c r="N1561" s="133">
        <v>0</v>
      </c>
      <c r="O1561" s="130">
        <v>529</v>
      </c>
      <c r="P1561" s="37">
        <f t="shared" si="343"/>
        <v>1407.78</v>
      </c>
      <c r="Q1561" s="38">
        <f t="shared" si="344"/>
        <v>24.839319470699433</v>
      </c>
      <c r="R1561" s="35">
        <f t="shared" si="345"/>
        <v>0</v>
      </c>
      <c r="S1561" s="35">
        <f t="shared" si="346"/>
        <v>0</v>
      </c>
      <c r="T1561" s="139">
        <f t="shared" si="347"/>
        <v>0</v>
      </c>
      <c r="U1561" s="35">
        <f t="shared" si="348"/>
        <v>27582.06</v>
      </c>
      <c r="V1561" s="39" t="str">
        <f t="shared" si="349"/>
        <v>&lt;30 days</v>
      </c>
      <c r="W1561" s="39">
        <f t="shared" si="341"/>
        <v>2</v>
      </c>
      <c r="X1561" s="135" t="str">
        <f t="shared" si="342"/>
        <v>B</v>
      </c>
      <c r="Y1561" s="39">
        <f t="shared" si="350"/>
        <v>14</v>
      </c>
      <c r="Z1561" s="39">
        <f t="shared" si="351"/>
        <v>405.45349643835618</v>
      </c>
      <c r="AA1561" s="119"/>
    </row>
    <row r="1562" spans="1:27" x14ac:dyDescent="0.25">
      <c r="A1562" s="34" t="s">
        <v>2510</v>
      </c>
      <c r="B1562" s="36" t="s">
        <v>452</v>
      </c>
      <c r="C1562" s="166" t="s">
        <v>243</v>
      </c>
      <c r="D1562" s="166">
        <v>202</v>
      </c>
      <c r="E1562" s="166" t="s">
        <v>3608</v>
      </c>
      <c r="F1562" s="167" t="s">
        <v>3608</v>
      </c>
      <c r="G1562" s="36" t="s">
        <v>244</v>
      </c>
      <c r="H1562" s="36" t="s">
        <v>2370</v>
      </c>
      <c r="I1562" s="186">
        <v>2600</v>
      </c>
      <c r="J1562" s="168">
        <v>101</v>
      </c>
      <c r="K1562" s="133">
        <v>90</v>
      </c>
      <c r="L1562" s="150">
        <v>23</v>
      </c>
      <c r="M1562" s="133">
        <v>0</v>
      </c>
      <c r="N1562" s="133">
        <v>30</v>
      </c>
      <c r="O1562" s="130">
        <v>554</v>
      </c>
      <c r="P1562" s="37">
        <f t="shared" si="343"/>
        <v>2323</v>
      </c>
      <c r="Q1562" s="38">
        <f t="shared" si="344"/>
        <v>17.788808664259928</v>
      </c>
      <c r="R1562" s="35">
        <f t="shared" si="345"/>
        <v>0</v>
      </c>
      <c r="S1562" s="35">
        <f t="shared" si="346"/>
        <v>345</v>
      </c>
      <c r="T1562" s="139">
        <f t="shared" si="347"/>
        <v>2070</v>
      </c>
      <c r="U1562" s="35">
        <f t="shared" si="348"/>
        <v>12742</v>
      </c>
      <c r="V1562" s="39" t="str">
        <f t="shared" si="349"/>
        <v>&lt;30 days</v>
      </c>
      <c r="W1562" s="39">
        <f t="shared" si="341"/>
        <v>2</v>
      </c>
      <c r="X1562" s="135" t="str">
        <f t="shared" si="342"/>
        <v>B</v>
      </c>
      <c r="Y1562" s="39">
        <f t="shared" si="350"/>
        <v>14</v>
      </c>
      <c r="Z1562" s="39">
        <f t="shared" si="351"/>
        <v>326.54944901065443</v>
      </c>
      <c r="AA1562" s="119"/>
    </row>
    <row r="1563" spans="1:27" x14ac:dyDescent="0.25">
      <c r="A1563" s="34" t="s">
        <v>2511</v>
      </c>
      <c r="B1563" s="36" t="s">
        <v>416</v>
      </c>
      <c r="C1563" s="166" t="s">
        <v>243</v>
      </c>
      <c r="D1563" s="166">
        <v>212</v>
      </c>
      <c r="E1563" s="166" t="s">
        <v>3608</v>
      </c>
      <c r="F1563" s="167" t="s">
        <v>3608</v>
      </c>
      <c r="G1563" s="36" t="s">
        <v>244</v>
      </c>
      <c r="H1563" s="36" t="s">
        <v>2370</v>
      </c>
      <c r="I1563" s="186">
        <v>2600</v>
      </c>
      <c r="J1563" s="168">
        <v>292</v>
      </c>
      <c r="K1563" s="133">
        <v>240</v>
      </c>
      <c r="L1563" s="150">
        <v>1.32</v>
      </c>
      <c r="M1563" s="133">
        <v>0</v>
      </c>
      <c r="N1563" s="133">
        <v>60</v>
      </c>
      <c r="O1563" s="130">
        <v>237</v>
      </c>
      <c r="P1563" s="37">
        <f t="shared" si="343"/>
        <v>385.44</v>
      </c>
      <c r="Q1563" s="38">
        <f t="shared" si="344"/>
        <v>155.54852320675107</v>
      </c>
      <c r="R1563" s="35">
        <f t="shared" si="345"/>
        <v>0</v>
      </c>
      <c r="S1563" s="35">
        <f t="shared" si="346"/>
        <v>39.6</v>
      </c>
      <c r="T1563" s="139">
        <f t="shared" si="347"/>
        <v>316.8</v>
      </c>
      <c r="U1563" s="35">
        <f t="shared" si="348"/>
        <v>312.84000000000003</v>
      </c>
      <c r="V1563" s="39" t="str">
        <f t="shared" si="349"/>
        <v>&gt;90 days</v>
      </c>
      <c r="W1563" s="39">
        <f t="shared" si="341"/>
        <v>3</v>
      </c>
      <c r="X1563" s="135" t="str">
        <f t="shared" si="342"/>
        <v>C</v>
      </c>
      <c r="Y1563" s="39">
        <f t="shared" si="350"/>
        <v>21</v>
      </c>
      <c r="Z1563" s="39">
        <f t="shared" si="351"/>
        <v>220.04614336633665</v>
      </c>
      <c r="AA1563" s="119"/>
    </row>
    <row r="1564" spans="1:27" x14ac:dyDescent="0.25">
      <c r="A1564" s="34" t="s">
        <v>2512</v>
      </c>
      <c r="B1564" s="36" t="s">
        <v>897</v>
      </c>
      <c r="C1564" s="166" t="s">
        <v>243</v>
      </c>
      <c r="D1564" s="166">
        <v>202</v>
      </c>
      <c r="E1564" s="166" t="s">
        <v>3608</v>
      </c>
      <c r="F1564" s="167" t="s">
        <v>3608</v>
      </c>
      <c r="G1564" s="36" t="s">
        <v>244</v>
      </c>
      <c r="H1564" s="36" t="s">
        <v>2370</v>
      </c>
      <c r="I1564" s="186">
        <v>2600</v>
      </c>
      <c r="J1564" s="168">
        <v>261</v>
      </c>
      <c r="K1564" s="133">
        <v>360</v>
      </c>
      <c r="L1564" s="150">
        <v>9.5</v>
      </c>
      <c r="M1564" s="133">
        <v>0</v>
      </c>
      <c r="N1564" s="133">
        <v>90</v>
      </c>
      <c r="O1564" s="130">
        <v>1214</v>
      </c>
      <c r="P1564" s="37">
        <f t="shared" si="343"/>
        <v>2479.5</v>
      </c>
      <c r="Q1564" s="38">
        <f t="shared" si="344"/>
        <v>87.792421746293243</v>
      </c>
      <c r="R1564" s="35">
        <f t="shared" si="345"/>
        <v>0</v>
      </c>
      <c r="S1564" s="35">
        <f t="shared" si="346"/>
        <v>427.5</v>
      </c>
      <c r="T1564" s="139">
        <f t="shared" si="347"/>
        <v>3420</v>
      </c>
      <c r="U1564" s="35">
        <f t="shared" si="348"/>
        <v>11533</v>
      </c>
      <c r="V1564" s="39" t="str">
        <f t="shared" si="349"/>
        <v>&lt;90 days</v>
      </c>
      <c r="W1564" s="39">
        <f t="shared" si="341"/>
        <v>2</v>
      </c>
      <c r="X1564" s="135" t="str">
        <f t="shared" si="342"/>
        <v>B</v>
      </c>
      <c r="Y1564" s="39">
        <f t="shared" si="350"/>
        <v>14</v>
      </c>
      <c r="Z1564" s="39">
        <f t="shared" si="351"/>
        <v>1375.5069288797147</v>
      </c>
      <c r="AA1564" s="119"/>
    </row>
    <row r="1565" spans="1:27" x14ac:dyDescent="0.25">
      <c r="A1565" s="34" t="s">
        <v>2513</v>
      </c>
      <c r="B1565" s="36" t="s">
        <v>58</v>
      </c>
      <c r="C1565" s="166" t="s">
        <v>243</v>
      </c>
      <c r="D1565" s="166">
        <v>202</v>
      </c>
      <c r="E1565" s="166" t="s">
        <v>3608</v>
      </c>
      <c r="F1565" s="167" t="s">
        <v>3608</v>
      </c>
      <c r="G1565" s="36" t="s">
        <v>244</v>
      </c>
      <c r="H1565" s="36" t="s">
        <v>2370</v>
      </c>
      <c r="I1565" s="186">
        <v>2600</v>
      </c>
      <c r="J1565" s="168">
        <v>161</v>
      </c>
      <c r="K1565" s="133">
        <v>60</v>
      </c>
      <c r="L1565" s="150">
        <v>16.510000000000002</v>
      </c>
      <c r="M1565" s="133">
        <v>0</v>
      </c>
      <c r="N1565" s="133">
        <v>30</v>
      </c>
      <c r="O1565" s="130">
        <v>237</v>
      </c>
      <c r="P1565" s="37">
        <f t="shared" si="343"/>
        <v>2658.11</v>
      </c>
      <c r="Q1565" s="38">
        <f t="shared" si="344"/>
        <v>401.96202531645571</v>
      </c>
      <c r="R1565" s="35">
        <f t="shared" si="345"/>
        <v>0</v>
      </c>
      <c r="S1565" s="35">
        <f t="shared" si="346"/>
        <v>247.65000000000003</v>
      </c>
      <c r="T1565" s="139">
        <f t="shared" si="347"/>
        <v>990.60000000000014</v>
      </c>
      <c r="U1565" s="35">
        <f t="shared" si="348"/>
        <v>3912.8700000000003</v>
      </c>
      <c r="V1565" s="39" t="str">
        <f t="shared" si="349"/>
        <v>&gt;90 days</v>
      </c>
      <c r="W1565" s="39">
        <f t="shared" si="341"/>
        <v>3</v>
      </c>
      <c r="X1565" s="135" t="str">
        <f t="shared" si="342"/>
        <v>B</v>
      </c>
      <c r="Y1565" s="39">
        <f t="shared" si="350"/>
        <v>21</v>
      </c>
      <c r="Z1565" s="39">
        <f t="shared" si="351"/>
        <v>1662.6986568918283</v>
      </c>
      <c r="AA1565" s="119"/>
    </row>
    <row r="1566" spans="1:27" x14ac:dyDescent="0.25">
      <c r="A1566" s="34" t="s">
        <v>3511</v>
      </c>
      <c r="B1566" s="36" t="s">
        <v>2063</v>
      </c>
      <c r="C1566" s="166" t="s">
        <v>197</v>
      </c>
      <c r="D1566" s="166">
        <v>202</v>
      </c>
      <c r="E1566" s="166" t="s">
        <v>3608</v>
      </c>
      <c r="F1566" s="167" t="s">
        <v>3608</v>
      </c>
      <c r="G1566" s="36" t="s">
        <v>249</v>
      </c>
      <c r="H1566" s="36" t="s">
        <v>249</v>
      </c>
      <c r="I1566" s="186" t="s">
        <v>197</v>
      </c>
      <c r="J1566" s="168">
        <v>54</v>
      </c>
      <c r="K1566" s="133">
        <v>0</v>
      </c>
      <c r="L1566" s="150">
        <v>27.2</v>
      </c>
      <c r="M1566" s="133">
        <v>0</v>
      </c>
      <c r="N1566" s="133">
        <v>0</v>
      </c>
      <c r="O1566" s="130">
        <v>1058</v>
      </c>
      <c r="P1566" s="37">
        <f t="shared" si="343"/>
        <v>1468.8</v>
      </c>
      <c r="Q1566" s="38">
        <f t="shared" si="344"/>
        <v>55.54347826086957</v>
      </c>
      <c r="R1566" s="35">
        <f t="shared" si="345"/>
        <v>0</v>
      </c>
      <c r="S1566" s="35">
        <f t="shared" si="346"/>
        <v>0</v>
      </c>
      <c r="T1566" s="139">
        <f t="shared" si="347"/>
        <v>0</v>
      </c>
      <c r="U1566" s="35">
        <f t="shared" si="348"/>
        <v>28777.599999999999</v>
      </c>
      <c r="V1566" s="39" t="str">
        <f t="shared" si="349"/>
        <v>&lt;90 days</v>
      </c>
      <c r="W1566" s="39">
        <f t="shared" si="341"/>
        <v>2</v>
      </c>
      <c r="X1566" s="135" t="str">
        <f t="shared" si="342"/>
        <v>B</v>
      </c>
      <c r="Y1566" s="39">
        <f t="shared" si="350"/>
        <v>14</v>
      </c>
      <c r="Z1566" s="39">
        <f t="shared" si="351"/>
        <v>725.06406575342476</v>
      </c>
      <c r="AA1566" s="119"/>
    </row>
    <row r="1567" spans="1:27" x14ac:dyDescent="0.25">
      <c r="A1567" s="34" t="s">
        <v>2514</v>
      </c>
      <c r="B1567" s="36" t="s">
        <v>425</v>
      </c>
      <c r="C1567" s="166" t="s">
        <v>243</v>
      </c>
      <c r="D1567" s="166">
        <v>202</v>
      </c>
      <c r="E1567" s="166" t="s">
        <v>3608</v>
      </c>
      <c r="F1567" s="167" t="s">
        <v>3608</v>
      </c>
      <c r="G1567" s="36" t="s">
        <v>244</v>
      </c>
      <c r="H1567" s="36" t="s">
        <v>2370</v>
      </c>
      <c r="I1567" s="186">
        <v>2600</v>
      </c>
      <c r="J1567" s="168">
        <v>89</v>
      </c>
      <c r="K1567" s="133">
        <v>120</v>
      </c>
      <c r="L1567" s="150">
        <v>1.02</v>
      </c>
      <c r="M1567" s="133">
        <v>0</v>
      </c>
      <c r="N1567" s="133">
        <v>30</v>
      </c>
      <c r="O1567" s="130">
        <v>237</v>
      </c>
      <c r="P1567" s="37">
        <f t="shared" si="343"/>
        <v>90.78</v>
      </c>
      <c r="Q1567" s="38">
        <f t="shared" si="344"/>
        <v>83.164556962025316</v>
      </c>
      <c r="R1567" s="35">
        <f t="shared" si="345"/>
        <v>0</v>
      </c>
      <c r="S1567" s="35">
        <f t="shared" si="346"/>
        <v>15.3</v>
      </c>
      <c r="T1567" s="139">
        <f t="shared" si="347"/>
        <v>122.4</v>
      </c>
      <c r="U1567" s="35">
        <f t="shared" si="348"/>
        <v>241.74</v>
      </c>
      <c r="V1567" s="39" t="str">
        <f t="shared" si="349"/>
        <v>&lt;90 days</v>
      </c>
      <c r="W1567" s="39">
        <f t="shared" si="341"/>
        <v>3</v>
      </c>
      <c r="X1567" s="135" t="str">
        <f t="shared" si="342"/>
        <v>C</v>
      </c>
      <c r="Y1567" s="39">
        <f t="shared" si="350"/>
        <v>21</v>
      </c>
      <c r="Z1567" s="39">
        <f t="shared" si="351"/>
        <v>44.785629041095895</v>
      </c>
      <c r="AA1567" s="119"/>
    </row>
    <row r="1568" spans="1:27" x14ac:dyDescent="0.25">
      <c r="A1568" s="34" t="s">
        <v>2515</v>
      </c>
      <c r="B1568" s="36" t="s">
        <v>26</v>
      </c>
      <c r="C1568" s="166" t="s">
        <v>243</v>
      </c>
      <c r="D1568" s="166">
        <v>202</v>
      </c>
      <c r="E1568" s="166" t="s">
        <v>3608</v>
      </c>
      <c r="F1568" s="167" t="s">
        <v>3608</v>
      </c>
      <c r="G1568" s="36" t="s">
        <v>244</v>
      </c>
      <c r="H1568" s="36" t="s">
        <v>2370</v>
      </c>
      <c r="I1568" s="186">
        <v>2600</v>
      </c>
      <c r="J1568" s="168">
        <v>101</v>
      </c>
      <c r="K1568" s="133">
        <v>90</v>
      </c>
      <c r="L1568" s="150">
        <v>0.91</v>
      </c>
      <c r="M1568" s="133">
        <v>0</v>
      </c>
      <c r="N1568" s="133">
        <v>30</v>
      </c>
      <c r="O1568" s="130">
        <v>237</v>
      </c>
      <c r="P1568" s="37">
        <f t="shared" si="343"/>
        <v>91.91</v>
      </c>
      <c r="Q1568" s="38">
        <f t="shared" si="344"/>
        <v>137.06751054852322</v>
      </c>
      <c r="R1568" s="35">
        <f t="shared" si="345"/>
        <v>0</v>
      </c>
      <c r="S1568" s="35">
        <f t="shared" si="346"/>
        <v>13.65</v>
      </c>
      <c r="T1568" s="139">
        <f t="shared" si="347"/>
        <v>81.900000000000006</v>
      </c>
      <c r="U1568" s="35">
        <f t="shared" si="348"/>
        <v>215.67000000000002</v>
      </c>
      <c r="V1568" s="39" t="str">
        <f t="shared" si="349"/>
        <v>&gt;90 days</v>
      </c>
      <c r="W1568" s="39">
        <f t="shared" si="341"/>
        <v>3</v>
      </c>
      <c r="X1568" s="135" t="str">
        <f t="shared" si="342"/>
        <v>C</v>
      </c>
      <c r="Y1568" s="39">
        <f t="shared" si="350"/>
        <v>21</v>
      </c>
      <c r="Z1568" s="39">
        <f t="shared" si="351"/>
        <v>51.366839612128672</v>
      </c>
      <c r="AA1568" s="119"/>
    </row>
    <row r="1569" spans="1:27" x14ac:dyDescent="0.25">
      <c r="A1569" s="34" t="s">
        <v>2516</v>
      </c>
      <c r="B1569" s="36" t="s">
        <v>897</v>
      </c>
      <c r="C1569" s="166" t="s">
        <v>243</v>
      </c>
      <c r="D1569" s="166">
        <v>202</v>
      </c>
      <c r="E1569" s="166" t="s">
        <v>3608</v>
      </c>
      <c r="F1569" s="167" t="s">
        <v>3608</v>
      </c>
      <c r="G1569" s="36" t="s">
        <v>244</v>
      </c>
      <c r="H1569" s="36" t="s">
        <v>2370</v>
      </c>
      <c r="I1569" s="186">
        <v>2600</v>
      </c>
      <c r="J1569" s="168">
        <v>112</v>
      </c>
      <c r="K1569" s="133">
        <v>90</v>
      </c>
      <c r="L1569" s="150">
        <v>0.91</v>
      </c>
      <c r="M1569" s="133">
        <v>0</v>
      </c>
      <c r="N1569" s="133">
        <v>30</v>
      </c>
      <c r="O1569" s="130">
        <v>237</v>
      </c>
      <c r="P1569" s="37">
        <f t="shared" si="343"/>
        <v>101.92</v>
      </c>
      <c r="Q1569" s="38">
        <f t="shared" si="344"/>
        <v>155.54852320675107</v>
      </c>
      <c r="R1569" s="35">
        <f t="shared" si="345"/>
        <v>0</v>
      </c>
      <c r="S1569" s="35">
        <f t="shared" si="346"/>
        <v>13.65</v>
      </c>
      <c r="T1569" s="139">
        <f t="shared" si="347"/>
        <v>81.900000000000006</v>
      </c>
      <c r="U1569" s="35">
        <f t="shared" si="348"/>
        <v>215.67000000000002</v>
      </c>
      <c r="V1569" s="39" t="str">
        <f t="shared" si="349"/>
        <v>&gt;90 days</v>
      </c>
      <c r="W1569" s="39">
        <f t="shared" si="341"/>
        <v>3</v>
      </c>
      <c r="X1569" s="135" t="str">
        <f t="shared" si="342"/>
        <v>C</v>
      </c>
      <c r="Y1569" s="39">
        <f t="shared" si="350"/>
        <v>21</v>
      </c>
      <c r="Z1569" s="39">
        <f t="shared" si="351"/>
        <v>58.185717444730784</v>
      </c>
      <c r="AA1569" s="119"/>
    </row>
    <row r="1570" spans="1:27" x14ac:dyDescent="0.25">
      <c r="A1570" s="34" t="s">
        <v>2517</v>
      </c>
      <c r="B1570" s="36" t="s">
        <v>26</v>
      </c>
      <c r="C1570" s="166" t="s">
        <v>243</v>
      </c>
      <c r="D1570" s="166">
        <v>202</v>
      </c>
      <c r="E1570" s="166" t="s">
        <v>3608</v>
      </c>
      <c r="F1570" s="167" t="s">
        <v>3608</v>
      </c>
      <c r="G1570" s="36" t="s">
        <v>244</v>
      </c>
      <c r="H1570" s="36" t="s">
        <v>2370</v>
      </c>
      <c r="I1570" s="186">
        <v>2600</v>
      </c>
      <c r="J1570" s="168">
        <v>109</v>
      </c>
      <c r="K1570" s="133">
        <v>90</v>
      </c>
      <c r="L1570" s="150">
        <v>1.43</v>
      </c>
      <c r="M1570" s="133">
        <v>0</v>
      </c>
      <c r="N1570" s="133">
        <v>30</v>
      </c>
      <c r="O1570" s="130">
        <v>237</v>
      </c>
      <c r="P1570" s="37">
        <f t="shared" si="343"/>
        <v>155.87</v>
      </c>
      <c r="Q1570" s="38">
        <f t="shared" si="344"/>
        <v>172.48945147679325</v>
      </c>
      <c r="R1570" s="35">
        <f t="shared" si="345"/>
        <v>0</v>
      </c>
      <c r="S1570" s="35">
        <f t="shared" si="346"/>
        <v>21.45</v>
      </c>
      <c r="T1570" s="139">
        <f t="shared" si="347"/>
        <v>128.69999999999999</v>
      </c>
      <c r="U1570" s="35">
        <f t="shared" si="348"/>
        <v>338.90999999999997</v>
      </c>
      <c r="V1570" s="39" t="str">
        <f t="shared" si="349"/>
        <v>&gt;90 days</v>
      </c>
      <c r="W1570" s="39">
        <f t="shared" si="341"/>
        <v>3</v>
      </c>
      <c r="X1570" s="135" t="str">
        <f t="shared" si="342"/>
        <v>C</v>
      </c>
      <c r="Y1570" s="39">
        <f t="shared" si="350"/>
        <v>21</v>
      </c>
      <c r="Z1570" s="39">
        <f t="shared" si="351"/>
        <v>90.349618458904118</v>
      </c>
      <c r="AA1570" s="119"/>
    </row>
    <row r="1571" spans="1:27" x14ac:dyDescent="0.25">
      <c r="A1571" s="34" t="s">
        <v>2518</v>
      </c>
      <c r="B1571" s="36" t="s">
        <v>425</v>
      </c>
      <c r="C1571" s="166" t="s">
        <v>243</v>
      </c>
      <c r="D1571" s="166">
        <v>202</v>
      </c>
      <c r="E1571" s="166" t="s">
        <v>3608</v>
      </c>
      <c r="F1571" s="167" t="s">
        <v>3608</v>
      </c>
      <c r="G1571" s="36" t="s">
        <v>244</v>
      </c>
      <c r="H1571" s="36" t="s">
        <v>2370</v>
      </c>
      <c r="I1571" s="186">
        <v>2600</v>
      </c>
      <c r="J1571" s="168">
        <v>87</v>
      </c>
      <c r="K1571" s="133">
        <v>150</v>
      </c>
      <c r="L1571" s="150">
        <v>1.34</v>
      </c>
      <c r="M1571" s="133">
        <v>0</v>
      </c>
      <c r="N1571" s="133">
        <v>30</v>
      </c>
      <c r="O1571" s="130">
        <v>237</v>
      </c>
      <c r="P1571" s="37">
        <f t="shared" si="343"/>
        <v>116.58000000000001</v>
      </c>
      <c r="Q1571" s="38">
        <f t="shared" si="344"/>
        <v>167.86919831223628</v>
      </c>
      <c r="R1571" s="35">
        <f t="shared" si="345"/>
        <v>0</v>
      </c>
      <c r="S1571" s="35">
        <f t="shared" si="346"/>
        <v>20.100000000000001</v>
      </c>
      <c r="T1571" s="139">
        <f t="shared" si="347"/>
        <v>201</v>
      </c>
      <c r="U1571" s="35">
        <f t="shared" si="348"/>
        <v>317.58000000000004</v>
      </c>
      <c r="V1571" s="39" t="str">
        <f t="shared" si="349"/>
        <v>&gt;90 days</v>
      </c>
      <c r="W1571" s="39">
        <f t="shared" si="341"/>
        <v>3</v>
      </c>
      <c r="X1571" s="135" t="str">
        <f t="shared" si="342"/>
        <v>C</v>
      </c>
      <c r="Y1571" s="39">
        <f t="shared" si="350"/>
        <v>21</v>
      </c>
      <c r="Z1571" s="39">
        <f t="shared" si="351"/>
        <v>67.31745588538395</v>
      </c>
      <c r="AA1571" s="119"/>
    </row>
    <row r="1572" spans="1:27" x14ac:dyDescent="0.25">
      <c r="A1572" s="34" t="s">
        <v>2519</v>
      </c>
      <c r="B1572" s="36" t="s">
        <v>425</v>
      </c>
      <c r="C1572" s="166" t="s">
        <v>243</v>
      </c>
      <c r="D1572" s="166">
        <v>202</v>
      </c>
      <c r="E1572" s="166" t="s">
        <v>3608</v>
      </c>
      <c r="F1572" s="167" t="s">
        <v>3608</v>
      </c>
      <c r="G1572" s="36" t="s">
        <v>244</v>
      </c>
      <c r="H1572" s="36" t="s">
        <v>2370</v>
      </c>
      <c r="I1572" s="186">
        <v>2600</v>
      </c>
      <c r="J1572" s="168">
        <v>126</v>
      </c>
      <c r="K1572" s="133">
        <v>90</v>
      </c>
      <c r="L1572" s="150">
        <v>14.33</v>
      </c>
      <c r="M1572" s="133">
        <v>0</v>
      </c>
      <c r="N1572" s="133">
        <v>30</v>
      </c>
      <c r="O1572" s="130">
        <v>237</v>
      </c>
      <c r="P1572" s="37">
        <f t="shared" si="343"/>
        <v>1805.58</v>
      </c>
      <c r="Q1572" s="38">
        <f t="shared" si="344"/>
        <v>133.98734177215189</v>
      </c>
      <c r="R1572" s="35">
        <f t="shared" si="345"/>
        <v>0</v>
      </c>
      <c r="S1572" s="35">
        <f t="shared" si="346"/>
        <v>214.95</v>
      </c>
      <c r="T1572" s="139">
        <f t="shared" si="347"/>
        <v>1289.7</v>
      </c>
      <c r="U1572" s="35">
        <f t="shared" si="348"/>
        <v>3396.21</v>
      </c>
      <c r="V1572" s="39" t="str">
        <f t="shared" si="349"/>
        <v>&gt;90 days</v>
      </c>
      <c r="W1572" s="39">
        <f t="shared" si="341"/>
        <v>3</v>
      </c>
      <c r="X1572" s="135" t="str">
        <f t="shared" si="342"/>
        <v>B</v>
      </c>
      <c r="Y1572" s="39">
        <f t="shared" si="350"/>
        <v>21</v>
      </c>
      <c r="Z1572" s="39">
        <f t="shared" si="351"/>
        <v>1004.9088968162495</v>
      </c>
      <c r="AA1572" s="119"/>
    </row>
    <row r="1573" spans="1:27" x14ac:dyDescent="0.25">
      <c r="A1573" s="34" t="s">
        <v>2520</v>
      </c>
      <c r="B1573" s="36" t="s">
        <v>247</v>
      </c>
      <c r="C1573" s="166" t="s">
        <v>243</v>
      </c>
      <c r="D1573" s="166">
        <v>202</v>
      </c>
      <c r="E1573" s="166" t="s">
        <v>3608</v>
      </c>
      <c r="F1573" s="167" t="s">
        <v>3608</v>
      </c>
      <c r="G1573" s="36" t="s">
        <v>244</v>
      </c>
      <c r="H1573" s="36" t="s">
        <v>2370</v>
      </c>
      <c r="I1573" s="186">
        <v>2600</v>
      </c>
      <c r="J1573" s="168">
        <v>352</v>
      </c>
      <c r="K1573" s="133">
        <v>352</v>
      </c>
      <c r="L1573" s="150">
        <v>2.2000000000000002</v>
      </c>
      <c r="M1573" s="133">
        <v>0</v>
      </c>
      <c r="N1573" s="133">
        <v>88</v>
      </c>
      <c r="O1573" s="130">
        <v>1058</v>
      </c>
      <c r="P1573" s="37">
        <f t="shared" si="343"/>
        <v>774.40000000000009</v>
      </c>
      <c r="Q1573" s="38">
        <f t="shared" si="344"/>
        <v>43.46880907372401</v>
      </c>
      <c r="R1573" s="35">
        <f t="shared" si="345"/>
        <v>0</v>
      </c>
      <c r="S1573" s="35">
        <f t="shared" si="346"/>
        <v>96.800000000000011</v>
      </c>
      <c r="T1573" s="139">
        <f t="shared" si="347"/>
        <v>774.40000000000009</v>
      </c>
      <c r="U1573" s="35">
        <f t="shared" si="348"/>
        <v>2327.6000000000004</v>
      </c>
      <c r="V1573" s="39" t="str">
        <f t="shared" si="349"/>
        <v>&lt;90 days</v>
      </c>
      <c r="W1573" s="39">
        <f t="shared" si="341"/>
        <v>3</v>
      </c>
      <c r="X1573" s="135" t="str">
        <f t="shared" si="342"/>
        <v>C</v>
      </c>
      <c r="Y1573" s="39">
        <f t="shared" si="350"/>
        <v>21</v>
      </c>
      <c r="Z1573" s="39">
        <f t="shared" si="351"/>
        <v>264.18709041095894</v>
      </c>
      <c r="AA1573" s="119"/>
    </row>
    <row r="1574" spans="1:27" x14ac:dyDescent="0.25">
      <c r="A1574" s="34" t="s">
        <v>2521</v>
      </c>
      <c r="B1574" s="36" t="s">
        <v>247</v>
      </c>
      <c r="C1574" s="166" t="s">
        <v>243</v>
      </c>
      <c r="D1574" s="166">
        <v>202</v>
      </c>
      <c r="E1574" s="166" t="s">
        <v>3608</v>
      </c>
      <c r="F1574" s="167" t="s">
        <v>3608</v>
      </c>
      <c r="G1574" s="36" t="s">
        <v>244</v>
      </c>
      <c r="H1574" s="36" t="s">
        <v>2370</v>
      </c>
      <c r="I1574" s="186">
        <v>2600</v>
      </c>
      <c r="J1574" s="168">
        <v>289</v>
      </c>
      <c r="K1574" s="133">
        <v>180</v>
      </c>
      <c r="L1574" s="150">
        <v>13.65</v>
      </c>
      <c r="M1574" s="133">
        <v>0</v>
      </c>
      <c r="N1574" s="133">
        <v>90</v>
      </c>
      <c r="O1574" s="130">
        <v>1585</v>
      </c>
      <c r="P1574" s="37">
        <f t="shared" si="343"/>
        <v>3944.85</v>
      </c>
      <c r="Q1574" s="38">
        <f t="shared" si="344"/>
        <v>81.059936908517358</v>
      </c>
      <c r="R1574" s="35">
        <f t="shared" si="345"/>
        <v>0</v>
      </c>
      <c r="S1574" s="35">
        <f t="shared" si="346"/>
        <v>614.25</v>
      </c>
      <c r="T1574" s="139">
        <f t="shared" si="347"/>
        <v>2457</v>
      </c>
      <c r="U1574" s="35">
        <f t="shared" si="348"/>
        <v>21635.25</v>
      </c>
      <c r="V1574" s="39" t="str">
        <f t="shared" si="349"/>
        <v>&lt;90 days</v>
      </c>
      <c r="W1574" s="39">
        <f t="shared" si="341"/>
        <v>2</v>
      </c>
      <c r="X1574" s="135" t="str">
        <f t="shared" si="342"/>
        <v>B</v>
      </c>
      <c r="Y1574" s="39">
        <f t="shared" si="350"/>
        <v>14</v>
      </c>
      <c r="Z1574" s="39">
        <f t="shared" si="351"/>
        <v>2153.928629280822</v>
      </c>
      <c r="AA1574" s="119"/>
    </row>
    <row r="1575" spans="1:27" x14ac:dyDescent="0.25">
      <c r="A1575" s="34" t="s">
        <v>2522</v>
      </c>
      <c r="B1575" s="36" t="s">
        <v>2064</v>
      </c>
      <c r="C1575" s="166" t="s">
        <v>243</v>
      </c>
      <c r="D1575" s="166">
        <v>202</v>
      </c>
      <c r="E1575" s="166" t="s">
        <v>3608</v>
      </c>
      <c r="F1575" s="167" t="s">
        <v>3608</v>
      </c>
      <c r="G1575" s="36" t="s">
        <v>244</v>
      </c>
      <c r="H1575" s="36" t="s">
        <v>2370</v>
      </c>
      <c r="I1575" s="186">
        <v>2600</v>
      </c>
      <c r="J1575" s="168">
        <v>155</v>
      </c>
      <c r="K1575" s="133">
        <v>150</v>
      </c>
      <c r="L1575" s="150">
        <v>4.2</v>
      </c>
      <c r="M1575" s="133">
        <v>0</v>
      </c>
      <c r="N1575" s="133">
        <v>30</v>
      </c>
      <c r="O1575" s="130">
        <v>237</v>
      </c>
      <c r="P1575" s="37">
        <f t="shared" si="343"/>
        <v>651</v>
      </c>
      <c r="Q1575" s="38">
        <f t="shared" si="344"/>
        <v>445.08438818565401</v>
      </c>
      <c r="R1575" s="35">
        <f t="shared" si="345"/>
        <v>0</v>
      </c>
      <c r="S1575" s="35">
        <f t="shared" si="346"/>
        <v>63</v>
      </c>
      <c r="T1575" s="139">
        <f t="shared" si="347"/>
        <v>630</v>
      </c>
      <c r="U1575" s="35">
        <f t="shared" si="348"/>
        <v>995.40000000000009</v>
      </c>
      <c r="V1575" s="39" t="str">
        <f t="shared" si="349"/>
        <v>&gt;90 days</v>
      </c>
      <c r="W1575" s="39">
        <f t="shared" si="341"/>
        <v>3</v>
      </c>
      <c r="X1575" s="135" t="str">
        <f t="shared" si="342"/>
        <v>C</v>
      </c>
      <c r="Y1575" s="39">
        <f t="shared" si="350"/>
        <v>21</v>
      </c>
      <c r="Z1575" s="39">
        <f t="shared" si="351"/>
        <v>409.38775446745984</v>
      </c>
      <c r="AA1575" s="119"/>
    </row>
    <row r="1576" spans="1:27" x14ac:dyDescent="0.25">
      <c r="A1576" s="34" t="s">
        <v>3512</v>
      </c>
      <c r="B1576" s="36" t="s">
        <v>251</v>
      </c>
      <c r="C1576" s="166" t="s">
        <v>243</v>
      </c>
      <c r="D1576" s="166">
        <v>202</v>
      </c>
      <c r="E1576" s="166" t="s">
        <v>3608</v>
      </c>
      <c r="F1576" s="167" t="s">
        <v>3608</v>
      </c>
      <c r="G1576" s="36" t="s">
        <v>244</v>
      </c>
      <c r="H1576" s="36" t="s">
        <v>2370</v>
      </c>
      <c r="I1576" s="186">
        <v>2600</v>
      </c>
      <c r="J1576" s="168">
        <v>151</v>
      </c>
      <c r="K1576" s="133">
        <v>120</v>
      </c>
      <c r="L1576" s="150">
        <v>21.23</v>
      </c>
      <c r="M1576" s="133">
        <v>0</v>
      </c>
      <c r="N1576" s="133">
        <v>30</v>
      </c>
      <c r="O1576" s="130">
        <v>237</v>
      </c>
      <c r="P1576" s="37">
        <f t="shared" si="343"/>
        <v>3205.73</v>
      </c>
      <c r="Q1576" s="38">
        <f t="shared" si="344"/>
        <v>238.71308016877637</v>
      </c>
      <c r="R1576" s="35">
        <f t="shared" si="345"/>
        <v>0</v>
      </c>
      <c r="S1576" s="35">
        <f t="shared" si="346"/>
        <v>318.45</v>
      </c>
      <c r="T1576" s="139">
        <f t="shared" si="347"/>
        <v>2547.6</v>
      </c>
      <c r="U1576" s="35">
        <f t="shared" si="348"/>
        <v>5031.51</v>
      </c>
      <c r="V1576" s="39" t="str">
        <f t="shared" si="349"/>
        <v>&gt;90 days</v>
      </c>
      <c r="W1576" s="39">
        <f t="shared" si="341"/>
        <v>3</v>
      </c>
      <c r="X1576" s="135" t="str">
        <f t="shared" si="342"/>
        <v>B</v>
      </c>
      <c r="Y1576" s="39">
        <f t="shared" si="350"/>
        <v>21</v>
      </c>
      <c r="Z1576" s="39">
        <f t="shared" si="351"/>
        <v>1929.6528381157755</v>
      </c>
      <c r="AA1576" s="119"/>
    </row>
    <row r="1577" spans="1:27" x14ac:dyDescent="0.25">
      <c r="A1577" s="34" t="s">
        <v>2523</v>
      </c>
      <c r="B1577" s="36" t="s">
        <v>58</v>
      </c>
      <c r="C1577" s="166" t="s">
        <v>243</v>
      </c>
      <c r="D1577" s="166">
        <v>202</v>
      </c>
      <c r="E1577" s="166" t="s">
        <v>3608</v>
      </c>
      <c r="F1577" s="167" t="s">
        <v>3608</v>
      </c>
      <c r="G1577" s="36" t="s">
        <v>244</v>
      </c>
      <c r="H1577" s="36" t="s">
        <v>2370</v>
      </c>
      <c r="I1577" s="186">
        <v>2600</v>
      </c>
      <c r="J1577" s="168">
        <v>210</v>
      </c>
      <c r="K1577" s="133">
        <v>180</v>
      </c>
      <c r="L1577" s="150">
        <v>8.75</v>
      </c>
      <c r="M1577" s="133">
        <v>0</v>
      </c>
      <c r="N1577" s="133">
        <v>90</v>
      </c>
      <c r="O1577" s="130">
        <v>1584</v>
      </c>
      <c r="P1577" s="37">
        <f t="shared" si="343"/>
        <v>1837.5</v>
      </c>
      <c r="Q1577" s="38">
        <f t="shared" si="344"/>
        <v>34.794823232323232</v>
      </c>
      <c r="R1577" s="35">
        <f t="shared" si="345"/>
        <v>0</v>
      </c>
      <c r="S1577" s="35">
        <f t="shared" si="346"/>
        <v>393.75</v>
      </c>
      <c r="T1577" s="139">
        <f t="shared" si="347"/>
        <v>1575</v>
      </c>
      <c r="U1577" s="35">
        <f t="shared" si="348"/>
        <v>13860</v>
      </c>
      <c r="V1577" s="39" t="str">
        <f t="shared" si="349"/>
        <v>&lt;90 days</v>
      </c>
      <c r="W1577" s="39">
        <f t="shared" si="341"/>
        <v>2</v>
      </c>
      <c r="X1577" s="135" t="str">
        <f t="shared" si="342"/>
        <v>B</v>
      </c>
      <c r="Y1577" s="39">
        <f t="shared" si="350"/>
        <v>14</v>
      </c>
      <c r="Z1577" s="39">
        <f t="shared" si="351"/>
        <v>724.78948108500413</v>
      </c>
      <c r="AA1577" s="119"/>
    </row>
    <row r="1578" spans="1:27" x14ac:dyDescent="0.25">
      <c r="A1578" s="34" t="s">
        <v>2524</v>
      </c>
      <c r="B1578" s="36" t="s">
        <v>1330</v>
      </c>
      <c r="C1578" s="166" t="s">
        <v>243</v>
      </c>
      <c r="D1578" s="166">
        <v>212</v>
      </c>
      <c r="E1578" s="166" t="s">
        <v>3608</v>
      </c>
      <c r="F1578" s="167" t="s">
        <v>3608</v>
      </c>
      <c r="G1578" s="36" t="s">
        <v>244</v>
      </c>
      <c r="H1578" s="36" t="s">
        <v>2370</v>
      </c>
      <c r="I1578" s="186">
        <v>2600</v>
      </c>
      <c r="J1578" s="168">
        <v>330</v>
      </c>
      <c r="K1578" s="133">
        <v>479</v>
      </c>
      <c r="L1578" s="150">
        <v>0.7</v>
      </c>
      <c r="M1578" s="133">
        <v>0</v>
      </c>
      <c r="N1578" s="133">
        <v>88</v>
      </c>
      <c r="O1578" s="130">
        <v>1058</v>
      </c>
      <c r="P1578" s="37">
        <f t="shared" si="343"/>
        <v>230.99999999999997</v>
      </c>
      <c r="Q1578" s="38">
        <f t="shared" si="344"/>
        <v>72.448015122873343</v>
      </c>
      <c r="R1578" s="35">
        <f t="shared" si="345"/>
        <v>0</v>
      </c>
      <c r="S1578" s="35">
        <f t="shared" si="346"/>
        <v>30.799999999999997</v>
      </c>
      <c r="T1578" s="139">
        <f t="shared" si="347"/>
        <v>335.29999999999995</v>
      </c>
      <c r="U1578" s="35">
        <f t="shared" si="348"/>
        <v>740.59999999999991</v>
      </c>
      <c r="V1578" s="39" t="str">
        <f t="shared" si="349"/>
        <v>&lt;90 days</v>
      </c>
      <c r="W1578" s="39">
        <f t="shared" si="341"/>
        <v>3</v>
      </c>
      <c r="X1578" s="135" t="str">
        <f t="shared" si="342"/>
        <v>C</v>
      </c>
      <c r="Y1578" s="39">
        <f t="shared" si="350"/>
        <v>21</v>
      </c>
      <c r="Z1578" s="39">
        <f t="shared" si="351"/>
        <v>108.26748493150684</v>
      </c>
      <c r="AA1578" s="119"/>
    </row>
    <row r="1579" spans="1:27" x14ac:dyDescent="0.25">
      <c r="A1579" s="34" t="s">
        <v>2525</v>
      </c>
      <c r="B1579" s="36" t="s">
        <v>267</v>
      </c>
      <c r="C1579" s="166" t="s">
        <v>243</v>
      </c>
      <c r="D1579" s="166">
        <v>219</v>
      </c>
      <c r="E1579" s="166" t="s">
        <v>3608</v>
      </c>
      <c r="F1579" s="167" t="s">
        <v>3608</v>
      </c>
      <c r="G1579" s="36" t="s">
        <v>244</v>
      </c>
      <c r="H1579" s="36" t="s">
        <v>2370</v>
      </c>
      <c r="I1579" s="186">
        <v>2600</v>
      </c>
      <c r="J1579" s="168">
        <v>27</v>
      </c>
      <c r="K1579" s="133">
        <v>660</v>
      </c>
      <c r="L1579" s="150">
        <v>2.96</v>
      </c>
      <c r="M1579" s="133">
        <v>0</v>
      </c>
      <c r="N1579" s="133">
        <v>132</v>
      </c>
      <c r="O1579" s="130">
        <v>1058</v>
      </c>
      <c r="P1579" s="37">
        <f t="shared" si="343"/>
        <v>79.92</v>
      </c>
      <c r="Q1579" s="38">
        <f t="shared" si="344"/>
        <v>113.84688090737239</v>
      </c>
      <c r="R1579" s="35">
        <f t="shared" si="345"/>
        <v>0</v>
      </c>
      <c r="S1579" s="35">
        <f t="shared" si="346"/>
        <v>195.35999999999999</v>
      </c>
      <c r="T1579" s="139">
        <f t="shared" si="347"/>
        <v>1953.6</v>
      </c>
      <c r="U1579" s="35">
        <f t="shared" si="348"/>
        <v>3131.68</v>
      </c>
      <c r="V1579" s="39" t="str">
        <f t="shared" si="349"/>
        <v>&gt;90 days</v>
      </c>
      <c r="W1579" s="39">
        <f t="shared" si="341"/>
        <v>3</v>
      </c>
      <c r="X1579" s="135" t="str">
        <f t="shared" si="342"/>
        <v>C</v>
      </c>
      <c r="Y1579" s="39">
        <f t="shared" si="350"/>
        <v>21</v>
      </c>
      <c r="Z1579" s="39">
        <f t="shared" si="351"/>
        <v>43.0175421369863</v>
      </c>
      <c r="AA1579" s="119"/>
    </row>
    <row r="1580" spans="1:27" x14ac:dyDescent="0.25">
      <c r="A1580" s="34" t="s">
        <v>2526</v>
      </c>
      <c r="B1580" s="36" t="s">
        <v>2065</v>
      </c>
      <c r="C1580" s="166" t="s">
        <v>243</v>
      </c>
      <c r="D1580" s="166">
        <v>202</v>
      </c>
      <c r="E1580" s="166" t="s">
        <v>3608</v>
      </c>
      <c r="F1580" s="167" t="s">
        <v>3608</v>
      </c>
      <c r="G1580" s="36" t="s">
        <v>244</v>
      </c>
      <c r="H1580" s="36" t="s">
        <v>2370</v>
      </c>
      <c r="I1580" s="186">
        <v>2600</v>
      </c>
      <c r="J1580" s="168">
        <v>136</v>
      </c>
      <c r="K1580" s="133">
        <v>88</v>
      </c>
      <c r="L1580" s="150">
        <v>13.29</v>
      </c>
      <c r="M1580" s="133">
        <v>0</v>
      </c>
      <c r="N1580" s="133">
        <v>44</v>
      </c>
      <c r="O1580" s="130">
        <v>529</v>
      </c>
      <c r="P1580" s="37">
        <f t="shared" si="343"/>
        <v>1807.4399999999998</v>
      </c>
      <c r="Q1580" s="38">
        <f t="shared" si="344"/>
        <v>18.629489603024574</v>
      </c>
      <c r="R1580" s="35">
        <f t="shared" si="345"/>
        <v>0</v>
      </c>
      <c r="S1580" s="35">
        <f t="shared" si="346"/>
        <v>292.38</v>
      </c>
      <c r="T1580" s="139">
        <f t="shared" si="347"/>
        <v>1169.52</v>
      </c>
      <c r="U1580" s="35">
        <f t="shared" si="348"/>
        <v>7030.41</v>
      </c>
      <c r="V1580" s="39" t="str">
        <f t="shared" si="349"/>
        <v>&lt;30 days</v>
      </c>
      <c r="W1580" s="39">
        <f t="shared" si="341"/>
        <v>3</v>
      </c>
      <c r="X1580" s="135" t="str">
        <f t="shared" si="342"/>
        <v>B</v>
      </c>
      <c r="Y1580" s="39">
        <f t="shared" si="350"/>
        <v>21</v>
      </c>
      <c r="Z1580" s="39">
        <f t="shared" si="351"/>
        <v>0</v>
      </c>
      <c r="AA1580" s="119"/>
    </row>
    <row r="1581" spans="1:27" x14ac:dyDescent="0.25">
      <c r="A1581" s="34" t="s">
        <v>2527</v>
      </c>
      <c r="B1581" s="36" t="s">
        <v>2066</v>
      </c>
      <c r="C1581" s="166" t="s">
        <v>243</v>
      </c>
      <c r="D1581" s="166">
        <v>212</v>
      </c>
      <c r="E1581" s="166" t="s">
        <v>3608</v>
      </c>
      <c r="F1581" s="167" t="s">
        <v>3608</v>
      </c>
      <c r="G1581" s="36" t="s">
        <v>244</v>
      </c>
      <c r="H1581" s="36" t="s">
        <v>2370</v>
      </c>
      <c r="I1581" s="186">
        <v>2600</v>
      </c>
      <c r="J1581" s="168">
        <v>198</v>
      </c>
      <c r="K1581" s="133">
        <v>352</v>
      </c>
      <c r="L1581" s="150">
        <v>5.8</v>
      </c>
      <c r="M1581" s="133">
        <v>0</v>
      </c>
      <c r="N1581" s="133">
        <v>88</v>
      </c>
      <c r="O1581" s="130">
        <v>1058</v>
      </c>
      <c r="P1581" s="37">
        <f t="shared" si="343"/>
        <v>1148.3999999999999</v>
      </c>
      <c r="Q1581" s="38">
        <f t="shared" si="344"/>
        <v>46.918714555765597</v>
      </c>
      <c r="R1581" s="35">
        <f t="shared" si="345"/>
        <v>0</v>
      </c>
      <c r="S1581" s="35">
        <f t="shared" si="346"/>
        <v>255.2</v>
      </c>
      <c r="T1581" s="139">
        <f t="shared" si="347"/>
        <v>2041.6</v>
      </c>
      <c r="U1581" s="35">
        <f t="shared" si="348"/>
        <v>6136.4</v>
      </c>
      <c r="V1581" s="39" t="str">
        <f t="shared" si="349"/>
        <v>&lt;90 days</v>
      </c>
      <c r="W1581" s="39">
        <f t="shared" si="341"/>
        <v>3</v>
      </c>
      <c r="X1581" s="135" t="str">
        <f t="shared" si="342"/>
        <v>B</v>
      </c>
      <c r="Y1581" s="39">
        <f t="shared" si="350"/>
        <v>21</v>
      </c>
      <c r="Z1581" s="39">
        <f t="shared" si="351"/>
        <v>418.70145785656729</v>
      </c>
      <c r="AA1581" s="119"/>
    </row>
    <row r="1582" spans="1:27" x14ac:dyDescent="0.25">
      <c r="A1582" s="34" t="s">
        <v>2528</v>
      </c>
      <c r="B1582" s="36" t="s">
        <v>2066</v>
      </c>
      <c r="C1582" s="166" t="s">
        <v>243</v>
      </c>
      <c r="D1582" s="166">
        <v>212</v>
      </c>
      <c r="E1582" s="166" t="s">
        <v>3608</v>
      </c>
      <c r="F1582" s="167" t="s">
        <v>3608</v>
      </c>
      <c r="G1582" s="36" t="s">
        <v>244</v>
      </c>
      <c r="H1582" s="36" t="s">
        <v>2370</v>
      </c>
      <c r="I1582" s="186">
        <v>2600</v>
      </c>
      <c r="J1582" s="168">
        <v>315</v>
      </c>
      <c r="K1582" s="133">
        <v>440</v>
      </c>
      <c r="L1582" s="150">
        <v>3.1</v>
      </c>
      <c r="M1582" s="133">
        <v>0</v>
      </c>
      <c r="N1582" s="133">
        <v>88</v>
      </c>
      <c r="O1582" s="130">
        <v>1058</v>
      </c>
      <c r="P1582" s="37">
        <f t="shared" si="343"/>
        <v>976.5</v>
      </c>
      <c r="Q1582" s="38">
        <f t="shared" si="344"/>
        <v>68.30812854442344</v>
      </c>
      <c r="R1582" s="35">
        <f t="shared" si="345"/>
        <v>0</v>
      </c>
      <c r="S1582" s="35">
        <f t="shared" si="346"/>
        <v>136.4</v>
      </c>
      <c r="T1582" s="139">
        <f t="shared" si="347"/>
        <v>1364</v>
      </c>
      <c r="U1582" s="35">
        <f t="shared" si="348"/>
        <v>3279.8</v>
      </c>
      <c r="V1582" s="39" t="str">
        <f t="shared" si="349"/>
        <v>&lt;90 days</v>
      </c>
      <c r="W1582" s="39">
        <f t="shared" si="341"/>
        <v>3</v>
      </c>
      <c r="X1582" s="135" t="str">
        <f t="shared" si="342"/>
        <v>B</v>
      </c>
      <c r="Y1582" s="39">
        <f t="shared" si="350"/>
        <v>21</v>
      </c>
      <c r="Z1582" s="39">
        <f t="shared" si="351"/>
        <v>446.3541369863014</v>
      </c>
      <c r="AA1582" s="119"/>
    </row>
    <row r="1583" spans="1:27" x14ac:dyDescent="0.25">
      <c r="A1583" s="34" t="s">
        <v>2529</v>
      </c>
      <c r="B1583" s="36" t="s">
        <v>26</v>
      </c>
      <c r="C1583" s="166" t="s">
        <v>243</v>
      </c>
      <c r="D1583" s="166">
        <v>202</v>
      </c>
      <c r="E1583" s="166" t="s">
        <v>3608</v>
      </c>
      <c r="F1583" s="167" t="s">
        <v>3608</v>
      </c>
      <c r="G1583" s="36" t="s">
        <v>244</v>
      </c>
      <c r="H1583" s="36" t="s">
        <v>2370</v>
      </c>
      <c r="I1583" s="186">
        <v>2600</v>
      </c>
      <c r="J1583" s="168">
        <v>93</v>
      </c>
      <c r="K1583" s="133">
        <v>90</v>
      </c>
      <c r="L1583" s="150">
        <v>16.45</v>
      </c>
      <c r="M1583" s="133">
        <v>0</v>
      </c>
      <c r="N1583" s="133">
        <v>30</v>
      </c>
      <c r="O1583" s="130">
        <v>237</v>
      </c>
      <c r="P1583" s="37">
        <f t="shared" si="343"/>
        <v>1529.85</v>
      </c>
      <c r="Q1583" s="38">
        <f t="shared" si="344"/>
        <v>485.12658227848101</v>
      </c>
      <c r="R1583" s="35">
        <f t="shared" si="345"/>
        <v>0</v>
      </c>
      <c r="S1583" s="35">
        <f t="shared" si="346"/>
        <v>246.75</v>
      </c>
      <c r="T1583" s="139">
        <f t="shared" si="347"/>
        <v>1480.5</v>
      </c>
      <c r="U1583" s="35">
        <f t="shared" si="348"/>
        <v>3898.6499999999996</v>
      </c>
      <c r="V1583" s="39" t="str">
        <f t="shared" si="349"/>
        <v>&gt;90 days</v>
      </c>
      <c r="W1583" s="39">
        <f t="shared" si="341"/>
        <v>3</v>
      </c>
      <c r="X1583" s="135" t="str">
        <f t="shared" si="342"/>
        <v>B</v>
      </c>
      <c r="Y1583" s="39">
        <f t="shared" si="350"/>
        <v>21</v>
      </c>
      <c r="Z1583" s="39">
        <f t="shared" si="351"/>
        <v>965.9933950684931</v>
      </c>
      <c r="AA1583" s="119"/>
    </row>
    <row r="1584" spans="1:27" x14ac:dyDescent="0.25">
      <c r="A1584" s="34" t="s">
        <v>2530</v>
      </c>
      <c r="B1584" s="36" t="s">
        <v>26</v>
      </c>
      <c r="C1584" s="166" t="s">
        <v>243</v>
      </c>
      <c r="D1584" s="166">
        <v>202</v>
      </c>
      <c r="E1584" s="166" t="s">
        <v>3608</v>
      </c>
      <c r="F1584" s="167" t="s">
        <v>3608</v>
      </c>
      <c r="G1584" s="36" t="s">
        <v>244</v>
      </c>
      <c r="H1584" s="36" t="s">
        <v>2370</v>
      </c>
      <c r="I1584" s="186">
        <v>2600</v>
      </c>
      <c r="J1584" s="168">
        <v>130</v>
      </c>
      <c r="K1584" s="133">
        <v>90</v>
      </c>
      <c r="L1584" s="150">
        <v>0.91</v>
      </c>
      <c r="M1584" s="133">
        <v>0</v>
      </c>
      <c r="N1584" s="133">
        <v>30</v>
      </c>
      <c r="O1584" s="130">
        <v>237</v>
      </c>
      <c r="P1584" s="37">
        <f t="shared" si="343"/>
        <v>118.3</v>
      </c>
      <c r="Q1584" s="38">
        <f t="shared" si="344"/>
        <v>143.22784810126581</v>
      </c>
      <c r="R1584" s="35">
        <f t="shared" si="345"/>
        <v>0</v>
      </c>
      <c r="S1584" s="35">
        <f t="shared" si="346"/>
        <v>13.65</v>
      </c>
      <c r="T1584" s="139">
        <f t="shared" si="347"/>
        <v>81.900000000000006</v>
      </c>
      <c r="U1584" s="35">
        <f t="shared" si="348"/>
        <v>215.67000000000002</v>
      </c>
      <c r="V1584" s="39" t="str">
        <f t="shared" si="349"/>
        <v>&gt;90 days</v>
      </c>
      <c r="W1584" s="39">
        <f t="shared" si="341"/>
        <v>3</v>
      </c>
      <c r="X1584" s="135" t="str">
        <f t="shared" si="342"/>
        <v>C</v>
      </c>
      <c r="Y1584" s="39">
        <f t="shared" si="350"/>
        <v>21</v>
      </c>
      <c r="Z1584" s="39">
        <f t="shared" si="351"/>
        <v>66.630240212107822</v>
      </c>
      <c r="AA1584" s="119"/>
    </row>
    <row r="1585" spans="1:27" x14ac:dyDescent="0.25">
      <c r="A1585" s="34" t="s">
        <v>2531</v>
      </c>
      <c r="B1585" s="36" t="s">
        <v>2067</v>
      </c>
      <c r="C1585" s="166" t="s">
        <v>197</v>
      </c>
      <c r="D1585" s="166">
        <v>202</v>
      </c>
      <c r="E1585" s="166" t="s">
        <v>3608</v>
      </c>
      <c r="F1585" s="167" t="s">
        <v>3608</v>
      </c>
      <c r="G1585" s="36" t="s">
        <v>249</v>
      </c>
      <c r="H1585" s="36" t="s">
        <v>249</v>
      </c>
      <c r="I1585" s="186" t="s">
        <v>197</v>
      </c>
      <c r="J1585" s="168">
        <v>27</v>
      </c>
      <c r="K1585" s="133">
        <v>0</v>
      </c>
      <c r="L1585" s="150">
        <v>186.18</v>
      </c>
      <c r="M1585" s="133">
        <v>0</v>
      </c>
      <c r="N1585" s="133">
        <v>0</v>
      </c>
      <c r="O1585" s="130">
        <v>1227</v>
      </c>
      <c r="P1585" s="37">
        <f t="shared" si="343"/>
        <v>5026.8600000000006</v>
      </c>
      <c r="Q1585" s="38">
        <f t="shared" si="344"/>
        <v>38.671556642216792</v>
      </c>
      <c r="R1585" s="35">
        <f t="shared" si="345"/>
        <v>0</v>
      </c>
      <c r="S1585" s="35">
        <f t="shared" si="346"/>
        <v>0</v>
      </c>
      <c r="T1585" s="139">
        <f t="shared" si="347"/>
        <v>0</v>
      </c>
      <c r="U1585" s="35">
        <f t="shared" si="348"/>
        <v>228442.86000000002</v>
      </c>
      <c r="V1585" s="39" t="str">
        <f t="shared" si="349"/>
        <v>&lt;90 days</v>
      </c>
      <c r="W1585" s="39">
        <f t="shared" si="341"/>
        <v>1</v>
      </c>
      <c r="X1585" s="135" t="str">
        <f t="shared" si="342"/>
        <v>B</v>
      </c>
      <c r="Y1585" s="39">
        <f t="shared" si="350"/>
        <v>7</v>
      </c>
      <c r="Z1585" s="39">
        <f t="shared" si="351"/>
        <v>2717.1804481264494</v>
      </c>
      <c r="AA1585" s="119"/>
    </row>
    <row r="1586" spans="1:27" x14ac:dyDescent="0.25">
      <c r="A1586" s="34" t="s">
        <v>2532</v>
      </c>
      <c r="B1586" s="36" t="s">
        <v>2068</v>
      </c>
      <c r="C1586" s="166" t="s">
        <v>197</v>
      </c>
      <c r="D1586" s="166">
        <v>202</v>
      </c>
      <c r="E1586" s="166" t="s">
        <v>3608</v>
      </c>
      <c r="F1586" s="167" t="s">
        <v>3608</v>
      </c>
      <c r="G1586" s="36" t="s">
        <v>249</v>
      </c>
      <c r="H1586" s="36" t="s">
        <v>249</v>
      </c>
      <c r="I1586" s="186" t="s">
        <v>197</v>
      </c>
      <c r="J1586" s="168">
        <v>27</v>
      </c>
      <c r="K1586" s="133">
        <v>0</v>
      </c>
      <c r="L1586" s="150">
        <v>14.36</v>
      </c>
      <c r="M1586" s="133">
        <v>0</v>
      </c>
      <c r="N1586" s="133">
        <v>0</v>
      </c>
      <c r="O1586" s="130">
        <v>1226</v>
      </c>
      <c r="P1586" s="37">
        <f t="shared" si="343"/>
        <v>387.71999999999997</v>
      </c>
      <c r="Q1586" s="38">
        <f t="shared" si="344"/>
        <v>8.0383360522022844</v>
      </c>
      <c r="R1586" s="35">
        <f t="shared" si="345"/>
        <v>0</v>
      </c>
      <c r="S1586" s="35">
        <f t="shared" si="346"/>
        <v>0</v>
      </c>
      <c r="T1586" s="139">
        <f t="shared" si="347"/>
        <v>0</v>
      </c>
      <c r="U1586" s="35">
        <f t="shared" si="348"/>
        <v>17605.36</v>
      </c>
      <c r="V1586" s="39" t="str">
        <f t="shared" si="349"/>
        <v>&lt;15 days</v>
      </c>
      <c r="W1586" s="39">
        <f t="shared" si="341"/>
        <v>2</v>
      </c>
      <c r="X1586" s="135" t="str">
        <f t="shared" si="342"/>
        <v>C</v>
      </c>
      <c r="Y1586" s="39">
        <f t="shared" si="350"/>
        <v>14</v>
      </c>
      <c r="Z1586" s="39">
        <f t="shared" si="351"/>
        <v>0</v>
      </c>
      <c r="AA1586" s="119"/>
    </row>
    <row r="1587" spans="1:27" x14ac:dyDescent="0.25">
      <c r="A1587" s="34" t="s">
        <v>2533</v>
      </c>
      <c r="B1587" s="36" t="s">
        <v>2069</v>
      </c>
      <c r="C1587" s="166" t="s">
        <v>197</v>
      </c>
      <c r="D1587" s="166">
        <v>202</v>
      </c>
      <c r="E1587" s="166" t="s">
        <v>3608</v>
      </c>
      <c r="F1587" s="167" t="s">
        <v>3608</v>
      </c>
      <c r="G1587" s="36" t="s">
        <v>249</v>
      </c>
      <c r="H1587" s="36" t="s">
        <v>249</v>
      </c>
      <c r="I1587" s="186" t="s">
        <v>197</v>
      </c>
      <c r="J1587" s="168">
        <v>28</v>
      </c>
      <c r="K1587" s="133">
        <v>0</v>
      </c>
      <c r="L1587" s="150">
        <v>75</v>
      </c>
      <c r="M1587" s="133">
        <v>0</v>
      </c>
      <c r="N1587" s="133">
        <v>0</v>
      </c>
      <c r="O1587" s="130">
        <v>409</v>
      </c>
      <c r="P1587" s="37">
        <f t="shared" si="343"/>
        <v>2100</v>
      </c>
      <c r="Q1587" s="38">
        <f t="shared" si="344"/>
        <v>24.095354523227382</v>
      </c>
      <c r="R1587" s="35">
        <f t="shared" si="345"/>
        <v>0</v>
      </c>
      <c r="S1587" s="35">
        <f t="shared" si="346"/>
        <v>0</v>
      </c>
      <c r="T1587" s="139">
        <f t="shared" si="347"/>
        <v>0</v>
      </c>
      <c r="U1587" s="35">
        <f t="shared" si="348"/>
        <v>30675</v>
      </c>
      <c r="V1587" s="39" t="str">
        <f t="shared" si="349"/>
        <v>&lt;30 days</v>
      </c>
      <c r="W1587" s="39">
        <f t="shared" si="341"/>
        <v>2</v>
      </c>
      <c r="X1587" s="135" t="str">
        <f t="shared" si="342"/>
        <v>B</v>
      </c>
      <c r="Y1587" s="39">
        <f t="shared" si="350"/>
        <v>14</v>
      </c>
      <c r="Z1587" s="39">
        <f t="shared" si="351"/>
        <v>580.69954337899537</v>
      </c>
      <c r="AA1587" s="119"/>
    </row>
    <row r="1588" spans="1:27" x14ac:dyDescent="0.25">
      <c r="A1588" s="34" t="s">
        <v>2534</v>
      </c>
      <c r="B1588" s="36" t="s">
        <v>2070</v>
      </c>
      <c r="C1588" s="166" t="s">
        <v>333</v>
      </c>
      <c r="D1588" s="166">
        <v>202</v>
      </c>
      <c r="E1588" s="166" t="s">
        <v>3608</v>
      </c>
      <c r="F1588" s="167" t="s">
        <v>3608</v>
      </c>
      <c r="G1588" s="36" t="s">
        <v>165</v>
      </c>
      <c r="H1588" s="36" t="s">
        <v>235</v>
      </c>
      <c r="I1588" s="186">
        <v>2100</v>
      </c>
      <c r="J1588" s="168">
        <v>5</v>
      </c>
      <c r="K1588" s="133">
        <v>0</v>
      </c>
      <c r="L1588" s="150">
        <v>260.99</v>
      </c>
      <c r="M1588" s="133">
        <v>0</v>
      </c>
      <c r="N1588" s="133">
        <v>0</v>
      </c>
      <c r="O1588" s="130">
        <v>0</v>
      </c>
      <c r="P1588" s="37">
        <f t="shared" si="343"/>
        <v>1304.95</v>
      </c>
      <c r="Q1588" s="38" t="str">
        <f t="shared" si="344"/>
        <v/>
      </c>
      <c r="R1588" s="35">
        <f t="shared" si="345"/>
        <v>0</v>
      </c>
      <c r="S1588" s="35">
        <f t="shared" si="346"/>
        <v>0</v>
      </c>
      <c r="T1588" s="139">
        <f t="shared" si="347"/>
        <v>0</v>
      </c>
      <c r="U1588" s="35">
        <f t="shared" si="348"/>
        <v>0</v>
      </c>
      <c r="V1588" s="39" t="str">
        <f t="shared" si="349"/>
        <v>Order specific</v>
      </c>
      <c r="W1588" s="39" t="str">
        <f t="shared" si="341"/>
        <v>Order specific</v>
      </c>
      <c r="X1588" s="135" t="str">
        <f t="shared" si="342"/>
        <v>B</v>
      </c>
      <c r="Y1588" s="39" t="str">
        <f t="shared" si="350"/>
        <v/>
      </c>
      <c r="Z1588" s="39">
        <f t="shared" si="351"/>
        <v>0</v>
      </c>
      <c r="AA1588" s="119"/>
    </row>
    <row r="1589" spans="1:27" x14ac:dyDescent="0.25">
      <c r="A1589" s="34" t="s">
        <v>2535</v>
      </c>
      <c r="B1589" s="36" t="s">
        <v>2070</v>
      </c>
      <c r="C1589" s="166" t="s">
        <v>333</v>
      </c>
      <c r="D1589" s="166">
        <v>202</v>
      </c>
      <c r="E1589" s="166" t="s">
        <v>3608</v>
      </c>
      <c r="F1589" s="167" t="s">
        <v>3608</v>
      </c>
      <c r="G1589" s="36" t="s">
        <v>165</v>
      </c>
      <c r="H1589" s="36" t="s">
        <v>235</v>
      </c>
      <c r="I1589" s="186">
        <v>2100</v>
      </c>
      <c r="J1589" s="168">
        <v>11</v>
      </c>
      <c r="K1589" s="133">
        <v>0</v>
      </c>
      <c r="L1589" s="150">
        <v>260.99</v>
      </c>
      <c r="M1589" s="133">
        <v>0</v>
      </c>
      <c r="N1589" s="133">
        <v>0</v>
      </c>
      <c r="O1589" s="130">
        <v>0</v>
      </c>
      <c r="P1589" s="37">
        <f t="shared" si="343"/>
        <v>2870.8900000000003</v>
      </c>
      <c r="Q1589" s="38" t="str">
        <f t="shared" si="344"/>
        <v/>
      </c>
      <c r="R1589" s="35">
        <f t="shared" si="345"/>
        <v>0</v>
      </c>
      <c r="S1589" s="35">
        <f t="shared" si="346"/>
        <v>0</v>
      </c>
      <c r="T1589" s="139">
        <f t="shared" si="347"/>
        <v>0</v>
      </c>
      <c r="U1589" s="35">
        <f t="shared" si="348"/>
        <v>0</v>
      </c>
      <c r="V1589" s="39" t="str">
        <f t="shared" si="349"/>
        <v>Order specific</v>
      </c>
      <c r="W1589" s="39" t="str">
        <f t="shared" si="341"/>
        <v>Order specific</v>
      </c>
      <c r="X1589" s="135" t="str">
        <f t="shared" si="342"/>
        <v>B</v>
      </c>
      <c r="Y1589" s="39" t="str">
        <f t="shared" si="350"/>
        <v/>
      </c>
      <c r="Z1589" s="39">
        <f t="shared" si="351"/>
        <v>0</v>
      </c>
      <c r="AA1589" s="119"/>
    </row>
    <row r="1590" spans="1:27" x14ac:dyDescent="0.25">
      <c r="A1590" s="34" t="s">
        <v>3513</v>
      </c>
      <c r="B1590" s="36" t="s">
        <v>2071</v>
      </c>
      <c r="C1590" s="166" t="s">
        <v>257</v>
      </c>
      <c r="D1590" s="166">
        <v>202</v>
      </c>
      <c r="E1590" s="166" t="s">
        <v>3608</v>
      </c>
      <c r="F1590" s="167" t="s">
        <v>3608</v>
      </c>
      <c r="G1590" s="36" t="s">
        <v>165</v>
      </c>
      <c r="H1590" s="36" t="s">
        <v>235</v>
      </c>
      <c r="I1590" s="186">
        <v>2100</v>
      </c>
      <c r="J1590" s="168">
        <v>207</v>
      </c>
      <c r="K1590" s="133">
        <v>0</v>
      </c>
      <c r="L1590" s="150">
        <v>14.24</v>
      </c>
      <c r="M1590" s="133">
        <v>0</v>
      </c>
      <c r="N1590" s="133">
        <v>0</v>
      </c>
      <c r="O1590" s="130">
        <v>760</v>
      </c>
      <c r="P1590" s="37">
        <f t="shared" si="343"/>
        <v>2947.68</v>
      </c>
      <c r="Q1590" s="38">
        <f t="shared" si="344"/>
        <v>5.2828947368421053</v>
      </c>
      <c r="R1590" s="35">
        <f t="shared" si="345"/>
        <v>0</v>
      </c>
      <c r="S1590" s="35">
        <f t="shared" si="346"/>
        <v>0</v>
      </c>
      <c r="T1590" s="139">
        <f t="shared" si="347"/>
        <v>0</v>
      </c>
      <c r="U1590" s="35">
        <f t="shared" si="348"/>
        <v>10822.4</v>
      </c>
      <c r="V1590" s="39" t="str">
        <f t="shared" si="349"/>
        <v>Order specific</v>
      </c>
      <c r="W1590" s="39" t="str">
        <f t="shared" si="341"/>
        <v>Order specific</v>
      </c>
      <c r="X1590" s="135" t="str">
        <f t="shared" si="342"/>
        <v>B</v>
      </c>
      <c r="Y1590" s="39" t="str">
        <f t="shared" si="350"/>
        <v/>
      </c>
      <c r="Z1590" s="39">
        <f t="shared" si="351"/>
        <v>0</v>
      </c>
      <c r="AA1590" s="119"/>
    </row>
    <row r="1591" spans="1:27" x14ac:dyDescent="0.25">
      <c r="A1591" s="34" t="s">
        <v>3514</v>
      </c>
      <c r="B1591" s="36" t="s">
        <v>2071</v>
      </c>
      <c r="C1591" s="166" t="s">
        <v>257</v>
      </c>
      <c r="D1591" s="166">
        <v>202</v>
      </c>
      <c r="E1591" s="166" t="s">
        <v>3608</v>
      </c>
      <c r="F1591" s="167" t="s">
        <v>3608</v>
      </c>
      <c r="G1591" s="36" t="s">
        <v>165</v>
      </c>
      <c r="H1591" s="36" t="s">
        <v>235</v>
      </c>
      <c r="I1591" s="186">
        <v>2100</v>
      </c>
      <c r="J1591" s="168">
        <v>20</v>
      </c>
      <c r="K1591" s="133">
        <v>0</v>
      </c>
      <c r="L1591" s="150">
        <v>14.24</v>
      </c>
      <c r="M1591" s="133">
        <v>0</v>
      </c>
      <c r="N1591" s="133">
        <v>0</v>
      </c>
      <c r="O1591" s="130">
        <v>36</v>
      </c>
      <c r="P1591" s="37">
        <f t="shared" si="343"/>
        <v>284.8</v>
      </c>
      <c r="Q1591" s="38">
        <f t="shared" si="344"/>
        <v>2098.75</v>
      </c>
      <c r="R1591" s="35">
        <f t="shared" si="345"/>
        <v>0</v>
      </c>
      <c r="S1591" s="35">
        <f t="shared" si="346"/>
        <v>0</v>
      </c>
      <c r="T1591" s="139">
        <f t="shared" si="347"/>
        <v>0</v>
      </c>
      <c r="U1591" s="35">
        <f t="shared" si="348"/>
        <v>512.64</v>
      </c>
      <c r="V1591" s="39" t="str">
        <f t="shared" si="349"/>
        <v>Order specific</v>
      </c>
      <c r="W1591" s="39" t="str">
        <f t="shared" si="341"/>
        <v>Order specific</v>
      </c>
      <c r="X1591" s="135" t="str">
        <f t="shared" si="342"/>
        <v>C</v>
      </c>
      <c r="Y1591" s="39" t="str">
        <f t="shared" si="350"/>
        <v/>
      </c>
      <c r="Z1591" s="39">
        <f t="shared" si="351"/>
        <v>0</v>
      </c>
      <c r="AA1591" s="119"/>
    </row>
    <row r="1592" spans="1:27" x14ac:dyDescent="0.25">
      <c r="A1592" s="34" t="s">
        <v>3515</v>
      </c>
      <c r="B1592" s="36" t="s">
        <v>2072</v>
      </c>
      <c r="C1592" s="166" t="s">
        <v>257</v>
      </c>
      <c r="D1592" s="166">
        <v>202</v>
      </c>
      <c r="E1592" s="166" t="s">
        <v>3608</v>
      </c>
      <c r="F1592" s="167" t="s">
        <v>3608</v>
      </c>
      <c r="G1592" s="36" t="s">
        <v>165</v>
      </c>
      <c r="H1592" s="36" t="s">
        <v>235</v>
      </c>
      <c r="I1592" s="186">
        <v>2100</v>
      </c>
      <c r="J1592" s="168">
        <v>207</v>
      </c>
      <c r="K1592" s="133">
        <v>0</v>
      </c>
      <c r="L1592" s="150">
        <v>2.64</v>
      </c>
      <c r="M1592" s="133">
        <v>0</v>
      </c>
      <c r="N1592" s="133">
        <v>0</v>
      </c>
      <c r="O1592" s="130">
        <v>796</v>
      </c>
      <c r="P1592" s="37">
        <f t="shared" si="343"/>
        <v>546.48</v>
      </c>
      <c r="Q1592" s="38">
        <f t="shared" si="344"/>
        <v>9.1708542713567844</v>
      </c>
      <c r="R1592" s="35">
        <f t="shared" si="345"/>
        <v>0</v>
      </c>
      <c r="S1592" s="35">
        <f t="shared" si="346"/>
        <v>0</v>
      </c>
      <c r="T1592" s="139">
        <f t="shared" si="347"/>
        <v>0</v>
      </c>
      <c r="U1592" s="35">
        <f t="shared" si="348"/>
        <v>2101.44</v>
      </c>
      <c r="V1592" s="39" t="str">
        <f t="shared" si="349"/>
        <v>Order specific</v>
      </c>
      <c r="W1592" s="39" t="str">
        <f t="shared" si="341"/>
        <v>Order specific</v>
      </c>
      <c r="X1592" s="135" t="str">
        <f t="shared" si="342"/>
        <v>C</v>
      </c>
      <c r="Y1592" s="39" t="str">
        <f t="shared" si="350"/>
        <v/>
      </c>
      <c r="Z1592" s="39">
        <f t="shared" si="351"/>
        <v>0</v>
      </c>
      <c r="AA1592" s="119"/>
    </row>
    <row r="1593" spans="1:27" x14ac:dyDescent="0.25">
      <c r="A1593" s="34" t="s">
        <v>2536</v>
      </c>
      <c r="B1593" s="36" t="s">
        <v>2073</v>
      </c>
      <c r="C1593" s="166" t="s">
        <v>333</v>
      </c>
      <c r="D1593" s="166">
        <v>202</v>
      </c>
      <c r="E1593" s="166" t="s">
        <v>3608</v>
      </c>
      <c r="F1593" s="167" t="s">
        <v>3608</v>
      </c>
      <c r="G1593" s="36" t="s">
        <v>165</v>
      </c>
      <c r="H1593" s="36" t="s">
        <v>235</v>
      </c>
      <c r="I1593" s="186">
        <v>2100</v>
      </c>
      <c r="J1593" s="168">
        <v>6</v>
      </c>
      <c r="K1593" s="133">
        <v>64</v>
      </c>
      <c r="L1593" s="150">
        <v>117.82</v>
      </c>
      <c r="M1593" s="133">
        <v>0</v>
      </c>
      <c r="N1593" s="133">
        <v>0</v>
      </c>
      <c r="O1593" s="130">
        <v>12</v>
      </c>
      <c r="P1593" s="37">
        <f t="shared" si="343"/>
        <v>706.92</v>
      </c>
      <c r="Q1593" s="38">
        <f t="shared" si="344"/>
        <v>6296.25</v>
      </c>
      <c r="R1593" s="35">
        <f t="shared" si="345"/>
        <v>0</v>
      </c>
      <c r="S1593" s="35">
        <f t="shared" si="346"/>
        <v>0</v>
      </c>
      <c r="T1593" s="139">
        <f t="shared" si="347"/>
        <v>7540.48</v>
      </c>
      <c r="U1593" s="35">
        <f t="shared" si="348"/>
        <v>1413.84</v>
      </c>
      <c r="V1593" s="39" t="str">
        <f t="shared" si="349"/>
        <v>Order specific</v>
      </c>
      <c r="W1593" s="39" t="str">
        <f t="shared" si="341"/>
        <v>Order specific</v>
      </c>
      <c r="X1593" s="135" t="str">
        <f t="shared" si="342"/>
        <v>C</v>
      </c>
      <c r="Y1593" s="39" t="str">
        <f t="shared" si="350"/>
        <v/>
      </c>
      <c r="Z1593" s="39">
        <f t="shared" si="351"/>
        <v>0</v>
      </c>
      <c r="AA1593" s="119"/>
    </row>
    <row r="1594" spans="1:27" x14ac:dyDescent="0.25">
      <c r="A1594" s="34" t="s">
        <v>2537</v>
      </c>
      <c r="B1594" s="36" t="s">
        <v>2074</v>
      </c>
      <c r="C1594" s="166" t="s">
        <v>197</v>
      </c>
      <c r="D1594" s="166">
        <v>202</v>
      </c>
      <c r="E1594" s="166" t="s">
        <v>3608</v>
      </c>
      <c r="F1594" s="167" t="s">
        <v>3608</v>
      </c>
      <c r="G1594" s="36" t="s">
        <v>249</v>
      </c>
      <c r="H1594" s="36" t="s">
        <v>249</v>
      </c>
      <c r="I1594" s="186" t="s">
        <v>197</v>
      </c>
      <c r="J1594" s="168">
        <v>48</v>
      </c>
      <c r="K1594" s="133">
        <v>0</v>
      </c>
      <c r="L1594" s="150">
        <v>110</v>
      </c>
      <c r="M1594" s="133">
        <v>0</v>
      </c>
      <c r="N1594" s="133">
        <v>0</v>
      </c>
      <c r="O1594" s="130">
        <v>1046</v>
      </c>
      <c r="P1594" s="37">
        <f t="shared" si="343"/>
        <v>5280</v>
      </c>
      <c r="Q1594" s="38">
        <f t="shared" si="344"/>
        <v>2.0936902485659656</v>
      </c>
      <c r="R1594" s="35">
        <f t="shared" si="345"/>
        <v>0</v>
      </c>
      <c r="S1594" s="35">
        <f t="shared" si="346"/>
        <v>0</v>
      </c>
      <c r="T1594" s="139">
        <f t="shared" si="347"/>
        <v>0</v>
      </c>
      <c r="U1594" s="35">
        <f t="shared" si="348"/>
        <v>115060</v>
      </c>
      <c r="V1594" s="39" t="str">
        <f t="shared" si="349"/>
        <v>&lt;15 days</v>
      </c>
      <c r="W1594" s="39">
        <f t="shared" si="341"/>
        <v>2</v>
      </c>
      <c r="X1594" s="135" t="str">
        <f t="shared" si="342"/>
        <v>B</v>
      </c>
      <c r="Y1594" s="39">
        <f t="shared" si="350"/>
        <v>14</v>
      </c>
      <c r="Z1594" s="39">
        <f t="shared" si="351"/>
        <v>0</v>
      </c>
      <c r="AA1594" s="119"/>
    </row>
    <row r="1595" spans="1:27" x14ac:dyDescent="0.25">
      <c r="A1595" s="34" t="s">
        <v>2538</v>
      </c>
      <c r="B1595" s="36" t="s">
        <v>691</v>
      </c>
      <c r="C1595" s="166" t="s">
        <v>243</v>
      </c>
      <c r="D1595" s="166">
        <v>202</v>
      </c>
      <c r="E1595" s="166" t="s">
        <v>3608</v>
      </c>
      <c r="F1595" s="167" t="s">
        <v>3608</v>
      </c>
      <c r="G1595" s="36" t="s">
        <v>244</v>
      </c>
      <c r="H1595" s="36" t="s">
        <v>2370</v>
      </c>
      <c r="I1595" s="186">
        <v>2600</v>
      </c>
      <c r="J1595" s="168">
        <v>88</v>
      </c>
      <c r="K1595" s="133">
        <v>90</v>
      </c>
      <c r="L1595" s="150">
        <v>1.8</v>
      </c>
      <c r="M1595" s="133">
        <v>0</v>
      </c>
      <c r="N1595" s="133">
        <v>30</v>
      </c>
      <c r="O1595" s="130">
        <v>237</v>
      </c>
      <c r="P1595" s="37">
        <f t="shared" si="343"/>
        <v>158.4</v>
      </c>
      <c r="Q1595" s="38">
        <f t="shared" si="344"/>
        <v>73.924050632911388</v>
      </c>
      <c r="R1595" s="35">
        <f t="shared" si="345"/>
        <v>0</v>
      </c>
      <c r="S1595" s="35">
        <f t="shared" si="346"/>
        <v>27</v>
      </c>
      <c r="T1595" s="139">
        <f t="shared" si="347"/>
        <v>162</v>
      </c>
      <c r="U1595" s="35">
        <f t="shared" si="348"/>
        <v>426.6</v>
      </c>
      <c r="V1595" s="39" t="str">
        <f t="shared" si="349"/>
        <v>&lt;90 days</v>
      </c>
      <c r="W1595" s="39">
        <f t="shared" si="341"/>
        <v>3</v>
      </c>
      <c r="X1595" s="135" t="str">
        <f t="shared" si="342"/>
        <v>C</v>
      </c>
      <c r="Y1595" s="39">
        <f t="shared" si="350"/>
        <v>21</v>
      </c>
      <c r="Z1595" s="39">
        <f t="shared" si="351"/>
        <v>74.845627397260273</v>
      </c>
      <c r="AA1595" s="119"/>
    </row>
    <row r="1596" spans="1:27" x14ac:dyDescent="0.25">
      <c r="A1596" s="34" t="s">
        <v>2539</v>
      </c>
      <c r="B1596" s="36" t="s">
        <v>2075</v>
      </c>
      <c r="C1596" s="166" t="s">
        <v>333</v>
      </c>
      <c r="D1596" s="166">
        <v>213</v>
      </c>
      <c r="E1596" s="166" t="s">
        <v>3608</v>
      </c>
      <c r="F1596" s="167" t="s">
        <v>3608</v>
      </c>
      <c r="G1596" s="36" t="s">
        <v>165</v>
      </c>
      <c r="H1596" s="36" t="s">
        <v>235</v>
      </c>
      <c r="I1596" s="186">
        <v>2100</v>
      </c>
      <c r="J1596" s="168">
        <v>18</v>
      </c>
      <c r="K1596" s="133">
        <v>300</v>
      </c>
      <c r="L1596" s="150">
        <v>183.29</v>
      </c>
      <c r="M1596" s="133">
        <v>60</v>
      </c>
      <c r="N1596" s="133">
        <v>0</v>
      </c>
      <c r="O1596" s="130">
        <v>827</v>
      </c>
      <c r="P1596" s="37">
        <f t="shared" si="343"/>
        <v>3299.22</v>
      </c>
      <c r="Q1596" s="38">
        <f t="shared" si="344"/>
        <v>38.839177750906892</v>
      </c>
      <c r="R1596" s="35">
        <f t="shared" si="345"/>
        <v>10997.4</v>
      </c>
      <c r="S1596" s="35">
        <f t="shared" si="346"/>
        <v>0</v>
      </c>
      <c r="T1596" s="139">
        <f t="shared" si="347"/>
        <v>54987</v>
      </c>
      <c r="U1596" s="35">
        <f t="shared" si="348"/>
        <v>151580.82999999999</v>
      </c>
      <c r="V1596" s="39" t="str">
        <f t="shared" si="349"/>
        <v>Order specific</v>
      </c>
      <c r="W1596" s="39" t="str">
        <f t="shared" si="341"/>
        <v>Order specific</v>
      </c>
      <c r="X1596" s="135" t="str">
        <f t="shared" si="342"/>
        <v>B</v>
      </c>
      <c r="Y1596" s="39" t="str">
        <f t="shared" si="350"/>
        <v/>
      </c>
      <c r="Z1596" s="39">
        <f t="shared" si="351"/>
        <v>0</v>
      </c>
      <c r="AA1596" s="119"/>
    </row>
    <row r="1597" spans="1:27" x14ac:dyDescent="0.25">
      <c r="A1597" s="34" t="s">
        <v>2540</v>
      </c>
      <c r="B1597" s="36" t="s">
        <v>26</v>
      </c>
      <c r="C1597" s="166" t="s">
        <v>243</v>
      </c>
      <c r="D1597" s="166">
        <v>202</v>
      </c>
      <c r="E1597" s="166" t="s">
        <v>3608</v>
      </c>
      <c r="F1597" s="167" t="s">
        <v>3608</v>
      </c>
      <c r="G1597" s="36" t="s">
        <v>244</v>
      </c>
      <c r="H1597" s="36" t="s">
        <v>2370</v>
      </c>
      <c r="I1597" s="186">
        <v>2600</v>
      </c>
      <c r="J1597" s="168">
        <v>95</v>
      </c>
      <c r="K1597" s="133">
        <v>124</v>
      </c>
      <c r="L1597" s="150">
        <v>2.5499999999999998</v>
      </c>
      <c r="M1597" s="133">
        <v>0</v>
      </c>
      <c r="N1597" s="133">
        <v>42</v>
      </c>
      <c r="O1597" s="130">
        <v>529</v>
      </c>
      <c r="P1597" s="37">
        <f t="shared" si="343"/>
        <v>242.24999999999997</v>
      </c>
      <c r="Q1597" s="38">
        <f t="shared" si="344"/>
        <v>12.419659735349716</v>
      </c>
      <c r="R1597" s="35">
        <f t="shared" si="345"/>
        <v>0</v>
      </c>
      <c r="S1597" s="35">
        <f t="shared" si="346"/>
        <v>53.55</v>
      </c>
      <c r="T1597" s="139">
        <f t="shared" si="347"/>
        <v>316.2</v>
      </c>
      <c r="U1597" s="35">
        <f t="shared" si="348"/>
        <v>1348.9499999999998</v>
      </c>
      <c r="V1597" s="39" t="str">
        <f t="shared" si="349"/>
        <v>&lt;15 days</v>
      </c>
      <c r="W1597" s="39">
        <f t="shared" si="341"/>
        <v>3</v>
      </c>
      <c r="X1597" s="135" t="str">
        <f t="shared" si="342"/>
        <v>C</v>
      </c>
      <c r="Y1597" s="39">
        <f t="shared" si="350"/>
        <v>21</v>
      </c>
      <c r="Z1597" s="39">
        <f t="shared" si="351"/>
        <v>0</v>
      </c>
      <c r="AA1597" s="119"/>
    </row>
    <row r="1598" spans="1:27" x14ac:dyDescent="0.25">
      <c r="A1598" s="34" t="s">
        <v>2541</v>
      </c>
      <c r="B1598" s="36" t="s">
        <v>897</v>
      </c>
      <c r="C1598" s="166" t="s">
        <v>243</v>
      </c>
      <c r="D1598" s="166">
        <v>202</v>
      </c>
      <c r="E1598" s="166" t="s">
        <v>3608</v>
      </c>
      <c r="F1598" s="167" t="s">
        <v>3608</v>
      </c>
      <c r="G1598" s="36" t="s">
        <v>244</v>
      </c>
      <c r="H1598" s="36" t="s">
        <v>2370</v>
      </c>
      <c r="I1598" s="186">
        <v>2600</v>
      </c>
      <c r="J1598" s="168">
        <v>122</v>
      </c>
      <c r="K1598" s="133">
        <v>210</v>
      </c>
      <c r="L1598" s="150">
        <v>1.31</v>
      </c>
      <c r="M1598" s="133">
        <v>0</v>
      </c>
      <c r="N1598" s="133">
        <v>42</v>
      </c>
      <c r="O1598" s="130">
        <v>529</v>
      </c>
      <c r="P1598" s="37">
        <f t="shared" si="343"/>
        <v>159.82</v>
      </c>
      <c r="Q1598" s="38">
        <f t="shared" si="344"/>
        <v>65.54820415879017</v>
      </c>
      <c r="R1598" s="35">
        <f t="shared" si="345"/>
        <v>0</v>
      </c>
      <c r="S1598" s="35">
        <f t="shared" si="346"/>
        <v>27.51</v>
      </c>
      <c r="T1598" s="139">
        <f t="shared" si="347"/>
        <v>275.10000000000002</v>
      </c>
      <c r="U1598" s="35">
        <f t="shared" si="348"/>
        <v>692.99</v>
      </c>
      <c r="V1598" s="39" t="str">
        <f t="shared" si="349"/>
        <v>&lt;90 days</v>
      </c>
      <c r="W1598" s="39">
        <f t="shared" si="341"/>
        <v>3</v>
      </c>
      <c r="X1598" s="135" t="str">
        <f t="shared" si="342"/>
        <v>C</v>
      </c>
      <c r="Y1598" s="39">
        <f t="shared" si="350"/>
        <v>21</v>
      </c>
      <c r="Z1598" s="39">
        <f t="shared" si="351"/>
        <v>71.687670056236485</v>
      </c>
      <c r="AA1598" s="119"/>
    </row>
    <row r="1599" spans="1:27" x14ac:dyDescent="0.25">
      <c r="A1599" s="34" t="s">
        <v>2542</v>
      </c>
      <c r="B1599" s="36" t="s">
        <v>2076</v>
      </c>
      <c r="C1599" s="166" t="s">
        <v>197</v>
      </c>
      <c r="D1599" s="166">
        <v>202</v>
      </c>
      <c r="E1599" s="166" t="s">
        <v>3608</v>
      </c>
      <c r="F1599" s="167" t="s">
        <v>3608</v>
      </c>
      <c r="G1599" s="36" t="s">
        <v>249</v>
      </c>
      <c r="H1599" s="36" t="s">
        <v>249</v>
      </c>
      <c r="I1599" s="186" t="s">
        <v>197</v>
      </c>
      <c r="J1599" s="168">
        <v>46</v>
      </c>
      <c r="K1599" s="133">
        <v>0</v>
      </c>
      <c r="L1599" s="150">
        <v>4.7699999999999996</v>
      </c>
      <c r="M1599" s="133">
        <v>0</v>
      </c>
      <c r="N1599" s="133">
        <v>0</v>
      </c>
      <c r="O1599" s="130">
        <v>22</v>
      </c>
      <c r="P1599" s="37">
        <f t="shared" si="343"/>
        <v>219.42</v>
      </c>
      <c r="Q1599" s="38">
        <f t="shared" si="344"/>
        <v>2024.0909090909092</v>
      </c>
      <c r="R1599" s="35">
        <f t="shared" si="345"/>
        <v>0</v>
      </c>
      <c r="S1599" s="35">
        <f t="shared" si="346"/>
        <v>0</v>
      </c>
      <c r="T1599" s="139">
        <f t="shared" si="347"/>
        <v>0</v>
      </c>
      <c r="U1599" s="35">
        <f t="shared" si="348"/>
        <v>104.94</v>
      </c>
      <c r="V1599" s="39" t="str">
        <f t="shared" si="349"/>
        <v>&gt;90 days</v>
      </c>
      <c r="W1599" s="39">
        <f t="shared" si="341"/>
        <v>3</v>
      </c>
      <c r="X1599" s="135" t="str">
        <f t="shared" si="342"/>
        <v>C</v>
      </c>
      <c r="Y1599" s="39">
        <f t="shared" si="350"/>
        <v>21</v>
      </c>
      <c r="Z1599" s="39">
        <f t="shared" si="351"/>
        <v>143.31471748484168</v>
      </c>
      <c r="AA1599" s="119"/>
    </row>
    <row r="1600" spans="1:27" x14ac:dyDescent="0.25">
      <c r="A1600" s="34" t="s">
        <v>2543</v>
      </c>
      <c r="B1600" s="36" t="s">
        <v>691</v>
      </c>
      <c r="C1600" s="166" t="s">
        <v>243</v>
      </c>
      <c r="D1600" s="166">
        <v>202</v>
      </c>
      <c r="E1600" s="166" t="s">
        <v>3608</v>
      </c>
      <c r="F1600" s="167" t="s">
        <v>3608</v>
      </c>
      <c r="G1600" s="36" t="s">
        <v>244</v>
      </c>
      <c r="H1600" s="36" t="s">
        <v>2370</v>
      </c>
      <c r="I1600" s="186">
        <v>2600</v>
      </c>
      <c r="J1600" s="168">
        <v>491</v>
      </c>
      <c r="K1600" s="133">
        <v>840</v>
      </c>
      <c r="L1600" s="150">
        <v>0.67</v>
      </c>
      <c r="M1600" s="133">
        <v>0</v>
      </c>
      <c r="N1600" s="133">
        <v>168</v>
      </c>
      <c r="O1600" s="130">
        <v>2116</v>
      </c>
      <c r="P1600" s="37">
        <f t="shared" si="343"/>
        <v>328.97</v>
      </c>
      <c r="Q1600" s="38">
        <f t="shared" si="344"/>
        <v>7.9347826086956523</v>
      </c>
      <c r="R1600" s="35">
        <f t="shared" si="345"/>
        <v>0</v>
      </c>
      <c r="S1600" s="35">
        <f t="shared" si="346"/>
        <v>56.28</v>
      </c>
      <c r="T1600" s="139">
        <f t="shared" si="347"/>
        <v>562.80000000000007</v>
      </c>
      <c r="U1600" s="35">
        <f t="shared" si="348"/>
        <v>1417.72</v>
      </c>
      <c r="V1600" s="39" t="str">
        <f t="shared" si="349"/>
        <v>&lt;15 days</v>
      </c>
      <c r="W1600" s="39">
        <f t="shared" si="341"/>
        <v>3</v>
      </c>
      <c r="X1600" s="135" t="str">
        <f t="shared" si="342"/>
        <v>C</v>
      </c>
      <c r="Y1600" s="39">
        <f t="shared" si="350"/>
        <v>21</v>
      </c>
      <c r="Z1600" s="39">
        <f t="shared" si="351"/>
        <v>0</v>
      </c>
      <c r="AA1600" s="119"/>
    </row>
    <row r="1601" spans="1:27" x14ac:dyDescent="0.25">
      <c r="A1601" s="34" t="s">
        <v>2544</v>
      </c>
      <c r="B1601" s="36" t="s">
        <v>380</v>
      </c>
      <c r="C1601" s="166" t="s">
        <v>2077</v>
      </c>
      <c r="D1601" s="166">
        <v>202</v>
      </c>
      <c r="E1601" s="166" t="s">
        <v>3608</v>
      </c>
      <c r="F1601" s="167" t="s">
        <v>3608</v>
      </c>
      <c r="G1601" s="36" t="s">
        <v>165</v>
      </c>
      <c r="H1601" s="36" t="s">
        <v>235</v>
      </c>
      <c r="I1601" s="186">
        <v>2100</v>
      </c>
      <c r="J1601" s="168">
        <v>1</v>
      </c>
      <c r="K1601" s="133">
        <v>0</v>
      </c>
      <c r="L1601" s="150">
        <v>42.97</v>
      </c>
      <c r="M1601" s="133">
        <v>0</v>
      </c>
      <c r="N1601" s="133">
        <v>0</v>
      </c>
      <c r="O1601" s="130">
        <v>0</v>
      </c>
      <c r="P1601" s="37">
        <f t="shared" si="343"/>
        <v>42.97</v>
      </c>
      <c r="Q1601" s="38" t="str">
        <f t="shared" si="344"/>
        <v/>
      </c>
      <c r="R1601" s="35">
        <f t="shared" si="345"/>
        <v>0</v>
      </c>
      <c r="S1601" s="35">
        <f t="shared" si="346"/>
        <v>0</v>
      </c>
      <c r="T1601" s="139">
        <f t="shared" si="347"/>
        <v>0</v>
      </c>
      <c r="U1601" s="35">
        <f t="shared" si="348"/>
        <v>0</v>
      </c>
      <c r="V1601" s="39" t="str">
        <f t="shared" si="349"/>
        <v>Order specific</v>
      </c>
      <c r="W1601" s="39" t="str">
        <f t="shared" si="341"/>
        <v>Order specific</v>
      </c>
      <c r="X1601" s="135" t="str">
        <f t="shared" si="342"/>
        <v>C</v>
      </c>
      <c r="Y1601" s="39" t="str">
        <f t="shared" si="350"/>
        <v/>
      </c>
      <c r="Z1601" s="39">
        <f t="shared" si="351"/>
        <v>0</v>
      </c>
      <c r="AA1601" s="119"/>
    </row>
    <row r="1602" spans="1:27" x14ac:dyDescent="0.25">
      <c r="A1602" s="34" t="s">
        <v>2545</v>
      </c>
      <c r="B1602" s="36" t="s">
        <v>2078</v>
      </c>
      <c r="C1602" s="166" t="s">
        <v>2077</v>
      </c>
      <c r="D1602" s="166">
        <v>202</v>
      </c>
      <c r="E1602" s="166" t="s">
        <v>3608</v>
      </c>
      <c r="F1602" s="167" t="s">
        <v>3608</v>
      </c>
      <c r="G1602" s="36" t="s">
        <v>165</v>
      </c>
      <c r="H1602" s="36" t="s">
        <v>235</v>
      </c>
      <c r="I1602" s="186">
        <v>2100</v>
      </c>
      <c r="J1602" s="168">
        <v>1</v>
      </c>
      <c r="K1602" s="133">
        <v>0</v>
      </c>
      <c r="L1602" s="150">
        <v>63.66</v>
      </c>
      <c r="M1602" s="133">
        <v>0</v>
      </c>
      <c r="N1602" s="133">
        <v>0</v>
      </c>
      <c r="O1602" s="130">
        <v>0</v>
      </c>
      <c r="P1602" s="37">
        <f t="shared" si="343"/>
        <v>63.66</v>
      </c>
      <c r="Q1602" s="38" t="str">
        <f t="shared" si="344"/>
        <v/>
      </c>
      <c r="R1602" s="35">
        <f t="shared" si="345"/>
        <v>0</v>
      </c>
      <c r="S1602" s="35">
        <f t="shared" si="346"/>
        <v>0</v>
      </c>
      <c r="T1602" s="139">
        <f t="shared" si="347"/>
        <v>0</v>
      </c>
      <c r="U1602" s="35">
        <f t="shared" si="348"/>
        <v>0</v>
      </c>
      <c r="V1602" s="39" t="str">
        <f t="shared" si="349"/>
        <v>Order specific</v>
      </c>
      <c r="W1602" s="39" t="str">
        <f t="shared" ref="W1602:W1665" si="352">IF(G1602="Order specific",G1602,IF(U1602=0,4,IF(U1602&gt;PERCENTILE(U:U,0.9),1,IF(U1602&gt;PERCENTILE(U:U,0.6),2,3))))</f>
        <v>Order specific</v>
      </c>
      <c r="X1602" s="135" t="str">
        <f t="shared" ref="X1602:X1665" si="353">IF(P1602=0,"D",IF(P1602&gt;PERCENTILE(P:P,0.9),"A",IF(P1602&gt;PERCENTILE(P:P,0.6),"B","C")))</f>
        <v>C</v>
      </c>
      <c r="Y1602" s="39" t="str">
        <f t="shared" si="350"/>
        <v/>
      </c>
      <c r="Z1602" s="39">
        <f t="shared" si="351"/>
        <v>0</v>
      </c>
      <c r="AA1602" s="119"/>
    </row>
    <row r="1603" spans="1:27" x14ac:dyDescent="0.25">
      <c r="A1603" s="34" t="s">
        <v>2546</v>
      </c>
      <c r="B1603" s="36" t="s">
        <v>2079</v>
      </c>
      <c r="C1603" s="166" t="s">
        <v>197</v>
      </c>
      <c r="D1603" s="166">
        <v>202</v>
      </c>
      <c r="E1603" s="166" t="s">
        <v>3608</v>
      </c>
      <c r="F1603" s="167" t="s">
        <v>3608</v>
      </c>
      <c r="G1603" s="36" t="s">
        <v>249</v>
      </c>
      <c r="H1603" s="36" t="s">
        <v>249</v>
      </c>
      <c r="I1603" s="186" t="s">
        <v>197</v>
      </c>
      <c r="J1603" s="168">
        <v>1</v>
      </c>
      <c r="K1603" s="133">
        <v>0</v>
      </c>
      <c r="L1603" s="150">
        <v>63.66</v>
      </c>
      <c r="M1603" s="133">
        <v>0</v>
      </c>
      <c r="N1603" s="133">
        <v>0</v>
      </c>
      <c r="O1603" s="130">
        <v>866</v>
      </c>
      <c r="P1603" s="37">
        <f t="shared" ref="P1603:P1658" si="354">+L1603*J1603</f>
        <v>63.66</v>
      </c>
      <c r="Q1603" s="38">
        <f t="shared" ref="Q1603:Q1658" si="355">+IF(O1603=0,"",J1602/O1603*365)</f>
        <v>0.42147806004618937</v>
      </c>
      <c r="R1603" s="35">
        <f t="shared" ref="R1603:R1658" si="356">+L1603*M1603</f>
        <v>0</v>
      </c>
      <c r="S1603" s="35">
        <f t="shared" ref="S1603:S1658" si="357">+L1603*N1603/2</f>
        <v>0</v>
      </c>
      <c r="T1603" s="139">
        <f t="shared" ref="T1603:T1658" si="358">+L1603*K1603</f>
        <v>0</v>
      </c>
      <c r="U1603" s="35">
        <f t="shared" ref="U1603:U1658" si="359">+L1603*O1603</f>
        <v>55129.56</v>
      </c>
      <c r="V1603" s="39" t="str">
        <f t="shared" ref="V1603:V1658" si="360">IF(G1603="Order specific",G1603,IF(O1603="","Not moving",IF(Q1603&lt;15,"&lt;15 days",IF(Q1603&lt;30,"&lt;30 days",IF(Q1603&lt;90,"&lt;90 days","&gt;90 days")))))</f>
        <v>&lt;15 days</v>
      </c>
      <c r="W1603" s="39">
        <f t="shared" si="352"/>
        <v>2</v>
      </c>
      <c r="X1603" s="135" t="str">
        <f t="shared" si="353"/>
        <v>C</v>
      </c>
      <c r="Y1603" s="39">
        <f t="shared" ref="Y1603:Y1658" si="361">+IF(W1603="Order Specific","",IF(W1603=4,0,W1603*7+IF(I1603="Imported",14,0)))</f>
        <v>14</v>
      </c>
      <c r="Z1603" s="39">
        <f t="shared" ref="Z1603:Z1658" si="362">(IF(Y1603="",0,IF(Y1603=0,P1603,P1603-IF(Q1603&gt;Y1603,P1603/Q1603*Y1603,P1603))))*66%</f>
        <v>0</v>
      </c>
      <c r="AA1603" s="119"/>
    </row>
    <row r="1604" spans="1:27" x14ac:dyDescent="0.25">
      <c r="A1604" s="34" t="s">
        <v>2547</v>
      </c>
      <c r="B1604" s="36" t="s">
        <v>2078</v>
      </c>
      <c r="C1604" s="166" t="s">
        <v>2077</v>
      </c>
      <c r="D1604" s="166">
        <v>202</v>
      </c>
      <c r="E1604" s="166" t="s">
        <v>3608</v>
      </c>
      <c r="F1604" s="167" t="s">
        <v>3608</v>
      </c>
      <c r="G1604" s="36" t="s">
        <v>165</v>
      </c>
      <c r="H1604" s="36" t="s">
        <v>235</v>
      </c>
      <c r="I1604" s="186">
        <v>2100</v>
      </c>
      <c r="J1604" s="168">
        <v>1</v>
      </c>
      <c r="K1604" s="133">
        <v>0</v>
      </c>
      <c r="L1604" s="150">
        <v>63.66</v>
      </c>
      <c r="M1604" s="133">
        <v>0</v>
      </c>
      <c r="N1604" s="133">
        <v>0</v>
      </c>
      <c r="O1604" s="130">
        <v>0</v>
      </c>
      <c r="P1604" s="37">
        <f t="shared" si="354"/>
        <v>63.66</v>
      </c>
      <c r="Q1604" s="38" t="str">
        <f t="shared" si="355"/>
        <v/>
      </c>
      <c r="R1604" s="35">
        <f t="shared" si="356"/>
        <v>0</v>
      </c>
      <c r="S1604" s="35">
        <f t="shared" si="357"/>
        <v>0</v>
      </c>
      <c r="T1604" s="139">
        <f t="shared" si="358"/>
        <v>0</v>
      </c>
      <c r="U1604" s="35">
        <f t="shared" si="359"/>
        <v>0</v>
      </c>
      <c r="V1604" s="39" t="str">
        <f t="shared" si="360"/>
        <v>Order specific</v>
      </c>
      <c r="W1604" s="39" t="str">
        <f t="shared" si="352"/>
        <v>Order specific</v>
      </c>
      <c r="X1604" s="135" t="str">
        <f t="shared" si="353"/>
        <v>C</v>
      </c>
      <c r="Y1604" s="39" t="str">
        <f t="shared" si="361"/>
        <v/>
      </c>
      <c r="Z1604" s="39">
        <f t="shared" si="362"/>
        <v>0</v>
      </c>
      <c r="AA1604" s="119"/>
    </row>
    <row r="1605" spans="1:27" x14ac:dyDescent="0.25">
      <c r="A1605" s="34" t="s">
        <v>2548</v>
      </c>
      <c r="B1605" s="36" t="s">
        <v>2080</v>
      </c>
      <c r="C1605" s="166" t="s">
        <v>197</v>
      </c>
      <c r="D1605" s="166">
        <v>202</v>
      </c>
      <c r="E1605" s="166" t="s">
        <v>3608</v>
      </c>
      <c r="F1605" s="167" t="s">
        <v>3608</v>
      </c>
      <c r="G1605" s="36" t="s">
        <v>249</v>
      </c>
      <c r="H1605" s="36" t="s">
        <v>249</v>
      </c>
      <c r="I1605" s="186" t="s">
        <v>197</v>
      </c>
      <c r="J1605" s="168">
        <v>1</v>
      </c>
      <c r="K1605" s="133">
        <v>0</v>
      </c>
      <c r="L1605" s="150">
        <v>63.66</v>
      </c>
      <c r="M1605" s="133">
        <v>0</v>
      </c>
      <c r="N1605" s="133">
        <v>0</v>
      </c>
      <c r="O1605" s="130">
        <v>866</v>
      </c>
      <c r="P1605" s="37">
        <f t="shared" si="354"/>
        <v>63.66</v>
      </c>
      <c r="Q1605" s="38">
        <f t="shared" si="355"/>
        <v>0.42147806004618937</v>
      </c>
      <c r="R1605" s="35">
        <f t="shared" si="356"/>
        <v>0</v>
      </c>
      <c r="S1605" s="35">
        <f t="shared" si="357"/>
        <v>0</v>
      </c>
      <c r="T1605" s="139">
        <f t="shared" si="358"/>
        <v>0</v>
      </c>
      <c r="U1605" s="35">
        <f t="shared" si="359"/>
        <v>55129.56</v>
      </c>
      <c r="V1605" s="39" t="str">
        <f t="shared" si="360"/>
        <v>&lt;15 days</v>
      </c>
      <c r="W1605" s="39">
        <f t="shared" si="352"/>
        <v>2</v>
      </c>
      <c r="X1605" s="135" t="str">
        <f t="shared" si="353"/>
        <v>C</v>
      </c>
      <c r="Y1605" s="39">
        <f t="shared" si="361"/>
        <v>14</v>
      </c>
      <c r="Z1605" s="39">
        <f t="shared" si="362"/>
        <v>0</v>
      </c>
      <c r="AA1605" s="119"/>
    </row>
    <row r="1606" spans="1:27" x14ac:dyDescent="0.25">
      <c r="A1606" s="34" t="s">
        <v>2549</v>
      </c>
      <c r="B1606" s="36" t="s">
        <v>2081</v>
      </c>
      <c r="C1606" s="166" t="s">
        <v>2077</v>
      </c>
      <c r="D1606" s="166">
        <v>202</v>
      </c>
      <c r="E1606" s="166" t="s">
        <v>3608</v>
      </c>
      <c r="F1606" s="167" t="s">
        <v>3608</v>
      </c>
      <c r="G1606" s="36" t="s">
        <v>165</v>
      </c>
      <c r="H1606" s="36" t="s">
        <v>235</v>
      </c>
      <c r="I1606" s="186">
        <v>2100</v>
      </c>
      <c r="J1606" s="168">
        <v>1</v>
      </c>
      <c r="K1606" s="133">
        <v>0</v>
      </c>
      <c r="L1606" s="150">
        <v>3.45</v>
      </c>
      <c r="M1606" s="133">
        <v>0</v>
      </c>
      <c r="N1606" s="133">
        <v>0</v>
      </c>
      <c r="O1606" s="130">
        <v>0</v>
      </c>
      <c r="P1606" s="37">
        <f t="shared" si="354"/>
        <v>3.45</v>
      </c>
      <c r="Q1606" s="38" t="str">
        <f t="shared" si="355"/>
        <v/>
      </c>
      <c r="R1606" s="35">
        <f t="shared" si="356"/>
        <v>0</v>
      </c>
      <c r="S1606" s="35">
        <f t="shared" si="357"/>
        <v>0</v>
      </c>
      <c r="T1606" s="139">
        <f t="shared" si="358"/>
        <v>0</v>
      </c>
      <c r="U1606" s="35">
        <f t="shared" si="359"/>
        <v>0</v>
      </c>
      <c r="V1606" s="39" t="str">
        <f t="shared" si="360"/>
        <v>Order specific</v>
      </c>
      <c r="W1606" s="39" t="str">
        <f t="shared" si="352"/>
        <v>Order specific</v>
      </c>
      <c r="X1606" s="135" t="str">
        <f t="shared" si="353"/>
        <v>C</v>
      </c>
      <c r="Y1606" s="39" t="str">
        <f t="shared" si="361"/>
        <v/>
      </c>
      <c r="Z1606" s="39">
        <f t="shared" si="362"/>
        <v>0</v>
      </c>
      <c r="AA1606" s="119"/>
    </row>
    <row r="1607" spans="1:27" x14ac:dyDescent="0.25">
      <c r="A1607" s="34" t="s">
        <v>2550</v>
      </c>
      <c r="B1607" s="36" t="s">
        <v>2082</v>
      </c>
      <c r="C1607" s="166" t="s">
        <v>197</v>
      </c>
      <c r="D1607" s="166">
        <v>202</v>
      </c>
      <c r="E1607" s="166" t="s">
        <v>3608</v>
      </c>
      <c r="F1607" s="167" t="s">
        <v>3608</v>
      </c>
      <c r="G1607" s="36" t="s">
        <v>249</v>
      </c>
      <c r="H1607" s="36" t="s">
        <v>249</v>
      </c>
      <c r="I1607" s="186" t="s">
        <v>197</v>
      </c>
      <c r="J1607" s="168">
        <v>1</v>
      </c>
      <c r="K1607" s="133">
        <v>0</v>
      </c>
      <c r="L1607" s="150">
        <v>80.430000000000007</v>
      </c>
      <c r="M1607" s="133">
        <v>0</v>
      </c>
      <c r="N1607" s="133">
        <v>0</v>
      </c>
      <c r="O1607" s="130">
        <v>906</v>
      </c>
      <c r="P1607" s="37">
        <f t="shared" si="354"/>
        <v>80.430000000000007</v>
      </c>
      <c r="Q1607" s="38">
        <f t="shared" si="355"/>
        <v>0.40286975717439294</v>
      </c>
      <c r="R1607" s="35">
        <f t="shared" si="356"/>
        <v>0</v>
      </c>
      <c r="S1607" s="35">
        <f t="shared" si="357"/>
        <v>0</v>
      </c>
      <c r="T1607" s="139">
        <f t="shared" si="358"/>
        <v>0</v>
      </c>
      <c r="U1607" s="35">
        <f t="shared" si="359"/>
        <v>72869.58</v>
      </c>
      <c r="V1607" s="39" t="str">
        <f t="shared" si="360"/>
        <v>&lt;15 days</v>
      </c>
      <c r="W1607" s="39">
        <f t="shared" si="352"/>
        <v>2</v>
      </c>
      <c r="X1607" s="135" t="str">
        <f t="shared" si="353"/>
        <v>C</v>
      </c>
      <c r="Y1607" s="39">
        <f t="shared" si="361"/>
        <v>14</v>
      </c>
      <c r="Z1607" s="39">
        <f t="shared" si="362"/>
        <v>0</v>
      </c>
      <c r="AA1607" s="119"/>
    </row>
    <row r="1608" spans="1:27" x14ac:dyDescent="0.25">
      <c r="A1608" s="34" t="s">
        <v>2551</v>
      </c>
      <c r="B1608" s="36" t="s">
        <v>2083</v>
      </c>
      <c r="C1608" s="166" t="s">
        <v>197</v>
      </c>
      <c r="D1608" s="166">
        <v>202</v>
      </c>
      <c r="E1608" s="166" t="s">
        <v>3608</v>
      </c>
      <c r="F1608" s="167" t="s">
        <v>3608</v>
      </c>
      <c r="G1608" s="36" t="s">
        <v>249</v>
      </c>
      <c r="H1608" s="36" t="s">
        <v>249</v>
      </c>
      <c r="I1608" s="186" t="s">
        <v>197</v>
      </c>
      <c r="J1608" s="168">
        <v>1</v>
      </c>
      <c r="K1608" s="133">
        <v>0</v>
      </c>
      <c r="L1608" s="150">
        <v>32.72</v>
      </c>
      <c r="M1608" s="133">
        <v>0</v>
      </c>
      <c r="N1608" s="133">
        <v>0</v>
      </c>
      <c r="O1608" s="130">
        <v>866</v>
      </c>
      <c r="P1608" s="37">
        <f t="shared" si="354"/>
        <v>32.72</v>
      </c>
      <c r="Q1608" s="38">
        <f t="shared" si="355"/>
        <v>0.42147806004618937</v>
      </c>
      <c r="R1608" s="35">
        <f t="shared" si="356"/>
        <v>0</v>
      </c>
      <c r="S1608" s="35">
        <f t="shared" si="357"/>
        <v>0</v>
      </c>
      <c r="T1608" s="139">
        <f t="shared" si="358"/>
        <v>0</v>
      </c>
      <c r="U1608" s="35">
        <f t="shared" si="359"/>
        <v>28335.52</v>
      </c>
      <c r="V1608" s="39" t="str">
        <f t="shared" si="360"/>
        <v>&lt;15 days</v>
      </c>
      <c r="W1608" s="39">
        <f t="shared" si="352"/>
        <v>2</v>
      </c>
      <c r="X1608" s="135" t="str">
        <f t="shared" si="353"/>
        <v>C</v>
      </c>
      <c r="Y1608" s="39">
        <f t="shared" si="361"/>
        <v>14</v>
      </c>
      <c r="Z1608" s="39">
        <f t="shared" si="362"/>
        <v>0</v>
      </c>
      <c r="AA1608" s="119"/>
    </row>
    <row r="1609" spans="1:27" x14ac:dyDescent="0.25">
      <c r="A1609" s="34" t="s">
        <v>3516</v>
      </c>
      <c r="B1609" s="36" t="s">
        <v>2084</v>
      </c>
      <c r="C1609" s="166" t="s">
        <v>197</v>
      </c>
      <c r="D1609" s="166">
        <v>212</v>
      </c>
      <c r="E1609" s="166" t="s">
        <v>3608</v>
      </c>
      <c r="F1609" s="167" t="s">
        <v>3608</v>
      </c>
      <c r="G1609" s="36" t="s">
        <v>249</v>
      </c>
      <c r="H1609" s="36" t="s">
        <v>249</v>
      </c>
      <c r="I1609" s="186" t="s">
        <v>197</v>
      </c>
      <c r="J1609" s="168">
        <v>1</v>
      </c>
      <c r="K1609" s="133">
        <v>0</v>
      </c>
      <c r="L1609" s="150">
        <v>79.400000000000006</v>
      </c>
      <c r="M1609" s="133">
        <v>0</v>
      </c>
      <c r="N1609" s="133">
        <v>0</v>
      </c>
      <c r="O1609" s="130">
        <v>866</v>
      </c>
      <c r="P1609" s="37">
        <f t="shared" si="354"/>
        <v>79.400000000000006</v>
      </c>
      <c r="Q1609" s="38">
        <f t="shared" si="355"/>
        <v>0.42147806004618937</v>
      </c>
      <c r="R1609" s="35">
        <f t="shared" si="356"/>
        <v>0</v>
      </c>
      <c r="S1609" s="35">
        <f t="shared" si="357"/>
        <v>0</v>
      </c>
      <c r="T1609" s="139">
        <f t="shared" si="358"/>
        <v>0</v>
      </c>
      <c r="U1609" s="35">
        <f t="shared" si="359"/>
        <v>68760.400000000009</v>
      </c>
      <c r="V1609" s="39" t="str">
        <f t="shared" si="360"/>
        <v>&lt;15 days</v>
      </c>
      <c r="W1609" s="39">
        <f t="shared" si="352"/>
        <v>2</v>
      </c>
      <c r="X1609" s="135" t="str">
        <f t="shared" si="353"/>
        <v>C</v>
      </c>
      <c r="Y1609" s="39">
        <f t="shared" si="361"/>
        <v>14</v>
      </c>
      <c r="Z1609" s="39">
        <f t="shared" si="362"/>
        <v>0</v>
      </c>
      <c r="AA1609" s="119"/>
    </row>
    <row r="1610" spans="1:27" x14ac:dyDescent="0.25">
      <c r="A1610" s="34" t="s">
        <v>2552</v>
      </c>
      <c r="B1610" s="36" t="s">
        <v>2085</v>
      </c>
      <c r="C1610" s="166" t="s">
        <v>197</v>
      </c>
      <c r="D1610" s="166">
        <v>202</v>
      </c>
      <c r="E1610" s="166" t="s">
        <v>3608</v>
      </c>
      <c r="F1610" s="167" t="s">
        <v>3608</v>
      </c>
      <c r="G1610" s="36" t="s">
        <v>249</v>
      </c>
      <c r="H1610" s="36" t="s">
        <v>249</v>
      </c>
      <c r="I1610" s="186" t="s">
        <v>197</v>
      </c>
      <c r="J1610" s="168">
        <v>2</v>
      </c>
      <c r="K1610" s="133">
        <v>0</v>
      </c>
      <c r="L1610" s="150">
        <v>46.61</v>
      </c>
      <c r="M1610" s="133">
        <v>0</v>
      </c>
      <c r="N1610" s="133">
        <v>0</v>
      </c>
      <c r="O1610" s="130">
        <v>1732</v>
      </c>
      <c r="P1610" s="37">
        <f t="shared" si="354"/>
        <v>93.22</v>
      </c>
      <c r="Q1610" s="38">
        <f t="shared" si="355"/>
        <v>0.21073903002309469</v>
      </c>
      <c r="R1610" s="35">
        <f t="shared" si="356"/>
        <v>0</v>
      </c>
      <c r="S1610" s="35">
        <f t="shared" si="357"/>
        <v>0</v>
      </c>
      <c r="T1610" s="139">
        <f t="shared" si="358"/>
        <v>0</v>
      </c>
      <c r="U1610" s="35">
        <f t="shared" si="359"/>
        <v>80728.52</v>
      </c>
      <c r="V1610" s="39" t="str">
        <f t="shared" si="360"/>
        <v>&lt;15 days</v>
      </c>
      <c r="W1610" s="39">
        <f t="shared" si="352"/>
        <v>2</v>
      </c>
      <c r="X1610" s="135" t="str">
        <f t="shared" si="353"/>
        <v>C</v>
      </c>
      <c r="Y1610" s="39">
        <f t="shared" si="361"/>
        <v>14</v>
      </c>
      <c r="Z1610" s="39">
        <f t="shared" si="362"/>
        <v>0</v>
      </c>
      <c r="AA1610" s="119"/>
    </row>
    <row r="1611" spans="1:27" x14ac:dyDescent="0.25">
      <c r="A1611" s="34" t="s">
        <v>2553</v>
      </c>
      <c r="B1611" s="36" t="s">
        <v>2086</v>
      </c>
      <c r="C1611" s="166" t="s">
        <v>2077</v>
      </c>
      <c r="D1611" s="166">
        <v>202</v>
      </c>
      <c r="E1611" s="166" t="s">
        <v>3608</v>
      </c>
      <c r="F1611" s="167" t="s">
        <v>3608</v>
      </c>
      <c r="G1611" s="36" t="s">
        <v>165</v>
      </c>
      <c r="H1611" s="36" t="s">
        <v>235</v>
      </c>
      <c r="I1611" s="186">
        <v>2100</v>
      </c>
      <c r="J1611" s="168">
        <v>1</v>
      </c>
      <c r="K1611" s="133">
        <v>0</v>
      </c>
      <c r="L1611" s="150">
        <v>181.58</v>
      </c>
      <c r="M1611" s="133">
        <v>0</v>
      </c>
      <c r="N1611" s="133">
        <v>0</v>
      </c>
      <c r="O1611" s="130">
        <v>57</v>
      </c>
      <c r="P1611" s="37">
        <f t="shared" si="354"/>
        <v>181.58</v>
      </c>
      <c r="Q1611" s="38">
        <f t="shared" si="355"/>
        <v>12.807017543859649</v>
      </c>
      <c r="R1611" s="35">
        <f t="shared" si="356"/>
        <v>0</v>
      </c>
      <c r="S1611" s="35">
        <f t="shared" si="357"/>
        <v>0</v>
      </c>
      <c r="T1611" s="139">
        <f t="shared" si="358"/>
        <v>0</v>
      </c>
      <c r="U1611" s="35">
        <f t="shared" si="359"/>
        <v>10350.060000000001</v>
      </c>
      <c r="V1611" s="39" t="str">
        <f t="shared" si="360"/>
        <v>Order specific</v>
      </c>
      <c r="W1611" s="39" t="str">
        <f t="shared" si="352"/>
        <v>Order specific</v>
      </c>
      <c r="X1611" s="135" t="str">
        <f t="shared" si="353"/>
        <v>C</v>
      </c>
      <c r="Y1611" s="39" t="str">
        <f t="shared" si="361"/>
        <v/>
      </c>
      <c r="Z1611" s="39">
        <f t="shared" si="362"/>
        <v>0</v>
      </c>
      <c r="AA1611" s="119"/>
    </row>
    <row r="1612" spans="1:27" x14ac:dyDescent="0.25">
      <c r="A1612" s="34" t="s">
        <v>2554</v>
      </c>
      <c r="B1612" s="36" t="s">
        <v>2087</v>
      </c>
      <c r="C1612" s="166" t="s">
        <v>197</v>
      </c>
      <c r="D1612" s="166">
        <v>202</v>
      </c>
      <c r="E1612" s="166" t="s">
        <v>3608</v>
      </c>
      <c r="F1612" s="167" t="s">
        <v>3608</v>
      </c>
      <c r="G1612" s="36" t="s">
        <v>249</v>
      </c>
      <c r="H1612" s="36" t="s">
        <v>249</v>
      </c>
      <c r="I1612" s="186" t="s">
        <v>197</v>
      </c>
      <c r="J1612" s="168">
        <v>1</v>
      </c>
      <c r="K1612" s="133">
        <v>0</v>
      </c>
      <c r="L1612" s="150">
        <v>181.63</v>
      </c>
      <c r="M1612" s="133">
        <v>0</v>
      </c>
      <c r="N1612" s="133">
        <v>0</v>
      </c>
      <c r="O1612" s="130">
        <v>809</v>
      </c>
      <c r="P1612" s="37">
        <f t="shared" si="354"/>
        <v>181.63</v>
      </c>
      <c r="Q1612" s="38">
        <f t="shared" si="355"/>
        <v>0.45117428924598263</v>
      </c>
      <c r="R1612" s="35">
        <f t="shared" si="356"/>
        <v>0</v>
      </c>
      <c r="S1612" s="35">
        <f t="shared" si="357"/>
        <v>0</v>
      </c>
      <c r="T1612" s="139">
        <f t="shared" si="358"/>
        <v>0</v>
      </c>
      <c r="U1612" s="35">
        <f t="shared" si="359"/>
        <v>146938.66999999998</v>
      </c>
      <c r="V1612" s="39" t="str">
        <f t="shared" si="360"/>
        <v>&lt;15 days</v>
      </c>
      <c r="W1612" s="39">
        <f t="shared" si="352"/>
        <v>2</v>
      </c>
      <c r="X1612" s="135" t="str">
        <f t="shared" si="353"/>
        <v>C</v>
      </c>
      <c r="Y1612" s="39">
        <f t="shared" si="361"/>
        <v>14</v>
      </c>
      <c r="Z1612" s="39">
        <f t="shared" si="362"/>
        <v>0</v>
      </c>
      <c r="AA1612" s="119"/>
    </row>
    <row r="1613" spans="1:27" x14ac:dyDescent="0.25">
      <c r="A1613" s="34" t="s">
        <v>2555</v>
      </c>
      <c r="B1613" s="36" t="s">
        <v>2088</v>
      </c>
      <c r="C1613" s="166" t="s">
        <v>243</v>
      </c>
      <c r="D1613" s="166">
        <v>202</v>
      </c>
      <c r="E1613" s="166" t="s">
        <v>3608</v>
      </c>
      <c r="F1613" s="167" t="s">
        <v>3608</v>
      </c>
      <c r="G1613" s="36" t="s">
        <v>244</v>
      </c>
      <c r="H1613" s="36" t="s">
        <v>2370</v>
      </c>
      <c r="I1613" s="186">
        <v>2600</v>
      </c>
      <c r="J1613" s="168">
        <v>109</v>
      </c>
      <c r="K1613" s="133">
        <v>60</v>
      </c>
      <c r="L1613" s="150">
        <v>2.89</v>
      </c>
      <c r="M1613" s="133">
        <v>0</v>
      </c>
      <c r="N1613" s="133">
        <v>30</v>
      </c>
      <c r="O1613" s="130">
        <v>866</v>
      </c>
      <c r="P1613" s="37">
        <f t="shared" si="354"/>
        <v>315.01</v>
      </c>
      <c r="Q1613" s="38">
        <f t="shared" si="355"/>
        <v>0.42147806004618937</v>
      </c>
      <c r="R1613" s="35">
        <f t="shared" si="356"/>
        <v>0</v>
      </c>
      <c r="S1613" s="35">
        <f t="shared" si="357"/>
        <v>43.35</v>
      </c>
      <c r="T1613" s="139">
        <f t="shared" si="358"/>
        <v>173.4</v>
      </c>
      <c r="U1613" s="35">
        <f t="shared" si="359"/>
        <v>2502.7400000000002</v>
      </c>
      <c r="V1613" s="39" t="str">
        <f t="shared" si="360"/>
        <v>&lt;15 days</v>
      </c>
      <c r="W1613" s="39">
        <f t="shared" si="352"/>
        <v>3</v>
      </c>
      <c r="X1613" s="135" t="str">
        <f t="shared" si="353"/>
        <v>C</v>
      </c>
      <c r="Y1613" s="39">
        <f t="shared" si="361"/>
        <v>21</v>
      </c>
      <c r="Z1613" s="39">
        <f t="shared" si="362"/>
        <v>0</v>
      </c>
      <c r="AA1613" s="119"/>
    </row>
    <row r="1614" spans="1:27" x14ac:dyDescent="0.25">
      <c r="A1614" s="34" t="s">
        <v>2556</v>
      </c>
      <c r="B1614" s="36" t="s">
        <v>2088</v>
      </c>
      <c r="C1614" s="166" t="s">
        <v>243</v>
      </c>
      <c r="D1614" s="166">
        <v>202</v>
      </c>
      <c r="E1614" s="166" t="s">
        <v>3608</v>
      </c>
      <c r="F1614" s="167" t="s">
        <v>3608</v>
      </c>
      <c r="G1614" s="36" t="s">
        <v>244</v>
      </c>
      <c r="H1614" s="36" t="s">
        <v>2370</v>
      </c>
      <c r="I1614" s="186">
        <v>2600</v>
      </c>
      <c r="J1614" s="168">
        <v>246</v>
      </c>
      <c r="K1614" s="133">
        <v>120</v>
      </c>
      <c r="L1614" s="150">
        <v>0.56000000000000005</v>
      </c>
      <c r="M1614" s="133">
        <v>0</v>
      </c>
      <c r="N1614" s="133">
        <v>30</v>
      </c>
      <c r="O1614" s="130">
        <v>866</v>
      </c>
      <c r="P1614" s="37">
        <f t="shared" si="354"/>
        <v>137.76000000000002</v>
      </c>
      <c r="Q1614" s="38">
        <f t="shared" si="355"/>
        <v>45.941108545034645</v>
      </c>
      <c r="R1614" s="35">
        <f t="shared" si="356"/>
        <v>0</v>
      </c>
      <c r="S1614" s="35">
        <f t="shared" si="357"/>
        <v>8.4</v>
      </c>
      <c r="T1614" s="139">
        <f t="shared" si="358"/>
        <v>67.2</v>
      </c>
      <c r="U1614" s="35">
        <f t="shared" si="359"/>
        <v>484.96000000000004</v>
      </c>
      <c r="V1614" s="39" t="str">
        <f t="shared" si="360"/>
        <v>&lt;90 days</v>
      </c>
      <c r="W1614" s="39">
        <f t="shared" si="352"/>
        <v>3</v>
      </c>
      <c r="X1614" s="135" t="str">
        <f t="shared" si="353"/>
        <v>C</v>
      </c>
      <c r="Y1614" s="39">
        <f t="shared" si="361"/>
        <v>21</v>
      </c>
      <c r="Z1614" s="39">
        <f t="shared" si="362"/>
        <v>49.360704748020623</v>
      </c>
      <c r="AA1614" s="119"/>
    </row>
    <row r="1615" spans="1:27" x14ac:dyDescent="0.25">
      <c r="A1615" s="34" t="s">
        <v>2557</v>
      </c>
      <c r="B1615" s="36" t="s">
        <v>58</v>
      </c>
      <c r="C1615" s="166" t="s">
        <v>243</v>
      </c>
      <c r="D1615" s="166">
        <v>212</v>
      </c>
      <c r="E1615" s="166" t="s">
        <v>3608</v>
      </c>
      <c r="F1615" s="167" t="s">
        <v>3608</v>
      </c>
      <c r="G1615" s="36" t="s">
        <v>244</v>
      </c>
      <c r="H1615" s="36" t="s">
        <v>2370</v>
      </c>
      <c r="I1615" s="186">
        <v>2600</v>
      </c>
      <c r="J1615" s="168">
        <v>135</v>
      </c>
      <c r="K1615" s="133">
        <v>60</v>
      </c>
      <c r="L1615" s="150">
        <v>5.34</v>
      </c>
      <c r="M1615" s="133">
        <v>0</v>
      </c>
      <c r="N1615" s="133">
        <v>30</v>
      </c>
      <c r="O1615" s="130">
        <v>1381</v>
      </c>
      <c r="P1615" s="37">
        <f t="shared" si="354"/>
        <v>720.9</v>
      </c>
      <c r="Q1615" s="38">
        <f t="shared" si="355"/>
        <v>65.018102824040554</v>
      </c>
      <c r="R1615" s="35">
        <f t="shared" si="356"/>
        <v>0</v>
      </c>
      <c r="S1615" s="35">
        <f t="shared" si="357"/>
        <v>80.099999999999994</v>
      </c>
      <c r="T1615" s="139">
        <f t="shared" si="358"/>
        <v>320.39999999999998</v>
      </c>
      <c r="U1615" s="35">
        <f t="shared" si="359"/>
        <v>7374.54</v>
      </c>
      <c r="V1615" s="39" t="str">
        <f t="shared" si="360"/>
        <v>&lt;90 days</v>
      </c>
      <c r="W1615" s="39">
        <f t="shared" si="352"/>
        <v>3</v>
      </c>
      <c r="X1615" s="135" t="str">
        <f t="shared" si="353"/>
        <v>C</v>
      </c>
      <c r="Y1615" s="39">
        <f t="shared" si="361"/>
        <v>21</v>
      </c>
      <c r="Z1615" s="39">
        <f t="shared" si="362"/>
        <v>322.11873778817244</v>
      </c>
      <c r="AA1615" s="119"/>
    </row>
    <row r="1616" spans="1:27" x14ac:dyDescent="0.25">
      <c r="A1616" s="34" t="s">
        <v>3517</v>
      </c>
      <c r="B1616" s="36" t="s">
        <v>2088</v>
      </c>
      <c r="C1616" s="166" t="s">
        <v>243</v>
      </c>
      <c r="D1616" s="166">
        <v>202</v>
      </c>
      <c r="E1616" s="166" t="s">
        <v>3608</v>
      </c>
      <c r="F1616" s="167" t="s">
        <v>3608</v>
      </c>
      <c r="G1616" s="36" t="s">
        <v>244</v>
      </c>
      <c r="H1616" s="36" t="s">
        <v>2370</v>
      </c>
      <c r="I1616" s="186">
        <v>2600</v>
      </c>
      <c r="J1616" s="168">
        <v>1196</v>
      </c>
      <c r="K1616" s="133">
        <v>600</v>
      </c>
      <c r="L1616" s="150">
        <v>7.95</v>
      </c>
      <c r="M1616" s="133">
        <v>0</v>
      </c>
      <c r="N1616" s="133">
        <v>300</v>
      </c>
      <c r="O1616" s="130">
        <v>16760</v>
      </c>
      <c r="P1616" s="37">
        <f t="shared" si="354"/>
        <v>9508.2000000000007</v>
      </c>
      <c r="Q1616" s="38">
        <f t="shared" si="355"/>
        <v>2.9400357995226734</v>
      </c>
      <c r="R1616" s="35">
        <f t="shared" si="356"/>
        <v>0</v>
      </c>
      <c r="S1616" s="35">
        <f t="shared" si="357"/>
        <v>1192.5</v>
      </c>
      <c r="T1616" s="139">
        <f t="shared" si="358"/>
        <v>4770</v>
      </c>
      <c r="U1616" s="35">
        <f t="shared" si="359"/>
        <v>133242</v>
      </c>
      <c r="V1616" s="39" t="str">
        <f t="shared" si="360"/>
        <v>&lt;15 days</v>
      </c>
      <c r="W1616" s="39">
        <f t="shared" si="352"/>
        <v>2</v>
      </c>
      <c r="X1616" s="135" t="str">
        <f t="shared" si="353"/>
        <v>A</v>
      </c>
      <c r="Y1616" s="39">
        <f t="shared" si="361"/>
        <v>14</v>
      </c>
      <c r="Z1616" s="39">
        <f t="shared" si="362"/>
        <v>0</v>
      </c>
      <c r="AA1616" s="119"/>
    </row>
    <row r="1617" spans="1:27" x14ac:dyDescent="0.25">
      <c r="A1617" s="34" t="s">
        <v>2558</v>
      </c>
      <c r="B1617" s="36" t="s">
        <v>2088</v>
      </c>
      <c r="C1617" s="166" t="s">
        <v>243</v>
      </c>
      <c r="D1617" s="166">
        <v>202</v>
      </c>
      <c r="E1617" s="166" t="s">
        <v>3608</v>
      </c>
      <c r="F1617" s="167" t="s">
        <v>3608</v>
      </c>
      <c r="G1617" s="36" t="s">
        <v>244</v>
      </c>
      <c r="H1617" s="36" t="s">
        <v>2370</v>
      </c>
      <c r="I1617" s="186">
        <v>2600</v>
      </c>
      <c r="J1617" s="168">
        <v>318</v>
      </c>
      <c r="K1617" s="133">
        <v>200</v>
      </c>
      <c r="L1617" s="150">
        <v>0.92</v>
      </c>
      <c r="M1617" s="133">
        <v>0</v>
      </c>
      <c r="N1617" s="133">
        <v>50</v>
      </c>
      <c r="O1617" s="130">
        <v>1257</v>
      </c>
      <c r="P1617" s="37">
        <f t="shared" si="354"/>
        <v>292.56</v>
      </c>
      <c r="Q1617" s="38">
        <f t="shared" si="355"/>
        <v>347.28719172633254</v>
      </c>
      <c r="R1617" s="35">
        <f t="shared" si="356"/>
        <v>0</v>
      </c>
      <c r="S1617" s="35">
        <f t="shared" si="357"/>
        <v>23</v>
      </c>
      <c r="T1617" s="139">
        <f t="shared" si="358"/>
        <v>184</v>
      </c>
      <c r="U1617" s="35">
        <f t="shared" si="359"/>
        <v>1156.44</v>
      </c>
      <c r="V1617" s="39" t="str">
        <f t="shared" si="360"/>
        <v>&gt;90 days</v>
      </c>
      <c r="W1617" s="39">
        <f t="shared" si="352"/>
        <v>3</v>
      </c>
      <c r="X1617" s="135" t="str">
        <f t="shared" si="353"/>
        <v>C</v>
      </c>
      <c r="Y1617" s="39">
        <f t="shared" si="361"/>
        <v>21</v>
      </c>
      <c r="Z1617" s="39">
        <f t="shared" si="362"/>
        <v>181.41372569020024</v>
      </c>
      <c r="AA1617" s="119"/>
    </row>
    <row r="1618" spans="1:27" x14ac:dyDescent="0.25">
      <c r="A1618" s="34" t="s">
        <v>2559</v>
      </c>
      <c r="B1618" s="36" t="s">
        <v>425</v>
      </c>
      <c r="C1618" s="166" t="s">
        <v>243</v>
      </c>
      <c r="D1618" s="166">
        <v>202</v>
      </c>
      <c r="E1618" s="166" t="s">
        <v>3608</v>
      </c>
      <c r="F1618" s="167" t="s">
        <v>3608</v>
      </c>
      <c r="G1618" s="36" t="s">
        <v>244</v>
      </c>
      <c r="H1618" s="36" t="s">
        <v>2370</v>
      </c>
      <c r="I1618" s="186">
        <v>2600</v>
      </c>
      <c r="J1618" s="168">
        <v>154</v>
      </c>
      <c r="K1618" s="133">
        <v>120</v>
      </c>
      <c r="L1618" s="150">
        <v>1.61</v>
      </c>
      <c r="M1618" s="133">
        <v>0</v>
      </c>
      <c r="N1618" s="133">
        <v>30</v>
      </c>
      <c r="O1618" s="130">
        <v>866</v>
      </c>
      <c r="P1618" s="37">
        <f t="shared" si="354"/>
        <v>247.94000000000003</v>
      </c>
      <c r="Q1618" s="38">
        <f t="shared" si="355"/>
        <v>134.0300230946882</v>
      </c>
      <c r="R1618" s="35">
        <f t="shared" si="356"/>
        <v>0</v>
      </c>
      <c r="S1618" s="35">
        <f t="shared" si="357"/>
        <v>24.150000000000002</v>
      </c>
      <c r="T1618" s="139">
        <f t="shared" si="358"/>
        <v>193.20000000000002</v>
      </c>
      <c r="U1618" s="35">
        <f t="shared" si="359"/>
        <v>1394.26</v>
      </c>
      <c r="V1618" s="39" t="str">
        <f t="shared" si="360"/>
        <v>&gt;90 days</v>
      </c>
      <c r="W1618" s="39">
        <f t="shared" si="352"/>
        <v>3</v>
      </c>
      <c r="X1618" s="135" t="str">
        <f t="shared" si="353"/>
        <v>C</v>
      </c>
      <c r="Y1618" s="39">
        <f t="shared" si="361"/>
        <v>21</v>
      </c>
      <c r="Z1618" s="39">
        <f t="shared" si="362"/>
        <v>138.00100726802793</v>
      </c>
      <c r="AA1618" s="119"/>
    </row>
    <row r="1619" spans="1:27" x14ac:dyDescent="0.25">
      <c r="A1619" s="34" t="s">
        <v>2560</v>
      </c>
      <c r="B1619" s="36" t="s">
        <v>2089</v>
      </c>
      <c r="C1619" s="166" t="s">
        <v>243</v>
      </c>
      <c r="D1619" s="166">
        <v>202</v>
      </c>
      <c r="E1619" s="166" t="s">
        <v>3608</v>
      </c>
      <c r="F1619" s="167" t="s">
        <v>3608</v>
      </c>
      <c r="G1619" s="36" t="s">
        <v>244</v>
      </c>
      <c r="H1619" s="36" t="s">
        <v>2370</v>
      </c>
      <c r="I1619" s="186">
        <v>2600</v>
      </c>
      <c r="J1619" s="168">
        <v>155</v>
      </c>
      <c r="K1619" s="133">
        <v>120</v>
      </c>
      <c r="L1619" s="150">
        <v>5.54</v>
      </c>
      <c r="M1619" s="133">
        <v>0</v>
      </c>
      <c r="N1619" s="133">
        <v>30</v>
      </c>
      <c r="O1619" s="130">
        <v>1049</v>
      </c>
      <c r="P1619" s="37">
        <f t="shared" si="354"/>
        <v>858.7</v>
      </c>
      <c r="Q1619" s="38">
        <f t="shared" si="355"/>
        <v>53.584366062917063</v>
      </c>
      <c r="R1619" s="35">
        <f t="shared" si="356"/>
        <v>0</v>
      </c>
      <c r="S1619" s="35">
        <f t="shared" si="357"/>
        <v>83.1</v>
      </c>
      <c r="T1619" s="139">
        <f t="shared" si="358"/>
        <v>664.8</v>
      </c>
      <c r="U1619" s="35">
        <f t="shared" si="359"/>
        <v>5811.46</v>
      </c>
      <c r="V1619" s="39" t="str">
        <f t="shared" si="360"/>
        <v>&lt;90 days</v>
      </c>
      <c r="W1619" s="39">
        <f t="shared" si="352"/>
        <v>3</v>
      </c>
      <c r="X1619" s="135" t="str">
        <f t="shared" si="353"/>
        <v>C</v>
      </c>
      <c r="Y1619" s="39">
        <f t="shared" si="361"/>
        <v>21</v>
      </c>
      <c r="Z1619" s="39">
        <f t="shared" si="362"/>
        <v>344.63277534246583</v>
      </c>
      <c r="AA1619" s="119"/>
    </row>
    <row r="1620" spans="1:27" x14ac:dyDescent="0.25">
      <c r="A1620" s="34" t="s">
        <v>2561</v>
      </c>
      <c r="B1620" s="36" t="s">
        <v>2090</v>
      </c>
      <c r="C1620" s="166" t="s">
        <v>197</v>
      </c>
      <c r="D1620" s="166">
        <v>202</v>
      </c>
      <c r="E1620" s="166" t="s">
        <v>3608</v>
      </c>
      <c r="F1620" s="167" t="s">
        <v>3608</v>
      </c>
      <c r="G1620" s="36" t="s">
        <v>249</v>
      </c>
      <c r="H1620" s="36" t="s">
        <v>249</v>
      </c>
      <c r="I1620" s="186" t="s">
        <v>197</v>
      </c>
      <c r="J1620" s="168">
        <v>1</v>
      </c>
      <c r="K1620" s="133">
        <v>0</v>
      </c>
      <c r="L1620" s="150">
        <v>8.57</v>
      </c>
      <c r="M1620" s="133">
        <v>0</v>
      </c>
      <c r="N1620" s="133">
        <v>0</v>
      </c>
      <c r="O1620" s="130">
        <v>887</v>
      </c>
      <c r="P1620" s="37">
        <f t="shared" si="354"/>
        <v>8.57</v>
      </c>
      <c r="Q1620" s="38">
        <f t="shared" si="355"/>
        <v>63.78241262683202</v>
      </c>
      <c r="R1620" s="35">
        <f t="shared" si="356"/>
        <v>0</v>
      </c>
      <c r="S1620" s="35">
        <f t="shared" si="357"/>
        <v>0</v>
      </c>
      <c r="T1620" s="139">
        <f t="shared" si="358"/>
        <v>0</v>
      </c>
      <c r="U1620" s="35">
        <f t="shared" si="359"/>
        <v>7601.59</v>
      </c>
      <c r="V1620" s="39" t="str">
        <f t="shared" si="360"/>
        <v>&lt;90 days</v>
      </c>
      <c r="W1620" s="39">
        <f t="shared" si="352"/>
        <v>3</v>
      </c>
      <c r="X1620" s="135" t="str">
        <f t="shared" si="353"/>
        <v>C</v>
      </c>
      <c r="Y1620" s="39">
        <f t="shared" si="361"/>
        <v>21</v>
      </c>
      <c r="Z1620" s="39">
        <f t="shared" si="362"/>
        <v>3.7939280176756518</v>
      </c>
      <c r="AA1620" s="119"/>
    </row>
    <row r="1621" spans="1:27" x14ac:dyDescent="0.25">
      <c r="A1621" s="34" t="s">
        <v>3518</v>
      </c>
      <c r="B1621" s="36" t="s">
        <v>2088</v>
      </c>
      <c r="C1621" s="166" t="s">
        <v>243</v>
      </c>
      <c r="D1621" s="166">
        <v>202</v>
      </c>
      <c r="E1621" s="166" t="s">
        <v>3608</v>
      </c>
      <c r="F1621" s="167" t="s">
        <v>3608</v>
      </c>
      <c r="G1621" s="36" t="s">
        <v>244</v>
      </c>
      <c r="H1621" s="36" t="s">
        <v>2370</v>
      </c>
      <c r="I1621" s="186">
        <v>2600</v>
      </c>
      <c r="J1621" s="168">
        <v>186</v>
      </c>
      <c r="K1621" s="133">
        <v>120</v>
      </c>
      <c r="L1621" s="150">
        <v>0.84</v>
      </c>
      <c r="M1621" s="133">
        <v>0</v>
      </c>
      <c r="N1621" s="133">
        <v>30</v>
      </c>
      <c r="O1621" s="130">
        <v>876</v>
      </c>
      <c r="P1621" s="37">
        <f t="shared" si="354"/>
        <v>156.23999999999998</v>
      </c>
      <c r="Q1621" s="38">
        <f t="shared" si="355"/>
        <v>0.41666666666666663</v>
      </c>
      <c r="R1621" s="35">
        <f t="shared" si="356"/>
        <v>0</v>
      </c>
      <c r="S1621" s="35">
        <f t="shared" si="357"/>
        <v>12.6</v>
      </c>
      <c r="T1621" s="139">
        <f t="shared" si="358"/>
        <v>100.8</v>
      </c>
      <c r="U1621" s="35">
        <f t="shared" si="359"/>
        <v>735.83999999999992</v>
      </c>
      <c r="V1621" s="39" t="str">
        <f t="shared" si="360"/>
        <v>&lt;15 days</v>
      </c>
      <c r="W1621" s="39">
        <f t="shared" si="352"/>
        <v>3</v>
      </c>
      <c r="X1621" s="135" t="str">
        <f t="shared" si="353"/>
        <v>C</v>
      </c>
      <c r="Y1621" s="39">
        <f t="shared" si="361"/>
        <v>21</v>
      </c>
      <c r="Z1621" s="39">
        <f t="shared" si="362"/>
        <v>0</v>
      </c>
      <c r="AA1621" s="119"/>
    </row>
    <row r="1622" spans="1:27" x14ac:dyDescent="0.25">
      <c r="A1622" s="34" t="s">
        <v>3519</v>
      </c>
      <c r="B1622" s="36" t="s">
        <v>2088</v>
      </c>
      <c r="C1622" s="166" t="s">
        <v>243</v>
      </c>
      <c r="D1622" s="166">
        <v>202</v>
      </c>
      <c r="E1622" s="166" t="s">
        <v>3608</v>
      </c>
      <c r="F1622" s="167" t="s">
        <v>3608</v>
      </c>
      <c r="G1622" s="36" t="s">
        <v>244</v>
      </c>
      <c r="H1622" s="36" t="s">
        <v>2370</v>
      </c>
      <c r="I1622" s="186">
        <v>2600</v>
      </c>
      <c r="J1622" s="168">
        <v>149</v>
      </c>
      <c r="K1622" s="133">
        <v>120</v>
      </c>
      <c r="L1622" s="150">
        <v>1.1599999999999999</v>
      </c>
      <c r="M1622" s="133">
        <v>0</v>
      </c>
      <c r="N1622" s="133">
        <v>30</v>
      </c>
      <c r="O1622" s="130">
        <v>876</v>
      </c>
      <c r="P1622" s="37">
        <f t="shared" si="354"/>
        <v>172.83999999999997</v>
      </c>
      <c r="Q1622" s="38">
        <f t="shared" si="355"/>
        <v>77.5</v>
      </c>
      <c r="R1622" s="35">
        <f t="shared" si="356"/>
        <v>0</v>
      </c>
      <c r="S1622" s="35">
        <f t="shared" si="357"/>
        <v>17.399999999999999</v>
      </c>
      <c r="T1622" s="139">
        <f t="shared" si="358"/>
        <v>139.19999999999999</v>
      </c>
      <c r="U1622" s="35">
        <f t="shared" si="359"/>
        <v>1016.16</v>
      </c>
      <c r="V1622" s="39" t="str">
        <f t="shared" si="360"/>
        <v>&lt;90 days</v>
      </c>
      <c r="W1622" s="39">
        <f t="shared" si="352"/>
        <v>3</v>
      </c>
      <c r="X1622" s="135" t="str">
        <f t="shared" si="353"/>
        <v>C</v>
      </c>
      <c r="Y1622" s="39">
        <f t="shared" si="361"/>
        <v>21</v>
      </c>
      <c r="Z1622" s="39">
        <f t="shared" si="362"/>
        <v>83.163917419354831</v>
      </c>
      <c r="AA1622" s="119"/>
    </row>
    <row r="1623" spans="1:27" x14ac:dyDescent="0.25">
      <c r="A1623" s="34" t="s">
        <v>3520</v>
      </c>
      <c r="B1623" s="36" t="s">
        <v>247</v>
      </c>
      <c r="C1623" s="166" t="s">
        <v>243</v>
      </c>
      <c r="D1623" s="166">
        <v>202</v>
      </c>
      <c r="E1623" s="166" t="s">
        <v>3608</v>
      </c>
      <c r="F1623" s="167" t="s">
        <v>3608</v>
      </c>
      <c r="G1623" s="36" t="s">
        <v>244</v>
      </c>
      <c r="H1623" s="36" t="s">
        <v>2370</v>
      </c>
      <c r="I1623" s="186">
        <v>2600</v>
      </c>
      <c r="J1623" s="168">
        <v>210</v>
      </c>
      <c r="K1623" s="133">
        <v>60</v>
      </c>
      <c r="L1623" s="150">
        <v>0.4</v>
      </c>
      <c r="M1623" s="133">
        <v>0</v>
      </c>
      <c r="N1623" s="133">
        <v>30</v>
      </c>
      <c r="O1623" s="130">
        <v>876</v>
      </c>
      <c r="P1623" s="37">
        <f t="shared" si="354"/>
        <v>84</v>
      </c>
      <c r="Q1623" s="38">
        <f t="shared" si="355"/>
        <v>62.083333333333336</v>
      </c>
      <c r="R1623" s="35">
        <f t="shared" si="356"/>
        <v>0</v>
      </c>
      <c r="S1623" s="35">
        <f t="shared" si="357"/>
        <v>6</v>
      </c>
      <c r="T1623" s="139">
        <f t="shared" si="358"/>
        <v>24</v>
      </c>
      <c r="U1623" s="35">
        <f t="shared" si="359"/>
        <v>350.40000000000003</v>
      </c>
      <c r="V1623" s="39" t="str">
        <f t="shared" si="360"/>
        <v>&lt;90 days</v>
      </c>
      <c r="W1623" s="39">
        <f t="shared" si="352"/>
        <v>3</v>
      </c>
      <c r="X1623" s="135" t="str">
        <f t="shared" si="353"/>
        <v>C</v>
      </c>
      <c r="Y1623" s="39">
        <f t="shared" si="361"/>
        <v>21</v>
      </c>
      <c r="Z1623" s="39">
        <f t="shared" si="362"/>
        <v>36.68714093959732</v>
      </c>
      <c r="AA1623" s="119"/>
    </row>
    <row r="1624" spans="1:27" x14ac:dyDescent="0.25">
      <c r="A1624" s="34" t="s">
        <v>3521</v>
      </c>
      <c r="B1624" s="36" t="s">
        <v>251</v>
      </c>
      <c r="C1624" s="166" t="s">
        <v>243</v>
      </c>
      <c r="D1624" s="166">
        <v>202</v>
      </c>
      <c r="E1624" s="166" t="s">
        <v>3608</v>
      </c>
      <c r="F1624" s="167" t="s">
        <v>3608</v>
      </c>
      <c r="G1624" s="36" t="s">
        <v>244</v>
      </c>
      <c r="H1624" s="36" t="s">
        <v>2370</v>
      </c>
      <c r="I1624" s="186">
        <v>2600</v>
      </c>
      <c r="J1624" s="168">
        <v>104</v>
      </c>
      <c r="K1624" s="133">
        <v>120</v>
      </c>
      <c r="L1624" s="150">
        <v>0.28000000000000003</v>
      </c>
      <c r="M1624" s="133">
        <v>0</v>
      </c>
      <c r="N1624" s="133">
        <v>30</v>
      </c>
      <c r="O1624" s="130">
        <v>866</v>
      </c>
      <c r="P1624" s="37">
        <f t="shared" si="354"/>
        <v>29.120000000000005</v>
      </c>
      <c r="Q1624" s="38">
        <f t="shared" si="355"/>
        <v>88.510392609699764</v>
      </c>
      <c r="R1624" s="35">
        <f t="shared" si="356"/>
        <v>0</v>
      </c>
      <c r="S1624" s="35">
        <f t="shared" si="357"/>
        <v>4.2</v>
      </c>
      <c r="T1624" s="139">
        <f t="shared" si="358"/>
        <v>33.6</v>
      </c>
      <c r="U1624" s="35">
        <f t="shared" si="359"/>
        <v>242.48000000000002</v>
      </c>
      <c r="V1624" s="39" t="str">
        <f t="shared" si="360"/>
        <v>&lt;90 days</v>
      </c>
      <c r="W1624" s="39">
        <f t="shared" si="352"/>
        <v>3</v>
      </c>
      <c r="X1624" s="135" t="str">
        <f t="shared" si="353"/>
        <v>C</v>
      </c>
      <c r="Y1624" s="39">
        <f t="shared" si="361"/>
        <v>21</v>
      </c>
      <c r="Z1624" s="39">
        <f t="shared" si="362"/>
        <v>14.659247342465756</v>
      </c>
      <c r="AA1624" s="119"/>
    </row>
    <row r="1625" spans="1:27" x14ac:dyDescent="0.25">
      <c r="A1625" s="34" t="s">
        <v>3522</v>
      </c>
      <c r="B1625" s="36" t="s">
        <v>2089</v>
      </c>
      <c r="C1625" s="166" t="s">
        <v>243</v>
      </c>
      <c r="D1625" s="166">
        <v>202</v>
      </c>
      <c r="E1625" s="166" t="s">
        <v>3608</v>
      </c>
      <c r="F1625" s="167" t="s">
        <v>3608</v>
      </c>
      <c r="G1625" s="36" t="s">
        <v>244</v>
      </c>
      <c r="H1625" s="36" t="s">
        <v>2370</v>
      </c>
      <c r="I1625" s="186">
        <v>2600</v>
      </c>
      <c r="J1625" s="168">
        <v>110</v>
      </c>
      <c r="K1625" s="133">
        <v>150</v>
      </c>
      <c r="L1625" s="150">
        <v>2.88</v>
      </c>
      <c r="M1625" s="133">
        <v>0</v>
      </c>
      <c r="N1625" s="133">
        <v>30</v>
      </c>
      <c r="O1625" s="130">
        <v>866</v>
      </c>
      <c r="P1625" s="37">
        <f t="shared" si="354"/>
        <v>316.8</v>
      </c>
      <c r="Q1625" s="38">
        <f t="shared" si="355"/>
        <v>43.833718244803698</v>
      </c>
      <c r="R1625" s="35">
        <f t="shared" si="356"/>
        <v>0</v>
      </c>
      <c r="S1625" s="35">
        <f t="shared" si="357"/>
        <v>43.199999999999996</v>
      </c>
      <c r="T1625" s="139">
        <f t="shared" si="358"/>
        <v>432</v>
      </c>
      <c r="U1625" s="35">
        <f t="shared" si="359"/>
        <v>2494.08</v>
      </c>
      <c r="V1625" s="39" t="str">
        <f t="shared" si="360"/>
        <v>&lt;90 days</v>
      </c>
      <c r="W1625" s="39">
        <f t="shared" si="352"/>
        <v>3</v>
      </c>
      <c r="X1625" s="135" t="str">
        <f t="shared" si="353"/>
        <v>C</v>
      </c>
      <c r="Y1625" s="39">
        <f t="shared" si="361"/>
        <v>21</v>
      </c>
      <c r="Z1625" s="39">
        <f t="shared" si="362"/>
        <v>108.91744236037937</v>
      </c>
      <c r="AA1625" s="119"/>
    </row>
    <row r="1626" spans="1:27" x14ac:dyDescent="0.25">
      <c r="A1626" s="34" t="s">
        <v>3523</v>
      </c>
      <c r="B1626" s="36" t="s">
        <v>460</v>
      </c>
      <c r="C1626" s="166" t="s">
        <v>243</v>
      </c>
      <c r="D1626" s="166">
        <v>212</v>
      </c>
      <c r="E1626" s="166" t="s">
        <v>3608</v>
      </c>
      <c r="F1626" s="167" t="s">
        <v>3608</v>
      </c>
      <c r="G1626" s="36" t="s">
        <v>244</v>
      </c>
      <c r="H1626" s="36" t="s">
        <v>2370</v>
      </c>
      <c r="I1626" s="186">
        <v>2600</v>
      </c>
      <c r="J1626" s="168">
        <v>127</v>
      </c>
      <c r="K1626" s="133">
        <v>120</v>
      </c>
      <c r="L1626" s="150">
        <v>4</v>
      </c>
      <c r="M1626" s="133">
        <v>0</v>
      </c>
      <c r="N1626" s="133">
        <v>30</v>
      </c>
      <c r="O1626" s="130">
        <v>871</v>
      </c>
      <c r="P1626" s="37">
        <f t="shared" si="354"/>
        <v>508</v>
      </c>
      <c r="Q1626" s="38">
        <f t="shared" si="355"/>
        <v>46.096440872560272</v>
      </c>
      <c r="R1626" s="35">
        <f t="shared" si="356"/>
        <v>0</v>
      </c>
      <c r="S1626" s="35">
        <f t="shared" si="357"/>
        <v>60</v>
      </c>
      <c r="T1626" s="139">
        <f t="shared" si="358"/>
        <v>480</v>
      </c>
      <c r="U1626" s="35">
        <f t="shared" si="359"/>
        <v>3484</v>
      </c>
      <c r="V1626" s="39" t="str">
        <f t="shared" si="360"/>
        <v>&lt;90 days</v>
      </c>
      <c r="W1626" s="39">
        <f t="shared" si="352"/>
        <v>3</v>
      </c>
      <c r="X1626" s="135" t="str">
        <f t="shared" si="353"/>
        <v>C</v>
      </c>
      <c r="Y1626" s="39">
        <f t="shared" si="361"/>
        <v>21</v>
      </c>
      <c r="Z1626" s="39">
        <f t="shared" si="362"/>
        <v>182.5376219178082</v>
      </c>
      <c r="AA1626" s="119"/>
    </row>
    <row r="1627" spans="1:27" x14ac:dyDescent="0.25">
      <c r="A1627" s="34" t="s">
        <v>3524</v>
      </c>
      <c r="B1627" s="36" t="s">
        <v>2091</v>
      </c>
      <c r="C1627" s="166" t="s">
        <v>197</v>
      </c>
      <c r="D1627" s="166">
        <v>212</v>
      </c>
      <c r="E1627" s="166" t="s">
        <v>3608</v>
      </c>
      <c r="F1627" s="167" t="s">
        <v>3608</v>
      </c>
      <c r="G1627" s="36" t="s">
        <v>249</v>
      </c>
      <c r="H1627" s="36" t="s">
        <v>249</v>
      </c>
      <c r="I1627" s="186" t="s">
        <v>197</v>
      </c>
      <c r="J1627" s="168">
        <v>1</v>
      </c>
      <c r="K1627" s="133">
        <v>0</v>
      </c>
      <c r="L1627" s="150">
        <v>7.2</v>
      </c>
      <c r="M1627" s="133">
        <v>0</v>
      </c>
      <c r="N1627" s="133">
        <v>0</v>
      </c>
      <c r="O1627" s="130">
        <v>866</v>
      </c>
      <c r="P1627" s="37">
        <f t="shared" si="354"/>
        <v>7.2</v>
      </c>
      <c r="Q1627" s="38">
        <f t="shared" si="355"/>
        <v>53.527713625866049</v>
      </c>
      <c r="R1627" s="35">
        <f t="shared" si="356"/>
        <v>0</v>
      </c>
      <c r="S1627" s="35">
        <f t="shared" si="357"/>
        <v>0</v>
      </c>
      <c r="T1627" s="139">
        <f t="shared" si="358"/>
        <v>0</v>
      </c>
      <c r="U1627" s="35">
        <f t="shared" si="359"/>
        <v>6235.2</v>
      </c>
      <c r="V1627" s="39" t="str">
        <f t="shared" si="360"/>
        <v>&lt;90 days</v>
      </c>
      <c r="W1627" s="39">
        <f t="shared" si="352"/>
        <v>3</v>
      </c>
      <c r="X1627" s="135" t="str">
        <f t="shared" si="353"/>
        <v>C</v>
      </c>
      <c r="Y1627" s="39">
        <f t="shared" si="361"/>
        <v>21</v>
      </c>
      <c r="Z1627" s="39">
        <f t="shared" si="362"/>
        <v>2.8876947039154355</v>
      </c>
      <c r="AA1627" s="119"/>
    </row>
    <row r="1628" spans="1:27" x14ac:dyDescent="0.25">
      <c r="A1628" s="34" t="s">
        <v>3525</v>
      </c>
      <c r="B1628" s="36" t="s">
        <v>2092</v>
      </c>
      <c r="C1628" s="166" t="s">
        <v>243</v>
      </c>
      <c r="D1628" s="166">
        <v>202</v>
      </c>
      <c r="E1628" s="166" t="s">
        <v>3608</v>
      </c>
      <c r="F1628" s="167" t="s">
        <v>3608</v>
      </c>
      <c r="G1628" s="36" t="s">
        <v>244</v>
      </c>
      <c r="H1628" s="36" t="s">
        <v>2370</v>
      </c>
      <c r="I1628" s="186">
        <v>2600</v>
      </c>
      <c r="J1628" s="168">
        <v>1209</v>
      </c>
      <c r="K1628" s="133">
        <v>2400</v>
      </c>
      <c r="L1628" s="150">
        <v>5</v>
      </c>
      <c r="M1628" s="133">
        <v>0</v>
      </c>
      <c r="N1628" s="133">
        <v>600</v>
      </c>
      <c r="O1628" s="130">
        <v>32730</v>
      </c>
      <c r="P1628" s="37">
        <f t="shared" si="354"/>
        <v>6045</v>
      </c>
      <c r="Q1628" s="38">
        <f t="shared" si="355"/>
        <v>1.1151848457073022E-2</v>
      </c>
      <c r="R1628" s="35">
        <f t="shared" si="356"/>
        <v>0</v>
      </c>
      <c r="S1628" s="35">
        <f t="shared" si="357"/>
        <v>1500</v>
      </c>
      <c r="T1628" s="139">
        <f t="shared" si="358"/>
        <v>12000</v>
      </c>
      <c r="U1628" s="35">
        <f t="shared" si="359"/>
        <v>163650</v>
      </c>
      <c r="V1628" s="39" t="str">
        <f t="shared" si="360"/>
        <v>&lt;15 days</v>
      </c>
      <c r="W1628" s="39">
        <f t="shared" si="352"/>
        <v>2</v>
      </c>
      <c r="X1628" s="135" t="str">
        <f t="shared" si="353"/>
        <v>B</v>
      </c>
      <c r="Y1628" s="39">
        <f t="shared" si="361"/>
        <v>14</v>
      </c>
      <c r="Z1628" s="39">
        <f t="shared" si="362"/>
        <v>0</v>
      </c>
      <c r="AA1628" s="119"/>
    </row>
    <row r="1629" spans="1:27" x14ac:dyDescent="0.25">
      <c r="A1629" s="34" t="s">
        <v>3526</v>
      </c>
      <c r="B1629" s="36" t="s">
        <v>2093</v>
      </c>
      <c r="C1629" s="166" t="s">
        <v>197</v>
      </c>
      <c r="D1629" s="166">
        <v>212</v>
      </c>
      <c r="E1629" s="166" t="s">
        <v>3608</v>
      </c>
      <c r="F1629" s="167" t="s">
        <v>3608</v>
      </c>
      <c r="G1629" s="36" t="s">
        <v>249</v>
      </c>
      <c r="H1629" s="36" t="s">
        <v>249</v>
      </c>
      <c r="I1629" s="186" t="s">
        <v>197</v>
      </c>
      <c r="J1629" s="168">
        <v>15</v>
      </c>
      <c r="K1629" s="133">
        <v>0</v>
      </c>
      <c r="L1629" s="150">
        <v>9.0299999999999994</v>
      </c>
      <c r="M1629" s="133">
        <v>0</v>
      </c>
      <c r="N1629" s="133">
        <v>0</v>
      </c>
      <c r="O1629" s="130">
        <v>1731</v>
      </c>
      <c r="P1629" s="37">
        <f t="shared" si="354"/>
        <v>135.44999999999999</v>
      </c>
      <c r="Q1629" s="38">
        <f t="shared" si="355"/>
        <v>254.93067590987869</v>
      </c>
      <c r="R1629" s="35">
        <f t="shared" si="356"/>
        <v>0</v>
      </c>
      <c r="S1629" s="35">
        <f t="shared" si="357"/>
        <v>0</v>
      </c>
      <c r="T1629" s="139">
        <f t="shared" si="358"/>
        <v>0</v>
      </c>
      <c r="U1629" s="35">
        <f t="shared" si="359"/>
        <v>15630.929999999998</v>
      </c>
      <c r="V1629" s="39" t="str">
        <f t="shared" si="360"/>
        <v>&gt;90 days</v>
      </c>
      <c r="W1629" s="39">
        <f t="shared" si="352"/>
        <v>2</v>
      </c>
      <c r="X1629" s="135" t="str">
        <f t="shared" si="353"/>
        <v>C</v>
      </c>
      <c r="Y1629" s="39">
        <f t="shared" si="361"/>
        <v>14</v>
      </c>
      <c r="Z1629" s="39">
        <f t="shared" si="362"/>
        <v>84.48759474489276</v>
      </c>
      <c r="AA1629" s="119"/>
    </row>
    <row r="1630" spans="1:27" x14ac:dyDescent="0.25">
      <c r="A1630" s="34" t="s">
        <v>3527</v>
      </c>
      <c r="B1630" s="36" t="s">
        <v>58</v>
      </c>
      <c r="C1630" s="166" t="s">
        <v>243</v>
      </c>
      <c r="D1630" s="166">
        <v>212</v>
      </c>
      <c r="E1630" s="166" t="s">
        <v>3608</v>
      </c>
      <c r="F1630" s="167" t="s">
        <v>3608</v>
      </c>
      <c r="G1630" s="36" t="s">
        <v>244</v>
      </c>
      <c r="H1630" s="36" t="s">
        <v>2370</v>
      </c>
      <c r="I1630" s="186">
        <v>2600</v>
      </c>
      <c r="J1630" s="168">
        <v>228</v>
      </c>
      <c r="K1630" s="133">
        <v>60</v>
      </c>
      <c r="L1630" s="150">
        <v>0.94</v>
      </c>
      <c r="M1630" s="133">
        <v>0</v>
      </c>
      <c r="N1630" s="133">
        <v>30</v>
      </c>
      <c r="O1630" s="130">
        <v>866</v>
      </c>
      <c r="P1630" s="37">
        <f t="shared" si="354"/>
        <v>214.32</v>
      </c>
      <c r="Q1630" s="38">
        <f t="shared" si="355"/>
        <v>6.3221709006928402</v>
      </c>
      <c r="R1630" s="35">
        <f t="shared" si="356"/>
        <v>0</v>
      </c>
      <c r="S1630" s="35">
        <f t="shared" si="357"/>
        <v>14.1</v>
      </c>
      <c r="T1630" s="139">
        <f t="shared" si="358"/>
        <v>56.4</v>
      </c>
      <c r="U1630" s="35">
        <f t="shared" si="359"/>
        <v>814.04</v>
      </c>
      <c r="V1630" s="39" t="str">
        <f t="shared" si="360"/>
        <v>&lt;15 days</v>
      </c>
      <c r="W1630" s="39">
        <f t="shared" si="352"/>
        <v>3</v>
      </c>
      <c r="X1630" s="135" t="str">
        <f t="shared" si="353"/>
        <v>C</v>
      </c>
      <c r="Y1630" s="39">
        <f t="shared" si="361"/>
        <v>21</v>
      </c>
      <c r="Z1630" s="39">
        <f t="shared" si="362"/>
        <v>0</v>
      </c>
      <c r="AA1630" s="119"/>
    </row>
    <row r="1631" spans="1:27" x14ac:dyDescent="0.25">
      <c r="A1631" s="34" t="s">
        <v>3528</v>
      </c>
      <c r="B1631" s="36" t="s">
        <v>433</v>
      </c>
      <c r="C1631" s="166" t="s">
        <v>243</v>
      </c>
      <c r="D1631" s="166">
        <v>202</v>
      </c>
      <c r="E1631" s="166" t="s">
        <v>3608</v>
      </c>
      <c r="F1631" s="167" t="s">
        <v>3608</v>
      </c>
      <c r="G1631" s="36" t="s">
        <v>244</v>
      </c>
      <c r="H1631" s="36" t="s">
        <v>2370</v>
      </c>
      <c r="I1631" s="186">
        <v>2600</v>
      </c>
      <c r="J1631" s="168">
        <v>101</v>
      </c>
      <c r="K1631" s="133">
        <v>60</v>
      </c>
      <c r="L1631" s="150">
        <v>4.8499999999999996</v>
      </c>
      <c r="M1631" s="133">
        <v>0</v>
      </c>
      <c r="N1631" s="133">
        <v>30</v>
      </c>
      <c r="O1631" s="130">
        <v>866</v>
      </c>
      <c r="P1631" s="37">
        <f t="shared" si="354"/>
        <v>489.84999999999997</v>
      </c>
      <c r="Q1631" s="38">
        <f t="shared" si="355"/>
        <v>96.096997690531182</v>
      </c>
      <c r="R1631" s="35">
        <f t="shared" si="356"/>
        <v>0</v>
      </c>
      <c r="S1631" s="35">
        <f t="shared" si="357"/>
        <v>72.75</v>
      </c>
      <c r="T1631" s="139">
        <f t="shared" si="358"/>
        <v>291</v>
      </c>
      <c r="U1631" s="35">
        <f t="shared" si="359"/>
        <v>4200.0999999999995</v>
      </c>
      <c r="V1631" s="39" t="str">
        <f t="shared" si="360"/>
        <v>&gt;90 days</v>
      </c>
      <c r="W1631" s="39">
        <f t="shared" si="352"/>
        <v>3</v>
      </c>
      <c r="X1631" s="135" t="str">
        <f t="shared" si="353"/>
        <v>C</v>
      </c>
      <c r="Y1631" s="39">
        <f t="shared" si="361"/>
        <v>21</v>
      </c>
      <c r="Z1631" s="39">
        <f t="shared" si="362"/>
        <v>252.65029120403747</v>
      </c>
      <c r="AA1631" s="119"/>
    </row>
    <row r="1632" spans="1:27" x14ac:dyDescent="0.25">
      <c r="A1632" s="34" t="s">
        <v>3529</v>
      </c>
      <c r="B1632" s="36" t="s">
        <v>910</v>
      </c>
      <c r="C1632" s="166" t="s">
        <v>197</v>
      </c>
      <c r="D1632" s="166">
        <v>202</v>
      </c>
      <c r="E1632" s="166" t="s">
        <v>3608</v>
      </c>
      <c r="F1632" s="167" t="s">
        <v>3608</v>
      </c>
      <c r="G1632" s="36" t="s">
        <v>249</v>
      </c>
      <c r="H1632" s="36" t="s">
        <v>249</v>
      </c>
      <c r="I1632" s="186" t="s">
        <v>197</v>
      </c>
      <c r="J1632" s="168">
        <v>1</v>
      </c>
      <c r="K1632" s="133">
        <v>0</v>
      </c>
      <c r="L1632" s="150">
        <v>37.33</v>
      </c>
      <c r="M1632" s="133">
        <v>0</v>
      </c>
      <c r="N1632" s="133">
        <v>0</v>
      </c>
      <c r="O1632" s="130">
        <v>874</v>
      </c>
      <c r="P1632" s="37">
        <f t="shared" si="354"/>
        <v>37.33</v>
      </c>
      <c r="Q1632" s="38">
        <f t="shared" si="355"/>
        <v>42.179633867276891</v>
      </c>
      <c r="R1632" s="35">
        <f t="shared" si="356"/>
        <v>0</v>
      </c>
      <c r="S1632" s="35">
        <f t="shared" si="357"/>
        <v>0</v>
      </c>
      <c r="T1632" s="139">
        <f t="shared" si="358"/>
        <v>0</v>
      </c>
      <c r="U1632" s="35">
        <f t="shared" si="359"/>
        <v>32626.42</v>
      </c>
      <c r="V1632" s="39" t="str">
        <f t="shared" si="360"/>
        <v>&lt;90 days</v>
      </c>
      <c r="W1632" s="39">
        <f t="shared" si="352"/>
        <v>2</v>
      </c>
      <c r="X1632" s="135" t="str">
        <f t="shared" si="353"/>
        <v>C</v>
      </c>
      <c r="Y1632" s="39">
        <f t="shared" si="361"/>
        <v>14</v>
      </c>
      <c r="Z1632" s="39">
        <f t="shared" si="362"/>
        <v>16.460175673402958</v>
      </c>
      <c r="AA1632" s="119"/>
    </row>
    <row r="1633" spans="1:27" x14ac:dyDescent="0.25">
      <c r="A1633" s="34" t="s">
        <v>3530</v>
      </c>
      <c r="B1633" s="36" t="s">
        <v>58</v>
      </c>
      <c r="C1633" s="166" t="s">
        <v>243</v>
      </c>
      <c r="D1633" s="166">
        <v>202</v>
      </c>
      <c r="E1633" s="166" t="s">
        <v>3608</v>
      </c>
      <c r="F1633" s="167" t="s">
        <v>3608</v>
      </c>
      <c r="G1633" s="36" t="s">
        <v>244</v>
      </c>
      <c r="H1633" s="36" t="s">
        <v>2370</v>
      </c>
      <c r="I1633" s="186">
        <v>2600</v>
      </c>
      <c r="J1633" s="168">
        <v>1212</v>
      </c>
      <c r="K1633" s="133">
        <v>1000</v>
      </c>
      <c r="L1633" s="150">
        <v>3</v>
      </c>
      <c r="M1633" s="133">
        <v>0</v>
      </c>
      <c r="N1633" s="133">
        <v>500</v>
      </c>
      <c r="O1633" s="130">
        <v>16358</v>
      </c>
      <c r="P1633" s="37">
        <f t="shared" si="354"/>
        <v>3636</v>
      </c>
      <c r="Q1633" s="38">
        <f t="shared" si="355"/>
        <v>2.2313241227533927E-2</v>
      </c>
      <c r="R1633" s="35">
        <f t="shared" si="356"/>
        <v>0</v>
      </c>
      <c r="S1633" s="35">
        <f t="shared" si="357"/>
        <v>750</v>
      </c>
      <c r="T1633" s="139">
        <f t="shared" si="358"/>
        <v>3000</v>
      </c>
      <c r="U1633" s="35">
        <f t="shared" si="359"/>
        <v>49074</v>
      </c>
      <c r="V1633" s="39" t="str">
        <f t="shared" si="360"/>
        <v>&lt;15 days</v>
      </c>
      <c r="W1633" s="39">
        <f t="shared" si="352"/>
        <v>2</v>
      </c>
      <c r="X1633" s="135" t="str">
        <f t="shared" si="353"/>
        <v>B</v>
      </c>
      <c r="Y1633" s="39">
        <f t="shared" si="361"/>
        <v>14</v>
      </c>
      <c r="Z1633" s="39">
        <f t="shared" si="362"/>
        <v>0</v>
      </c>
      <c r="AA1633" s="119"/>
    </row>
    <row r="1634" spans="1:27" x14ac:dyDescent="0.25">
      <c r="A1634" s="34" t="s">
        <v>3531</v>
      </c>
      <c r="B1634" s="36" t="s">
        <v>2094</v>
      </c>
      <c r="C1634" s="166" t="s">
        <v>197</v>
      </c>
      <c r="D1634" s="166">
        <v>212</v>
      </c>
      <c r="E1634" s="166" t="s">
        <v>3608</v>
      </c>
      <c r="F1634" s="167" t="s">
        <v>3608</v>
      </c>
      <c r="G1634" s="36" t="s">
        <v>249</v>
      </c>
      <c r="H1634" s="36" t="s">
        <v>249</v>
      </c>
      <c r="I1634" s="186" t="s">
        <v>197</v>
      </c>
      <c r="J1634" s="168">
        <v>1</v>
      </c>
      <c r="K1634" s="133">
        <v>0</v>
      </c>
      <c r="L1634" s="150">
        <v>6.31</v>
      </c>
      <c r="M1634" s="133">
        <v>0</v>
      </c>
      <c r="N1634" s="133">
        <v>0</v>
      </c>
      <c r="O1634" s="130">
        <v>866</v>
      </c>
      <c r="P1634" s="37">
        <f t="shared" si="354"/>
        <v>6.31</v>
      </c>
      <c r="Q1634" s="38">
        <f t="shared" si="355"/>
        <v>510.83140877598152</v>
      </c>
      <c r="R1634" s="35">
        <f t="shared" si="356"/>
        <v>0</v>
      </c>
      <c r="S1634" s="35">
        <f t="shared" si="357"/>
        <v>0</v>
      </c>
      <c r="T1634" s="139">
        <f t="shared" si="358"/>
        <v>0</v>
      </c>
      <c r="U1634" s="35">
        <f t="shared" si="359"/>
        <v>5464.46</v>
      </c>
      <c r="V1634" s="39" t="str">
        <f t="shared" si="360"/>
        <v>&gt;90 days</v>
      </c>
      <c r="W1634" s="39">
        <f t="shared" si="352"/>
        <v>3</v>
      </c>
      <c r="X1634" s="135" t="str">
        <f t="shared" si="353"/>
        <v>C</v>
      </c>
      <c r="Y1634" s="39">
        <f t="shared" si="361"/>
        <v>21</v>
      </c>
      <c r="Z1634" s="39">
        <f t="shared" si="362"/>
        <v>3.9933955703241555</v>
      </c>
      <c r="AA1634" s="119"/>
    </row>
    <row r="1635" spans="1:27" x14ac:dyDescent="0.25">
      <c r="A1635" s="34" t="s">
        <v>3532</v>
      </c>
      <c r="B1635" s="36" t="s">
        <v>58</v>
      </c>
      <c r="C1635" s="166" t="s">
        <v>243</v>
      </c>
      <c r="D1635" s="166">
        <v>202</v>
      </c>
      <c r="E1635" s="166" t="s">
        <v>3608</v>
      </c>
      <c r="F1635" s="167" t="s">
        <v>3608</v>
      </c>
      <c r="G1635" s="36" t="s">
        <v>244</v>
      </c>
      <c r="H1635" s="36" t="s">
        <v>2370</v>
      </c>
      <c r="I1635" s="186">
        <v>2600</v>
      </c>
      <c r="J1635" s="168">
        <v>858</v>
      </c>
      <c r="K1635" s="133">
        <v>600</v>
      </c>
      <c r="L1635" s="150">
        <v>8.36</v>
      </c>
      <c r="M1635" s="133">
        <v>0</v>
      </c>
      <c r="N1635" s="133">
        <v>300</v>
      </c>
      <c r="O1635" s="130">
        <v>16760</v>
      </c>
      <c r="P1635" s="37">
        <f t="shared" si="354"/>
        <v>7172.8799999999992</v>
      </c>
      <c r="Q1635" s="38">
        <f t="shared" si="355"/>
        <v>2.1778042959427209E-2</v>
      </c>
      <c r="R1635" s="35">
        <f t="shared" si="356"/>
        <v>0</v>
      </c>
      <c r="S1635" s="35">
        <f t="shared" si="357"/>
        <v>1254</v>
      </c>
      <c r="T1635" s="139">
        <f t="shared" si="358"/>
        <v>5016</v>
      </c>
      <c r="U1635" s="35">
        <f t="shared" si="359"/>
        <v>140113.59999999998</v>
      </c>
      <c r="V1635" s="39" t="str">
        <f t="shared" si="360"/>
        <v>&lt;15 days</v>
      </c>
      <c r="W1635" s="39">
        <f t="shared" si="352"/>
        <v>2</v>
      </c>
      <c r="X1635" s="135" t="str">
        <f t="shared" si="353"/>
        <v>B</v>
      </c>
      <c r="Y1635" s="39">
        <f t="shared" si="361"/>
        <v>14</v>
      </c>
      <c r="Z1635" s="39">
        <f t="shared" si="362"/>
        <v>0</v>
      </c>
      <c r="AA1635" s="119"/>
    </row>
    <row r="1636" spans="1:27" x14ac:dyDescent="0.25">
      <c r="A1636" s="34" t="s">
        <v>3533</v>
      </c>
      <c r="B1636" s="36" t="s">
        <v>1429</v>
      </c>
      <c r="C1636" s="166" t="s">
        <v>243</v>
      </c>
      <c r="D1636" s="166">
        <v>219</v>
      </c>
      <c r="E1636" s="166" t="s">
        <v>3608</v>
      </c>
      <c r="F1636" s="167" t="s">
        <v>3608</v>
      </c>
      <c r="G1636" s="36" t="s">
        <v>244</v>
      </c>
      <c r="H1636" s="36" t="s">
        <v>2370</v>
      </c>
      <c r="I1636" s="186">
        <v>2600</v>
      </c>
      <c r="J1636" s="168">
        <v>687</v>
      </c>
      <c r="K1636" s="133">
        <v>1200</v>
      </c>
      <c r="L1636" s="150">
        <v>0.93</v>
      </c>
      <c r="M1636" s="133">
        <v>0</v>
      </c>
      <c r="N1636" s="133">
        <v>400</v>
      </c>
      <c r="O1636" s="130">
        <v>16703</v>
      </c>
      <c r="P1636" s="37">
        <f t="shared" si="354"/>
        <v>638.91000000000008</v>
      </c>
      <c r="Q1636" s="38">
        <f t="shared" si="355"/>
        <v>18.74932646829911</v>
      </c>
      <c r="R1636" s="35">
        <f t="shared" si="356"/>
        <v>0</v>
      </c>
      <c r="S1636" s="35">
        <f t="shared" si="357"/>
        <v>186</v>
      </c>
      <c r="T1636" s="139">
        <f t="shared" si="358"/>
        <v>1116</v>
      </c>
      <c r="U1636" s="35">
        <f t="shared" si="359"/>
        <v>15533.79</v>
      </c>
      <c r="V1636" s="39" t="str">
        <f t="shared" si="360"/>
        <v>&lt;30 days</v>
      </c>
      <c r="W1636" s="39">
        <f t="shared" si="352"/>
        <v>2</v>
      </c>
      <c r="X1636" s="135" t="str">
        <f t="shared" si="353"/>
        <v>C</v>
      </c>
      <c r="Y1636" s="39">
        <f t="shared" si="361"/>
        <v>14</v>
      </c>
      <c r="Z1636" s="39">
        <f t="shared" si="362"/>
        <v>106.81444147523713</v>
      </c>
      <c r="AA1636" s="119"/>
    </row>
    <row r="1637" spans="1:27" x14ac:dyDescent="0.25">
      <c r="A1637" s="34" t="s">
        <v>2562</v>
      </c>
      <c r="B1637" s="36" t="s">
        <v>254</v>
      </c>
      <c r="C1637" s="166" t="s">
        <v>243</v>
      </c>
      <c r="D1637" s="166">
        <v>202</v>
      </c>
      <c r="E1637" s="166" t="s">
        <v>3608</v>
      </c>
      <c r="F1637" s="167" t="s">
        <v>3608</v>
      </c>
      <c r="G1637" s="36" t="s">
        <v>244</v>
      </c>
      <c r="H1637" s="36" t="s">
        <v>2370</v>
      </c>
      <c r="I1637" s="186">
        <v>2600</v>
      </c>
      <c r="J1637" s="168">
        <v>205</v>
      </c>
      <c r="K1637" s="133">
        <v>90</v>
      </c>
      <c r="L1637" s="150">
        <v>2.2999999999999998</v>
      </c>
      <c r="M1637" s="133">
        <v>0</v>
      </c>
      <c r="N1637" s="133">
        <v>30</v>
      </c>
      <c r="O1637" s="130">
        <v>819</v>
      </c>
      <c r="P1637" s="37">
        <f t="shared" si="354"/>
        <v>471.49999999999994</v>
      </c>
      <c r="Q1637" s="38">
        <f t="shared" si="355"/>
        <v>306.17216117216117</v>
      </c>
      <c r="R1637" s="35">
        <f t="shared" si="356"/>
        <v>0</v>
      </c>
      <c r="S1637" s="35">
        <f t="shared" si="357"/>
        <v>34.5</v>
      </c>
      <c r="T1637" s="139">
        <f t="shared" si="358"/>
        <v>206.99999999999997</v>
      </c>
      <c r="U1637" s="35">
        <f t="shared" si="359"/>
        <v>1883.6999999999998</v>
      </c>
      <c r="V1637" s="39" t="str">
        <f t="shared" si="360"/>
        <v>&gt;90 days</v>
      </c>
      <c r="W1637" s="39">
        <f t="shared" si="352"/>
        <v>3</v>
      </c>
      <c r="X1637" s="135" t="str">
        <f t="shared" si="353"/>
        <v>C</v>
      </c>
      <c r="Y1637" s="39">
        <f t="shared" si="361"/>
        <v>21</v>
      </c>
      <c r="Z1637" s="39">
        <f t="shared" si="362"/>
        <v>289.84583214691634</v>
      </c>
      <c r="AA1637" s="119"/>
    </row>
    <row r="1638" spans="1:27" x14ac:dyDescent="0.25">
      <c r="A1638" s="34" t="s">
        <v>2563</v>
      </c>
      <c r="B1638" s="36" t="s">
        <v>634</v>
      </c>
      <c r="C1638" s="166" t="s">
        <v>197</v>
      </c>
      <c r="D1638" s="166">
        <v>202</v>
      </c>
      <c r="E1638" s="166" t="s">
        <v>3608</v>
      </c>
      <c r="F1638" s="167" t="s">
        <v>3608</v>
      </c>
      <c r="G1638" s="36" t="s">
        <v>249</v>
      </c>
      <c r="H1638" s="36" t="s">
        <v>249</v>
      </c>
      <c r="I1638" s="186" t="s">
        <v>197</v>
      </c>
      <c r="J1638" s="168">
        <v>84</v>
      </c>
      <c r="K1638" s="133">
        <v>0</v>
      </c>
      <c r="L1638" s="150">
        <v>40.21</v>
      </c>
      <c r="M1638" s="133">
        <v>0</v>
      </c>
      <c r="N1638" s="133">
        <v>0</v>
      </c>
      <c r="O1638" s="130">
        <v>1518</v>
      </c>
      <c r="P1638" s="37">
        <f t="shared" si="354"/>
        <v>3377.64</v>
      </c>
      <c r="Q1638" s="38">
        <f t="shared" si="355"/>
        <v>49.29183135704875</v>
      </c>
      <c r="R1638" s="35">
        <f t="shared" si="356"/>
        <v>0</v>
      </c>
      <c r="S1638" s="35">
        <f t="shared" si="357"/>
        <v>0</v>
      </c>
      <c r="T1638" s="139">
        <f t="shared" si="358"/>
        <v>0</v>
      </c>
      <c r="U1638" s="35">
        <f t="shared" si="359"/>
        <v>61038.78</v>
      </c>
      <c r="V1638" s="39" t="str">
        <f t="shared" si="360"/>
        <v>&lt;90 days</v>
      </c>
      <c r="W1638" s="39">
        <f t="shared" si="352"/>
        <v>2</v>
      </c>
      <c r="X1638" s="135" t="str">
        <f t="shared" si="353"/>
        <v>B</v>
      </c>
      <c r="Y1638" s="39">
        <f t="shared" si="361"/>
        <v>14</v>
      </c>
      <c r="Z1638" s="39">
        <f t="shared" si="362"/>
        <v>1596.0869107276978</v>
      </c>
      <c r="AA1638" s="119"/>
    </row>
    <row r="1639" spans="1:27" x14ac:dyDescent="0.25">
      <c r="A1639" s="34" t="s">
        <v>2564</v>
      </c>
      <c r="B1639" s="36" t="s">
        <v>2095</v>
      </c>
      <c r="C1639" s="166" t="s">
        <v>197</v>
      </c>
      <c r="D1639" s="166">
        <v>202</v>
      </c>
      <c r="E1639" s="166" t="s">
        <v>3608</v>
      </c>
      <c r="F1639" s="167" t="s">
        <v>3608</v>
      </c>
      <c r="G1639" s="36" t="s">
        <v>249</v>
      </c>
      <c r="H1639" s="36" t="s">
        <v>249</v>
      </c>
      <c r="I1639" s="186" t="s">
        <v>197</v>
      </c>
      <c r="J1639" s="168">
        <v>4</v>
      </c>
      <c r="K1639" s="133">
        <v>0</v>
      </c>
      <c r="L1639" s="150">
        <v>3.05</v>
      </c>
      <c r="M1639" s="133">
        <v>0</v>
      </c>
      <c r="N1639" s="133">
        <v>0</v>
      </c>
      <c r="O1639" s="130">
        <v>75</v>
      </c>
      <c r="P1639" s="37">
        <f t="shared" si="354"/>
        <v>12.2</v>
      </c>
      <c r="Q1639" s="38">
        <f t="shared" si="355"/>
        <v>408.8</v>
      </c>
      <c r="R1639" s="35">
        <f t="shared" si="356"/>
        <v>0</v>
      </c>
      <c r="S1639" s="35">
        <f t="shared" si="357"/>
        <v>0</v>
      </c>
      <c r="T1639" s="139">
        <f t="shared" si="358"/>
        <v>0</v>
      </c>
      <c r="U1639" s="35">
        <f t="shared" si="359"/>
        <v>228.75</v>
      </c>
      <c r="V1639" s="39" t="str">
        <f t="shared" si="360"/>
        <v>&gt;90 days</v>
      </c>
      <c r="W1639" s="39">
        <f t="shared" si="352"/>
        <v>3</v>
      </c>
      <c r="X1639" s="135" t="str">
        <f t="shared" si="353"/>
        <v>C</v>
      </c>
      <c r="Y1639" s="39">
        <f t="shared" si="361"/>
        <v>21</v>
      </c>
      <c r="Z1639" s="39">
        <f t="shared" si="362"/>
        <v>7.6383698630136987</v>
      </c>
      <c r="AA1639" s="119"/>
    </row>
    <row r="1640" spans="1:27" x14ac:dyDescent="0.25">
      <c r="A1640" s="34" t="s">
        <v>3534</v>
      </c>
      <c r="B1640" s="36" t="s">
        <v>2096</v>
      </c>
      <c r="C1640" s="166" t="s">
        <v>333</v>
      </c>
      <c r="D1640" s="166">
        <v>202</v>
      </c>
      <c r="E1640" s="166" t="s">
        <v>3608</v>
      </c>
      <c r="F1640" s="167" t="s">
        <v>3608</v>
      </c>
      <c r="G1640" s="36" t="s">
        <v>165</v>
      </c>
      <c r="H1640" s="36" t="s">
        <v>235</v>
      </c>
      <c r="I1640" s="186">
        <v>2100</v>
      </c>
      <c r="J1640" s="168">
        <v>5</v>
      </c>
      <c r="K1640" s="133">
        <v>80</v>
      </c>
      <c r="L1640" s="150">
        <v>798.93</v>
      </c>
      <c r="M1640" s="133">
        <v>0</v>
      </c>
      <c r="N1640" s="133">
        <v>0</v>
      </c>
      <c r="O1640" s="130">
        <v>6</v>
      </c>
      <c r="P1640" s="37">
        <f t="shared" si="354"/>
        <v>3994.6499999999996</v>
      </c>
      <c r="Q1640" s="38">
        <f t="shared" si="355"/>
        <v>243.33333333333331</v>
      </c>
      <c r="R1640" s="35">
        <f t="shared" si="356"/>
        <v>0</v>
      </c>
      <c r="S1640" s="35">
        <f t="shared" si="357"/>
        <v>0</v>
      </c>
      <c r="T1640" s="139">
        <f t="shared" si="358"/>
        <v>63914.399999999994</v>
      </c>
      <c r="U1640" s="35">
        <f t="shared" si="359"/>
        <v>4793.58</v>
      </c>
      <c r="V1640" s="39" t="str">
        <f t="shared" si="360"/>
        <v>Order specific</v>
      </c>
      <c r="W1640" s="39" t="str">
        <f t="shared" si="352"/>
        <v>Order specific</v>
      </c>
      <c r="X1640" s="135" t="str">
        <f t="shared" si="353"/>
        <v>B</v>
      </c>
      <c r="Y1640" s="39" t="str">
        <f t="shared" si="361"/>
        <v/>
      </c>
      <c r="Z1640" s="39">
        <f t="shared" si="362"/>
        <v>0</v>
      </c>
      <c r="AA1640" s="119"/>
    </row>
    <row r="1641" spans="1:27" x14ac:dyDescent="0.25">
      <c r="A1641" s="34" t="s">
        <v>3535</v>
      </c>
      <c r="B1641" s="36" t="s">
        <v>2098</v>
      </c>
      <c r="C1641" s="166" t="s">
        <v>197</v>
      </c>
      <c r="D1641" s="166">
        <v>202</v>
      </c>
      <c r="E1641" s="166" t="s">
        <v>3608</v>
      </c>
      <c r="F1641" s="167" t="s">
        <v>3608</v>
      </c>
      <c r="G1641" s="36" t="s">
        <v>249</v>
      </c>
      <c r="H1641" s="36" t="s">
        <v>249</v>
      </c>
      <c r="I1641" s="186" t="s">
        <v>197</v>
      </c>
      <c r="J1641" s="168">
        <v>56</v>
      </c>
      <c r="K1641" s="133">
        <v>60</v>
      </c>
      <c r="L1641" s="150">
        <v>525</v>
      </c>
      <c r="M1641" s="133">
        <v>0</v>
      </c>
      <c r="N1641" s="133">
        <v>0</v>
      </c>
      <c r="O1641" s="130">
        <v>535</v>
      </c>
      <c r="P1641" s="37">
        <f t="shared" si="354"/>
        <v>29400</v>
      </c>
      <c r="Q1641" s="38">
        <f t="shared" si="355"/>
        <v>3.4112149532710276</v>
      </c>
      <c r="R1641" s="35">
        <f t="shared" si="356"/>
        <v>0</v>
      </c>
      <c r="S1641" s="35">
        <f t="shared" si="357"/>
        <v>0</v>
      </c>
      <c r="T1641" s="139">
        <f t="shared" si="358"/>
        <v>31500</v>
      </c>
      <c r="U1641" s="35">
        <f t="shared" si="359"/>
        <v>280875</v>
      </c>
      <c r="V1641" s="39" t="str">
        <f t="shared" si="360"/>
        <v>&lt;15 days</v>
      </c>
      <c r="W1641" s="39">
        <f t="shared" si="352"/>
        <v>1</v>
      </c>
      <c r="X1641" s="135" t="str">
        <f t="shared" si="353"/>
        <v>A</v>
      </c>
      <c r="Y1641" s="39">
        <f t="shared" si="361"/>
        <v>7</v>
      </c>
      <c r="Z1641" s="39">
        <f t="shared" si="362"/>
        <v>0</v>
      </c>
      <c r="AA1641" s="119"/>
    </row>
    <row r="1642" spans="1:27" x14ac:dyDescent="0.25">
      <c r="A1642" s="34" t="s">
        <v>3536</v>
      </c>
      <c r="B1642" s="36" t="s">
        <v>2099</v>
      </c>
      <c r="C1642" s="166" t="s">
        <v>243</v>
      </c>
      <c r="D1642" s="166">
        <v>202</v>
      </c>
      <c r="E1642" s="166" t="s">
        <v>3608</v>
      </c>
      <c r="F1642" s="167" t="s">
        <v>3608</v>
      </c>
      <c r="G1642" s="36" t="s">
        <v>244</v>
      </c>
      <c r="H1642" s="36" t="s">
        <v>2370</v>
      </c>
      <c r="I1642" s="186">
        <v>2600</v>
      </c>
      <c r="J1642" s="168">
        <v>134</v>
      </c>
      <c r="K1642" s="133">
        <v>176</v>
      </c>
      <c r="L1642" s="150">
        <v>1.54</v>
      </c>
      <c r="M1642" s="133">
        <v>0</v>
      </c>
      <c r="N1642" s="133">
        <v>44</v>
      </c>
      <c r="O1642" s="130">
        <v>483</v>
      </c>
      <c r="P1642" s="37">
        <f t="shared" si="354"/>
        <v>206.36</v>
      </c>
      <c r="Q1642" s="38">
        <f t="shared" si="355"/>
        <v>42.318840579710148</v>
      </c>
      <c r="R1642" s="35">
        <f t="shared" si="356"/>
        <v>0</v>
      </c>
      <c r="S1642" s="35">
        <f t="shared" si="357"/>
        <v>33.880000000000003</v>
      </c>
      <c r="T1642" s="139">
        <f t="shared" si="358"/>
        <v>271.04000000000002</v>
      </c>
      <c r="U1642" s="35">
        <f t="shared" si="359"/>
        <v>743.82</v>
      </c>
      <c r="V1642" s="39" t="str">
        <f t="shared" si="360"/>
        <v>&lt;90 days</v>
      </c>
      <c r="W1642" s="39">
        <f t="shared" si="352"/>
        <v>3</v>
      </c>
      <c r="X1642" s="135" t="str">
        <f t="shared" si="353"/>
        <v>C</v>
      </c>
      <c r="Y1642" s="39">
        <f t="shared" si="361"/>
        <v>21</v>
      </c>
      <c r="Z1642" s="39">
        <f t="shared" si="362"/>
        <v>68.611873150684943</v>
      </c>
      <c r="AA1642" s="119"/>
    </row>
    <row r="1643" spans="1:27" x14ac:dyDescent="0.25">
      <c r="A1643" s="34" t="s">
        <v>2565</v>
      </c>
      <c r="B1643" s="36" t="s">
        <v>380</v>
      </c>
      <c r="C1643" s="166" t="s">
        <v>197</v>
      </c>
      <c r="D1643" s="166">
        <v>202</v>
      </c>
      <c r="E1643" s="166" t="s">
        <v>3608</v>
      </c>
      <c r="F1643" s="167" t="s">
        <v>3608</v>
      </c>
      <c r="G1643" s="36" t="s">
        <v>249</v>
      </c>
      <c r="H1643" s="36" t="s">
        <v>249</v>
      </c>
      <c r="I1643" s="186" t="s">
        <v>197</v>
      </c>
      <c r="J1643" s="168">
        <v>1</v>
      </c>
      <c r="K1643" s="133">
        <v>0</v>
      </c>
      <c r="L1643" s="150">
        <v>30.24</v>
      </c>
      <c r="M1643" s="133">
        <v>0</v>
      </c>
      <c r="N1643" s="133">
        <v>0</v>
      </c>
      <c r="O1643" s="130">
        <v>866</v>
      </c>
      <c r="P1643" s="37">
        <f t="shared" si="354"/>
        <v>30.24</v>
      </c>
      <c r="Q1643" s="38">
        <f t="shared" si="355"/>
        <v>56.478060046189377</v>
      </c>
      <c r="R1643" s="35">
        <f t="shared" si="356"/>
        <v>0</v>
      </c>
      <c r="S1643" s="35">
        <f t="shared" si="357"/>
        <v>0</v>
      </c>
      <c r="T1643" s="139">
        <f t="shared" si="358"/>
        <v>0</v>
      </c>
      <c r="U1643" s="35">
        <f t="shared" si="359"/>
        <v>26187.84</v>
      </c>
      <c r="V1643" s="39" t="str">
        <f t="shared" si="360"/>
        <v>&lt;90 days</v>
      </c>
      <c r="W1643" s="39">
        <f t="shared" si="352"/>
        <v>2</v>
      </c>
      <c r="X1643" s="135" t="str">
        <f t="shared" si="353"/>
        <v>C</v>
      </c>
      <c r="Y1643" s="39">
        <f t="shared" si="361"/>
        <v>14</v>
      </c>
      <c r="Z1643" s="39">
        <f t="shared" si="362"/>
        <v>15.011034602330813</v>
      </c>
      <c r="AA1643" s="119"/>
    </row>
    <row r="1644" spans="1:27" x14ac:dyDescent="0.25">
      <c r="A1644" s="34" t="s">
        <v>2566</v>
      </c>
      <c r="B1644" s="36" t="s">
        <v>2100</v>
      </c>
      <c r="C1644" s="166" t="s">
        <v>243</v>
      </c>
      <c r="D1644" s="166">
        <v>202</v>
      </c>
      <c r="E1644" s="166" t="s">
        <v>3608</v>
      </c>
      <c r="F1644" s="167" t="s">
        <v>3608</v>
      </c>
      <c r="G1644" s="36" t="s">
        <v>244</v>
      </c>
      <c r="H1644" s="36" t="s">
        <v>2370</v>
      </c>
      <c r="I1644" s="186">
        <v>2600</v>
      </c>
      <c r="J1644" s="168">
        <v>263</v>
      </c>
      <c r="K1644" s="133">
        <v>360</v>
      </c>
      <c r="L1644" s="150">
        <v>8.6</v>
      </c>
      <c r="M1644" s="133">
        <v>0</v>
      </c>
      <c r="N1644" s="133">
        <v>90</v>
      </c>
      <c r="O1644" s="130">
        <v>927</v>
      </c>
      <c r="P1644" s="37">
        <f t="shared" si="354"/>
        <v>2261.7999999999997</v>
      </c>
      <c r="Q1644" s="38">
        <f t="shared" si="355"/>
        <v>0.39374325782092767</v>
      </c>
      <c r="R1644" s="35">
        <f t="shared" si="356"/>
        <v>0</v>
      </c>
      <c r="S1644" s="35">
        <f t="shared" si="357"/>
        <v>387</v>
      </c>
      <c r="T1644" s="139">
        <f t="shared" si="358"/>
        <v>3096</v>
      </c>
      <c r="U1644" s="35">
        <f t="shared" si="359"/>
        <v>7972.2</v>
      </c>
      <c r="V1644" s="39" t="str">
        <f t="shared" si="360"/>
        <v>&lt;15 days</v>
      </c>
      <c r="W1644" s="39">
        <f t="shared" si="352"/>
        <v>3</v>
      </c>
      <c r="X1644" s="135" t="str">
        <f t="shared" si="353"/>
        <v>B</v>
      </c>
      <c r="Y1644" s="39">
        <f t="shared" si="361"/>
        <v>21</v>
      </c>
      <c r="Z1644" s="39">
        <f t="shared" si="362"/>
        <v>0</v>
      </c>
      <c r="AA1644" s="119"/>
    </row>
    <row r="1645" spans="1:27" x14ac:dyDescent="0.25">
      <c r="A1645" s="34" t="s">
        <v>2567</v>
      </c>
      <c r="B1645" s="36" t="s">
        <v>396</v>
      </c>
      <c r="C1645" s="166" t="s">
        <v>197</v>
      </c>
      <c r="D1645" s="166">
        <v>202</v>
      </c>
      <c r="E1645" s="166" t="s">
        <v>3608</v>
      </c>
      <c r="F1645" s="167" t="s">
        <v>3608</v>
      </c>
      <c r="G1645" s="36" t="s">
        <v>249</v>
      </c>
      <c r="H1645" s="36" t="s">
        <v>249</v>
      </c>
      <c r="I1645" s="186" t="s">
        <v>197</v>
      </c>
      <c r="J1645" s="168">
        <v>1</v>
      </c>
      <c r="K1645" s="133">
        <v>0</v>
      </c>
      <c r="L1645" s="150">
        <v>182.4</v>
      </c>
      <c r="M1645" s="133">
        <v>0</v>
      </c>
      <c r="N1645" s="133">
        <v>0</v>
      </c>
      <c r="O1645" s="130">
        <v>821</v>
      </c>
      <c r="P1645" s="37">
        <f t="shared" si="354"/>
        <v>182.4</v>
      </c>
      <c r="Q1645" s="38">
        <f t="shared" si="355"/>
        <v>116.92448233861144</v>
      </c>
      <c r="R1645" s="35">
        <f t="shared" si="356"/>
        <v>0</v>
      </c>
      <c r="S1645" s="35">
        <f t="shared" si="357"/>
        <v>0</v>
      </c>
      <c r="T1645" s="139">
        <f t="shared" si="358"/>
        <v>0</v>
      </c>
      <c r="U1645" s="35">
        <f t="shared" si="359"/>
        <v>149750.39999999999</v>
      </c>
      <c r="V1645" s="39" t="str">
        <f t="shared" si="360"/>
        <v>&gt;90 days</v>
      </c>
      <c r="W1645" s="39">
        <f t="shared" si="352"/>
        <v>2</v>
      </c>
      <c r="X1645" s="135" t="str">
        <f t="shared" si="353"/>
        <v>C</v>
      </c>
      <c r="Y1645" s="39">
        <f t="shared" si="361"/>
        <v>14</v>
      </c>
      <c r="Z1645" s="39">
        <f t="shared" si="362"/>
        <v>105.96977325902392</v>
      </c>
      <c r="AA1645" s="119"/>
    </row>
    <row r="1646" spans="1:27" x14ac:dyDescent="0.25">
      <c r="A1646" s="34" t="s">
        <v>2568</v>
      </c>
      <c r="B1646" s="36" t="s">
        <v>2101</v>
      </c>
      <c r="C1646" s="166" t="s">
        <v>197</v>
      </c>
      <c r="D1646" s="166">
        <v>202</v>
      </c>
      <c r="E1646" s="166" t="s">
        <v>3608</v>
      </c>
      <c r="F1646" s="167" t="s">
        <v>3608</v>
      </c>
      <c r="G1646" s="36" t="s">
        <v>249</v>
      </c>
      <c r="H1646" s="36" t="s">
        <v>249</v>
      </c>
      <c r="I1646" s="186" t="s">
        <v>197</v>
      </c>
      <c r="J1646" s="168">
        <v>1</v>
      </c>
      <c r="K1646" s="133">
        <v>0</v>
      </c>
      <c r="L1646" s="150">
        <v>3.9</v>
      </c>
      <c r="M1646" s="133">
        <v>0</v>
      </c>
      <c r="N1646" s="133">
        <v>0</v>
      </c>
      <c r="O1646" s="130">
        <v>820</v>
      </c>
      <c r="P1646" s="37">
        <f t="shared" si="354"/>
        <v>3.9</v>
      </c>
      <c r="Q1646" s="38">
        <f t="shared" si="355"/>
        <v>0.4451219512195122</v>
      </c>
      <c r="R1646" s="35">
        <f t="shared" si="356"/>
        <v>0</v>
      </c>
      <c r="S1646" s="35">
        <f t="shared" si="357"/>
        <v>0</v>
      </c>
      <c r="T1646" s="139">
        <f t="shared" si="358"/>
        <v>0</v>
      </c>
      <c r="U1646" s="35">
        <f t="shared" si="359"/>
        <v>3198</v>
      </c>
      <c r="V1646" s="39" t="str">
        <f t="shared" si="360"/>
        <v>&lt;15 days</v>
      </c>
      <c r="W1646" s="39">
        <f t="shared" si="352"/>
        <v>3</v>
      </c>
      <c r="X1646" s="135" t="str">
        <f t="shared" si="353"/>
        <v>C</v>
      </c>
      <c r="Y1646" s="39">
        <f t="shared" si="361"/>
        <v>21</v>
      </c>
      <c r="Z1646" s="39">
        <f t="shared" si="362"/>
        <v>0</v>
      </c>
      <c r="AA1646" s="119"/>
    </row>
    <row r="1647" spans="1:27" x14ac:dyDescent="0.25">
      <c r="A1647" s="34" t="s">
        <v>2569</v>
      </c>
      <c r="B1647" s="36" t="s">
        <v>2102</v>
      </c>
      <c r="C1647" s="166" t="s">
        <v>257</v>
      </c>
      <c r="D1647" s="166">
        <v>202</v>
      </c>
      <c r="E1647" s="166" t="s">
        <v>3608</v>
      </c>
      <c r="F1647" s="167" t="s">
        <v>3608</v>
      </c>
      <c r="G1647" s="36" t="s">
        <v>165</v>
      </c>
      <c r="H1647" s="36" t="s">
        <v>235</v>
      </c>
      <c r="I1647" s="186">
        <v>2100</v>
      </c>
      <c r="J1647" s="168">
        <v>177</v>
      </c>
      <c r="K1647" s="133">
        <v>0</v>
      </c>
      <c r="L1647" s="150">
        <v>2</v>
      </c>
      <c r="M1647" s="133">
        <v>0</v>
      </c>
      <c r="N1647" s="133">
        <v>0</v>
      </c>
      <c r="O1647" s="130">
        <v>793</v>
      </c>
      <c r="P1647" s="37">
        <f t="shared" si="354"/>
        <v>354</v>
      </c>
      <c r="Q1647" s="38">
        <f t="shared" si="355"/>
        <v>0.46027742749054223</v>
      </c>
      <c r="R1647" s="35">
        <f t="shared" si="356"/>
        <v>0</v>
      </c>
      <c r="S1647" s="35">
        <f t="shared" si="357"/>
        <v>0</v>
      </c>
      <c r="T1647" s="139">
        <f t="shared" si="358"/>
        <v>0</v>
      </c>
      <c r="U1647" s="35">
        <f t="shared" si="359"/>
        <v>1586</v>
      </c>
      <c r="V1647" s="39" t="str">
        <f t="shared" si="360"/>
        <v>Order specific</v>
      </c>
      <c r="W1647" s="39" t="str">
        <f t="shared" si="352"/>
        <v>Order specific</v>
      </c>
      <c r="X1647" s="135" t="str">
        <f t="shared" si="353"/>
        <v>C</v>
      </c>
      <c r="Y1647" s="39" t="str">
        <f t="shared" si="361"/>
        <v/>
      </c>
      <c r="Z1647" s="39">
        <f t="shared" si="362"/>
        <v>0</v>
      </c>
      <c r="AA1647" s="119"/>
    </row>
    <row r="1648" spans="1:27" x14ac:dyDescent="0.25">
      <c r="A1648" s="34" t="s">
        <v>2570</v>
      </c>
      <c r="B1648" s="36" t="s">
        <v>2103</v>
      </c>
      <c r="C1648" s="166" t="s">
        <v>257</v>
      </c>
      <c r="D1648" s="166">
        <v>213</v>
      </c>
      <c r="E1648" s="166" t="s">
        <v>3608</v>
      </c>
      <c r="F1648" s="167" t="s">
        <v>3608</v>
      </c>
      <c r="G1648" s="36" t="s">
        <v>165</v>
      </c>
      <c r="H1648" s="36" t="s">
        <v>235</v>
      </c>
      <c r="I1648" s="186">
        <v>2100</v>
      </c>
      <c r="J1648" s="168">
        <v>545</v>
      </c>
      <c r="K1648" s="133">
        <v>0</v>
      </c>
      <c r="L1648" s="150">
        <v>122.77</v>
      </c>
      <c r="M1648" s="133">
        <v>0</v>
      </c>
      <c r="N1648" s="133">
        <v>0</v>
      </c>
      <c r="O1648" s="130">
        <v>1608</v>
      </c>
      <c r="P1648" s="37">
        <f t="shared" si="354"/>
        <v>66909.649999999994</v>
      </c>
      <c r="Q1648" s="38">
        <f t="shared" si="355"/>
        <v>40.177238805970148</v>
      </c>
      <c r="R1648" s="35">
        <f t="shared" si="356"/>
        <v>0</v>
      </c>
      <c r="S1648" s="35">
        <f t="shared" si="357"/>
        <v>0</v>
      </c>
      <c r="T1648" s="139">
        <f t="shared" si="358"/>
        <v>0</v>
      </c>
      <c r="U1648" s="35">
        <f t="shared" si="359"/>
        <v>197414.16</v>
      </c>
      <c r="V1648" s="39" t="str">
        <f t="shared" si="360"/>
        <v>Order specific</v>
      </c>
      <c r="W1648" s="39" t="str">
        <f t="shared" si="352"/>
        <v>Order specific</v>
      </c>
      <c r="X1648" s="135" t="str">
        <f t="shared" si="353"/>
        <v>A</v>
      </c>
      <c r="Y1648" s="39" t="str">
        <f t="shared" si="361"/>
        <v/>
      </c>
      <c r="Z1648" s="39">
        <f t="shared" si="362"/>
        <v>0</v>
      </c>
      <c r="AA1648" s="119"/>
    </row>
    <row r="1649" spans="1:27" x14ac:dyDescent="0.25">
      <c r="A1649" s="34" t="s">
        <v>2571</v>
      </c>
      <c r="B1649" s="36" t="s">
        <v>2104</v>
      </c>
      <c r="C1649" s="166" t="s">
        <v>419</v>
      </c>
      <c r="D1649" s="166">
        <v>213</v>
      </c>
      <c r="E1649" s="166" t="s">
        <v>3608</v>
      </c>
      <c r="F1649" s="167" t="s">
        <v>3608</v>
      </c>
      <c r="G1649" s="36" t="s">
        <v>165</v>
      </c>
      <c r="H1649" s="36" t="s">
        <v>235</v>
      </c>
      <c r="I1649" s="186">
        <v>2100</v>
      </c>
      <c r="J1649" s="168">
        <v>1139</v>
      </c>
      <c r="K1649" s="133">
        <v>0</v>
      </c>
      <c r="L1649" s="150">
        <v>104.65</v>
      </c>
      <c r="M1649" s="133">
        <v>0</v>
      </c>
      <c r="N1649" s="133">
        <v>0</v>
      </c>
      <c r="O1649" s="130">
        <v>2584</v>
      </c>
      <c r="P1649" s="37">
        <f t="shared" si="354"/>
        <v>119196.35</v>
      </c>
      <c r="Q1649" s="38">
        <f t="shared" si="355"/>
        <v>76.983359133126939</v>
      </c>
      <c r="R1649" s="35">
        <f t="shared" si="356"/>
        <v>0</v>
      </c>
      <c r="S1649" s="35">
        <f t="shared" si="357"/>
        <v>0</v>
      </c>
      <c r="T1649" s="139">
        <f t="shared" si="358"/>
        <v>0</v>
      </c>
      <c r="U1649" s="35">
        <f t="shared" si="359"/>
        <v>270415.60000000003</v>
      </c>
      <c r="V1649" s="39" t="str">
        <f t="shared" si="360"/>
        <v>Order specific</v>
      </c>
      <c r="W1649" s="39" t="str">
        <f t="shared" si="352"/>
        <v>Order specific</v>
      </c>
      <c r="X1649" s="135" t="str">
        <f t="shared" si="353"/>
        <v>A</v>
      </c>
      <c r="Y1649" s="39" t="str">
        <f t="shared" si="361"/>
        <v/>
      </c>
      <c r="Z1649" s="39">
        <f t="shared" si="362"/>
        <v>0</v>
      </c>
      <c r="AA1649" s="119"/>
    </row>
    <row r="1650" spans="1:27" x14ac:dyDescent="0.25">
      <c r="A1650" s="34" t="s">
        <v>3537</v>
      </c>
      <c r="B1650" s="36" t="s">
        <v>2105</v>
      </c>
      <c r="C1650" s="166" t="s">
        <v>257</v>
      </c>
      <c r="D1650" s="166">
        <v>202</v>
      </c>
      <c r="E1650" s="166" t="s">
        <v>3608</v>
      </c>
      <c r="F1650" s="167" t="s">
        <v>3608</v>
      </c>
      <c r="G1650" s="36" t="s">
        <v>165</v>
      </c>
      <c r="H1650" s="36" t="s">
        <v>235</v>
      </c>
      <c r="I1650" s="186">
        <v>2100</v>
      </c>
      <c r="J1650" s="168">
        <v>207</v>
      </c>
      <c r="K1650" s="133">
        <v>0</v>
      </c>
      <c r="L1650" s="150">
        <v>183.48</v>
      </c>
      <c r="M1650" s="133">
        <v>0</v>
      </c>
      <c r="N1650" s="133">
        <v>0</v>
      </c>
      <c r="O1650" s="130">
        <v>783.28599999999994</v>
      </c>
      <c r="P1650" s="37">
        <f t="shared" si="354"/>
        <v>37980.36</v>
      </c>
      <c r="Q1650" s="38">
        <f t="shared" si="355"/>
        <v>530.75760322538645</v>
      </c>
      <c r="R1650" s="35">
        <f t="shared" si="356"/>
        <v>0</v>
      </c>
      <c r="S1650" s="35">
        <f t="shared" si="357"/>
        <v>0</v>
      </c>
      <c r="T1650" s="139">
        <f t="shared" si="358"/>
        <v>0</v>
      </c>
      <c r="U1650" s="35">
        <f t="shared" si="359"/>
        <v>143717.31527999998</v>
      </c>
      <c r="V1650" s="39" t="str">
        <f t="shared" si="360"/>
        <v>Order specific</v>
      </c>
      <c r="W1650" s="39" t="str">
        <f t="shared" si="352"/>
        <v>Order specific</v>
      </c>
      <c r="X1650" s="135" t="str">
        <f t="shared" si="353"/>
        <v>A</v>
      </c>
      <c r="Y1650" s="39" t="str">
        <f t="shared" si="361"/>
        <v/>
      </c>
      <c r="Z1650" s="39">
        <f t="shared" si="362"/>
        <v>0</v>
      </c>
      <c r="AA1650" s="119"/>
    </row>
    <row r="1651" spans="1:27" x14ac:dyDescent="0.25">
      <c r="A1651" s="34" t="s">
        <v>2572</v>
      </c>
      <c r="B1651" s="36" t="s">
        <v>2106</v>
      </c>
      <c r="C1651" s="166" t="s">
        <v>257</v>
      </c>
      <c r="D1651" s="166">
        <v>202</v>
      </c>
      <c r="E1651" s="166" t="s">
        <v>3608</v>
      </c>
      <c r="F1651" s="167" t="s">
        <v>3608</v>
      </c>
      <c r="G1651" s="36" t="s">
        <v>165</v>
      </c>
      <c r="H1651" s="36" t="s">
        <v>235</v>
      </c>
      <c r="I1651" s="186">
        <v>2100</v>
      </c>
      <c r="J1651" s="168">
        <v>207</v>
      </c>
      <c r="K1651" s="133">
        <v>0</v>
      </c>
      <c r="L1651" s="150">
        <v>4.8600000000000003</v>
      </c>
      <c r="M1651" s="133">
        <v>0</v>
      </c>
      <c r="N1651" s="133">
        <v>0</v>
      </c>
      <c r="O1651" s="130">
        <v>796</v>
      </c>
      <c r="P1651" s="37">
        <f t="shared" si="354"/>
        <v>1006.0200000000001</v>
      </c>
      <c r="Q1651" s="38">
        <f t="shared" si="355"/>
        <v>94.918341708542712</v>
      </c>
      <c r="R1651" s="35">
        <f t="shared" si="356"/>
        <v>0</v>
      </c>
      <c r="S1651" s="35">
        <f t="shared" si="357"/>
        <v>0</v>
      </c>
      <c r="T1651" s="139">
        <f t="shared" si="358"/>
        <v>0</v>
      </c>
      <c r="U1651" s="35">
        <f t="shared" si="359"/>
        <v>3868.5600000000004</v>
      </c>
      <c r="V1651" s="39" t="str">
        <f t="shared" si="360"/>
        <v>Order specific</v>
      </c>
      <c r="W1651" s="39" t="str">
        <f t="shared" si="352"/>
        <v>Order specific</v>
      </c>
      <c r="X1651" s="135" t="str">
        <f t="shared" si="353"/>
        <v>B</v>
      </c>
      <c r="Y1651" s="39" t="str">
        <f t="shared" si="361"/>
        <v/>
      </c>
      <c r="Z1651" s="39">
        <f t="shared" si="362"/>
        <v>0</v>
      </c>
      <c r="AA1651" s="119"/>
    </row>
    <row r="1652" spans="1:27" x14ac:dyDescent="0.25">
      <c r="A1652" s="34" t="s">
        <v>3538</v>
      </c>
      <c r="B1652" s="36" t="s">
        <v>2107</v>
      </c>
      <c r="C1652" s="166" t="s">
        <v>197</v>
      </c>
      <c r="D1652" s="166">
        <v>202</v>
      </c>
      <c r="E1652" s="166" t="s">
        <v>3608</v>
      </c>
      <c r="F1652" s="167" t="s">
        <v>3608</v>
      </c>
      <c r="G1652" s="36" t="s">
        <v>249</v>
      </c>
      <c r="H1652" s="36" t="s">
        <v>249</v>
      </c>
      <c r="I1652" s="186" t="s">
        <v>197</v>
      </c>
      <c r="J1652" s="168">
        <v>2</v>
      </c>
      <c r="K1652" s="133">
        <v>0</v>
      </c>
      <c r="L1652" s="150">
        <v>6.27</v>
      </c>
      <c r="M1652" s="133">
        <v>0</v>
      </c>
      <c r="N1652" s="133">
        <v>0</v>
      </c>
      <c r="O1652" s="130">
        <v>22</v>
      </c>
      <c r="P1652" s="37">
        <f t="shared" si="354"/>
        <v>12.54</v>
      </c>
      <c r="Q1652" s="38">
        <f t="shared" si="355"/>
        <v>3434.3181818181815</v>
      </c>
      <c r="R1652" s="35">
        <f t="shared" si="356"/>
        <v>0</v>
      </c>
      <c r="S1652" s="35">
        <f t="shared" si="357"/>
        <v>0</v>
      </c>
      <c r="T1652" s="139">
        <f t="shared" si="358"/>
        <v>0</v>
      </c>
      <c r="U1652" s="35">
        <f t="shared" si="359"/>
        <v>137.94</v>
      </c>
      <c r="V1652" s="39" t="str">
        <f t="shared" si="360"/>
        <v>&gt;90 days</v>
      </c>
      <c r="W1652" s="39">
        <f t="shared" si="352"/>
        <v>3</v>
      </c>
      <c r="X1652" s="135" t="str">
        <f t="shared" si="353"/>
        <v>C</v>
      </c>
      <c r="Y1652" s="39">
        <f t="shared" si="361"/>
        <v>21</v>
      </c>
      <c r="Z1652" s="39">
        <f t="shared" si="362"/>
        <v>8.2257918761167357</v>
      </c>
      <c r="AA1652" s="119"/>
    </row>
    <row r="1653" spans="1:27" x14ac:dyDescent="0.25">
      <c r="A1653" s="34" t="s">
        <v>2573</v>
      </c>
      <c r="B1653" s="36" t="s">
        <v>360</v>
      </c>
      <c r="C1653" s="166" t="s">
        <v>197</v>
      </c>
      <c r="D1653" s="166">
        <v>202</v>
      </c>
      <c r="E1653" s="166" t="s">
        <v>3608</v>
      </c>
      <c r="F1653" s="167" t="s">
        <v>3608</v>
      </c>
      <c r="G1653" s="36" t="s">
        <v>249</v>
      </c>
      <c r="H1653" s="36" t="s">
        <v>249</v>
      </c>
      <c r="I1653" s="186" t="s">
        <v>197</v>
      </c>
      <c r="J1653" s="168">
        <v>2</v>
      </c>
      <c r="K1653" s="133">
        <v>0</v>
      </c>
      <c r="L1653" s="150">
        <v>60</v>
      </c>
      <c r="M1653" s="133">
        <v>0</v>
      </c>
      <c r="N1653" s="133">
        <v>0</v>
      </c>
      <c r="O1653" s="130">
        <v>0</v>
      </c>
      <c r="P1653" s="37">
        <f t="shared" si="354"/>
        <v>120</v>
      </c>
      <c r="Q1653" s="38" t="str">
        <f t="shared" si="355"/>
        <v/>
      </c>
      <c r="R1653" s="35">
        <f t="shared" si="356"/>
        <v>0</v>
      </c>
      <c r="S1653" s="35">
        <f t="shared" si="357"/>
        <v>0</v>
      </c>
      <c r="T1653" s="139">
        <f t="shared" si="358"/>
        <v>0</v>
      </c>
      <c r="U1653" s="35">
        <f t="shared" si="359"/>
        <v>0</v>
      </c>
      <c r="V1653" s="39" t="str">
        <f t="shared" si="360"/>
        <v>&gt;90 days</v>
      </c>
      <c r="W1653" s="39">
        <f t="shared" si="352"/>
        <v>4</v>
      </c>
      <c r="X1653" s="135" t="str">
        <f t="shared" si="353"/>
        <v>C</v>
      </c>
      <c r="Y1653" s="39">
        <f t="shared" si="361"/>
        <v>0</v>
      </c>
      <c r="Z1653" s="39">
        <f t="shared" si="362"/>
        <v>79.2</v>
      </c>
      <c r="AA1653" s="119"/>
    </row>
    <row r="1654" spans="1:27" x14ac:dyDescent="0.25">
      <c r="A1654" s="34" t="s">
        <v>2574</v>
      </c>
      <c r="B1654" s="36" t="s">
        <v>780</v>
      </c>
      <c r="C1654" s="166" t="s">
        <v>243</v>
      </c>
      <c r="D1654" s="166">
        <v>202</v>
      </c>
      <c r="E1654" s="166" t="s">
        <v>3608</v>
      </c>
      <c r="F1654" s="167" t="s">
        <v>3608</v>
      </c>
      <c r="G1654" s="36" t="s">
        <v>244</v>
      </c>
      <c r="H1654" s="36" t="s">
        <v>2370</v>
      </c>
      <c r="I1654" s="186">
        <v>2600</v>
      </c>
      <c r="J1654" s="168">
        <v>547</v>
      </c>
      <c r="K1654" s="133">
        <v>576</v>
      </c>
      <c r="L1654" s="150">
        <v>1.8</v>
      </c>
      <c r="M1654" s="133">
        <v>0</v>
      </c>
      <c r="N1654" s="133">
        <v>144</v>
      </c>
      <c r="O1654" s="130">
        <v>264</v>
      </c>
      <c r="P1654" s="37">
        <f t="shared" si="354"/>
        <v>984.6</v>
      </c>
      <c r="Q1654" s="38">
        <f t="shared" si="355"/>
        <v>2.7651515151515151</v>
      </c>
      <c r="R1654" s="35">
        <f t="shared" si="356"/>
        <v>0</v>
      </c>
      <c r="S1654" s="35">
        <f t="shared" si="357"/>
        <v>129.6</v>
      </c>
      <c r="T1654" s="139">
        <f t="shared" si="358"/>
        <v>1036.8</v>
      </c>
      <c r="U1654" s="35">
        <f t="shared" si="359"/>
        <v>475.2</v>
      </c>
      <c r="V1654" s="39" t="str">
        <f t="shared" si="360"/>
        <v>&lt;15 days</v>
      </c>
      <c r="W1654" s="39">
        <f t="shared" si="352"/>
        <v>3</v>
      </c>
      <c r="X1654" s="135" t="str">
        <f t="shared" si="353"/>
        <v>B</v>
      </c>
      <c r="Y1654" s="39">
        <f t="shared" si="361"/>
        <v>21</v>
      </c>
      <c r="Z1654" s="39">
        <f t="shared" si="362"/>
        <v>0</v>
      </c>
      <c r="AA1654" s="119"/>
    </row>
    <row r="1655" spans="1:27" x14ac:dyDescent="0.25">
      <c r="A1655" s="34" t="s">
        <v>3539</v>
      </c>
      <c r="B1655" s="36" t="s">
        <v>691</v>
      </c>
      <c r="C1655" s="166" t="s">
        <v>243</v>
      </c>
      <c r="D1655" s="166">
        <v>202</v>
      </c>
      <c r="E1655" s="166" t="s">
        <v>3608</v>
      </c>
      <c r="F1655" s="167" t="s">
        <v>3608</v>
      </c>
      <c r="G1655" s="36" t="s">
        <v>244</v>
      </c>
      <c r="H1655" s="36" t="s">
        <v>2370</v>
      </c>
      <c r="I1655" s="186">
        <v>2600</v>
      </c>
      <c r="J1655" s="168">
        <v>41</v>
      </c>
      <c r="K1655" s="133">
        <v>0</v>
      </c>
      <c r="L1655" s="150">
        <v>1.83</v>
      </c>
      <c r="M1655" s="133">
        <v>0</v>
      </c>
      <c r="N1655" s="133">
        <v>12</v>
      </c>
      <c r="O1655" s="130">
        <v>22</v>
      </c>
      <c r="P1655" s="37">
        <f t="shared" si="354"/>
        <v>75.03</v>
      </c>
      <c r="Q1655" s="38">
        <f t="shared" si="355"/>
        <v>9075.2272727272721</v>
      </c>
      <c r="R1655" s="35">
        <f t="shared" si="356"/>
        <v>0</v>
      </c>
      <c r="S1655" s="35">
        <f t="shared" si="357"/>
        <v>10.98</v>
      </c>
      <c r="T1655" s="139">
        <f t="shared" si="358"/>
        <v>0</v>
      </c>
      <c r="U1655" s="35">
        <f t="shared" si="359"/>
        <v>40.260000000000005</v>
      </c>
      <c r="V1655" s="39" t="str">
        <f t="shared" si="360"/>
        <v>&gt;90 days</v>
      </c>
      <c r="W1655" s="39">
        <f t="shared" si="352"/>
        <v>3</v>
      </c>
      <c r="X1655" s="135" t="str">
        <f t="shared" si="353"/>
        <v>C</v>
      </c>
      <c r="Y1655" s="39">
        <f t="shared" si="361"/>
        <v>21</v>
      </c>
      <c r="Z1655" s="39">
        <f t="shared" si="362"/>
        <v>49.405211597004836</v>
      </c>
      <c r="AA1655" s="119"/>
    </row>
    <row r="1656" spans="1:27" x14ac:dyDescent="0.25">
      <c r="A1656" s="34" t="s">
        <v>2575</v>
      </c>
      <c r="B1656" s="36" t="s">
        <v>1066</v>
      </c>
      <c r="C1656" s="166" t="s">
        <v>243</v>
      </c>
      <c r="D1656" s="166">
        <v>212</v>
      </c>
      <c r="E1656" s="166" t="s">
        <v>3608</v>
      </c>
      <c r="F1656" s="167" t="s">
        <v>3608</v>
      </c>
      <c r="G1656" s="36" t="s">
        <v>244</v>
      </c>
      <c r="H1656" s="36" t="s">
        <v>2370</v>
      </c>
      <c r="I1656" s="186">
        <v>2600</v>
      </c>
      <c r="J1656" s="168">
        <v>175</v>
      </c>
      <c r="K1656" s="133">
        <v>160</v>
      </c>
      <c r="L1656" s="150">
        <v>1.25</v>
      </c>
      <c r="M1656" s="133">
        <v>0</v>
      </c>
      <c r="N1656" s="133">
        <v>80</v>
      </c>
      <c r="O1656" s="130">
        <v>384</v>
      </c>
      <c r="P1656" s="37">
        <f t="shared" si="354"/>
        <v>218.75</v>
      </c>
      <c r="Q1656" s="38">
        <f t="shared" si="355"/>
        <v>38.971354166666664</v>
      </c>
      <c r="R1656" s="35">
        <f t="shared" si="356"/>
        <v>0</v>
      </c>
      <c r="S1656" s="35">
        <f t="shared" si="357"/>
        <v>50</v>
      </c>
      <c r="T1656" s="139">
        <f t="shared" si="358"/>
        <v>200</v>
      </c>
      <c r="U1656" s="35">
        <f t="shared" si="359"/>
        <v>480</v>
      </c>
      <c r="V1656" s="39" t="str">
        <f t="shared" si="360"/>
        <v>&lt;90 days</v>
      </c>
      <c r="W1656" s="39">
        <f t="shared" si="352"/>
        <v>3</v>
      </c>
      <c r="X1656" s="135" t="str">
        <f t="shared" si="353"/>
        <v>C</v>
      </c>
      <c r="Y1656" s="39">
        <f t="shared" si="361"/>
        <v>21</v>
      </c>
      <c r="Z1656" s="39">
        <f t="shared" si="362"/>
        <v>66.577472435683262</v>
      </c>
      <c r="AA1656" s="119"/>
    </row>
    <row r="1657" spans="1:27" x14ac:dyDescent="0.25">
      <c r="A1657" s="34" t="s">
        <v>2576</v>
      </c>
      <c r="B1657" s="36" t="s">
        <v>2108</v>
      </c>
      <c r="C1657" s="166" t="s">
        <v>197</v>
      </c>
      <c r="D1657" s="166">
        <v>202</v>
      </c>
      <c r="E1657" s="166" t="s">
        <v>3608</v>
      </c>
      <c r="F1657" s="167" t="s">
        <v>3608</v>
      </c>
      <c r="G1657" s="36" t="s">
        <v>249</v>
      </c>
      <c r="H1657" s="36" t="s">
        <v>249</v>
      </c>
      <c r="I1657" s="186" t="s">
        <v>197</v>
      </c>
      <c r="J1657" s="168">
        <v>1</v>
      </c>
      <c r="K1657" s="133">
        <v>0</v>
      </c>
      <c r="L1657" s="150">
        <v>119.4</v>
      </c>
      <c r="M1657" s="133">
        <v>0</v>
      </c>
      <c r="N1657" s="133">
        <v>0</v>
      </c>
      <c r="O1657" s="130">
        <v>693</v>
      </c>
      <c r="P1657" s="37">
        <f t="shared" si="354"/>
        <v>119.4</v>
      </c>
      <c r="Q1657" s="38">
        <f t="shared" si="355"/>
        <v>92.171717171717177</v>
      </c>
      <c r="R1657" s="35">
        <f t="shared" si="356"/>
        <v>0</v>
      </c>
      <c r="S1657" s="35">
        <f t="shared" si="357"/>
        <v>0</v>
      </c>
      <c r="T1657" s="139">
        <f t="shared" si="358"/>
        <v>0</v>
      </c>
      <c r="U1657" s="35">
        <f t="shared" si="359"/>
        <v>82744.2</v>
      </c>
      <c r="V1657" s="39" t="str">
        <f t="shared" si="360"/>
        <v>&gt;90 days</v>
      </c>
      <c r="W1657" s="39">
        <f t="shared" si="352"/>
        <v>2</v>
      </c>
      <c r="X1657" s="135" t="str">
        <f t="shared" si="353"/>
        <v>C</v>
      </c>
      <c r="Y1657" s="39">
        <f t="shared" si="361"/>
        <v>14</v>
      </c>
      <c r="Z1657" s="39">
        <f t="shared" si="362"/>
        <v>66.834428054794529</v>
      </c>
      <c r="AA1657" s="119"/>
    </row>
    <row r="1658" spans="1:27" x14ac:dyDescent="0.25">
      <c r="A1658" s="34" t="s">
        <v>2577</v>
      </c>
      <c r="B1658" s="36" t="s">
        <v>2108</v>
      </c>
      <c r="C1658" s="166" t="s">
        <v>197</v>
      </c>
      <c r="D1658" s="166">
        <v>202</v>
      </c>
      <c r="E1658" s="166" t="s">
        <v>3608</v>
      </c>
      <c r="F1658" s="167" t="s">
        <v>3608</v>
      </c>
      <c r="G1658" s="36" t="s">
        <v>249</v>
      </c>
      <c r="H1658" s="36" t="s">
        <v>249</v>
      </c>
      <c r="I1658" s="186" t="s">
        <v>197</v>
      </c>
      <c r="J1658" s="168">
        <v>1</v>
      </c>
      <c r="K1658" s="133">
        <v>0</v>
      </c>
      <c r="L1658" s="150">
        <v>113.3</v>
      </c>
      <c r="M1658" s="133">
        <v>0</v>
      </c>
      <c r="N1658" s="133">
        <v>0</v>
      </c>
      <c r="O1658" s="130">
        <v>695</v>
      </c>
      <c r="P1658" s="37">
        <f t="shared" si="354"/>
        <v>113.3</v>
      </c>
      <c r="Q1658" s="38">
        <f t="shared" si="355"/>
        <v>0.52517985611510798</v>
      </c>
      <c r="R1658" s="35">
        <f t="shared" si="356"/>
        <v>0</v>
      </c>
      <c r="S1658" s="35">
        <f t="shared" si="357"/>
        <v>0</v>
      </c>
      <c r="T1658" s="139">
        <f t="shared" si="358"/>
        <v>0</v>
      </c>
      <c r="U1658" s="35">
        <f t="shared" si="359"/>
        <v>78743.5</v>
      </c>
      <c r="V1658" s="39" t="str">
        <f t="shared" si="360"/>
        <v>&lt;15 days</v>
      </c>
      <c r="W1658" s="39">
        <f t="shared" si="352"/>
        <v>2</v>
      </c>
      <c r="X1658" s="135" t="str">
        <f t="shared" si="353"/>
        <v>C</v>
      </c>
      <c r="Y1658" s="39">
        <f t="shared" si="361"/>
        <v>14</v>
      </c>
      <c r="Z1658" s="39">
        <f t="shared" si="362"/>
        <v>0</v>
      </c>
      <c r="AA1658" s="119"/>
    </row>
    <row r="1659" spans="1:27" x14ac:dyDescent="0.25">
      <c r="A1659" s="34" t="s">
        <v>2578</v>
      </c>
      <c r="B1659" s="36" t="s">
        <v>2109</v>
      </c>
      <c r="C1659" s="166" t="s">
        <v>243</v>
      </c>
      <c r="D1659" s="166">
        <v>212</v>
      </c>
      <c r="E1659" s="166" t="s">
        <v>3608</v>
      </c>
      <c r="F1659" s="167" t="s">
        <v>3608</v>
      </c>
      <c r="G1659" s="36" t="s">
        <v>244</v>
      </c>
      <c r="H1659" s="36" t="s">
        <v>2370</v>
      </c>
      <c r="I1659" s="186">
        <v>2600</v>
      </c>
      <c r="J1659" s="168">
        <v>328</v>
      </c>
      <c r="K1659" s="133">
        <v>180</v>
      </c>
      <c r="L1659" s="150">
        <v>0.75</v>
      </c>
      <c r="M1659" s="133">
        <v>0</v>
      </c>
      <c r="N1659" s="133">
        <v>90</v>
      </c>
      <c r="O1659" s="130">
        <v>1440</v>
      </c>
      <c r="P1659" s="37">
        <f t="shared" ref="P1659:P1722" si="363">+L1659*J1659</f>
        <v>246</v>
      </c>
      <c r="Q1659" s="38">
        <f t="shared" ref="Q1659:Q1722" si="364">+IF(O1659=0,"",J1658/O1659*365)</f>
        <v>0.25347222222222221</v>
      </c>
      <c r="R1659" s="35">
        <f t="shared" ref="R1659:R1722" si="365">+L1659*M1659</f>
        <v>0</v>
      </c>
      <c r="S1659" s="35">
        <f t="shared" ref="S1659:S1722" si="366">+L1659*N1659/2</f>
        <v>33.75</v>
      </c>
      <c r="T1659" s="139">
        <f t="shared" ref="T1659:T1722" si="367">+L1659*K1659</f>
        <v>135</v>
      </c>
      <c r="U1659" s="35">
        <f t="shared" ref="U1659:U1722" si="368">+L1659*O1659</f>
        <v>1080</v>
      </c>
      <c r="V1659" s="39" t="str">
        <f t="shared" ref="V1659:V1722" si="369">IF(G1659="Order specific",G1659,IF(O1659="","Not moving",IF(Q1659&lt;15,"&lt;15 days",IF(Q1659&lt;30,"&lt;30 days",IF(Q1659&lt;90,"&lt;90 days","&gt;90 days")))))</f>
        <v>&lt;15 days</v>
      </c>
      <c r="W1659" s="39">
        <f t="shared" si="352"/>
        <v>3</v>
      </c>
      <c r="X1659" s="135" t="str">
        <f t="shared" si="353"/>
        <v>C</v>
      </c>
      <c r="Y1659" s="39">
        <f t="shared" ref="Y1659:Y1722" si="370">+IF(W1659="Order Specific","",IF(W1659=4,0,W1659*7+IF(I1659="Imported",14,0)))</f>
        <v>21</v>
      </c>
      <c r="Z1659" s="39">
        <f t="shared" ref="Z1659:Z1722" si="371">(IF(Y1659="",0,IF(Y1659=0,P1659,P1659-IF(Q1659&gt;Y1659,P1659/Q1659*Y1659,P1659))))*66%</f>
        <v>0</v>
      </c>
    </row>
    <row r="1660" spans="1:27" x14ac:dyDescent="0.25">
      <c r="A1660" s="34" t="s">
        <v>3540</v>
      </c>
      <c r="B1660" s="36" t="s">
        <v>2110</v>
      </c>
      <c r="C1660" s="166" t="s">
        <v>197</v>
      </c>
      <c r="D1660" s="166">
        <v>202</v>
      </c>
      <c r="E1660" s="166" t="s">
        <v>3608</v>
      </c>
      <c r="F1660" s="167" t="s">
        <v>3608</v>
      </c>
      <c r="G1660" s="36" t="s">
        <v>249</v>
      </c>
      <c r="H1660" s="36" t="s">
        <v>249</v>
      </c>
      <c r="I1660" s="186" t="s">
        <v>197</v>
      </c>
      <c r="J1660" s="168">
        <v>7</v>
      </c>
      <c r="K1660" s="133">
        <v>0</v>
      </c>
      <c r="L1660" s="150">
        <v>24.6</v>
      </c>
      <c r="M1660" s="133">
        <v>0</v>
      </c>
      <c r="N1660" s="133">
        <v>0</v>
      </c>
      <c r="O1660" s="130">
        <v>28</v>
      </c>
      <c r="P1660" s="37">
        <f t="shared" si="363"/>
        <v>172.20000000000002</v>
      </c>
      <c r="Q1660" s="38">
        <f t="shared" si="364"/>
        <v>4275.7142857142853</v>
      </c>
      <c r="R1660" s="35">
        <f t="shared" si="365"/>
        <v>0</v>
      </c>
      <c r="S1660" s="35">
        <f t="shared" si="366"/>
        <v>0</v>
      </c>
      <c r="T1660" s="139">
        <f t="shared" si="367"/>
        <v>0</v>
      </c>
      <c r="U1660" s="35">
        <f t="shared" si="368"/>
        <v>688.80000000000007</v>
      </c>
      <c r="V1660" s="39" t="str">
        <f t="shared" si="369"/>
        <v>&gt;90 days</v>
      </c>
      <c r="W1660" s="39">
        <f t="shared" si="352"/>
        <v>3</v>
      </c>
      <c r="X1660" s="135" t="str">
        <f t="shared" si="353"/>
        <v>C</v>
      </c>
      <c r="Y1660" s="39">
        <f t="shared" si="370"/>
        <v>21</v>
      </c>
      <c r="Z1660" s="39">
        <f t="shared" si="371"/>
        <v>113.09380273972603</v>
      </c>
    </row>
    <row r="1661" spans="1:27" x14ac:dyDescent="0.25">
      <c r="A1661" s="34" t="s">
        <v>3541</v>
      </c>
      <c r="B1661" s="36" t="s">
        <v>2110</v>
      </c>
      <c r="C1661" s="166" t="s">
        <v>197</v>
      </c>
      <c r="D1661" s="166">
        <v>202</v>
      </c>
      <c r="E1661" s="166" t="s">
        <v>3608</v>
      </c>
      <c r="F1661" s="167" t="s">
        <v>3608</v>
      </c>
      <c r="G1661" s="36" t="s">
        <v>249</v>
      </c>
      <c r="H1661" s="36" t="s">
        <v>249</v>
      </c>
      <c r="I1661" s="186" t="s">
        <v>197</v>
      </c>
      <c r="J1661" s="168">
        <v>23</v>
      </c>
      <c r="K1661" s="133">
        <v>0</v>
      </c>
      <c r="L1661" s="150">
        <v>3.2</v>
      </c>
      <c r="M1661" s="133">
        <v>0</v>
      </c>
      <c r="N1661" s="133">
        <v>0</v>
      </c>
      <c r="O1661" s="130">
        <v>482</v>
      </c>
      <c r="P1661" s="37">
        <f t="shared" si="363"/>
        <v>73.600000000000009</v>
      </c>
      <c r="Q1661" s="38">
        <f t="shared" si="364"/>
        <v>5.300829875518672</v>
      </c>
      <c r="R1661" s="35">
        <f t="shared" si="365"/>
        <v>0</v>
      </c>
      <c r="S1661" s="35">
        <f t="shared" si="366"/>
        <v>0</v>
      </c>
      <c r="T1661" s="139">
        <f t="shared" si="367"/>
        <v>0</v>
      </c>
      <c r="U1661" s="35">
        <f t="shared" si="368"/>
        <v>1542.4</v>
      </c>
      <c r="V1661" s="39" t="str">
        <f t="shared" si="369"/>
        <v>&lt;15 days</v>
      </c>
      <c r="W1661" s="39">
        <f t="shared" si="352"/>
        <v>3</v>
      </c>
      <c r="X1661" s="135" t="str">
        <f t="shared" si="353"/>
        <v>C</v>
      </c>
      <c r="Y1661" s="39">
        <f t="shared" si="370"/>
        <v>21</v>
      </c>
      <c r="Z1661" s="39">
        <f t="shared" si="371"/>
        <v>0</v>
      </c>
    </row>
    <row r="1662" spans="1:27" x14ac:dyDescent="0.25">
      <c r="A1662" s="34" t="s">
        <v>3542</v>
      </c>
      <c r="B1662" s="36" t="s">
        <v>2111</v>
      </c>
      <c r="C1662" s="166" t="s">
        <v>197</v>
      </c>
      <c r="D1662" s="166">
        <v>202</v>
      </c>
      <c r="E1662" s="166" t="s">
        <v>3608</v>
      </c>
      <c r="F1662" s="167" t="s">
        <v>3608</v>
      </c>
      <c r="G1662" s="36" t="s">
        <v>249</v>
      </c>
      <c r="H1662" s="36" t="s">
        <v>249</v>
      </c>
      <c r="I1662" s="186" t="s">
        <v>197</v>
      </c>
      <c r="J1662" s="168">
        <v>80</v>
      </c>
      <c r="K1662" s="133">
        <v>0</v>
      </c>
      <c r="L1662" s="150">
        <v>8.8000000000000007</v>
      </c>
      <c r="M1662" s="133">
        <v>0</v>
      </c>
      <c r="N1662" s="133">
        <v>0</v>
      </c>
      <c r="O1662" s="130">
        <v>18</v>
      </c>
      <c r="P1662" s="37">
        <f t="shared" si="363"/>
        <v>704</v>
      </c>
      <c r="Q1662" s="38">
        <f t="shared" si="364"/>
        <v>466.38888888888886</v>
      </c>
      <c r="R1662" s="35">
        <f t="shared" si="365"/>
        <v>0</v>
      </c>
      <c r="S1662" s="35">
        <f t="shared" si="366"/>
        <v>0</v>
      </c>
      <c r="T1662" s="139">
        <f t="shared" si="367"/>
        <v>0</v>
      </c>
      <c r="U1662" s="35">
        <f t="shared" si="368"/>
        <v>158.4</v>
      </c>
      <c r="V1662" s="39" t="str">
        <f t="shared" si="369"/>
        <v>&gt;90 days</v>
      </c>
      <c r="W1662" s="39">
        <f t="shared" si="352"/>
        <v>3</v>
      </c>
      <c r="X1662" s="135" t="str">
        <f t="shared" si="353"/>
        <v>C</v>
      </c>
      <c r="Y1662" s="39">
        <f t="shared" si="370"/>
        <v>21</v>
      </c>
      <c r="Z1662" s="39">
        <f t="shared" si="371"/>
        <v>443.7187468731388</v>
      </c>
    </row>
    <row r="1663" spans="1:27" x14ac:dyDescent="0.25">
      <c r="A1663" s="34" t="s">
        <v>3543</v>
      </c>
      <c r="B1663" s="36" t="s">
        <v>2110</v>
      </c>
      <c r="C1663" s="166" t="s">
        <v>197</v>
      </c>
      <c r="D1663" s="166">
        <v>202</v>
      </c>
      <c r="E1663" s="166" t="s">
        <v>3608</v>
      </c>
      <c r="F1663" s="167" t="s">
        <v>3608</v>
      </c>
      <c r="G1663" s="36" t="s">
        <v>249</v>
      </c>
      <c r="H1663" s="36" t="s">
        <v>249</v>
      </c>
      <c r="I1663" s="186" t="s">
        <v>197</v>
      </c>
      <c r="J1663" s="168">
        <v>46</v>
      </c>
      <c r="K1663" s="133">
        <v>0</v>
      </c>
      <c r="L1663" s="150">
        <v>7.2</v>
      </c>
      <c r="M1663" s="133">
        <v>0</v>
      </c>
      <c r="N1663" s="133">
        <v>0</v>
      </c>
      <c r="O1663" s="130">
        <v>964</v>
      </c>
      <c r="P1663" s="37">
        <f t="shared" si="363"/>
        <v>331.2</v>
      </c>
      <c r="Q1663" s="38">
        <f t="shared" si="364"/>
        <v>30.290456431535269</v>
      </c>
      <c r="R1663" s="35">
        <f t="shared" si="365"/>
        <v>0</v>
      </c>
      <c r="S1663" s="35">
        <f t="shared" si="366"/>
        <v>0</v>
      </c>
      <c r="T1663" s="139">
        <f t="shared" si="367"/>
        <v>0</v>
      </c>
      <c r="U1663" s="35">
        <f t="shared" si="368"/>
        <v>6940.8</v>
      </c>
      <c r="V1663" s="39" t="str">
        <f t="shared" si="369"/>
        <v>&lt;90 days</v>
      </c>
      <c r="W1663" s="39">
        <f t="shared" si="352"/>
        <v>3</v>
      </c>
      <c r="X1663" s="135" t="str">
        <f t="shared" si="353"/>
        <v>C</v>
      </c>
      <c r="Y1663" s="39">
        <f t="shared" si="370"/>
        <v>21</v>
      </c>
      <c r="Z1663" s="39">
        <f t="shared" si="371"/>
        <v>67.044861369863</v>
      </c>
    </row>
    <row r="1664" spans="1:27" x14ac:dyDescent="0.25">
      <c r="A1664" s="34" t="s">
        <v>3544</v>
      </c>
      <c r="B1664" s="36" t="s">
        <v>2110</v>
      </c>
      <c r="C1664" s="166" t="s">
        <v>197</v>
      </c>
      <c r="D1664" s="166">
        <v>202</v>
      </c>
      <c r="E1664" s="166" t="s">
        <v>3608</v>
      </c>
      <c r="F1664" s="167" t="s">
        <v>3608</v>
      </c>
      <c r="G1664" s="36" t="s">
        <v>249</v>
      </c>
      <c r="H1664" s="36" t="s">
        <v>249</v>
      </c>
      <c r="I1664" s="186" t="s">
        <v>197</v>
      </c>
      <c r="J1664" s="168">
        <v>23</v>
      </c>
      <c r="K1664" s="133">
        <v>0</v>
      </c>
      <c r="L1664" s="150">
        <v>5.8</v>
      </c>
      <c r="M1664" s="133">
        <v>0</v>
      </c>
      <c r="N1664" s="133">
        <v>0</v>
      </c>
      <c r="O1664" s="130">
        <v>482</v>
      </c>
      <c r="P1664" s="37">
        <f t="shared" si="363"/>
        <v>133.4</v>
      </c>
      <c r="Q1664" s="38">
        <f t="shared" si="364"/>
        <v>34.834024896265561</v>
      </c>
      <c r="R1664" s="35">
        <f t="shared" si="365"/>
        <v>0</v>
      </c>
      <c r="S1664" s="35">
        <f t="shared" si="366"/>
        <v>0</v>
      </c>
      <c r="T1664" s="139">
        <f t="shared" si="367"/>
        <v>0</v>
      </c>
      <c r="U1664" s="35">
        <f t="shared" si="368"/>
        <v>2795.6</v>
      </c>
      <c r="V1664" s="39" t="str">
        <f t="shared" si="369"/>
        <v>&lt;90 days</v>
      </c>
      <c r="W1664" s="39">
        <f t="shared" si="352"/>
        <v>3</v>
      </c>
      <c r="X1664" s="135" t="str">
        <f t="shared" si="353"/>
        <v>C</v>
      </c>
      <c r="Y1664" s="39">
        <f t="shared" si="370"/>
        <v>21</v>
      </c>
      <c r="Z1664" s="39">
        <f t="shared" si="371"/>
        <v>34.965895890410955</v>
      </c>
    </row>
    <row r="1665" spans="1:26" x14ac:dyDescent="0.25">
      <c r="A1665" s="34" t="s">
        <v>3545</v>
      </c>
      <c r="B1665" s="36" t="s">
        <v>2110</v>
      </c>
      <c r="C1665" s="166" t="s">
        <v>197</v>
      </c>
      <c r="D1665" s="166">
        <v>202</v>
      </c>
      <c r="E1665" s="166" t="s">
        <v>3608</v>
      </c>
      <c r="F1665" s="167" t="s">
        <v>3608</v>
      </c>
      <c r="G1665" s="36" t="s">
        <v>249</v>
      </c>
      <c r="H1665" s="36" t="s">
        <v>249</v>
      </c>
      <c r="I1665" s="186" t="s">
        <v>197</v>
      </c>
      <c r="J1665" s="168">
        <v>23</v>
      </c>
      <c r="K1665" s="133">
        <v>0</v>
      </c>
      <c r="L1665" s="150">
        <v>8.5</v>
      </c>
      <c r="M1665" s="133">
        <v>0</v>
      </c>
      <c r="N1665" s="133">
        <v>0</v>
      </c>
      <c r="O1665" s="130">
        <v>482</v>
      </c>
      <c r="P1665" s="37">
        <f t="shared" si="363"/>
        <v>195.5</v>
      </c>
      <c r="Q1665" s="38">
        <f t="shared" si="364"/>
        <v>17.41701244813278</v>
      </c>
      <c r="R1665" s="35">
        <f t="shared" si="365"/>
        <v>0</v>
      </c>
      <c r="S1665" s="35">
        <f t="shared" si="366"/>
        <v>0</v>
      </c>
      <c r="T1665" s="139">
        <f t="shared" si="367"/>
        <v>0</v>
      </c>
      <c r="U1665" s="35">
        <f t="shared" si="368"/>
        <v>4097</v>
      </c>
      <c r="V1665" s="39" t="str">
        <f t="shared" si="369"/>
        <v>&lt;30 days</v>
      </c>
      <c r="W1665" s="39">
        <f t="shared" si="352"/>
        <v>3</v>
      </c>
      <c r="X1665" s="135" t="str">
        <f t="shared" si="353"/>
        <v>C</v>
      </c>
      <c r="Y1665" s="39">
        <f t="shared" si="370"/>
        <v>21</v>
      </c>
      <c r="Z1665" s="39">
        <f t="shared" si="371"/>
        <v>0</v>
      </c>
    </row>
    <row r="1666" spans="1:26" x14ac:dyDescent="0.25">
      <c r="A1666" s="34" t="s">
        <v>2579</v>
      </c>
      <c r="B1666" s="36" t="s">
        <v>247</v>
      </c>
      <c r="C1666" s="166" t="s">
        <v>243</v>
      </c>
      <c r="D1666" s="166">
        <v>202</v>
      </c>
      <c r="E1666" s="166" t="s">
        <v>3608</v>
      </c>
      <c r="F1666" s="167" t="s">
        <v>3608</v>
      </c>
      <c r="G1666" s="36" t="s">
        <v>244</v>
      </c>
      <c r="H1666" s="36" t="s">
        <v>2370</v>
      </c>
      <c r="I1666" s="186">
        <v>2600</v>
      </c>
      <c r="J1666" s="168">
        <v>966</v>
      </c>
      <c r="K1666" s="133">
        <v>1560</v>
      </c>
      <c r="L1666" s="150">
        <v>2.12</v>
      </c>
      <c r="M1666" s="133">
        <v>0</v>
      </c>
      <c r="N1666" s="133">
        <v>312</v>
      </c>
      <c r="O1666" s="130">
        <v>2956</v>
      </c>
      <c r="P1666" s="37">
        <f t="shared" si="363"/>
        <v>2047.92</v>
      </c>
      <c r="Q1666" s="38">
        <f t="shared" si="364"/>
        <v>2.8399864682002707</v>
      </c>
      <c r="R1666" s="35">
        <f t="shared" si="365"/>
        <v>0</v>
      </c>
      <c r="S1666" s="35">
        <f t="shared" si="366"/>
        <v>330.72</v>
      </c>
      <c r="T1666" s="139">
        <f t="shared" si="367"/>
        <v>3307.2000000000003</v>
      </c>
      <c r="U1666" s="35">
        <f t="shared" si="368"/>
        <v>6266.72</v>
      </c>
      <c r="V1666" s="39" t="str">
        <f t="shared" si="369"/>
        <v>&lt;15 days</v>
      </c>
      <c r="W1666" s="39">
        <f t="shared" ref="W1666:W1729" si="372">IF(G1666="Order specific",G1666,IF(U1666=0,4,IF(U1666&gt;PERCENTILE(U:U,0.9),1,IF(U1666&gt;PERCENTILE(U:U,0.6),2,3))))</f>
        <v>3</v>
      </c>
      <c r="X1666" s="135" t="str">
        <f t="shared" ref="X1666:X1729" si="373">IF(P1666=0,"D",IF(P1666&gt;PERCENTILE(P:P,0.9),"A",IF(P1666&gt;PERCENTILE(P:P,0.6),"B","C")))</f>
        <v>B</v>
      </c>
      <c r="Y1666" s="39">
        <f t="shared" si="370"/>
        <v>21</v>
      </c>
      <c r="Z1666" s="39">
        <f t="shared" si="371"/>
        <v>0</v>
      </c>
    </row>
    <row r="1667" spans="1:26" x14ac:dyDescent="0.25">
      <c r="A1667" s="34" t="s">
        <v>2580</v>
      </c>
      <c r="B1667" s="36" t="s">
        <v>247</v>
      </c>
      <c r="C1667" s="166" t="s">
        <v>243</v>
      </c>
      <c r="D1667" s="166">
        <v>202</v>
      </c>
      <c r="E1667" s="166" t="s">
        <v>3608</v>
      </c>
      <c r="F1667" s="167" t="s">
        <v>3608</v>
      </c>
      <c r="G1667" s="36" t="s">
        <v>244</v>
      </c>
      <c r="H1667" s="36" t="s">
        <v>2370</v>
      </c>
      <c r="I1667" s="186">
        <v>2600</v>
      </c>
      <c r="J1667" s="168">
        <v>177</v>
      </c>
      <c r="K1667" s="133">
        <v>352</v>
      </c>
      <c r="L1667" s="150">
        <v>1.4</v>
      </c>
      <c r="M1667" s="133">
        <v>0</v>
      </c>
      <c r="N1667" s="133">
        <v>88</v>
      </c>
      <c r="O1667" s="130">
        <v>964</v>
      </c>
      <c r="P1667" s="37">
        <f t="shared" si="363"/>
        <v>247.79999999999998</v>
      </c>
      <c r="Q1667" s="38">
        <f t="shared" si="364"/>
        <v>365.75726141078837</v>
      </c>
      <c r="R1667" s="35">
        <f t="shared" si="365"/>
        <v>0</v>
      </c>
      <c r="S1667" s="35">
        <f t="shared" si="366"/>
        <v>61.599999999999994</v>
      </c>
      <c r="T1667" s="139">
        <f t="shared" si="367"/>
        <v>492.79999999999995</v>
      </c>
      <c r="U1667" s="35">
        <f t="shared" si="368"/>
        <v>1349.6</v>
      </c>
      <c r="V1667" s="39" t="str">
        <f t="shared" si="369"/>
        <v>&gt;90 days</v>
      </c>
      <c r="W1667" s="39">
        <f t="shared" si="372"/>
        <v>3</v>
      </c>
      <c r="X1667" s="135" t="str">
        <f t="shared" si="373"/>
        <v>C</v>
      </c>
      <c r="Y1667" s="39">
        <f t="shared" si="370"/>
        <v>21</v>
      </c>
      <c r="Z1667" s="39">
        <f t="shared" si="371"/>
        <v>154.15787063728408</v>
      </c>
    </row>
    <row r="1668" spans="1:26" x14ac:dyDescent="0.25">
      <c r="A1668" s="34" t="s">
        <v>2581</v>
      </c>
      <c r="B1668" s="36" t="s">
        <v>247</v>
      </c>
      <c r="C1668" s="166" t="s">
        <v>243</v>
      </c>
      <c r="D1668" s="166">
        <v>202</v>
      </c>
      <c r="E1668" s="166" t="s">
        <v>3608</v>
      </c>
      <c r="F1668" s="167" t="s">
        <v>3608</v>
      </c>
      <c r="G1668" s="36" t="s">
        <v>244</v>
      </c>
      <c r="H1668" s="36" t="s">
        <v>2370</v>
      </c>
      <c r="I1668" s="186">
        <v>2600</v>
      </c>
      <c r="J1668" s="168">
        <v>148</v>
      </c>
      <c r="K1668" s="133">
        <v>572</v>
      </c>
      <c r="L1668" s="150">
        <v>1.5</v>
      </c>
      <c r="M1668" s="133">
        <v>0</v>
      </c>
      <c r="N1668" s="133">
        <v>44</v>
      </c>
      <c r="O1668" s="130">
        <v>482</v>
      </c>
      <c r="P1668" s="37">
        <f t="shared" si="363"/>
        <v>222</v>
      </c>
      <c r="Q1668" s="38">
        <f t="shared" si="364"/>
        <v>134.03526970954357</v>
      </c>
      <c r="R1668" s="35">
        <f t="shared" si="365"/>
        <v>0</v>
      </c>
      <c r="S1668" s="35">
        <f t="shared" si="366"/>
        <v>33</v>
      </c>
      <c r="T1668" s="139">
        <f t="shared" si="367"/>
        <v>858</v>
      </c>
      <c r="U1668" s="35">
        <f t="shared" si="368"/>
        <v>723</v>
      </c>
      <c r="V1668" s="39" t="str">
        <f t="shared" si="369"/>
        <v>&gt;90 days</v>
      </c>
      <c r="W1668" s="39">
        <f t="shared" si="372"/>
        <v>3</v>
      </c>
      <c r="X1668" s="135" t="str">
        <f t="shared" si="373"/>
        <v>C</v>
      </c>
      <c r="Y1668" s="39">
        <f t="shared" si="370"/>
        <v>21</v>
      </c>
      <c r="Z1668" s="39">
        <f t="shared" si="371"/>
        <v>123.56395263524495</v>
      </c>
    </row>
    <row r="1669" spans="1:26" x14ac:dyDescent="0.25">
      <c r="A1669" s="34" t="s">
        <v>2582</v>
      </c>
      <c r="B1669" s="36" t="s">
        <v>2112</v>
      </c>
      <c r="C1669" s="166" t="s">
        <v>197</v>
      </c>
      <c r="D1669" s="166">
        <v>202</v>
      </c>
      <c r="E1669" s="166" t="s">
        <v>3608</v>
      </c>
      <c r="F1669" s="167" t="s">
        <v>3608</v>
      </c>
      <c r="G1669" s="36" t="s">
        <v>249</v>
      </c>
      <c r="H1669" s="36" t="s">
        <v>249</v>
      </c>
      <c r="I1669" s="186" t="s">
        <v>197</v>
      </c>
      <c r="J1669" s="168">
        <v>50</v>
      </c>
      <c r="K1669" s="133">
        <v>0</v>
      </c>
      <c r="L1669" s="150">
        <v>2.5</v>
      </c>
      <c r="M1669" s="133">
        <v>0</v>
      </c>
      <c r="N1669" s="133">
        <v>0</v>
      </c>
      <c r="O1669" s="130">
        <v>995</v>
      </c>
      <c r="P1669" s="37">
        <f t="shared" si="363"/>
        <v>125</v>
      </c>
      <c r="Q1669" s="38">
        <f t="shared" si="364"/>
        <v>54.291457286432156</v>
      </c>
      <c r="R1669" s="35">
        <f t="shared" si="365"/>
        <v>0</v>
      </c>
      <c r="S1669" s="35">
        <f t="shared" si="366"/>
        <v>0</v>
      </c>
      <c r="T1669" s="139">
        <f t="shared" si="367"/>
        <v>0</v>
      </c>
      <c r="U1669" s="35">
        <f t="shared" si="368"/>
        <v>2487.5</v>
      </c>
      <c r="V1669" s="39" t="str">
        <f t="shared" si="369"/>
        <v>&lt;90 days</v>
      </c>
      <c r="W1669" s="39">
        <f t="shared" si="372"/>
        <v>3</v>
      </c>
      <c r="X1669" s="135" t="str">
        <f t="shared" si="373"/>
        <v>C</v>
      </c>
      <c r="Y1669" s="39">
        <f t="shared" si="370"/>
        <v>21</v>
      </c>
      <c r="Z1669" s="39">
        <f t="shared" si="371"/>
        <v>50.588902258422806</v>
      </c>
    </row>
    <row r="1670" spans="1:26" x14ac:dyDescent="0.25">
      <c r="A1670" s="34" t="s">
        <v>2583</v>
      </c>
      <c r="B1670" s="36" t="s">
        <v>251</v>
      </c>
      <c r="C1670" s="166" t="s">
        <v>243</v>
      </c>
      <c r="D1670" s="166">
        <v>212</v>
      </c>
      <c r="E1670" s="166" t="s">
        <v>3608</v>
      </c>
      <c r="F1670" s="167" t="s">
        <v>3608</v>
      </c>
      <c r="G1670" s="36" t="s">
        <v>244</v>
      </c>
      <c r="H1670" s="36" t="s">
        <v>2370</v>
      </c>
      <c r="I1670" s="186">
        <v>2600</v>
      </c>
      <c r="J1670" s="168">
        <v>62</v>
      </c>
      <c r="K1670" s="133">
        <v>0</v>
      </c>
      <c r="L1670" s="150">
        <v>1.7</v>
      </c>
      <c r="M1670" s="133">
        <v>0</v>
      </c>
      <c r="N1670" s="133">
        <v>24</v>
      </c>
      <c r="O1670" s="130">
        <v>42</v>
      </c>
      <c r="P1670" s="37">
        <f t="shared" si="363"/>
        <v>105.39999999999999</v>
      </c>
      <c r="Q1670" s="38">
        <f t="shared" si="364"/>
        <v>434.52380952380952</v>
      </c>
      <c r="R1670" s="35">
        <f t="shared" si="365"/>
        <v>0</v>
      </c>
      <c r="S1670" s="35">
        <f t="shared" si="366"/>
        <v>20.399999999999999</v>
      </c>
      <c r="T1670" s="139">
        <f t="shared" si="367"/>
        <v>0</v>
      </c>
      <c r="U1670" s="35">
        <f t="shared" si="368"/>
        <v>71.399999999999991</v>
      </c>
      <c r="V1670" s="39" t="str">
        <f t="shared" si="369"/>
        <v>&gt;90 days</v>
      </c>
      <c r="W1670" s="39">
        <f t="shared" si="372"/>
        <v>3</v>
      </c>
      <c r="X1670" s="135" t="str">
        <f t="shared" si="373"/>
        <v>C</v>
      </c>
      <c r="Y1670" s="39">
        <f t="shared" si="370"/>
        <v>21</v>
      </c>
      <c r="Z1670" s="39">
        <f t="shared" si="371"/>
        <v>66.202057643835616</v>
      </c>
    </row>
    <row r="1671" spans="1:26" x14ac:dyDescent="0.25">
      <c r="A1671" s="34" t="s">
        <v>2584</v>
      </c>
      <c r="B1671" s="36" t="s">
        <v>2113</v>
      </c>
      <c r="C1671" s="166" t="s">
        <v>333</v>
      </c>
      <c r="D1671" s="166">
        <v>202</v>
      </c>
      <c r="E1671" s="166" t="s">
        <v>3608</v>
      </c>
      <c r="F1671" s="167" t="s">
        <v>3608</v>
      </c>
      <c r="G1671" s="36" t="s">
        <v>165</v>
      </c>
      <c r="H1671" s="36" t="s">
        <v>235</v>
      </c>
      <c r="I1671" s="186">
        <v>2100</v>
      </c>
      <c r="J1671" s="168">
        <v>4</v>
      </c>
      <c r="K1671" s="133">
        <v>0</v>
      </c>
      <c r="L1671" s="150">
        <v>1.6</v>
      </c>
      <c r="M1671" s="133">
        <v>0</v>
      </c>
      <c r="N1671" s="133">
        <v>0</v>
      </c>
      <c r="O1671" s="130">
        <v>0</v>
      </c>
      <c r="P1671" s="37">
        <f t="shared" si="363"/>
        <v>6.4</v>
      </c>
      <c r="Q1671" s="38" t="str">
        <f t="shared" si="364"/>
        <v/>
      </c>
      <c r="R1671" s="35">
        <f t="shared" si="365"/>
        <v>0</v>
      </c>
      <c r="S1671" s="35">
        <f t="shared" si="366"/>
        <v>0</v>
      </c>
      <c r="T1671" s="139">
        <f t="shared" si="367"/>
        <v>0</v>
      </c>
      <c r="U1671" s="35">
        <f t="shared" si="368"/>
        <v>0</v>
      </c>
      <c r="V1671" s="39" t="str">
        <f t="shared" si="369"/>
        <v>Order specific</v>
      </c>
      <c r="W1671" s="39" t="str">
        <f t="shared" si="372"/>
        <v>Order specific</v>
      </c>
      <c r="X1671" s="135" t="str">
        <f t="shared" si="373"/>
        <v>C</v>
      </c>
      <c r="Y1671" s="39" t="str">
        <f t="shared" si="370"/>
        <v/>
      </c>
      <c r="Z1671" s="39">
        <f t="shared" si="371"/>
        <v>0</v>
      </c>
    </row>
    <row r="1672" spans="1:26" x14ac:dyDescent="0.25">
      <c r="A1672" s="34" t="s">
        <v>2585</v>
      </c>
      <c r="B1672" s="36" t="s">
        <v>2114</v>
      </c>
      <c r="C1672" s="166" t="s">
        <v>333</v>
      </c>
      <c r="D1672" s="166">
        <v>212</v>
      </c>
      <c r="E1672" s="166" t="s">
        <v>3608</v>
      </c>
      <c r="F1672" s="167" t="s">
        <v>3608</v>
      </c>
      <c r="G1672" s="36" t="s">
        <v>165</v>
      </c>
      <c r="H1672" s="36" t="s">
        <v>235</v>
      </c>
      <c r="I1672" s="186">
        <v>2100</v>
      </c>
      <c r="J1672" s="168">
        <v>6</v>
      </c>
      <c r="K1672" s="133">
        <v>0</v>
      </c>
      <c r="L1672" s="150">
        <v>0.91</v>
      </c>
      <c r="M1672" s="133">
        <v>0</v>
      </c>
      <c r="N1672" s="133">
        <v>0</v>
      </c>
      <c r="O1672" s="130">
        <v>18</v>
      </c>
      <c r="P1672" s="37">
        <f t="shared" si="363"/>
        <v>5.46</v>
      </c>
      <c r="Q1672" s="38">
        <f t="shared" si="364"/>
        <v>81.1111111111111</v>
      </c>
      <c r="R1672" s="35">
        <f t="shared" si="365"/>
        <v>0</v>
      </c>
      <c r="S1672" s="35">
        <f t="shared" si="366"/>
        <v>0</v>
      </c>
      <c r="T1672" s="139">
        <f t="shared" si="367"/>
        <v>0</v>
      </c>
      <c r="U1672" s="35">
        <f t="shared" si="368"/>
        <v>16.38</v>
      </c>
      <c r="V1672" s="39" t="str">
        <f t="shared" si="369"/>
        <v>Order specific</v>
      </c>
      <c r="W1672" s="39" t="str">
        <f t="shared" si="372"/>
        <v>Order specific</v>
      </c>
      <c r="X1672" s="135" t="str">
        <f t="shared" si="373"/>
        <v>C</v>
      </c>
      <c r="Y1672" s="39" t="str">
        <f t="shared" si="370"/>
        <v/>
      </c>
      <c r="Z1672" s="39">
        <f t="shared" si="371"/>
        <v>0</v>
      </c>
    </row>
    <row r="1673" spans="1:26" x14ac:dyDescent="0.25">
      <c r="A1673" s="34" t="s">
        <v>2586</v>
      </c>
      <c r="B1673" s="36" t="s">
        <v>2115</v>
      </c>
      <c r="C1673" s="166" t="s">
        <v>243</v>
      </c>
      <c r="D1673" s="166">
        <v>202</v>
      </c>
      <c r="E1673" s="166" t="s">
        <v>3608</v>
      </c>
      <c r="F1673" s="167" t="s">
        <v>3608</v>
      </c>
      <c r="G1673" s="36" t="s">
        <v>244</v>
      </c>
      <c r="H1673" s="36" t="s">
        <v>2370</v>
      </c>
      <c r="I1673" s="186">
        <v>2600</v>
      </c>
      <c r="J1673" s="168">
        <v>58</v>
      </c>
      <c r="K1673" s="133">
        <v>96</v>
      </c>
      <c r="L1673" s="150">
        <v>3.44</v>
      </c>
      <c r="M1673" s="133">
        <v>0</v>
      </c>
      <c r="N1673" s="133">
        <v>24</v>
      </c>
      <c r="O1673" s="130">
        <v>22</v>
      </c>
      <c r="P1673" s="37">
        <f t="shared" si="363"/>
        <v>199.52</v>
      </c>
      <c r="Q1673" s="38">
        <f t="shared" si="364"/>
        <v>99.545454545454533</v>
      </c>
      <c r="R1673" s="35">
        <f t="shared" si="365"/>
        <v>0</v>
      </c>
      <c r="S1673" s="35">
        <f t="shared" si="366"/>
        <v>41.28</v>
      </c>
      <c r="T1673" s="139">
        <f t="shared" si="367"/>
        <v>330.24</v>
      </c>
      <c r="U1673" s="35">
        <f t="shared" si="368"/>
        <v>75.679999999999993</v>
      </c>
      <c r="V1673" s="39" t="str">
        <f t="shared" si="369"/>
        <v>&gt;90 days</v>
      </c>
      <c r="W1673" s="39">
        <f t="shared" si="372"/>
        <v>3</v>
      </c>
      <c r="X1673" s="135" t="str">
        <f t="shared" si="373"/>
        <v>C</v>
      </c>
      <c r="Y1673" s="39">
        <f t="shared" si="370"/>
        <v>21</v>
      </c>
      <c r="Z1673" s="39">
        <f t="shared" si="371"/>
        <v>103.90345643835617</v>
      </c>
    </row>
    <row r="1674" spans="1:26" x14ac:dyDescent="0.25">
      <c r="A1674" s="34" t="s">
        <v>2587</v>
      </c>
      <c r="B1674" s="36" t="s">
        <v>2115</v>
      </c>
      <c r="C1674" s="166" t="s">
        <v>243</v>
      </c>
      <c r="D1674" s="166">
        <v>202</v>
      </c>
      <c r="E1674" s="166" t="s">
        <v>3608</v>
      </c>
      <c r="F1674" s="167" t="s">
        <v>3608</v>
      </c>
      <c r="G1674" s="36" t="s">
        <v>244</v>
      </c>
      <c r="H1674" s="36" t="s">
        <v>2370</v>
      </c>
      <c r="I1674" s="186">
        <v>2600</v>
      </c>
      <c r="J1674" s="168">
        <v>52</v>
      </c>
      <c r="K1674" s="133">
        <v>96</v>
      </c>
      <c r="L1674" s="150">
        <v>1.21</v>
      </c>
      <c r="M1674" s="133">
        <v>0</v>
      </c>
      <c r="N1674" s="133">
        <v>24</v>
      </c>
      <c r="O1674" s="130">
        <v>42</v>
      </c>
      <c r="P1674" s="37">
        <f t="shared" si="363"/>
        <v>62.92</v>
      </c>
      <c r="Q1674" s="38">
        <f t="shared" si="364"/>
        <v>504.04761904761904</v>
      </c>
      <c r="R1674" s="35">
        <f t="shared" si="365"/>
        <v>0</v>
      </c>
      <c r="S1674" s="35">
        <f t="shared" si="366"/>
        <v>14.52</v>
      </c>
      <c r="T1674" s="139">
        <f t="shared" si="367"/>
        <v>116.16</v>
      </c>
      <c r="U1674" s="35">
        <f t="shared" si="368"/>
        <v>50.82</v>
      </c>
      <c r="V1674" s="39" t="str">
        <f t="shared" si="369"/>
        <v>&gt;90 days</v>
      </c>
      <c r="W1674" s="39">
        <f t="shared" si="372"/>
        <v>3</v>
      </c>
      <c r="X1674" s="135" t="str">
        <f t="shared" si="373"/>
        <v>C</v>
      </c>
      <c r="Y1674" s="39">
        <f t="shared" si="370"/>
        <v>21</v>
      </c>
      <c r="Z1674" s="39">
        <f t="shared" si="371"/>
        <v>39.797063467170524</v>
      </c>
    </row>
    <row r="1675" spans="1:26" x14ac:dyDescent="0.25">
      <c r="A1675" s="34" t="s">
        <v>3546</v>
      </c>
      <c r="B1675" s="36" t="s">
        <v>267</v>
      </c>
      <c r="C1675" s="166" t="s">
        <v>243</v>
      </c>
      <c r="D1675" s="166">
        <v>219</v>
      </c>
      <c r="E1675" s="166" t="s">
        <v>3608</v>
      </c>
      <c r="F1675" s="167" t="s">
        <v>3608</v>
      </c>
      <c r="G1675" s="36" t="s">
        <v>244</v>
      </c>
      <c r="H1675" s="36" t="s">
        <v>2370</v>
      </c>
      <c r="I1675" s="186">
        <v>2600</v>
      </c>
      <c r="J1675" s="168">
        <v>427</v>
      </c>
      <c r="K1675" s="133">
        <v>576</v>
      </c>
      <c r="L1675" s="150">
        <v>0.5</v>
      </c>
      <c r="M1675" s="133">
        <v>0</v>
      </c>
      <c r="N1675" s="133">
        <v>144</v>
      </c>
      <c r="O1675" s="130">
        <v>264</v>
      </c>
      <c r="P1675" s="37">
        <f t="shared" si="363"/>
        <v>213.5</v>
      </c>
      <c r="Q1675" s="38">
        <f t="shared" si="364"/>
        <v>71.893939393939391</v>
      </c>
      <c r="R1675" s="35">
        <f t="shared" si="365"/>
        <v>0</v>
      </c>
      <c r="S1675" s="35">
        <f t="shared" si="366"/>
        <v>36</v>
      </c>
      <c r="T1675" s="139">
        <f t="shared" si="367"/>
        <v>288</v>
      </c>
      <c r="U1675" s="35">
        <f t="shared" si="368"/>
        <v>132</v>
      </c>
      <c r="V1675" s="39" t="str">
        <f t="shared" si="369"/>
        <v>&lt;90 days</v>
      </c>
      <c r="W1675" s="39">
        <f t="shared" si="372"/>
        <v>3</v>
      </c>
      <c r="X1675" s="135" t="str">
        <f t="shared" si="373"/>
        <v>C</v>
      </c>
      <c r="Y1675" s="39">
        <f t="shared" si="370"/>
        <v>21</v>
      </c>
      <c r="Z1675" s="39">
        <f t="shared" si="371"/>
        <v>99.750619599578499</v>
      </c>
    </row>
    <row r="1676" spans="1:26" x14ac:dyDescent="0.25">
      <c r="A1676" s="34" t="s">
        <v>2588</v>
      </c>
      <c r="B1676" s="36" t="s">
        <v>360</v>
      </c>
      <c r="C1676" s="166" t="s">
        <v>333</v>
      </c>
      <c r="D1676" s="166">
        <v>202</v>
      </c>
      <c r="E1676" s="166" t="s">
        <v>3608</v>
      </c>
      <c r="F1676" s="167" t="s">
        <v>3608</v>
      </c>
      <c r="G1676" s="36" t="s">
        <v>165</v>
      </c>
      <c r="H1676" s="36" t="s">
        <v>235</v>
      </c>
      <c r="I1676" s="186">
        <v>2100</v>
      </c>
      <c r="J1676" s="168">
        <v>4</v>
      </c>
      <c r="K1676" s="133">
        <v>0</v>
      </c>
      <c r="L1676" s="150">
        <v>60.63</v>
      </c>
      <c r="M1676" s="133">
        <v>0</v>
      </c>
      <c r="N1676" s="133">
        <v>0</v>
      </c>
      <c r="O1676" s="130">
        <v>0</v>
      </c>
      <c r="P1676" s="37">
        <f t="shared" si="363"/>
        <v>242.52</v>
      </c>
      <c r="Q1676" s="38" t="str">
        <f t="shared" si="364"/>
        <v/>
      </c>
      <c r="R1676" s="35">
        <f t="shared" si="365"/>
        <v>0</v>
      </c>
      <c r="S1676" s="35">
        <f t="shared" si="366"/>
        <v>0</v>
      </c>
      <c r="T1676" s="139">
        <f t="shared" si="367"/>
        <v>0</v>
      </c>
      <c r="U1676" s="35">
        <f t="shared" si="368"/>
        <v>0</v>
      </c>
      <c r="V1676" s="39" t="str">
        <f t="shared" si="369"/>
        <v>Order specific</v>
      </c>
      <c r="W1676" s="39" t="str">
        <f t="shared" si="372"/>
        <v>Order specific</v>
      </c>
      <c r="X1676" s="135" t="str">
        <f t="shared" si="373"/>
        <v>C</v>
      </c>
      <c r="Y1676" s="39" t="str">
        <f t="shared" si="370"/>
        <v/>
      </c>
      <c r="Z1676" s="39">
        <f t="shared" si="371"/>
        <v>0</v>
      </c>
    </row>
    <row r="1677" spans="1:26" x14ac:dyDescent="0.25">
      <c r="A1677" s="34" t="s">
        <v>2589</v>
      </c>
      <c r="B1677" s="36" t="s">
        <v>2116</v>
      </c>
      <c r="C1677" s="166" t="s">
        <v>197</v>
      </c>
      <c r="D1677" s="166">
        <v>212</v>
      </c>
      <c r="E1677" s="166" t="s">
        <v>3608</v>
      </c>
      <c r="F1677" s="167" t="s">
        <v>3608</v>
      </c>
      <c r="G1677" s="36" t="s">
        <v>249</v>
      </c>
      <c r="H1677" s="36" t="s">
        <v>249</v>
      </c>
      <c r="I1677" s="186" t="s">
        <v>197</v>
      </c>
      <c r="J1677" s="168">
        <v>15</v>
      </c>
      <c r="K1677" s="133">
        <v>0</v>
      </c>
      <c r="L1677" s="150">
        <v>13.2</v>
      </c>
      <c r="M1677" s="133">
        <v>0</v>
      </c>
      <c r="N1677" s="133">
        <v>0</v>
      </c>
      <c r="O1677" s="130">
        <v>8</v>
      </c>
      <c r="P1677" s="37">
        <f t="shared" si="363"/>
        <v>198</v>
      </c>
      <c r="Q1677" s="38">
        <f t="shared" si="364"/>
        <v>182.5</v>
      </c>
      <c r="R1677" s="35">
        <f t="shared" si="365"/>
        <v>0</v>
      </c>
      <c r="S1677" s="35">
        <f t="shared" si="366"/>
        <v>0</v>
      </c>
      <c r="T1677" s="139">
        <f t="shared" si="367"/>
        <v>0</v>
      </c>
      <c r="U1677" s="35">
        <f t="shared" si="368"/>
        <v>105.6</v>
      </c>
      <c r="V1677" s="39" t="str">
        <f t="shared" si="369"/>
        <v>&gt;90 days</v>
      </c>
      <c r="W1677" s="39">
        <f t="shared" si="372"/>
        <v>3</v>
      </c>
      <c r="X1677" s="135" t="str">
        <f t="shared" si="373"/>
        <v>C</v>
      </c>
      <c r="Y1677" s="39">
        <f t="shared" si="370"/>
        <v>21</v>
      </c>
      <c r="Z1677" s="39">
        <f t="shared" si="371"/>
        <v>115.6428493150685</v>
      </c>
    </row>
    <row r="1678" spans="1:26" x14ac:dyDescent="0.25">
      <c r="A1678" s="34" t="s">
        <v>2590</v>
      </c>
      <c r="B1678" s="36" t="s">
        <v>2117</v>
      </c>
      <c r="C1678" s="166" t="s">
        <v>197</v>
      </c>
      <c r="D1678" s="166">
        <v>212</v>
      </c>
      <c r="E1678" s="166" t="s">
        <v>3608</v>
      </c>
      <c r="F1678" s="167" t="s">
        <v>3608</v>
      </c>
      <c r="G1678" s="36" t="s">
        <v>249</v>
      </c>
      <c r="H1678" s="36" t="s">
        <v>249</v>
      </c>
      <c r="I1678" s="186" t="s">
        <v>197</v>
      </c>
      <c r="J1678" s="168">
        <v>23</v>
      </c>
      <c r="K1678" s="133">
        <v>0</v>
      </c>
      <c r="L1678" s="150">
        <v>2.7</v>
      </c>
      <c r="M1678" s="133">
        <v>0</v>
      </c>
      <c r="N1678" s="133">
        <v>0</v>
      </c>
      <c r="O1678" s="130">
        <v>384</v>
      </c>
      <c r="P1678" s="37">
        <f t="shared" si="363"/>
        <v>62.1</v>
      </c>
      <c r="Q1678" s="38">
        <f t="shared" si="364"/>
        <v>14.2578125</v>
      </c>
      <c r="R1678" s="35">
        <f t="shared" si="365"/>
        <v>0</v>
      </c>
      <c r="S1678" s="35">
        <f t="shared" si="366"/>
        <v>0</v>
      </c>
      <c r="T1678" s="139">
        <f t="shared" si="367"/>
        <v>0</v>
      </c>
      <c r="U1678" s="35">
        <f t="shared" si="368"/>
        <v>1036.8000000000002</v>
      </c>
      <c r="V1678" s="39" t="str">
        <f t="shared" si="369"/>
        <v>&lt;15 days</v>
      </c>
      <c r="W1678" s="39">
        <f t="shared" si="372"/>
        <v>3</v>
      </c>
      <c r="X1678" s="135" t="str">
        <f t="shared" si="373"/>
        <v>C</v>
      </c>
      <c r="Y1678" s="39">
        <f t="shared" si="370"/>
        <v>21</v>
      </c>
      <c r="Z1678" s="39">
        <f t="shared" si="371"/>
        <v>0</v>
      </c>
    </row>
    <row r="1679" spans="1:26" x14ac:dyDescent="0.25">
      <c r="A1679" s="34" t="s">
        <v>3547</v>
      </c>
      <c r="B1679" s="36" t="s">
        <v>754</v>
      </c>
      <c r="C1679" s="166" t="s">
        <v>197</v>
      </c>
      <c r="D1679" s="166">
        <v>202</v>
      </c>
      <c r="E1679" s="166" t="s">
        <v>3608</v>
      </c>
      <c r="F1679" s="167" t="s">
        <v>3608</v>
      </c>
      <c r="G1679" s="36" t="s">
        <v>249</v>
      </c>
      <c r="H1679" s="36" t="s">
        <v>249</v>
      </c>
      <c r="I1679" s="186" t="s">
        <v>197</v>
      </c>
      <c r="J1679" s="168">
        <v>21</v>
      </c>
      <c r="K1679" s="133">
        <v>0</v>
      </c>
      <c r="L1679" s="150">
        <v>15.61</v>
      </c>
      <c r="M1679" s="133">
        <v>0</v>
      </c>
      <c r="N1679" s="133">
        <v>0</v>
      </c>
      <c r="O1679" s="130">
        <v>23</v>
      </c>
      <c r="P1679" s="37">
        <f t="shared" si="363"/>
        <v>327.81</v>
      </c>
      <c r="Q1679" s="38">
        <f t="shared" si="364"/>
        <v>365</v>
      </c>
      <c r="R1679" s="35">
        <f t="shared" si="365"/>
        <v>0</v>
      </c>
      <c r="S1679" s="35">
        <f t="shared" si="366"/>
        <v>0</v>
      </c>
      <c r="T1679" s="139">
        <f t="shared" si="367"/>
        <v>0</v>
      </c>
      <c r="U1679" s="35">
        <f t="shared" si="368"/>
        <v>359.03</v>
      </c>
      <c r="V1679" s="39" t="str">
        <f t="shared" si="369"/>
        <v>&gt;90 days</v>
      </c>
      <c r="W1679" s="39">
        <f t="shared" si="372"/>
        <v>3</v>
      </c>
      <c r="X1679" s="135" t="str">
        <f t="shared" si="373"/>
        <v>C</v>
      </c>
      <c r="Y1679" s="39">
        <f t="shared" si="370"/>
        <v>21</v>
      </c>
      <c r="Z1679" s="39">
        <f t="shared" si="371"/>
        <v>203.90680109589042</v>
      </c>
    </row>
    <row r="1680" spans="1:26" x14ac:dyDescent="0.25">
      <c r="A1680" s="34" t="s">
        <v>3548</v>
      </c>
      <c r="B1680" s="36" t="s">
        <v>2118</v>
      </c>
      <c r="C1680" s="166" t="s">
        <v>197</v>
      </c>
      <c r="D1680" s="166">
        <v>212</v>
      </c>
      <c r="E1680" s="166" t="s">
        <v>3608</v>
      </c>
      <c r="F1680" s="167" t="s">
        <v>3608</v>
      </c>
      <c r="G1680" s="36" t="s">
        <v>249</v>
      </c>
      <c r="H1680" s="36" t="s">
        <v>249</v>
      </c>
      <c r="I1680" s="186" t="s">
        <v>197</v>
      </c>
      <c r="J1680" s="168">
        <v>4</v>
      </c>
      <c r="K1680" s="133">
        <v>0</v>
      </c>
      <c r="L1680" s="150">
        <v>5.95</v>
      </c>
      <c r="M1680" s="133">
        <v>0</v>
      </c>
      <c r="N1680" s="133">
        <v>0</v>
      </c>
      <c r="O1680" s="130">
        <v>190</v>
      </c>
      <c r="P1680" s="37">
        <f t="shared" si="363"/>
        <v>23.8</v>
      </c>
      <c r="Q1680" s="38">
        <f t="shared" si="364"/>
        <v>40.34210526315789</v>
      </c>
      <c r="R1680" s="35">
        <f t="shared" si="365"/>
        <v>0</v>
      </c>
      <c r="S1680" s="35">
        <f t="shared" si="366"/>
        <v>0</v>
      </c>
      <c r="T1680" s="139">
        <f t="shared" si="367"/>
        <v>0</v>
      </c>
      <c r="U1680" s="35">
        <f t="shared" si="368"/>
        <v>1130.5</v>
      </c>
      <c r="V1680" s="39" t="str">
        <f t="shared" si="369"/>
        <v>&lt;90 days</v>
      </c>
      <c r="W1680" s="39">
        <f t="shared" si="372"/>
        <v>3</v>
      </c>
      <c r="X1680" s="135" t="str">
        <f t="shared" si="373"/>
        <v>C</v>
      </c>
      <c r="Y1680" s="39">
        <f t="shared" si="370"/>
        <v>21</v>
      </c>
      <c r="Z1680" s="39">
        <f t="shared" si="371"/>
        <v>7.5312328767123287</v>
      </c>
    </row>
    <row r="1681" spans="1:26" x14ac:dyDescent="0.25">
      <c r="A1681" s="34" t="s">
        <v>3549</v>
      </c>
      <c r="B1681" s="36" t="s">
        <v>2115</v>
      </c>
      <c r="C1681" s="166" t="s">
        <v>243</v>
      </c>
      <c r="D1681" s="166">
        <v>202</v>
      </c>
      <c r="E1681" s="166" t="s">
        <v>3608</v>
      </c>
      <c r="F1681" s="167" t="s">
        <v>3608</v>
      </c>
      <c r="G1681" s="36" t="s">
        <v>244</v>
      </c>
      <c r="H1681" s="36" t="s">
        <v>2370</v>
      </c>
      <c r="I1681" s="186">
        <v>2600</v>
      </c>
      <c r="J1681" s="168">
        <v>80</v>
      </c>
      <c r="K1681" s="133">
        <v>96</v>
      </c>
      <c r="L1681" s="150">
        <v>1.6</v>
      </c>
      <c r="M1681" s="133">
        <v>0</v>
      </c>
      <c r="N1681" s="133">
        <v>24</v>
      </c>
      <c r="O1681" s="130">
        <v>31</v>
      </c>
      <c r="P1681" s="37">
        <f t="shared" si="363"/>
        <v>128</v>
      </c>
      <c r="Q1681" s="38">
        <f t="shared" si="364"/>
        <v>47.096774193548384</v>
      </c>
      <c r="R1681" s="35">
        <f t="shared" si="365"/>
        <v>0</v>
      </c>
      <c r="S1681" s="35">
        <f t="shared" si="366"/>
        <v>19.200000000000003</v>
      </c>
      <c r="T1681" s="139">
        <f t="shared" si="367"/>
        <v>153.60000000000002</v>
      </c>
      <c r="U1681" s="35">
        <f t="shared" si="368"/>
        <v>49.6</v>
      </c>
      <c r="V1681" s="39" t="str">
        <f t="shared" si="369"/>
        <v>&lt;90 days</v>
      </c>
      <c r="W1681" s="39">
        <f t="shared" si="372"/>
        <v>3</v>
      </c>
      <c r="X1681" s="135" t="str">
        <f t="shared" si="373"/>
        <v>C</v>
      </c>
      <c r="Y1681" s="39">
        <f t="shared" si="370"/>
        <v>21</v>
      </c>
      <c r="Z1681" s="39">
        <f t="shared" si="371"/>
        <v>46.81117808219178</v>
      </c>
    </row>
    <row r="1682" spans="1:26" x14ac:dyDescent="0.25">
      <c r="A1682" s="34" t="s">
        <v>3550</v>
      </c>
      <c r="B1682" s="36" t="s">
        <v>942</v>
      </c>
      <c r="C1682" s="166" t="s">
        <v>197</v>
      </c>
      <c r="D1682" s="166">
        <v>202</v>
      </c>
      <c r="E1682" s="166" t="s">
        <v>3608</v>
      </c>
      <c r="F1682" s="167" t="s">
        <v>3608</v>
      </c>
      <c r="G1682" s="36" t="s">
        <v>249</v>
      </c>
      <c r="H1682" s="36" t="s">
        <v>249</v>
      </c>
      <c r="I1682" s="186" t="s">
        <v>197</v>
      </c>
      <c r="J1682" s="168">
        <v>1</v>
      </c>
      <c r="K1682" s="133">
        <v>0</v>
      </c>
      <c r="L1682" s="150">
        <v>32.56</v>
      </c>
      <c r="M1682" s="133">
        <v>0</v>
      </c>
      <c r="N1682" s="133">
        <v>0</v>
      </c>
      <c r="O1682" s="130">
        <v>22</v>
      </c>
      <c r="P1682" s="37">
        <f t="shared" si="363"/>
        <v>32.56</v>
      </c>
      <c r="Q1682" s="38">
        <f t="shared" si="364"/>
        <v>1327.2727272727273</v>
      </c>
      <c r="R1682" s="35">
        <f t="shared" si="365"/>
        <v>0</v>
      </c>
      <c r="S1682" s="35">
        <f t="shared" si="366"/>
        <v>0</v>
      </c>
      <c r="T1682" s="139">
        <f t="shared" si="367"/>
        <v>0</v>
      </c>
      <c r="U1682" s="35">
        <f t="shared" si="368"/>
        <v>716.32</v>
      </c>
      <c r="V1682" s="39" t="str">
        <f t="shared" si="369"/>
        <v>&gt;90 days</v>
      </c>
      <c r="W1682" s="39">
        <f t="shared" si="372"/>
        <v>3</v>
      </c>
      <c r="X1682" s="135" t="str">
        <f t="shared" si="373"/>
        <v>C</v>
      </c>
      <c r="Y1682" s="39">
        <f t="shared" si="370"/>
        <v>21</v>
      </c>
      <c r="Z1682" s="39">
        <f t="shared" si="371"/>
        <v>21.149593315068493</v>
      </c>
    </row>
    <row r="1683" spans="1:26" x14ac:dyDescent="0.25">
      <c r="A1683" s="34" t="s">
        <v>2591</v>
      </c>
      <c r="B1683" s="36" t="s">
        <v>2119</v>
      </c>
      <c r="C1683" s="166" t="s">
        <v>197</v>
      </c>
      <c r="D1683" s="166">
        <v>202</v>
      </c>
      <c r="E1683" s="166" t="s">
        <v>3608</v>
      </c>
      <c r="F1683" s="167" t="s">
        <v>3608</v>
      </c>
      <c r="G1683" s="36" t="s">
        <v>249</v>
      </c>
      <c r="H1683" s="36" t="s">
        <v>249</v>
      </c>
      <c r="I1683" s="186" t="s">
        <v>197</v>
      </c>
      <c r="J1683" s="168">
        <v>3</v>
      </c>
      <c r="K1683" s="133">
        <v>0</v>
      </c>
      <c r="L1683" s="150">
        <v>4.33</v>
      </c>
      <c r="M1683" s="133">
        <v>0</v>
      </c>
      <c r="N1683" s="133">
        <v>0</v>
      </c>
      <c r="O1683" s="130">
        <v>8</v>
      </c>
      <c r="P1683" s="37">
        <f t="shared" si="363"/>
        <v>12.99</v>
      </c>
      <c r="Q1683" s="38">
        <f t="shared" si="364"/>
        <v>45.625</v>
      </c>
      <c r="R1683" s="35">
        <f t="shared" si="365"/>
        <v>0</v>
      </c>
      <c r="S1683" s="35">
        <f t="shared" si="366"/>
        <v>0</v>
      </c>
      <c r="T1683" s="139">
        <f t="shared" si="367"/>
        <v>0</v>
      </c>
      <c r="U1683" s="35">
        <f t="shared" si="368"/>
        <v>34.64</v>
      </c>
      <c r="V1683" s="39" t="str">
        <f t="shared" si="369"/>
        <v>&lt;90 days</v>
      </c>
      <c r="W1683" s="39">
        <f t="shared" si="372"/>
        <v>3</v>
      </c>
      <c r="X1683" s="135" t="str">
        <f t="shared" si="373"/>
        <v>C</v>
      </c>
      <c r="Y1683" s="39">
        <f t="shared" si="370"/>
        <v>21</v>
      </c>
      <c r="Z1683" s="39">
        <f t="shared" si="371"/>
        <v>4.6272871232876716</v>
      </c>
    </row>
    <row r="1684" spans="1:26" x14ac:dyDescent="0.25">
      <c r="A1684" s="34" t="s">
        <v>3551</v>
      </c>
      <c r="B1684" s="36" t="s">
        <v>247</v>
      </c>
      <c r="C1684" s="166" t="s">
        <v>243</v>
      </c>
      <c r="D1684" s="166">
        <v>202</v>
      </c>
      <c r="E1684" s="166" t="s">
        <v>3608</v>
      </c>
      <c r="F1684" s="167" t="s">
        <v>3608</v>
      </c>
      <c r="G1684" s="36" t="s">
        <v>244</v>
      </c>
      <c r="H1684" s="36" t="s">
        <v>2370</v>
      </c>
      <c r="I1684" s="186">
        <v>2600</v>
      </c>
      <c r="J1684" s="168">
        <v>68</v>
      </c>
      <c r="K1684" s="133">
        <v>96</v>
      </c>
      <c r="L1684" s="150">
        <v>1.71</v>
      </c>
      <c r="M1684" s="133">
        <v>0</v>
      </c>
      <c r="N1684" s="133">
        <v>24</v>
      </c>
      <c r="O1684" s="130">
        <v>16</v>
      </c>
      <c r="P1684" s="37">
        <f t="shared" si="363"/>
        <v>116.28</v>
      </c>
      <c r="Q1684" s="38">
        <f t="shared" si="364"/>
        <v>68.4375</v>
      </c>
      <c r="R1684" s="35">
        <f t="shared" si="365"/>
        <v>0</v>
      </c>
      <c r="S1684" s="35">
        <f t="shared" si="366"/>
        <v>20.52</v>
      </c>
      <c r="T1684" s="139">
        <f t="shared" si="367"/>
        <v>164.16</v>
      </c>
      <c r="U1684" s="35">
        <f t="shared" si="368"/>
        <v>27.36</v>
      </c>
      <c r="V1684" s="39" t="str">
        <f t="shared" si="369"/>
        <v>&lt;90 days</v>
      </c>
      <c r="W1684" s="39">
        <f t="shared" si="372"/>
        <v>3</v>
      </c>
      <c r="X1684" s="135" t="str">
        <f t="shared" si="373"/>
        <v>C</v>
      </c>
      <c r="Y1684" s="39">
        <f t="shared" si="370"/>
        <v>21</v>
      </c>
      <c r="Z1684" s="39">
        <f t="shared" si="371"/>
        <v>53.195710684931505</v>
      </c>
    </row>
    <row r="1685" spans="1:26" x14ac:dyDescent="0.25">
      <c r="A1685" s="34" t="s">
        <v>3552</v>
      </c>
      <c r="B1685" s="36" t="s">
        <v>247</v>
      </c>
      <c r="C1685" s="166" t="s">
        <v>243</v>
      </c>
      <c r="D1685" s="166">
        <v>202</v>
      </c>
      <c r="E1685" s="166" t="s">
        <v>3608</v>
      </c>
      <c r="F1685" s="167" t="s">
        <v>3608</v>
      </c>
      <c r="G1685" s="36" t="s">
        <v>244</v>
      </c>
      <c r="H1685" s="36" t="s">
        <v>2370</v>
      </c>
      <c r="I1685" s="186">
        <v>2600</v>
      </c>
      <c r="J1685" s="168">
        <v>63</v>
      </c>
      <c r="K1685" s="133">
        <v>72</v>
      </c>
      <c r="L1685" s="150">
        <v>1.55</v>
      </c>
      <c r="M1685" s="133">
        <v>0</v>
      </c>
      <c r="N1685" s="133">
        <v>18</v>
      </c>
      <c r="O1685" s="130">
        <v>8</v>
      </c>
      <c r="P1685" s="37">
        <f t="shared" si="363"/>
        <v>97.65</v>
      </c>
      <c r="Q1685" s="38">
        <f t="shared" si="364"/>
        <v>3102.5</v>
      </c>
      <c r="R1685" s="35">
        <f t="shared" si="365"/>
        <v>0</v>
      </c>
      <c r="S1685" s="35">
        <f t="shared" si="366"/>
        <v>13.950000000000001</v>
      </c>
      <c r="T1685" s="139">
        <f t="shared" si="367"/>
        <v>111.60000000000001</v>
      </c>
      <c r="U1685" s="35">
        <f t="shared" si="368"/>
        <v>12.4</v>
      </c>
      <c r="V1685" s="39" t="str">
        <f t="shared" si="369"/>
        <v>&gt;90 days</v>
      </c>
      <c r="W1685" s="39">
        <f t="shared" si="372"/>
        <v>3</v>
      </c>
      <c r="X1685" s="135" t="str">
        <f t="shared" si="373"/>
        <v>C</v>
      </c>
      <c r="Y1685" s="39">
        <f t="shared" si="370"/>
        <v>21</v>
      </c>
      <c r="Z1685" s="39">
        <f t="shared" si="371"/>
        <v>64.012761804995975</v>
      </c>
    </row>
    <row r="1686" spans="1:26" x14ac:dyDescent="0.25">
      <c r="A1686" s="34" t="s">
        <v>3553</v>
      </c>
      <c r="B1686" s="36" t="s">
        <v>58</v>
      </c>
      <c r="C1686" s="166" t="s">
        <v>243</v>
      </c>
      <c r="D1686" s="166">
        <v>202</v>
      </c>
      <c r="E1686" s="166" t="s">
        <v>3608</v>
      </c>
      <c r="F1686" s="167" t="s">
        <v>3608</v>
      </c>
      <c r="G1686" s="36" t="s">
        <v>244</v>
      </c>
      <c r="H1686" s="36" t="s">
        <v>2370</v>
      </c>
      <c r="I1686" s="186">
        <v>2600</v>
      </c>
      <c r="J1686" s="168">
        <v>1591</v>
      </c>
      <c r="K1686" s="133">
        <v>1400</v>
      </c>
      <c r="L1686" s="150">
        <v>0.89</v>
      </c>
      <c r="M1686" s="133">
        <v>0</v>
      </c>
      <c r="N1686" s="133">
        <v>750</v>
      </c>
      <c r="O1686" s="130">
        <v>13533</v>
      </c>
      <c r="P1686" s="37">
        <f t="shared" si="363"/>
        <v>1415.99</v>
      </c>
      <c r="Q1686" s="38">
        <f t="shared" si="364"/>
        <v>1.6991797827532698</v>
      </c>
      <c r="R1686" s="35">
        <f t="shared" si="365"/>
        <v>0</v>
      </c>
      <c r="S1686" s="35">
        <f t="shared" si="366"/>
        <v>333.75</v>
      </c>
      <c r="T1686" s="139">
        <f t="shared" si="367"/>
        <v>1246</v>
      </c>
      <c r="U1686" s="35">
        <f t="shared" si="368"/>
        <v>12044.37</v>
      </c>
      <c r="V1686" s="39" t="str">
        <f t="shared" si="369"/>
        <v>&lt;15 days</v>
      </c>
      <c r="W1686" s="39">
        <f t="shared" si="372"/>
        <v>2</v>
      </c>
      <c r="X1686" s="135" t="str">
        <f t="shared" si="373"/>
        <v>B</v>
      </c>
      <c r="Y1686" s="39">
        <f t="shared" si="370"/>
        <v>14</v>
      </c>
      <c r="Z1686" s="39">
        <f t="shared" si="371"/>
        <v>0</v>
      </c>
    </row>
    <row r="1687" spans="1:26" x14ac:dyDescent="0.25">
      <c r="A1687" s="34" t="s">
        <v>3554</v>
      </c>
      <c r="B1687" s="36" t="s">
        <v>667</v>
      </c>
      <c r="C1687" s="166" t="s">
        <v>257</v>
      </c>
      <c r="D1687" s="166">
        <v>202</v>
      </c>
      <c r="E1687" s="166" t="s">
        <v>3608</v>
      </c>
      <c r="F1687" s="167" t="s">
        <v>3608</v>
      </c>
      <c r="G1687" s="36" t="s">
        <v>165</v>
      </c>
      <c r="H1687" s="36" t="s">
        <v>235</v>
      </c>
      <c r="I1687" s="186">
        <v>2100</v>
      </c>
      <c r="J1687" s="168">
        <v>210</v>
      </c>
      <c r="K1687" s="133">
        <v>0</v>
      </c>
      <c r="L1687" s="150">
        <v>7.79</v>
      </c>
      <c r="M1687" s="133">
        <v>0</v>
      </c>
      <c r="N1687" s="133">
        <v>0</v>
      </c>
      <c r="O1687" s="130">
        <v>4312</v>
      </c>
      <c r="P1687" s="37">
        <f t="shared" si="363"/>
        <v>1635.9</v>
      </c>
      <c r="Q1687" s="38">
        <f t="shared" si="364"/>
        <v>134.67416512059367</v>
      </c>
      <c r="R1687" s="35">
        <f t="shared" si="365"/>
        <v>0</v>
      </c>
      <c r="S1687" s="35">
        <f t="shared" si="366"/>
        <v>0</v>
      </c>
      <c r="T1687" s="139">
        <f t="shared" si="367"/>
        <v>0</v>
      </c>
      <c r="U1687" s="35">
        <f t="shared" si="368"/>
        <v>33590.480000000003</v>
      </c>
      <c r="V1687" s="39" t="str">
        <f t="shared" si="369"/>
        <v>Order specific</v>
      </c>
      <c r="W1687" s="39" t="str">
        <f t="shared" si="372"/>
        <v>Order specific</v>
      </c>
      <c r="X1687" s="135" t="str">
        <f t="shared" si="373"/>
        <v>B</v>
      </c>
      <c r="Y1687" s="39" t="str">
        <f t="shared" si="370"/>
        <v/>
      </c>
      <c r="Z1687" s="39">
        <f t="shared" si="371"/>
        <v>0</v>
      </c>
    </row>
    <row r="1688" spans="1:26" x14ac:dyDescent="0.25">
      <c r="A1688" s="34" t="s">
        <v>3555</v>
      </c>
      <c r="B1688" s="36" t="s">
        <v>667</v>
      </c>
      <c r="C1688" s="166" t="s">
        <v>257</v>
      </c>
      <c r="D1688" s="166">
        <v>202</v>
      </c>
      <c r="E1688" s="166" t="s">
        <v>3608</v>
      </c>
      <c r="F1688" s="167" t="s">
        <v>3608</v>
      </c>
      <c r="G1688" s="36" t="s">
        <v>165</v>
      </c>
      <c r="H1688" s="36" t="s">
        <v>235</v>
      </c>
      <c r="I1688" s="186">
        <v>2100</v>
      </c>
      <c r="J1688" s="168">
        <v>188</v>
      </c>
      <c r="K1688" s="133">
        <v>0</v>
      </c>
      <c r="L1688" s="150">
        <v>49.96</v>
      </c>
      <c r="M1688" s="133">
        <v>0</v>
      </c>
      <c r="N1688" s="133">
        <v>0</v>
      </c>
      <c r="O1688" s="130">
        <v>2370</v>
      </c>
      <c r="P1688" s="37">
        <f t="shared" si="363"/>
        <v>9392.48</v>
      </c>
      <c r="Q1688" s="38">
        <f t="shared" si="364"/>
        <v>32.341772151898738</v>
      </c>
      <c r="R1688" s="35">
        <f t="shared" si="365"/>
        <v>0</v>
      </c>
      <c r="S1688" s="35">
        <f t="shared" si="366"/>
        <v>0</v>
      </c>
      <c r="T1688" s="139">
        <f t="shared" si="367"/>
        <v>0</v>
      </c>
      <c r="U1688" s="35">
        <f t="shared" si="368"/>
        <v>118405.2</v>
      </c>
      <c r="V1688" s="39" t="str">
        <f t="shared" si="369"/>
        <v>Order specific</v>
      </c>
      <c r="W1688" s="39" t="str">
        <f t="shared" si="372"/>
        <v>Order specific</v>
      </c>
      <c r="X1688" s="135" t="str">
        <f t="shared" si="373"/>
        <v>A</v>
      </c>
      <c r="Y1688" s="39" t="str">
        <f t="shared" si="370"/>
        <v/>
      </c>
      <c r="Z1688" s="39">
        <f t="shared" si="371"/>
        <v>0</v>
      </c>
    </row>
    <row r="1689" spans="1:26" x14ac:dyDescent="0.25">
      <c r="A1689" s="34" t="s">
        <v>3556</v>
      </c>
      <c r="B1689" s="36" t="s">
        <v>2120</v>
      </c>
      <c r="C1689" s="166" t="s">
        <v>257</v>
      </c>
      <c r="D1689" s="166">
        <v>202</v>
      </c>
      <c r="E1689" s="166" t="s">
        <v>3608</v>
      </c>
      <c r="F1689" s="167" t="s">
        <v>3608</v>
      </c>
      <c r="G1689" s="36" t="s">
        <v>165</v>
      </c>
      <c r="H1689" s="36" t="s">
        <v>235</v>
      </c>
      <c r="I1689" s="186">
        <v>2100</v>
      </c>
      <c r="J1689" s="168">
        <v>11</v>
      </c>
      <c r="K1689" s="133">
        <v>0</v>
      </c>
      <c r="L1689" s="150">
        <v>58.61</v>
      </c>
      <c r="M1689" s="133">
        <v>0</v>
      </c>
      <c r="N1689" s="133">
        <v>0</v>
      </c>
      <c r="O1689" s="130">
        <v>36</v>
      </c>
      <c r="P1689" s="37">
        <f t="shared" si="363"/>
        <v>644.71</v>
      </c>
      <c r="Q1689" s="38">
        <f t="shared" si="364"/>
        <v>1906.1111111111111</v>
      </c>
      <c r="R1689" s="35">
        <f t="shared" si="365"/>
        <v>0</v>
      </c>
      <c r="S1689" s="35">
        <f t="shared" si="366"/>
        <v>0</v>
      </c>
      <c r="T1689" s="139">
        <f t="shared" si="367"/>
        <v>0</v>
      </c>
      <c r="U1689" s="35">
        <f t="shared" si="368"/>
        <v>2109.96</v>
      </c>
      <c r="V1689" s="39" t="str">
        <f t="shared" si="369"/>
        <v>Order specific</v>
      </c>
      <c r="W1689" s="39" t="str">
        <f t="shared" si="372"/>
        <v>Order specific</v>
      </c>
      <c r="X1689" s="135" t="str">
        <f t="shared" si="373"/>
        <v>C</v>
      </c>
      <c r="Y1689" s="39" t="str">
        <f t="shared" si="370"/>
        <v/>
      </c>
      <c r="Z1689" s="39">
        <f t="shared" si="371"/>
        <v>0</v>
      </c>
    </row>
    <row r="1690" spans="1:26" x14ac:dyDescent="0.25">
      <c r="A1690" s="34" t="s">
        <v>3557</v>
      </c>
      <c r="B1690" s="36" t="s">
        <v>247</v>
      </c>
      <c r="C1690" s="166" t="s">
        <v>243</v>
      </c>
      <c r="D1690" s="166">
        <v>212</v>
      </c>
      <c r="E1690" s="166" t="s">
        <v>3608</v>
      </c>
      <c r="F1690" s="167" t="s">
        <v>3608</v>
      </c>
      <c r="G1690" s="36" t="s">
        <v>244</v>
      </c>
      <c r="H1690" s="36" t="s">
        <v>2370</v>
      </c>
      <c r="I1690" s="186">
        <v>2600</v>
      </c>
      <c r="J1690" s="168">
        <v>381</v>
      </c>
      <c r="K1690" s="133">
        <v>384</v>
      </c>
      <c r="L1690" s="150">
        <v>1.8</v>
      </c>
      <c r="M1690" s="133">
        <v>0</v>
      </c>
      <c r="N1690" s="133">
        <v>96</v>
      </c>
      <c r="O1690" s="130">
        <v>120</v>
      </c>
      <c r="P1690" s="37">
        <f t="shared" si="363"/>
        <v>685.80000000000007</v>
      </c>
      <c r="Q1690" s="38">
        <f t="shared" si="364"/>
        <v>33.458333333333329</v>
      </c>
      <c r="R1690" s="35">
        <f t="shared" si="365"/>
        <v>0</v>
      </c>
      <c r="S1690" s="35">
        <f t="shared" si="366"/>
        <v>86.4</v>
      </c>
      <c r="T1690" s="139">
        <f t="shared" si="367"/>
        <v>691.2</v>
      </c>
      <c r="U1690" s="35">
        <f t="shared" si="368"/>
        <v>216</v>
      </c>
      <c r="V1690" s="39" t="str">
        <f t="shared" si="369"/>
        <v>&lt;90 days</v>
      </c>
      <c r="W1690" s="39">
        <f t="shared" si="372"/>
        <v>3</v>
      </c>
      <c r="X1690" s="135" t="str">
        <f t="shared" si="373"/>
        <v>C</v>
      </c>
      <c r="Y1690" s="39">
        <f t="shared" si="370"/>
        <v>21</v>
      </c>
      <c r="Z1690" s="39">
        <f t="shared" si="371"/>
        <v>168.53769863013696</v>
      </c>
    </row>
    <row r="1691" spans="1:26" x14ac:dyDescent="0.25">
      <c r="A1691" s="34" t="s">
        <v>3558</v>
      </c>
      <c r="B1691" s="36" t="s">
        <v>2121</v>
      </c>
      <c r="C1691" s="166" t="s">
        <v>197</v>
      </c>
      <c r="D1691" s="166">
        <v>202</v>
      </c>
      <c r="E1691" s="166" t="s">
        <v>3608</v>
      </c>
      <c r="F1691" s="167" t="s">
        <v>3608</v>
      </c>
      <c r="G1691" s="36" t="s">
        <v>249</v>
      </c>
      <c r="H1691" s="36" t="s">
        <v>249</v>
      </c>
      <c r="I1691" s="186" t="s">
        <v>197</v>
      </c>
      <c r="J1691" s="168">
        <v>106</v>
      </c>
      <c r="K1691" s="133">
        <v>0</v>
      </c>
      <c r="L1691" s="150">
        <v>44.84</v>
      </c>
      <c r="M1691" s="133">
        <v>0</v>
      </c>
      <c r="N1691" s="133">
        <v>0</v>
      </c>
      <c r="O1691" s="130">
        <v>61</v>
      </c>
      <c r="P1691" s="37">
        <f t="shared" si="363"/>
        <v>4753.04</v>
      </c>
      <c r="Q1691" s="38">
        <f t="shared" si="364"/>
        <v>2279.7540983606555</v>
      </c>
      <c r="R1691" s="35">
        <f t="shared" si="365"/>
        <v>0</v>
      </c>
      <c r="S1691" s="35">
        <f t="shared" si="366"/>
        <v>0</v>
      </c>
      <c r="T1691" s="139">
        <f t="shared" si="367"/>
        <v>0</v>
      </c>
      <c r="U1691" s="35">
        <f t="shared" si="368"/>
        <v>2735.2400000000002</v>
      </c>
      <c r="V1691" s="39" t="str">
        <f t="shared" si="369"/>
        <v>&gt;90 days</v>
      </c>
      <c r="W1691" s="39">
        <f t="shared" si="372"/>
        <v>3</v>
      </c>
      <c r="X1691" s="135" t="str">
        <f t="shared" si="373"/>
        <v>B</v>
      </c>
      <c r="Y1691" s="39">
        <f t="shared" si="370"/>
        <v>21</v>
      </c>
      <c r="Z1691" s="39">
        <f t="shared" si="371"/>
        <v>3108.1098034559377</v>
      </c>
    </row>
    <row r="1692" spans="1:26" x14ac:dyDescent="0.25">
      <c r="A1692" s="34" t="s">
        <v>2592</v>
      </c>
      <c r="B1692" s="36" t="s">
        <v>247</v>
      </c>
      <c r="C1692" s="166" t="s">
        <v>243</v>
      </c>
      <c r="D1692" s="166">
        <v>212</v>
      </c>
      <c r="E1692" s="166" t="s">
        <v>3608</v>
      </c>
      <c r="F1692" s="167" t="s">
        <v>3608</v>
      </c>
      <c r="G1692" s="36" t="s">
        <v>244</v>
      </c>
      <c r="H1692" s="36" t="s">
        <v>2370</v>
      </c>
      <c r="I1692" s="186">
        <v>2600</v>
      </c>
      <c r="J1692" s="168">
        <v>53</v>
      </c>
      <c r="K1692" s="133">
        <v>48</v>
      </c>
      <c r="L1692" s="150">
        <v>1.3</v>
      </c>
      <c r="M1692" s="133">
        <v>0</v>
      </c>
      <c r="N1692" s="133">
        <v>12</v>
      </c>
      <c r="O1692" s="130">
        <v>13</v>
      </c>
      <c r="P1692" s="37">
        <f t="shared" si="363"/>
        <v>68.900000000000006</v>
      </c>
      <c r="Q1692" s="38">
        <f t="shared" si="364"/>
        <v>2976.1538461538457</v>
      </c>
      <c r="R1692" s="35">
        <f t="shared" si="365"/>
        <v>0</v>
      </c>
      <c r="S1692" s="35">
        <f t="shared" si="366"/>
        <v>7.8000000000000007</v>
      </c>
      <c r="T1692" s="139">
        <f t="shared" si="367"/>
        <v>62.400000000000006</v>
      </c>
      <c r="U1692" s="35">
        <f t="shared" si="368"/>
        <v>16.900000000000002</v>
      </c>
      <c r="V1692" s="39" t="str">
        <f t="shared" si="369"/>
        <v>&gt;90 days</v>
      </c>
      <c r="W1692" s="39">
        <f t="shared" si="372"/>
        <v>3</v>
      </c>
      <c r="X1692" s="135" t="str">
        <f t="shared" si="373"/>
        <v>C</v>
      </c>
      <c r="Y1692" s="39">
        <f t="shared" si="370"/>
        <v>21</v>
      </c>
      <c r="Z1692" s="39">
        <f t="shared" si="371"/>
        <v>45.15313150684932</v>
      </c>
    </row>
    <row r="1693" spans="1:26" x14ac:dyDescent="0.25">
      <c r="A1693" s="34" t="s">
        <v>2593</v>
      </c>
      <c r="B1693" s="36" t="s">
        <v>247</v>
      </c>
      <c r="C1693" s="166" t="s">
        <v>243</v>
      </c>
      <c r="D1693" s="166">
        <v>202</v>
      </c>
      <c r="E1693" s="166" t="s">
        <v>3608</v>
      </c>
      <c r="F1693" s="167" t="s">
        <v>3608</v>
      </c>
      <c r="G1693" s="36" t="s">
        <v>244</v>
      </c>
      <c r="H1693" s="36" t="s">
        <v>2370</v>
      </c>
      <c r="I1693" s="186">
        <v>2600</v>
      </c>
      <c r="J1693" s="168">
        <v>134</v>
      </c>
      <c r="K1693" s="133">
        <v>144</v>
      </c>
      <c r="L1693" s="150">
        <v>0.62</v>
      </c>
      <c r="M1693" s="133">
        <v>0</v>
      </c>
      <c r="N1693" s="133">
        <v>24</v>
      </c>
      <c r="O1693" s="130">
        <v>30</v>
      </c>
      <c r="P1693" s="37">
        <f t="shared" si="363"/>
        <v>83.08</v>
      </c>
      <c r="Q1693" s="38">
        <f t="shared" si="364"/>
        <v>644.83333333333326</v>
      </c>
      <c r="R1693" s="35">
        <f t="shared" si="365"/>
        <v>0</v>
      </c>
      <c r="S1693" s="35">
        <f t="shared" si="366"/>
        <v>7.4399999999999995</v>
      </c>
      <c r="T1693" s="139">
        <f t="shared" si="367"/>
        <v>89.28</v>
      </c>
      <c r="U1693" s="35">
        <f t="shared" si="368"/>
        <v>18.600000000000001</v>
      </c>
      <c r="V1693" s="39" t="str">
        <f t="shared" si="369"/>
        <v>&gt;90 days</v>
      </c>
      <c r="W1693" s="39">
        <f t="shared" si="372"/>
        <v>3</v>
      </c>
      <c r="X1693" s="135" t="str">
        <f t="shared" si="373"/>
        <v>C</v>
      </c>
      <c r="Y1693" s="39">
        <f t="shared" si="370"/>
        <v>21</v>
      </c>
      <c r="Z1693" s="39">
        <f t="shared" si="371"/>
        <v>53.047084621349185</v>
      </c>
    </row>
    <row r="1694" spans="1:26" x14ac:dyDescent="0.25">
      <c r="A1694" s="34" t="s">
        <v>2594</v>
      </c>
      <c r="B1694" s="36" t="s">
        <v>2122</v>
      </c>
      <c r="C1694" s="166" t="s">
        <v>197</v>
      </c>
      <c r="D1694" s="166">
        <v>202</v>
      </c>
      <c r="E1694" s="166" t="s">
        <v>3608</v>
      </c>
      <c r="F1694" s="167" t="s">
        <v>3608</v>
      </c>
      <c r="G1694" s="36" t="s">
        <v>249</v>
      </c>
      <c r="H1694" s="36" t="s">
        <v>249</v>
      </c>
      <c r="I1694" s="186" t="s">
        <v>197</v>
      </c>
      <c r="J1694" s="168">
        <v>2</v>
      </c>
      <c r="K1694" s="133">
        <v>0</v>
      </c>
      <c r="L1694" s="150">
        <v>2.66</v>
      </c>
      <c r="M1694" s="133">
        <v>0</v>
      </c>
      <c r="N1694" s="133">
        <v>0</v>
      </c>
      <c r="O1694" s="130">
        <v>6</v>
      </c>
      <c r="P1694" s="37">
        <f t="shared" si="363"/>
        <v>5.32</v>
      </c>
      <c r="Q1694" s="38">
        <f t="shared" si="364"/>
        <v>8151.6666666666661</v>
      </c>
      <c r="R1694" s="35">
        <f t="shared" si="365"/>
        <v>0</v>
      </c>
      <c r="S1694" s="35">
        <f t="shared" si="366"/>
        <v>0</v>
      </c>
      <c r="T1694" s="139">
        <f t="shared" si="367"/>
        <v>0</v>
      </c>
      <c r="U1694" s="35">
        <f t="shared" si="368"/>
        <v>15.96</v>
      </c>
      <c r="V1694" s="39" t="str">
        <f t="shared" si="369"/>
        <v>&gt;90 days</v>
      </c>
      <c r="W1694" s="39">
        <f t="shared" si="372"/>
        <v>3</v>
      </c>
      <c r="X1694" s="135" t="str">
        <f t="shared" si="373"/>
        <v>C</v>
      </c>
      <c r="Y1694" s="39">
        <f t="shared" si="370"/>
        <v>21</v>
      </c>
      <c r="Z1694" s="39">
        <f t="shared" si="371"/>
        <v>3.5021545859742389</v>
      </c>
    </row>
    <row r="1695" spans="1:26" x14ac:dyDescent="0.25">
      <c r="A1695" s="34" t="s">
        <v>2595</v>
      </c>
      <c r="B1695" s="36" t="s">
        <v>56</v>
      </c>
      <c r="C1695" s="166" t="s">
        <v>243</v>
      </c>
      <c r="D1695" s="166">
        <v>219</v>
      </c>
      <c r="E1695" s="166" t="s">
        <v>3608</v>
      </c>
      <c r="F1695" s="167" t="s">
        <v>3608</v>
      </c>
      <c r="G1695" s="36" t="s">
        <v>244</v>
      </c>
      <c r="H1695" s="36" t="s">
        <v>2370</v>
      </c>
      <c r="I1695" s="186">
        <v>2600</v>
      </c>
      <c r="J1695" s="168">
        <v>520</v>
      </c>
      <c r="K1695" s="133">
        <v>288</v>
      </c>
      <c r="L1695" s="150">
        <v>0.2</v>
      </c>
      <c r="M1695" s="133">
        <v>0</v>
      </c>
      <c r="N1695" s="133">
        <v>72</v>
      </c>
      <c r="O1695" s="130">
        <v>60</v>
      </c>
      <c r="P1695" s="37">
        <f t="shared" si="363"/>
        <v>104</v>
      </c>
      <c r="Q1695" s="38">
        <f t="shared" si="364"/>
        <v>12.166666666666666</v>
      </c>
      <c r="R1695" s="35">
        <f t="shared" si="365"/>
        <v>0</v>
      </c>
      <c r="S1695" s="35">
        <f t="shared" si="366"/>
        <v>7.2</v>
      </c>
      <c r="T1695" s="139">
        <f t="shared" si="367"/>
        <v>57.6</v>
      </c>
      <c r="U1695" s="35">
        <f t="shared" si="368"/>
        <v>12</v>
      </c>
      <c r="V1695" s="39" t="str">
        <f t="shared" si="369"/>
        <v>&lt;15 days</v>
      </c>
      <c r="W1695" s="39">
        <f t="shared" si="372"/>
        <v>3</v>
      </c>
      <c r="X1695" s="135" t="str">
        <f t="shared" si="373"/>
        <v>C</v>
      </c>
      <c r="Y1695" s="39">
        <f t="shared" si="370"/>
        <v>21</v>
      </c>
      <c r="Z1695" s="39">
        <f t="shared" si="371"/>
        <v>0</v>
      </c>
    </row>
    <row r="1696" spans="1:26" x14ac:dyDescent="0.25">
      <c r="A1696" s="34" t="s">
        <v>2596</v>
      </c>
      <c r="B1696" s="36" t="s">
        <v>2123</v>
      </c>
      <c r="C1696" s="166" t="s">
        <v>257</v>
      </c>
      <c r="D1696" s="166">
        <v>202</v>
      </c>
      <c r="E1696" s="166" t="s">
        <v>3608</v>
      </c>
      <c r="F1696" s="167" t="s">
        <v>3608</v>
      </c>
      <c r="G1696" s="36" t="s">
        <v>165</v>
      </c>
      <c r="H1696" s="36" t="s">
        <v>235</v>
      </c>
      <c r="I1696" s="186">
        <v>2100</v>
      </c>
      <c r="J1696" s="168">
        <v>213</v>
      </c>
      <c r="K1696" s="133">
        <v>0</v>
      </c>
      <c r="L1696" s="150">
        <v>40.79</v>
      </c>
      <c r="M1696" s="133">
        <v>0</v>
      </c>
      <c r="N1696" s="133">
        <v>0</v>
      </c>
      <c r="O1696" s="130">
        <v>766</v>
      </c>
      <c r="P1696" s="37">
        <f t="shared" si="363"/>
        <v>8688.27</v>
      </c>
      <c r="Q1696" s="38">
        <f t="shared" si="364"/>
        <v>247.78067885117491</v>
      </c>
      <c r="R1696" s="35">
        <f t="shared" si="365"/>
        <v>0</v>
      </c>
      <c r="S1696" s="35">
        <f t="shared" si="366"/>
        <v>0</v>
      </c>
      <c r="T1696" s="139">
        <f t="shared" si="367"/>
        <v>0</v>
      </c>
      <c r="U1696" s="35">
        <f t="shared" si="368"/>
        <v>31245.14</v>
      </c>
      <c r="V1696" s="39" t="str">
        <f t="shared" si="369"/>
        <v>Order specific</v>
      </c>
      <c r="W1696" s="39" t="str">
        <f t="shared" si="372"/>
        <v>Order specific</v>
      </c>
      <c r="X1696" s="135" t="str">
        <f t="shared" si="373"/>
        <v>A</v>
      </c>
      <c r="Y1696" s="39" t="str">
        <f t="shared" si="370"/>
        <v/>
      </c>
      <c r="Z1696" s="39">
        <f t="shared" si="371"/>
        <v>0</v>
      </c>
    </row>
    <row r="1697" spans="1:26" x14ac:dyDescent="0.25">
      <c r="A1697" s="34" t="s">
        <v>2597</v>
      </c>
      <c r="B1697" s="36" t="s">
        <v>667</v>
      </c>
      <c r="C1697" s="166" t="s">
        <v>257</v>
      </c>
      <c r="D1697" s="166">
        <v>202</v>
      </c>
      <c r="E1697" s="166" t="s">
        <v>3608</v>
      </c>
      <c r="F1697" s="167" t="s">
        <v>3608</v>
      </c>
      <c r="G1697" s="36" t="s">
        <v>165</v>
      </c>
      <c r="H1697" s="36" t="s">
        <v>235</v>
      </c>
      <c r="I1697" s="186">
        <v>2100</v>
      </c>
      <c r="J1697" s="168">
        <v>250</v>
      </c>
      <c r="K1697" s="133">
        <v>0</v>
      </c>
      <c r="L1697" s="150">
        <v>32.229999999999997</v>
      </c>
      <c r="M1697" s="133">
        <v>0</v>
      </c>
      <c r="N1697" s="133">
        <v>0</v>
      </c>
      <c r="O1697" s="130">
        <v>807</v>
      </c>
      <c r="P1697" s="37">
        <f t="shared" si="363"/>
        <v>8057.4999999999991</v>
      </c>
      <c r="Q1697" s="38">
        <f t="shared" si="364"/>
        <v>96.338289962825286</v>
      </c>
      <c r="R1697" s="35">
        <f t="shared" si="365"/>
        <v>0</v>
      </c>
      <c r="S1697" s="35">
        <f t="shared" si="366"/>
        <v>0</v>
      </c>
      <c r="T1697" s="139">
        <f t="shared" si="367"/>
        <v>0</v>
      </c>
      <c r="U1697" s="35">
        <f t="shared" si="368"/>
        <v>26009.609999999997</v>
      </c>
      <c r="V1697" s="39" t="str">
        <f t="shared" si="369"/>
        <v>Order specific</v>
      </c>
      <c r="W1697" s="39" t="str">
        <f t="shared" si="372"/>
        <v>Order specific</v>
      </c>
      <c r="X1697" s="135" t="str">
        <f t="shared" si="373"/>
        <v>A</v>
      </c>
      <c r="Y1697" s="39" t="str">
        <f t="shared" si="370"/>
        <v/>
      </c>
      <c r="Z1697" s="39">
        <f t="shared" si="371"/>
        <v>0</v>
      </c>
    </row>
    <row r="1698" spans="1:26" x14ac:dyDescent="0.25">
      <c r="A1698" s="34" t="s">
        <v>3559</v>
      </c>
      <c r="B1698" s="36" t="s">
        <v>543</v>
      </c>
      <c r="C1698" s="166" t="s">
        <v>257</v>
      </c>
      <c r="D1698" s="166">
        <v>202</v>
      </c>
      <c r="E1698" s="166" t="s">
        <v>3608</v>
      </c>
      <c r="F1698" s="167" t="s">
        <v>3608</v>
      </c>
      <c r="G1698" s="36" t="s">
        <v>165</v>
      </c>
      <c r="H1698" s="36" t="s">
        <v>235</v>
      </c>
      <c r="I1698" s="186">
        <v>2100</v>
      </c>
      <c r="J1698" s="168">
        <v>207</v>
      </c>
      <c r="K1698" s="133">
        <v>0</v>
      </c>
      <c r="L1698" s="150">
        <v>997.93</v>
      </c>
      <c r="M1698" s="133">
        <v>0</v>
      </c>
      <c r="N1698" s="133">
        <v>0</v>
      </c>
      <c r="O1698" s="130">
        <v>732</v>
      </c>
      <c r="P1698" s="37">
        <f t="shared" si="363"/>
        <v>206571.50999999998</v>
      </c>
      <c r="Q1698" s="38">
        <f t="shared" si="364"/>
        <v>124.65846994535519</v>
      </c>
      <c r="R1698" s="35">
        <f t="shared" si="365"/>
        <v>0</v>
      </c>
      <c r="S1698" s="35">
        <f t="shared" si="366"/>
        <v>0</v>
      </c>
      <c r="T1698" s="139">
        <f t="shared" si="367"/>
        <v>0</v>
      </c>
      <c r="U1698" s="35">
        <f t="shared" si="368"/>
        <v>730484.76</v>
      </c>
      <c r="V1698" s="39" t="str">
        <f t="shared" si="369"/>
        <v>Order specific</v>
      </c>
      <c r="W1698" s="39" t="str">
        <f t="shared" si="372"/>
        <v>Order specific</v>
      </c>
      <c r="X1698" s="135" t="str">
        <f t="shared" si="373"/>
        <v>A</v>
      </c>
      <c r="Y1698" s="39" t="str">
        <f t="shared" si="370"/>
        <v/>
      </c>
      <c r="Z1698" s="39">
        <f t="shared" si="371"/>
        <v>0</v>
      </c>
    </row>
    <row r="1699" spans="1:26" x14ac:dyDescent="0.25">
      <c r="A1699" s="34" t="s">
        <v>2598</v>
      </c>
      <c r="B1699" s="36" t="s">
        <v>2124</v>
      </c>
      <c r="C1699" s="166" t="s">
        <v>197</v>
      </c>
      <c r="D1699" s="166">
        <v>202</v>
      </c>
      <c r="E1699" s="166" t="s">
        <v>3608</v>
      </c>
      <c r="F1699" s="167" t="s">
        <v>3608</v>
      </c>
      <c r="G1699" s="36" t="s">
        <v>249</v>
      </c>
      <c r="H1699" s="36" t="s">
        <v>249</v>
      </c>
      <c r="I1699" s="186" t="s">
        <v>197</v>
      </c>
      <c r="J1699" s="168">
        <v>69</v>
      </c>
      <c r="K1699" s="133">
        <v>0</v>
      </c>
      <c r="L1699" s="150">
        <v>37.869999999999997</v>
      </c>
      <c r="M1699" s="133">
        <v>0</v>
      </c>
      <c r="N1699" s="133">
        <v>0</v>
      </c>
      <c r="O1699" s="130">
        <v>1479</v>
      </c>
      <c r="P1699" s="37">
        <f t="shared" si="363"/>
        <v>2613.0299999999997</v>
      </c>
      <c r="Q1699" s="38">
        <f t="shared" si="364"/>
        <v>51.085192697768768</v>
      </c>
      <c r="R1699" s="35">
        <f t="shared" si="365"/>
        <v>0</v>
      </c>
      <c r="S1699" s="35">
        <f t="shared" si="366"/>
        <v>0</v>
      </c>
      <c r="T1699" s="139">
        <f t="shared" si="367"/>
        <v>0</v>
      </c>
      <c r="U1699" s="35">
        <f t="shared" si="368"/>
        <v>56009.729999999996</v>
      </c>
      <c r="V1699" s="39" t="str">
        <f t="shared" si="369"/>
        <v>&lt;90 days</v>
      </c>
      <c r="W1699" s="39">
        <f t="shared" si="372"/>
        <v>2</v>
      </c>
      <c r="X1699" s="135" t="str">
        <f t="shared" si="373"/>
        <v>B</v>
      </c>
      <c r="Y1699" s="39">
        <f t="shared" si="370"/>
        <v>14</v>
      </c>
      <c r="Z1699" s="39">
        <f t="shared" si="371"/>
        <v>1251.9697495890412</v>
      </c>
    </row>
    <row r="1700" spans="1:26" x14ac:dyDescent="0.25">
      <c r="A1700" s="34" t="s">
        <v>2599</v>
      </c>
      <c r="B1700" s="36" t="s">
        <v>2125</v>
      </c>
      <c r="C1700" s="166" t="s">
        <v>197</v>
      </c>
      <c r="D1700" s="166">
        <v>202</v>
      </c>
      <c r="E1700" s="166" t="s">
        <v>3608</v>
      </c>
      <c r="F1700" s="167" t="s">
        <v>3608</v>
      </c>
      <c r="G1700" s="36" t="s">
        <v>249</v>
      </c>
      <c r="H1700" s="36" t="s">
        <v>249</v>
      </c>
      <c r="I1700" s="186" t="s">
        <v>197</v>
      </c>
      <c r="J1700" s="168">
        <v>9</v>
      </c>
      <c r="K1700" s="133">
        <v>0</v>
      </c>
      <c r="L1700" s="150">
        <v>11.28</v>
      </c>
      <c r="M1700" s="133">
        <v>0</v>
      </c>
      <c r="N1700" s="133">
        <v>0</v>
      </c>
      <c r="O1700" s="130">
        <v>8</v>
      </c>
      <c r="P1700" s="37">
        <f t="shared" si="363"/>
        <v>101.52</v>
      </c>
      <c r="Q1700" s="38">
        <f t="shared" si="364"/>
        <v>3148.125</v>
      </c>
      <c r="R1700" s="35">
        <f t="shared" si="365"/>
        <v>0</v>
      </c>
      <c r="S1700" s="35">
        <f t="shared" si="366"/>
        <v>0</v>
      </c>
      <c r="T1700" s="139">
        <f t="shared" si="367"/>
        <v>0</v>
      </c>
      <c r="U1700" s="35">
        <f t="shared" si="368"/>
        <v>90.24</v>
      </c>
      <c r="V1700" s="39" t="str">
        <f t="shared" si="369"/>
        <v>&gt;90 days</v>
      </c>
      <c r="W1700" s="39">
        <f t="shared" si="372"/>
        <v>3</v>
      </c>
      <c r="X1700" s="135" t="str">
        <f t="shared" si="373"/>
        <v>C</v>
      </c>
      <c r="Y1700" s="39">
        <f t="shared" si="370"/>
        <v>21</v>
      </c>
      <c r="Z1700" s="39">
        <f t="shared" si="371"/>
        <v>66.556245955926144</v>
      </c>
    </row>
    <row r="1701" spans="1:26" x14ac:dyDescent="0.25">
      <c r="A1701" s="34" t="s">
        <v>2600</v>
      </c>
      <c r="B1701" s="36" t="s">
        <v>58</v>
      </c>
      <c r="C1701" s="166" t="s">
        <v>243</v>
      </c>
      <c r="D1701" s="166">
        <v>202</v>
      </c>
      <c r="E1701" s="166" t="s">
        <v>3608</v>
      </c>
      <c r="F1701" s="167" t="s">
        <v>3608</v>
      </c>
      <c r="G1701" s="36" t="s">
        <v>244</v>
      </c>
      <c r="H1701" s="36" t="s">
        <v>2370</v>
      </c>
      <c r="I1701" s="186">
        <v>2600</v>
      </c>
      <c r="J1701" s="168">
        <v>442</v>
      </c>
      <c r="K1701" s="133">
        <v>400</v>
      </c>
      <c r="L1701" s="150">
        <v>1.2</v>
      </c>
      <c r="M1701" s="133">
        <v>0</v>
      </c>
      <c r="N1701" s="133">
        <v>100</v>
      </c>
      <c r="O1701" s="130">
        <v>2730</v>
      </c>
      <c r="P1701" s="37">
        <f t="shared" si="363"/>
        <v>530.4</v>
      </c>
      <c r="Q1701" s="38">
        <f t="shared" si="364"/>
        <v>1.2032967032967032</v>
      </c>
      <c r="R1701" s="35">
        <f t="shared" si="365"/>
        <v>0</v>
      </c>
      <c r="S1701" s="35">
        <f t="shared" si="366"/>
        <v>60</v>
      </c>
      <c r="T1701" s="139">
        <f t="shared" si="367"/>
        <v>480</v>
      </c>
      <c r="U1701" s="35">
        <f t="shared" si="368"/>
        <v>3276</v>
      </c>
      <c r="V1701" s="39" t="str">
        <f t="shared" si="369"/>
        <v>&lt;15 days</v>
      </c>
      <c r="W1701" s="39">
        <f t="shared" si="372"/>
        <v>3</v>
      </c>
      <c r="X1701" s="135" t="str">
        <f t="shared" si="373"/>
        <v>C</v>
      </c>
      <c r="Y1701" s="39">
        <f t="shared" si="370"/>
        <v>21</v>
      </c>
      <c r="Z1701" s="39">
        <f t="shared" si="371"/>
        <v>0</v>
      </c>
    </row>
    <row r="1702" spans="1:26" x14ac:dyDescent="0.25">
      <c r="A1702" s="34" t="s">
        <v>2601</v>
      </c>
      <c r="B1702" s="36" t="s">
        <v>2126</v>
      </c>
      <c r="C1702" s="166" t="s">
        <v>257</v>
      </c>
      <c r="D1702" s="166">
        <v>202</v>
      </c>
      <c r="E1702" s="166" t="s">
        <v>3608</v>
      </c>
      <c r="F1702" s="167" t="s">
        <v>3608</v>
      </c>
      <c r="G1702" s="36" t="s">
        <v>165</v>
      </c>
      <c r="H1702" s="36" t="s">
        <v>235</v>
      </c>
      <c r="I1702" s="186">
        <v>2100</v>
      </c>
      <c r="J1702" s="168">
        <v>3</v>
      </c>
      <c r="K1702" s="133">
        <v>0</v>
      </c>
      <c r="L1702" s="150">
        <v>0.66</v>
      </c>
      <c r="M1702" s="133">
        <v>0</v>
      </c>
      <c r="N1702" s="133">
        <v>0</v>
      </c>
      <c r="O1702" s="130">
        <v>339</v>
      </c>
      <c r="P1702" s="37">
        <f t="shared" si="363"/>
        <v>1.98</v>
      </c>
      <c r="Q1702" s="38">
        <f t="shared" si="364"/>
        <v>475.89970501474926</v>
      </c>
      <c r="R1702" s="35">
        <f t="shared" si="365"/>
        <v>0</v>
      </c>
      <c r="S1702" s="35">
        <f t="shared" si="366"/>
        <v>0</v>
      </c>
      <c r="T1702" s="139">
        <f t="shared" si="367"/>
        <v>0</v>
      </c>
      <c r="U1702" s="35">
        <f t="shared" si="368"/>
        <v>223.74</v>
      </c>
      <c r="V1702" s="39" t="str">
        <f t="shared" si="369"/>
        <v>Order specific</v>
      </c>
      <c r="W1702" s="39" t="str">
        <f t="shared" si="372"/>
        <v>Order specific</v>
      </c>
      <c r="X1702" s="135" t="str">
        <f t="shared" si="373"/>
        <v>C</v>
      </c>
      <c r="Y1702" s="39" t="str">
        <f t="shared" si="370"/>
        <v/>
      </c>
      <c r="Z1702" s="39">
        <f t="shared" si="371"/>
        <v>0</v>
      </c>
    </row>
    <row r="1703" spans="1:26" x14ac:dyDescent="0.25">
      <c r="A1703" s="34" t="s">
        <v>2602</v>
      </c>
      <c r="B1703" s="36" t="s">
        <v>2127</v>
      </c>
      <c r="C1703" s="166" t="s">
        <v>197</v>
      </c>
      <c r="D1703" s="166">
        <v>202</v>
      </c>
      <c r="E1703" s="166" t="s">
        <v>3608</v>
      </c>
      <c r="F1703" s="167" t="s">
        <v>3608</v>
      </c>
      <c r="G1703" s="36" t="s">
        <v>249</v>
      </c>
      <c r="H1703" s="36" t="s">
        <v>249</v>
      </c>
      <c r="I1703" s="186" t="s">
        <v>197</v>
      </c>
      <c r="J1703" s="168">
        <v>6</v>
      </c>
      <c r="K1703" s="133">
        <v>0</v>
      </c>
      <c r="L1703" s="150">
        <v>36.409999999999997</v>
      </c>
      <c r="M1703" s="133">
        <v>0</v>
      </c>
      <c r="N1703" s="133">
        <v>0</v>
      </c>
      <c r="O1703" s="130">
        <v>960</v>
      </c>
      <c r="P1703" s="37">
        <f t="shared" si="363"/>
        <v>218.45999999999998</v>
      </c>
      <c r="Q1703" s="38">
        <f t="shared" si="364"/>
        <v>1.140625</v>
      </c>
      <c r="R1703" s="35">
        <f t="shared" si="365"/>
        <v>0</v>
      </c>
      <c r="S1703" s="35">
        <f t="shared" si="366"/>
        <v>0</v>
      </c>
      <c r="T1703" s="139">
        <f t="shared" si="367"/>
        <v>0</v>
      </c>
      <c r="U1703" s="35">
        <f t="shared" si="368"/>
        <v>34953.599999999999</v>
      </c>
      <c r="V1703" s="39" t="str">
        <f t="shared" si="369"/>
        <v>&lt;15 days</v>
      </c>
      <c r="W1703" s="39">
        <f t="shared" si="372"/>
        <v>2</v>
      </c>
      <c r="X1703" s="135" t="str">
        <f t="shared" si="373"/>
        <v>C</v>
      </c>
      <c r="Y1703" s="39">
        <f t="shared" si="370"/>
        <v>14</v>
      </c>
      <c r="Z1703" s="39">
        <f t="shared" si="371"/>
        <v>0</v>
      </c>
    </row>
    <row r="1704" spans="1:26" x14ac:dyDescent="0.25">
      <c r="A1704" s="34" t="s">
        <v>2603</v>
      </c>
      <c r="B1704" s="36" t="s">
        <v>806</v>
      </c>
      <c r="C1704" s="166" t="s">
        <v>257</v>
      </c>
      <c r="D1704" s="166">
        <v>202</v>
      </c>
      <c r="E1704" s="166" t="s">
        <v>3608</v>
      </c>
      <c r="F1704" s="167" t="s">
        <v>3608</v>
      </c>
      <c r="G1704" s="36" t="s">
        <v>165</v>
      </c>
      <c r="H1704" s="36" t="s">
        <v>235</v>
      </c>
      <c r="I1704" s="186">
        <v>2100</v>
      </c>
      <c r="J1704" s="168">
        <v>210</v>
      </c>
      <c r="K1704" s="133">
        <v>0</v>
      </c>
      <c r="L1704" s="150">
        <v>17.55</v>
      </c>
      <c r="M1704" s="133">
        <v>0</v>
      </c>
      <c r="N1704" s="133">
        <v>0</v>
      </c>
      <c r="O1704" s="130">
        <v>1388</v>
      </c>
      <c r="P1704" s="37">
        <f t="shared" si="363"/>
        <v>3685.5</v>
      </c>
      <c r="Q1704" s="38">
        <f t="shared" si="364"/>
        <v>1.5778097982708934</v>
      </c>
      <c r="R1704" s="35">
        <f t="shared" si="365"/>
        <v>0</v>
      </c>
      <c r="S1704" s="35">
        <f t="shared" si="366"/>
        <v>0</v>
      </c>
      <c r="T1704" s="139">
        <f t="shared" si="367"/>
        <v>0</v>
      </c>
      <c r="U1704" s="35">
        <f t="shared" si="368"/>
        <v>24359.4</v>
      </c>
      <c r="V1704" s="39" t="str">
        <f t="shared" si="369"/>
        <v>Order specific</v>
      </c>
      <c r="W1704" s="39" t="str">
        <f t="shared" si="372"/>
        <v>Order specific</v>
      </c>
      <c r="X1704" s="135" t="str">
        <f t="shared" si="373"/>
        <v>B</v>
      </c>
      <c r="Y1704" s="39" t="str">
        <f t="shared" si="370"/>
        <v/>
      </c>
      <c r="Z1704" s="39">
        <f t="shared" si="371"/>
        <v>0</v>
      </c>
    </row>
    <row r="1705" spans="1:26" x14ac:dyDescent="0.25">
      <c r="A1705" s="34" t="s">
        <v>2604</v>
      </c>
      <c r="B1705" s="36" t="s">
        <v>2128</v>
      </c>
      <c r="C1705" s="166" t="s">
        <v>243</v>
      </c>
      <c r="D1705" s="166">
        <v>202</v>
      </c>
      <c r="E1705" s="166" t="s">
        <v>3608</v>
      </c>
      <c r="F1705" s="167" t="s">
        <v>3608</v>
      </c>
      <c r="G1705" s="36" t="s">
        <v>244</v>
      </c>
      <c r="H1705" s="36" t="s">
        <v>2370</v>
      </c>
      <c r="I1705" s="186">
        <v>2600</v>
      </c>
      <c r="J1705" s="168">
        <v>131</v>
      </c>
      <c r="K1705" s="133">
        <v>150</v>
      </c>
      <c r="L1705" s="150">
        <v>12.96</v>
      </c>
      <c r="M1705" s="133">
        <v>0</v>
      </c>
      <c r="N1705" s="133">
        <v>50</v>
      </c>
      <c r="O1705" s="130">
        <v>3992</v>
      </c>
      <c r="P1705" s="37">
        <f t="shared" si="363"/>
        <v>1697.7600000000002</v>
      </c>
      <c r="Q1705" s="38">
        <f t="shared" si="364"/>
        <v>19.200901803607213</v>
      </c>
      <c r="R1705" s="35">
        <f t="shared" si="365"/>
        <v>0</v>
      </c>
      <c r="S1705" s="35">
        <f t="shared" si="366"/>
        <v>324</v>
      </c>
      <c r="T1705" s="139">
        <f t="shared" si="367"/>
        <v>1944.0000000000002</v>
      </c>
      <c r="U1705" s="35">
        <f t="shared" si="368"/>
        <v>51736.320000000007</v>
      </c>
      <c r="V1705" s="39" t="str">
        <f t="shared" si="369"/>
        <v>&lt;30 days</v>
      </c>
      <c r="W1705" s="39">
        <f t="shared" si="372"/>
        <v>2</v>
      </c>
      <c r="X1705" s="135" t="str">
        <f t="shared" si="373"/>
        <v>B</v>
      </c>
      <c r="Y1705" s="39">
        <f t="shared" si="370"/>
        <v>14</v>
      </c>
      <c r="Z1705" s="39">
        <f t="shared" si="371"/>
        <v>303.51297402739726</v>
      </c>
    </row>
    <row r="1706" spans="1:26" x14ac:dyDescent="0.25">
      <c r="A1706" s="34" t="s">
        <v>2605</v>
      </c>
      <c r="B1706" s="36" t="s">
        <v>2129</v>
      </c>
      <c r="C1706" s="166" t="s">
        <v>2077</v>
      </c>
      <c r="D1706" s="166">
        <v>202</v>
      </c>
      <c r="E1706" s="166" t="s">
        <v>3608</v>
      </c>
      <c r="F1706" s="167" t="s">
        <v>3608</v>
      </c>
      <c r="G1706" s="36" t="s">
        <v>165</v>
      </c>
      <c r="H1706" s="36" t="s">
        <v>235</v>
      </c>
      <c r="I1706" s="186">
        <v>2100</v>
      </c>
      <c r="J1706" s="168">
        <v>14</v>
      </c>
      <c r="K1706" s="133">
        <v>0</v>
      </c>
      <c r="L1706" s="150">
        <v>27.04</v>
      </c>
      <c r="M1706" s="133">
        <v>0</v>
      </c>
      <c r="N1706" s="133">
        <v>0</v>
      </c>
      <c r="O1706" s="130">
        <v>2</v>
      </c>
      <c r="P1706" s="37">
        <f t="shared" si="363"/>
        <v>378.56</v>
      </c>
      <c r="Q1706" s="38">
        <f t="shared" si="364"/>
        <v>23907.5</v>
      </c>
      <c r="R1706" s="35">
        <f t="shared" si="365"/>
        <v>0</v>
      </c>
      <c r="S1706" s="35">
        <f t="shared" si="366"/>
        <v>0</v>
      </c>
      <c r="T1706" s="139">
        <f t="shared" si="367"/>
        <v>0</v>
      </c>
      <c r="U1706" s="35">
        <f t="shared" si="368"/>
        <v>54.08</v>
      </c>
      <c r="V1706" s="39" t="str">
        <f t="shared" si="369"/>
        <v>Order specific</v>
      </c>
      <c r="W1706" s="39" t="str">
        <f t="shared" si="372"/>
        <v>Order specific</v>
      </c>
      <c r="X1706" s="135" t="str">
        <f t="shared" si="373"/>
        <v>C</v>
      </c>
      <c r="Y1706" s="39" t="str">
        <f t="shared" si="370"/>
        <v/>
      </c>
      <c r="Z1706" s="39">
        <f t="shared" si="371"/>
        <v>0</v>
      </c>
    </row>
    <row r="1707" spans="1:26" x14ac:dyDescent="0.25">
      <c r="A1707" s="34" t="s">
        <v>2606</v>
      </c>
      <c r="B1707" s="36" t="s">
        <v>2130</v>
      </c>
      <c r="C1707" s="166" t="s">
        <v>243</v>
      </c>
      <c r="D1707" s="166">
        <v>202</v>
      </c>
      <c r="E1707" s="166" t="s">
        <v>3608</v>
      </c>
      <c r="F1707" s="167" t="s">
        <v>3608</v>
      </c>
      <c r="G1707" s="36" t="s">
        <v>244</v>
      </c>
      <c r="H1707" s="36" t="s">
        <v>2370</v>
      </c>
      <c r="I1707" s="186">
        <v>2600</v>
      </c>
      <c r="J1707" s="168">
        <v>101</v>
      </c>
      <c r="K1707" s="133">
        <v>150</v>
      </c>
      <c r="L1707" s="150">
        <v>12.96</v>
      </c>
      <c r="M1707" s="133">
        <v>0</v>
      </c>
      <c r="N1707" s="133">
        <v>50</v>
      </c>
      <c r="O1707" s="130">
        <v>3990</v>
      </c>
      <c r="P1707" s="37">
        <f t="shared" si="363"/>
        <v>1308.96</v>
      </c>
      <c r="Q1707" s="38">
        <f t="shared" si="364"/>
        <v>1.2807017543859649</v>
      </c>
      <c r="R1707" s="35">
        <f t="shared" si="365"/>
        <v>0</v>
      </c>
      <c r="S1707" s="35">
        <f t="shared" si="366"/>
        <v>324</v>
      </c>
      <c r="T1707" s="139">
        <f t="shared" si="367"/>
        <v>1944.0000000000002</v>
      </c>
      <c r="U1707" s="35">
        <f t="shared" si="368"/>
        <v>51710.400000000001</v>
      </c>
      <c r="V1707" s="39" t="str">
        <f t="shared" si="369"/>
        <v>&lt;15 days</v>
      </c>
      <c r="W1707" s="39">
        <f t="shared" si="372"/>
        <v>2</v>
      </c>
      <c r="X1707" s="135" t="str">
        <f t="shared" si="373"/>
        <v>B</v>
      </c>
      <c r="Y1707" s="39">
        <f t="shared" si="370"/>
        <v>14</v>
      </c>
      <c r="Z1707" s="39">
        <f t="shared" si="371"/>
        <v>0</v>
      </c>
    </row>
    <row r="1708" spans="1:26" x14ac:dyDescent="0.25">
      <c r="A1708" s="34" t="s">
        <v>2607</v>
      </c>
      <c r="B1708" s="36" t="s">
        <v>2129</v>
      </c>
      <c r="C1708" s="166" t="s">
        <v>2077</v>
      </c>
      <c r="D1708" s="166">
        <v>202</v>
      </c>
      <c r="E1708" s="166" t="s">
        <v>3608</v>
      </c>
      <c r="F1708" s="167" t="s">
        <v>3608</v>
      </c>
      <c r="G1708" s="36" t="s">
        <v>165</v>
      </c>
      <c r="H1708" s="36" t="s">
        <v>235</v>
      </c>
      <c r="I1708" s="186">
        <v>2100</v>
      </c>
      <c r="J1708" s="168">
        <v>13</v>
      </c>
      <c r="K1708" s="133">
        <v>0</v>
      </c>
      <c r="L1708" s="150">
        <v>27.04</v>
      </c>
      <c r="M1708" s="133">
        <v>0</v>
      </c>
      <c r="N1708" s="133">
        <v>0</v>
      </c>
      <c r="O1708" s="130">
        <v>2</v>
      </c>
      <c r="P1708" s="37">
        <f t="shared" si="363"/>
        <v>351.52</v>
      </c>
      <c r="Q1708" s="38">
        <f t="shared" si="364"/>
        <v>18432.5</v>
      </c>
      <c r="R1708" s="35">
        <f t="shared" si="365"/>
        <v>0</v>
      </c>
      <c r="S1708" s="35">
        <f t="shared" si="366"/>
        <v>0</v>
      </c>
      <c r="T1708" s="139">
        <f t="shared" si="367"/>
        <v>0</v>
      </c>
      <c r="U1708" s="35">
        <f t="shared" si="368"/>
        <v>54.08</v>
      </c>
      <c r="V1708" s="39" t="str">
        <f t="shared" si="369"/>
        <v>Order specific</v>
      </c>
      <c r="W1708" s="39" t="str">
        <f t="shared" si="372"/>
        <v>Order specific</v>
      </c>
      <c r="X1708" s="135" t="str">
        <f t="shared" si="373"/>
        <v>C</v>
      </c>
      <c r="Y1708" s="39" t="str">
        <f t="shared" si="370"/>
        <v/>
      </c>
      <c r="Z1708" s="39">
        <f t="shared" si="371"/>
        <v>0</v>
      </c>
    </row>
    <row r="1709" spans="1:26" x14ac:dyDescent="0.25">
      <c r="A1709" s="34" t="s">
        <v>2608</v>
      </c>
      <c r="B1709" s="36" t="s">
        <v>2131</v>
      </c>
      <c r="C1709" s="166" t="s">
        <v>197</v>
      </c>
      <c r="D1709" s="166">
        <v>202</v>
      </c>
      <c r="E1709" s="166" t="s">
        <v>3608</v>
      </c>
      <c r="F1709" s="167" t="s">
        <v>3608</v>
      </c>
      <c r="G1709" s="36" t="s">
        <v>249</v>
      </c>
      <c r="H1709" s="36" t="s">
        <v>249</v>
      </c>
      <c r="I1709" s="186" t="s">
        <v>197</v>
      </c>
      <c r="J1709" s="168">
        <v>140</v>
      </c>
      <c r="K1709" s="133">
        <v>0</v>
      </c>
      <c r="L1709" s="150">
        <v>27.73</v>
      </c>
      <c r="M1709" s="133">
        <v>0</v>
      </c>
      <c r="N1709" s="133">
        <v>0</v>
      </c>
      <c r="O1709" s="130">
        <v>6132</v>
      </c>
      <c r="P1709" s="37">
        <f t="shared" si="363"/>
        <v>3882.2000000000003</v>
      </c>
      <c r="Q1709" s="38">
        <f t="shared" si="364"/>
        <v>0.77380952380952372</v>
      </c>
      <c r="R1709" s="35">
        <f t="shared" si="365"/>
        <v>0</v>
      </c>
      <c r="S1709" s="35">
        <f t="shared" si="366"/>
        <v>0</v>
      </c>
      <c r="T1709" s="139">
        <f t="shared" si="367"/>
        <v>0</v>
      </c>
      <c r="U1709" s="35">
        <f t="shared" si="368"/>
        <v>170040.36000000002</v>
      </c>
      <c r="V1709" s="39" t="str">
        <f t="shared" si="369"/>
        <v>&lt;15 days</v>
      </c>
      <c r="W1709" s="39">
        <f t="shared" si="372"/>
        <v>2</v>
      </c>
      <c r="X1709" s="135" t="str">
        <f t="shared" si="373"/>
        <v>B</v>
      </c>
      <c r="Y1709" s="39">
        <f t="shared" si="370"/>
        <v>14</v>
      </c>
      <c r="Z1709" s="39">
        <f t="shared" si="371"/>
        <v>0</v>
      </c>
    </row>
    <row r="1710" spans="1:26" x14ac:dyDescent="0.25">
      <c r="A1710" s="34" t="s">
        <v>2609</v>
      </c>
      <c r="B1710" s="36" t="s">
        <v>2132</v>
      </c>
      <c r="C1710" s="166" t="s">
        <v>197</v>
      </c>
      <c r="D1710" s="166">
        <v>202</v>
      </c>
      <c r="E1710" s="166" t="s">
        <v>3608</v>
      </c>
      <c r="F1710" s="167" t="s">
        <v>3608</v>
      </c>
      <c r="G1710" s="36" t="s">
        <v>249</v>
      </c>
      <c r="H1710" s="36" t="s">
        <v>249</v>
      </c>
      <c r="I1710" s="186" t="s">
        <v>197</v>
      </c>
      <c r="J1710" s="168">
        <v>4</v>
      </c>
      <c r="K1710" s="133">
        <v>0</v>
      </c>
      <c r="L1710" s="150">
        <v>55.03</v>
      </c>
      <c r="M1710" s="133">
        <v>0</v>
      </c>
      <c r="N1710" s="133">
        <v>0</v>
      </c>
      <c r="O1710" s="130">
        <v>1242</v>
      </c>
      <c r="P1710" s="37">
        <f t="shared" si="363"/>
        <v>220.12</v>
      </c>
      <c r="Q1710" s="38">
        <f t="shared" si="364"/>
        <v>41.143317230273752</v>
      </c>
      <c r="R1710" s="35">
        <f t="shared" si="365"/>
        <v>0</v>
      </c>
      <c r="S1710" s="35">
        <f t="shared" si="366"/>
        <v>0</v>
      </c>
      <c r="T1710" s="139">
        <f t="shared" si="367"/>
        <v>0</v>
      </c>
      <c r="U1710" s="35">
        <f t="shared" si="368"/>
        <v>68347.259999999995</v>
      </c>
      <c r="V1710" s="39" t="str">
        <f t="shared" si="369"/>
        <v>&lt;90 days</v>
      </c>
      <c r="W1710" s="39">
        <f t="shared" si="372"/>
        <v>2</v>
      </c>
      <c r="X1710" s="135" t="str">
        <f t="shared" si="373"/>
        <v>C</v>
      </c>
      <c r="Y1710" s="39">
        <f t="shared" si="370"/>
        <v>14</v>
      </c>
      <c r="Z1710" s="39">
        <f t="shared" si="371"/>
        <v>95.844469479452073</v>
      </c>
    </row>
    <row r="1711" spans="1:26" x14ac:dyDescent="0.25">
      <c r="A1711" s="34" t="s">
        <v>3560</v>
      </c>
      <c r="B1711" s="36" t="s">
        <v>2133</v>
      </c>
      <c r="C1711" s="166" t="s">
        <v>257</v>
      </c>
      <c r="D1711" s="166">
        <v>202</v>
      </c>
      <c r="E1711" s="166" t="s">
        <v>3608</v>
      </c>
      <c r="F1711" s="167" t="s">
        <v>3608</v>
      </c>
      <c r="G1711" s="36" t="s">
        <v>165</v>
      </c>
      <c r="H1711" s="36" t="s">
        <v>235</v>
      </c>
      <c r="I1711" s="186">
        <v>2100</v>
      </c>
      <c r="J1711" s="168">
        <v>414</v>
      </c>
      <c r="K1711" s="133">
        <v>0</v>
      </c>
      <c r="L1711" s="150">
        <v>18.93</v>
      </c>
      <c r="M1711" s="133">
        <v>0</v>
      </c>
      <c r="N1711" s="133">
        <v>0</v>
      </c>
      <c r="O1711" s="130">
        <v>1583</v>
      </c>
      <c r="P1711" s="37">
        <f t="shared" si="363"/>
        <v>7837.0199999999995</v>
      </c>
      <c r="Q1711" s="38">
        <f t="shared" si="364"/>
        <v>0.92229943145925453</v>
      </c>
      <c r="R1711" s="35">
        <f t="shared" si="365"/>
        <v>0</v>
      </c>
      <c r="S1711" s="35">
        <f t="shared" si="366"/>
        <v>0</v>
      </c>
      <c r="T1711" s="139">
        <f t="shared" si="367"/>
        <v>0</v>
      </c>
      <c r="U1711" s="35">
        <f t="shared" si="368"/>
        <v>29966.19</v>
      </c>
      <c r="V1711" s="39" t="str">
        <f t="shared" si="369"/>
        <v>Order specific</v>
      </c>
      <c r="W1711" s="39" t="str">
        <f t="shared" si="372"/>
        <v>Order specific</v>
      </c>
      <c r="X1711" s="135" t="str">
        <f t="shared" si="373"/>
        <v>A</v>
      </c>
      <c r="Y1711" s="39" t="str">
        <f t="shared" si="370"/>
        <v/>
      </c>
      <c r="Z1711" s="39">
        <f t="shared" si="371"/>
        <v>0</v>
      </c>
    </row>
    <row r="1712" spans="1:26" x14ac:dyDescent="0.25">
      <c r="A1712" s="34" t="s">
        <v>2610</v>
      </c>
      <c r="B1712" s="36" t="s">
        <v>58</v>
      </c>
      <c r="C1712" s="166" t="s">
        <v>257</v>
      </c>
      <c r="D1712" s="166">
        <v>202</v>
      </c>
      <c r="E1712" s="166" t="s">
        <v>3608</v>
      </c>
      <c r="F1712" s="167" t="s">
        <v>3608</v>
      </c>
      <c r="G1712" s="36" t="s">
        <v>165</v>
      </c>
      <c r="H1712" s="36" t="s">
        <v>235</v>
      </c>
      <c r="I1712" s="186">
        <v>2100</v>
      </c>
      <c r="J1712" s="168">
        <v>107</v>
      </c>
      <c r="K1712" s="133">
        <v>0</v>
      </c>
      <c r="L1712" s="150">
        <v>9.7799999999999994</v>
      </c>
      <c r="M1712" s="133">
        <v>0</v>
      </c>
      <c r="N1712" s="133">
        <v>0</v>
      </c>
      <c r="O1712" s="130">
        <v>339</v>
      </c>
      <c r="P1712" s="37">
        <f t="shared" si="363"/>
        <v>1046.46</v>
      </c>
      <c r="Q1712" s="38">
        <f t="shared" si="364"/>
        <v>445.75221238938047</v>
      </c>
      <c r="R1712" s="35">
        <f t="shared" si="365"/>
        <v>0</v>
      </c>
      <c r="S1712" s="35">
        <f t="shared" si="366"/>
        <v>0</v>
      </c>
      <c r="T1712" s="139">
        <f t="shared" si="367"/>
        <v>0</v>
      </c>
      <c r="U1712" s="35">
        <f t="shared" si="368"/>
        <v>3315.4199999999996</v>
      </c>
      <c r="V1712" s="39" t="str">
        <f t="shared" si="369"/>
        <v>Order specific</v>
      </c>
      <c r="W1712" s="39" t="str">
        <f t="shared" si="372"/>
        <v>Order specific</v>
      </c>
      <c r="X1712" s="135" t="str">
        <f t="shared" si="373"/>
        <v>B</v>
      </c>
      <c r="Y1712" s="39" t="str">
        <f t="shared" si="370"/>
        <v/>
      </c>
      <c r="Z1712" s="39">
        <f t="shared" si="371"/>
        <v>0</v>
      </c>
    </row>
    <row r="1713" spans="1:26" x14ac:dyDescent="0.25">
      <c r="A1713" s="34" t="s">
        <v>2611</v>
      </c>
      <c r="B1713" s="36" t="s">
        <v>2134</v>
      </c>
      <c r="C1713" s="166" t="s">
        <v>197</v>
      </c>
      <c r="D1713" s="166">
        <v>202</v>
      </c>
      <c r="E1713" s="166" t="s">
        <v>3608</v>
      </c>
      <c r="F1713" s="167" t="s">
        <v>3608</v>
      </c>
      <c r="G1713" s="36" t="s">
        <v>249</v>
      </c>
      <c r="H1713" s="36" t="s">
        <v>249</v>
      </c>
      <c r="I1713" s="186" t="s">
        <v>197</v>
      </c>
      <c r="J1713" s="168">
        <v>73</v>
      </c>
      <c r="K1713" s="133">
        <v>0</v>
      </c>
      <c r="L1713" s="150">
        <v>13.31</v>
      </c>
      <c r="M1713" s="133">
        <v>0</v>
      </c>
      <c r="N1713" s="133">
        <v>0</v>
      </c>
      <c r="O1713" s="130">
        <v>3838</v>
      </c>
      <c r="P1713" s="37">
        <f t="shared" si="363"/>
        <v>971.63</v>
      </c>
      <c r="Q1713" s="38">
        <f t="shared" si="364"/>
        <v>10.175872850442939</v>
      </c>
      <c r="R1713" s="35">
        <f t="shared" si="365"/>
        <v>0</v>
      </c>
      <c r="S1713" s="35">
        <f t="shared" si="366"/>
        <v>0</v>
      </c>
      <c r="T1713" s="139">
        <f t="shared" si="367"/>
        <v>0</v>
      </c>
      <c r="U1713" s="35">
        <f t="shared" si="368"/>
        <v>51083.78</v>
      </c>
      <c r="V1713" s="39" t="str">
        <f t="shared" si="369"/>
        <v>&lt;15 days</v>
      </c>
      <c r="W1713" s="39">
        <f t="shared" si="372"/>
        <v>2</v>
      </c>
      <c r="X1713" s="135" t="str">
        <f t="shared" si="373"/>
        <v>B</v>
      </c>
      <c r="Y1713" s="39">
        <f t="shared" si="370"/>
        <v>14</v>
      </c>
      <c r="Z1713" s="39">
        <f t="shared" si="371"/>
        <v>0</v>
      </c>
    </row>
    <row r="1714" spans="1:26" x14ac:dyDescent="0.25">
      <c r="A1714" s="34" t="s">
        <v>2612</v>
      </c>
      <c r="B1714" s="36" t="s">
        <v>251</v>
      </c>
      <c r="C1714" s="166" t="s">
        <v>257</v>
      </c>
      <c r="D1714" s="166">
        <v>202</v>
      </c>
      <c r="E1714" s="166" t="s">
        <v>3608</v>
      </c>
      <c r="F1714" s="167" t="s">
        <v>3608</v>
      </c>
      <c r="G1714" s="36" t="s">
        <v>165</v>
      </c>
      <c r="H1714" s="36" t="s">
        <v>235</v>
      </c>
      <c r="I1714" s="186">
        <v>2100</v>
      </c>
      <c r="J1714" s="168">
        <v>124</v>
      </c>
      <c r="K1714" s="133">
        <v>2</v>
      </c>
      <c r="L1714" s="150">
        <v>20.49</v>
      </c>
      <c r="M1714" s="133">
        <v>0</v>
      </c>
      <c r="N1714" s="133">
        <v>0</v>
      </c>
      <c r="O1714" s="130">
        <v>2580</v>
      </c>
      <c r="P1714" s="37">
        <f t="shared" si="363"/>
        <v>2540.7599999999998</v>
      </c>
      <c r="Q1714" s="38">
        <f t="shared" si="364"/>
        <v>10.327519379844961</v>
      </c>
      <c r="R1714" s="35">
        <f t="shared" si="365"/>
        <v>0</v>
      </c>
      <c r="S1714" s="35">
        <f t="shared" si="366"/>
        <v>0</v>
      </c>
      <c r="T1714" s="139">
        <f t="shared" si="367"/>
        <v>40.98</v>
      </c>
      <c r="U1714" s="35">
        <f t="shared" si="368"/>
        <v>52864.2</v>
      </c>
      <c r="V1714" s="39" t="str">
        <f t="shared" si="369"/>
        <v>Order specific</v>
      </c>
      <c r="W1714" s="39" t="str">
        <f t="shared" si="372"/>
        <v>Order specific</v>
      </c>
      <c r="X1714" s="135" t="str">
        <f t="shared" si="373"/>
        <v>B</v>
      </c>
      <c r="Y1714" s="39" t="str">
        <f t="shared" si="370"/>
        <v/>
      </c>
      <c r="Z1714" s="39">
        <f t="shared" si="371"/>
        <v>0</v>
      </c>
    </row>
    <row r="1715" spans="1:26" x14ac:dyDescent="0.25">
      <c r="A1715" s="34" t="s">
        <v>2613</v>
      </c>
      <c r="B1715" s="36" t="s">
        <v>251</v>
      </c>
      <c r="C1715" s="166" t="s">
        <v>257</v>
      </c>
      <c r="D1715" s="166">
        <v>202</v>
      </c>
      <c r="E1715" s="166" t="s">
        <v>3608</v>
      </c>
      <c r="F1715" s="167" t="s">
        <v>3608</v>
      </c>
      <c r="G1715" s="36" t="s">
        <v>165</v>
      </c>
      <c r="H1715" s="36" t="s">
        <v>235</v>
      </c>
      <c r="I1715" s="186">
        <v>2100</v>
      </c>
      <c r="J1715" s="168">
        <v>16</v>
      </c>
      <c r="K1715" s="133">
        <v>4</v>
      </c>
      <c r="L1715" s="150">
        <v>26.13</v>
      </c>
      <c r="M1715" s="133">
        <v>0</v>
      </c>
      <c r="N1715" s="133">
        <v>0</v>
      </c>
      <c r="O1715" s="130">
        <v>488</v>
      </c>
      <c r="P1715" s="37">
        <f t="shared" si="363"/>
        <v>418.08</v>
      </c>
      <c r="Q1715" s="38">
        <f t="shared" si="364"/>
        <v>92.745901639344268</v>
      </c>
      <c r="R1715" s="35">
        <f t="shared" si="365"/>
        <v>0</v>
      </c>
      <c r="S1715" s="35">
        <f t="shared" si="366"/>
        <v>0</v>
      </c>
      <c r="T1715" s="139">
        <f t="shared" si="367"/>
        <v>104.52</v>
      </c>
      <c r="U1715" s="35">
        <f t="shared" si="368"/>
        <v>12751.439999999999</v>
      </c>
      <c r="V1715" s="39" t="str">
        <f t="shared" si="369"/>
        <v>Order specific</v>
      </c>
      <c r="W1715" s="39" t="str">
        <f t="shared" si="372"/>
        <v>Order specific</v>
      </c>
      <c r="X1715" s="135" t="str">
        <f t="shared" si="373"/>
        <v>C</v>
      </c>
      <c r="Y1715" s="39" t="str">
        <f t="shared" si="370"/>
        <v/>
      </c>
      <c r="Z1715" s="39">
        <f t="shared" si="371"/>
        <v>0</v>
      </c>
    </row>
    <row r="1716" spans="1:26" x14ac:dyDescent="0.25">
      <c r="A1716" s="34" t="s">
        <v>3561</v>
      </c>
      <c r="B1716" s="36" t="s">
        <v>970</v>
      </c>
      <c r="C1716" s="166" t="s">
        <v>257</v>
      </c>
      <c r="D1716" s="166">
        <v>202</v>
      </c>
      <c r="E1716" s="166" t="s">
        <v>3608</v>
      </c>
      <c r="F1716" s="167" t="s">
        <v>3608</v>
      </c>
      <c r="G1716" s="36" t="s">
        <v>165</v>
      </c>
      <c r="H1716" s="36" t="s">
        <v>235</v>
      </c>
      <c r="I1716" s="186">
        <v>2100</v>
      </c>
      <c r="J1716" s="168">
        <v>771</v>
      </c>
      <c r="K1716" s="133">
        <v>0</v>
      </c>
      <c r="L1716" s="150">
        <v>67.569999999999993</v>
      </c>
      <c r="M1716" s="133">
        <v>0</v>
      </c>
      <c r="N1716" s="133">
        <v>0</v>
      </c>
      <c r="O1716" s="130">
        <v>339</v>
      </c>
      <c r="P1716" s="37">
        <f t="shared" si="363"/>
        <v>52096.469999999994</v>
      </c>
      <c r="Q1716" s="38">
        <f t="shared" si="364"/>
        <v>17.227138643067846</v>
      </c>
      <c r="R1716" s="35">
        <f t="shared" si="365"/>
        <v>0</v>
      </c>
      <c r="S1716" s="35">
        <f t="shared" si="366"/>
        <v>0</v>
      </c>
      <c r="T1716" s="139">
        <f t="shared" si="367"/>
        <v>0</v>
      </c>
      <c r="U1716" s="35">
        <f t="shared" si="368"/>
        <v>22906.229999999996</v>
      </c>
      <c r="V1716" s="39" t="str">
        <f t="shared" si="369"/>
        <v>Order specific</v>
      </c>
      <c r="W1716" s="39" t="str">
        <f t="shared" si="372"/>
        <v>Order specific</v>
      </c>
      <c r="X1716" s="135" t="str">
        <f t="shared" si="373"/>
        <v>A</v>
      </c>
      <c r="Y1716" s="39" t="str">
        <f t="shared" si="370"/>
        <v/>
      </c>
      <c r="Z1716" s="39">
        <f t="shared" si="371"/>
        <v>0</v>
      </c>
    </row>
    <row r="1717" spans="1:26" x14ac:dyDescent="0.25">
      <c r="A1717" s="34" t="s">
        <v>2614</v>
      </c>
      <c r="B1717" s="36" t="s">
        <v>2135</v>
      </c>
      <c r="C1717" s="166" t="s">
        <v>419</v>
      </c>
      <c r="D1717" s="166">
        <v>202</v>
      </c>
      <c r="E1717" s="166" t="s">
        <v>3608</v>
      </c>
      <c r="F1717" s="167" t="s">
        <v>3608</v>
      </c>
      <c r="G1717" s="36" t="s">
        <v>165</v>
      </c>
      <c r="H1717" s="36" t="s">
        <v>235</v>
      </c>
      <c r="I1717" s="186">
        <v>2100</v>
      </c>
      <c r="J1717" s="168">
        <v>1</v>
      </c>
      <c r="K1717" s="133">
        <v>0</v>
      </c>
      <c r="L1717" s="150">
        <v>75.81</v>
      </c>
      <c r="M1717" s="133">
        <v>0</v>
      </c>
      <c r="N1717" s="133">
        <v>0</v>
      </c>
      <c r="O1717" s="130">
        <v>260</v>
      </c>
      <c r="P1717" s="37">
        <f t="shared" si="363"/>
        <v>75.81</v>
      </c>
      <c r="Q1717" s="38">
        <f t="shared" si="364"/>
        <v>1082.3653846153848</v>
      </c>
      <c r="R1717" s="35">
        <f t="shared" si="365"/>
        <v>0</v>
      </c>
      <c r="S1717" s="35">
        <f t="shared" si="366"/>
        <v>0</v>
      </c>
      <c r="T1717" s="139">
        <f t="shared" si="367"/>
        <v>0</v>
      </c>
      <c r="U1717" s="35">
        <f t="shared" si="368"/>
        <v>19710.600000000002</v>
      </c>
      <c r="V1717" s="39" t="str">
        <f t="shared" si="369"/>
        <v>Order specific</v>
      </c>
      <c r="W1717" s="39" t="str">
        <f t="shared" si="372"/>
        <v>Order specific</v>
      </c>
      <c r="X1717" s="135" t="str">
        <f t="shared" si="373"/>
        <v>C</v>
      </c>
      <c r="Y1717" s="39" t="str">
        <f t="shared" si="370"/>
        <v/>
      </c>
      <c r="Z1717" s="39">
        <f t="shared" si="371"/>
        <v>0</v>
      </c>
    </row>
    <row r="1718" spans="1:26" x14ac:dyDescent="0.25">
      <c r="A1718" s="34" t="s">
        <v>2615</v>
      </c>
      <c r="B1718" s="36" t="s">
        <v>1025</v>
      </c>
      <c r="C1718" s="166" t="s">
        <v>243</v>
      </c>
      <c r="D1718" s="166">
        <v>202</v>
      </c>
      <c r="E1718" s="166" t="s">
        <v>3608</v>
      </c>
      <c r="F1718" s="167" t="s">
        <v>3608</v>
      </c>
      <c r="G1718" s="36" t="s">
        <v>244</v>
      </c>
      <c r="H1718" s="36" t="s">
        <v>2370</v>
      </c>
      <c r="I1718" s="186">
        <v>2600</v>
      </c>
      <c r="J1718" s="168">
        <v>243</v>
      </c>
      <c r="K1718" s="133">
        <v>420</v>
      </c>
      <c r="L1718" s="150">
        <v>6.3</v>
      </c>
      <c r="M1718" s="133">
        <v>0</v>
      </c>
      <c r="N1718" s="133">
        <v>150</v>
      </c>
      <c r="O1718" s="130">
        <v>3599</v>
      </c>
      <c r="P1718" s="37">
        <f t="shared" si="363"/>
        <v>1530.8999999999999</v>
      </c>
      <c r="Q1718" s="38">
        <f t="shared" si="364"/>
        <v>0.10141706029452625</v>
      </c>
      <c r="R1718" s="35">
        <f t="shared" si="365"/>
        <v>0</v>
      </c>
      <c r="S1718" s="35">
        <f t="shared" si="366"/>
        <v>472.5</v>
      </c>
      <c r="T1718" s="139">
        <f t="shared" si="367"/>
        <v>2646</v>
      </c>
      <c r="U1718" s="35">
        <f t="shared" si="368"/>
        <v>22673.7</v>
      </c>
      <c r="V1718" s="39" t="str">
        <f t="shared" si="369"/>
        <v>&lt;15 days</v>
      </c>
      <c r="W1718" s="39">
        <f t="shared" si="372"/>
        <v>2</v>
      </c>
      <c r="X1718" s="135" t="str">
        <f t="shared" si="373"/>
        <v>B</v>
      </c>
      <c r="Y1718" s="39">
        <f t="shared" si="370"/>
        <v>14</v>
      </c>
      <c r="Z1718" s="39">
        <f t="shared" si="371"/>
        <v>0</v>
      </c>
    </row>
    <row r="1719" spans="1:26" x14ac:dyDescent="0.25">
      <c r="A1719" s="34" t="s">
        <v>2616</v>
      </c>
      <c r="B1719" s="36" t="s">
        <v>2136</v>
      </c>
      <c r="C1719" s="166" t="s">
        <v>240</v>
      </c>
      <c r="D1719" s="166">
        <v>202</v>
      </c>
      <c r="E1719" s="166" t="s">
        <v>3608</v>
      </c>
      <c r="F1719" s="167" t="s">
        <v>3608</v>
      </c>
      <c r="G1719" s="36" t="s">
        <v>165</v>
      </c>
      <c r="H1719" s="36" t="s">
        <v>235</v>
      </c>
      <c r="I1719" s="186">
        <v>2100</v>
      </c>
      <c r="J1719" s="168">
        <v>1</v>
      </c>
      <c r="K1719" s="133">
        <v>0</v>
      </c>
      <c r="L1719" s="150">
        <v>30.04</v>
      </c>
      <c r="M1719" s="133">
        <v>0</v>
      </c>
      <c r="N1719" s="133">
        <v>0</v>
      </c>
      <c r="O1719" s="130">
        <v>1</v>
      </c>
      <c r="P1719" s="37">
        <f t="shared" si="363"/>
        <v>30.04</v>
      </c>
      <c r="Q1719" s="38">
        <f t="shared" si="364"/>
        <v>88695</v>
      </c>
      <c r="R1719" s="35">
        <f t="shared" si="365"/>
        <v>0</v>
      </c>
      <c r="S1719" s="35">
        <f t="shared" si="366"/>
        <v>0</v>
      </c>
      <c r="T1719" s="139">
        <f t="shared" si="367"/>
        <v>0</v>
      </c>
      <c r="U1719" s="35">
        <f t="shared" si="368"/>
        <v>30.04</v>
      </c>
      <c r="V1719" s="39" t="str">
        <f t="shared" si="369"/>
        <v>Order specific</v>
      </c>
      <c r="W1719" s="39" t="str">
        <f t="shared" si="372"/>
        <v>Order specific</v>
      </c>
      <c r="X1719" s="135" t="str">
        <f t="shared" si="373"/>
        <v>C</v>
      </c>
      <c r="Y1719" s="39" t="str">
        <f t="shared" si="370"/>
        <v/>
      </c>
      <c r="Z1719" s="39">
        <f t="shared" si="371"/>
        <v>0</v>
      </c>
    </row>
    <row r="1720" spans="1:26" x14ac:dyDescent="0.25">
      <c r="A1720" s="34" t="s">
        <v>2617</v>
      </c>
      <c r="B1720" s="36" t="s">
        <v>1357</v>
      </c>
      <c r="C1720" s="166" t="s">
        <v>197</v>
      </c>
      <c r="D1720" s="166">
        <v>202</v>
      </c>
      <c r="E1720" s="166" t="s">
        <v>3608</v>
      </c>
      <c r="F1720" s="167" t="s">
        <v>3608</v>
      </c>
      <c r="G1720" s="36" t="s">
        <v>249</v>
      </c>
      <c r="H1720" s="36" t="s">
        <v>249</v>
      </c>
      <c r="I1720" s="186" t="s">
        <v>197</v>
      </c>
      <c r="J1720" s="168">
        <v>49</v>
      </c>
      <c r="K1720" s="133">
        <v>0</v>
      </c>
      <c r="L1720" s="150">
        <v>20.59</v>
      </c>
      <c r="M1720" s="133">
        <v>0</v>
      </c>
      <c r="N1720" s="133">
        <v>0</v>
      </c>
      <c r="O1720" s="130">
        <v>2355</v>
      </c>
      <c r="P1720" s="37">
        <f t="shared" si="363"/>
        <v>1008.91</v>
      </c>
      <c r="Q1720" s="38">
        <f t="shared" si="364"/>
        <v>0.15498938428874734</v>
      </c>
      <c r="R1720" s="35">
        <f t="shared" si="365"/>
        <v>0</v>
      </c>
      <c r="S1720" s="35">
        <f t="shared" si="366"/>
        <v>0</v>
      </c>
      <c r="T1720" s="139">
        <f t="shared" si="367"/>
        <v>0</v>
      </c>
      <c r="U1720" s="35">
        <f t="shared" si="368"/>
        <v>48489.45</v>
      </c>
      <c r="V1720" s="39" t="str">
        <f t="shared" si="369"/>
        <v>&lt;15 days</v>
      </c>
      <c r="W1720" s="39">
        <f t="shared" si="372"/>
        <v>2</v>
      </c>
      <c r="X1720" s="135" t="str">
        <f t="shared" si="373"/>
        <v>B</v>
      </c>
      <c r="Y1720" s="39">
        <f t="shared" si="370"/>
        <v>14</v>
      </c>
      <c r="Z1720" s="39">
        <f t="shared" si="371"/>
        <v>0</v>
      </c>
    </row>
    <row r="1721" spans="1:26" x14ac:dyDescent="0.25">
      <c r="A1721" s="34" t="s">
        <v>3562</v>
      </c>
      <c r="B1721" s="36" t="s">
        <v>1357</v>
      </c>
      <c r="C1721" s="166" t="s">
        <v>197</v>
      </c>
      <c r="D1721" s="166">
        <v>202</v>
      </c>
      <c r="E1721" s="166" t="s">
        <v>3608</v>
      </c>
      <c r="F1721" s="167" t="s">
        <v>3608</v>
      </c>
      <c r="G1721" s="36" t="s">
        <v>249</v>
      </c>
      <c r="H1721" s="36" t="s">
        <v>249</v>
      </c>
      <c r="I1721" s="186" t="s">
        <v>197</v>
      </c>
      <c r="J1721" s="168">
        <v>49</v>
      </c>
      <c r="K1721" s="133">
        <v>0</v>
      </c>
      <c r="L1721" s="150">
        <v>20.59</v>
      </c>
      <c r="M1721" s="133">
        <v>0</v>
      </c>
      <c r="N1721" s="133">
        <v>0</v>
      </c>
      <c r="O1721" s="130">
        <v>2355</v>
      </c>
      <c r="P1721" s="37">
        <f t="shared" si="363"/>
        <v>1008.91</v>
      </c>
      <c r="Q1721" s="38">
        <f t="shared" si="364"/>
        <v>7.5944798301486198</v>
      </c>
      <c r="R1721" s="35">
        <f t="shared" si="365"/>
        <v>0</v>
      </c>
      <c r="S1721" s="35">
        <f t="shared" si="366"/>
        <v>0</v>
      </c>
      <c r="T1721" s="139">
        <f t="shared" si="367"/>
        <v>0</v>
      </c>
      <c r="U1721" s="35">
        <f t="shared" si="368"/>
        <v>48489.45</v>
      </c>
      <c r="V1721" s="39" t="str">
        <f t="shared" si="369"/>
        <v>&lt;15 days</v>
      </c>
      <c r="W1721" s="39">
        <f t="shared" si="372"/>
        <v>2</v>
      </c>
      <c r="X1721" s="135" t="str">
        <f t="shared" si="373"/>
        <v>B</v>
      </c>
      <c r="Y1721" s="39">
        <f t="shared" si="370"/>
        <v>14</v>
      </c>
      <c r="Z1721" s="39">
        <f t="shared" si="371"/>
        <v>0</v>
      </c>
    </row>
    <row r="1722" spans="1:26" x14ac:dyDescent="0.25">
      <c r="A1722" s="34" t="s">
        <v>2618</v>
      </c>
      <c r="B1722" s="36" t="s">
        <v>2137</v>
      </c>
      <c r="C1722" s="166" t="s">
        <v>197</v>
      </c>
      <c r="D1722" s="166">
        <v>202</v>
      </c>
      <c r="E1722" s="166" t="s">
        <v>3608</v>
      </c>
      <c r="F1722" s="167" t="s">
        <v>3608</v>
      </c>
      <c r="G1722" s="36" t="s">
        <v>249</v>
      </c>
      <c r="H1722" s="36" t="s">
        <v>249</v>
      </c>
      <c r="I1722" s="186" t="s">
        <v>197</v>
      </c>
      <c r="J1722" s="168">
        <v>20</v>
      </c>
      <c r="K1722" s="133">
        <v>0</v>
      </c>
      <c r="L1722" s="150">
        <v>21.73</v>
      </c>
      <c r="M1722" s="133">
        <v>0</v>
      </c>
      <c r="N1722" s="133">
        <v>0</v>
      </c>
      <c r="O1722" s="130">
        <v>303</v>
      </c>
      <c r="P1722" s="37">
        <f t="shared" si="363"/>
        <v>434.6</v>
      </c>
      <c r="Q1722" s="38">
        <f t="shared" si="364"/>
        <v>59.026402640264024</v>
      </c>
      <c r="R1722" s="35">
        <f t="shared" si="365"/>
        <v>0</v>
      </c>
      <c r="S1722" s="35">
        <f t="shared" si="366"/>
        <v>0</v>
      </c>
      <c r="T1722" s="139">
        <f t="shared" si="367"/>
        <v>0</v>
      </c>
      <c r="U1722" s="35">
        <f t="shared" si="368"/>
        <v>6584.1900000000005</v>
      </c>
      <c r="V1722" s="39" t="str">
        <f t="shared" si="369"/>
        <v>&lt;90 days</v>
      </c>
      <c r="W1722" s="39">
        <f t="shared" si="372"/>
        <v>3</v>
      </c>
      <c r="X1722" s="135" t="str">
        <f t="shared" si="373"/>
        <v>C</v>
      </c>
      <c r="Y1722" s="39">
        <f t="shared" si="370"/>
        <v>21</v>
      </c>
      <c r="Z1722" s="39">
        <f t="shared" si="371"/>
        <v>184.78749745596869</v>
      </c>
    </row>
    <row r="1723" spans="1:26" x14ac:dyDescent="0.25">
      <c r="A1723" s="34" t="s">
        <v>2619</v>
      </c>
      <c r="B1723" s="36" t="s">
        <v>2138</v>
      </c>
      <c r="C1723" s="166" t="s">
        <v>197</v>
      </c>
      <c r="D1723" s="166">
        <v>202</v>
      </c>
      <c r="E1723" s="166" t="s">
        <v>3608</v>
      </c>
      <c r="F1723" s="167" t="s">
        <v>3608</v>
      </c>
      <c r="G1723" s="36" t="s">
        <v>249</v>
      </c>
      <c r="H1723" s="36" t="s">
        <v>249</v>
      </c>
      <c r="I1723" s="186" t="s">
        <v>197</v>
      </c>
      <c r="J1723" s="168">
        <v>20</v>
      </c>
      <c r="K1723" s="133">
        <v>0</v>
      </c>
      <c r="L1723" s="150">
        <v>21.73</v>
      </c>
      <c r="M1723" s="133">
        <v>0</v>
      </c>
      <c r="N1723" s="133">
        <v>0</v>
      </c>
      <c r="O1723" s="130">
        <v>303</v>
      </c>
      <c r="P1723" s="37">
        <f t="shared" ref="P1723:P1786" si="374">+L1723*J1723</f>
        <v>434.6</v>
      </c>
      <c r="Q1723" s="38">
        <f t="shared" ref="Q1723:Q1786" si="375">+IF(O1723=0,"",J1722/O1723*365)</f>
        <v>24.092409240924091</v>
      </c>
      <c r="R1723" s="35">
        <f t="shared" ref="R1723:R1786" si="376">+L1723*M1723</f>
        <v>0</v>
      </c>
      <c r="S1723" s="35">
        <f t="shared" ref="S1723:S1786" si="377">+L1723*N1723/2</f>
        <v>0</v>
      </c>
      <c r="T1723" s="139">
        <f t="shared" ref="T1723:T1786" si="378">+L1723*K1723</f>
        <v>0</v>
      </c>
      <c r="U1723" s="35">
        <f t="shared" ref="U1723:U1786" si="379">+L1723*O1723</f>
        <v>6584.1900000000005</v>
      </c>
      <c r="V1723" s="39" t="str">
        <f t="shared" ref="V1723:V1786" si="380">IF(G1723="Order specific",G1723,IF(O1723="","Not moving",IF(Q1723&lt;15,"&lt;15 days",IF(Q1723&lt;30,"&lt;30 days",IF(Q1723&lt;90,"&lt;90 days","&gt;90 days")))))</f>
        <v>&lt;30 days</v>
      </c>
      <c r="W1723" s="39">
        <f t="shared" si="372"/>
        <v>3</v>
      </c>
      <c r="X1723" s="135" t="str">
        <f t="shared" si="373"/>
        <v>C</v>
      </c>
      <c r="Y1723" s="39">
        <f t="shared" ref="Y1723:Y1786" si="381">+IF(W1723="Order Specific","",IF(W1723=4,0,W1723*7+IF(I1723="Imported",14,0)))</f>
        <v>21</v>
      </c>
      <c r="Z1723" s="39">
        <f t="shared" ref="Z1723:Z1786" si="382">(IF(Y1723="",0,IF(Y1723=0,P1723,P1723-IF(Q1723&gt;Y1723,P1723/Q1723*Y1723,P1723))))*66%</f>
        <v>36.81716876712327</v>
      </c>
    </row>
    <row r="1724" spans="1:26" x14ac:dyDescent="0.25">
      <c r="A1724" s="34" t="s">
        <v>2620</v>
      </c>
      <c r="B1724" s="36" t="s">
        <v>2137</v>
      </c>
      <c r="C1724" s="166" t="s">
        <v>197</v>
      </c>
      <c r="D1724" s="166">
        <v>202</v>
      </c>
      <c r="E1724" s="166" t="s">
        <v>3608</v>
      </c>
      <c r="F1724" s="167" t="s">
        <v>3608</v>
      </c>
      <c r="G1724" s="36" t="s">
        <v>249</v>
      </c>
      <c r="H1724" s="36" t="s">
        <v>249</v>
      </c>
      <c r="I1724" s="186" t="s">
        <v>197</v>
      </c>
      <c r="J1724" s="168">
        <v>20</v>
      </c>
      <c r="K1724" s="133">
        <v>0</v>
      </c>
      <c r="L1724" s="150">
        <v>41.88</v>
      </c>
      <c r="M1724" s="133">
        <v>0</v>
      </c>
      <c r="N1724" s="133">
        <v>0</v>
      </c>
      <c r="O1724" s="130">
        <v>303</v>
      </c>
      <c r="P1724" s="37">
        <f t="shared" si="374"/>
        <v>837.6</v>
      </c>
      <c r="Q1724" s="38">
        <f t="shared" si="375"/>
        <v>24.092409240924091</v>
      </c>
      <c r="R1724" s="35">
        <f t="shared" si="376"/>
        <v>0</v>
      </c>
      <c r="S1724" s="35">
        <f t="shared" si="377"/>
        <v>0</v>
      </c>
      <c r="T1724" s="139">
        <f t="shared" si="378"/>
        <v>0</v>
      </c>
      <c r="U1724" s="35">
        <f t="shared" si="379"/>
        <v>12689.640000000001</v>
      </c>
      <c r="V1724" s="39" t="str">
        <f t="shared" si="380"/>
        <v>&lt;30 days</v>
      </c>
      <c r="W1724" s="39">
        <f t="shared" si="372"/>
        <v>2</v>
      </c>
      <c r="X1724" s="135" t="str">
        <f t="shared" si="373"/>
        <v>C</v>
      </c>
      <c r="Y1724" s="39">
        <f t="shared" si="381"/>
        <v>14</v>
      </c>
      <c r="Z1724" s="39">
        <f t="shared" si="382"/>
        <v>231.57689424657539</v>
      </c>
    </row>
    <row r="1725" spans="1:26" x14ac:dyDescent="0.25">
      <c r="A1725" s="34" t="s">
        <v>2621</v>
      </c>
      <c r="B1725" s="36" t="s">
        <v>2139</v>
      </c>
      <c r="C1725" s="166" t="s">
        <v>257</v>
      </c>
      <c r="D1725" s="166">
        <v>212</v>
      </c>
      <c r="E1725" s="166" t="s">
        <v>3608</v>
      </c>
      <c r="F1725" s="167" t="s">
        <v>3608</v>
      </c>
      <c r="G1725" s="36" t="s">
        <v>165</v>
      </c>
      <c r="H1725" s="36" t="s">
        <v>235</v>
      </c>
      <c r="I1725" s="186">
        <v>2100</v>
      </c>
      <c r="J1725" s="168">
        <v>162</v>
      </c>
      <c r="K1725" s="133">
        <v>0</v>
      </c>
      <c r="L1725" s="150">
        <v>18</v>
      </c>
      <c r="M1725" s="133">
        <v>0</v>
      </c>
      <c r="N1725" s="133">
        <v>0</v>
      </c>
      <c r="O1725" s="130">
        <v>1256</v>
      </c>
      <c r="P1725" s="37">
        <f t="shared" si="374"/>
        <v>2916</v>
      </c>
      <c r="Q1725" s="38">
        <f t="shared" si="375"/>
        <v>5.8121019108280256</v>
      </c>
      <c r="R1725" s="35">
        <f t="shared" si="376"/>
        <v>0</v>
      </c>
      <c r="S1725" s="35">
        <f t="shared" si="377"/>
        <v>0</v>
      </c>
      <c r="T1725" s="139">
        <f t="shared" si="378"/>
        <v>0</v>
      </c>
      <c r="U1725" s="35">
        <f t="shared" si="379"/>
        <v>22608</v>
      </c>
      <c r="V1725" s="39" t="str">
        <f t="shared" si="380"/>
        <v>Order specific</v>
      </c>
      <c r="W1725" s="39" t="str">
        <f t="shared" si="372"/>
        <v>Order specific</v>
      </c>
      <c r="X1725" s="135" t="str">
        <f t="shared" si="373"/>
        <v>B</v>
      </c>
      <c r="Y1725" s="39" t="str">
        <f t="shared" si="381"/>
        <v/>
      </c>
      <c r="Z1725" s="39">
        <f t="shared" si="382"/>
        <v>0</v>
      </c>
    </row>
    <row r="1726" spans="1:26" x14ac:dyDescent="0.25">
      <c r="A1726" s="34" t="s">
        <v>2622</v>
      </c>
      <c r="B1726" s="36" t="s">
        <v>2138</v>
      </c>
      <c r="C1726" s="166" t="s">
        <v>197</v>
      </c>
      <c r="D1726" s="166">
        <v>202</v>
      </c>
      <c r="E1726" s="166" t="s">
        <v>3608</v>
      </c>
      <c r="F1726" s="167" t="s">
        <v>3608</v>
      </c>
      <c r="G1726" s="36" t="s">
        <v>249</v>
      </c>
      <c r="H1726" s="36" t="s">
        <v>249</v>
      </c>
      <c r="I1726" s="186" t="s">
        <v>197</v>
      </c>
      <c r="J1726" s="168">
        <v>4</v>
      </c>
      <c r="K1726" s="133">
        <v>0</v>
      </c>
      <c r="L1726" s="150">
        <v>30.85</v>
      </c>
      <c r="M1726" s="133">
        <v>0</v>
      </c>
      <c r="N1726" s="133">
        <v>0</v>
      </c>
      <c r="O1726" s="130">
        <v>383</v>
      </c>
      <c r="P1726" s="37">
        <f t="shared" si="374"/>
        <v>123.4</v>
      </c>
      <c r="Q1726" s="38">
        <f t="shared" si="375"/>
        <v>154.38642297650131</v>
      </c>
      <c r="R1726" s="35">
        <f t="shared" si="376"/>
        <v>0</v>
      </c>
      <c r="S1726" s="35">
        <f t="shared" si="377"/>
        <v>0</v>
      </c>
      <c r="T1726" s="139">
        <f t="shared" si="378"/>
        <v>0</v>
      </c>
      <c r="U1726" s="35">
        <f t="shared" si="379"/>
        <v>11815.550000000001</v>
      </c>
      <c r="V1726" s="39" t="str">
        <f t="shared" si="380"/>
        <v>&gt;90 days</v>
      </c>
      <c r="W1726" s="39">
        <f t="shared" si="372"/>
        <v>2</v>
      </c>
      <c r="X1726" s="135" t="str">
        <f t="shared" si="373"/>
        <v>C</v>
      </c>
      <c r="Y1726" s="39">
        <f t="shared" si="381"/>
        <v>14</v>
      </c>
      <c r="Z1726" s="39">
        <f t="shared" si="382"/>
        <v>74.058531912734651</v>
      </c>
    </row>
    <row r="1727" spans="1:26" x14ac:dyDescent="0.25">
      <c r="A1727" s="34" t="s">
        <v>2623</v>
      </c>
      <c r="B1727" s="36" t="s">
        <v>2137</v>
      </c>
      <c r="C1727" s="166" t="s">
        <v>197</v>
      </c>
      <c r="D1727" s="166">
        <v>202</v>
      </c>
      <c r="E1727" s="166" t="s">
        <v>3608</v>
      </c>
      <c r="F1727" s="167" t="s">
        <v>3608</v>
      </c>
      <c r="G1727" s="36" t="s">
        <v>249</v>
      </c>
      <c r="H1727" s="36" t="s">
        <v>249</v>
      </c>
      <c r="I1727" s="186" t="s">
        <v>197</v>
      </c>
      <c r="J1727" s="168">
        <v>4</v>
      </c>
      <c r="K1727" s="133">
        <v>0</v>
      </c>
      <c r="L1727" s="150">
        <v>31.85</v>
      </c>
      <c r="M1727" s="133">
        <v>0</v>
      </c>
      <c r="N1727" s="133">
        <v>0</v>
      </c>
      <c r="O1727" s="130">
        <v>383</v>
      </c>
      <c r="P1727" s="37">
        <f t="shared" si="374"/>
        <v>127.4</v>
      </c>
      <c r="Q1727" s="38">
        <f t="shared" si="375"/>
        <v>3.8120104438642297</v>
      </c>
      <c r="R1727" s="35">
        <f t="shared" si="376"/>
        <v>0</v>
      </c>
      <c r="S1727" s="35">
        <f t="shared" si="377"/>
        <v>0</v>
      </c>
      <c r="T1727" s="139">
        <f t="shared" si="378"/>
        <v>0</v>
      </c>
      <c r="U1727" s="35">
        <f t="shared" si="379"/>
        <v>12198.550000000001</v>
      </c>
      <c r="V1727" s="39" t="str">
        <f t="shared" si="380"/>
        <v>&lt;15 days</v>
      </c>
      <c r="W1727" s="39">
        <f t="shared" si="372"/>
        <v>2</v>
      </c>
      <c r="X1727" s="135" t="str">
        <f t="shared" si="373"/>
        <v>C</v>
      </c>
      <c r="Y1727" s="39">
        <f t="shared" si="381"/>
        <v>14</v>
      </c>
      <c r="Z1727" s="39">
        <f t="shared" si="382"/>
        <v>0</v>
      </c>
    </row>
    <row r="1728" spans="1:26" x14ac:dyDescent="0.25">
      <c r="A1728" s="34" t="s">
        <v>2624</v>
      </c>
      <c r="B1728" s="36" t="s">
        <v>2138</v>
      </c>
      <c r="C1728" s="166" t="s">
        <v>197</v>
      </c>
      <c r="D1728" s="166">
        <v>202</v>
      </c>
      <c r="E1728" s="166" t="s">
        <v>3608</v>
      </c>
      <c r="F1728" s="167" t="s">
        <v>3608</v>
      </c>
      <c r="G1728" s="36" t="s">
        <v>249</v>
      </c>
      <c r="H1728" s="36" t="s">
        <v>249</v>
      </c>
      <c r="I1728" s="186" t="s">
        <v>197</v>
      </c>
      <c r="J1728" s="168">
        <v>4</v>
      </c>
      <c r="K1728" s="133">
        <v>0</v>
      </c>
      <c r="L1728" s="150">
        <v>56.4</v>
      </c>
      <c r="M1728" s="133">
        <v>0</v>
      </c>
      <c r="N1728" s="133">
        <v>0</v>
      </c>
      <c r="O1728" s="130">
        <v>383</v>
      </c>
      <c r="P1728" s="37">
        <f t="shared" si="374"/>
        <v>225.6</v>
      </c>
      <c r="Q1728" s="38">
        <f t="shared" si="375"/>
        <v>3.8120104438642297</v>
      </c>
      <c r="R1728" s="35">
        <f t="shared" si="376"/>
        <v>0</v>
      </c>
      <c r="S1728" s="35">
        <f t="shared" si="377"/>
        <v>0</v>
      </c>
      <c r="T1728" s="139">
        <f t="shared" si="378"/>
        <v>0</v>
      </c>
      <c r="U1728" s="35">
        <f t="shared" si="379"/>
        <v>21601.200000000001</v>
      </c>
      <c r="V1728" s="39" t="str">
        <f t="shared" si="380"/>
        <v>&lt;15 days</v>
      </c>
      <c r="W1728" s="39">
        <f t="shared" si="372"/>
        <v>2</v>
      </c>
      <c r="X1728" s="135" t="str">
        <f t="shared" si="373"/>
        <v>C</v>
      </c>
      <c r="Y1728" s="39">
        <f t="shared" si="381"/>
        <v>14</v>
      </c>
      <c r="Z1728" s="39">
        <f t="shared" si="382"/>
        <v>0</v>
      </c>
    </row>
    <row r="1729" spans="1:26" x14ac:dyDescent="0.25">
      <c r="A1729" s="34" t="s">
        <v>2625</v>
      </c>
      <c r="B1729" s="36" t="s">
        <v>247</v>
      </c>
      <c r="C1729" s="166" t="s">
        <v>243</v>
      </c>
      <c r="D1729" s="166">
        <v>212</v>
      </c>
      <c r="E1729" s="166" t="s">
        <v>3608</v>
      </c>
      <c r="F1729" s="167" t="s">
        <v>3608</v>
      </c>
      <c r="G1729" s="36" t="s">
        <v>244</v>
      </c>
      <c r="H1729" s="36" t="s">
        <v>2370</v>
      </c>
      <c r="I1729" s="186">
        <v>2600</v>
      </c>
      <c r="J1729" s="168">
        <v>336</v>
      </c>
      <c r="K1729" s="133">
        <v>415</v>
      </c>
      <c r="L1729" s="150">
        <v>1.5</v>
      </c>
      <c r="M1729" s="133">
        <v>0</v>
      </c>
      <c r="N1729" s="133">
        <v>112</v>
      </c>
      <c r="O1729" s="130">
        <v>734</v>
      </c>
      <c r="P1729" s="37">
        <f t="shared" si="374"/>
        <v>504</v>
      </c>
      <c r="Q1729" s="38">
        <f t="shared" si="375"/>
        <v>1.9891008174386919</v>
      </c>
      <c r="R1729" s="35">
        <f t="shared" si="376"/>
        <v>0</v>
      </c>
      <c r="S1729" s="35">
        <f t="shared" si="377"/>
        <v>84</v>
      </c>
      <c r="T1729" s="139">
        <f t="shared" si="378"/>
        <v>622.5</v>
      </c>
      <c r="U1729" s="35">
        <f t="shared" si="379"/>
        <v>1101</v>
      </c>
      <c r="V1729" s="39" t="str">
        <f t="shared" si="380"/>
        <v>&lt;15 days</v>
      </c>
      <c r="W1729" s="39">
        <f t="shared" si="372"/>
        <v>3</v>
      </c>
      <c r="X1729" s="135" t="str">
        <f t="shared" si="373"/>
        <v>C</v>
      </c>
      <c r="Y1729" s="39">
        <f t="shared" si="381"/>
        <v>21</v>
      </c>
      <c r="Z1729" s="39">
        <f t="shared" si="382"/>
        <v>0</v>
      </c>
    </row>
    <row r="1730" spans="1:26" x14ac:dyDescent="0.25">
      <c r="A1730" s="34" t="s">
        <v>3563</v>
      </c>
      <c r="B1730" s="36" t="s">
        <v>386</v>
      </c>
      <c r="C1730" s="166" t="s">
        <v>243</v>
      </c>
      <c r="D1730" s="166">
        <v>202</v>
      </c>
      <c r="E1730" s="166" t="s">
        <v>3608</v>
      </c>
      <c r="F1730" s="167" t="s">
        <v>3608</v>
      </c>
      <c r="G1730" s="36" t="s">
        <v>244</v>
      </c>
      <c r="H1730" s="36" t="s">
        <v>2370</v>
      </c>
      <c r="I1730" s="186">
        <v>2600</v>
      </c>
      <c r="J1730" s="168">
        <v>546</v>
      </c>
      <c r="K1730" s="133">
        <v>1000</v>
      </c>
      <c r="L1730" s="150">
        <v>1.95</v>
      </c>
      <c r="M1730" s="133">
        <v>0</v>
      </c>
      <c r="N1730" s="133">
        <v>200</v>
      </c>
      <c r="O1730" s="130">
        <v>4990</v>
      </c>
      <c r="P1730" s="37">
        <f t="shared" si="374"/>
        <v>1064.7</v>
      </c>
      <c r="Q1730" s="38">
        <f t="shared" si="375"/>
        <v>24.577154308617231</v>
      </c>
      <c r="R1730" s="35">
        <f t="shared" si="376"/>
        <v>0</v>
      </c>
      <c r="S1730" s="35">
        <f t="shared" si="377"/>
        <v>195</v>
      </c>
      <c r="T1730" s="139">
        <f t="shared" si="378"/>
        <v>1950</v>
      </c>
      <c r="U1730" s="35">
        <f t="shared" si="379"/>
        <v>9730.5</v>
      </c>
      <c r="V1730" s="39" t="str">
        <f t="shared" si="380"/>
        <v>&lt;30 days</v>
      </c>
      <c r="W1730" s="39">
        <f t="shared" ref="W1730:W1793" si="383">IF(G1730="Order specific",G1730,IF(U1730=0,4,IF(U1730&gt;PERCENTILE(U:U,0.9),1,IF(U1730&gt;PERCENTILE(U:U,0.6),2,3))))</f>
        <v>3</v>
      </c>
      <c r="X1730" s="135" t="str">
        <f t="shared" ref="X1730:X1793" si="384">IF(P1730=0,"D",IF(P1730&gt;PERCENTILE(P:P,0.9),"A",IF(P1730&gt;PERCENTILE(P:P,0.6),"B","C")))</f>
        <v>B</v>
      </c>
      <c r="Y1730" s="39">
        <f t="shared" si="381"/>
        <v>21</v>
      </c>
      <c r="Z1730" s="39">
        <f t="shared" si="382"/>
        <v>102.27683219178071</v>
      </c>
    </row>
    <row r="1731" spans="1:26" x14ac:dyDescent="0.25">
      <c r="A1731" s="34" t="s">
        <v>3564</v>
      </c>
      <c r="B1731" s="36" t="s">
        <v>251</v>
      </c>
      <c r="C1731" s="166" t="s">
        <v>243</v>
      </c>
      <c r="D1731" s="166">
        <v>202</v>
      </c>
      <c r="E1731" s="166" t="s">
        <v>3608</v>
      </c>
      <c r="F1731" s="167" t="s">
        <v>3608</v>
      </c>
      <c r="G1731" s="36" t="s">
        <v>244</v>
      </c>
      <c r="H1731" s="36" t="s">
        <v>2370</v>
      </c>
      <c r="I1731" s="186">
        <v>2600</v>
      </c>
      <c r="J1731" s="168">
        <v>175</v>
      </c>
      <c r="K1731" s="133">
        <v>2000</v>
      </c>
      <c r="L1731" s="150">
        <v>0.93</v>
      </c>
      <c r="M1731" s="133">
        <v>0</v>
      </c>
      <c r="N1731" s="133">
        <v>400</v>
      </c>
      <c r="O1731" s="130">
        <v>8634</v>
      </c>
      <c r="P1731" s="37">
        <f t="shared" si="374"/>
        <v>162.75</v>
      </c>
      <c r="Q1731" s="38">
        <f t="shared" si="375"/>
        <v>23.082001389854067</v>
      </c>
      <c r="R1731" s="35">
        <f t="shared" si="376"/>
        <v>0</v>
      </c>
      <c r="S1731" s="35">
        <f t="shared" si="377"/>
        <v>186</v>
      </c>
      <c r="T1731" s="139">
        <f t="shared" si="378"/>
        <v>1860</v>
      </c>
      <c r="U1731" s="35">
        <f t="shared" si="379"/>
        <v>8029.6200000000008</v>
      </c>
      <c r="V1731" s="39" t="str">
        <f t="shared" si="380"/>
        <v>&lt;30 days</v>
      </c>
      <c r="W1731" s="39">
        <f t="shared" si="383"/>
        <v>3</v>
      </c>
      <c r="X1731" s="135" t="str">
        <f t="shared" si="384"/>
        <v>C</v>
      </c>
      <c r="Y1731" s="39">
        <f t="shared" si="381"/>
        <v>21</v>
      </c>
      <c r="Z1731" s="39">
        <f t="shared" si="382"/>
        <v>9.6888556375131873</v>
      </c>
    </row>
    <row r="1732" spans="1:26" x14ac:dyDescent="0.25">
      <c r="A1732" s="34" t="s">
        <v>3565</v>
      </c>
      <c r="B1732" s="36" t="s">
        <v>803</v>
      </c>
      <c r="C1732" s="166" t="s">
        <v>257</v>
      </c>
      <c r="D1732" s="166">
        <v>202</v>
      </c>
      <c r="E1732" s="166" t="s">
        <v>3608</v>
      </c>
      <c r="F1732" s="167" t="s">
        <v>3608</v>
      </c>
      <c r="G1732" s="36" t="s">
        <v>165</v>
      </c>
      <c r="H1732" s="36" t="s">
        <v>235</v>
      </c>
      <c r="I1732" s="186">
        <v>2100</v>
      </c>
      <c r="J1732" s="168">
        <v>33</v>
      </c>
      <c r="K1732" s="133">
        <v>18</v>
      </c>
      <c r="L1732" s="150">
        <v>13.15</v>
      </c>
      <c r="M1732" s="133">
        <v>0</v>
      </c>
      <c r="N1732" s="133">
        <v>0</v>
      </c>
      <c r="O1732" s="130">
        <v>213</v>
      </c>
      <c r="P1732" s="37">
        <f t="shared" si="374"/>
        <v>433.95</v>
      </c>
      <c r="Q1732" s="38">
        <f t="shared" si="375"/>
        <v>299.88262910798119</v>
      </c>
      <c r="R1732" s="35">
        <f t="shared" si="376"/>
        <v>0</v>
      </c>
      <c r="S1732" s="35">
        <f t="shared" si="377"/>
        <v>0</v>
      </c>
      <c r="T1732" s="139">
        <f t="shared" si="378"/>
        <v>236.70000000000002</v>
      </c>
      <c r="U1732" s="35">
        <f t="shared" si="379"/>
        <v>2800.9500000000003</v>
      </c>
      <c r="V1732" s="39" t="str">
        <f t="shared" si="380"/>
        <v>Order specific</v>
      </c>
      <c r="W1732" s="39" t="str">
        <f t="shared" si="383"/>
        <v>Order specific</v>
      </c>
      <c r="X1732" s="135" t="str">
        <f t="shared" si="384"/>
        <v>C</v>
      </c>
      <c r="Y1732" s="39" t="str">
        <f t="shared" si="381"/>
        <v/>
      </c>
      <c r="Z1732" s="39">
        <f t="shared" si="382"/>
        <v>0</v>
      </c>
    </row>
    <row r="1733" spans="1:26" x14ac:dyDescent="0.25">
      <c r="A1733" s="34" t="s">
        <v>2626</v>
      </c>
      <c r="B1733" s="36" t="s">
        <v>58</v>
      </c>
      <c r="C1733" s="166" t="s">
        <v>243</v>
      </c>
      <c r="D1733" s="166">
        <v>202</v>
      </c>
      <c r="E1733" s="166" t="s">
        <v>3608</v>
      </c>
      <c r="F1733" s="167" t="s">
        <v>3608</v>
      </c>
      <c r="G1733" s="36" t="s">
        <v>244</v>
      </c>
      <c r="H1733" s="36" t="s">
        <v>2370</v>
      </c>
      <c r="I1733" s="186">
        <v>2600</v>
      </c>
      <c r="J1733" s="168">
        <v>718</v>
      </c>
      <c r="K1733" s="133">
        <v>600</v>
      </c>
      <c r="L1733" s="150">
        <v>0.61</v>
      </c>
      <c r="M1733" s="133">
        <v>0</v>
      </c>
      <c r="N1733" s="133">
        <v>200</v>
      </c>
      <c r="O1733" s="130">
        <v>3561</v>
      </c>
      <c r="P1733" s="37">
        <f t="shared" si="374"/>
        <v>437.98</v>
      </c>
      <c r="Q1733" s="38">
        <f t="shared" si="375"/>
        <v>3.3824768323504633</v>
      </c>
      <c r="R1733" s="35">
        <f t="shared" si="376"/>
        <v>0</v>
      </c>
      <c r="S1733" s="35">
        <f t="shared" si="377"/>
        <v>61</v>
      </c>
      <c r="T1733" s="139">
        <f t="shared" si="378"/>
        <v>366</v>
      </c>
      <c r="U1733" s="35">
        <f t="shared" si="379"/>
        <v>2172.21</v>
      </c>
      <c r="V1733" s="39" t="str">
        <f t="shared" si="380"/>
        <v>&lt;15 days</v>
      </c>
      <c r="W1733" s="39">
        <f t="shared" si="383"/>
        <v>3</v>
      </c>
      <c r="X1733" s="135" t="str">
        <f t="shared" si="384"/>
        <v>C</v>
      </c>
      <c r="Y1733" s="39">
        <f t="shared" si="381"/>
        <v>21</v>
      </c>
      <c r="Z1733" s="39">
        <f t="shared" si="382"/>
        <v>0</v>
      </c>
    </row>
    <row r="1734" spans="1:26" x14ac:dyDescent="0.25">
      <c r="A1734" s="34" t="s">
        <v>3566</v>
      </c>
      <c r="B1734" s="36" t="s">
        <v>247</v>
      </c>
      <c r="C1734" s="166" t="s">
        <v>243</v>
      </c>
      <c r="D1734" s="166">
        <v>212</v>
      </c>
      <c r="E1734" s="166" t="s">
        <v>3608</v>
      </c>
      <c r="F1734" s="167" t="s">
        <v>3608</v>
      </c>
      <c r="G1734" s="36" t="s">
        <v>244</v>
      </c>
      <c r="H1734" s="36" t="s">
        <v>2370</v>
      </c>
      <c r="I1734" s="186">
        <v>2600</v>
      </c>
      <c r="J1734" s="168">
        <v>309</v>
      </c>
      <c r="K1734" s="133">
        <v>500</v>
      </c>
      <c r="L1734" s="150">
        <v>2</v>
      </c>
      <c r="M1734" s="133">
        <v>0</v>
      </c>
      <c r="N1734" s="133">
        <v>100</v>
      </c>
      <c r="O1734" s="130">
        <v>1464</v>
      </c>
      <c r="P1734" s="37">
        <f t="shared" si="374"/>
        <v>618</v>
      </c>
      <c r="Q1734" s="38">
        <f t="shared" si="375"/>
        <v>179.00956284153006</v>
      </c>
      <c r="R1734" s="35">
        <f t="shared" si="376"/>
        <v>0</v>
      </c>
      <c r="S1734" s="35">
        <f t="shared" si="377"/>
        <v>100</v>
      </c>
      <c r="T1734" s="139">
        <f t="shared" si="378"/>
        <v>1000</v>
      </c>
      <c r="U1734" s="35">
        <f t="shared" si="379"/>
        <v>2928</v>
      </c>
      <c r="V1734" s="39" t="str">
        <f t="shared" si="380"/>
        <v>&gt;90 days</v>
      </c>
      <c r="W1734" s="39">
        <f t="shared" si="383"/>
        <v>3</v>
      </c>
      <c r="X1734" s="135" t="str">
        <f t="shared" si="384"/>
        <v>C</v>
      </c>
      <c r="Y1734" s="39">
        <f t="shared" si="381"/>
        <v>21</v>
      </c>
      <c r="Z1734" s="39">
        <f t="shared" si="382"/>
        <v>360.03071271034457</v>
      </c>
    </row>
    <row r="1735" spans="1:26" x14ac:dyDescent="0.25">
      <c r="A1735" s="34" t="s">
        <v>3567</v>
      </c>
      <c r="B1735" s="36" t="s">
        <v>247</v>
      </c>
      <c r="C1735" s="166" t="s">
        <v>197</v>
      </c>
      <c r="D1735" s="166">
        <v>212</v>
      </c>
      <c r="E1735" s="166" t="s">
        <v>3608</v>
      </c>
      <c r="F1735" s="167" t="s">
        <v>3608</v>
      </c>
      <c r="G1735" s="36" t="s">
        <v>249</v>
      </c>
      <c r="H1735" s="36" t="s">
        <v>249</v>
      </c>
      <c r="I1735" s="186" t="s">
        <v>197</v>
      </c>
      <c r="J1735" s="168">
        <v>196</v>
      </c>
      <c r="K1735" s="133">
        <v>0</v>
      </c>
      <c r="L1735" s="150">
        <v>2.57</v>
      </c>
      <c r="M1735" s="133">
        <v>0</v>
      </c>
      <c r="N1735" s="133">
        <v>0</v>
      </c>
      <c r="O1735" s="130">
        <v>9355</v>
      </c>
      <c r="P1735" s="37">
        <f t="shared" si="374"/>
        <v>503.71999999999997</v>
      </c>
      <c r="Q1735" s="38">
        <f t="shared" si="375"/>
        <v>12.056119722073756</v>
      </c>
      <c r="R1735" s="35">
        <f t="shared" si="376"/>
        <v>0</v>
      </c>
      <c r="S1735" s="35">
        <f t="shared" si="377"/>
        <v>0</v>
      </c>
      <c r="T1735" s="139">
        <f t="shared" si="378"/>
        <v>0</v>
      </c>
      <c r="U1735" s="35">
        <f t="shared" si="379"/>
        <v>24042.35</v>
      </c>
      <c r="V1735" s="39" t="str">
        <f t="shared" si="380"/>
        <v>&lt;15 days</v>
      </c>
      <c r="W1735" s="39">
        <f t="shared" si="383"/>
        <v>2</v>
      </c>
      <c r="X1735" s="135" t="str">
        <f t="shared" si="384"/>
        <v>C</v>
      </c>
      <c r="Y1735" s="39">
        <f t="shared" si="381"/>
        <v>14</v>
      </c>
      <c r="Z1735" s="39">
        <f t="shared" si="382"/>
        <v>0</v>
      </c>
    </row>
    <row r="1736" spans="1:26" x14ac:dyDescent="0.25">
      <c r="A1736" s="34" t="s">
        <v>3568</v>
      </c>
      <c r="B1736" s="36" t="s">
        <v>247</v>
      </c>
      <c r="C1736" s="166" t="s">
        <v>243</v>
      </c>
      <c r="D1736" s="166">
        <v>212</v>
      </c>
      <c r="E1736" s="166" t="s">
        <v>3608</v>
      </c>
      <c r="F1736" s="167" t="s">
        <v>3608</v>
      </c>
      <c r="G1736" s="36" t="s">
        <v>244</v>
      </c>
      <c r="H1736" s="36" t="s">
        <v>2370</v>
      </c>
      <c r="I1736" s="186">
        <v>2600</v>
      </c>
      <c r="J1736" s="168">
        <v>893</v>
      </c>
      <c r="K1736" s="133">
        <v>400</v>
      </c>
      <c r="L1736" s="150">
        <v>1.5</v>
      </c>
      <c r="M1736" s="133">
        <v>0</v>
      </c>
      <c r="N1736" s="133">
        <v>100</v>
      </c>
      <c r="O1736" s="130">
        <v>1361</v>
      </c>
      <c r="P1736" s="37">
        <f t="shared" si="374"/>
        <v>1339.5</v>
      </c>
      <c r="Q1736" s="38">
        <f t="shared" si="375"/>
        <v>52.564290962527551</v>
      </c>
      <c r="R1736" s="35">
        <f t="shared" si="376"/>
        <v>0</v>
      </c>
      <c r="S1736" s="35">
        <f t="shared" si="377"/>
        <v>75</v>
      </c>
      <c r="T1736" s="139">
        <f t="shared" si="378"/>
        <v>600</v>
      </c>
      <c r="U1736" s="35">
        <f t="shared" si="379"/>
        <v>2041.5</v>
      </c>
      <c r="V1736" s="39" t="str">
        <f t="shared" si="380"/>
        <v>&lt;90 days</v>
      </c>
      <c r="W1736" s="39">
        <f t="shared" si="383"/>
        <v>3</v>
      </c>
      <c r="X1736" s="135" t="str">
        <f t="shared" si="384"/>
        <v>B</v>
      </c>
      <c r="Y1736" s="39">
        <f t="shared" si="381"/>
        <v>21</v>
      </c>
      <c r="Z1736" s="39">
        <f t="shared" si="382"/>
        <v>530.87451956947166</v>
      </c>
    </row>
    <row r="1737" spans="1:26" x14ac:dyDescent="0.25">
      <c r="A1737" s="34" t="s">
        <v>2627</v>
      </c>
      <c r="B1737" s="36" t="s">
        <v>2105</v>
      </c>
      <c r="C1737" s="166" t="s">
        <v>257</v>
      </c>
      <c r="D1737" s="166">
        <v>202</v>
      </c>
      <c r="E1737" s="166" t="s">
        <v>3608</v>
      </c>
      <c r="F1737" s="167" t="s">
        <v>3608</v>
      </c>
      <c r="G1737" s="36" t="s">
        <v>165</v>
      </c>
      <c r="H1737" s="36" t="s">
        <v>235</v>
      </c>
      <c r="I1737" s="186">
        <v>2100</v>
      </c>
      <c r="J1737" s="168">
        <v>3</v>
      </c>
      <c r="K1737" s="133">
        <v>6</v>
      </c>
      <c r="L1737" s="150">
        <v>293</v>
      </c>
      <c r="M1737" s="133">
        <v>0</v>
      </c>
      <c r="N1737" s="133">
        <v>0</v>
      </c>
      <c r="O1737" s="130">
        <v>667</v>
      </c>
      <c r="P1737" s="37">
        <f t="shared" si="374"/>
        <v>879</v>
      </c>
      <c r="Q1737" s="38">
        <f t="shared" si="375"/>
        <v>488.67316341829087</v>
      </c>
      <c r="R1737" s="35">
        <f t="shared" si="376"/>
        <v>0</v>
      </c>
      <c r="S1737" s="35">
        <f t="shared" si="377"/>
        <v>0</v>
      </c>
      <c r="T1737" s="139">
        <f t="shared" si="378"/>
        <v>1758</v>
      </c>
      <c r="U1737" s="35">
        <f t="shared" si="379"/>
        <v>195431</v>
      </c>
      <c r="V1737" s="39" t="str">
        <f t="shared" si="380"/>
        <v>Order specific</v>
      </c>
      <c r="W1737" s="39" t="str">
        <f t="shared" si="383"/>
        <v>Order specific</v>
      </c>
      <c r="X1737" s="135" t="str">
        <f t="shared" si="384"/>
        <v>C</v>
      </c>
      <c r="Y1737" s="39" t="str">
        <f t="shared" si="381"/>
        <v/>
      </c>
      <c r="Z1737" s="39">
        <f t="shared" si="382"/>
        <v>0</v>
      </c>
    </row>
    <row r="1738" spans="1:26" x14ac:dyDescent="0.25">
      <c r="A1738" s="34" t="s">
        <v>2628</v>
      </c>
      <c r="B1738" s="36" t="s">
        <v>667</v>
      </c>
      <c r="C1738" s="166" t="s">
        <v>257</v>
      </c>
      <c r="D1738" s="166">
        <v>202</v>
      </c>
      <c r="E1738" s="166" t="s">
        <v>3608</v>
      </c>
      <c r="F1738" s="167" t="s">
        <v>3608</v>
      </c>
      <c r="G1738" s="36" t="s">
        <v>165</v>
      </c>
      <c r="H1738" s="36" t="s">
        <v>235</v>
      </c>
      <c r="I1738" s="186">
        <v>2100</v>
      </c>
      <c r="J1738" s="168">
        <v>41</v>
      </c>
      <c r="K1738" s="133">
        <v>0</v>
      </c>
      <c r="L1738" s="150">
        <v>2</v>
      </c>
      <c r="M1738" s="133">
        <v>0</v>
      </c>
      <c r="N1738" s="133">
        <v>0</v>
      </c>
      <c r="O1738" s="130">
        <v>666</v>
      </c>
      <c r="P1738" s="37">
        <f t="shared" si="374"/>
        <v>82</v>
      </c>
      <c r="Q1738" s="38">
        <f t="shared" si="375"/>
        <v>1.6441441441441442</v>
      </c>
      <c r="R1738" s="35">
        <f t="shared" si="376"/>
        <v>0</v>
      </c>
      <c r="S1738" s="35">
        <f t="shared" si="377"/>
        <v>0</v>
      </c>
      <c r="T1738" s="139">
        <f t="shared" si="378"/>
        <v>0</v>
      </c>
      <c r="U1738" s="35">
        <f t="shared" si="379"/>
        <v>1332</v>
      </c>
      <c r="V1738" s="39" t="str">
        <f t="shared" si="380"/>
        <v>Order specific</v>
      </c>
      <c r="W1738" s="39" t="str">
        <f t="shared" si="383"/>
        <v>Order specific</v>
      </c>
      <c r="X1738" s="135" t="str">
        <f t="shared" si="384"/>
        <v>C</v>
      </c>
      <c r="Y1738" s="39" t="str">
        <f t="shared" si="381"/>
        <v/>
      </c>
      <c r="Z1738" s="39">
        <f t="shared" si="382"/>
        <v>0</v>
      </c>
    </row>
    <row r="1739" spans="1:26" x14ac:dyDescent="0.25">
      <c r="A1739" s="34" t="s">
        <v>2629</v>
      </c>
      <c r="B1739" s="36" t="s">
        <v>386</v>
      </c>
      <c r="C1739" s="166" t="s">
        <v>243</v>
      </c>
      <c r="D1739" s="166">
        <v>212</v>
      </c>
      <c r="E1739" s="166" t="s">
        <v>3608</v>
      </c>
      <c r="F1739" s="167" t="s">
        <v>3608</v>
      </c>
      <c r="G1739" s="36" t="s">
        <v>244</v>
      </c>
      <c r="H1739" s="36" t="s">
        <v>2370</v>
      </c>
      <c r="I1739" s="186">
        <v>2600</v>
      </c>
      <c r="J1739" s="168">
        <v>228</v>
      </c>
      <c r="K1739" s="133">
        <v>200</v>
      </c>
      <c r="L1739" s="150">
        <v>3.7</v>
      </c>
      <c r="M1739" s="133">
        <v>0</v>
      </c>
      <c r="N1739" s="133">
        <v>100</v>
      </c>
      <c r="O1739" s="130">
        <v>854</v>
      </c>
      <c r="P1739" s="37">
        <f t="shared" si="374"/>
        <v>843.6</v>
      </c>
      <c r="Q1739" s="38">
        <f t="shared" si="375"/>
        <v>17.523419203747071</v>
      </c>
      <c r="R1739" s="35">
        <f t="shared" si="376"/>
        <v>0</v>
      </c>
      <c r="S1739" s="35">
        <f t="shared" si="377"/>
        <v>185</v>
      </c>
      <c r="T1739" s="139">
        <f t="shared" si="378"/>
        <v>740</v>
      </c>
      <c r="U1739" s="35">
        <f t="shared" si="379"/>
        <v>3159.8</v>
      </c>
      <c r="V1739" s="39" t="str">
        <f t="shared" si="380"/>
        <v>&lt;30 days</v>
      </c>
      <c r="W1739" s="39">
        <f t="shared" si="383"/>
        <v>3</v>
      </c>
      <c r="X1739" s="135" t="str">
        <f t="shared" si="384"/>
        <v>C</v>
      </c>
      <c r="Y1739" s="39">
        <f t="shared" si="381"/>
        <v>21</v>
      </c>
      <c r="Z1739" s="39">
        <f t="shared" si="382"/>
        <v>0</v>
      </c>
    </row>
    <row r="1740" spans="1:26" x14ac:dyDescent="0.25">
      <c r="A1740" s="34" t="s">
        <v>2630</v>
      </c>
      <c r="B1740" s="36" t="s">
        <v>2140</v>
      </c>
      <c r="C1740" s="166" t="s">
        <v>2077</v>
      </c>
      <c r="D1740" s="166">
        <v>212</v>
      </c>
      <c r="E1740" s="166" t="s">
        <v>3608</v>
      </c>
      <c r="F1740" s="167" t="s">
        <v>3608</v>
      </c>
      <c r="G1740" s="36" t="s">
        <v>165</v>
      </c>
      <c r="H1740" s="36" t="s">
        <v>235</v>
      </c>
      <c r="I1740" s="186">
        <v>2100</v>
      </c>
      <c r="J1740" s="168">
        <v>35</v>
      </c>
      <c r="K1740" s="133">
        <v>0</v>
      </c>
      <c r="L1740" s="150">
        <v>15.12</v>
      </c>
      <c r="M1740" s="133">
        <v>0</v>
      </c>
      <c r="N1740" s="133">
        <v>0</v>
      </c>
      <c r="O1740" s="130">
        <v>8</v>
      </c>
      <c r="P1740" s="37">
        <f t="shared" si="374"/>
        <v>529.19999999999993</v>
      </c>
      <c r="Q1740" s="38">
        <f t="shared" si="375"/>
        <v>10402.5</v>
      </c>
      <c r="R1740" s="35">
        <f t="shared" si="376"/>
        <v>0</v>
      </c>
      <c r="S1740" s="35">
        <f t="shared" si="377"/>
        <v>0</v>
      </c>
      <c r="T1740" s="139">
        <f t="shared" si="378"/>
        <v>0</v>
      </c>
      <c r="U1740" s="35">
        <f t="shared" si="379"/>
        <v>120.96</v>
      </c>
      <c r="V1740" s="39" t="str">
        <f t="shared" si="380"/>
        <v>Order specific</v>
      </c>
      <c r="W1740" s="39" t="str">
        <f t="shared" si="383"/>
        <v>Order specific</v>
      </c>
      <c r="X1740" s="135" t="str">
        <f t="shared" si="384"/>
        <v>C</v>
      </c>
      <c r="Y1740" s="39" t="str">
        <f t="shared" si="381"/>
        <v/>
      </c>
      <c r="Z1740" s="39">
        <f t="shared" si="382"/>
        <v>0</v>
      </c>
    </row>
    <row r="1741" spans="1:26" x14ac:dyDescent="0.25">
      <c r="A1741" s="34" t="s">
        <v>2631</v>
      </c>
      <c r="B1741" s="36" t="s">
        <v>2141</v>
      </c>
      <c r="C1741" s="166" t="s">
        <v>197</v>
      </c>
      <c r="D1741" s="166">
        <v>202</v>
      </c>
      <c r="E1741" s="166" t="s">
        <v>3608</v>
      </c>
      <c r="F1741" s="167" t="s">
        <v>3608</v>
      </c>
      <c r="G1741" s="36" t="s">
        <v>249</v>
      </c>
      <c r="H1741" s="36" t="s">
        <v>249</v>
      </c>
      <c r="I1741" s="186" t="s">
        <v>197</v>
      </c>
      <c r="J1741" s="168">
        <v>2</v>
      </c>
      <c r="K1741" s="133">
        <v>0</v>
      </c>
      <c r="L1741" s="150">
        <v>6.65</v>
      </c>
      <c r="M1741" s="133">
        <v>0</v>
      </c>
      <c r="N1741" s="133">
        <v>0</v>
      </c>
      <c r="O1741" s="130">
        <v>320</v>
      </c>
      <c r="P1741" s="37">
        <f t="shared" si="374"/>
        <v>13.3</v>
      </c>
      <c r="Q1741" s="38">
        <f t="shared" si="375"/>
        <v>39.921875</v>
      </c>
      <c r="R1741" s="35">
        <f t="shared" si="376"/>
        <v>0</v>
      </c>
      <c r="S1741" s="35">
        <f t="shared" si="377"/>
        <v>0</v>
      </c>
      <c r="T1741" s="139">
        <f t="shared" si="378"/>
        <v>0</v>
      </c>
      <c r="U1741" s="35">
        <f t="shared" si="379"/>
        <v>2128</v>
      </c>
      <c r="V1741" s="39" t="str">
        <f t="shared" si="380"/>
        <v>&lt;90 days</v>
      </c>
      <c r="W1741" s="39">
        <f t="shared" si="383"/>
        <v>3</v>
      </c>
      <c r="X1741" s="135" t="str">
        <f t="shared" si="384"/>
        <v>C</v>
      </c>
      <c r="Y1741" s="39">
        <f t="shared" si="381"/>
        <v>21</v>
      </c>
      <c r="Z1741" s="39">
        <f t="shared" si="382"/>
        <v>4.1605315068493152</v>
      </c>
    </row>
    <row r="1742" spans="1:26" x14ac:dyDescent="0.25">
      <c r="A1742" s="34" t="s">
        <v>2632</v>
      </c>
      <c r="B1742" s="36" t="s">
        <v>386</v>
      </c>
      <c r="C1742" s="166" t="s">
        <v>243</v>
      </c>
      <c r="D1742" s="166">
        <v>212</v>
      </c>
      <c r="E1742" s="166" t="s">
        <v>3608</v>
      </c>
      <c r="F1742" s="167" t="s">
        <v>3608</v>
      </c>
      <c r="G1742" s="36" t="s">
        <v>244</v>
      </c>
      <c r="H1742" s="36" t="s">
        <v>2370</v>
      </c>
      <c r="I1742" s="186">
        <v>2600</v>
      </c>
      <c r="J1742" s="168">
        <v>304</v>
      </c>
      <c r="K1742" s="133">
        <v>400</v>
      </c>
      <c r="L1742" s="150">
        <v>4.53</v>
      </c>
      <c r="M1742" s="133">
        <v>0</v>
      </c>
      <c r="N1742" s="133">
        <v>100</v>
      </c>
      <c r="O1742" s="130">
        <v>1166</v>
      </c>
      <c r="P1742" s="37">
        <f t="shared" si="374"/>
        <v>1377.1200000000001</v>
      </c>
      <c r="Q1742" s="38">
        <f t="shared" si="375"/>
        <v>0.62607204116638082</v>
      </c>
      <c r="R1742" s="35">
        <f t="shared" si="376"/>
        <v>0</v>
      </c>
      <c r="S1742" s="35">
        <f t="shared" si="377"/>
        <v>226.5</v>
      </c>
      <c r="T1742" s="139">
        <f t="shared" si="378"/>
        <v>1812</v>
      </c>
      <c r="U1742" s="35">
        <f t="shared" si="379"/>
        <v>5281.9800000000005</v>
      </c>
      <c r="V1742" s="39" t="str">
        <f t="shared" si="380"/>
        <v>&lt;15 days</v>
      </c>
      <c r="W1742" s="39">
        <f t="shared" si="383"/>
        <v>3</v>
      </c>
      <c r="X1742" s="135" t="str">
        <f t="shared" si="384"/>
        <v>B</v>
      </c>
      <c r="Y1742" s="39">
        <f t="shared" si="381"/>
        <v>21</v>
      </c>
      <c r="Z1742" s="39">
        <f t="shared" si="382"/>
        <v>0</v>
      </c>
    </row>
    <row r="1743" spans="1:26" x14ac:dyDescent="0.25">
      <c r="A1743" s="34" t="s">
        <v>2633</v>
      </c>
      <c r="B1743" s="36" t="s">
        <v>2142</v>
      </c>
      <c r="C1743" s="166" t="s">
        <v>243</v>
      </c>
      <c r="D1743" s="166">
        <v>219</v>
      </c>
      <c r="E1743" s="166" t="s">
        <v>3608</v>
      </c>
      <c r="F1743" s="167" t="s">
        <v>3608</v>
      </c>
      <c r="G1743" s="36" t="s">
        <v>244</v>
      </c>
      <c r="H1743" s="36" t="s">
        <v>2370</v>
      </c>
      <c r="I1743" s="186">
        <v>2600</v>
      </c>
      <c r="J1743" s="168">
        <v>281</v>
      </c>
      <c r="K1743" s="133">
        <v>180</v>
      </c>
      <c r="L1743" s="150">
        <v>3.9</v>
      </c>
      <c r="M1743" s="133">
        <v>0</v>
      </c>
      <c r="N1743" s="133">
        <v>90</v>
      </c>
      <c r="O1743" s="130">
        <v>1479</v>
      </c>
      <c r="P1743" s="37">
        <f t="shared" si="374"/>
        <v>1095.8999999999999</v>
      </c>
      <c r="Q1743" s="38">
        <f t="shared" si="375"/>
        <v>75.023664638269096</v>
      </c>
      <c r="R1743" s="35">
        <f t="shared" si="376"/>
        <v>0</v>
      </c>
      <c r="S1743" s="35">
        <f t="shared" si="377"/>
        <v>175.5</v>
      </c>
      <c r="T1743" s="139">
        <f t="shared" si="378"/>
        <v>702</v>
      </c>
      <c r="U1743" s="35">
        <f t="shared" si="379"/>
        <v>5768.0999999999995</v>
      </c>
      <c r="V1743" s="39" t="str">
        <f t="shared" si="380"/>
        <v>&lt;90 days</v>
      </c>
      <c r="W1743" s="39">
        <f t="shared" si="383"/>
        <v>3</v>
      </c>
      <c r="X1743" s="135" t="str">
        <f t="shared" si="384"/>
        <v>B</v>
      </c>
      <c r="Y1743" s="39">
        <f t="shared" si="381"/>
        <v>21</v>
      </c>
      <c r="Z1743" s="39">
        <f t="shared" si="382"/>
        <v>520.83556140951691</v>
      </c>
    </row>
    <row r="1744" spans="1:26" x14ac:dyDescent="0.25">
      <c r="A1744" s="34" t="s">
        <v>2634</v>
      </c>
      <c r="B1744" s="36" t="s">
        <v>2143</v>
      </c>
      <c r="C1744" s="166" t="s">
        <v>197</v>
      </c>
      <c r="D1744" s="166">
        <v>219</v>
      </c>
      <c r="E1744" s="166" t="s">
        <v>3608</v>
      </c>
      <c r="F1744" s="167" t="s">
        <v>3608</v>
      </c>
      <c r="G1744" s="36" t="s">
        <v>249</v>
      </c>
      <c r="H1744" s="36" t="s">
        <v>249</v>
      </c>
      <c r="I1744" s="186" t="s">
        <v>197</v>
      </c>
      <c r="J1744" s="168">
        <v>6</v>
      </c>
      <c r="K1744" s="133">
        <v>0</v>
      </c>
      <c r="L1744" s="150">
        <v>11.16</v>
      </c>
      <c r="M1744" s="133">
        <v>0</v>
      </c>
      <c r="N1744" s="133">
        <v>0</v>
      </c>
      <c r="O1744" s="130">
        <v>960</v>
      </c>
      <c r="P1744" s="37">
        <f t="shared" si="374"/>
        <v>66.960000000000008</v>
      </c>
      <c r="Q1744" s="38">
        <f t="shared" si="375"/>
        <v>106.83854166666667</v>
      </c>
      <c r="R1744" s="35">
        <f t="shared" si="376"/>
        <v>0</v>
      </c>
      <c r="S1744" s="35">
        <f t="shared" si="377"/>
        <v>0</v>
      </c>
      <c r="T1744" s="139">
        <f t="shared" si="378"/>
        <v>0</v>
      </c>
      <c r="U1744" s="35">
        <f t="shared" si="379"/>
        <v>10713.6</v>
      </c>
      <c r="V1744" s="39" t="str">
        <f t="shared" si="380"/>
        <v>&gt;90 days</v>
      </c>
      <c r="W1744" s="39">
        <f t="shared" si="383"/>
        <v>2</v>
      </c>
      <c r="X1744" s="135" t="str">
        <f t="shared" si="384"/>
        <v>C</v>
      </c>
      <c r="Y1744" s="39">
        <f t="shared" si="381"/>
        <v>14</v>
      </c>
      <c r="Z1744" s="39">
        <f t="shared" si="382"/>
        <v>38.402521327938388</v>
      </c>
    </row>
    <row r="1745" spans="1:26" x14ac:dyDescent="0.25">
      <c r="A1745" s="34" t="s">
        <v>2635</v>
      </c>
      <c r="B1745" s="36" t="s">
        <v>2120</v>
      </c>
      <c r="C1745" s="166" t="s">
        <v>257</v>
      </c>
      <c r="D1745" s="166">
        <v>202</v>
      </c>
      <c r="E1745" s="166" t="s">
        <v>3608</v>
      </c>
      <c r="F1745" s="167" t="s">
        <v>3608</v>
      </c>
      <c r="G1745" s="36" t="s">
        <v>165</v>
      </c>
      <c r="H1745" s="36" t="s">
        <v>235</v>
      </c>
      <c r="I1745" s="186">
        <v>2100</v>
      </c>
      <c r="J1745" s="168">
        <v>44</v>
      </c>
      <c r="K1745" s="133">
        <v>0</v>
      </c>
      <c r="L1745" s="150">
        <v>53.87</v>
      </c>
      <c r="M1745" s="133">
        <v>0</v>
      </c>
      <c r="N1745" s="133">
        <v>0</v>
      </c>
      <c r="O1745" s="130">
        <v>327</v>
      </c>
      <c r="P1745" s="37">
        <f t="shared" si="374"/>
        <v>2370.2799999999997</v>
      </c>
      <c r="Q1745" s="38">
        <f t="shared" si="375"/>
        <v>6.6972477064220186</v>
      </c>
      <c r="R1745" s="35">
        <f t="shared" si="376"/>
        <v>0</v>
      </c>
      <c r="S1745" s="35">
        <f t="shared" si="377"/>
        <v>0</v>
      </c>
      <c r="T1745" s="139">
        <f t="shared" si="378"/>
        <v>0</v>
      </c>
      <c r="U1745" s="35">
        <f t="shared" si="379"/>
        <v>17615.489999999998</v>
      </c>
      <c r="V1745" s="39" t="str">
        <f t="shared" si="380"/>
        <v>Order specific</v>
      </c>
      <c r="W1745" s="39" t="str">
        <f t="shared" si="383"/>
        <v>Order specific</v>
      </c>
      <c r="X1745" s="135" t="str">
        <f t="shared" si="384"/>
        <v>B</v>
      </c>
      <c r="Y1745" s="39" t="str">
        <f t="shared" si="381"/>
        <v/>
      </c>
      <c r="Z1745" s="39">
        <f t="shared" si="382"/>
        <v>0</v>
      </c>
    </row>
    <row r="1746" spans="1:26" x14ac:dyDescent="0.25">
      <c r="A1746" s="34" t="s">
        <v>2636</v>
      </c>
      <c r="B1746" s="36" t="s">
        <v>425</v>
      </c>
      <c r="C1746" s="166" t="s">
        <v>243</v>
      </c>
      <c r="D1746" s="166">
        <v>202</v>
      </c>
      <c r="E1746" s="166" t="s">
        <v>3608</v>
      </c>
      <c r="F1746" s="167" t="s">
        <v>3608</v>
      </c>
      <c r="G1746" s="36" t="s">
        <v>244</v>
      </c>
      <c r="H1746" s="36" t="s">
        <v>2370</v>
      </c>
      <c r="I1746" s="186">
        <v>2600</v>
      </c>
      <c r="J1746" s="168">
        <v>281</v>
      </c>
      <c r="K1746" s="133">
        <v>200</v>
      </c>
      <c r="L1746" s="150">
        <v>3</v>
      </c>
      <c r="M1746" s="133">
        <v>0</v>
      </c>
      <c r="N1746" s="133">
        <v>200</v>
      </c>
      <c r="O1746" s="130">
        <v>3700</v>
      </c>
      <c r="P1746" s="37">
        <f t="shared" si="374"/>
        <v>843</v>
      </c>
      <c r="Q1746" s="38">
        <f t="shared" si="375"/>
        <v>4.3405405405405402</v>
      </c>
      <c r="R1746" s="35">
        <f t="shared" si="376"/>
        <v>0</v>
      </c>
      <c r="S1746" s="35">
        <f t="shared" si="377"/>
        <v>300</v>
      </c>
      <c r="T1746" s="139">
        <f t="shared" si="378"/>
        <v>600</v>
      </c>
      <c r="U1746" s="35">
        <f t="shared" si="379"/>
        <v>11100</v>
      </c>
      <c r="V1746" s="39" t="str">
        <f t="shared" si="380"/>
        <v>&lt;15 days</v>
      </c>
      <c r="W1746" s="39">
        <f t="shared" si="383"/>
        <v>2</v>
      </c>
      <c r="X1746" s="135" t="str">
        <f t="shared" si="384"/>
        <v>C</v>
      </c>
      <c r="Y1746" s="39">
        <f t="shared" si="381"/>
        <v>14</v>
      </c>
      <c r="Z1746" s="39">
        <f t="shared" si="382"/>
        <v>0</v>
      </c>
    </row>
    <row r="1747" spans="1:26" x14ac:dyDescent="0.25">
      <c r="A1747" s="34" t="s">
        <v>2637</v>
      </c>
      <c r="B1747" s="36" t="s">
        <v>58</v>
      </c>
      <c r="C1747" s="166" t="s">
        <v>243</v>
      </c>
      <c r="D1747" s="166">
        <v>202</v>
      </c>
      <c r="E1747" s="166" t="s">
        <v>3608</v>
      </c>
      <c r="F1747" s="167" t="s">
        <v>3608</v>
      </c>
      <c r="G1747" s="36" t="s">
        <v>244</v>
      </c>
      <c r="H1747" s="36" t="s">
        <v>2370</v>
      </c>
      <c r="I1747" s="186">
        <v>2600</v>
      </c>
      <c r="J1747" s="168">
        <v>1123</v>
      </c>
      <c r="K1747" s="133">
        <v>1400</v>
      </c>
      <c r="L1747" s="150">
        <v>1</v>
      </c>
      <c r="M1747" s="133">
        <v>0</v>
      </c>
      <c r="N1747" s="133">
        <v>350</v>
      </c>
      <c r="O1747" s="130">
        <v>6598</v>
      </c>
      <c r="P1747" s="37">
        <f t="shared" si="374"/>
        <v>1123</v>
      </c>
      <c r="Q1747" s="38">
        <f t="shared" si="375"/>
        <v>15.544862079418007</v>
      </c>
      <c r="R1747" s="35">
        <f t="shared" si="376"/>
        <v>0</v>
      </c>
      <c r="S1747" s="35">
        <f t="shared" si="377"/>
        <v>175</v>
      </c>
      <c r="T1747" s="139">
        <f t="shared" si="378"/>
        <v>1400</v>
      </c>
      <c r="U1747" s="35">
        <f t="shared" si="379"/>
        <v>6598</v>
      </c>
      <c r="V1747" s="39" t="str">
        <f t="shared" si="380"/>
        <v>&lt;30 days</v>
      </c>
      <c r="W1747" s="39">
        <f t="shared" si="383"/>
        <v>3</v>
      </c>
      <c r="X1747" s="135" t="str">
        <f t="shared" si="384"/>
        <v>B</v>
      </c>
      <c r="Y1747" s="39">
        <f t="shared" si="381"/>
        <v>21</v>
      </c>
      <c r="Z1747" s="39">
        <f t="shared" si="382"/>
        <v>0</v>
      </c>
    </row>
    <row r="1748" spans="1:26" x14ac:dyDescent="0.25">
      <c r="A1748" s="34" t="s">
        <v>2638</v>
      </c>
      <c r="B1748" s="36" t="s">
        <v>425</v>
      </c>
      <c r="C1748" s="166" t="s">
        <v>243</v>
      </c>
      <c r="D1748" s="166">
        <v>202</v>
      </c>
      <c r="E1748" s="166" t="s">
        <v>3608</v>
      </c>
      <c r="F1748" s="167" t="s">
        <v>3608</v>
      </c>
      <c r="G1748" s="36" t="s">
        <v>244</v>
      </c>
      <c r="H1748" s="36" t="s">
        <v>2370</v>
      </c>
      <c r="I1748" s="186">
        <v>2600</v>
      </c>
      <c r="J1748" s="168">
        <v>735</v>
      </c>
      <c r="K1748" s="133">
        <v>900</v>
      </c>
      <c r="L1748" s="150">
        <v>3.68</v>
      </c>
      <c r="M1748" s="133">
        <v>0</v>
      </c>
      <c r="N1748" s="133">
        <v>300</v>
      </c>
      <c r="O1748" s="130">
        <v>6332</v>
      </c>
      <c r="P1748" s="37">
        <f t="shared" si="374"/>
        <v>2704.8</v>
      </c>
      <c r="Q1748" s="38">
        <f t="shared" si="375"/>
        <v>64.733891345546425</v>
      </c>
      <c r="R1748" s="35">
        <f t="shared" si="376"/>
        <v>0</v>
      </c>
      <c r="S1748" s="35">
        <f t="shared" si="377"/>
        <v>552</v>
      </c>
      <c r="T1748" s="139">
        <f t="shared" si="378"/>
        <v>3312</v>
      </c>
      <c r="U1748" s="35">
        <f t="shared" si="379"/>
        <v>23301.760000000002</v>
      </c>
      <c r="V1748" s="39" t="str">
        <f t="shared" si="380"/>
        <v>&lt;90 days</v>
      </c>
      <c r="W1748" s="39">
        <f t="shared" si="383"/>
        <v>2</v>
      </c>
      <c r="X1748" s="135" t="str">
        <f t="shared" si="384"/>
        <v>B</v>
      </c>
      <c r="Y1748" s="39">
        <f t="shared" si="381"/>
        <v>14</v>
      </c>
      <c r="Z1748" s="39">
        <f t="shared" si="382"/>
        <v>1399.0896802742168</v>
      </c>
    </row>
    <row r="1749" spans="1:26" x14ac:dyDescent="0.25">
      <c r="A1749" s="34" t="s">
        <v>2639</v>
      </c>
      <c r="B1749" s="36" t="s">
        <v>2144</v>
      </c>
      <c r="C1749" s="166" t="s">
        <v>257</v>
      </c>
      <c r="D1749" s="166">
        <v>212</v>
      </c>
      <c r="E1749" s="166" t="s">
        <v>3608</v>
      </c>
      <c r="F1749" s="167" t="s">
        <v>3608</v>
      </c>
      <c r="G1749" s="36" t="s">
        <v>165</v>
      </c>
      <c r="H1749" s="36" t="s">
        <v>235</v>
      </c>
      <c r="I1749" s="186">
        <v>2100</v>
      </c>
      <c r="J1749" s="168">
        <v>3</v>
      </c>
      <c r="K1749" s="133">
        <v>0</v>
      </c>
      <c r="L1749" s="150">
        <v>5.59</v>
      </c>
      <c r="M1749" s="133">
        <v>0</v>
      </c>
      <c r="N1749" s="133">
        <v>0</v>
      </c>
      <c r="O1749" s="130">
        <v>339</v>
      </c>
      <c r="P1749" s="37">
        <f t="shared" si="374"/>
        <v>16.77</v>
      </c>
      <c r="Q1749" s="38">
        <f t="shared" si="375"/>
        <v>791.37168141592917</v>
      </c>
      <c r="R1749" s="35">
        <f t="shared" si="376"/>
        <v>0</v>
      </c>
      <c r="S1749" s="35">
        <f t="shared" si="377"/>
        <v>0</v>
      </c>
      <c r="T1749" s="139">
        <f t="shared" si="378"/>
        <v>0</v>
      </c>
      <c r="U1749" s="35">
        <f t="shared" si="379"/>
        <v>1895.01</v>
      </c>
      <c r="V1749" s="39" t="str">
        <f t="shared" si="380"/>
        <v>Order specific</v>
      </c>
      <c r="W1749" s="39" t="str">
        <f t="shared" si="383"/>
        <v>Order specific</v>
      </c>
      <c r="X1749" s="135" t="str">
        <f t="shared" si="384"/>
        <v>C</v>
      </c>
      <c r="Y1749" s="39" t="str">
        <f t="shared" si="381"/>
        <v/>
      </c>
      <c r="Z1749" s="39">
        <f t="shared" si="382"/>
        <v>0</v>
      </c>
    </row>
    <row r="1750" spans="1:26" x14ac:dyDescent="0.25">
      <c r="A1750" s="34" t="s">
        <v>2640</v>
      </c>
      <c r="B1750" s="36" t="s">
        <v>2102</v>
      </c>
      <c r="C1750" s="166" t="s">
        <v>257</v>
      </c>
      <c r="D1750" s="166">
        <v>202</v>
      </c>
      <c r="E1750" s="166" t="s">
        <v>3608</v>
      </c>
      <c r="F1750" s="167" t="s">
        <v>3608</v>
      </c>
      <c r="G1750" s="36" t="s">
        <v>165</v>
      </c>
      <c r="H1750" s="36" t="s">
        <v>235</v>
      </c>
      <c r="I1750" s="186">
        <v>2100</v>
      </c>
      <c r="J1750" s="168">
        <v>210</v>
      </c>
      <c r="K1750" s="133">
        <v>12</v>
      </c>
      <c r="L1750" s="150">
        <v>0.5</v>
      </c>
      <c r="M1750" s="133">
        <v>0</v>
      </c>
      <c r="N1750" s="133">
        <v>0</v>
      </c>
      <c r="O1750" s="130">
        <v>1423</v>
      </c>
      <c r="P1750" s="37">
        <f t="shared" si="374"/>
        <v>105</v>
      </c>
      <c r="Q1750" s="38">
        <f t="shared" si="375"/>
        <v>0.76950105411103298</v>
      </c>
      <c r="R1750" s="35">
        <f t="shared" si="376"/>
        <v>0</v>
      </c>
      <c r="S1750" s="35">
        <f t="shared" si="377"/>
        <v>0</v>
      </c>
      <c r="T1750" s="139">
        <f t="shared" si="378"/>
        <v>6</v>
      </c>
      <c r="U1750" s="35">
        <f t="shared" si="379"/>
        <v>711.5</v>
      </c>
      <c r="V1750" s="39" t="str">
        <f t="shared" si="380"/>
        <v>Order specific</v>
      </c>
      <c r="W1750" s="39" t="str">
        <f t="shared" si="383"/>
        <v>Order specific</v>
      </c>
      <c r="X1750" s="135" t="str">
        <f t="shared" si="384"/>
        <v>C</v>
      </c>
      <c r="Y1750" s="39" t="str">
        <f t="shared" si="381"/>
        <v/>
      </c>
      <c r="Z1750" s="39">
        <f t="shared" si="382"/>
        <v>0</v>
      </c>
    </row>
    <row r="1751" spans="1:26" x14ac:dyDescent="0.25">
      <c r="A1751" s="34" t="s">
        <v>2641</v>
      </c>
      <c r="B1751" s="36" t="s">
        <v>2145</v>
      </c>
      <c r="C1751" s="166" t="s">
        <v>257</v>
      </c>
      <c r="D1751" s="166">
        <v>202</v>
      </c>
      <c r="E1751" s="166" t="s">
        <v>3608</v>
      </c>
      <c r="F1751" s="167" t="s">
        <v>3608</v>
      </c>
      <c r="G1751" s="36" t="s">
        <v>165</v>
      </c>
      <c r="H1751" s="36" t="s">
        <v>235</v>
      </c>
      <c r="I1751" s="186">
        <v>2100</v>
      </c>
      <c r="J1751" s="168">
        <v>3</v>
      </c>
      <c r="K1751" s="133">
        <v>0</v>
      </c>
      <c r="L1751" s="150">
        <v>12.25</v>
      </c>
      <c r="M1751" s="133">
        <v>0</v>
      </c>
      <c r="N1751" s="133">
        <v>0</v>
      </c>
      <c r="O1751" s="130">
        <v>339</v>
      </c>
      <c r="P1751" s="37">
        <f t="shared" si="374"/>
        <v>36.75</v>
      </c>
      <c r="Q1751" s="38">
        <f t="shared" si="375"/>
        <v>226.10619469026548</v>
      </c>
      <c r="R1751" s="35">
        <f t="shared" si="376"/>
        <v>0</v>
      </c>
      <c r="S1751" s="35">
        <f t="shared" si="377"/>
        <v>0</v>
      </c>
      <c r="T1751" s="139">
        <f t="shared" si="378"/>
        <v>0</v>
      </c>
      <c r="U1751" s="35">
        <f t="shared" si="379"/>
        <v>4152.75</v>
      </c>
      <c r="V1751" s="39" t="str">
        <f t="shared" si="380"/>
        <v>Order specific</v>
      </c>
      <c r="W1751" s="39" t="str">
        <f t="shared" si="383"/>
        <v>Order specific</v>
      </c>
      <c r="X1751" s="135" t="str">
        <f t="shared" si="384"/>
        <v>C</v>
      </c>
      <c r="Y1751" s="39" t="str">
        <f t="shared" si="381"/>
        <v/>
      </c>
      <c r="Z1751" s="39">
        <f t="shared" si="382"/>
        <v>0</v>
      </c>
    </row>
    <row r="1752" spans="1:26" x14ac:dyDescent="0.25">
      <c r="A1752" s="34" t="s">
        <v>2642</v>
      </c>
      <c r="B1752" s="36" t="s">
        <v>2144</v>
      </c>
      <c r="C1752" s="166" t="s">
        <v>257</v>
      </c>
      <c r="D1752" s="166">
        <v>212</v>
      </c>
      <c r="E1752" s="166" t="s">
        <v>3608</v>
      </c>
      <c r="F1752" s="167" t="s">
        <v>3608</v>
      </c>
      <c r="G1752" s="36" t="s">
        <v>165</v>
      </c>
      <c r="H1752" s="36" t="s">
        <v>235</v>
      </c>
      <c r="I1752" s="186">
        <v>2100</v>
      </c>
      <c r="J1752" s="168">
        <v>524</v>
      </c>
      <c r="K1752" s="133">
        <v>0</v>
      </c>
      <c r="L1752" s="150">
        <v>25</v>
      </c>
      <c r="M1752" s="133">
        <v>0</v>
      </c>
      <c r="N1752" s="133">
        <v>0</v>
      </c>
      <c r="O1752" s="130">
        <v>36</v>
      </c>
      <c r="P1752" s="37">
        <f t="shared" si="374"/>
        <v>13100</v>
      </c>
      <c r="Q1752" s="38">
        <f t="shared" si="375"/>
        <v>30.416666666666664</v>
      </c>
      <c r="R1752" s="35">
        <f t="shared" si="376"/>
        <v>0</v>
      </c>
      <c r="S1752" s="35">
        <f t="shared" si="377"/>
        <v>0</v>
      </c>
      <c r="T1752" s="139">
        <f t="shared" si="378"/>
        <v>0</v>
      </c>
      <c r="U1752" s="35">
        <f t="shared" si="379"/>
        <v>900</v>
      </c>
      <c r="V1752" s="39" t="str">
        <f t="shared" si="380"/>
        <v>Order specific</v>
      </c>
      <c r="W1752" s="39" t="str">
        <f t="shared" si="383"/>
        <v>Order specific</v>
      </c>
      <c r="X1752" s="135" t="str">
        <f t="shared" si="384"/>
        <v>A</v>
      </c>
      <c r="Y1752" s="39" t="str">
        <f t="shared" si="381"/>
        <v/>
      </c>
      <c r="Z1752" s="39">
        <f t="shared" si="382"/>
        <v>0</v>
      </c>
    </row>
    <row r="1753" spans="1:26" x14ac:dyDescent="0.25">
      <c r="A1753" s="34" t="s">
        <v>2643</v>
      </c>
      <c r="B1753" s="36" t="s">
        <v>2146</v>
      </c>
      <c r="C1753" s="166" t="s">
        <v>197</v>
      </c>
      <c r="D1753" s="166">
        <v>202</v>
      </c>
      <c r="E1753" s="166" t="s">
        <v>3608</v>
      </c>
      <c r="F1753" s="167" t="s">
        <v>3608</v>
      </c>
      <c r="G1753" s="36" t="s">
        <v>249</v>
      </c>
      <c r="H1753" s="36" t="s">
        <v>249</v>
      </c>
      <c r="I1753" s="186" t="s">
        <v>197</v>
      </c>
      <c r="J1753" s="168">
        <v>6</v>
      </c>
      <c r="K1753" s="133">
        <v>0</v>
      </c>
      <c r="L1753" s="150">
        <v>6.02</v>
      </c>
      <c r="M1753" s="133">
        <v>0</v>
      </c>
      <c r="N1753" s="133">
        <v>0</v>
      </c>
      <c r="O1753" s="130">
        <v>961</v>
      </c>
      <c r="P1753" s="37">
        <f t="shared" si="374"/>
        <v>36.119999999999997</v>
      </c>
      <c r="Q1753" s="38">
        <f t="shared" si="375"/>
        <v>199.02185223725289</v>
      </c>
      <c r="R1753" s="35">
        <f t="shared" si="376"/>
        <v>0</v>
      </c>
      <c r="S1753" s="35">
        <f t="shared" si="377"/>
        <v>0</v>
      </c>
      <c r="T1753" s="139">
        <f t="shared" si="378"/>
        <v>0</v>
      </c>
      <c r="U1753" s="35">
        <f t="shared" si="379"/>
        <v>5785.2199999999993</v>
      </c>
      <c r="V1753" s="39" t="str">
        <f t="shared" si="380"/>
        <v>&gt;90 days</v>
      </c>
      <c r="W1753" s="39">
        <f t="shared" si="383"/>
        <v>3</v>
      </c>
      <c r="X1753" s="135" t="str">
        <f t="shared" si="384"/>
        <v>C</v>
      </c>
      <c r="Y1753" s="39">
        <f t="shared" si="381"/>
        <v>21</v>
      </c>
      <c r="Z1753" s="39">
        <f t="shared" si="382"/>
        <v>21.323781746313919</v>
      </c>
    </row>
    <row r="1754" spans="1:26" x14ac:dyDescent="0.25">
      <c r="A1754" s="34" t="s">
        <v>2644</v>
      </c>
      <c r="B1754" s="36" t="s">
        <v>667</v>
      </c>
      <c r="C1754" s="166" t="s">
        <v>257</v>
      </c>
      <c r="D1754" s="166">
        <v>202</v>
      </c>
      <c r="E1754" s="166" t="s">
        <v>3608</v>
      </c>
      <c r="F1754" s="167" t="s">
        <v>3608</v>
      </c>
      <c r="G1754" s="36" t="s">
        <v>165</v>
      </c>
      <c r="H1754" s="36" t="s">
        <v>235</v>
      </c>
      <c r="I1754" s="186">
        <v>2100</v>
      </c>
      <c r="J1754" s="168">
        <v>420</v>
      </c>
      <c r="K1754" s="133">
        <v>24</v>
      </c>
      <c r="L1754" s="150">
        <v>5.85</v>
      </c>
      <c r="M1754" s="133">
        <v>0</v>
      </c>
      <c r="N1754" s="133">
        <v>0</v>
      </c>
      <c r="O1754" s="130">
        <v>2490</v>
      </c>
      <c r="P1754" s="37">
        <f t="shared" si="374"/>
        <v>2457</v>
      </c>
      <c r="Q1754" s="38">
        <f t="shared" si="375"/>
        <v>0.87951807228915668</v>
      </c>
      <c r="R1754" s="35">
        <f t="shared" si="376"/>
        <v>0</v>
      </c>
      <c r="S1754" s="35">
        <f t="shared" si="377"/>
        <v>0</v>
      </c>
      <c r="T1754" s="139">
        <f t="shared" si="378"/>
        <v>140.39999999999998</v>
      </c>
      <c r="U1754" s="35">
        <f t="shared" si="379"/>
        <v>14566.5</v>
      </c>
      <c r="V1754" s="39" t="str">
        <f t="shared" si="380"/>
        <v>Order specific</v>
      </c>
      <c r="W1754" s="39" t="str">
        <f t="shared" si="383"/>
        <v>Order specific</v>
      </c>
      <c r="X1754" s="135" t="str">
        <f t="shared" si="384"/>
        <v>B</v>
      </c>
      <c r="Y1754" s="39" t="str">
        <f t="shared" si="381"/>
        <v/>
      </c>
      <c r="Z1754" s="39">
        <f t="shared" si="382"/>
        <v>0</v>
      </c>
    </row>
    <row r="1755" spans="1:26" x14ac:dyDescent="0.25">
      <c r="A1755" s="34" t="s">
        <v>2645</v>
      </c>
      <c r="B1755" s="36" t="s">
        <v>384</v>
      </c>
      <c r="C1755" s="166" t="s">
        <v>243</v>
      </c>
      <c r="D1755" s="166">
        <v>202</v>
      </c>
      <c r="E1755" s="166" t="s">
        <v>3608</v>
      </c>
      <c r="F1755" s="167" t="s">
        <v>3608</v>
      </c>
      <c r="G1755" s="36" t="s">
        <v>244</v>
      </c>
      <c r="H1755" s="36" t="s">
        <v>2370</v>
      </c>
      <c r="I1755" s="186">
        <v>2600</v>
      </c>
      <c r="J1755" s="168">
        <v>277</v>
      </c>
      <c r="K1755" s="133">
        <v>300</v>
      </c>
      <c r="L1755" s="150">
        <v>6.1</v>
      </c>
      <c r="M1755" s="133">
        <v>0</v>
      </c>
      <c r="N1755" s="133">
        <v>100</v>
      </c>
      <c r="O1755" s="130">
        <v>3611</v>
      </c>
      <c r="P1755" s="37">
        <f t="shared" si="374"/>
        <v>1689.6999999999998</v>
      </c>
      <c r="Q1755" s="38">
        <f t="shared" si="375"/>
        <v>42.453613957352538</v>
      </c>
      <c r="R1755" s="35">
        <f t="shared" si="376"/>
        <v>0</v>
      </c>
      <c r="S1755" s="35">
        <f t="shared" si="377"/>
        <v>305</v>
      </c>
      <c r="T1755" s="139">
        <f t="shared" si="378"/>
        <v>1830</v>
      </c>
      <c r="U1755" s="35">
        <f t="shared" si="379"/>
        <v>22027.1</v>
      </c>
      <c r="V1755" s="39" t="str">
        <f t="shared" si="380"/>
        <v>&lt;90 days</v>
      </c>
      <c r="W1755" s="39">
        <f t="shared" si="383"/>
        <v>2</v>
      </c>
      <c r="X1755" s="135" t="str">
        <f t="shared" si="384"/>
        <v>B</v>
      </c>
      <c r="Y1755" s="39">
        <f t="shared" si="381"/>
        <v>14</v>
      </c>
      <c r="Z1755" s="39">
        <f t="shared" si="382"/>
        <v>747.43995232876728</v>
      </c>
    </row>
    <row r="1756" spans="1:26" x14ac:dyDescent="0.25">
      <c r="A1756" s="34" t="s">
        <v>2646</v>
      </c>
      <c r="B1756" s="36" t="s">
        <v>58</v>
      </c>
      <c r="C1756" s="166" t="s">
        <v>243</v>
      </c>
      <c r="D1756" s="166">
        <v>202</v>
      </c>
      <c r="E1756" s="166" t="s">
        <v>3608</v>
      </c>
      <c r="F1756" s="167" t="s">
        <v>3608</v>
      </c>
      <c r="G1756" s="36" t="s">
        <v>244</v>
      </c>
      <c r="H1756" s="36" t="s">
        <v>2370</v>
      </c>
      <c r="I1756" s="186">
        <v>2600</v>
      </c>
      <c r="J1756" s="168">
        <v>3440</v>
      </c>
      <c r="K1756" s="133">
        <v>1800</v>
      </c>
      <c r="L1756" s="150">
        <v>1.74</v>
      </c>
      <c r="M1756" s="133">
        <v>0</v>
      </c>
      <c r="N1756" s="133">
        <v>450</v>
      </c>
      <c r="O1756" s="130">
        <v>3959</v>
      </c>
      <c r="P1756" s="37">
        <f t="shared" si="374"/>
        <v>5985.6</v>
      </c>
      <c r="Q1756" s="38">
        <f t="shared" si="375"/>
        <v>25.538014650164182</v>
      </c>
      <c r="R1756" s="35">
        <f t="shared" si="376"/>
        <v>0</v>
      </c>
      <c r="S1756" s="35">
        <f t="shared" si="377"/>
        <v>391.5</v>
      </c>
      <c r="T1756" s="139">
        <f t="shared" si="378"/>
        <v>3132</v>
      </c>
      <c r="U1756" s="35">
        <f t="shared" si="379"/>
        <v>6888.66</v>
      </c>
      <c r="V1756" s="39" t="str">
        <f t="shared" si="380"/>
        <v>&lt;30 days</v>
      </c>
      <c r="W1756" s="39">
        <f t="shared" si="383"/>
        <v>3</v>
      </c>
      <c r="X1756" s="135" t="str">
        <f t="shared" si="384"/>
        <v>B</v>
      </c>
      <c r="Y1756" s="39">
        <f t="shared" si="381"/>
        <v>21</v>
      </c>
      <c r="Z1756" s="39">
        <f t="shared" si="382"/>
        <v>701.98913145739573</v>
      </c>
    </row>
    <row r="1757" spans="1:26" x14ac:dyDescent="0.25">
      <c r="A1757" s="34" t="s">
        <v>3569</v>
      </c>
      <c r="B1757" s="36" t="s">
        <v>2147</v>
      </c>
      <c r="C1757" s="166" t="s">
        <v>333</v>
      </c>
      <c r="D1757" s="166">
        <v>202</v>
      </c>
      <c r="E1757" s="166" t="s">
        <v>3608</v>
      </c>
      <c r="F1757" s="167" t="s">
        <v>3608</v>
      </c>
      <c r="G1757" s="36" t="s">
        <v>165</v>
      </c>
      <c r="H1757" s="36" t="s">
        <v>235</v>
      </c>
      <c r="I1757" s="186">
        <v>2100</v>
      </c>
      <c r="J1757" s="168">
        <v>1</v>
      </c>
      <c r="K1757" s="133">
        <v>0</v>
      </c>
      <c r="L1757" s="150">
        <v>77.53</v>
      </c>
      <c r="M1757" s="133">
        <v>0</v>
      </c>
      <c r="N1757" s="133">
        <v>0</v>
      </c>
      <c r="O1757" s="130">
        <v>1</v>
      </c>
      <c r="P1757" s="37">
        <f t="shared" si="374"/>
        <v>77.53</v>
      </c>
      <c r="Q1757" s="38">
        <f t="shared" si="375"/>
        <v>1255600</v>
      </c>
      <c r="R1757" s="35">
        <f t="shared" si="376"/>
        <v>0</v>
      </c>
      <c r="S1757" s="35">
        <f t="shared" si="377"/>
        <v>0</v>
      </c>
      <c r="T1757" s="139">
        <f t="shared" si="378"/>
        <v>0</v>
      </c>
      <c r="U1757" s="35">
        <f t="shared" si="379"/>
        <v>77.53</v>
      </c>
      <c r="V1757" s="39" t="str">
        <f t="shared" si="380"/>
        <v>Order specific</v>
      </c>
      <c r="W1757" s="39" t="str">
        <f t="shared" si="383"/>
        <v>Order specific</v>
      </c>
      <c r="X1757" s="135" t="str">
        <f t="shared" si="384"/>
        <v>C</v>
      </c>
      <c r="Y1757" s="39" t="str">
        <f t="shared" si="381"/>
        <v/>
      </c>
      <c r="Z1757" s="39">
        <f t="shared" si="382"/>
        <v>0</v>
      </c>
    </row>
    <row r="1758" spans="1:26" x14ac:dyDescent="0.25">
      <c r="A1758" s="34" t="s">
        <v>3570</v>
      </c>
      <c r="B1758" s="36" t="s">
        <v>2147</v>
      </c>
      <c r="C1758" s="166" t="s">
        <v>333</v>
      </c>
      <c r="D1758" s="166">
        <v>202</v>
      </c>
      <c r="E1758" s="166" t="s">
        <v>3608</v>
      </c>
      <c r="F1758" s="167" t="s">
        <v>3608</v>
      </c>
      <c r="G1758" s="36" t="s">
        <v>165</v>
      </c>
      <c r="H1758" s="36" t="s">
        <v>235</v>
      </c>
      <c r="I1758" s="186">
        <v>2100</v>
      </c>
      <c r="J1758" s="168">
        <v>1</v>
      </c>
      <c r="K1758" s="133">
        <v>0</v>
      </c>
      <c r="L1758" s="150">
        <v>77.62</v>
      </c>
      <c r="M1758" s="133">
        <v>0</v>
      </c>
      <c r="N1758" s="133">
        <v>0</v>
      </c>
      <c r="O1758" s="130">
        <v>1</v>
      </c>
      <c r="P1758" s="37">
        <f t="shared" si="374"/>
        <v>77.62</v>
      </c>
      <c r="Q1758" s="38">
        <f t="shared" si="375"/>
        <v>365</v>
      </c>
      <c r="R1758" s="35">
        <f t="shared" si="376"/>
        <v>0</v>
      </c>
      <c r="S1758" s="35">
        <f t="shared" si="377"/>
        <v>0</v>
      </c>
      <c r="T1758" s="139">
        <f t="shared" si="378"/>
        <v>0</v>
      </c>
      <c r="U1758" s="35">
        <f t="shared" si="379"/>
        <v>77.62</v>
      </c>
      <c r="V1758" s="39" t="str">
        <f t="shared" si="380"/>
        <v>Order specific</v>
      </c>
      <c r="W1758" s="39" t="str">
        <f t="shared" si="383"/>
        <v>Order specific</v>
      </c>
      <c r="X1758" s="135" t="str">
        <f t="shared" si="384"/>
        <v>C</v>
      </c>
      <c r="Y1758" s="39" t="str">
        <f t="shared" si="381"/>
        <v/>
      </c>
      <c r="Z1758" s="39">
        <f t="shared" si="382"/>
        <v>0</v>
      </c>
    </row>
    <row r="1759" spans="1:26" x14ac:dyDescent="0.25">
      <c r="A1759" s="34" t="s">
        <v>3571</v>
      </c>
      <c r="B1759" s="36" t="s">
        <v>2148</v>
      </c>
      <c r="C1759" s="166" t="s">
        <v>257</v>
      </c>
      <c r="D1759" s="166">
        <v>202</v>
      </c>
      <c r="E1759" s="166" t="s">
        <v>3608</v>
      </c>
      <c r="F1759" s="167" t="s">
        <v>3608</v>
      </c>
      <c r="G1759" s="36" t="s">
        <v>165</v>
      </c>
      <c r="H1759" s="36" t="s">
        <v>235</v>
      </c>
      <c r="I1759" s="186">
        <v>2100</v>
      </c>
      <c r="J1759" s="168">
        <v>207</v>
      </c>
      <c r="K1759" s="133">
        <v>0</v>
      </c>
      <c r="L1759" s="150">
        <v>15.38</v>
      </c>
      <c r="M1759" s="133">
        <v>0</v>
      </c>
      <c r="N1759" s="133">
        <v>0</v>
      </c>
      <c r="O1759" s="130">
        <v>730</v>
      </c>
      <c r="P1759" s="37">
        <f t="shared" si="374"/>
        <v>3183.6600000000003</v>
      </c>
      <c r="Q1759" s="38">
        <f t="shared" si="375"/>
        <v>0.5</v>
      </c>
      <c r="R1759" s="35">
        <f t="shared" si="376"/>
        <v>0</v>
      </c>
      <c r="S1759" s="35">
        <f t="shared" si="377"/>
        <v>0</v>
      </c>
      <c r="T1759" s="139">
        <f t="shared" si="378"/>
        <v>0</v>
      </c>
      <c r="U1759" s="35">
        <f t="shared" si="379"/>
        <v>11227.400000000001</v>
      </c>
      <c r="V1759" s="39" t="str">
        <f t="shared" si="380"/>
        <v>Order specific</v>
      </c>
      <c r="W1759" s="39" t="str">
        <f t="shared" si="383"/>
        <v>Order specific</v>
      </c>
      <c r="X1759" s="135" t="str">
        <f t="shared" si="384"/>
        <v>B</v>
      </c>
      <c r="Y1759" s="39" t="str">
        <f t="shared" si="381"/>
        <v/>
      </c>
      <c r="Z1759" s="39">
        <f t="shared" si="382"/>
        <v>0</v>
      </c>
    </row>
    <row r="1760" spans="1:26" x14ac:dyDescent="0.25">
      <c r="A1760" s="34" t="s">
        <v>2647</v>
      </c>
      <c r="B1760" s="36" t="s">
        <v>2149</v>
      </c>
      <c r="C1760" s="166" t="s">
        <v>243</v>
      </c>
      <c r="D1760" s="166">
        <v>219</v>
      </c>
      <c r="E1760" s="166" t="s">
        <v>3608</v>
      </c>
      <c r="F1760" s="167" t="s">
        <v>3608</v>
      </c>
      <c r="G1760" s="36" t="s">
        <v>244</v>
      </c>
      <c r="H1760" s="36" t="s">
        <v>2370</v>
      </c>
      <c r="I1760" s="186">
        <v>2600</v>
      </c>
      <c r="J1760" s="168">
        <v>382</v>
      </c>
      <c r="K1760" s="133">
        <v>400</v>
      </c>
      <c r="L1760" s="150">
        <v>1</v>
      </c>
      <c r="M1760" s="133">
        <v>0</v>
      </c>
      <c r="N1760" s="133">
        <v>100</v>
      </c>
      <c r="O1760" s="130">
        <v>511</v>
      </c>
      <c r="P1760" s="37">
        <f t="shared" si="374"/>
        <v>382</v>
      </c>
      <c r="Q1760" s="38">
        <f t="shared" si="375"/>
        <v>147.85714285714286</v>
      </c>
      <c r="R1760" s="35">
        <f t="shared" si="376"/>
        <v>0</v>
      </c>
      <c r="S1760" s="35">
        <f t="shared" si="377"/>
        <v>50</v>
      </c>
      <c r="T1760" s="139">
        <f t="shared" si="378"/>
        <v>400</v>
      </c>
      <c r="U1760" s="35">
        <f t="shared" si="379"/>
        <v>511</v>
      </c>
      <c r="V1760" s="39" t="str">
        <f t="shared" si="380"/>
        <v>&gt;90 days</v>
      </c>
      <c r="W1760" s="39">
        <f t="shared" si="383"/>
        <v>3</v>
      </c>
      <c r="X1760" s="135" t="str">
        <f t="shared" si="384"/>
        <v>C</v>
      </c>
      <c r="Y1760" s="39">
        <f t="shared" si="381"/>
        <v>21</v>
      </c>
      <c r="Z1760" s="39">
        <f t="shared" si="382"/>
        <v>216.31165217391307</v>
      </c>
    </row>
    <row r="1761" spans="1:26" x14ac:dyDescent="0.25">
      <c r="A1761" s="34" t="s">
        <v>2648</v>
      </c>
      <c r="B1761" s="36" t="s">
        <v>2150</v>
      </c>
      <c r="C1761" s="166" t="s">
        <v>197</v>
      </c>
      <c r="D1761" s="166">
        <v>202</v>
      </c>
      <c r="E1761" s="166" t="s">
        <v>3608</v>
      </c>
      <c r="F1761" s="167" t="s">
        <v>3608</v>
      </c>
      <c r="G1761" s="36" t="s">
        <v>249</v>
      </c>
      <c r="H1761" s="36" t="s">
        <v>249</v>
      </c>
      <c r="I1761" s="186" t="s">
        <v>197</v>
      </c>
      <c r="J1761" s="168">
        <v>1</v>
      </c>
      <c r="K1761" s="133">
        <v>0</v>
      </c>
      <c r="L1761" s="150">
        <v>15.2</v>
      </c>
      <c r="M1761" s="133">
        <v>0</v>
      </c>
      <c r="N1761" s="133">
        <v>0</v>
      </c>
      <c r="O1761" s="130">
        <v>2849</v>
      </c>
      <c r="P1761" s="37">
        <f t="shared" si="374"/>
        <v>15.2</v>
      </c>
      <c r="Q1761" s="38">
        <f t="shared" si="375"/>
        <v>48.939978939978936</v>
      </c>
      <c r="R1761" s="35">
        <f t="shared" si="376"/>
        <v>0</v>
      </c>
      <c r="S1761" s="35">
        <f t="shared" si="377"/>
        <v>0</v>
      </c>
      <c r="T1761" s="139">
        <f t="shared" si="378"/>
        <v>0</v>
      </c>
      <c r="U1761" s="35">
        <f t="shared" si="379"/>
        <v>43304.799999999996</v>
      </c>
      <c r="V1761" s="39" t="str">
        <f t="shared" si="380"/>
        <v>&lt;90 days</v>
      </c>
      <c r="W1761" s="39">
        <f t="shared" si="383"/>
        <v>2</v>
      </c>
      <c r="X1761" s="135" t="str">
        <f t="shared" si="384"/>
        <v>C</v>
      </c>
      <c r="Y1761" s="39">
        <f t="shared" si="381"/>
        <v>14</v>
      </c>
      <c r="Z1761" s="39">
        <f t="shared" si="382"/>
        <v>7.1621990102560424</v>
      </c>
    </row>
    <row r="1762" spans="1:26" x14ac:dyDescent="0.25">
      <c r="A1762" s="34" t="s">
        <v>3572</v>
      </c>
      <c r="B1762" s="36" t="s">
        <v>2151</v>
      </c>
      <c r="C1762" s="166" t="s">
        <v>197</v>
      </c>
      <c r="D1762" s="166">
        <v>202</v>
      </c>
      <c r="E1762" s="166" t="s">
        <v>3608</v>
      </c>
      <c r="F1762" s="167" t="s">
        <v>3608</v>
      </c>
      <c r="G1762" s="36" t="s">
        <v>249</v>
      </c>
      <c r="H1762" s="36" t="s">
        <v>249</v>
      </c>
      <c r="I1762" s="186" t="s">
        <v>197</v>
      </c>
      <c r="J1762" s="168">
        <v>48</v>
      </c>
      <c r="K1762" s="133">
        <v>0</v>
      </c>
      <c r="L1762" s="150">
        <v>13.25</v>
      </c>
      <c r="M1762" s="133">
        <v>0</v>
      </c>
      <c r="N1762" s="133">
        <v>0</v>
      </c>
      <c r="O1762" s="130">
        <v>30</v>
      </c>
      <c r="P1762" s="37">
        <f t="shared" si="374"/>
        <v>636</v>
      </c>
      <c r="Q1762" s="38">
        <f t="shared" si="375"/>
        <v>12.166666666666666</v>
      </c>
      <c r="R1762" s="35">
        <f t="shared" si="376"/>
        <v>0</v>
      </c>
      <c r="S1762" s="35">
        <f t="shared" si="377"/>
        <v>0</v>
      </c>
      <c r="T1762" s="139">
        <f t="shared" si="378"/>
        <v>0</v>
      </c>
      <c r="U1762" s="35">
        <f t="shared" si="379"/>
        <v>397.5</v>
      </c>
      <c r="V1762" s="39" t="str">
        <f t="shared" si="380"/>
        <v>&lt;15 days</v>
      </c>
      <c r="W1762" s="39">
        <f t="shared" si="383"/>
        <v>3</v>
      </c>
      <c r="X1762" s="135" t="str">
        <f t="shared" si="384"/>
        <v>C</v>
      </c>
      <c r="Y1762" s="39">
        <f t="shared" si="381"/>
        <v>21</v>
      </c>
      <c r="Z1762" s="39">
        <f t="shared" si="382"/>
        <v>0</v>
      </c>
    </row>
    <row r="1763" spans="1:26" x14ac:dyDescent="0.25">
      <c r="A1763" s="34" t="s">
        <v>2649</v>
      </c>
      <c r="B1763" s="36" t="s">
        <v>2152</v>
      </c>
      <c r="C1763" s="166" t="s">
        <v>240</v>
      </c>
      <c r="D1763" s="166">
        <v>105</v>
      </c>
      <c r="E1763" s="166" t="s">
        <v>3608</v>
      </c>
      <c r="F1763" s="167" t="s">
        <v>3608</v>
      </c>
      <c r="G1763" s="36" t="s">
        <v>165</v>
      </c>
      <c r="H1763" s="36" t="s">
        <v>235</v>
      </c>
      <c r="I1763" s="186">
        <v>2100</v>
      </c>
      <c r="J1763" s="168">
        <v>6</v>
      </c>
      <c r="K1763" s="133">
        <v>0</v>
      </c>
      <c r="L1763" s="150">
        <v>14.91</v>
      </c>
      <c r="M1763" s="133">
        <v>0</v>
      </c>
      <c r="N1763" s="133">
        <v>0</v>
      </c>
      <c r="O1763" s="130">
        <v>6</v>
      </c>
      <c r="P1763" s="37">
        <f t="shared" si="374"/>
        <v>89.460000000000008</v>
      </c>
      <c r="Q1763" s="38">
        <f t="shared" si="375"/>
        <v>2920</v>
      </c>
      <c r="R1763" s="35">
        <f t="shared" si="376"/>
        <v>0</v>
      </c>
      <c r="S1763" s="35">
        <f t="shared" si="377"/>
        <v>0</v>
      </c>
      <c r="T1763" s="139">
        <f t="shared" si="378"/>
        <v>0</v>
      </c>
      <c r="U1763" s="35">
        <f t="shared" si="379"/>
        <v>89.460000000000008</v>
      </c>
      <c r="V1763" s="39" t="str">
        <f t="shared" si="380"/>
        <v>Order specific</v>
      </c>
      <c r="W1763" s="39" t="str">
        <f t="shared" si="383"/>
        <v>Order specific</v>
      </c>
      <c r="X1763" s="135" t="str">
        <f t="shared" si="384"/>
        <v>C</v>
      </c>
      <c r="Y1763" s="39" t="str">
        <f t="shared" si="381"/>
        <v/>
      </c>
      <c r="Z1763" s="39">
        <f t="shared" si="382"/>
        <v>0</v>
      </c>
    </row>
    <row r="1764" spans="1:26" x14ac:dyDescent="0.25">
      <c r="A1764" s="34" t="s">
        <v>2650</v>
      </c>
      <c r="B1764" s="36" t="s">
        <v>1330</v>
      </c>
      <c r="C1764" s="166" t="s">
        <v>243</v>
      </c>
      <c r="D1764" s="166">
        <v>202</v>
      </c>
      <c r="E1764" s="166" t="s">
        <v>3608</v>
      </c>
      <c r="F1764" s="167" t="s">
        <v>3608</v>
      </c>
      <c r="G1764" s="36" t="s">
        <v>244</v>
      </c>
      <c r="H1764" s="36" t="s">
        <v>2370</v>
      </c>
      <c r="I1764" s="186">
        <v>2600</v>
      </c>
      <c r="J1764" s="168">
        <v>1907</v>
      </c>
      <c r="K1764" s="133">
        <v>5000</v>
      </c>
      <c r="L1764" s="150">
        <v>1.5</v>
      </c>
      <c r="M1764" s="133">
        <v>0</v>
      </c>
      <c r="N1764" s="133">
        <v>1000</v>
      </c>
      <c r="O1764" s="130">
        <v>13204</v>
      </c>
      <c r="P1764" s="37">
        <f t="shared" si="374"/>
        <v>2860.5</v>
      </c>
      <c r="Q1764" s="38">
        <f t="shared" si="375"/>
        <v>0.16585883065737655</v>
      </c>
      <c r="R1764" s="35">
        <f t="shared" si="376"/>
        <v>0</v>
      </c>
      <c r="S1764" s="35">
        <f t="shared" si="377"/>
        <v>750</v>
      </c>
      <c r="T1764" s="139">
        <f t="shared" si="378"/>
        <v>7500</v>
      </c>
      <c r="U1764" s="35">
        <f t="shared" si="379"/>
        <v>19806</v>
      </c>
      <c r="V1764" s="39" t="str">
        <f t="shared" si="380"/>
        <v>&lt;15 days</v>
      </c>
      <c r="W1764" s="39">
        <f t="shared" si="383"/>
        <v>2</v>
      </c>
      <c r="X1764" s="135" t="str">
        <f t="shared" si="384"/>
        <v>B</v>
      </c>
      <c r="Y1764" s="39">
        <f t="shared" si="381"/>
        <v>14</v>
      </c>
      <c r="Z1764" s="39">
        <f t="shared" si="382"/>
        <v>0</v>
      </c>
    </row>
    <row r="1765" spans="1:26" x14ac:dyDescent="0.25">
      <c r="A1765" s="34" t="s">
        <v>2651</v>
      </c>
      <c r="B1765" s="36" t="s">
        <v>2153</v>
      </c>
      <c r="C1765" s="166" t="s">
        <v>2077</v>
      </c>
      <c r="D1765" s="166">
        <v>202</v>
      </c>
      <c r="E1765" s="166" t="s">
        <v>3608</v>
      </c>
      <c r="F1765" s="167" t="s">
        <v>3608</v>
      </c>
      <c r="G1765" s="36" t="s">
        <v>165</v>
      </c>
      <c r="H1765" s="36" t="s">
        <v>235</v>
      </c>
      <c r="I1765" s="186">
        <v>2100</v>
      </c>
      <c r="J1765" s="168">
        <v>200</v>
      </c>
      <c r="K1765" s="133">
        <v>0</v>
      </c>
      <c r="L1765" s="150">
        <v>51.3</v>
      </c>
      <c r="M1765" s="133">
        <v>0</v>
      </c>
      <c r="N1765" s="133">
        <v>0</v>
      </c>
      <c r="O1765" s="130">
        <v>1600</v>
      </c>
      <c r="P1765" s="37">
        <f t="shared" si="374"/>
        <v>10260</v>
      </c>
      <c r="Q1765" s="38">
        <f t="shared" si="375"/>
        <v>435.03437500000001</v>
      </c>
      <c r="R1765" s="35">
        <f t="shared" si="376"/>
        <v>0</v>
      </c>
      <c r="S1765" s="35">
        <f t="shared" si="377"/>
        <v>0</v>
      </c>
      <c r="T1765" s="139">
        <f t="shared" si="378"/>
        <v>0</v>
      </c>
      <c r="U1765" s="35">
        <f t="shared" si="379"/>
        <v>82080</v>
      </c>
      <c r="V1765" s="39" t="str">
        <f t="shared" si="380"/>
        <v>Order specific</v>
      </c>
      <c r="W1765" s="39" t="str">
        <f t="shared" si="383"/>
        <v>Order specific</v>
      </c>
      <c r="X1765" s="135" t="str">
        <f t="shared" si="384"/>
        <v>A</v>
      </c>
      <c r="Y1765" s="39" t="str">
        <f t="shared" si="381"/>
        <v/>
      </c>
      <c r="Z1765" s="39">
        <f t="shared" si="382"/>
        <v>0</v>
      </c>
    </row>
    <row r="1766" spans="1:26" x14ac:dyDescent="0.25">
      <c r="A1766" s="34" t="s">
        <v>3573</v>
      </c>
      <c r="B1766" s="36" t="s">
        <v>2154</v>
      </c>
      <c r="C1766" s="166" t="s">
        <v>243</v>
      </c>
      <c r="D1766" s="166">
        <v>202</v>
      </c>
      <c r="E1766" s="166" t="s">
        <v>3608</v>
      </c>
      <c r="F1766" s="167" t="s">
        <v>3608</v>
      </c>
      <c r="G1766" s="36" t="s">
        <v>244</v>
      </c>
      <c r="H1766" s="36" t="s">
        <v>2370</v>
      </c>
      <c r="I1766" s="186">
        <v>2600</v>
      </c>
      <c r="J1766" s="168">
        <v>118</v>
      </c>
      <c r="K1766" s="133">
        <v>0</v>
      </c>
      <c r="L1766" s="150">
        <v>0.65</v>
      </c>
      <c r="M1766" s="133">
        <v>0</v>
      </c>
      <c r="N1766" s="133">
        <v>72</v>
      </c>
      <c r="O1766" s="130">
        <v>72</v>
      </c>
      <c r="P1766" s="37">
        <f t="shared" si="374"/>
        <v>76.7</v>
      </c>
      <c r="Q1766" s="38">
        <f t="shared" si="375"/>
        <v>1013.8888888888888</v>
      </c>
      <c r="R1766" s="35">
        <f t="shared" si="376"/>
        <v>0</v>
      </c>
      <c r="S1766" s="35">
        <f t="shared" si="377"/>
        <v>23.400000000000002</v>
      </c>
      <c r="T1766" s="139">
        <f t="shared" si="378"/>
        <v>0</v>
      </c>
      <c r="U1766" s="35">
        <f t="shared" si="379"/>
        <v>46.800000000000004</v>
      </c>
      <c r="V1766" s="39" t="str">
        <f t="shared" si="380"/>
        <v>&gt;90 days</v>
      </c>
      <c r="W1766" s="39">
        <f t="shared" si="383"/>
        <v>3</v>
      </c>
      <c r="X1766" s="135" t="str">
        <f t="shared" si="384"/>
        <v>C</v>
      </c>
      <c r="Y1766" s="39">
        <f t="shared" si="381"/>
        <v>21</v>
      </c>
      <c r="Z1766" s="39">
        <f t="shared" si="382"/>
        <v>49.573500493150689</v>
      </c>
    </row>
    <row r="1767" spans="1:26" x14ac:dyDescent="0.25">
      <c r="A1767" s="34" t="s">
        <v>2652</v>
      </c>
      <c r="B1767" s="36" t="s">
        <v>2064</v>
      </c>
      <c r="C1767" s="166" t="s">
        <v>243</v>
      </c>
      <c r="D1767" s="166">
        <v>212</v>
      </c>
      <c r="E1767" s="166" t="s">
        <v>3608</v>
      </c>
      <c r="F1767" s="167" t="s">
        <v>3608</v>
      </c>
      <c r="G1767" s="36" t="s">
        <v>244</v>
      </c>
      <c r="H1767" s="36" t="s">
        <v>2370</v>
      </c>
      <c r="I1767" s="186">
        <v>2600</v>
      </c>
      <c r="J1767" s="168">
        <v>542</v>
      </c>
      <c r="K1767" s="133">
        <v>240</v>
      </c>
      <c r="L1767" s="150">
        <v>2.75</v>
      </c>
      <c r="M1767" s="133">
        <v>0</v>
      </c>
      <c r="N1767" s="133">
        <v>240</v>
      </c>
      <c r="O1767" s="130">
        <v>1152</v>
      </c>
      <c r="P1767" s="37">
        <f t="shared" si="374"/>
        <v>1490.5</v>
      </c>
      <c r="Q1767" s="38">
        <f t="shared" si="375"/>
        <v>37.387152777777779</v>
      </c>
      <c r="R1767" s="35">
        <f t="shared" si="376"/>
        <v>0</v>
      </c>
      <c r="S1767" s="35">
        <f t="shared" si="377"/>
        <v>330</v>
      </c>
      <c r="T1767" s="139">
        <f t="shared" si="378"/>
        <v>660</v>
      </c>
      <c r="U1767" s="35">
        <f t="shared" si="379"/>
        <v>3168</v>
      </c>
      <c r="V1767" s="39" t="str">
        <f t="shared" si="380"/>
        <v>&lt;90 days</v>
      </c>
      <c r="W1767" s="39">
        <f t="shared" si="383"/>
        <v>3</v>
      </c>
      <c r="X1767" s="135" t="str">
        <f t="shared" si="384"/>
        <v>B</v>
      </c>
      <c r="Y1767" s="39">
        <f t="shared" si="381"/>
        <v>21</v>
      </c>
      <c r="Z1767" s="39">
        <f t="shared" si="382"/>
        <v>431.1784290689576</v>
      </c>
    </row>
    <row r="1768" spans="1:26" x14ac:dyDescent="0.25">
      <c r="A1768" s="34" t="s">
        <v>2653</v>
      </c>
      <c r="B1768" s="36" t="s">
        <v>2155</v>
      </c>
      <c r="C1768" s="166" t="s">
        <v>197</v>
      </c>
      <c r="D1768" s="166">
        <v>202</v>
      </c>
      <c r="E1768" s="166" t="s">
        <v>3608</v>
      </c>
      <c r="F1768" s="167" t="s">
        <v>3608</v>
      </c>
      <c r="G1768" s="36" t="s">
        <v>249</v>
      </c>
      <c r="H1768" s="36" t="s">
        <v>249</v>
      </c>
      <c r="I1768" s="186" t="s">
        <v>197</v>
      </c>
      <c r="J1768" s="168">
        <v>4</v>
      </c>
      <c r="K1768" s="133">
        <v>0</v>
      </c>
      <c r="L1768" s="150">
        <v>27.39</v>
      </c>
      <c r="M1768" s="133">
        <v>0</v>
      </c>
      <c r="N1768" s="133">
        <v>0</v>
      </c>
      <c r="O1768" s="130">
        <v>514</v>
      </c>
      <c r="P1768" s="37">
        <f t="shared" si="374"/>
        <v>109.56</v>
      </c>
      <c r="Q1768" s="38">
        <f t="shared" si="375"/>
        <v>384.88326848249028</v>
      </c>
      <c r="R1768" s="35">
        <f t="shared" si="376"/>
        <v>0</v>
      </c>
      <c r="S1768" s="35">
        <f t="shared" si="377"/>
        <v>0</v>
      </c>
      <c r="T1768" s="139">
        <f t="shared" si="378"/>
        <v>0</v>
      </c>
      <c r="U1768" s="35">
        <f t="shared" si="379"/>
        <v>14078.460000000001</v>
      </c>
      <c r="V1768" s="39" t="str">
        <f t="shared" si="380"/>
        <v>&gt;90 days</v>
      </c>
      <c r="W1768" s="39">
        <f t="shared" si="383"/>
        <v>2</v>
      </c>
      <c r="X1768" s="135" t="str">
        <f t="shared" si="384"/>
        <v>C</v>
      </c>
      <c r="Y1768" s="39">
        <f t="shared" si="381"/>
        <v>14</v>
      </c>
      <c r="Z1768" s="39">
        <f t="shared" si="382"/>
        <v>69.679362515290919</v>
      </c>
    </row>
    <row r="1769" spans="1:26" x14ac:dyDescent="0.25">
      <c r="A1769" s="34" t="s">
        <v>2654</v>
      </c>
      <c r="B1769" s="36" t="s">
        <v>2156</v>
      </c>
      <c r="C1769" s="166" t="s">
        <v>197</v>
      </c>
      <c r="D1769" s="166">
        <v>212</v>
      </c>
      <c r="E1769" s="166" t="s">
        <v>3608</v>
      </c>
      <c r="F1769" s="167" t="s">
        <v>3608</v>
      </c>
      <c r="G1769" s="36" t="s">
        <v>249</v>
      </c>
      <c r="H1769" s="36" t="s">
        <v>249</v>
      </c>
      <c r="I1769" s="186" t="s">
        <v>197</v>
      </c>
      <c r="J1769" s="168">
        <v>2</v>
      </c>
      <c r="K1769" s="133">
        <v>0</v>
      </c>
      <c r="L1769" s="150">
        <v>7.65</v>
      </c>
      <c r="M1769" s="133">
        <v>0</v>
      </c>
      <c r="N1769" s="133">
        <v>0</v>
      </c>
      <c r="O1769" s="130">
        <v>1752</v>
      </c>
      <c r="P1769" s="37">
        <f t="shared" si="374"/>
        <v>15.3</v>
      </c>
      <c r="Q1769" s="38">
        <f t="shared" si="375"/>
        <v>0.83333333333333326</v>
      </c>
      <c r="R1769" s="35">
        <f t="shared" si="376"/>
        <v>0</v>
      </c>
      <c r="S1769" s="35">
        <f t="shared" si="377"/>
        <v>0</v>
      </c>
      <c r="T1769" s="139">
        <f t="shared" si="378"/>
        <v>0</v>
      </c>
      <c r="U1769" s="35">
        <f t="shared" si="379"/>
        <v>13402.800000000001</v>
      </c>
      <c r="V1769" s="39" t="str">
        <f t="shared" si="380"/>
        <v>&lt;15 days</v>
      </c>
      <c r="W1769" s="39">
        <f t="shared" si="383"/>
        <v>2</v>
      </c>
      <c r="X1769" s="135" t="str">
        <f t="shared" si="384"/>
        <v>C</v>
      </c>
      <c r="Y1769" s="39">
        <f t="shared" si="381"/>
        <v>14</v>
      </c>
      <c r="Z1769" s="39">
        <f t="shared" si="382"/>
        <v>0</v>
      </c>
    </row>
    <row r="1770" spans="1:26" x14ac:dyDescent="0.25">
      <c r="A1770" s="34" t="s">
        <v>2655</v>
      </c>
      <c r="B1770" s="36" t="s">
        <v>2157</v>
      </c>
      <c r="C1770" s="166" t="s">
        <v>197</v>
      </c>
      <c r="D1770" s="166">
        <v>202</v>
      </c>
      <c r="E1770" s="166" t="s">
        <v>3608</v>
      </c>
      <c r="F1770" s="167" t="s">
        <v>3608</v>
      </c>
      <c r="G1770" s="36" t="s">
        <v>249</v>
      </c>
      <c r="H1770" s="36" t="s">
        <v>249</v>
      </c>
      <c r="I1770" s="186" t="s">
        <v>197</v>
      </c>
      <c r="J1770" s="168">
        <v>1</v>
      </c>
      <c r="K1770" s="133">
        <v>0</v>
      </c>
      <c r="L1770" s="150">
        <v>230.13</v>
      </c>
      <c r="M1770" s="133">
        <v>0</v>
      </c>
      <c r="N1770" s="133">
        <v>0</v>
      </c>
      <c r="O1770" s="130">
        <v>867</v>
      </c>
      <c r="P1770" s="37">
        <f t="shared" si="374"/>
        <v>230.13</v>
      </c>
      <c r="Q1770" s="38">
        <f t="shared" si="375"/>
        <v>0.84198385236447526</v>
      </c>
      <c r="R1770" s="35">
        <f t="shared" si="376"/>
        <v>0</v>
      </c>
      <c r="S1770" s="35">
        <f t="shared" si="377"/>
        <v>0</v>
      </c>
      <c r="T1770" s="139">
        <f t="shared" si="378"/>
        <v>0</v>
      </c>
      <c r="U1770" s="35">
        <f t="shared" si="379"/>
        <v>199522.71</v>
      </c>
      <c r="V1770" s="39" t="str">
        <f t="shared" si="380"/>
        <v>&lt;15 days</v>
      </c>
      <c r="W1770" s="39">
        <f t="shared" si="383"/>
        <v>1</v>
      </c>
      <c r="X1770" s="135" t="str">
        <f t="shared" si="384"/>
        <v>C</v>
      </c>
      <c r="Y1770" s="39">
        <f t="shared" si="381"/>
        <v>7</v>
      </c>
      <c r="Z1770" s="39">
        <f t="shared" si="382"/>
        <v>0</v>
      </c>
    </row>
    <row r="1771" spans="1:26" x14ac:dyDescent="0.25">
      <c r="A1771" s="34" t="s">
        <v>2656</v>
      </c>
      <c r="B1771" s="36" t="s">
        <v>2158</v>
      </c>
      <c r="C1771" s="166" t="s">
        <v>197</v>
      </c>
      <c r="D1771" s="166">
        <v>202</v>
      </c>
      <c r="E1771" s="166" t="s">
        <v>3608</v>
      </c>
      <c r="F1771" s="167" t="s">
        <v>3608</v>
      </c>
      <c r="G1771" s="36" t="s">
        <v>249</v>
      </c>
      <c r="H1771" s="36" t="s">
        <v>249</v>
      </c>
      <c r="I1771" s="186" t="s">
        <v>197</v>
      </c>
      <c r="J1771" s="168">
        <v>1</v>
      </c>
      <c r="K1771" s="133">
        <v>0</v>
      </c>
      <c r="L1771" s="150">
        <v>38.700000000000003</v>
      </c>
      <c r="M1771" s="133">
        <v>0</v>
      </c>
      <c r="N1771" s="133">
        <v>0</v>
      </c>
      <c r="O1771" s="130">
        <v>866</v>
      </c>
      <c r="P1771" s="37">
        <f t="shared" si="374"/>
        <v>38.700000000000003</v>
      </c>
      <c r="Q1771" s="38">
        <f t="shared" si="375"/>
        <v>0.42147806004618937</v>
      </c>
      <c r="R1771" s="35">
        <f t="shared" si="376"/>
        <v>0</v>
      </c>
      <c r="S1771" s="35">
        <f t="shared" si="377"/>
        <v>0</v>
      </c>
      <c r="T1771" s="139">
        <f t="shared" si="378"/>
        <v>0</v>
      </c>
      <c r="U1771" s="35">
        <f t="shared" si="379"/>
        <v>33514.200000000004</v>
      </c>
      <c r="V1771" s="39" t="str">
        <f t="shared" si="380"/>
        <v>&lt;15 days</v>
      </c>
      <c r="W1771" s="39">
        <f t="shared" si="383"/>
        <v>2</v>
      </c>
      <c r="X1771" s="135" t="str">
        <f t="shared" si="384"/>
        <v>C</v>
      </c>
      <c r="Y1771" s="39">
        <f t="shared" si="381"/>
        <v>14</v>
      </c>
      <c r="Z1771" s="39">
        <f t="shared" si="382"/>
        <v>0</v>
      </c>
    </row>
    <row r="1772" spans="1:26" x14ac:dyDescent="0.25">
      <c r="A1772" s="34" t="s">
        <v>2657</v>
      </c>
      <c r="B1772" s="36" t="s">
        <v>2159</v>
      </c>
      <c r="C1772" s="166" t="s">
        <v>197</v>
      </c>
      <c r="D1772" s="166">
        <v>212</v>
      </c>
      <c r="E1772" s="166" t="s">
        <v>3608</v>
      </c>
      <c r="F1772" s="167" t="s">
        <v>3608</v>
      </c>
      <c r="G1772" s="36" t="s">
        <v>249</v>
      </c>
      <c r="H1772" s="36" t="s">
        <v>249</v>
      </c>
      <c r="I1772" s="186" t="s">
        <v>197</v>
      </c>
      <c r="J1772" s="168">
        <v>1</v>
      </c>
      <c r="K1772" s="133">
        <v>0</v>
      </c>
      <c r="L1772" s="150">
        <v>9.6</v>
      </c>
      <c r="M1772" s="133">
        <v>0</v>
      </c>
      <c r="N1772" s="133">
        <v>0</v>
      </c>
      <c r="O1772" s="130">
        <v>866</v>
      </c>
      <c r="P1772" s="37">
        <f t="shared" si="374"/>
        <v>9.6</v>
      </c>
      <c r="Q1772" s="38">
        <f t="shared" si="375"/>
        <v>0.42147806004618937</v>
      </c>
      <c r="R1772" s="35">
        <f t="shared" si="376"/>
        <v>0</v>
      </c>
      <c r="S1772" s="35">
        <f t="shared" si="377"/>
        <v>0</v>
      </c>
      <c r="T1772" s="139">
        <f t="shared" si="378"/>
        <v>0</v>
      </c>
      <c r="U1772" s="35">
        <f t="shared" si="379"/>
        <v>8313.6</v>
      </c>
      <c r="V1772" s="39" t="str">
        <f t="shared" si="380"/>
        <v>&lt;15 days</v>
      </c>
      <c r="W1772" s="39">
        <f t="shared" si="383"/>
        <v>3</v>
      </c>
      <c r="X1772" s="135" t="str">
        <f t="shared" si="384"/>
        <v>C</v>
      </c>
      <c r="Y1772" s="39">
        <f t="shared" si="381"/>
        <v>21</v>
      </c>
      <c r="Z1772" s="39">
        <f t="shared" si="382"/>
        <v>0</v>
      </c>
    </row>
    <row r="1773" spans="1:26" x14ac:dyDescent="0.25">
      <c r="A1773" s="34" t="s">
        <v>2658</v>
      </c>
      <c r="B1773" s="36" t="s">
        <v>2159</v>
      </c>
      <c r="C1773" s="166" t="s">
        <v>197</v>
      </c>
      <c r="D1773" s="166">
        <v>212</v>
      </c>
      <c r="E1773" s="166" t="s">
        <v>3608</v>
      </c>
      <c r="F1773" s="167" t="s">
        <v>3608</v>
      </c>
      <c r="G1773" s="36" t="s">
        <v>249</v>
      </c>
      <c r="H1773" s="36" t="s">
        <v>249</v>
      </c>
      <c r="I1773" s="186" t="s">
        <v>197</v>
      </c>
      <c r="J1773" s="168">
        <v>1</v>
      </c>
      <c r="K1773" s="133">
        <v>0</v>
      </c>
      <c r="L1773" s="150">
        <v>6.3</v>
      </c>
      <c r="M1773" s="133">
        <v>0</v>
      </c>
      <c r="N1773" s="133">
        <v>0</v>
      </c>
      <c r="O1773" s="130">
        <v>864</v>
      </c>
      <c r="P1773" s="37">
        <f t="shared" si="374"/>
        <v>6.3</v>
      </c>
      <c r="Q1773" s="38">
        <f t="shared" si="375"/>
        <v>0.42245370370370366</v>
      </c>
      <c r="R1773" s="35">
        <f t="shared" si="376"/>
        <v>0</v>
      </c>
      <c r="S1773" s="35">
        <f t="shared" si="377"/>
        <v>0</v>
      </c>
      <c r="T1773" s="139">
        <f t="shared" si="378"/>
        <v>0</v>
      </c>
      <c r="U1773" s="35">
        <f t="shared" si="379"/>
        <v>5443.2</v>
      </c>
      <c r="V1773" s="39" t="str">
        <f t="shared" si="380"/>
        <v>&lt;15 days</v>
      </c>
      <c r="W1773" s="39">
        <f t="shared" si="383"/>
        <v>3</v>
      </c>
      <c r="X1773" s="135" t="str">
        <f t="shared" si="384"/>
        <v>C</v>
      </c>
      <c r="Y1773" s="39">
        <f t="shared" si="381"/>
        <v>21</v>
      </c>
      <c r="Z1773" s="39">
        <f t="shared" si="382"/>
        <v>0</v>
      </c>
    </row>
    <row r="1774" spans="1:26" x14ac:dyDescent="0.25">
      <c r="A1774" s="34" t="s">
        <v>2659</v>
      </c>
      <c r="B1774" s="36" t="s">
        <v>2160</v>
      </c>
      <c r="C1774" s="166" t="s">
        <v>257</v>
      </c>
      <c r="D1774" s="166">
        <v>202</v>
      </c>
      <c r="E1774" s="166" t="s">
        <v>3608</v>
      </c>
      <c r="F1774" s="167" t="s">
        <v>3608</v>
      </c>
      <c r="G1774" s="36" t="s">
        <v>165</v>
      </c>
      <c r="H1774" s="36" t="s">
        <v>235</v>
      </c>
      <c r="I1774" s="186">
        <v>2100</v>
      </c>
      <c r="J1774" s="168">
        <v>1</v>
      </c>
      <c r="K1774" s="133">
        <v>0</v>
      </c>
      <c r="L1774" s="150">
        <v>8.5</v>
      </c>
      <c r="M1774" s="133">
        <v>0</v>
      </c>
      <c r="N1774" s="133">
        <v>0</v>
      </c>
      <c r="O1774" s="130">
        <v>17</v>
      </c>
      <c r="P1774" s="37">
        <f t="shared" si="374"/>
        <v>8.5</v>
      </c>
      <c r="Q1774" s="38">
        <f t="shared" si="375"/>
        <v>21.470588235294116</v>
      </c>
      <c r="R1774" s="35">
        <f t="shared" si="376"/>
        <v>0</v>
      </c>
      <c r="S1774" s="35">
        <f t="shared" si="377"/>
        <v>0</v>
      </c>
      <c r="T1774" s="139">
        <f t="shared" si="378"/>
        <v>0</v>
      </c>
      <c r="U1774" s="35">
        <f t="shared" si="379"/>
        <v>144.5</v>
      </c>
      <c r="V1774" s="39" t="str">
        <f t="shared" si="380"/>
        <v>Order specific</v>
      </c>
      <c r="W1774" s="39" t="str">
        <f t="shared" si="383"/>
        <v>Order specific</v>
      </c>
      <c r="X1774" s="135" t="str">
        <f t="shared" si="384"/>
        <v>C</v>
      </c>
      <c r="Y1774" s="39" t="str">
        <f t="shared" si="381"/>
        <v/>
      </c>
      <c r="Z1774" s="39">
        <f t="shared" si="382"/>
        <v>0</v>
      </c>
    </row>
    <row r="1775" spans="1:26" x14ac:dyDescent="0.25">
      <c r="A1775" s="34" t="s">
        <v>3574</v>
      </c>
      <c r="B1775" s="36" t="s">
        <v>2161</v>
      </c>
      <c r="C1775" s="166" t="s">
        <v>197</v>
      </c>
      <c r="D1775" s="166">
        <v>202</v>
      </c>
      <c r="E1775" s="166" t="s">
        <v>3608</v>
      </c>
      <c r="F1775" s="167" t="s">
        <v>3608</v>
      </c>
      <c r="G1775" s="36" t="s">
        <v>249</v>
      </c>
      <c r="H1775" s="36" t="s">
        <v>249</v>
      </c>
      <c r="I1775" s="186" t="s">
        <v>197</v>
      </c>
      <c r="J1775" s="168">
        <v>1</v>
      </c>
      <c r="K1775" s="133">
        <v>0</v>
      </c>
      <c r="L1775" s="150">
        <v>29</v>
      </c>
      <c r="M1775" s="133">
        <v>0</v>
      </c>
      <c r="N1775" s="133">
        <v>0</v>
      </c>
      <c r="O1775" s="130">
        <v>865</v>
      </c>
      <c r="P1775" s="37">
        <f t="shared" si="374"/>
        <v>29</v>
      </c>
      <c r="Q1775" s="38">
        <f t="shared" si="375"/>
        <v>0.42196531791907516</v>
      </c>
      <c r="R1775" s="35">
        <f t="shared" si="376"/>
        <v>0</v>
      </c>
      <c r="S1775" s="35">
        <f t="shared" si="377"/>
        <v>0</v>
      </c>
      <c r="T1775" s="139">
        <f t="shared" si="378"/>
        <v>0</v>
      </c>
      <c r="U1775" s="35">
        <f t="shared" si="379"/>
        <v>25085</v>
      </c>
      <c r="V1775" s="39" t="str">
        <f t="shared" si="380"/>
        <v>&lt;15 days</v>
      </c>
      <c r="W1775" s="39">
        <f t="shared" si="383"/>
        <v>2</v>
      </c>
      <c r="X1775" s="135" t="str">
        <f t="shared" si="384"/>
        <v>C</v>
      </c>
      <c r="Y1775" s="39">
        <f t="shared" si="381"/>
        <v>14</v>
      </c>
      <c r="Z1775" s="39">
        <f t="shared" si="382"/>
        <v>0</v>
      </c>
    </row>
    <row r="1776" spans="1:26" x14ac:dyDescent="0.25">
      <c r="A1776" s="34" t="s">
        <v>3575</v>
      </c>
      <c r="B1776" s="36" t="s">
        <v>2162</v>
      </c>
      <c r="C1776" s="166" t="s">
        <v>197</v>
      </c>
      <c r="D1776" s="166">
        <v>202</v>
      </c>
      <c r="E1776" s="166" t="s">
        <v>3608</v>
      </c>
      <c r="F1776" s="167" t="s">
        <v>3608</v>
      </c>
      <c r="G1776" s="36" t="s">
        <v>249</v>
      </c>
      <c r="H1776" s="36" t="s">
        <v>249</v>
      </c>
      <c r="I1776" s="186" t="s">
        <v>197</v>
      </c>
      <c r="J1776" s="168">
        <v>1</v>
      </c>
      <c r="K1776" s="133">
        <v>0</v>
      </c>
      <c r="L1776" s="150">
        <v>29</v>
      </c>
      <c r="M1776" s="133">
        <v>0</v>
      </c>
      <c r="N1776" s="133">
        <v>0</v>
      </c>
      <c r="O1776" s="130">
        <v>866</v>
      </c>
      <c r="P1776" s="37">
        <f t="shared" si="374"/>
        <v>29</v>
      </c>
      <c r="Q1776" s="38">
        <f t="shared" si="375"/>
        <v>0.42147806004618937</v>
      </c>
      <c r="R1776" s="35">
        <f t="shared" si="376"/>
        <v>0</v>
      </c>
      <c r="S1776" s="35">
        <f t="shared" si="377"/>
        <v>0</v>
      </c>
      <c r="T1776" s="139">
        <f t="shared" si="378"/>
        <v>0</v>
      </c>
      <c r="U1776" s="35">
        <f t="shared" si="379"/>
        <v>25114</v>
      </c>
      <c r="V1776" s="39" t="str">
        <f t="shared" si="380"/>
        <v>&lt;15 days</v>
      </c>
      <c r="W1776" s="39">
        <f t="shared" si="383"/>
        <v>2</v>
      </c>
      <c r="X1776" s="135" t="str">
        <f t="shared" si="384"/>
        <v>C</v>
      </c>
      <c r="Y1776" s="39">
        <f t="shared" si="381"/>
        <v>14</v>
      </c>
      <c r="Z1776" s="39">
        <f t="shared" si="382"/>
        <v>0</v>
      </c>
    </row>
    <row r="1777" spans="1:26" x14ac:dyDescent="0.25">
      <c r="A1777" s="34" t="s">
        <v>3576</v>
      </c>
      <c r="B1777" s="36" t="s">
        <v>2163</v>
      </c>
      <c r="C1777" s="166" t="s">
        <v>257</v>
      </c>
      <c r="D1777" s="166">
        <v>202</v>
      </c>
      <c r="E1777" s="166" t="s">
        <v>3608</v>
      </c>
      <c r="F1777" s="167" t="s">
        <v>3608</v>
      </c>
      <c r="G1777" s="36" t="s">
        <v>165</v>
      </c>
      <c r="H1777" s="36" t="s">
        <v>235</v>
      </c>
      <c r="I1777" s="186">
        <v>2100</v>
      </c>
      <c r="J1777" s="168">
        <v>2078</v>
      </c>
      <c r="K1777" s="133">
        <v>5728</v>
      </c>
      <c r="L1777" s="150">
        <v>167.1</v>
      </c>
      <c r="M1777" s="133">
        <v>900</v>
      </c>
      <c r="N1777" s="133">
        <v>0</v>
      </c>
      <c r="O1777" s="130">
        <v>16366</v>
      </c>
      <c r="P1777" s="37">
        <f t="shared" si="374"/>
        <v>347233.8</v>
      </c>
      <c r="Q1777" s="38">
        <f t="shared" si="375"/>
        <v>2.2302334107295613E-2</v>
      </c>
      <c r="R1777" s="35">
        <f t="shared" si="376"/>
        <v>150390</v>
      </c>
      <c r="S1777" s="35">
        <f t="shared" si="377"/>
        <v>0</v>
      </c>
      <c r="T1777" s="139">
        <f t="shared" si="378"/>
        <v>957148.79999999993</v>
      </c>
      <c r="U1777" s="35">
        <f t="shared" si="379"/>
        <v>2734758.6</v>
      </c>
      <c r="V1777" s="39" t="str">
        <f t="shared" si="380"/>
        <v>Order specific</v>
      </c>
      <c r="W1777" s="39" t="str">
        <f t="shared" si="383"/>
        <v>Order specific</v>
      </c>
      <c r="X1777" s="135" t="str">
        <f t="shared" si="384"/>
        <v>A</v>
      </c>
      <c r="Y1777" s="39" t="str">
        <f t="shared" si="381"/>
        <v/>
      </c>
      <c r="Z1777" s="39">
        <f t="shared" si="382"/>
        <v>0</v>
      </c>
    </row>
    <row r="1778" spans="1:26" x14ac:dyDescent="0.25">
      <c r="A1778" s="34" t="s">
        <v>2660</v>
      </c>
      <c r="B1778" s="36" t="s">
        <v>2164</v>
      </c>
      <c r="C1778" s="166" t="s">
        <v>257</v>
      </c>
      <c r="D1778" s="166">
        <v>202</v>
      </c>
      <c r="E1778" s="166" t="s">
        <v>3608</v>
      </c>
      <c r="F1778" s="167" t="s">
        <v>3608</v>
      </c>
      <c r="G1778" s="36" t="s">
        <v>165</v>
      </c>
      <c r="H1778" s="36" t="s">
        <v>235</v>
      </c>
      <c r="I1778" s="186">
        <v>2100</v>
      </c>
      <c r="J1778" s="168">
        <v>1</v>
      </c>
      <c r="K1778" s="133">
        <v>0</v>
      </c>
      <c r="L1778" s="150">
        <v>65</v>
      </c>
      <c r="M1778" s="133">
        <v>0</v>
      </c>
      <c r="N1778" s="133">
        <v>0</v>
      </c>
      <c r="O1778" s="130">
        <v>0</v>
      </c>
      <c r="P1778" s="37">
        <f t="shared" si="374"/>
        <v>65</v>
      </c>
      <c r="Q1778" s="38" t="str">
        <f t="shared" si="375"/>
        <v/>
      </c>
      <c r="R1778" s="35">
        <f t="shared" si="376"/>
        <v>0</v>
      </c>
      <c r="S1778" s="35">
        <f t="shared" si="377"/>
        <v>0</v>
      </c>
      <c r="T1778" s="139">
        <f t="shared" si="378"/>
        <v>0</v>
      </c>
      <c r="U1778" s="35">
        <f t="shared" si="379"/>
        <v>0</v>
      </c>
      <c r="V1778" s="39" t="str">
        <f t="shared" si="380"/>
        <v>Order specific</v>
      </c>
      <c r="W1778" s="39" t="str">
        <f t="shared" si="383"/>
        <v>Order specific</v>
      </c>
      <c r="X1778" s="135" t="str">
        <f t="shared" si="384"/>
        <v>C</v>
      </c>
      <c r="Y1778" s="39" t="str">
        <f t="shared" si="381"/>
        <v/>
      </c>
      <c r="Z1778" s="39">
        <f t="shared" si="382"/>
        <v>0</v>
      </c>
    </row>
    <row r="1779" spans="1:26" x14ac:dyDescent="0.25">
      <c r="A1779" s="34" t="s">
        <v>2661</v>
      </c>
      <c r="B1779" s="36" t="s">
        <v>2165</v>
      </c>
      <c r="C1779" s="166" t="s">
        <v>197</v>
      </c>
      <c r="D1779" s="166">
        <v>202</v>
      </c>
      <c r="E1779" s="166" t="s">
        <v>3608</v>
      </c>
      <c r="F1779" s="167" t="s">
        <v>3608</v>
      </c>
      <c r="G1779" s="36" t="s">
        <v>249</v>
      </c>
      <c r="H1779" s="36" t="s">
        <v>249</v>
      </c>
      <c r="I1779" s="186" t="s">
        <v>197</v>
      </c>
      <c r="J1779" s="168">
        <v>1</v>
      </c>
      <c r="K1779" s="133">
        <v>0</v>
      </c>
      <c r="L1779" s="150">
        <v>70</v>
      </c>
      <c r="M1779" s="133">
        <v>0</v>
      </c>
      <c r="N1779" s="133">
        <v>0</v>
      </c>
      <c r="O1779" s="130">
        <v>866</v>
      </c>
      <c r="P1779" s="37">
        <f t="shared" si="374"/>
        <v>70</v>
      </c>
      <c r="Q1779" s="38">
        <f t="shared" si="375"/>
        <v>0.42147806004618937</v>
      </c>
      <c r="R1779" s="35">
        <f t="shared" si="376"/>
        <v>0</v>
      </c>
      <c r="S1779" s="35">
        <f t="shared" si="377"/>
        <v>0</v>
      </c>
      <c r="T1779" s="139">
        <f t="shared" si="378"/>
        <v>0</v>
      </c>
      <c r="U1779" s="35">
        <f t="shared" si="379"/>
        <v>60620</v>
      </c>
      <c r="V1779" s="39" t="str">
        <f t="shared" si="380"/>
        <v>&lt;15 days</v>
      </c>
      <c r="W1779" s="39">
        <f t="shared" si="383"/>
        <v>2</v>
      </c>
      <c r="X1779" s="135" t="str">
        <f t="shared" si="384"/>
        <v>C</v>
      </c>
      <c r="Y1779" s="39">
        <f t="shared" si="381"/>
        <v>14</v>
      </c>
      <c r="Z1779" s="39">
        <f t="shared" si="382"/>
        <v>0</v>
      </c>
    </row>
    <row r="1780" spans="1:26" x14ac:dyDescent="0.25">
      <c r="A1780" s="34" t="s">
        <v>2662</v>
      </c>
      <c r="B1780" s="36" t="s">
        <v>2166</v>
      </c>
      <c r="C1780" s="166" t="s">
        <v>197</v>
      </c>
      <c r="D1780" s="166">
        <v>202</v>
      </c>
      <c r="E1780" s="166" t="s">
        <v>3608</v>
      </c>
      <c r="F1780" s="167" t="s">
        <v>3608</v>
      </c>
      <c r="G1780" s="36" t="s">
        <v>249</v>
      </c>
      <c r="H1780" s="36" t="s">
        <v>249</v>
      </c>
      <c r="I1780" s="186" t="s">
        <v>197</v>
      </c>
      <c r="J1780" s="168">
        <v>1</v>
      </c>
      <c r="K1780" s="133">
        <v>0</v>
      </c>
      <c r="L1780" s="150">
        <v>48.34</v>
      </c>
      <c r="M1780" s="133">
        <v>0</v>
      </c>
      <c r="N1780" s="133">
        <v>0</v>
      </c>
      <c r="O1780" s="130">
        <v>928</v>
      </c>
      <c r="P1780" s="37">
        <f t="shared" si="374"/>
        <v>48.34</v>
      </c>
      <c r="Q1780" s="38">
        <f t="shared" si="375"/>
        <v>0.39331896551724138</v>
      </c>
      <c r="R1780" s="35">
        <f t="shared" si="376"/>
        <v>0</v>
      </c>
      <c r="S1780" s="35">
        <f t="shared" si="377"/>
        <v>0</v>
      </c>
      <c r="T1780" s="139">
        <f t="shared" si="378"/>
        <v>0</v>
      </c>
      <c r="U1780" s="35">
        <f t="shared" si="379"/>
        <v>44859.520000000004</v>
      </c>
      <c r="V1780" s="39" t="str">
        <f t="shared" si="380"/>
        <v>&lt;15 days</v>
      </c>
      <c r="W1780" s="39">
        <f t="shared" si="383"/>
        <v>2</v>
      </c>
      <c r="X1780" s="135" t="str">
        <f t="shared" si="384"/>
        <v>C</v>
      </c>
      <c r="Y1780" s="39">
        <f t="shared" si="381"/>
        <v>14</v>
      </c>
      <c r="Z1780" s="39">
        <f t="shared" si="382"/>
        <v>0</v>
      </c>
    </row>
    <row r="1781" spans="1:26" x14ac:dyDescent="0.25">
      <c r="A1781" s="34" t="s">
        <v>2663</v>
      </c>
      <c r="B1781" s="36" t="s">
        <v>2167</v>
      </c>
      <c r="C1781" s="166" t="s">
        <v>197</v>
      </c>
      <c r="D1781" s="166">
        <v>202</v>
      </c>
      <c r="E1781" s="166" t="s">
        <v>3608</v>
      </c>
      <c r="F1781" s="167" t="s">
        <v>3608</v>
      </c>
      <c r="G1781" s="36" t="s">
        <v>249</v>
      </c>
      <c r="H1781" s="36" t="s">
        <v>249</v>
      </c>
      <c r="I1781" s="186" t="s">
        <v>197</v>
      </c>
      <c r="J1781" s="168">
        <v>472</v>
      </c>
      <c r="K1781" s="133">
        <v>0</v>
      </c>
      <c r="L1781" s="150">
        <v>35.81</v>
      </c>
      <c r="M1781" s="133">
        <v>0</v>
      </c>
      <c r="N1781" s="133">
        <v>0</v>
      </c>
      <c r="O1781" s="130">
        <v>16831</v>
      </c>
      <c r="P1781" s="37">
        <f t="shared" si="374"/>
        <v>16902.32</v>
      </c>
      <c r="Q1781" s="38">
        <f t="shared" si="375"/>
        <v>2.1686174321193036E-2</v>
      </c>
      <c r="R1781" s="35">
        <f t="shared" si="376"/>
        <v>0</v>
      </c>
      <c r="S1781" s="35">
        <f t="shared" si="377"/>
        <v>0</v>
      </c>
      <c r="T1781" s="139">
        <f t="shared" si="378"/>
        <v>0</v>
      </c>
      <c r="U1781" s="35">
        <f t="shared" si="379"/>
        <v>602718.11</v>
      </c>
      <c r="V1781" s="39" t="str">
        <f t="shared" si="380"/>
        <v>&lt;15 days</v>
      </c>
      <c r="W1781" s="39">
        <f t="shared" si="383"/>
        <v>1</v>
      </c>
      <c r="X1781" s="135" t="str">
        <f t="shared" si="384"/>
        <v>A</v>
      </c>
      <c r="Y1781" s="39">
        <f t="shared" si="381"/>
        <v>7</v>
      </c>
      <c r="Z1781" s="39">
        <f t="shared" si="382"/>
        <v>0</v>
      </c>
    </row>
    <row r="1782" spans="1:26" x14ac:dyDescent="0.25">
      <c r="A1782" s="34" t="s">
        <v>2664</v>
      </c>
      <c r="B1782" s="36" t="s">
        <v>2168</v>
      </c>
      <c r="C1782" s="166" t="s">
        <v>333</v>
      </c>
      <c r="D1782" s="166">
        <v>202</v>
      </c>
      <c r="E1782" s="166" t="s">
        <v>3608</v>
      </c>
      <c r="F1782" s="167" t="s">
        <v>3608</v>
      </c>
      <c r="G1782" s="36" t="s">
        <v>165</v>
      </c>
      <c r="H1782" s="36" t="s">
        <v>235</v>
      </c>
      <c r="I1782" s="186">
        <v>2100</v>
      </c>
      <c r="J1782" s="168">
        <v>16</v>
      </c>
      <c r="K1782" s="133">
        <v>0</v>
      </c>
      <c r="L1782" s="150">
        <v>30.94</v>
      </c>
      <c r="M1782" s="133">
        <v>0</v>
      </c>
      <c r="N1782" s="133">
        <v>0</v>
      </c>
      <c r="O1782" s="130">
        <v>48</v>
      </c>
      <c r="P1782" s="37">
        <f t="shared" si="374"/>
        <v>495.04</v>
      </c>
      <c r="Q1782" s="38">
        <f t="shared" si="375"/>
        <v>3589.166666666667</v>
      </c>
      <c r="R1782" s="35">
        <f t="shared" si="376"/>
        <v>0</v>
      </c>
      <c r="S1782" s="35">
        <f t="shared" si="377"/>
        <v>0</v>
      </c>
      <c r="T1782" s="139">
        <f t="shared" si="378"/>
        <v>0</v>
      </c>
      <c r="U1782" s="35">
        <f t="shared" si="379"/>
        <v>1485.1200000000001</v>
      </c>
      <c r="V1782" s="39" t="str">
        <f t="shared" si="380"/>
        <v>Order specific</v>
      </c>
      <c r="W1782" s="39" t="str">
        <f t="shared" si="383"/>
        <v>Order specific</v>
      </c>
      <c r="X1782" s="135" t="str">
        <f t="shared" si="384"/>
        <v>C</v>
      </c>
      <c r="Y1782" s="39" t="str">
        <f t="shared" si="381"/>
        <v/>
      </c>
      <c r="Z1782" s="39">
        <f t="shared" si="382"/>
        <v>0</v>
      </c>
    </row>
    <row r="1783" spans="1:26" x14ac:dyDescent="0.25">
      <c r="A1783" s="34" t="s">
        <v>2665</v>
      </c>
      <c r="B1783" s="36" t="s">
        <v>2169</v>
      </c>
      <c r="C1783" s="166" t="s">
        <v>197</v>
      </c>
      <c r="D1783" s="166">
        <v>202</v>
      </c>
      <c r="E1783" s="166" t="s">
        <v>3608</v>
      </c>
      <c r="F1783" s="167" t="s">
        <v>3608</v>
      </c>
      <c r="G1783" s="36" t="s">
        <v>249</v>
      </c>
      <c r="H1783" s="36" t="s">
        <v>249</v>
      </c>
      <c r="I1783" s="186" t="s">
        <v>197</v>
      </c>
      <c r="J1783" s="168">
        <v>23</v>
      </c>
      <c r="K1783" s="133">
        <v>0</v>
      </c>
      <c r="L1783" s="150">
        <v>30.94</v>
      </c>
      <c r="M1783" s="133">
        <v>0</v>
      </c>
      <c r="N1783" s="133">
        <v>0</v>
      </c>
      <c r="O1783" s="130">
        <v>480</v>
      </c>
      <c r="P1783" s="37">
        <f t="shared" si="374"/>
        <v>711.62</v>
      </c>
      <c r="Q1783" s="38">
        <f t="shared" si="375"/>
        <v>12.166666666666666</v>
      </c>
      <c r="R1783" s="35">
        <f t="shared" si="376"/>
        <v>0</v>
      </c>
      <c r="S1783" s="35">
        <f t="shared" si="377"/>
        <v>0</v>
      </c>
      <c r="T1783" s="139">
        <f t="shared" si="378"/>
        <v>0</v>
      </c>
      <c r="U1783" s="35">
        <f t="shared" si="379"/>
        <v>14851.2</v>
      </c>
      <c r="V1783" s="39" t="str">
        <f t="shared" si="380"/>
        <v>&lt;15 days</v>
      </c>
      <c r="W1783" s="39">
        <f t="shared" si="383"/>
        <v>2</v>
      </c>
      <c r="X1783" s="135" t="str">
        <f t="shared" si="384"/>
        <v>C</v>
      </c>
      <c r="Y1783" s="39">
        <f t="shared" si="381"/>
        <v>14</v>
      </c>
      <c r="Z1783" s="39">
        <f t="shared" si="382"/>
        <v>0</v>
      </c>
    </row>
    <row r="1784" spans="1:26" x14ac:dyDescent="0.25">
      <c r="A1784" s="34" t="s">
        <v>2666</v>
      </c>
      <c r="B1784" s="36" t="s">
        <v>2170</v>
      </c>
      <c r="C1784" s="166" t="s">
        <v>197</v>
      </c>
      <c r="D1784" s="166">
        <v>202</v>
      </c>
      <c r="E1784" s="166" t="s">
        <v>3608</v>
      </c>
      <c r="F1784" s="167" t="s">
        <v>3608</v>
      </c>
      <c r="G1784" s="36" t="s">
        <v>249</v>
      </c>
      <c r="H1784" s="36" t="s">
        <v>249</v>
      </c>
      <c r="I1784" s="186" t="s">
        <v>197</v>
      </c>
      <c r="J1784" s="168">
        <v>8</v>
      </c>
      <c r="K1784" s="133">
        <v>0</v>
      </c>
      <c r="L1784" s="150">
        <v>12.5</v>
      </c>
      <c r="M1784" s="133">
        <v>0</v>
      </c>
      <c r="N1784" s="133">
        <v>0</v>
      </c>
      <c r="O1784" s="130">
        <v>77</v>
      </c>
      <c r="P1784" s="37">
        <f t="shared" si="374"/>
        <v>100</v>
      </c>
      <c r="Q1784" s="38">
        <f t="shared" si="375"/>
        <v>109.02597402597402</v>
      </c>
      <c r="R1784" s="35">
        <f t="shared" si="376"/>
        <v>0</v>
      </c>
      <c r="S1784" s="35">
        <f t="shared" si="377"/>
        <v>0</v>
      </c>
      <c r="T1784" s="139">
        <f t="shared" si="378"/>
        <v>0</v>
      </c>
      <c r="U1784" s="35">
        <f t="shared" si="379"/>
        <v>962.5</v>
      </c>
      <c r="V1784" s="39" t="str">
        <f t="shared" si="380"/>
        <v>&gt;90 days</v>
      </c>
      <c r="W1784" s="39">
        <f t="shared" si="383"/>
        <v>3</v>
      </c>
      <c r="X1784" s="135" t="str">
        <f t="shared" si="384"/>
        <v>C</v>
      </c>
      <c r="Y1784" s="39">
        <f t="shared" si="381"/>
        <v>21</v>
      </c>
      <c r="Z1784" s="39">
        <f t="shared" si="382"/>
        <v>53.287432995830848</v>
      </c>
    </row>
    <row r="1785" spans="1:26" x14ac:dyDescent="0.25">
      <c r="A1785" s="34" t="s">
        <v>2667</v>
      </c>
      <c r="B1785" s="36" t="s">
        <v>414</v>
      </c>
      <c r="C1785" s="166" t="s">
        <v>197</v>
      </c>
      <c r="D1785" s="166">
        <v>202</v>
      </c>
      <c r="E1785" s="166" t="s">
        <v>3608</v>
      </c>
      <c r="F1785" s="167" t="s">
        <v>3608</v>
      </c>
      <c r="G1785" s="36" t="s">
        <v>249</v>
      </c>
      <c r="H1785" s="36" t="s">
        <v>249</v>
      </c>
      <c r="I1785" s="186" t="s">
        <v>197</v>
      </c>
      <c r="J1785" s="168">
        <v>1</v>
      </c>
      <c r="K1785" s="133">
        <v>0</v>
      </c>
      <c r="L1785" s="150">
        <v>200</v>
      </c>
      <c r="M1785" s="133">
        <v>0</v>
      </c>
      <c r="N1785" s="133">
        <v>0</v>
      </c>
      <c r="O1785" s="130">
        <v>848</v>
      </c>
      <c r="P1785" s="37">
        <f t="shared" si="374"/>
        <v>200</v>
      </c>
      <c r="Q1785" s="38">
        <f t="shared" si="375"/>
        <v>3.4433962264150941</v>
      </c>
      <c r="R1785" s="35">
        <f t="shared" si="376"/>
        <v>0</v>
      </c>
      <c r="S1785" s="35">
        <f t="shared" si="377"/>
        <v>0</v>
      </c>
      <c r="T1785" s="139">
        <f t="shared" si="378"/>
        <v>0</v>
      </c>
      <c r="U1785" s="35">
        <f t="shared" si="379"/>
        <v>169600</v>
      </c>
      <c r="V1785" s="39" t="str">
        <f t="shared" si="380"/>
        <v>&lt;15 days</v>
      </c>
      <c r="W1785" s="39">
        <f t="shared" si="383"/>
        <v>2</v>
      </c>
      <c r="X1785" s="135" t="str">
        <f t="shared" si="384"/>
        <v>C</v>
      </c>
      <c r="Y1785" s="39">
        <f t="shared" si="381"/>
        <v>14</v>
      </c>
      <c r="Z1785" s="39">
        <f t="shared" si="382"/>
        <v>0</v>
      </c>
    </row>
    <row r="1786" spans="1:26" x14ac:dyDescent="0.25">
      <c r="A1786" s="34" t="s">
        <v>2668</v>
      </c>
      <c r="B1786" s="36" t="s">
        <v>2171</v>
      </c>
      <c r="C1786" s="166" t="s">
        <v>257</v>
      </c>
      <c r="D1786" s="166">
        <v>202</v>
      </c>
      <c r="E1786" s="166" t="s">
        <v>3608</v>
      </c>
      <c r="F1786" s="167" t="s">
        <v>3608</v>
      </c>
      <c r="G1786" s="36" t="s">
        <v>165</v>
      </c>
      <c r="H1786" s="36" t="s">
        <v>235</v>
      </c>
      <c r="I1786" s="186">
        <v>2100</v>
      </c>
      <c r="J1786" s="168">
        <v>207</v>
      </c>
      <c r="K1786" s="133">
        <v>0</v>
      </c>
      <c r="L1786" s="150">
        <v>1602</v>
      </c>
      <c r="M1786" s="133">
        <v>0</v>
      </c>
      <c r="N1786" s="133">
        <v>0</v>
      </c>
      <c r="O1786" s="130">
        <v>796</v>
      </c>
      <c r="P1786" s="37">
        <f t="shared" si="374"/>
        <v>331614</v>
      </c>
      <c r="Q1786" s="38">
        <f t="shared" si="375"/>
        <v>0.45854271356783921</v>
      </c>
      <c r="R1786" s="35">
        <f t="shared" si="376"/>
        <v>0</v>
      </c>
      <c r="S1786" s="35">
        <f t="shared" si="377"/>
        <v>0</v>
      </c>
      <c r="T1786" s="139">
        <f t="shared" si="378"/>
        <v>0</v>
      </c>
      <c r="U1786" s="35">
        <f t="shared" si="379"/>
        <v>1275192</v>
      </c>
      <c r="V1786" s="39" t="str">
        <f t="shared" si="380"/>
        <v>Order specific</v>
      </c>
      <c r="W1786" s="39" t="str">
        <f t="shared" si="383"/>
        <v>Order specific</v>
      </c>
      <c r="X1786" s="135" t="str">
        <f t="shared" si="384"/>
        <v>A</v>
      </c>
      <c r="Y1786" s="39" t="str">
        <f t="shared" si="381"/>
        <v/>
      </c>
      <c r="Z1786" s="39">
        <f t="shared" si="382"/>
        <v>0</v>
      </c>
    </row>
    <row r="1787" spans="1:26" x14ac:dyDescent="0.25">
      <c r="A1787" s="34" t="s">
        <v>2669</v>
      </c>
      <c r="B1787" s="36" t="s">
        <v>1232</v>
      </c>
      <c r="C1787" s="166" t="s">
        <v>257</v>
      </c>
      <c r="D1787" s="166">
        <v>212</v>
      </c>
      <c r="E1787" s="166" t="s">
        <v>3608</v>
      </c>
      <c r="F1787" s="167" t="s">
        <v>3608</v>
      </c>
      <c r="G1787" s="36" t="s">
        <v>165</v>
      </c>
      <c r="H1787" s="36" t="s">
        <v>235</v>
      </c>
      <c r="I1787" s="186">
        <v>2100</v>
      </c>
      <c r="J1787" s="168">
        <v>1</v>
      </c>
      <c r="K1787" s="133">
        <v>2</v>
      </c>
      <c r="L1787" s="150">
        <v>41</v>
      </c>
      <c r="M1787" s="133">
        <v>0</v>
      </c>
      <c r="N1787" s="133">
        <v>0</v>
      </c>
      <c r="O1787" s="130">
        <v>3399</v>
      </c>
      <c r="P1787" s="37">
        <f t="shared" ref="P1787:P1850" si="385">+L1787*J1787</f>
        <v>41</v>
      </c>
      <c r="Q1787" s="38">
        <f t="shared" ref="Q1787:Q1850" si="386">+IF(O1787=0,"",J1786/O1787*365)</f>
        <v>22.228596646072372</v>
      </c>
      <c r="R1787" s="35">
        <f t="shared" ref="R1787:R1850" si="387">+L1787*M1787</f>
        <v>0</v>
      </c>
      <c r="S1787" s="35">
        <f t="shared" ref="S1787:S1850" si="388">+L1787*N1787/2</f>
        <v>0</v>
      </c>
      <c r="T1787" s="139">
        <f t="shared" ref="T1787:T1850" si="389">+L1787*K1787</f>
        <v>82</v>
      </c>
      <c r="U1787" s="35">
        <f t="shared" ref="U1787:U1850" si="390">+L1787*O1787</f>
        <v>139359</v>
      </c>
      <c r="V1787" s="39" t="str">
        <f t="shared" ref="V1787:V1850" si="391">IF(G1787="Order specific",G1787,IF(O1787="","Not moving",IF(Q1787&lt;15,"&lt;15 days",IF(Q1787&lt;30,"&lt;30 days",IF(Q1787&lt;90,"&lt;90 days","&gt;90 days")))))</f>
        <v>Order specific</v>
      </c>
      <c r="W1787" s="39" t="str">
        <f t="shared" si="383"/>
        <v>Order specific</v>
      </c>
      <c r="X1787" s="135" t="str">
        <f t="shared" si="384"/>
        <v>C</v>
      </c>
      <c r="Y1787" s="39" t="str">
        <f t="shared" ref="Y1787:Y1850" si="392">+IF(W1787="Order Specific","",IF(W1787=4,0,W1787*7+IF(I1787="Imported",14,0)))</f>
        <v/>
      </c>
      <c r="Z1787" s="39">
        <f t="shared" ref="Z1787:Z1850" si="393">(IF(Y1787="",0,IF(Y1787=0,P1787,P1787-IF(Q1787&gt;Y1787,P1787/Q1787*Y1787,P1787))))*66%</f>
        <v>0</v>
      </c>
    </row>
    <row r="1788" spans="1:26" x14ac:dyDescent="0.25">
      <c r="A1788" s="34" t="s">
        <v>2670</v>
      </c>
      <c r="B1788" s="36" t="s">
        <v>1298</v>
      </c>
      <c r="C1788" s="166" t="s">
        <v>257</v>
      </c>
      <c r="D1788" s="166">
        <v>202</v>
      </c>
      <c r="E1788" s="166" t="s">
        <v>3608</v>
      </c>
      <c r="F1788" s="167" t="s">
        <v>3608</v>
      </c>
      <c r="G1788" s="36" t="s">
        <v>165</v>
      </c>
      <c r="H1788" s="36" t="s">
        <v>235</v>
      </c>
      <c r="I1788" s="186">
        <v>2100</v>
      </c>
      <c r="J1788" s="168">
        <v>70</v>
      </c>
      <c r="K1788" s="133">
        <v>1</v>
      </c>
      <c r="L1788" s="150">
        <v>59.99</v>
      </c>
      <c r="M1788" s="133">
        <v>0</v>
      </c>
      <c r="N1788" s="133">
        <v>0</v>
      </c>
      <c r="O1788" s="130">
        <v>1436</v>
      </c>
      <c r="P1788" s="37">
        <f t="shared" si="385"/>
        <v>4199.3</v>
      </c>
      <c r="Q1788" s="38">
        <f t="shared" si="386"/>
        <v>0.25417827298050139</v>
      </c>
      <c r="R1788" s="35">
        <f t="shared" si="387"/>
        <v>0</v>
      </c>
      <c r="S1788" s="35">
        <f t="shared" si="388"/>
        <v>0</v>
      </c>
      <c r="T1788" s="139">
        <f t="shared" si="389"/>
        <v>59.99</v>
      </c>
      <c r="U1788" s="35">
        <f t="shared" si="390"/>
        <v>86145.64</v>
      </c>
      <c r="V1788" s="39" t="str">
        <f t="shared" si="391"/>
        <v>Order specific</v>
      </c>
      <c r="W1788" s="39" t="str">
        <f t="shared" si="383"/>
        <v>Order specific</v>
      </c>
      <c r="X1788" s="135" t="str">
        <f t="shared" si="384"/>
        <v>B</v>
      </c>
      <c r="Y1788" s="39" t="str">
        <f t="shared" si="392"/>
        <v/>
      </c>
      <c r="Z1788" s="39">
        <f t="shared" si="393"/>
        <v>0</v>
      </c>
    </row>
    <row r="1789" spans="1:26" x14ac:dyDescent="0.25">
      <c r="A1789" s="34" t="s">
        <v>2671</v>
      </c>
      <c r="B1789" s="36" t="s">
        <v>1298</v>
      </c>
      <c r="C1789" s="166" t="s">
        <v>257</v>
      </c>
      <c r="D1789" s="166">
        <v>202</v>
      </c>
      <c r="E1789" s="166" t="s">
        <v>3608</v>
      </c>
      <c r="F1789" s="167" t="s">
        <v>3608</v>
      </c>
      <c r="G1789" s="36" t="s">
        <v>165</v>
      </c>
      <c r="H1789" s="36" t="s">
        <v>235</v>
      </c>
      <c r="I1789" s="186">
        <v>2100</v>
      </c>
      <c r="J1789" s="168">
        <v>124</v>
      </c>
      <c r="K1789" s="133">
        <v>2</v>
      </c>
      <c r="L1789" s="150">
        <v>52.66</v>
      </c>
      <c r="M1789" s="133">
        <v>0</v>
      </c>
      <c r="N1789" s="133">
        <v>0</v>
      </c>
      <c r="O1789" s="130">
        <v>2444</v>
      </c>
      <c r="P1789" s="37">
        <f t="shared" si="385"/>
        <v>6529.8399999999992</v>
      </c>
      <c r="Q1789" s="38">
        <f t="shared" si="386"/>
        <v>10.454173486088379</v>
      </c>
      <c r="R1789" s="35">
        <f t="shared" si="387"/>
        <v>0</v>
      </c>
      <c r="S1789" s="35">
        <f t="shared" si="388"/>
        <v>0</v>
      </c>
      <c r="T1789" s="139">
        <f t="shared" si="389"/>
        <v>105.32</v>
      </c>
      <c r="U1789" s="35">
        <f t="shared" si="390"/>
        <v>128701.04</v>
      </c>
      <c r="V1789" s="39" t="str">
        <f t="shared" si="391"/>
        <v>Order specific</v>
      </c>
      <c r="W1789" s="39" t="str">
        <f t="shared" si="383"/>
        <v>Order specific</v>
      </c>
      <c r="X1789" s="135" t="str">
        <f t="shared" si="384"/>
        <v>B</v>
      </c>
      <c r="Y1789" s="39" t="str">
        <f t="shared" si="392"/>
        <v/>
      </c>
      <c r="Z1789" s="39">
        <f t="shared" si="393"/>
        <v>0</v>
      </c>
    </row>
    <row r="1790" spans="1:26" x14ac:dyDescent="0.25">
      <c r="A1790" s="34" t="s">
        <v>2672</v>
      </c>
      <c r="B1790" s="36" t="s">
        <v>1298</v>
      </c>
      <c r="C1790" s="166" t="s">
        <v>257</v>
      </c>
      <c r="D1790" s="166">
        <v>202</v>
      </c>
      <c r="E1790" s="166" t="s">
        <v>3608</v>
      </c>
      <c r="F1790" s="167" t="s">
        <v>3608</v>
      </c>
      <c r="G1790" s="36" t="s">
        <v>165</v>
      </c>
      <c r="H1790" s="36" t="s">
        <v>235</v>
      </c>
      <c r="I1790" s="186">
        <v>2100</v>
      </c>
      <c r="J1790" s="168">
        <v>16</v>
      </c>
      <c r="K1790" s="133">
        <v>0</v>
      </c>
      <c r="L1790" s="150">
        <v>51.41</v>
      </c>
      <c r="M1790" s="133">
        <v>0</v>
      </c>
      <c r="N1790" s="133">
        <v>0</v>
      </c>
      <c r="O1790" s="130">
        <v>408</v>
      </c>
      <c r="P1790" s="37">
        <f t="shared" si="385"/>
        <v>822.56</v>
      </c>
      <c r="Q1790" s="38">
        <f t="shared" si="386"/>
        <v>110.9313725490196</v>
      </c>
      <c r="R1790" s="35">
        <f t="shared" si="387"/>
        <v>0</v>
      </c>
      <c r="S1790" s="35">
        <f t="shared" si="388"/>
        <v>0</v>
      </c>
      <c r="T1790" s="139">
        <f t="shared" si="389"/>
        <v>0</v>
      </c>
      <c r="U1790" s="35">
        <f t="shared" si="390"/>
        <v>20975.279999999999</v>
      </c>
      <c r="V1790" s="39" t="str">
        <f t="shared" si="391"/>
        <v>Order specific</v>
      </c>
      <c r="W1790" s="39" t="str">
        <f t="shared" si="383"/>
        <v>Order specific</v>
      </c>
      <c r="X1790" s="135" t="str">
        <f t="shared" si="384"/>
        <v>C</v>
      </c>
      <c r="Y1790" s="39" t="str">
        <f t="shared" si="392"/>
        <v/>
      </c>
      <c r="Z1790" s="39">
        <f t="shared" si="393"/>
        <v>0</v>
      </c>
    </row>
    <row r="1791" spans="1:26" x14ac:dyDescent="0.25">
      <c r="A1791" s="34" t="s">
        <v>2673</v>
      </c>
      <c r="B1791" s="36" t="s">
        <v>390</v>
      </c>
      <c r="C1791" s="166" t="s">
        <v>243</v>
      </c>
      <c r="D1791" s="166">
        <v>202</v>
      </c>
      <c r="E1791" s="166" t="s">
        <v>3608</v>
      </c>
      <c r="F1791" s="167" t="s">
        <v>3608</v>
      </c>
      <c r="G1791" s="36" t="s">
        <v>244</v>
      </c>
      <c r="H1791" s="36" t="s">
        <v>2370</v>
      </c>
      <c r="I1791" s="186">
        <v>2600</v>
      </c>
      <c r="J1791" s="168">
        <v>67</v>
      </c>
      <c r="K1791" s="133">
        <v>60</v>
      </c>
      <c r="L1791" s="150">
        <v>4.4000000000000004</v>
      </c>
      <c r="M1791" s="133">
        <v>0</v>
      </c>
      <c r="N1791" s="133">
        <v>30</v>
      </c>
      <c r="O1791" s="130">
        <v>809</v>
      </c>
      <c r="P1791" s="37">
        <f t="shared" si="385"/>
        <v>294.8</v>
      </c>
      <c r="Q1791" s="38">
        <f t="shared" si="386"/>
        <v>7.2187886279357221</v>
      </c>
      <c r="R1791" s="35">
        <f t="shared" si="387"/>
        <v>0</v>
      </c>
      <c r="S1791" s="35">
        <f t="shared" si="388"/>
        <v>66</v>
      </c>
      <c r="T1791" s="139">
        <f t="shared" si="389"/>
        <v>264</v>
      </c>
      <c r="U1791" s="35">
        <f t="shared" si="390"/>
        <v>3559.6000000000004</v>
      </c>
      <c r="V1791" s="39" t="str">
        <f t="shared" si="391"/>
        <v>&lt;15 days</v>
      </c>
      <c r="W1791" s="39">
        <f t="shared" si="383"/>
        <v>3</v>
      </c>
      <c r="X1791" s="135" t="str">
        <f t="shared" si="384"/>
        <v>C</v>
      </c>
      <c r="Y1791" s="39">
        <f t="shared" si="392"/>
        <v>21</v>
      </c>
      <c r="Z1791" s="39">
        <f t="shared" si="393"/>
        <v>0</v>
      </c>
    </row>
    <row r="1792" spans="1:26" x14ac:dyDescent="0.25">
      <c r="A1792" s="34" t="s">
        <v>2674</v>
      </c>
      <c r="B1792" s="36" t="s">
        <v>2172</v>
      </c>
      <c r="C1792" s="166" t="s">
        <v>197</v>
      </c>
      <c r="D1792" s="166">
        <v>212</v>
      </c>
      <c r="E1792" s="166" t="s">
        <v>3608</v>
      </c>
      <c r="F1792" s="167" t="s">
        <v>3608</v>
      </c>
      <c r="G1792" s="36" t="s">
        <v>249</v>
      </c>
      <c r="H1792" s="36" t="s">
        <v>249</v>
      </c>
      <c r="I1792" s="186" t="s">
        <v>197</v>
      </c>
      <c r="J1792" s="168">
        <v>13</v>
      </c>
      <c r="K1792" s="133">
        <v>0</v>
      </c>
      <c r="L1792" s="150">
        <v>122.41</v>
      </c>
      <c r="M1792" s="133">
        <v>0</v>
      </c>
      <c r="N1792" s="133">
        <v>0</v>
      </c>
      <c r="O1792" s="130">
        <v>9</v>
      </c>
      <c r="P1792" s="37">
        <f t="shared" si="385"/>
        <v>1591.33</v>
      </c>
      <c r="Q1792" s="38">
        <f t="shared" si="386"/>
        <v>2717.2222222222222</v>
      </c>
      <c r="R1792" s="35">
        <f t="shared" si="387"/>
        <v>0</v>
      </c>
      <c r="S1792" s="35">
        <f t="shared" si="388"/>
        <v>0</v>
      </c>
      <c r="T1792" s="139">
        <f t="shared" si="389"/>
        <v>0</v>
      </c>
      <c r="U1792" s="35">
        <f t="shared" si="390"/>
        <v>1101.69</v>
      </c>
      <c r="V1792" s="39" t="str">
        <f t="shared" si="391"/>
        <v>&gt;90 days</v>
      </c>
      <c r="W1792" s="39">
        <f t="shared" si="383"/>
        <v>3</v>
      </c>
      <c r="X1792" s="135" t="str">
        <f t="shared" si="384"/>
        <v>B</v>
      </c>
      <c r="Y1792" s="39">
        <f t="shared" si="392"/>
        <v>21</v>
      </c>
      <c r="Z1792" s="39">
        <f t="shared" si="393"/>
        <v>1042.1607481005929</v>
      </c>
    </row>
    <row r="1793" spans="1:26" x14ac:dyDescent="0.25">
      <c r="A1793" s="34" t="s">
        <v>2675</v>
      </c>
      <c r="B1793" s="36" t="s">
        <v>543</v>
      </c>
      <c r="C1793" s="166" t="s">
        <v>257</v>
      </c>
      <c r="D1793" s="166">
        <v>202</v>
      </c>
      <c r="E1793" s="166" t="s">
        <v>3608</v>
      </c>
      <c r="F1793" s="167" t="s">
        <v>3608</v>
      </c>
      <c r="G1793" s="36" t="s">
        <v>165</v>
      </c>
      <c r="H1793" s="36" t="s">
        <v>235</v>
      </c>
      <c r="I1793" s="186">
        <v>2100</v>
      </c>
      <c r="J1793" s="168">
        <v>42</v>
      </c>
      <c r="K1793" s="133">
        <v>0</v>
      </c>
      <c r="L1793" s="150">
        <v>745.22</v>
      </c>
      <c r="M1793" s="133">
        <v>0</v>
      </c>
      <c r="N1793" s="133">
        <v>0</v>
      </c>
      <c r="O1793" s="130">
        <v>1150</v>
      </c>
      <c r="P1793" s="37">
        <f t="shared" si="385"/>
        <v>31299.24</v>
      </c>
      <c r="Q1793" s="38">
        <f t="shared" si="386"/>
        <v>4.1260869565217391</v>
      </c>
      <c r="R1793" s="35">
        <f t="shared" si="387"/>
        <v>0</v>
      </c>
      <c r="S1793" s="35">
        <f t="shared" si="388"/>
        <v>0</v>
      </c>
      <c r="T1793" s="139">
        <f t="shared" si="389"/>
        <v>0</v>
      </c>
      <c r="U1793" s="35">
        <f t="shared" si="390"/>
        <v>857003</v>
      </c>
      <c r="V1793" s="39" t="str">
        <f t="shared" si="391"/>
        <v>Order specific</v>
      </c>
      <c r="W1793" s="39" t="str">
        <f t="shared" si="383"/>
        <v>Order specific</v>
      </c>
      <c r="X1793" s="135" t="str">
        <f t="shared" si="384"/>
        <v>A</v>
      </c>
      <c r="Y1793" s="39" t="str">
        <f t="shared" si="392"/>
        <v/>
      </c>
      <c r="Z1793" s="39">
        <f t="shared" si="393"/>
        <v>0</v>
      </c>
    </row>
    <row r="1794" spans="1:26" x14ac:dyDescent="0.25">
      <c r="A1794" s="34" t="s">
        <v>2676</v>
      </c>
      <c r="B1794" s="36" t="s">
        <v>2173</v>
      </c>
      <c r="C1794" s="166" t="s">
        <v>257</v>
      </c>
      <c r="D1794" s="166">
        <v>212</v>
      </c>
      <c r="E1794" s="166" t="s">
        <v>3608</v>
      </c>
      <c r="F1794" s="167" t="s">
        <v>3608</v>
      </c>
      <c r="G1794" s="36" t="s">
        <v>165</v>
      </c>
      <c r="H1794" s="36" t="s">
        <v>235</v>
      </c>
      <c r="I1794" s="186">
        <v>2100</v>
      </c>
      <c r="J1794" s="168">
        <v>372</v>
      </c>
      <c r="K1794" s="133">
        <v>0</v>
      </c>
      <c r="L1794" s="150">
        <v>167.27</v>
      </c>
      <c r="M1794" s="133">
        <v>0</v>
      </c>
      <c r="N1794" s="133">
        <v>0</v>
      </c>
      <c r="O1794" s="130">
        <v>438</v>
      </c>
      <c r="P1794" s="37">
        <f t="shared" si="385"/>
        <v>62224.44</v>
      </c>
      <c r="Q1794" s="38">
        <f t="shared" si="386"/>
        <v>35</v>
      </c>
      <c r="R1794" s="35">
        <f t="shared" si="387"/>
        <v>0</v>
      </c>
      <c r="S1794" s="35">
        <f t="shared" si="388"/>
        <v>0</v>
      </c>
      <c r="T1794" s="139">
        <f t="shared" si="389"/>
        <v>0</v>
      </c>
      <c r="U1794" s="35">
        <f t="shared" si="390"/>
        <v>73264.260000000009</v>
      </c>
      <c r="V1794" s="39" t="str">
        <f t="shared" si="391"/>
        <v>Order specific</v>
      </c>
      <c r="W1794" s="39" t="str">
        <f t="shared" ref="W1794:W1857" si="394">IF(G1794="Order specific",G1794,IF(U1794=0,4,IF(U1794&gt;PERCENTILE(U:U,0.9),1,IF(U1794&gt;PERCENTILE(U:U,0.6),2,3))))</f>
        <v>Order specific</v>
      </c>
      <c r="X1794" s="135" t="str">
        <f t="shared" ref="X1794:X1857" si="395">IF(P1794=0,"D",IF(P1794&gt;PERCENTILE(P:P,0.9),"A",IF(P1794&gt;PERCENTILE(P:P,0.6),"B","C")))</f>
        <v>A</v>
      </c>
      <c r="Y1794" s="39" t="str">
        <f t="shared" si="392"/>
        <v/>
      </c>
      <c r="Z1794" s="39">
        <f t="shared" si="393"/>
        <v>0</v>
      </c>
    </row>
    <row r="1795" spans="1:26" x14ac:dyDescent="0.25">
      <c r="A1795" s="34" t="s">
        <v>2677</v>
      </c>
      <c r="B1795" s="36" t="s">
        <v>543</v>
      </c>
      <c r="C1795" s="166" t="s">
        <v>257</v>
      </c>
      <c r="D1795" s="166">
        <v>202</v>
      </c>
      <c r="E1795" s="166" t="s">
        <v>3608</v>
      </c>
      <c r="F1795" s="167" t="s">
        <v>3608</v>
      </c>
      <c r="G1795" s="36" t="s">
        <v>165</v>
      </c>
      <c r="H1795" s="36" t="s">
        <v>235</v>
      </c>
      <c r="I1795" s="186">
        <v>2100</v>
      </c>
      <c r="J1795" s="168">
        <v>6</v>
      </c>
      <c r="K1795" s="133">
        <v>12</v>
      </c>
      <c r="L1795" s="150">
        <v>1437.68</v>
      </c>
      <c r="M1795" s="133">
        <v>0</v>
      </c>
      <c r="N1795" s="133">
        <v>0</v>
      </c>
      <c r="O1795" s="130">
        <v>954</v>
      </c>
      <c r="P1795" s="37">
        <f t="shared" si="385"/>
        <v>8626.08</v>
      </c>
      <c r="Q1795" s="38">
        <f t="shared" si="386"/>
        <v>142.32704402515725</v>
      </c>
      <c r="R1795" s="35">
        <f t="shared" si="387"/>
        <v>0</v>
      </c>
      <c r="S1795" s="35">
        <f t="shared" si="388"/>
        <v>0</v>
      </c>
      <c r="T1795" s="139">
        <f t="shared" si="389"/>
        <v>17252.16</v>
      </c>
      <c r="U1795" s="35">
        <f t="shared" si="390"/>
        <v>1371546.72</v>
      </c>
      <c r="V1795" s="39" t="str">
        <f t="shared" si="391"/>
        <v>Order specific</v>
      </c>
      <c r="W1795" s="39" t="str">
        <f t="shared" si="394"/>
        <v>Order specific</v>
      </c>
      <c r="X1795" s="135" t="str">
        <f t="shared" si="395"/>
        <v>A</v>
      </c>
      <c r="Y1795" s="39" t="str">
        <f t="shared" si="392"/>
        <v/>
      </c>
      <c r="Z1795" s="39">
        <f t="shared" si="393"/>
        <v>0</v>
      </c>
    </row>
    <row r="1796" spans="1:26" x14ac:dyDescent="0.25">
      <c r="A1796" s="34" t="s">
        <v>3577</v>
      </c>
      <c r="B1796" s="36" t="s">
        <v>559</v>
      </c>
      <c r="C1796" s="166" t="s">
        <v>197</v>
      </c>
      <c r="D1796" s="166">
        <v>202</v>
      </c>
      <c r="E1796" s="166" t="s">
        <v>3608</v>
      </c>
      <c r="F1796" s="167" t="s">
        <v>3608</v>
      </c>
      <c r="G1796" s="36" t="s">
        <v>249</v>
      </c>
      <c r="H1796" s="36" t="s">
        <v>249</v>
      </c>
      <c r="I1796" s="186" t="s">
        <v>197</v>
      </c>
      <c r="J1796" s="168">
        <v>44</v>
      </c>
      <c r="K1796" s="133">
        <v>0</v>
      </c>
      <c r="L1796" s="150">
        <v>3.4</v>
      </c>
      <c r="M1796" s="133">
        <v>0</v>
      </c>
      <c r="N1796" s="133">
        <v>0</v>
      </c>
      <c r="O1796" s="130">
        <v>8</v>
      </c>
      <c r="P1796" s="37">
        <f t="shared" si="385"/>
        <v>149.6</v>
      </c>
      <c r="Q1796" s="38">
        <f t="shared" si="386"/>
        <v>273.75</v>
      </c>
      <c r="R1796" s="35">
        <f t="shared" si="387"/>
        <v>0</v>
      </c>
      <c r="S1796" s="35">
        <f t="shared" si="388"/>
        <v>0</v>
      </c>
      <c r="T1796" s="139">
        <f t="shared" si="389"/>
        <v>0</v>
      </c>
      <c r="U1796" s="35">
        <f t="shared" si="390"/>
        <v>27.2</v>
      </c>
      <c r="V1796" s="39" t="str">
        <f t="shared" si="391"/>
        <v>&gt;90 days</v>
      </c>
      <c r="W1796" s="39">
        <f t="shared" si="394"/>
        <v>3</v>
      </c>
      <c r="X1796" s="135" t="str">
        <f t="shared" si="395"/>
        <v>C</v>
      </c>
      <c r="Y1796" s="39">
        <f t="shared" si="392"/>
        <v>21</v>
      </c>
      <c r="Z1796" s="39">
        <f t="shared" si="393"/>
        <v>91.161731506849321</v>
      </c>
    </row>
    <row r="1797" spans="1:26" x14ac:dyDescent="0.25">
      <c r="A1797" s="34" t="s">
        <v>2678</v>
      </c>
      <c r="B1797" s="36" t="s">
        <v>26</v>
      </c>
      <c r="C1797" s="166" t="s">
        <v>257</v>
      </c>
      <c r="D1797" s="166">
        <v>202</v>
      </c>
      <c r="E1797" s="166" t="s">
        <v>3608</v>
      </c>
      <c r="F1797" s="167" t="s">
        <v>3608</v>
      </c>
      <c r="G1797" s="36" t="s">
        <v>165</v>
      </c>
      <c r="H1797" s="36" t="s">
        <v>235</v>
      </c>
      <c r="I1797" s="186">
        <v>2100</v>
      </c>
      <c r="J1797" s="168">
        <v>2</v>
      </c>
      <c r="K1797" s="133">
        <v>0</v>
      </c>
      <c r="L1797" s="150">
        <v>546.4</v>
      </c>
      <c r="M1797" s="133">
        <v>0</v>
      </c>
      <c r="N1797" s="133">
        <v>0</v>
      </c>
      <c r="O1797" s="130">
        <v>135</v>
      </c>
      <c r="P1797" s="37">
        <f t="shared" si="385"/>
        <v>1092.8</v>
      </c>
      <c r="Q1797" s="38">
        <f t="shared" si="386"/>
        <v>118.96296296296298</v>
      </c>
      <c r="R1797" s="35">
        <f t="shared" si="387"/>
        <v>0</v>
      </c>
      <c r="S1797" s="35">
        <f t="shared" si="388"/>
        <v>0</v>
      </c>
      <c r="T1797" s="139">
        <f t="shared" si="389"/>
        <v>0</v>
      </c>
      <c r="U1797" s="35">
        <f t="shared" si="390"/>
        <v>73764</v>
      </c>
      <c r="V1797" s="39" t="str">
        <f t="shared" si="391"/>
        <v>Order specific</v>
      </c>
      <c r="W1797" s="39" t="str">
        <f t="shared" si="394"/>
        <v>Order specific</v>
      </c>
      <c r="X1797" s="135" t="str">
        <f t="shared" si="395"/>
        <v>B</v>
      </c>
      <c r="Y1797" s="39" t="str">
        <f t="shared" si="392"/>
        <v/>
      </c>
      <c r="Z1797" s="39">
        <f t="shared" si="393"/>
        <v>0</v>
      </c>
    </row>
    <row r="1798" spans="1:26" x14ac:dyDescent="0.25">
      <c r="A1798" s="34" t="s">
        <v>2679</v>
      </c>
      <c r="B1798" s="36" t="s">
        <v>2174</v>
      </c>
      <c r="C1798" s="166" t="s">
        <v>257</v>
      </c>
      <c r="D1798" s="166">
        <v>202</v>
      </c>
      <c r="E1798" s="166" t="s">
        <v>3608</v>
      </c>
      <c r="F1798" s="167" t="s">
        <v>3608</v>
      </c>
      <c r="G1798" s="36" t="s">
        <v>165</v>
      </c>
      <c r="H1798" s="36" t="s">
        <v>235</v>
      </c>
      <c r="I1798" s="186">
        <v>2100</v>
      </c>
      <c r="J1798" s="168">
        <v>3</v>
      </c>
      <c r="K1798" s="133">
        <v>6</v>
      </c>
      <c r="L1798" s="150">
        <v>451.76</v>
      </c>
      <c r="M1798" s="133">
        <v>0</v>
      </c>
      <c r="N1798" s="133">
        <v>0</v>
      </c>
      <c r="O1798" s="130">
        <v>477</v>
      </c>
      <c r="P1798" s="37">
        <f t="shared" si="385"/>
        <v>1355.28</v>
      </c>
      <c r="Q1798" s="38">
        <f t="shared" si="386"/>
        <v>1.5303983228511531</v>
      </c>
      <c r="R1798" s="35">
        <f t="shared" si="387"/>
        <v>0</v>
      </c>
      <c r="S1798" s="35">
        <f t="shared" si="388"/>
        <v>0</v>
      </c>
      <c r="T1798" s="139">
        <f t="shared" si="389"/>
        <v>2710.56</v>
      </c>
      <c r="U1798" s="35">
        <f t="shared" si="390"/>
        <v>215489.52</v>
      </c>
      <c r="V1798" s="39" t="str">
        <f t="shared" si="391"/>
        <v>Order specific</v>
      </c>
      <c r="W1798" s="39" t="str">
        <f t="shared" si="394"/>
        <v>Order specific</v>
      </c>
      <c r="X1798" s="135" t="str">
        <f t="shared" si="395"/>
        <v>B</v>
      </c>
      <c r="Y1798" s="39" t="str">
        <f t="shared" si="392"/>
        <v/>
      </c>
      <c r="Z1798" s="39">
        <f t="shared" si="393"/>
        <v>0</v>
      </c>
    </row>
    <row r="1799" spans="1:26" x14ac:dyDescent="0.25">
      <c r="A1799" s="34" t="s">
        <v>2680</v>
      </c>
      <c r="B1799" s="36" t="s">
        <v>392</v>
      </c>
      <c r="C1799" s="166" t="s">
        <v>197</v>
      </c>
      <c r="D1799" s="166">
        <v>202</v>
      </c>
      <c r="E1799" s="166" t="s">
        <v>3608</v>
      </c>
      <c r="F1799" s="167" t="s">
        <v>3608</v>
      </c>
      <c r="G1799" s="36" t="s">
        <v>249</v>
      </c>
      <c r="H1799" s="36" t="s">
        <v>249</v>
      </c>
      <c r="I1799" s="186" t="s">
        <v>197</v>
      </c>
      <c r="J1799" s="168">
        <v>237</v>
      </c>
      <c r="K1799" s="133">
        <v>0</v>
      </c>
      <c r="L1799" s="150">
        <v>27.73</v>
      </c>
      <c r="M1799" s="133">
        <v>0</v>
      </c>
      <c r="N1799" s="133">
        <v>0</v>
      </c>
      <c r="O1799" s="130">
        <v>10823</v>
      </c>
      <c r="P1799" s="37">
        <f t="shared" si="385"/>
        <v>6572.01</v>
      </c>
      <c r="Q1799" s="38">
        <f t="shared" si="386"/>
        <v>0.10117342696110136</v>
      </c>
      <c r="R1799" s="35">
        <f t="shared" si="387"/>
        <v>0</v>
      </c>
      <c r="S1799" s="35">
        <f t="shared" si="388"/>
        <v>0</v>
      </c>
      <c r="T1799" s="139">
        <f t="shared" si="389"/>
        <v>0</v>
      </c>
      <c r="U1799" s="35">
        <f t="shared" si="390"/>
        <v>300121.78999999998</v>
      </c>
      <c r="V1799" s="39" t="str">
        <f t="shared" si="391"/>
        <v>&lt;15 days</v>
      </c>
      <c r="W1799" s="39">
        <f t="shared" si="394"/>
        <v>1</v>
      </c>
      <c r="X1799" s="135" t="str">
        <f t="shared" si="395"/>
        <v>B</v>
      </c>
      <c r="Y1799" s="39">
        <f t="shared" si="392"/>
        <v>7</v>
      </c>
      <c r="Z1799" s="39">
        <f t="shared" si="393"/>
        <v>0</v>
      </c>
    </row>
    <row r="1800" spans="1:26" x14ac:dyDescent="0.25">
      <c r="A1800" s="34" t="s">
        <v>2681</v>
      </c>
      <c r="B1800" s="36" t="s">
        <v>2171</v>
      </c>
      <c r="C1800" s="166" t="s">
        <v>257</v>
      </c>
      <c r="D1800" s="166">
        <v>202</v>
      </c>
      <c r="E1800" s="166" t="s">
        <v>3608</v>
      </c>
      <c r="F1800" s="167" t="s">
        <v>3608</v>
      </c>
      <c r="G1800" s="36" t="s">
        <v>165</v>
      </c>
      <c r="H1800" s="36" t="s">
        <v>235</v>
      </c>
      <c r="I1800" s="186">
        <v>2100</v>
      </c>
      <c r="J1800" s="168">
        <v>3</v>
      </c>
      <c r="K1800" s="133">
        <v>6</v>
      </c>
      <c r="L1800" s="150">
        <v>1661.41</v>
      </c>
      <c r="M1800" s="133">
        <v>0</v>
      </c>
      <c r="N1800" s="133">
        <v>0</v>
      </c>
      <c r="O1800" s="130">
        <v>666</v>
      </c>
      <c r="P1800" s="37">
        <f t="shared" si="385"/>
        <v>4984.2300000000005</v>
      </c>
      <c r="Q1800" s="38">
        <f t="shared" si="386"/>
        <v>129.88738738738738</v>
      </c>
      <c r="R1800" s="35">
        <f t="shared" si="387"/>
        <v>0</v>
      </c>
      <c r="S1800" s="35">
        <f t="shared" si="388"/>
        <v>0</v>
      </c>
      <c r="T1800" s="139">
        <f t="shared" si="389"/>
        <v>9968.4600000000009</v>
      </c>
      <c r="U1800" s="35">
        <f t="shared" si="390"/>
        <v>1106499.06</v>
      </c>
      <c r="V1800" s="39" t="str">
        <f t="shared" si="391"/>
        <v>Order specific</v>
      </c>
      <c r="W1800" s="39" t="str">
        <f t="shared" si="394"/>
        <v>Order specific</v>
      </c>
      <c r="X1800" s="135" t="str">
        <f t="shared" si="395"/>
        <v>B</v>
      </c>
      <c r="Y1800" s="39" t="str">
        <f t="shared" si="392"/>
        <v/>
      </c>
      <c r="Z1800" s="39">
        <f t="shared" si="393"/>
        <v>0</v>
      </c>
    </row>
    <row r="1801" spans="1:26" x14ac:dyDescent="0.25">
      <c r="A1801" s="34" t="s">
        <v>3578</v>
      </c>
      <c r="B1801" s="36" t="s">
        <v>1375</v>
      </c>
      <c r="C1801" s="166" t="s">
        <v>257</v>
      </c>
      <c r="D1801" s="166">
        <v>202</v>
      </c>
      <c r="E1801" s="166" t="s">
        <v>3608</v>
      </c>
      <c r="F1801" s="167" t="s">
        <v>3608</v>
      </c>
      <c r="G1801" s="36" t="s">
        <v>165</v>
      </c>
      <c r="H1801" s="36" t="s">
        <v>235</v>
      </c>
      <c r="I1801" s="186">
        <v>2100</v>
      </c>
      <c r="J1801" s="168">
        <v>3</v>
      </c>
      <c r="K1801" s="133">
        <v>0</v>
      </c>
      <c r="L1801" s="150">
        <v>1047.0999999999999</v>
      </c>
      <c r="M1801" s="133">
        <v>0</v>
      </c>
      <c r="N1801" s="133">
        <v>0</v>
      </c>
      <c r="O1801" s="130">
        <v>570</v>
      </c>
      <c r="P1801" s="37">
        <f t="shared" si="385"/>
        <v>3141.2999999999997</v>
      </c>
      <c r="Q1801" s="38">
        <f t="shared" si="386"/>
        <v>1.9210526315789473</v>
      </c>
      <c r="R1801" s="35">
        <f t="shared" si="387"/>
        <v>0</v>
      </c>
      <c r="S1801" s="35">
        <f t="shared" si="388"/>
        <v>0</v>
      </c>
      <c r="T1801" s="139">
        <f t="shared" si="389"/>
        <v>0</v>
      </c>
      <c r="U1801" s="35">
        <f t="shared" si="390"/>
        <v>596847</v>
      </c>
      <c r="V1801" s="39" t="str">
        <f t="shared" si="391"/>
        <v>Order specific</v>
      </c>
      <c r="W1801" s="39" t="str">
        <f t="shared" si="394"/>
        <v>Order specific</v>
      </c>
      <c r="X1801" s="135" t="str">
        <f t="shared" si="395"/>
        <v>B</v>
      </c>
      <c r="Y1801" s="39" t="str">
        <f t="shared" si="392"/>
        <v/>
      </c>
      <c r="Z1801" s="39">
        <f t="shared" si="393"/>
        <v>0</v>
      </c>
    </row>
    <row r="1802" spans="1:26" x14ac:dyDescent="0.25">
      <c r="A1802" s="34" t="s">
        <v>2682</v>
      </c>
      <c r="B1802" s="36" t="s">
        <v>2175</v>
      </c>
      <c r="C1802" s="166" t="s">
        <v>197</v>
      </c>
      <c r="D1802" s="166">
        <v>202</v>
      </c>
      <c r="E1802" s="166" t="s">
        <v>3608</v>
      </c>
      <c r="F1802" s="167" t="s">
        <v>3608</v>
      </c>
      <c r="G1802" s="36" t="s">
        <v>249</v>
      </c>
      <c r="H1802" s="36" t="s">
        <v>249</v>
      </c>
      <c r="I1802" s="186" t="s">
        <v>197</v>
      </c>
      <c r="J1802" s="168">
        <v>6</v>
      </c>
      <c r="K1802" s="133">
        <v>0</v>
      </c>
      <c r="L1802" s="150">
        <v>52.98</v>
      </c>
      <c r="M1802" s="133">
        <v>0</v>
      </c>
      <c r="N1802" s="133">
        <v>0</v>
      </c>
      <c r="O1802" s="130">
        <v>954</v>
      </c>
      <c r="P1802" s="37">
        <f t="shared" si="385"/>
        <v>317.88</v>
      </c>
      <c r="Q1802" s="38">
        <f t="shared" si="386"/>
        <v>1.1477987421383649</v>
      </c>
      <c r="R1802" s="35">
        <f t="shared" si="387"/>
        <v>0</v>
      </c>
      <c r="S1802" s="35">
        <f t="shared" si="388"/>
        <v>0</v>
      </c>
      <c r="T1802" s="139">
        <f t="shared" si="389"/>
        <v>0</v>
      </c>
      <c r="U1802" s="35">
        <f t="shared" si="390"/>
        <v>50542.92</v>
      </c>
      <c r="V1802" s="39" t="str">
        <f t="shared" si="391"/>
        <v>&lt;15 days</v>
      </c>
      <c r="W1802" s="39">
        <f t="shared" si="394"/>
        <v>2</v>
      </c>
      <c r="X1802" s="135" t="str">
        <f t="shared" si="395"/>
        <v>C</v>
      </c>
      <c r="Y1802" s="39">
        <f t="shared" si="392"/>
        <v>14</v>
      </c>
      <c r="Z1802" s="39">
        <f t="shared" si="393"/>
        <v>0</v>
      </c>
    </row>
    <row r="1803" spans="1:26" x14ac:dyDescent="0.25">
      <c r="A1803" s="34" t="s">
        <v>3579</v>
      </c>
      <c r="B1803" s="36" t="s">
        <v>2176</v>
      </c>
      <c r="C1803" s="166" t="s">
        <v>257</v>
      </c>
      <c r="D1803" s="166">
        <v>202</v>
      </c>
      <c r="E1803" s="166" t="s">
        <v>3608</v>
      </c>
      <c r="F1803" s="167" t="s">
        <v>3608</v>
      </c>
      <c r="G1803" s="36" t="s">
        <v>165</v>
      </c>
      <c r="H1803" s="36" t="s">
        <v>235</v>
      </c>
      <c r="I1803" s="186">
        <v>2100</v>
      </c>
      <c r="J1803" s="168">
        <v>7</v>
      </c>
      <c r="K1803" s="133">
        <v>0</v>
      </c>
      <c r="L1803" s="150">
        <v>257</v>
      </c>
      <c r="M1803" s="133">
        <v>0</v>
      </c>
      <c r="N1803" s="133">
        <v>0</v>
      </c>
      <c r="O1803" s="130">
        <v>111</v>
      </c>
      <c r="P1803" s="37">
        <f t="shared" si="385"/>
        <v>1799</v>
      </c>
      <c r="Q1803" s="38">
        <f t="shared" si="386"/>
        <v>19.72972972972973</v>
      </c>
      <c r="R1803" s="35">
        <f t="shared" si="387"/>
        <v>0</v>
      </c>
      <c r="S1803" s="35">
        <f t="shared" si="388"/>
        <v>0</v>
      </c>
      <c r="T1803" s="139">
        <f t="shared" si="389"/>
        <v>0</v>
      </c>
      <c r="U1803" s="35">
        <f t="shared" si="390"/>
        <v>28527</v>
      </c>
      <c r="V1803" s="39" t="str">
        <f t="shared" si="391"/>
        <v>Order specific</v>
      </c>
      <c r="W1803" s="39" t="str">
        <f t="shared" si="394"/>
        <v>Order specific</v>
      </c>
      <c r="X1803" s="135" t="str">
        <f t="shared" si="395"/>
        <v>B</v>
      </c>
      <c r="Y1803" s="39" t="str">
        <f t="shared" si="392"/>
        <v/>
      </c>
      <c r="Z1803" s="39">
        <f t="shared" si="393"/>
        <v>0</v>
      </c>
    </row>
    <row r="1804" spans="1:26" x14ac:dyDescent="0.25">
      <c r="A1804" s="34" t="s">
        <v>3580</v>
      </c>
      <c r="B1804" s="36" t="s">
        <v>2176</v>
      </c>
      <c r="C1804" s="166" t="s">
        <v>257</v>
      </c>
      <c r="D1804" s="166">
        <v>202</v>
      </c>
      <c r="E1804" s="166" t="s">
        <v>3608</v>
      </c>
      <c r="F1804" s="167" t="s">
        <v>3608</v>
      </c>
      <c r="G1804" s="36" t="s">
        <v>165</v>
      </c>
      <c r="H1804" s="36" t="s">
        <v>235</v>
      </c>
      <c r="I1804" s="186">
        <v>2100</v>
      </c>
      <c r="J1804" s="168">
        <v>14</v>
      </c>
      <c r="K1804" s="133">
        <v>0</v>
      </c>
      <c r="L1804" s="150">
        <v>256</v>
      </c>
      <c r="M1804" s="133">
        <v>0</v>
      </c>
      <c r="N1804" s="133">
        <v>0</v>
      </c>
      <c r="O1804" s="130">
        <v>80</v>
      </c>
      <c r="P1804" s="37">
        <f t="shared" si="385"/>
        <v>3584</v>
      </c>
      <c r="Q1804" s="38">
        <f t="shared" si="386"/>
        <v>31.937499999999996</v>
      </c>
      <c r="R1804" s="35">
        <f t="shared" si="387"/>
        <v>0</v>
      </c>
      <c r="S1804" s="35">
        <f t="shared" si="388"/>
        <v>0</v>
      </c>
      <c r="T1804" s="139">
        <f t="shared" si="389"/>
        <v>0</v>
      </c>
      <c r="U1804" s="35">
        <f t="shared" si="390"/>
        <v>20480</v>
      </c>
      <c r="V1804" s="39" t="str">
        <f t="shared" si="391"/>
        <v>Order specific</v>
      </c>
      <c r="W1804" s="39" t="str">
        <f t="shared" si="394"/>
        <v>Order specific</v>
      </c>
      <c r="X1804" s="135" t="str">
        <f t="shared" si="395"/>
        <v>B</v>
      </c>
      <c r="Y1804" s="39" t="str">
        <f t="shared" si="392"/>
        <v/>
      </c>
      <c r="Z1804" s="39">
        <f t="shared" si="393"/>
        <v>0</v>
      </c>
    </row>
    <row r="1805" spans="1:26" x14ac:dyDescent="0.25">
      <c r="A1805" s="34" t="s">
        <v>2683</v>
      </c>
      <c r="B1805" s="36" t="s">
        <v>1303</v>
      </c>
      <c r="C1805" s="166" t="s">
        <v>243</v>
      </c>
      <c r="D1805" s="166">
        <v>202</v>
      </c>
      <c r="E1805" s="166" t="s">
        <v>3608</v>
      </c>
      <c r="F1805" s="167" t="s">
        <v>3608</v>
      </c>
      <c r="G1805" s="36" t="s">
        <v>244</v>
      </c>
      <c r="H1805" s="36" t="s">
        <v>2370</v>
      </c>
      <c r="I1805" s="186">
        <v>2600</v>
      </c>
      <c r="J1805" s="168">
        <v>191</v>
      </c>
      <c r="K1805" s="133">
        <v>300</v>
      </c>
      <c r="L1805" s="150">
        <v>8.2200000000000006</v>
      </c>
      <c r="M1805" s="133">
        <v>0</v>
      </c>
      <c r="N1805" s="133">
        <v>100</v>
      </c>
      <c r="O1805" s="130">
        <v>3760</v>
      </c>
      <c r="P1805" s="37">
        <f t="shared" si="385"/>
        <v>1570.0200000000002</v>
      </c>
      <c r="Q1805" s="38">
        <f t="shared" si="386"/>
        <v>1.3590425531914894</v>
      </c>
      <c r="R1805" s="35">
        <f t="shared" si="387"/>
        <v>0</v>
      </c>
      <c r="S1805" s="35">
        <f t="shared" si="388"/>
        <v>411.00000000000006</v>
      </c>
      <c r="T1805" s="139">
        <f t="shared" si="389"/>
        <v>2466</v>
      </c>
      <c r="U1805" s="35">
        <f t="shared" si="390"/>
        <v>30907.200000000001</v>
      </c>
      <c r="V1805" s="39" t="str">
        <f t="shared" si="391"/>
        <v>&lt;15 days</v>
      </c>
      <c r="W1805" s="39">
        <f t="shared" si="394"/>
        <v>2</v>
      </c>
      <c r="X1805" s="135" t="str">
        <f t="shared" si="395"/>
        <v>B</v>
      </c>
      <c r="Y1805" s="39">
        <f t="shared" si="392"/>
        <v>14</v>
      </c>
      <c r="Z1805" s="39">
        <f t="shared" si="393"/>
        <v>0</v>
      </c>
    </row>
    <row r="1806" spans="1:26" x14ac:dyDescent="0.25">
      <c r="A1806" s="34" t="s">
        <v>2684</v>
      </c>
      <c r="B1806" s="36" t="s">
        <v>2177</v>
      </c>
      <c r="C1806" s="166" t="s">
        <v>243</v>
      </c>
      <c r="D1806" s="166">
        <v>202</v>
      </c>
      <c r="E1806" s="166" t="s">
        <v>3608</v>
      </c>
      <c r="F1806" s="167" t="s">
        <v>3608</v>
      </c>
      <c r="G1806" s="36" t="s">
        <v>244</v>
      </c>
      <c r="H1806" s="36" t="s">
        <v>2370</v>
      </c>
      <c r="I1806" s="186">
        <v>2600</v>
      </c>
      <c r="J1806" s="168">
        <v>420</v>
      </c>
      <c r="K1806" s="133">
        <v>300</v>
      </c>
      <c r="L1806" s="150">
        <v>4.09</v>
      </c>
      <c r="M1806" s="133">
        <v>0</v>
      </c>
      <c r="N1806" s="133">
        <v>150</v>
      </c>
      <c r="O1806" s="130">
        <v>3387</v>
      </c>
      <c r="P1806" s="37">
        <f t="shared" si="385"/>
        <v>1717.8</v>
      </c>
      <c r="Q1806" s="38">
        <f t="shared" si="386"/>
        <v>20.583111898435195</v>
      </c>
      <c r="R1806" s="35">
        <f t="shared" si="387"/>
        <v>0</v>
      </c>
      <c r="S1806" s="35">
        <f t="shared" si="388"/>
        <v>306.75</v>
      </c>
      <c r="T1806" s="139">
        <f t="shared" si="389"/>
        <v>1227</v>
      </c>
      <c r="U1806" s="35">
        <f t="shared" si="390"/>
        <v>13852.83</v>
      </c>
      <c r="V1806" s="39" t="str">
        <f t="shared" si="391"/>
        <v>&lt;30 days</v>
      </c>
      <c r="W1806" s="39">
        <f t="shared" si="394"/>
        <v>2</v>
      </c>
      <c r="X1806" s="135" t="str">
        <f t="shared" si="395"/>
        <v>B</v>
      </c>
      <c r="Y1806" s="39">
        <f t="shared" si="392"/>
        <v>14</v>
      </c>
      <c r="Z1806" s="39">
        <f t="shared" si="393"/>
        <v>362.60746117765183</v>
      </c>
    </row>
    <row r="1807" spans="1:26" x14ac:dyDescent="0.25">
      <c r="A1807" s="34" t="s">
        <v>2685</v>
      </c>
      <c r="B1807" s="36" t="s">
        <v>2178</v>
      </c>
      <c r="C1807" s="166" t="s">
        <v>333</v>
      </c>
      <c r="D1807" s="166">
        <v>213</v>
      </c>
      <c r="E1807" s="166" t="s">
        <v>3608</v>
      </c>
      <c r="F1807" s="167" t="s">
        <v>3608</v>
      </c>
      <c r="G1807" s="36" t="s">
        <v>165</v>
      </c>
      <c r="H1807" s="36" t="s">
        <v>235</v>
      </c>
      <c r="I1807" s="186">
        <v>2100</v>
      </c>
      <c r="J1807" s="168">
        <v>103</v>
      </c>
      <c r="K1807" s="133">
        <v>660</v>
      </c>
      <c r="L1807" s="150">
        <v>835.95</v>
      </c>
      <c r="M1807" s="133">
        <v>90</v>
      </c>
      <c r="N1807" s="133">
        <v>0</v>
      </c>
      <c r="O1807" s="130">
        <v>1624</v>
      </c>
      <c r="P1807" s="37">
        <f t="shared" si="385"/>
        <v>86102.85</v>
      </c>
      <c r="Q1807" s="38">
        <f t="shared" si="386"/>
        <v>94.396551724137936</v>
      </c>
      <c r="R1807" s="35">
        <f t="shared" si="387"/>
        <v>75235.5</v>
      </c>
      <c r="S1807" s="35">
        <f t="shared" si="388"/>
        <v>0</v>
      </c>
      <c r="T1807" s="139">
        <f t="shared" si="389"/>
        <v>551727</v>
      </c>
      <c r="U1807" s="35">
        <f t="shared" si="390"/>
        <v>1357582.8</v>
      </c>
      <c r="V1807" s="39" t="str">
        <f t="shared" si="391"/>
        <v>Order specific</v>
      </c>
      <c r="W1807" s="39" t="str">
        <f t="shared" si="394"/>
        <v>Order specific</v>
      </c>
      <c r="X1807" s="135" t="str">
        <f t="shared" si="395"/>
        <v>A</v>
      </c>
      <c r="Y1807" s="39" t="str">
        <f t="shared" si="392"/>
        <v/>
      </c>
      <c r="Z1807" s="39">
        <f t="shared" si="393"/>
        <v>0</v>
      </c>
    </row>
    <row r="1808" spans="1:26" x14ac:dyDescent="0.25">
      <c r="A1808" s="34" t="s">
        <v>2179</v>
      </c>
      <c r="B1808" s="36" t="s">
        <v>2180</v>
      </c>
      <c r="C1808" s="166" t="s">
        <v>914</v>
      </c>
      <c r="D1808" s="166">
        <v>105</v>
      </c>
      <c r="E1808" s="165" t="s">
        <v>3599</v>
      </c>
      <c r="F1808" s="167" t="s">
        <v>3599</v>
      </c>
      <c r="G1808" s="36" t="s">
        <v>165</v>
      </c>
      <c r="H1808" s="36" t="s">
        <v>235</v>
      </c>
      <c r="I1808" s="186">
        <v>2100</v>
      </c>
      <c r="J1808" s="168">
        <v>5</v>
      </c>
      <c r="K1808" s="133">
        <v>0</v>
      </c>
      <c r="L1808" s="150">
        <v>49835.9</v>
      </c>
      <c r="M1808" s="133">
        <v>0</v>
      </c>
      <c r="N1808" s="133">
        <v>0</v>
      </c>
      <c r="O1808" s="130">
        <v>5</v>
      </c>
      <c r="P1808" s="37">
        <f t="shared" si="385"/>
        <v>249179.5</v>
      </c>
      <c r="Q1808" s="38">
        <f t="shared" si="386"/>
        <v>7519.0000000000009</v>
      </c>
      <c r="R1808" s="35">
        <f t="shared" si="387"/>
        <v>0</v>
      </c>
      <c r="S1808" s="35">
        <f t="shared" si="388"/>
        <v>0</v>
      </c>
      <c r="T1808" s="139">
        <f t="shared" si="389"/>
        <v>0</v>
      </c>
      <c r="U1808" s="35">
        <f t="shared" si="390"/>
        <v>249179.5</v>
      </c>
      <c r="V1808" s="39" t="str">
        <f t="shared" si="391"/>
        <v>Order specific</v>
      </c>
      <c r="W1808" s="39" t="str">
        <f t="shared" si="394"/>
        <v>Order specific</v>
      </c>
      <c r="X1808" s="135" t="str">
        <f t="shared" si="395"/>
        <v>A</v>
      </c>
      <c r="Y1808" s="39" t="str">
        <f t="shared" si="392"/>
        <v/>
      </c>
      <c r="Z1808" s="39">
        <f t="shared" si="393"/>
        <v>0</v>
      </c>
    </row>
    <row r="1809" spans="1:26" x14ac:dyDescent="0.25">
      <c r="A1809" s="34" t="s">
        <v>2181</v>
      </c>
      <c r="B1809" s="36" t="s">
        <v>2182</v>
      </c>
      <c r="C1809" s="165" t="s">
        <v>2183</v>
      </c>
      <c r="D1809" s="166">
        <v>213</v>
      </c>
      <c r="E1809" s="165" t="s">
        <v>3608</v>
      </c>
      <c r="F1809" s="167" t="s">
        <v>3608</v>
      </c>
      <c r="G1809" s="36" t="s">
        <v>165</v>
      </c>
      <c r="H1809" s="36" t="s">
        <v>165</v>
      </c>
      <c r="I1809" s="186">
        <v>2100</v>
      </c>
      <c r="J1809" s="168">
        <v>15</v>
      </c>
      <c r="K1809" s="133">
        <v>0</v>
      </c>
      <c r="L1809" s="150">
        <v>48438.17</v>
      </c>
      <c r="M1809" s="133">
        <v>0</v>
      </c>
      <c r="N1809" s="133">
        <v>0</v>
      </c>
      <c r="O1809" s="130">
        <v>0</v>
      </c>
      <c r="P1809" s="37">
        <f t="shared" si="385"/>
        <v>726572.54999999993</v>
      </c>
      <c r="Q1809" s="38" t="str">
        <f t="shared" si="386"/>
        <v/>
      </c>
      <c r="R1809" s="35">
        <f t="shared" si="387"/>
        <v>0</v>
      </c>
      <c r="S1809" s="35">
        <f t="shared" si="388"/>
        <v>0</v>
      </c>
      <c r="T1809" s="139">
        <f t="shared" si="389"/>
        <v>0</v>
      </c>
      <c r="U1809" s="35">
        <f t="shared" si="390"/>
        <v>0</v>
      </c>
      <c r="V1809" s="39" t="str">
        <f t="shared" si="391"/>
        <v>Order specific</v>
      </c>
      <c r="W1809" s="39" t="str">
        <f t="shared" si="394"/>
        <v>Order specific</v>
      </c>
      <c r="X1809" s="135" t="str">
        <f t="shared" si="395"/>
        <v>A</v>
      </c>
      <c r="Y1809" s="39" t="str">
        <f t="shared" si="392"/>
        <v/>
      </c>
      <c r="Z1809" s="39">
        <f t="shared" si="393"/>
        <v>0</v>
      </c>
    </row>
    <row r="1810" spans="1:26" x14ac:dyDescent="0.25">
      <c r="A1810" s="34" t="s">
        <v>2184</v>
      </c>
      <c r="B1810" s="36" t="s">
        <v>236</v>
      </c>
      <c r="C1810" s="166" t="s">
        <v>1306</v>
      </c>
      <c r="D1810" s="166">
        <v>105</v>
      </c>
      <c r="E1810" s="166" t="s">
        <v>3608</v>
      </c>
      <c r="F1810" s="167" t="s">
        <v>3608</v>
      </c>
      <c r="G1810" s="36" t="s">
        <v>165</v>
      </c>
      <c r="H1810" s="36" t="s">
        <v>235</v>
      </c>
      <c r="I1810" s="186">
        <v>2100</v>
      </c>
      <c r="J1810" s="168">
        <v>11</v>
      </c>
      <c r="K1810" s="133">
        <v>0</v>
      </c>
      <c r="L1810" s="150">
        <v>0</v>
      </c>
      <c r="M1810" s="133">
        <v>0</v>
      </c>
      <c r="N1810" s="133">
        <v>0</v>
      </c>
      <c r="O1810" s="130">
        <v>11</v>
      </c>
      <c r="P1810" s="37">
        <f t="shared" si="385"/>
        <v>0</v>
      </c>
      <c r="Q1810" s="38">
        <f t="shared" si="386"/>
        <v>497.72727272727269</v>
      </c>
      <c r="R1810" s="35">
        <f t="shared" si="387"/>
        <v>0</v>
      </c>
      <c r="S1810" s="35">
        <f t="shared" si="388"/>
        <v>0</v>
      </c>
      <c r="T1810" s="139">
        <f t="shared" si="389"/>
        <v>0</v>
      </c>
      <c r="U1810" s="35">
        <f t="shared" si="390"/>
        <v>0</v>
      </c>
      <c r="V1810" s="39" t="str">
        <f t="shared" si="391"/>
        <v>Order specific</v>
      </c>
      <c r="W1810" s="39" t="str">
        <f t="shared" si="394"/>
        <v>Order specific</v>
      </c>
      <c r="X1810" s="135" t="str">
        <f t="shared" si="395"/>
        <v>D</v>
      </c>
      <c r="Y1810" s="39" t="str">
        <f t="shared" si="392"/>
        <v/>
      </c>
      <c r="Z1810" s="39">
        <f t="shared" si="393"/>
        <v>0</v>
      </c>
    </row>
    <row r="1811" spans="1:26" x14ac:dyDescent="0.25">
      <c r="A1811" s="34" t="s">
        <v>2185</v>
      </c>
      <c r="B1811" s="36" t="s">
        <v>2186</v>
      </c>
      <c r="C1811" s="165" t="s">
        <v>2187</v>
      </c>
      <c r="D1811" s="166">
        <v>213</v>
      </c>
      <c r="E1811" s="165" t="s">
        <v>3608</v>
      </c>
      <c r="F1811" s="167" t="s">
        <v>3608</v>
      </c>
      <c r="G1811" s="36" t="s">
        <v>165</v>
      </c>
      <c r="H1811" s="36" t="s">
        <v>165</v>
      </c>
      <c r="I1811" s="186">
        <v>2100</v>
      </c>
      <c r="J1811" s="168">
        <v>3</v>
      </c>
      <c r="K1811" s="133">
        <v>0</v>
      </c>
      <c r="L1811" s="150">
        <v>257.76</v>
      </c>
      <c r="M1811" s="133">
        <v>0</v>
      </c>
      <c r="N1811" s="133">
        <v>0</v>
      </c>
      <c r="O1811" s="130">
        <v>0</v>
      </c>
      <c r="P1811" s="37">
        <f t="shared" si="385"/>
        <v>773.28</v>
      </c>
      <c r="Q1811" s="38" t="str">
        <f t="shared" si="386"/>
        <v/>
      </c>
      <c r="R1811" s="35">
        <f t="shared" si="387"/>
        <v>0</v>
      </c>
      <c r="S1811" s="35">
        <f t="shared" si="388"/>
        <v>0</v>
      </c>
      <c r="T1811" s="139">
        <f t="shared" si="389"/>
        <v>0</v>
      </c>
      <c r="U1811" s="35">
        <f t="shared" si="390"/>
        <v>0</v>
      </c>
      <c r="V1811" s="39" t="str">
        <f t="shared" si="391"/>
        <v>Order specific</v>
      </c>
      <c r="W1811" s="39" t="str">
        <f t="shared" si="394"/>
        <v>Order specific</v>
      </c>
      <c r="X1811" s="135" t="str">
        <f t="shared" si="395"/>
        <v>C</v>
      </c>
      <c r="Y1811" s="39" t="str">
        <f t="shared" si="392"/>
        <v/>
      </c>
      <c r="Z1811" s="39">
        <f t="shared" si="393"/>
        <v>0</v>
      </c>
    </row>
    <row r="1812" spans="1:26" x14ac:dyDescent="0.25">
      <c r="A1812" s="34" t="s">
        <v>3581</v>
      </c>
      <c r="B1812" s="36" t="s">
        <v>2188</v>
      </c>
      <c r="C1812" s="166" t="s">
        <v>419</v>
      </c>
      <c r="D1812" s="166">
        <v>202</v>
      </c>
      <c r="E1812" s="166" t="s">
        <v>3608</v>
      </c>
      <c r="F1812" s="167" t="s">
        <v>3608</v>
      </c>
      <c r="G1812" s="36" t="s">
        <v>165</v>
      </c>
      <c r="H1812" s="36" t="s">
        <v>235</v>
      </c>
      <c r="I1812" s="186">
        <v>2100</v>
      </c>
      <c r="J1812" s="168">
        <v>11</v>
      </c>
      <c r="K1812" s="133">
        <v>0</v>
      </c>
      <c r="L1812" s="150">
        <v>2.52</v>
      </c>
      <c r="M1812" s="133">
        <v>0</v>
      </c>
      <c r="N1812" s="133">
        <v>0</v>
      </c>
      <c r="O1812" s="130">
        <v>258</v>
      </c>
      <c r="P1812" s="37">
        <f t="shared" si="385"/>
        <v>27.72</v>
      </c>
      <c r="Q1812" s="38">
        <f t="shared" si="386"/>
        <v>4.2441860465116275</v>
      </c>
      <c r="R1812" s="35">
        <f t="shared" si="387"/>
        <v>0</v>
      </c>
      <c r="S1812" s="35">
        <f t="shared" si="388"/>
        <v>0</v>
      </c>
      <c r="T1812" s="139">
        <f t="shared" si="389"/>
        <v>0</v>
      </c>
      <c r="U1812" s="35">
        <f t="shared" si="390"/>
        <v>650.16</v>
      </c>
      <c r="V1812" s="39" t="str">
        <f t="shared" si="391"/>
        <v>Order specific</v>
      </c>
      <c r="W1812" s="39" t="str">
        <f t="shared" si="394"/>
        <v>Order specific</v>
      </c>
      <c r="X1812" s="135" t="str">
        <f t="shared" si="395"/>
        <v>C</v>
      </c>
      <c r="Y1812" s="39" t="str">
        <f t="shared" si="392"/>
        <v/>
      </c>
      <c r="Z1812" s="39">
        <f t="shared" si="393"/>
        <v>0</v>
      </c>
    </row>
    <row r="1813" spans="1:26" x14ac:dyDescent="0.25">
      <c r="A1813" s="34" t="s">
        <v>2686</v>
      </c>
      <c r="B1813" s="36" t="s">
        <v>2189</v>
      </c>
      <c r="C1813" s="166" t="s">
        <v>1058</v>
      </c>
      <c r="D1813" s="166">
        <v>212</v>
      </c>
      <c r="E1813" s="165" t="s">
        <v>3599</v>
      </c>
      <c r="F1813" s="167" t="s">
        <v>3599</v>
      </c>
      <c r="G1813" s="36" t="s">
        <v>165</v>
      </c>
      <c r="H1813" s="36" t="s">
        <v>235</v>
      </c>
      <c r="I1813" s="186">
        <v>2100</v>
      </c>
      <c r="J1813" s="168">
        <v>29</v>
      </c>
      <c r="K1813" s="133">
        <v>0</v>
      </c>
      <c r="L1813" s="150">
        <v>505</v>
      </c>
      <c r="M1813" s="133">
        <v>0</v>
      </c>
      <c r="N1813" s="133">
        <v>0</v>
      </c>
      <c r="O1813" s="130">
        <v>162</v>
      </c>
      <c r="P1813" s="37">
        <f t="shared" si="385"/>
        <v>14645</v>
      </c>
      <c r="Q1813" s="38">
        <f t="shared" si="386"/>
        <v>24.783950617283949</v>
      </c>
      <c r="R1813" s="35">
        <f t="shared" si="387"/>
        <v>0</v>
      </c>
      <c r="S1813" s="35">
        <f t="shared" si="388"/>
        <v>0</v>
      </c>
      <c r="T1813" s="139">
        <f t="shared" si="389"/>
        <v>0</v>
      </c>
      <c r="U1813" s="35">
        <f t="shared" si="390"/>
        <v>81810</v>
      </c>
      <c r="V1813" s="39" t="str">
        <f t="shared" si="391"/>
        <v>Order specific</v>
      </c>
      <c r="W1813" s="39" t="str">
        <f t="shared" si="394"/>
        <v>Order specific</v>
      </c>
      <c r="X1813" s="135" t="str">
        <f t="shared" si="395"/>
        <v>A</v>
      </c>
      <c r="Y1813" s="39" t="str">
        <f t="shared" si="392"/>
        <v/>
      </c>
      <c r="Z1813" s="39">
        <f t="shared" si="393"/>
        <v>0</v>
      </c>
    </row>
    <row r="1814" spans="1:26" x14ac:dyDescent="0.25">
      <c r="A1814" s="34" t="s">
        <v>2687</v>
      </c>
      <c r="B1814" s="36" t="s">
        <v>2190</v>
      </c>
      <c r="C1814" s="166" t="s">
        <v>1058</v>
      </c>
      <c r="D1814" s="166">
        <v>212</v>
      </c>
      <c r="E1814" s="165" t="s">
        <v>3599</v>
      </c>
      <c r="F1814" s="167" t="s">
        <v>3599</v>
      </c>
      <c r="G1814" s="36" t="s">
        <v>165</v>
      </c>
      <c r="H1814" s="36" t="s">
        <v>235</v>
      </c>
      <c r="I1814" s="186">
        <v>2100</v>
      </c>
      <c r="J1814" s="168">
        <v>1</v>
      </c>
      <c r="K1814" s="133">
        <v>0</v>
      </c>
      <c r="L1814" s="150">
        <v>515</v>
      </c>
      <c r="M1814" s="133">
        <v>0</v>
      </c>
      <c r="N1814" s="133">
        <v>0</v>
      </c>
      <c r="O1814" s="130">
        <v>1</v>
      </c>
      <c r="P1814" s="37">
        <f t="shared" si="385"/>
        <v>515</v>
      </c>
      <c r="Q1814" s="38">
        <f t="shared" si="386"/>
        <v>10585</v>
      </c>
      <c r="R1814" s="35">
        <f t="shared" si="387"/>
        <v>0</v>
      </c>
      <c r="S1814" s="35">
        <f t="shared" si="388"/>
        <v>0</v>
      </c>
      <c r="T1814" s="139">
        <f t="shared" si="389"/>
        <v>0</v>
      </c>
      <c r="U1814" s="35">
        <f t="shared" si="390"/>
        <v>515</v>
      </c>
      <c r="V1814" s="39" t="str">
        <f t="shared" si="391"/>
        <v>Order specific</v>
      </c>
      <c r="W1814" s="39" t="str">
        <f t="shared" si="394"/>
        <v>Order specific</v>
      </c>
      <c r="X1814" s="135" t="str">
        <f t="shared" si="395"/>
        <v>C</v>
      </c>
      <c r="Y1814" s="39" t="str">
        <f t="shared" si="392"/>
        <v/>
      </c>
      <c r="Z1814" s="39">
        <f t="shared" si="393"/>
        <v>0</v>
      </c>
    </row>
    <row r="1815" spans="1:26" x14ac:dyDescent="0.25">
      <c r="A1815" s="34" t="s">
        <v>2688</v>
      </c>
      <c r="B1815" s="36" t="s">
        <v>2191</v>
      </c>
      <c r="C1815" s="166" t="s">
        <v>1058</v>
      </c>
      <c r="D1815" s="166">
        <v>212</v>
      </c>
      <c r="E1815" s="165" t="s">
        <v>3599</v>
      </c>
      <c r="F1815" s="167" t="s">
        <v>3599</v>
      </c>
      <c r="G1815" s="36" t="s">
        <v>165</v>
      </c>
      <c r="H1815" s="36" t="s">
        <v>235</v>
      </c>
      <c r="I1815" s="186">
        <v>2100</v>
      </c>
      <c r="J1815" s="168">
        <v>2</v>
      </c>
      <c r="K1815" s="133">
        <v>0</v>
      </c>
      <c r="L1815" s="150">
        <v>515</v>
      </c>
      <c r="M1815" s="133">
        <v>0</v>
      </c>
      <c r="N1815" s="133">
        <v>0</v>
      </c>
      <c r="O1815" s="130">
        <v>10</v>
      </c>
      <c r="P1815" s="37">
        <f t="shared" si="385"/>
        <v>1030</v>
      </c>
      <c r="Q1815" s="38">
        <f t="shared" si="386"/>
        <v>36.5</v>
      </c>
      <c r="R1815" s="35">
        <f t="shared" si="387"/>
        <v>0</v>
      </c>
      <c r="S1815" s="35">
        <f t="shared" si="388"/>
        <v>0</v>
      </c>
      <c r="T1815" s="139">
        <f t="shared" si="389"/>
        <v>0</v>
      </c>
      <c r="U1815" s="35">
        <f t="shared" si="390"/>
        <v>5150</v>
      </c>
      <c r="V1815" s="39" t="str">
        <f t="shared" si="391"/>
        <v>Order specific</v>
      </c>
      <c r="W1815" s="39" t="str">
        <f t="shared" si="394"/>
        <v>Order specific</v>
      </c>
      <c r="X1815" s="135" t="str">
        <f t="shared" si="395"/>
        <v>B</v>
      </c>
      <c r="Y1815" s="39" t="str">
        <f t="shared" si="392"/>
        <v/>
      </c>
      <c r="Z1815" s="39">
        <f t="shared" si="393"/>
        <v>0</v>
      </c>
    </row>
    <row r="1816" spans="1:26" x14ac:dyDescent="0.25">
      <c r="A1816" s="34" t="s">
        <v>2686</v>
      </c>
      <c r="B1816" s="36" t="s">
        <v>2192</v>
      </c>
      <c r="C1816" s="166" t="s">
        <v>1058</v>
      </c>
      <c r="D1816" s="166">
        <v>212</v>
      </c>
      <c r="E1816" s="165" t="s">
        <v>3599</v>
      </c>
      <c r="F1816" s="167" t="s">
        <v>3599</v>
      </c>
      <c r="G1816" s="36" t="s">
        <v>165</v>
      </c>
      <c r="H1816" s="36" t="s">
        <v>235</v>
      </c>
      <c r="I1816" s="186">
        <v>2100</v>
      </c>
      <c r="J1816" s="168">
        <v>2</v>
      </c>
      <c r="K1816" s="133">
        <v>0</v>
      </c>
      <c r="L1816" s="150">
        <v>580.75</v>
      </c>
      <c r="M1816" s="133">
        <v>0</v>
      </c>
      <c r="N1816" s="133">
        <v>0</v>
      </c>
      <c r="O1816" s="130">
        <v>0</v>
      </c>
      <c r="P1816" s="37">
        <f t="shared" si="385"/>
        <v>1161.5</v>
      </c>
      <c r="Q1816" s="38" t="str">
        <f t="shared" si="386"/>
        <v/>
      </c>
      <c r="R1816" s="35">
        <f t="shared" si="387"/>
        <v>0</v>
      </c>
      <c r="S1816" s="35">
        <f t="shared" si="388"/>
        <v>0</v>
      </c>
      <c r="T1816" s="139">
        <f t="shared" si="389"/>
        <v>0</v>
      </c>
      <c r="U1816" s="35">
        <f t="shared" si="390"/>
        <v>0</v>
      </c>
      <c r="V1816" s="39" t="str">
        <f t="shared" si="391"/>
        <v>Order specific</v>
      </c>
      <c r="W1816" s="39" t="str">
        <f t="shared" si="394"/>
        <v>Order specific</v>
      </c>
      <c r="X1816" s="135" t="str">
        <f t="shared" si="395"/>
        <v>B</v>
      </c>
      <c r="Y1816" s="39" t="str">
        <f t="shared" si="392"/>
        <v/>
      </c>
      <c r="Z1816" s="39">
        <f t="shared" si="393"/>
        <v>0</v>
      </c>
    </row>
    <row r="1817" spans="1:26" x14ac:dyDescent="0.25">
      <c r="A1817" s="34" t="s">
        <v>2687</v>
      </c>
      <c r="B1817" s="36" t="s">
        <v>2193</v>
      </c>
      <c r="C1817" s="166" t="s">
        <v>1058</v>
      </c>
      <c r="D1817" s="166">
        <v>212</v>
      </c>
      <c r="E1817" s="165" t="s">
        <v>3599</v>
      </c>
      <c r="F1817" s="167" t="s">
        <v>3599</v>
      </c>
      <c r="G1817" s="36" t="s">
        <v>165</v>
      </c>
      <c r="H1817" s="36" t="s">
        <v>235</v>
      </c>
      <c r="I1817" s="186">
        <v>2100</v>
      </c>
      <c r="J1817" s="168">
        <v>1</v>
      </c>
      <c r="K1817" s="133">
        <v>35</v>
      </c>
      <c r="L1817" s="150">
        <v>590.75</v>
      </c>
      <c r="M1817" s="133">
        <v>0</v>
      </c>
      <c r="N1817" s="133">
        <v>0</v>
      </c>
      <c r="O1817" s="130">
        <v>84</v>
      </c>
      <c r="P1817" s="37">
        <f t="shared" si="385"/>
        <v>590.75</v>
      </c>
      <c r="Q1817" s="38">
        <f t="shared" si="386"/>
        <v>8.6904761904761898</v>
      </c>
      <c r="R1817" s="35">
        <f t="shared" si="387"/>
        <v>0</v>
      </c>
      <c r="S1817" s="35">
        <f t="shared" si="388"/>
        <v>0</v>
      </c>
      <c r="T1817" s="139">
        <f t="shared" si="389"/>
        <v>20676.25</v>
      </c>
      <c r="U1817" s="35">
        <f t="shared" si="390"/>
        <v>49623</v>
      </c>
      <c r="V1817" s="39" t="str">
        <f t="shared" si="391"/>
        <v>Order specific</v>
      </c>
      <c r="W1817" s="39" t="str">
        <f t="shared" si="394"/>
        <v>Order specific</v>
      </c>
      <c r="X1817" s="135" t="str">
        <f t="shared" si="395"/>
        <v>C</v>
      </c>
      <c r="Y1817" s="39" t="str">
        <f t="shared" si="392"/>
        <v/>
      </c>
      <c r="Z1817" s="39">
        <f t="shared" si="393"/>
        <v>0</v>
      </c>
    </row>
    <row r="1818" spans="1:26" x14ac:dyDescent="0.25">
      <c r="A1818" s="34" t="s">
        <v>2194</v>
      </c>
      <c r="B1818" s="36" t="s">
        <v>2195</v>
      </c>
      <c r="C1818" s="166" t="s">
        <v>1306</v>
      </c>
      <c r="D1818" s="166">
        <v>217</v>
      </c>
      <c r="E1818" s="166" t="s">
        <v>3599</v>
      </c>
      <c r="F1818" s="167" t="s">
        <v>3599</v>
      </c>
      <c r="G1818" s="36" t="s">
        <v>165</v>
      </c>
      <c r="H1818" s="36" t="s">
        <v>235</v>
      </c>
      <c r="I1818" s="186">
        <v>2100</v>
      </c>
      <c r="J1818" s="168">
        <v>13</v>
      </c>
      <c r="K1818" s="133">
        <v>0</v>
      </c>
      <c r="L1818" s="150">
        <v>9.8800000000000008</v>
      </c>
      <c r="M1818" s="133">
        <v>0</v>
      </c>
      <c r="N1818" s="133">
        <v>0</v>
      </c>
      <c r="O1818" s="130">
        <v>9</v>
      </c>
      <c r="P1818" s="37">
        <f t="shared" si="385"/>
        <v>128.44</v>
      </c>
      <c r="Q1818" s="38">
        <f t="shared" si="386"/>
        <v>40.55555555555555</v>
      </c>
      <c r="R1818" s="35">
        <f t="shared" si="387"/>
        <v>0</v>
      </c>
      <c r="S1818" s="35">
        <f t="shared" si="388"/>
        <v>0</v>
      </c>
      <c r="T1818" s="139">
        <f t="shared" si="389"/>
        <v>0</v>
      </c>
      <c r="U1818" s="35">
        <f t="shared" si="390"/>
        <v>88.92</v>
      </c>
      <c r="V1818" s="39" t="str">
        <f t="shared" si="391"/>
        <v>Order specific</v>
      </c>
      <c r="W1818" s="39" t="str">
        <f t="shared" si="394"/>
        <v>Order specific</v>
      </c>
      <c r="X1818" s="135" t="str">
        <f t="shared" si="395"/>
        <v>C</v>
      </c>
      <c r="Y1818" s="39" t="str">
        <f t="shared" si="392"/>
        <v/>
      </c>
      <c r="Z1818" s="39">
        <f t="shared" si="393"/>
        <v>0</v>
      </c>
    </row>
    <row r="1819" spans="1:26" x14ac:dyDescent="0.25">
      <c r="A1819" s="34" t="s">
        <v>2196</v>
      </c>
      <c r="B1819" s="36" t="s">
        <v>2197</v>
      </c>
      <c r="C1819" s="166" t="s">
        <v>1306</v>
      </c>
      <c r="D1819" s="166">
        <v>212</v>
      </c>
      <c r="E1819" s="166" t="s">
        <v>3599</v>
      </c>
      <c r="F1819" s="167" t="s">
        <v>3599</v>
      </c>
      <c r="G1819" s="36" t="s">
        <v>165</v>
      </c>
      <c r="H1819" s="36" t="s">
        <v>235</v>
      </c>
      <c r="I1819" s="186">
        <v>2100</v>
      </c>
      <c r="J1819" s="168">
        <v>5</v>
      </c>
      <c r="K1819" s="133">
        <v>3</v>
      </c>
      <c r="L1819" s="150">
        <v>92.48</v>
      </c>
      <c r="M1819" s="133">
        <v>0</v>
      </c>
      <c r="N1819" s="133">
        <v>0</v>
      </c>
      <c r="O1819" s="130">
        <v>33</v>
      </c>
      <c r="P1819" s="37">
        <f t="shared" si="385"/>
        <v>462.40000000000003</v>
      </c>
      <c r="Q1819" s="38">
        <f t="shared" si="386"/>
        <v>143.78787878787878</v>
      </c>
      <c r="R1819" s="35">
        <f t="shared" si="387"/>
        <v>0</v>
      </c>
      <c r="S1819" s="35">
        <f t="shared" si="388"/>
        <v>0</v>
      </c>
      <c r="T1819" s="139">
        <f t="shared" si="389"/>
        <v>277.44</v>
      </c>
      <c r="U1819" s="35">
        <f t="shared" si="390"/>
        <v>3051.84</v>
      </c>
      <c r="V1819" s="39" t="str">
        <f t="shared" si="391"/>
        <v>Order specific</v>
      </c>
      <c r="W1819" s="39" t="str">
        <f t="shared" si="394"/>
        <v>Order specific</v>
      </c>
      <c r="X1819" s="135" t="str">
        <f t="shared" si="395"/>
        <v>C</v>
      </c>
      <c r="Y1819" s="39" t="str">
        <f t="shared" si="392"/>
        <v/>
      </c>
      <c r="Z1819" s="39">
        <f t="shared" si="393"/>
        <v>0</v>
      </c>
    </row>
    <row r="1820" spans="1:26" x14ac:dyDescent="0.25">
      <c r="A1820" s="34" t="s">
        <v>2198</v>
      </c>
      <c r="B1820" s="36" t="s">
        <v>2199</v>
      </c>
      <c r="C1820" s="166" t="s">
        <v>1306</v>
      </c>
      <c r="D1820" s="166">
        <v>202</v>
      </c>
      <c r="E1820" s="166" t="s">
        <v>3599</v>
      </c>
      <c r="F1820" s="167" t="s">
        <v>3599</v>
      </c>
      <c r="G1820" s="36" t="s">
        <v>165</v>
      </c>
      <c r="H1820" s="36" t="s">
        <v>235</v>
      </c>
      <c r="I1820" s="186">
        <v>2100</v>
      </c>
      <c r="J1820" s="168">
        <v>8</v>
      </c>
      <c r="K1820" s="133">
        <v>6</v>
      </c>
      <c r="L1820" s="150">
        <v>38</v>
      </c>
      <c r="M1820" s="133">
        <v>0</v>
      </c>
      <c r="N1820" s="133">
        <v>0</v>
      </c>
      <c r="O1820" s="130">
        <v>88</v>
      </c>
      <c r="P1820" s="37">
        <f t="shared" si="385"/>
        <v>304</v>
      </c>
      <c r="Q1820" s="38">
        <f t="shared" si="386"/>
        <v>20.738636363636363</v>
      </c>
      <c r="R1820" s="35">
        <f t="shared" si="387"/>
        <v>0</v>
      </c>
      <c r="S1820" s="35">
        <f t="shared" si="388"/>
        <v>0</v>
      </c>
      <c r="T1820" s="139">
        <f t="shared" si="389"/>
        <v>228</v>
      </c>
      <c r="U1820" s="35">
        <f t="shared" si="390"/>
        <v>3344</v>
      </c>
      <c r="V1820" s="39" t="str">
        <f t="shared" si="391"/>
        <v>Order specific</v>
      </c>
      <c r="W1820" s="39" t="str">
        <f t="shared" si="394"/>
        <v>Order specific</v>
      </c>
      <c r="X1820" s="135" t="str">
        <f t="shared" si="395"/>
        <v>C</v>
      </c>
      <c r="Y1820" s="39" t="str">
        <f t="shared" si="392"/>
        <v/>
      </c>
      <c r="Z1820" s="39">
        <f t="shared" si="393"/>
        <v>0</v>
      </c>
    </row>
    <row r="1821" spans="1:26" x14ac:dyDescent="0.25">
      <c r="A1821" s="34" t="s">
        <v>2200</v>
      </c>
      <c r="B1821" s="36" t="s">
        <v>2201</v>
      </c>
      <c r="C1821" s="166" t="s">
        <v>916</v>
      </c>
      <c r="D1821" s="166">
        <v>202</v>
      </c>
      <c r="E1821" s="166" t="s">
        <v>3608</v>
      </c>
      <c r="F1821" s="167" t="s">
        <v>3608</v>
      </c>
      <c r="G1821" s="36" t="s">
        <v>165</v>
      </c>
      <c r="H1821" s="36" t="s">
        <v>235</v>
      </c>
      <c r="I1821" s="186">
        <v>2100</v>
      </c>
      <c r="J1821" s="168">
        <v>1</v>
      </c>
      <c r="K1821" s="133">
        <v>0</v>
      </c>
      <c r="L1821" s="150">
        <v>2.44</v>
      </c>
      <c r="M1821" s="133">
        <v>0</v>
      </c>
      <c r="N1821" s="133">
        <v>0</v>
      </c>
      <c r="O1821" s="130">
        <v>0</v>
      </c>
      <c r="P1821" s="37">
        <f t="shared" si="385"/>
        <v>2.44</v>
      </c>
      <c r="Q1821" s="38" t="str">
        <f t="shared" si="386"/>
        <v/>
      </c>
      <c r="R1821" s="35">
        <f t="shared" si="387"/>
        <v>0</v>
      </c>
      <c r="S1821" s="35">
        <f t="shared" si="388"/>
        <v>0</v>
      </c>
      <c r="T1821" s="139">
        <f t="shared" si="389"/>
        <v>0</v>
      </c>
      <c r="U1821" s="35">
        <f t="shared" si="390"/>
        <v>0</v>
      </c>
      <c r="V1821" s="39" t="str">
        <f t="shared" si="391"/>
        <v>Order specific</v>
      </c>
      <c r="W1821" s="39" t="str">
        <f t="shared" si="394"/>
        <v>Order specific</v>
      </c>
      <c r="X1821" s="135" t="str">
        <f t="shared" si="395"/>
        <v>C</v>
      </c>
      <c r="Y1821" s="39" t="str">
        <f t="shared" si="392"/>
        <v/>
      </c>
      <c r="Z1821" s="39">
        <f t="shared" si="393"/>
        <v>0</v>
      </c>
    </row>
    <row r="1822" spans="1:26" x14ac:dyDescent="0.25">
      <c r="A1822" s="34" t="s">
        <v>2202</v>
      </c>
      <c r="B1822" s="36" t="s">
        <v>1047</v>
      </c>
      <c r="C1822" s="166" t="s">
        <v>916</v>
      </c>
      <c r="D1822" s="166">
        <v>219</v>
      </c>
      <c r="E1822" s="166" t="s">
        <v>3608</v>
      </c>
      <c r="F1822" s="167" t="s">
        <v>3608</v>
      </c>
      <c r="G1822" s="36" t="s">
        <v>165</v>
      </c>
      <c r="H1822" s="36" t="s">
        <v>235</v>
      </c>
      <c r="I1822" s="186">
        <v>2100</v>
      </c>
      <c r="J1822" s="168">
        <v>1</v>
      </c>
      <c r="K1822" s="133">
        <v>0</v>
      </c>
      <c r="L1822" s="150">
        <v>2.04</v>
      </c>
      <c r="M1822" s="133">
        <v>0</v>
      </c>
      <c r="N1822" s="133">
        <v>0</v>
      </c>
      <c r="O1822" s="130">
        <v>1900</v>
      </c>
      <c r="P1822" s="37">
        <f t="shared" si="385"/>
        <v>2.04</v>
      </c>
      <c r="Q1822" s="38">
        <f t="shared" si="386"/>
        <v>0.19210526315789472</v>
      </c>
      <c r="R1822" s="35">
        <f t="shared" si="387"/>
        <v>0</v>
      </c>
      <c r="S1822" s="35">
        <f t="shared" si="388"/>
        <v>0</v>
      </c>
      <c r="T1822" s="139">
        <f t="shared" si="389"/>
        <v>0</v>
      </c>
      <c r="U1822" s="35">
        <f t="shared" si="390"/>
        <v>3876</v>
      </c>
      <c r="V1822" s="39" t="str">
        <f t="shared" si="391"/>
        <v>Order specific</v>
      </c>
      <c r="W1822" s="39" t="str">
        <f t="shared" si="394"/>
        <v>Order specific</v>
      </c>
      <c r="X1822" s="135" t="str">
        <f t="shared" si="395"/>
        <v>C</v>
      </c>
      <c r="Y1822" s="39" t="str">
        <f t="shared" si="392"/>
        <v/>
      </c>
      <c r="Z1822" s="39">
        <f t="shared" si="393"/>
        <v>0</v>
      </c>
    </row>
    <row r="1823" spans="1:26" x14ac:dyDescent="0.25">
      <c r="A1823" s="34" t="s">
        <v>3582</v>
      </c>
      <c r="B1823" s="36" t="s">
        <v>2203</v>
      </c>
      <c r="C1823" s="166" t="s">
        <v>916</v>
      </c>
      <c r="D1823" s="166">
        <v>202</v>
      </c>
      <c r="E1823" s="166" t="s">
        <v>3608</v>
      </c>
      <c r="F1823" s="167" t="s">
        <v>3608</v>
      </c>
      <c r="G1823" s="36" t="s">
        <v>165</v>
      </c>
      <c r="H1823" s="36" t="s">
        <v>235</v>
      </c>
      <c r="I1823" s="186">
        <v>2100</v>
      </c>
      <c r="J1823" s="168">
        <v>1</v>
      </c>
      <c r="K1823" s="133">
        <v>0</v>
      </c>
      <c r="L1823" s="150">
        <v>14.82</v>
      </c>
      <c r="M1823" s="133">
        <v>0</v>
      </c>
      <c r="N1823" s="133">
        <v>0</v>
      </c>
      <c r="O1823" s="130">
        <v>0</v>
      </c>
      <c r="P1823" s="37">
        <f t="shared" si="385"/>
        <v>14.82</v>
      </c>
      <c r="Q1823" s="38" t="str">
        <f t="shared" si="386"/>
        <v/>
      </c>
      <c r="R1823" s="35">
        <f t="shared" si="387"/>
        <v>0</v>
      </c>
      <c r="S1823" s="35">
        <f t="shared" si="388"/>
        <v>0</v>
      </c>
      <c r="T1823" s="139">
        <f t="shared" si="389"/>
        <v>0</v>
      </c>
      <c r="U1823" s="35">
        <f t="shared" si="390"/>
        <v>0</v>
      </c>
      <c r="V1823" s="39" t="str">
        <f t="shared" si="391"/>
        <v>Order specific</v>
      </c>
      <c r="W1823" s="39" t="str">
        <f t="shared" si="394"/>
        <v>Order specific</v>
      </c>
      <c r="X1823" s="135" t="str">
        <f t="shared" si="395"/>
        <v>C</v>
      </c>
      <c r="Y1823" s="39" t="str">
        <f t="shared" si="392"/>
        <v/>
      </c>
      <c r="Z1823" s="39">
        <f t="shared" si="393"/>
        <v>0</v>
      </c>
    </row>
    <row r="1824" spans="1:26" x14ac:dyDescent="0.25">
      <c r="A1824" s="34" t="s">
        <v>2204</v>
      </c>
      <c r="B1824" s="36" t="s">
        <v>2205</v>
      </c>
      <c r="C1824" s="166" t="s">
        <v>916</v>
      </c>
      <c r="D1824" s="166">
        <v>202</v>
      </c>
      <c r="E1824" s="166" t="s">
        <v>3608</v>
      </c>
      <c r="F1824" s="167" t="s">
        <v>3608</v>
      </c>
      <c r="G1824" s="36" t="s">
        <v>165</v>
      </c>
      <c r="H1824" s="36" t="s">
        <v>235</v>
      </c>
      <c r="I1824" s="186">
        <v>2100</v>
      </c>
      <c r="J1824" s="168">
        <v>1</v>
      </c>
      <c r="K1824" s="133">
        <v>0</v>
      </c>
      <c r="L1824" s="150">
        <v>21.29</v>
      </c>
      <c r="M1824" s="133">
        <v>0</v>
      </c>
      <c r="N1824" s="133">
        <v>0</v>
      </c>
      <c r="O1824" s="130">
        <v>0</v>
      </c>
      <c r="P1824" s="37">
        <f t="shared" si="385"/>
        <v>21.29</v>
      </c>
      <c r="Q1824" s="38" t="str">
        <f t="shared" si="386"/>
        <v/>
      </c>
      <c r="R1824" s="35">
        <f t="shared" si="387"/>
        <v>0</v>
      </c>
      <c r="S1824" s="35">
        <f t="shared" si="388"/>
        <v>0</v>
      </c>
      <c r="T1824" s="139">
        <f t="shared" si="389"/>
        <v>0</v>
      </c>
      <c r="U1824" s="35">
        <f t="shared" si="390"/>
        <v>0</v>
      </c>
      <c r="V1824" s="39" t="str">
        <f t="shared" si="391"/>
        <v>Order specific</v>
      </c>
      <c r="W1824" s="39" t="str">
        <f t="shared" si="394"/>
        <v>Order specific</v>
      </c>
      <c r="X1824" s="135" t="str">
        <f t="shared" si="395"/>
        <v>C</v>
      </c>
      <c r="Y1824" s="39" t="str">
        <f t="shared" si="392"/>
        <v/>
      </c>
      <c r="Z1824" s="39">
        <f t="shared" si="393"/>
        <v>0</v>
      </c>
    </row>
    <row r="1825" spans="1:26" x14ac:dyDescent="0.25">
      <c r="A1825" s="34" t="s">
        <v>2206</v>
      </c>
      <c r="B1825" s="36" t="s">
        <v>2207</v>
      </c>
      <c r="C1825" s="166" t="s">
        <v>916</v>
      </c>
      <c r="D1825" s="166">
        <v>202</v>
      </c>
      <c r="E1825" s="166" t="s">
        <v>3608</v>
      </c>
      <c r="F1825" s="167" t="s">
        <v>3608</v>
      </c>
      <c r="G1825" s="36" t="s">
        <v>165</v>
      </c>
      <c r="H1825" s="36" t="s">
        <v>235</v>
      </c>
      <c r="I1825" s="186">
        <v>2100</v>
      </c>
      <c r="J1825" s="168">
        <v>200</v>
      </c>
      <c r="K1825" s="133">
        <v>0</v>
      </c>
      <c r="L1825" s="150">
        <v>0.56000000000000005</v>
      </c>
      <c r="M1825" s="133">
        <v>0</v>
      </c>
      <c r="N1825" s="133">
        <v>0</v>
      </c>
      <c r="O1825" s="130">
        <v>0</v>
      </c>
      <c r="P1825" s="37">
        <f t="shared" si="385"/>
        <v>112.00000000000001</v>
      </c>
      <c r="Q1825" s="38" t="str">
        <f t="shared" si="386"/>
        <v/>
      </c>
      <c r="R1825" s="35">
        <f t="shared" si="387"/>
        <v>0</v>
      </c>
      <c r="S1825" s="35">
        <f t="shared" si="388"/>
        <v>0</v>
      </c>
      <c r="T1825" s="139">
        <f t="shared" si="389"/>
        <v>0</v>
      </c>
      <c r="U1825" s="35">
        <f t="shared" si="390"/>
        <v>0</v>
      </c>
      <c r="V1825" s="39" t="str">
        <f t="shared" si="391"/>
        <v>Order specific</v>
      </c>
      <c r="W1825" s="39" t="str">
        <f t="shared" si="394"/>
        <v>Order specific</v>
      </c>
      <c r="X1825" s="135" t="str">
        <f t="shared" si="395"/>
        <v>C</v>
      </c>
      <c r="Y1825" s="39" t="str">
        <f t="shared" si="392"/>
        <v/>
      </c>
      <c r="Z1825" s="39">
        <f t="shared" si="393"/>
        <v>0</v>
      </c>
    </row>
    <row r="1826" spans="1:26" x14ac:dyDescent="0.25">
      <c r="A1826" s="34" t="s">
        <v>3583</v>
      </c>
      <c r="B1826" s="36" t="s">
        <v>2208</v>
      </c>
      <c r="C1826" s="166" t="s">
        <v>243</v>
      </c>
      <c r="D1826" s="166">
        <v>202</v>
      </c>
      <c r="E1826" s="166" t="s">
        <v>3608</v>
      </c>
      <c r="F1826" s="167" t="s">
        <v>3608</v>
      </c>
      <c r="G1826" s="36" t="s">
        <v>244</v>
      </c>
      <c r="H1826" s="36" t="s">
        <v>2370</v>
      </c>
      <c r="I1826" s="186">
        <v>2600</v>
      </c>
      <c r="J1826" s="168">
        <v>1500</v>
      </c>
      <c r="K1826" s="133">
        <v>2000</v>
      </c>
      <c r="L1826" s="150">
        <v>1.28</v>
      </c>
      <c r="M1826" s="133">
        <v>0</v>
      </c>
      <c r="N1826" s="133">
        <v>500</v>
      </c>
      <c r="O1826" s="130">
        <v>1172.8</v>
      </c>
      <c r="P1826" s="37">
        <f t="shared" si="385"/>
        <v>1920</v>
      </c>
      <c r="Q1826" s="38">
        <f t="shared" si="386"/>
        <v>62.244201909959074</v>
      </c>
      <c r="R1826" s="35">
        <f t="shared" si="387"/>
        <v>0</v>
      </c>
      <c r="S1826" s="35">
        <f t="shared" si="388"/>
        <v>320</v>
      </c>
      <c r="T1826" s="139">
        <f t="shared" si="389"/>
        <v>2560</v>
      </c>
      <c r="U1826" s="35">
        <f t="shared" si="390"/>
        <v>1501.184</v>
      </c>
      <c r="V1826" s="39" t="str">
        <f t="shared" si="391"/>
        <v>&lt;90 days</v>
      </c>
      <c r="W1826" s="39">
        <f t="shared" si="394"/>
        <v>3</v>
      </c>
      <c r="X1826" s="135" t="str">
        <f t="shared" si="395"/>
        <v>B</v>
      </c>
      <c r="Y1826" s="39">
        <f t="shared" si="392"/>
        <v>21</v>
      </c>
      <c r="Z1826" s="39">
        <f t="shared" si="393"/>
        <v>839.67102246575337</v>
      </c>
    </row>
    <row r="1827" spans="1:26" x14ac:dyDescent="0.25">
      <c r="A1827" s="34" t="s">
        <v>2209</v>
      </c>
      <c r="B1827" s="36" t="s">
        <v>2210</v>
      </c>
      <c r="C1827" s="166" t="s">
        <v>276</v>
      </c>
      <c r="D1827" s="166">
        <v>219</v>
      </c>
      <c r="E1827" s="166" t="s">
        <v>3608</v>
      </c>
      <c r="F1827" s="167" t="s">
        <v>3608</v>
      </c>
      <c r="G1827" s="36" t="s">
        <v>165</v>
      </c>
      <c r="H1827" s="36" t="s">
        <v>235</v>
      </c>
      <c r="I1827" s="186">
        <v>2100</v>
      </c>
      <c r="J1827" s="168">
        <v>48</v>
      </c>
      <c r="K1827" s="133">
        <v>0</v>
      </c>
      <c r="L1827" s="150">
        <v>1.1499999999999999</v>
      </c>
      <c r="M1827" s="133">
        <v>0</v>
      </c>
      <c r="N1827" s="133">
        <v>0</v>
      </c>
      <c r="O1827" s="130">
        <v>11</v>
      </c>
      <c r="P1827" s="37">
        <f t="shared" si="385"/>
        <v>55.199999999999996</v>
      </c>
      <c r="Q1827" s="38">
        <f t="shared" si="386"/>
        <v>49772.727272727279</v>
      </c>
      <c r="R1827" s="35">
        <f t="shared" si="387"/>
        <v>0</v>
      </c>
      <c r="S1827" s="35">
        <f t="shared" si="388"/>
        <v>0</v>
      </c>
      <c r="T1827" s="139">
        <f t="shared" si="389"/>
        <v>0</v>
      </c>
      <c r="U1827" s="35">
        <f t="shared" si="390"/>
        <v>12.649999999999999</v>
      </c>
      <c r="V1827" s="39" t="str">
        <f t="shared" si="391"/>
        <v>Order specific</v>
      </c>
      <c r="W1827" s="39" t="str">
        <f t="shared" si="394"/>
        <v>Order specific</v>
      </c>
      <c r="X1827" s="135" t="str">
        <f t="shared" si="395"/>
        <v>C</v>
      </c>
      <c r="Y1827" s="39" t="str">
        <f t="shared" si="392"/>
        <v/>
      </c>
      <c r="Z1827" s="39">
        <f t="shared" si="393"/>
        <v>0</v>
      </c>
    </row>
    <row r="1828" spans="1:26" x14ac:dyDescent="0.25">
      <c r="A1828" s="34" t="s">
        <v>3584</v>
      </c>
      <c r="B1828" s="36" t="s">
        <v>2211</v>
      </c>
      <c r="C1828" s="166" t="s">
        <v>239</v>
      </c>
      <c r="D1828" s="166">
        <v>213</v>
      </c>
      <c r="E1828" s="166" t="s">
        <v>3608</v>
      </c>
      <c r="F1828" s="167" t="s">
        <v>3608</v>
      </c>
      <c r="G1828" s="36" t="s">
        <v>165</v>
      </c>
      <c r="H1828" s="36" t="s">
        <v>235</v>
      </c>
      <c r="I1828" s="186">
        <v>2100</v>
      </c>
      <c r="J1828" s="168">
        <v>84198</v>
      </c>
      <c r="K1828" s="133">
        <v>50000</v>
      </c>
      <c r="L1828" s="150">
        <v>0.14000000000000001</v>
      </c>
      <c r="M1828" s="133">
        <v>32000</v>
      </c>
      <c r="N1828" s="133">
        <v>0</v>
      </c>
      <c r="O1828" s="130">
        <v>249189</v>
      </c>
      <c r="P1828" s="37">
        <f t="shared" si="385"/>
        <v>11787.720000000001</v>
      </c>
      <c r="Q1828" s="38">
        <f t="shared" si="386"/>
        <v>7.0308079409604762E-2</v>
      </c>
      <c r="R1828" s="35">
        <f t="shared" si="387"/>
        <v>4480</v>
      </c>
      <c r="S1828" s="35">
        <f t="shared" si="388"/>
        <v>0</v>
      </c>
      <c r="T1828" s="139">
        <f t="shared" si="389"/>
        <v>7000.0000000000009</v>
      </c>
      <c r="U1828" s="35">
        <f t="shared" si="390"/>
        <v>34886.460000000006</v>
      </c>
      <c r="V1828" s="39" t="str">
        <f t="shared" si="391"/>
        <v>Order specific</v>
      </c>
      <c r="W1828" s="39" t="str">
        <f t="shared" si="394"/>
        <v>Order specific</v>
      </c>
      <c r="X1828" s="135" t="str">
        <f t="shared" si="395"/>
        <v>A</v>
      </c>
      <c r="Y1828" s="39" t="str">
        <f t="shared" si="392"/>
        <v/>
      </c>
      <c r="Z1828" s="39">
        <f t="shared" si="393"/>
        <v>0</v>
      </c>
    </row>
    <row r="1829" spans="1:26" x14ac:dyDescent="0.25">
      <c r="A1829" s="34" t="s">
        <v>3585</v>
      </c>
      <c r="B1829" s="36" t="s">
        <v>2211</v>
      </c>
      <c r="C1829" s="166" t="s">
        <v>239</v>
      </c>
      <c r="D1829" s="166">
        <v>213</v>
      </c>
      <c r="E1829" s="166" t="s">
        <v>3608</v>
      </c>
      <c r="F1829" s="167" t="s">
        <v>3608</v>
      </c>
      <c r="G1829" s="36" t="s">
        <v>165</v>
      </c>
      <c r="H1829" s="36" t="s">
        <v>235</v>
      </c>
      <c r="I1829" s="186">
        <v>2100</v>
      </c>
      <c r="J1829" s="168">
        <v>7230</v>
      </c>
      <c r="K1829" s="133">
        <v>0</v>
      </c>
      <c r="L1829" s="150">
        <v>0.46</v>
      </c>
      <c r="M1829" s="133">
        <v>2000</v>
      </c>
      <c r="N1829" s="133">
        <v>0</v>
      </c>
      <c r="O1829" s="130">
        <v>2900</v>
      </c>
      <c r="P1829" s="37">
        <f t="shared" si="385"/>
        <v>3325.8</v>
      </c>
      <c r="Q1829" s="38">
        <f t="shared" si="386"/>
        <v>10597.334482758621</v>
      </c>
      <c r="R1829" s="35">
        <f t="shared" si="387"/>
        <v>920</v>
      </c>
      <c r="S1829" s="35">
        <f t="shared" si="388"/>
        <v>0</v>
      </c>
      <c r="T1829" s="139">
        <f t="shared" si="389"/>
        <v>0</v>
      </c>
      <c r="U1829" s="35">
        <f t="shared" si="390"/>
        <v>1334</v>
      </c>
      <c r="V1829" s="39" t="str">
        <f t="shared" si="391"/>
        <v>Order specific</v>
      </c>
      <c r="W1829" s="39" t="str">
        <f t="shared" si="394"/>
        <v>Order specific</v>
      </c>
      <c r="X1829" s="135" t="str">
        <f t="shared" si="395"/>
        <v>B</v>
      </c>
      <c r="Y1829" s="39" t="str">
        <f t="shared" si="392"/>
        <v/>
      </c>
      <c r="Z1829" s="39">
        <f t="shared" si="393"/>
        <v>0</v>
      </c>
    </row>
    <row r="1830" spans="1:26" x14ac:dyDescent="0.25">
      <c r="A1830" s="34" t="s">
        <v>2212</v>
      </c>
      <c r="B1830" s="36" t="s">
        <v>2213</v>
      </c>
      <c r="C1830" s="166" t="s">
        <v>1306</v>
      </c>
      <c r="D1830" s="166">
        <v>105</v>
      </c>
      <c r="E1830" s="166" t="s">
        <v>3599</v>
      </c>
      <c r="F1830" s="167" t="s">
        <v>3599</v>
      </c>
      <c r="G1830" s="36" t="s">
        <v>165</v>
      </c>
      <c r="H1830" s="36" t="s">
        <v>235</v>
      </c>
      <c r="I1830" s="186">
        <v>2100</v>
      </c>
      <c r="J1830" s="168">
        <v>91</v>
      </c>
      <c r="K1830" s="133">
        <v>6</v>
      </c>
      <c r="L1830" s="150">
        <v>0.21</v>
      </c>
      <c r="M1830" s="133">
        <v>0</v>
      </c>
      <c r="N1830" s="133">
        <v>0</v>
      </c>
      <c r="O1830" s="130">
        <v>144</v>
      </c>
      <c r="P1830" s="37">
        <f t="shared" si="385"/>
        <v>19.11</v>
      </c>
      <c r="Q1830" s="38">
        <f t="shared" si="386"/>
        <v>18326.041666666668</v>
      </c>
      <c r="R1830" s="35">
        <f t="shared" si="387"/>
        <v>0</v>
      </c>
      <c r="S1830" s="35">
        <f t="shared" si="388"/>
        <v>0</v>
      </c>
      <c r="T1830" s="139">
        <f t="shared" si="389"/>
        <v>1.26</v>
      </c>
      <c r="U1830" s="35">
        <f t="shared" si="390"/>
        <v>30.24</v>
      </c>
      <c r="V1830" s="39" t="str">
        <f t="shared" si="391"/>
        <v>Order specific</v>
      </c>
      <c r="W1830" s="39" t="str">
        <f t="shared" si="394"/>
        <v>Order specific</v>
      </c>
      <c r="X1830" s="135" t="str">
        <f t="shared" si="395"/>
        <v>C</v>
      </c>
      <c r="Y1830" s="39" t="str">
        <f t="shared" si="392"/>
        <v/>
      </c>
      <c r="Z1830" s="39">
        <f t="shared" si="393"/>
        <v>0</v>
      </c>
    </row>
    <row r="1831" spans="1:26" x14ac:dyDescent="0.25">
      <c r="A1831" s="34" t="s">
        <v>2214</v>
      </c>
      <c r="B1831" s="36" t="s">
        <v>2215</v>
      </c>
      <c r="C1831" s="166" t="s">
        <v>1306</v>
      </c>
      <c r="D1831" s="166">
        <v>219</v>
      </c>
      <c r="E1831" s="166" t="s">
        <v>3599</v>
      </c>
      <c r="F1831" s="167" t="s">
        <v>3599</v>
      </c>
      <c r="G1831" s="36" t="s">
        <v>165</v>
      </c>
      <c r="H1831" s="36" t="s">
        <v>235</v>
      </c>
      <c r="I1831" s="186">
        <v>2100</v>
      </c>
      <c r="J1831" s="168">
        <v>20</v>
      </c>
      <c r="K1831" s="133">
        <v>12</v>
      </c>
      <c r="L1831" s="150">
        <v>0.23</v>
      </c>
      <c r="M1831" s="133">
        <v>0</v>
      </c>
      <c r="N1831" s="133">
        <v>0</v>
      </c>
      <c r="O1831" s="130">
        <v>192</v>
      </c>
      <c r="P1831" s="37">
        <f t="shared" si="385"/>
        <v>4.6000000000000005</v>
      </c>
      <c r="Q1831" s="38">
        <f t="shared" si="386"/>
        <v>172.99479166666666</v>
      </c>
      <c r="R1831" s="35">
        <f t="shared" si="387"/>
        <v>0</v>
      </c>
      <c r="S1831" s="35">
        <f t="shared" si="388"/>
        <v>0</v>
      </c>
      <c r="T1831" s="139">
        <f t="shared" si="389"/>
        <v>2.7600000000000002</v>
      </c>
      <c r="U1831" s="35">
        <f t="shared" si="390"/>
        <v>44.160000000000004</v>
      </c>
      <c r="V1831" s="39" t="str">
        <f t="shared" si="391"/>
        <v>Order specific</v>
      </c>
      <c r="W1831" s="39" t="str">
        <f t="shared" si="394"/>
        <v>Order specific</v>
      </c>
      <c r="X1831" s="135" t="str">
        <f t="shared" si="395"/>
        <v>C</v>
      </c>
      <c r="Y1831" s="39" t="str">
        <f t="shared" si="392"/>
        <v/>
      </c>
      <c r="Z1831" s="39">
        <f t="shared" si="393"/>
        <v>0</v>
      </c>
    </row>
    <row r="1832" spans="1:26" x14ac:dyDescent="0.25">
      <c r="A1832" s="34" t="s">
        <v>3586</v>
      </c>
      <c r="B1832" s="36" t="s">
        <v>2216</v>
      </c>
      <c r="C1832" s="166" t="s">
        <v>239</v>
      </c>
      <c r="D1832" s="166">
        <v>219</v>
      </c>
      <c r="E1832" s="166" t="s">
        <v>3608</v>
      </c>
      <c r="F1832" s="167" t="s">
        <v>3608</v>
      </c>
      <c r="G1832" s="36" t="s">
        <v>165</v>
      </c>
      <c r="H1832" s="36" t="s">
        <v>235</v>
      </c>
      <c r="I1832" s="186">
        <v>2100</v>
      </c>
      <c r="J1832" s="168">
        <v>1000</v>
      </c>
      <c r="K1832" s="133">
        <v>0</v>
      </c>
      <c r="L1832" s="150">
        <v>2.2599999999999998</v>
      </c>
      <c r="M1832" s="133">
        <v>0</v>
      </c>
      <c r="N1832" s="133">
        <v>0</v>
      </c>
      <c r="O1832" s="130">
        <v>0</v>
      </c>
      <c r="P1832" s="37">
        <f t="shared" si="385"/>
        <v>2260</v>
      </c>
      <c r="Q1832" s="38" t="str">
        <f t="shared" si="386"/>
        <v/>
      </c>
      <c r="R1832" s="35">
        <f t="shared" si="387"/>
        <v>0</v>
      </c>
      <c r="S1832" s="35">
        <f t="shared" si="388"/>
        <v>0</v>
      </c>
      <c r="T1832" s="139">
        <f t="shared" si="389"/>
        <v>0</v>
      </c>
      <c r="U1832" s="35">
        <f t="shared" si="390"/>
        <v>0</v>
      </c>
      <c r="V1832" s="39" t="str">
        <f t="shared" si="391"/>
        <v>Order specific</v>
      </c>
      <c r="W1832" s="39" t="str">
        <f t="shared" si="394"/>
        <v>Order specific</v>
      </c>
      <c r="X1832" s="135" t="str">
        <f t="shared" si="395"/>
        <v>B</v>
      </c>
      <c r="Y1832" s="39" t="str">
        <f t="shared" si="392"/>
        <v/>
      </c>
      <c r="Z1832" s="39">
        <f t="shared" si="393"/>
        <v>0</v>
      </c>
    </row>
    <row r="1833" spans="1:26" x14ac:dyDescent="0.25">
      <c r="A1833" s="34" t="s">
        <v>3587</v>
      </c>
      <c r="B1833" s="36" t="s">
        <v>2217</v>
      </c>
      <c r="C1833" s="166" t="s">
        <v>262</v>
      </c>
      <c r="D1833" s="166">
        <v>202</v>
      </c>
      <c r="E1833" s="166" t="s">
        <v>3608</v>
      </c>
      <c r="F1833" s="167" t="s">
        <v>3608</v>
      </c>
      <c r="G1833" s="36" t="s">
        <v>165</v>
      </c>
      <c r="H1833" s="36" t="s">
        <v>235</v>
      </c>
      <c r="I1833" s="186">
        <v>2100</v>
      </c>
      <c r="J1833" s="168">
        <v>4</v>
      </c>
      <c r="K1833" s="133">
        <v>0</v>
      </c>
      <c r="L1833" s="150">
        <v>0.1</v>
      </c>
      <c r="M1833" s="133">
        <v>0</v>
      </c>
      <c r="N1833" s="133">
        <v>0</v>
      </c>
      <c r="O1833" s="130">
        <v>52</v>
      </c>
      <c r="P1833" s="37">
        <f t="shared" si="385"/>
        <v>0.4</v>
      </c>
      <c r="Q1833" s="38">
        <f t="shared" si="386"/>
        <v>7019.2307692307686</v>
      </c>
      <c r="R1833" s="35">
        <f t="shared" si="387"/>
        <v>0</v>
      </c>
      <c r="S1833" s="35">
        <f t="shared" si="388"/>
        <v>0</v>
      </c>
      <c r="T1833" s="139">
        <f t="shared" si="389"/>
        <v>0</v>
      </c>
      <c r="U1833" s="35">
        <f t="shared" si="390"/>
        <v>5.2</v>
      </c>
      <c r="V1833" s="39" t="str">
        <f t="shared" si="391"/>
        <v>Order specific</v>
      </c>
      <c r="W1833" s="39" t="str">
        <f t="shared" si="394"/>
        <v>Order specific</v>
      </c>
      <c r="X1833" s="135" t="str">
        <f t="shared" si="395"/>
        <v>C</v>
      </c>
      <c r="Y1833" s="39" t="str">
        <f t="shared" si="392"/>
        <v/>
      </c>
      <c r="Z1833" s="39">
        <f t="shared" si="393"/>
        <v>0</v>
      </c>
    </row>
    <row r="1834" spans="1:26" x14ac:dyDescent="0.25">
      <c r="A1834" s="34" t="s">
        <v>2218</v>
      </c>
      <c r="B1834" s="36" t="s">
        <v>2219</v>
      </c>
      <c r="C1834" s="166" t="s">
        <v>243</v>
      </c>
      <c r="D1834" s="166">
        <v>212</v>
      </c>
      <c r="E1834" s="166" t="s">
        <v>3608</v>
      </c>
      <c r="F1834" s="167" t="s">
        <v>3608</v>
      </c>
      <c r="G1834" s="36" t="s">
        <v>244</v>
      </c>
      <c r="H1834" s="36" t="s">
        <v>2370</v>
      </c>
      <c r="I1834" s="186">
        <v>2600</v>
      </c>
      <c r="J1834" s="168">
        <v>813</v>
      </c>
      <c r="K1834" s="133">
        <v>250</v>
      </c>
      <c r="L1834" s="150">
        <v>16.07</v>
      </c>
      <c r="M1834" s="133">
        <v>0</v>
      </c>
      <c r="N1834" s="133">
        <v>250</v>
      </c>
      <c r="O1834" s="130">
        <v>6838</v>
      </c>
      <c r="P1834" s="37">
        <f t="shared" si="385"/>
        <v>13064.91</v>
      </c>
      <c r="Q1834" s="38">
        <f t="shared" si="386"/>
        <v>0.21351272301842644</v>
      </c>
      <c r="R1834" s="35">
        <f t="shared" si="387"/>
        <v>0</v>
      </c>
      <c r="S1834" s="35">
        <f t="shared" si="388"/>
        <v>2008.75</v>
      </c>
      <c r="T1834" s="139">
        <f t="shared" si="389"/>
        <v>4017.5</v>
      </c>
      <c r="U1834" s="35">
        <f t="shared" si="390"/>
        <v>109886.66</v>
      </c>
      <c r="V1834" s="39" t="str">
        <f t="shared" si="391"/>
        <v>&lt;15 days</v>
      </c>
      <c r="W1834" s="39">
        <f t="shared" si="394"/>
        <v>2</v>
      </c>
      <c r="X1834" s="135" t="str">
        <f t="shared" si="395"/>
        <v>A</v>
      </c>
      <c r="Y1834" s="39">
        <f t="shared" si="392"/>
        <v>14</v>
      </c>
      <c r="Z1834" s="39">
        <f t="shared" si="393"/>
        <v>0</v>
      </c>
    </row>
    <row r="1835" spans="1:26" x14ac:dyDescent="0.25">
      <c r="A1835" s="34" t="s">
        <v>2220</v>
      </c>
      <c r="B1835" s="36" t="s">
        <v>2221</v>
      </c>
      <c r="C1835" s="166" t="s">
        <v>243</v>
      </c>
      <c r="D1835" s="166">
        <v>219</v>
      </c>
      <c r="E1835" s="166" t="s">
        <v>3608</v>
      </c>
      <c r="F1835" s="167" t="s">
        <v>3608</v>
      </c>
      <c r="G1835" s="36" t="s">
        <v>244</v>
      </c>
      <c r="H1835" s="36" t="s">
        <v>2370</v>
      </c>
      <c r="I1835" s="186">
        <v>2600</v>
      </c>
      <c r="J1835" s="168">
        <v>1056</v>
      </c>
      <c r="K1835" s="133">
        <v>2000</v>
      </c>
      <c r="L1835" s="150">
        <v>4.12</v>
      </c>
      <c r="M1835" s="133">
        <v>0</v>
      </c>
      <c r="N1835" s="133">
        <v>500</v>
      </c>
      <c r="O1835" s="130">
        <v>1098</v>
      </c>
      <c r="P1835" s="37">
        <f t="shared" si="385"/>
        <v>4350.72</v>
      </c>
      <c r="Q1835" s="38">
        <f t="shared" si="386"/>
        <v>270.25956284153006</v>
      </c>
      <c r="R1835" s="35">
        <f t="shared" si="387"/>
        <v>0</v>
      </c>
      <c r="S1835" s="35">
        <f t="shared" si="388"/>
        <v>1030</v>
      </c>
      <c r="T1835" s="139">
        <f t="shared" si="389"/>
        <v>8240</v>
      </c>
      <c r="U1835" s="35">
        <f t="shared" si="390"/>
        <v>4523.76</v>
      </c>
      <c r="V1835" s="39" t="str">
        <f t="shared" si="391"/>
        <v>&gt;90 days</v>
      </c>
      <c r="W1835" s="39">
        <f t="shared" si="394"/>
        <v>3</v>
      </c>
      <c r="X1835" s="135" t="str">
        <f t="shared" si="395"/>
        <v>B</v>
      </c>
      <c r="Y1835" s="39">
        <f t="shared" si="392"/>
        <v>21</v>
      </c>
      <c r="Z1835" s="39">
        <f t="shared" si="393"/>
        <v>2648.3527374088867</v>
      </c>
    </row>
    <row r="1836" spans="1:26" x14ac:dyDescent="0.25">
      <c r="A1836" s="34" t="s">
        <v>2222</v>
      </c>
      <c r="B1836" s="36" t="s">
        <v>2223</v>
      </c>
      <c r="C1836" s="166" t="s">
        <v>197</v>
      </c>
      <c r="D1836" s="166">
        <v>219</v>
      </c>
      <c r="E1836" s="166" t="s">
        <v>3608</v>
      </c>
      <c r="F1836" s="167" t="s">
        <v>3608</v>
      </c>
      <c r="G1836" s="36" t="s">
        <v>249</v>
      </c>
      <c r="H1836" s="36" t="s">
        <v>249</v>
      </c>
      <c r="I1836" s="186" t="s">
        <v>197</v>
      </c>
      <c r="J1836" s="168">
        <v>2217</v>
      </c>
      <c r="K1836" s="133">
        <v>0</v>
      </c>
      <c r="L1836" s="150">
        <v>5.33</v>
      </c>
      <c r="M1836" s="133">
        <v>0</v>
      </c>
      <c r="N1836" s="133">
        <v>0</v>
      </c>
      <c r="O1836" s="130">
        <v>1464</v>
      </c>
      <c r="P1836" s="37">
        <f t="shared" si="385"/>
        <v>11816.61</v>
      </c>
      <c r="Q1836" s="38">
        <f t="shared" si="386"/>
        <v>263.27868852459017</v>
      </c>
      <c r="R1836" s="35">
        <f t="shared" si="387"/>
        <v>0</v>
      </c>
      <c r="S1836" s="35">
        <f t="shared" si="388"/>
        <v>0</v>
      </c>
      <c r="T1836" s="139">
        <f t="shared" si="389"/>
        <v>0</v>
      </c>
      <c r="U1836" s="35">
        <f t="shared" si="390"/>
        <v>7803.12</v>
      </c>
      <c r="V1836" s="39" t="str">
        <f t="shared" si="391"/>
        <v>&gt;90 days</v>
      </c>
      <c r="W1836" s="39">
        <f t="shared" si="394"/>
        <v>3</v>
      </c>
      <c r="X1836" s="135" t="str">
        <f t="shared" si="395"/>
        <v>A</v>
      </c>
      <c r="Y1836" s="39">
        <f t="shared" si="392"/>
        <v>21</v>
      </c>
      <c r="Z1836" s="39">
        <f t="shared" si="393"/>
        <v>7176.8909256164388</v>
      </c>
    </row>
    <row r="1837" spans="1:26" x14ac:dyDescent="0.25">
      <c r="A1837" s="34" t="s">
        <v>2224</v>
      </c>
      <c r="B1837" s="36" t="s">
        <v>2225</v>
      </c>
      <c r="C1837" s="166" t="s">
        <v>197</v>
      </c>
      <c r="D1837" s="166">
        <v>219</v>
      </c>
      <c r="E1837" s="166" t="s">
        <v>3608</v>
      </c>
      <c r="F1837" s="167" t="s">
        <v>3608</v>
      </c>
      <c r="G1837" s="36" t="s">
        <v>249</v>
      </c>
      <c r="H1837" s="36" t="s">
        <v>249</v>
      </c>
      <c r="I1837" s="186" t="s">
        <v>197</v>
      </c>
      <c r="J1837" s="168">
        <v>1</v>
      </c>
      <c r="K1837" s="133">
        <v>0</v>
      </c>
      <c r="L1837" s="150">
        <v>20.68</v>
      </c>
      <c r="M1837" s="133">
        <v>0</v>
      </c>
      <c r="N1837" s="133">
        <v>0</v>
      </c>
      <c r="O1837" s="130">
        <v>866</v>
      </c>
      <c r="P1837" s="37">
        <f t="shared" si="385"/>
        <v>20.68</v>
      </c>
      <c r="Q1837" s="38">
        <f t="shared" si="386"/>
        <v>934.41685912240177</v>
      </c>
      <c r="R1837" s="35">
        <f t="shared" si="387"/>
        <v>0</v>
      </c>
      <c r="S1837" s="35">
        <f t="shared" si="388"/>
        <v>0</v>
      </c>
      <c r="T1837" s="139">
        <f t="shared" si="389"/>
        <v>0</v>
      </c>
      <c r="U1837" s="35">
        <f t="shared" si="390"/>
        <v>17908.88</v>
      </c>
      <c r="V1837" s="39" t="str">
        <f t="shared" si="391"/>
        <v>&gt;90 days</v>
      </c>
      <c r="W1837" s="39">
        <f t="shared" si="394"/>
        <v>2</v>
      </c>
      <c r="X1837" s="135" t="str">
        <f t="shared" si="395"/>
        <v>C</v>
      </c>
      <c r="Y1837" s="39">
        <f t="shared" si="392"/>
        <v>14</v>
      </c>
      <c r="Z1837" s="39">
        <f t="shared" si="393"/>
        <v>13.444305401968599</v>
      </c>
    </row>
    <row r="1838" spans="1:26" x14ac:dyDescent="0.25">
      <c r="A1838" s="34" t="s">
        <v>2226</v>
      </c>
      <c r="B1838" s="36" t="s">
        <v>2227</v>
      </c>
      <c r="C1838" s="166" t="s">
        <v>243</v>
      </c>
      <c r="D1838" s="166">
        <v>202</v>
      </c>
      <c r="E1838" s="166" t="s">
        <v>3608</v>
      </c>
      <c r="F1838" s="167" t="s">
        <v>3608</v>
      </c>
      <c r="G1838" s="36" t="s">
        <v>244</v>
      </c>
      <c r="H1838" s="36" t="s">
        <v>2370</v>
      </c>
      <c r="I1838" s="186">
        <v>2600</v>
      </c>
      <c r="J1838" s="168">
        <v>946</v>
      </c>
      <c r="K1838" s="133">
        <v>600</v>
      </c>
      <c r="L1838" s="150">
        <v>2.89</v>
      </c>
      <c r="M1838" s="133">
        <v>0</v>
      </c>
      <c r="N1838" s="133">
        <v>300</v>
      </c>
      <c r="O1838" s="130">
        <v>22593</v>
      </c>
      <c r="P1838" s="37">
        <f t="shared" si="385"/>
        <v>2733.94</v>
      </c>
      <c r="Q1838" s="38">
        <f t="shared" si="386"/>
        <v>1.6155446377196476E-2</v>
      </c>
      <c r="R1838" s="35">
        <f t="shared" si="387"/>
        <v>0</v>
      </c>
      <c r="S1838" s="35">
        <f t="shared" si="388"/>
        <v>433.5</v>
      </c>
      <c r="T1838" s="139">
        <f t="shared" si="389"/>
        <v>1734</v>
      </c>
      <c r="U1838" s="35">
        <f t="shared" si="390"/>
        <v>65293.770000000004</v>
      </c>
      <c r="V1838" s="39" t="str">
        <f t="shared" si="391"/>
        <v>&lt;15 days</v>
      </c>
      <c r="W1838" s="39">
        <f t="shared" si="394"/>
        <v>2</v>
      </c>
      <c r="X1838" s="135" t="str">
        <f t="shared" si="395"/>
        <v>B</v>
      </c>
      <c r="Y1838" s="39">
        <f t="shared" si="392"/>
        <v>14</v>
      </c>
      <c r="Z1838" s="39">
        <f t="shared" si="393"/>
        <v>0</v>
      </c>
    </row>
    <row r="1839" spans="1:26" x14ac:dyDescent="0.25">
      <c r="A1839" s="34" t="s">
        <v>2228</v>
      </c>
      <c r="B1839" s="36" t="s">
        <v>2229</v>
      </c>
      <c r="C1839" s="166" t="s">
        <v>262</v>
      </c>
      <c r="D1839" s="166">
        <v>213</v>
      </c>
      <c r="E1839" s="166" t="s">
        <v>3608</v>
      </c>
      <c r="F1839" s="167" t="s">
        <v>3608</v>
      </c>
      <c r="G1839" s="36" t="s">
        <v>165</v>
      </c>
      <c r="H1839" s="36" t="s">
        <v>235</v>
      </c>
      <c r="I1839" s="186">
        <v>2100</v>
      </c>
      <c r="J1839" s="168">
        <v>258</v>
      </c>
      <c r="K1839" s="133">
        <v>0</v>
      </c>
      <c r="L1839" s="150">
        <v>35.67</v>
      </c>
      <c r="M1839" s="133">
        <v>0</v>
      </c>
      <c r="N1839" s="133">
        <v>0</v>
      </c>
      <c r="O1839" s="130">
        <v>1152</v>
      </c>
      <c r="P1839" s="37">
        <f t="shared" si="385"/>
        <v>9202.86</v>
      </c>
      <c r="Q1839" s="38">
        <f t="shared" si="386"/>
        <v>299.73090277777777</v>
      </c>
      <c r="R1839" s="35">
        <f t="shared" si="387"/>
        <v>0</v>
      </c>
      <c r="S1839" s="35">
        <f t="shared" si="388"/>
        <v>0</v>
      </c>
      <c r="T1839" s="139">
        <f t="shared" si="389"/>
        <v>0</v>
      </c>
      <c r="U1839" s="35">
        <f t="shared" si="390"/>
        <v>41091.840000000004</v>
      </c>
      <c r="V1839" s="39" t="str">
        <f t="shared" si="391"/>
        <v>Order specific</v>
      </c>
      <c r="W1839" s="39" t="str">
        <f t="shared" si="394"/>
        <v>Order specific</v>
      </c>
      <c r="X1839" s="135" t="str">
        <f t="shared" si="395"/>
        <v>A</v>
      </c>
      <c r="Y1839" s="39" t="str">
        <f t="shared" si="392"/>
        <v/>
      </c>
      <c r="Z1839" s="39">
        <f t="shared" si="393"/>
        <v>0</v>
      </c>
    </row>
    <row r="1840" spans="1:26" x14ac:dyDescent="0.25">
      <c r="A1840" s="34" t="s">
        <v>2230</v>
      </c>
      <c r="B1840" s="36" t="s">
        <v>2231</v>
      </c>
      <c r="C1840" s="166" t="s">
        <v>197</v>
      </c>
      <c r="D1840" s="166">
        <v>202</v>
      </c>
      <c r="E1840" s="166" t="s">
        <v>3608</v>
      </c>
      <c r="F1840" s="167" t="s">
        <v>3608</v>
      </c>
      <c r="G1840" s="36" t="s">
        <v>249</v>
      </c>
      <c r="H1840" s="36" t="s">
        <v>249</v>
      </c>
      <c r="I1840" s="186" t="s">
        <v>197</v>
      </c>
      <c r="J1840" s="168">
        <v>4366</v>
      </c>
      <c r="K1840" s="133">
        <v>9415</v>
      </c>
      <c r="L1840" s="150">
        <v>65.67</v>
      </c>
      <c r="M1840" s="133">
        <v>0</v>
      </c>
      <c r="N1840" s="133">
        <v>0</v>
      </c>
      <c r="O1840" s="130">
        <v>16360</v>
      </c>
      <c r="P1840" s="37">
        <f t="shared" si="385"/>
        <v>286715.22000000003</v>
      </c>
      <c r="Q1840" s="38">
        <f t="shared" si="386"/>
        <v>5.7561124694376531</v>
      </c>
      <c r="R1840" s="35">
        <f t="shared" si="387"/>
        <v>0</v>
      </c>
      <c r="S1840" s="35">
        <f t="shared" si="388"/>
        <v>0</v>
      </c>
      <c r="T1840" s="139">
        <f t="shared" si="389"/>
        <v>618283.05000000005</v>
      </c>
      <c r="U1840" s="35">
        <f t="shared" si="390"/>
        <v>1074361.2</v>
      </c>
      <c r="V1840" s="39" t="str">
        <f t="shared" si="391"/>
        <v>&lt;15 days</v>
      </c>
      <c r="W1840" s="39">
        <f t="shared" si="394"/>
        <v>1</v>
      </c>
      <c r="X1840" s="135" t="str">
        <f t="shared" si="395"/>
        <v>A</v>
      </c>
      <c r="Y1840" s="39">
        <f t="shared" si="392"/>
        <v>7</v>
      </c>
      <c r="Z1840" s="39">
        <f t="shared" si="393"/>
        <v>0</v>
      </c>
    </row>
    <row r="1841" spans="1:26" x14ac:dyDescent="0.25">
      <c r="A1841" s="34" t="s">
        <v>2232</v>
      </c>
      <c r="B1841" s="36" t="s">
        <v>2233</v>
      </c>
      <c r="C1841" s="166" t="s">
        <v>239</v>
      </c>
      <c r="D1841" s="166">
        <v>219</v>
      </c>
      <c r="E1841" s="166" t="s">
        <v>3608</v>
      </c>
      <c r="F1841" s="167" t="s">
        <v>3608</v>
      </c>
      <c r="G1841" s="36" t="s">
        <v>165</v>
      </c>
      <c r="H1841" s="36" t="s">
        <v>235</v>
      </c>
      <c r="I1841" s="186">
        <v>2100</v>
      </c>
      <c r="J1841" s="168">
        <v>137</v>
      </c>
      <c r="K1841" s="133">
        <v>0</v>
      </c>
      <c r="L1841" s="150">
        <v>16.239999999999998</v>
      </c>
      <c r="M1841" s="133">
        <v>0</v>
      </c>
      <c r="N1841" s="133">
        <v>0</v>
      </c>
      <c r="O1841" s="130">
        <v>96</v>
      </c>
      <c r="P1841" s="37">
        <f t="shared" si="385"/>
        <v>2224.8799999999997</v>
      </c>
      <c r="Q1841" s="38">
        <f t="shared" si="386"/>
        <v>16599.895833333332</v>
      </c>
      <c r="R1841" s="35">
        <f t="shared" si="387"/>
        <v>0</v>
      </c>
      <c r="S1841" s="35">
        <f t="shared" si="388"/>
        <v>0</v>
      </c>
      <c r="T1841" s="139">
        <f t="shared" si="389"/>
        <v>0</v>
      </c>
      <c r="U1841" s="35">
        <f t="shared" si="390"/>
        <v>1559.04</v>
      </c>
      <c r="V1841" s="39" t="str">
        <f t="shared" si="391"/>
        <v>Order specific</v>
      </c>
      <c r="W1841" s="39" t="str">
        <f t="shared" si="394"/>
        <v>Order specific</v>
      </c>
      <c r="X1841" s="135" t="str">
        <f t="shared" si="395"/>
        <v>B</v>
      </c>
      <c r="Y1841" s="39" t="str">
        <f t="shared" si="392"/>
        <v/>
      </c>
      <c r="Z1841" s="39">
        <f t="shared" si="393"/>
        <v>0</v>
      </c>
    </row>
    <row r="1842" spans="1:26" x14ac:dyDescent="0.25">
      <c r="A1842" s="34" t="s">
        <v>2234</v>
      </c>
      <c r="B1842" s="36" t="s">
        <v>2235</v>
      </c>
      <c r="C1842" s="166" t="s">
        <v>243</v>
      </c>
      <c r="D1842" s="166">
        <v>219</v>
      </c>
      <c r="E1842" s="166" t="s">
        <v>3608</v>
      </c>
      <c r="F1842" s="167" t="s">
        <v>3608</v>
      </c>
      <c r="G1842" s="36" t="s">
        <v>244</v>
      </c>
      <c r="H1842" s="36" t="s">
        <v>2370</v>
      </c>
      <c r="I1842" s="186">
        <v>2600</v>
      </c>
      <c r="J1842" s="168">
        <v>513</v>
      </c>
      <c r="K1842" s="133">
        <v>0</v>
      </c>
      <c r="L1842" s="150">
        <v>27.52</v>
      </c>
      <c r="M1842" s="133">
        <v>0</v>
      </c>
      <c r="N1842" s="133">
        <v>300</v>
      </c>
      <c r="O1842" s="130">
        <v>728</v>
      </c>
      <c r="P1842" s="37">
        <f t="shared" si="385"/>
        <v>14117.76</v>
      </c>
      <c r="Q1842" s="38">
        <f t="shared" si="386"/>
        <v>68.688186813186817</v>
      </c>
      <c r="R1842" s="35">
        <f t="shared" si="387"/>
        <v>0</v>
      </c>
      <c r="S1842" s="35">
        <f t="shared" si="388"/>
        <v>4128</v>
      </c>
      <c r="T1842" s="139">
        <f t="shared" si="389"/>
        <v>0</v>
      </c>
      <c r="U1842" s="35">
        <f t="shared" si="390"/>
        <v>20034.560000000001</v>
      </c>
      <c r="V1842" s="39" t="str">
        <f t="shared" si="391"/>
        <v>&lt;90 days</v>
      </c>
      <c r="W1842" s="39">
        <f t="shared" si="394"/>
        <v>2</v>
      </c>
      <c r="X1842" s="135" t="str">
        <f t="shared" si="395"/>
        <v>A</v>
      </c>
      <c r="Y1842" s="39">
        <f t="shared" si="392"/>
        <v>14</v>
      </c>
      <c r="Z1842" s="39">
        <f t="shared" si="393"/>
        <v>7418.5871425017503</v>
      </c>
    </row>
    <row r="1843" spans="1:26" x14ac:dyDescent="0.25">
      <c r="A1843" s="34" t="s">
        <v>2236</v>
      </c>
      <c r="B1843" s="36" t="s">
        <v>2237</v>
      </c>
      <c r="C1843" s="166" t="s">
        <v>239</v>
      </c>
      <c r="D1843" s="166">
        <v>219</v>
      </c>
      <c r="E1843" s="166" t="s">
        <v>3608</v>
      </c>
      <c r="F1843" s="167" t="s">
        <v>3608</v>
      </c>
      <c r="G1843" s="36" t="s">
        <v>165</v>
      </c>
      <c r="H1843" s="36" t="s">
        <v>235</v>
      </c>
      <c r="I1843" s="186">
        <v>2100</v>
      </c>
      <c r="J1843" s="168">
        <v>224</v>
      </c>
      <c r="K1843" s="133">
        <v>0</v>
      </c>
      <c r="L1843" s="150">
        <v>3.02</v>
      </c>
      <c r="M1843" s="133">
        <v>0</v>
      </c>
      <c r="N1843" s="133">
        <v>0</v>
      </c>
      <c r="O1843" s="130">
        <v>392</v>
      </c>
      <c r="P1843" s="37">
        <f t="shared" si="385"/>
        <v>676.48</v>
      </c>
      <c r="Q1843" s="38">
        <f t="shared" si="386"/>
        <v>477.6658163265306</v>
      </c>
      <c r="R1843" s="35">
        <f t="shared" si="387"/>
        <v>0</v>
      </c>
      <c r="S1843" s="35">
        <f t="shared" si="388"/>
        <v>0</v>
      </c>
      <c r="T1843" s="139">
        <f t="shared" si="389"/>
        <v>0</v>
      </c>
      <c r="U1843" s="35">
        <f t="shared" si="390"/>
        <v>1183.8399999999999</v>
      </c>
      <c r="V1843" s="39" t="str">
        <f t="shared" si="391"/>
        <v>Order specific</v>
      </c>
      <c r="W1843" s="39" t="str">
        <f t="shared" si="394"/>
        <v>Order specific</v>
      </c>
      <c r="X1843" s="135" t="str">
        <f t="shared" si="395"/>
        <v>C</v>
      </c>
      <c r="Y1843" s="39" t="str">
        <f t="shared" si="392"/>
        <v/>
      </c>
      <c r="Z1843" s="39">
        <f t="shared" si="393"/>
        <v>0</v>
      </c>
    </row>
    <row r="1844" spans="1:26" x14ac:dyDescent="0.25">
      <c r="A1844" s="34" t="s">
        <v>2238</v>
      </c>
      <c r="B1844" s="36" t="s">
        <v>2239</v>
      </c>
      <c r="C1844" s="166" t="s">
        <v>239</v>
      </c>
      <c r="D1844" s="166">
        <v>219</v>
      </c>
      <c r="E1844" s="166" t="s">
        <v>3608</v>
      </c>
      <c r="F1844" s="167" t="s">
        <v>3608</v>
      </c>
      <c r="G1844" s="36" t="s">
        <v>165</v>
      </c>
      <c r="H1844" s="36" t="s">
        <v>235</v>
      </c>
      <c r="I1844" s="186">
        <v>2100</v>
      </c>
      <c r="J1844" s="168">
        <v>140</v>
      </c>
      <c r="K1844" s="133">
        <v>0</v>
      </c>
      <c r="L1844" s="150">
        <v>2.74</v>
      </c>
      <c r="M1844" s="133">
        <v>0</v>
      </c>
      <c r="N1844" s="133">
        <v>0</v>
      </c>
      <c r="O1844" s="130">
        <v>96</v>
      </c>
      <c r="P1844" s="37">
        <f t="shared" si="385"/>
        <v>383.6</v>
      </c>
      <c r="Q1844" s="38">
        <f t="shared" si="386"/>
        <v>851.66666666666674</v>
      </c>
      <c r="R1844" s="35">
        <f t="shared" si="387"/>
        <v>0</v>
      </c>
      <c r="S1844" s="35">
        <f t="shared" si="388"/>
        <v>0</v>
      </c>
      <c r="T1844" s="139">
        <f t="shared" si="389"/>
        <v>0</v>
      </c>
      <c r="U1844" s="35">
        <f t="shared" si="390"/>
        <v>263.04000000000002</v>
      </c>
      <c r="V1844" s="39" t="str">
        <f t="shared" si="391"/>
        <v>Order specific</v>
      </c>
      <c r="W1844" s="39" t="str">
        <f t="shared" si="394"/>
        <v>Order specific</v>
      </c>
      <c r="X1844" s="135" t="str">
        <f t="shared" si="395"/>
        <v>C</v>
      </c>
      <c r="Y1844" s="39" t="str">
        <f t="shared" si="392"/>
        <v/>
      </c>
      <c r="Z1844" s="39">
        <f t="shared" si="393"/>
        <v>0</v>
      </c>
    </row>
    <row r="1845" spans="1:26" x14ac:dyDescent="0.25">
      <c r="A1845" s="34" t="s">
        <v>2240</v>
      </c>
      <c r="B1845" s="36" t="s">
        <v>2241</v>
      </c>
      <c r="C1845" s="166" t="s">
        <v>243</v>
      </c>
      <c r="D1845" s="166">
        <v>219</v>
      </c>
      <c r="E1845" s="166" t="s">
        <v>3608</v>
      </c>
      <c r="F1845" s="167" t="s">
        <v>3608</v>
      </c>
      <c r="G1845" s="36" t="s">
        <v>244</v>
      </c>
      <c r="H1845" s="36" t="s">
        <v>2370</v>
      </c>
      <c r="I1845" s="186">
        <v>2600</v>
      </c>
      <c r="J1845" s="168">
        <v>2645</v>
      </c>
      <c r="K1845" s="133">
        <v>1600</v>
      </c>
      <c r="L1845" s="150">
        <v>3.5</v>
      </c>
      <c r="M1845" s="133">
        <v>0</v>
      </c>
      <c r="N1845" s="133">
        <v>800</v>
      </c>
      <c r="O1845" s="130">
        <v>18842</v>
      </c>
      <c r="P1845" s="37">
        <f t="shared" si="385"/>
        <v>9257.5</v>
      </c>
      <c r="Q1845" s="38">
        <f t="shared" si="386"/>
        <v>2.7120263241694089</v>
      </c>
      <c r="R1845" s="35">
        <f t="shared" si="387"/>
        <v>0</v>
      </c>
      <c r="S1845" s="35">
        <f t="shared" si="388"/>
        <v>1400</v>
      </c>
      <c r="T1845" s="139">
        <f t="shared" si="389"/>
        <v>5600</v>
      </c>
      <c r="U1845" s="35">
        <f t="shared" si="390"/>
        <v>65947</v>
      </c>
      <c r="V1845" s="39" t="str">
        <f t="shared" si="391"/>
        <v>&lt;15 days</v>
      </c>
      <c r="W1845" s="39">
        <f t="shared" si="394"/>
        <v>2</v>
      </c>
      <c r="X1845" s="135" t="str">
        <f t="shared" si="395"/>
        <v>A</v>
      </c>
      <c r="Y1845" s="39">
        <f t="shared" si="392"/>
        <v>14</v>
      </c>
      <c r="Z1845" s="39">
        <f t="shared" si="393"/>
        <v>0</v>
      </c>
    </row>
    <row r="1846" spans="1:26" x14ac:dyDescent="0.25">
      <c r="A1846" s="34" t="s">
        <v>2242</v>
      </c>
      <c r="B1846" s="36" t="s">
        <v>2101</v>
      </c>
      <c r="C1846" s="166" t="s">
        <v>239</v>
      </c>
      <c r="D1846" s="166">
        <v>213</v>
      </c>
      <c r="E1846" s="166" t="s">
        <v>3608</v>
      </c>
      <c r="F1846" s="167" t="s">
        <v>3608</v>
      </c>
      <c r="G1846" s="36" t="s">
        <v>165</v>
      </c>
      <c r="H1846" s="36" t="s">
        <v>235</v>
      </c>
      <c r="I1846" s="186">
        <v>2100</v>
      </c>
      <c r="J1846" s="168">
        <v>9370</v>
      </c>
      <c r="K1846" s="133">
        <v>0</v>
      </c>
      <c r="L1846" s="150">
        <v>6.36</v>
      </c>
      <c r="M1846" s="133">
        <v>1500</v>
      </c>
      <c r="N1846" s="133">
        <v>0</v>
      </c>
      <c r="O1846" s="130">
        <v>27952</v>
      </c>
      <c r="P1846" s="37">
        <f t="shared" si="385"/>
        <v>59593.200000000004</v>
      </c>
      <c r="Q1846" s="38">
        <f t="shared" si="386"/>
        <v>34.538673440183167</v>
      </c>
      <c r="R1846" s="35">
        <f t="shared" si="387"/>
        <v>9540</v>
      </c>
      <c r="S1846" s="35">
        <f t="shared" si="388"/>
        <v>0</v>
      </c>
      <c r="T1846" s="139">
        <f t="shared" si="389"/>
        <v>0</v>
      </c>
      <c r="U1846" s="35">
        <f t="shared" si="390"/>
        <v>177774.72</v>
      </c>
      <c r="V1846" s="39" t="str">
        <f t="shared" si="391"/>
        <v>Order specific</v>
      </c>
      <c r="W1846" s="39" t="str">
        <f t="shared" si="394"/>
        <v>Order specific</v>
      </c>
      <c r="X1846" s="135" t="str">
        <f t="shared" si="395"/>
        <v>A</v>
      </c>
      <c r="Y1846" s="39" t="str">
        <f t="shared" si="392"/>
        <v/>
      </c>
      <c r="Z1846" s="39">
        <f t="shared" si="393"/>
        <v>0</v>
      </c>
    </row>
    <row r="1847" spans="1:26" x14ac:dyDescent="0.25">
      <c r="A1847" s="34" t="s">
        <v>2243</v>
      </c>
      <c r="B1847" s="36" t="s">
        <v>2244</v>
      </c>
      <c r="C1847" s="166" t="s">
        <v>2077</v>
      </c>
      <c r="D1847" s="166">
        <v>219</v>
      </c>
      <c r="E1847" s="166" t="s">
        <v>3608</v>
      </c>
      <c r="F1847" s="167" t="s">
        <v>3608</v>
      </c>
      <c r="G1847" s="36" t="s">
        <v>165</v>
      </c>
      <c r="H1847" s="36" t="s">
        <v>235</v>
      </c>
      <c r="I1847" s="186">
        <v>2100</v>
      </c>
      <c r="J1847" s="168">
        <v>90</v>
      </c>
      <c r="K1847" s="133">
        <v>0</v>
      </c>
      <c r="L1847" s="150">
        <v>16.07</v>
      </c>
      <c r="M1847" s="133">
        <v>0</v>
      </c>
      <c r="N1847" s="133">
        <v>0</v>
      </c>
      <c r="O1847" s="130">
        <v>257</v>
      </c>
      <c r="P1847" s="37">
        <f t="shared" si="385"/>
        <v>1446.3</v>
      </c>
      <c r="Q1847" s="38">
        <f t="shared" si="386"/>
        <v>13307.587548638132</v>
      </c>
      <c r="R1847" s="35">
        <f t="shared" si="387"/>
        <v>0</v>
      </c>
      <c r="S1847" s="35">
        <f t="shared" si="388"/>
        <v>0</v>
      </c>
      <c r="T1847" s="139">
        <f t="shared" si="389"/>
        <v>0</v>
      </c>
      <c r="U1847" s="35">
        <f t="shared" si="390"/>
        <v>4129.99</v>
      </c>
      <c r="V1847" s="39" t="str">
        <f t="shared" si="391"/>
        <v>Order specific</v>
      </c>
      <c r="W1847" s="39" t="str">
        <f t="shared" si="394"/>
        <v>Order specific</v>
      </c>
      <c r="X1847" s="135" t="str">
        <f t="shared" si="395"/>
        <v>B</v>
      </c>
      <c r="Y1847" s="39" t="str">
        <f t="shared" si="392"/>
        <v/>
      </c>
      <c r="Z1847" s="39">
        <f t="shared" si="393"/>
        <v>0</v>
      </c>
    </row>
    <row r="1848" spans="1:26" x14ac:dyDescent="0.25">
      <c r="A1848" s="34" t="s">
        <v>2245</v>
      </c>
      <c r="B1848" s="36" t="s">
        <v>2246</v>
      </c>
      <c r="C1848" s="166" t="s">
        <v>2077</v>
      </c>
      <c r="D1848" s="166">
        <v>219</v>
      </c>
      <c r="E1848" s="166" t="s">
        <v>3608</v>
      </c>
      <c r="F1848" s="167" t="s">
        <v>3608</v>
      </c>
      <c r="G1848" s="36" t="s">
        <v>165</v>
      </c>
      <c r="H1848" s="36" t="s">
        <v>235</v>
      </c>
      <c r="I1848" s="186">
        <v>2100</v>
      </c>
      <c r="J1848" s="168">
        <v>168</v>
      </c>
      <c r="K1848" s="133">
        <v>0</v>
      </c>
      <c r="L1848" s="150">
        <v>8.44</v>
      </c>
      <c r="M1848" s="133">
        <v>0</v>
      </c>
      <c r="N1848" s="133">
        <v>0</v>
      </c>
      <c r="O1848" s="130">
        <v>265</v>
      </c>
      <c r="P1848" s="37">
        <f t="shared" si="385"/>
        <v>1417.9199999999998</v>
      </c>
      <c r="Q1848" s="38">
        <f t="shared" si="386"/>
        <v>123.96226415094338</v>
      </c>
      <c r="R1848" s="35">
        <f t="shared" si="387"/>
        <v>0</v>
      </c>
      <c r="S1848" s="35">
        <f t="shared" si="388"/>
        <v>0</v>
      </c>
      <c r="T1848" s="139">
        <f t="shared" si="389"/>
        <v>0</v>
      </c>
      <c r="U1848" s="35">
        <f t="shared" si="390"/>
        <v>2236.6</v>
      </c>
      <c r="V1848" s="39" t="str">
        <f t="shared" si="391"/>
        <v>Order specific</v>
      </c>
      <c r="W1848" s="39" t="str">
        <f t="shared" si="394"/>
        <v>Order specific</v>
      </c>
      <c r="X1848" s="135" t="str">
        <f t="shared" si="395"/>
        <v>B</v>
      </c>
      <c r="Y1848" s="39" t="str">
        <f t="shared" si="392"/>
        <v/>
      </c>
      <c r="Z1848" s="39">
        <f t="shared" si="393"/>
        <v>0</v>
      </c>
    </row>
    <row r="1849" spans="1:26" x14ac:dyDescent="0.25">
      <c r="A1849" s="34" t="s">
        <v>2247</v>
      </c>
      <c r="B1849" s="36" t="s">
        <v>2248</v>
      </c>
      <c r="C1849" s="166" t="s">
        <v>243</v>
      </c>
      <c r="D1849" s="166">
        <v>219</v>
      </c>
      <c r="E1849" s="166" t="s">
        <v>3608</v>
      </c>
      <c r="F1849" s="167" t="s">
        <v>3608</v>
      </c>
      <c r="G1849" s="36" t="s">
        <v>244</v>
      </c>
      <c r="H1849" s="36" t="s">
        <v>2370</v>
      </c>
      <c r="I1849" s="186">
        <v>2600</v>
      </c>
      <c r="J1849" s="168">
        <v>1667</v>
      </c>
      <c r="K1849" s="133">
        <v>2700</v>
      </c>
      <c r="L1849" s="150">
        <v>14.96</v>
      </c>
      <c r="M1849" s="133">
        <v>0</v>
      </c>
      <c r="N1849" s="133">
        <v>600</v>
      </c>
      <c r="O1849" s="130">
        <v>12714</v>
      </c>
      <c r="P1849" s="37">
        <f t="shared" si="385"/>
        <v>24938.32</v>
      </c>
      <c r="Q1849" s="38">
        <f t="shared" si="386"/>
        <v>4.8230297310051906</v>
      </c>
      <c r="R1849" s="35">
        <f t="shared" si="387"/>
        <v>0</v>
      </c>
      <c r="S1849" s="35">
        <f t="shared" si="388"/>
        <v>4488</v>
      </c>
      <c r="T1849" s="139">
        <f t="shared" si="389"/>
        <v>40392</v>
      </c>
      <c r="U1849" s="35">
        <f t="shared" si="390"/>
        <v>190201.44</v>
      </c>
      <c r="V1849" s="39" t="str">
        <f t="shared" si="391"/>
        <v>&lt;15 days</v>
      </c>
      <c r="W1849" s="39">
        <f t="shared" si="394"/>
        <v>1</v>
      </c>
      <c r="X1849" s="135" t="str">
        <f t="shared" si="395"/>
        <v>A</v>
      </c>
      <c r="Y1849" s="39">
        <f t="shared" si="392"/>
        <v>7</v>
      </c>
      <c r="Z1849" s="39">
        <f t="shared" si="393"/>
        <v>0</v>
      </c>
    </row>
    <row r="1850" spans="1:26" x14ac:dyDescent="0.25">
      <c r="A1850" s="34" t="s">
        <v>3588</v>
      </c>
      <c r="B1850" s="36" t="s">
        <v>2249</v>
      </c>
      <c r="C1850" s="166" t="s">
        <v>243</v>
      </c>
      <c r="D1850" s="166">
        <v>219</v>
      </c>
      <c r="E1850" s="166" t="s">
        <v>3608</v>
      </c>
      <c r="F1850" s="167" t="s">
        <v>3608</v>
      </c>
      <c r="G1850" s="36" t="s">
        <v>244</v>
      </c>
      <c r="H1850" s="36" t="s">
        <v>2370</v>
      </c>
      <c r="I1850" s="186">
        <v>2600</v>
      </c>
      <c r="J1850" s="168">
        <v>1992</v>
      </c>
      <c r="K1850" s="133">
        <v>900</v>
      </c>
      <c r="L1850" s="150">
        <v>1.03</v>
      </c>
      <c r="M1850" s="133">
        <v>0</v>
      </c>
      <c r="N1850" s="133">
        <v>300</v>
      </c>
      <c r="O1850" s="130">
        <v>16756</v>
      </c>
      <c r="P1850" s="37">
        <f t="shared" si="385"/>
        <v>2051.7600000000002</v>
      </c>
      <c r="Q1850" s="38">
        <f t="shared" si="386"/>
        <v>36.312664120315112</v>
      </c>
      <c r="R1850" s="35">
        <f t="shared" si="387"/>
        <v>0</v>
      </c>
      <c r="S1850" s="35">
        <f t="shared" si="388"/>
        <v>154.5</v>
      </c>
      <c r="T1850" s="139">
        <f t="shared" si="389"/>
        <v>927</v>
      </c>
      <c r="U1850" s="35">
        <f t="shared" si="390"/>
        <v>17258.68</v>
      </c>
      <c r="V1850" s="39" t="str">
        <f t="shared" si="391"/>
        <v>&lt;90 days</v>
      </c>
      <c r="W1850" s="39">
        <f t="shared" si="394"/>
        <v>2</v>
      </c>
      <c r="X1850" s="135" t="str">
        <f t="shared" si="395"/>
        <v>B</v>
      </c>
      <c r="Y1850" s="39">
        <f t="shared" si="392"/>
        <v>14</v>
      </c>
      <c r="Z1850" s="39">
        <f t="shared" si="393"/>
        <v>832.07755964467401</v>
      </c>
    </row>
    <row r="1851" spans="1:26" x14ac:dyDescent="0.25">
      <c r="A1851" s="34" t="s">
        <v>3589</v>
      </c>
      <c r="B1851" s="36" t="s">
        <v>2225</v>
      </c>
      <c r="C1851" s="166" t="s">
        <v>197</v>
      </c>
      <c r="D1851" s="166">
        <v>219</v>
      </c>
      <c r="E1851" s="166" t="s">
        <v>3608</v>
      </c>
      <c r="F1851" s="167" t="s">
        <v>3608</v>
      </c>
      <c r="G1851" s="36" t="s">
        <v>249</v>
      </c>
      <c r="H1851" s="36" t="s">
        <v>249</v>
      </c>
      <c r="I1851" s="186" t="s">
        <v>197</v>
      </c>
      <c r="J1851" s="168">
        <v>1</v>
      </c>
      <c r="K1851" s="133">
        <v>0</v>
      </c>
      <c r="L1851" s="150">
        <v>6.92</v>
      </c>
      <c r="M1851" s="133">
        <v>0</v>
      </c>
      <c r="N1851" s="133">
        <v>0</v>
      </c>
      <c r="O1851" s="130">
        <v>868</v>
      </c>
      <c r="P1851" s="37">
        <f t="shared" ref="P1851:P1895" si="396">+L1851*J1851</f>
        <v>6.92</v>
      </c>
      <c r="Q1851" s="38">
        <f t="shared" ref="Q1851:Q1895" si="397">+IF(O1851=0,"",J1850/O1851*365)</f>
        <v>837.64976958525347</v>
      </c>
      <c r="R1851" s="35">
        <f t="shared" ref="R1851:R1895" si="398">+L1851*M1851</f>
        <v>0</v>
      </c>
      <c r="S1851" s="35">
        <f t="shared" ref="S1851:S1895" si="399">+L1851*N1851/2</f>
        <v>0</v>
      </c>
      <c r="T1851" s="139">
        <f t="shared" ref="T1851:T1895" si="400">+L1851*K1851</f>
        <v>0</v>
      </c>
      <c r="U1851" s="35">
        <f t="shared" ref="U1851:U1895" si="401">+L1851*O1851</f>
        <v>6006.5599999999995</v>
      </c>
      <c r="V1851" s="39" t="str">
        <f t="shared" ref="V1851:V1895" si="402">IF(G1851="Order specific",G1851,IF(O1851="","Not moving",IF(Q1851&lt;15,"&lt;15 days",IF(Q1851&lt;30,"&lt;30 days",IF(Q1851&lt;90,"&lt;90 days","&gt;90 days")))))</f>
        <v>&gt;90 days</v>
      </c>
      <c r="W1851" s="39">
        <f t="shared" si="394"/>
        <v>3</v>
      </c>
      <c r="X1851" s="135" t="str">
        <f t="shared" si="395"/>
        <v>C</v>
      </c>
      <c r="Y1851" s="39">
        <f t="shared" ref="Y1851:Y1895" si="403">+IF(W1851="Order Specific","",IF(W1851=4,0,W1851*7+IF(I1851="Imported",14,0)))</f>
        <v>21</v>
      </c>
      <c r="Z1851" s="39">
        <f t="shared" ref="Z1851:Z1895" si="404">(IF(Y1851="",0,IF(Y1851=0,P1851,P1851-IF(Q1851&gt;Y1851,P1851/Q1851*Y1851,P1851))))*66%</f>
        <v>4.4526996402046546</v>
      </c>
    </row>
    <row r="1852" spans="1:26" x14ac:dyDescent="0.25">
      <c r="A1852" s="34" t="s">
        <v>3590</v>
      </c>
      <c r="B1852" s="36" t="s">
        <v>2250</v>
      </c>
      <c r="C1852" s="166" t="s">
        <v>243</v>
      </c>
      <c r="D1852" s="166">
        <v>219</v>
      </c>
      <c r="E1852" s="166" t="s">
        <v>3608</v>
      </c>
      <c r="F1852" s="167" t="s">
        <v>3608</v>
      </c>
      <c r="G1852" s="36" t="s">
        <v>244</v>
      </c>
      <c r="H1852" s="36" t="s">
        <v>2370</v>
      </c>
      <c r="I1852" s="186">
        <v>2600</v>
      </c>
      <c r="J1852" s="168">
        <v>975</v>
      </c>
      <c r="K1852" s="133">
        <v>1000</v>
      </c>
      <c r="L1852" s="150">
        <v>7.23</v>
      </c>
      <c r="M1852" s="133">
        <v>0</v>
      </c>
      <c r="N1852" s="133">
        <v>500</v>
      </c>
      <c r="O1852" s="130">
        <v>7122</v>
      </c>
      <c r="P1852" s="37">
        <f t="shared" si="396"/>
        <v>7049.25</v>
      </c>
      <c r="Q1852" s="38">
        <f t="shared" si="397"/>
        <v>5.1249648975007021E-2</v>
      </c>
      <c r="R1852" s="35">
        <f t="shared" si="398"/>
        <v>0</v>
      </c>
      <c r="S1852" s="35">
        <f t="shared" si="399"/>
        <v>1807.5</v>
      </c>
      <c r="T1852" s="139">
        <f t="shared" si="400"/>
        <v>7230</v>
      </c>
      <c r="U1852" s="35">
        <f t="shared" si="401"/>
        <v>51492.060000000005</v>
      </c>
      <c r="V1852" s="39" t="str">
        <f t="shared" si="402"/>
        <v>&lt;15 days</v>
      </c>
      <c r="W1852" s="39">
        <f t="shared" si="394"/>
        <v>2</v>
      </c>
      <c r="X1852" s="135" t="str">
        <f t="shared" si="395"/>
        <v>B</v>
      </c>
      <c r="Y1852" s="39">
        <f t="shared" si="403"/>
        <v>14</v>
      </c>
      <c r="Z1852" s="39">
        <f t="shared" si="404"/>
        <v>0</v>
      </c>
    </row>
    <row r="1853" spans="1:26" x14ac:dyDescent="0.25">
      <c r="A1853" s="34" t="s">
        <v>2251</v>
      </c>
      <c r="B1853" s="36" t="s">
        <v>1432</v>
      </c>
      <c r="C1853" s="166" t="s">
        <v>262</v>
      </c>
      <c r="D1853" s="166">
        <v>202</v>
      </c>
      <c r="E1853" s="166" t="s">
        <v>3608</v>
      </c>
      <c r="F1853" s="167" t="s">
        <v>3608</v>
      </c>
      <c r="G1853" s="36" t="s">
        <v>165</v>
      </c>
      <c r="H1853" s="36" t="s">
        <v>235</v>
      </c>
      <c r="I1853" s="186">
        <v>2100</v>
      </c>
      <c r="J1853" s="168">
        <v>5</v>
      </c>
      <c r="K1853" s="133">
        <v>0</v>
      </c>
      <c r="L1853" s="150">
        <v>15</v>
      </c>
      <c r="M1853" s="133">
        <v>0</v>
      </c>
      <c r="N1853" s="133">
        <v>0</v>
      </c>
      <c r="O1853" s="130">
        <v>52</v>
      </c>
      <c r="P1853" s="37">
        <f t="shared" si="396"/>
        <v>75</v>
      </c>
      <c r="Q1853" s="38">
        <f t="shared" si="397"/>
        <v>6843.75</v>
      </c>
      <c r="R1853" s="35">
        <f t="shared" si="398"/>
        <v>0</v>
      </c>
      <c r="S1853" s="35">
        <f t="shared" si="399"/>
        <v>0</v>
      </c>
      <c r="T1853" s="139">
        <f t="shared" si="400"/>
        <v>0</v>
      </c>
      <c r="U1853" s="35">
        <f t="shared" si="401"/>
        <v>780</v>
      </c>
      <c r="V1853" s="39" t="str">
        <f t="shared" si="402"/>
        <v>Order specific</v>
      </c>
      <c r="W1853" s="39" t="str">
        <f t="shared" si="394"/>
        <v>Order specific</v>
      </c>
      <c r="X1853" s="135" t="str">
        <f t="shared" si="395"/>
        <v>C</v>
      </c>
      <c r="Y1853" s="39" t="str">
        <f t="shared" si="403"/>
        <v/>
      </c>
      <c r="Z1853" s="39">
        <f t="shared" si="404"/>
        <v>0</v>
      </c>
    </row>
    <row r="1854" spans="1:26" x14ac:dyDescent="0.25">
      <c r="A1854" s="34" t="s">
        <v>2252</v>
      </c>
      <c r="B1854" s="36" t="s">
        <v>2253</v>
      </c>
      <c r="C1854" s="166" t="s">
        <v>243</v>
      </c>
      <c r="D1854" s="166">
        <v>219</v>
      </c>
      <c r="E1854" s="166" t="s">
        <v>3608</v>
      </c>
      <c r="F1854" s="167" t="s">
        <v>3608</v>
      </c>
      <c r="G1854" s="36" t="s">
        <v>244</v>
      </c>
      <c r="H1854" s="36" t="s">
        <v>2370</v>
      </c>
      <c r="I1854" s="186">
        <v>2600</v>
      </c>
      <c r="J1854" s="168">
        <v>1573</v>
      </c>
      <c r="K1854" s="133">
        <v>1500</v>
      </c>
      <c r="L1854" s="150">
        <v>2.15</v>
      </c>
      <c r="M1854" s="133">
        <v>0</v>
      </c>
      <c r="N1854" s="133">
        <v>500</v>
      </c>
      <c r="O1854" s="130">
        <v>8926</v>
      </c>
      <c r="P1854" s="37">
        <f t="shared" si="396"/>
        <v>3381.95</v>
      </c>
      <c r="Q1854" s="38">
        <f t="shared" si="397"/>
        <v>0.20445888415863767</v>
      </c>
      <c r="R1854" s="35">
        <f t="shared" si="398"/>
        <v>0</v>
      </c>
      <c r="S1854" s="35">
        <f t="shared" si="399"/>
        <v>537.5</v>
      </c>
      <c r="T1854" s="139">
        <f t="shared" si="400"/>
        <v>3225</v>
      </c>
      <c r="U1854" s="35">
        <f t="shared" si="401"/>
        <v>19190.899999999998</v>
      </c>
      <c r="V1854" s="39" t="str">
        <f t="shared" si="402"/>
        <v>&lt;15 days</v>
      </c>
      <c r="W1854" s="39">
        <f t="shared" si="394"/>
        <v>2</v>
      </c>
      <c r="X1854" s="135" t="str">
        <f t="shared" si="395"/>
        <v>B</v>
      </c>
      <c r="Y1854" s="39">
        <f t="shared" si="403"/>
        <v>14</v>
      </c>
      <c r="Z1854" s="39">
        <f t="shared" si="404"/>
        <v>0</v>
      </c>
    </row>
    <row r="1855" spans="1:26" x14ac:dyDescent="0.25">
      <c r="A1855" s="34" t="s">
        <v>3591</v>
      </c>
      <c r="B1855" s="36" t="s">
        <v>2254</v>
      </c>
      <c r="C1855" s="166" t="s">
        <v>243</v>
      </c>
      <c r="D1855" s="166">
        <v>202</v>
      </c>
      <c r="E1855" s="166" t="s">
        <v>3608</v>
      </c>
      <c r="F1855" s="167" t="s">
        <v>3608</v>
      </c>
      <c r="G1855" s="36" t="s">
        <v>244</v>
      </c>
      <c r="H1855" s="36" t="s">
        <v>2370</v>
      </c>
      <c r="I1855" s="186">
        <v>2600</v>
      </c>
      <c r="J1855" s="168">
        <v>804</v>
      </c>
      <c r="K1855" s="133">
        <v>675</v>
      </c>
      <c r="L1855" s="150">
        <v>0.9</v>
      </c>
      <c r="M1855" s="133">
        <v>0</v>
      </c>
      <c r="N1855" s="133">
        <v>135</v>
      </c>
      <c r="O1855" s="130">
        <v>2598</v>
      </c>
      <c r="P1855" s="37">
        <f t="shared" si="396"/>
        <v>723.6</v>
      </c>
      <c r="Q1855" s="38">
        <f t="shared" si="397"/>
        <v>220.9949961508853</v>
      </c>
      <c r="R1855" s="35">
        <f t="shared" si="398"/>
        <v>0</v>
      </c>
      <c r="S1855" s="35">
        <f t="shared" si="399"/>
        <v>60.75</v>
      </c>
      <c r="T1855" s="139">
        <f t="shared" si="400"/>
        <v>607.5</v>
      </c>
      <c r="U1855" s="35">
        <f t="shared" si="401"/>
        <v>2338.2000000000003</v>
      </c>
      <c r="V1855" s="39" t="str">
        <f t="shared" si="402"/>
        <v>&gt;90 days</v>
      </c>
      <c r="W1855" s="39">
        <f t="shared" si="394"/>
        <v>3</v>
      </c>
      <c r="X1855" s="135" t="str">
        <f t="shared" si="395"/>
        <v>C</v>
      </c>
      <c r="Y1855" s="39">
        <f t="shared" si="403"/>
        <v>21</v>
      </c>
      <c r="Z1855" s="39">
        <f t="shared" si="404"/>
        <v>432.19444759076544</v>
      </c>
    </row>
    <row r="1856" spans="1:26" x14ac:dyDescent="0.25">
      <c r="A1856" s="34" t="s">
        <v>2255</v>
      </c>
      <c r="B1856" s="36" t="s">
        <v>2256</v>
      </c>
      <c r="C1856" s="166" t="s">
        <v>243</v>
      </c>
      <c r="D1856" s="166">
        <v>202</v>
      </c>
      <c r="E1856" s="166" t="s">
        <v>3608</v>
      </c>
      <c r="F1856" s="167" t="s">
        <v>3608</v>
      </c>
      <c r="G1856" s="36" t="s">
        <v>244</v>
      </c>
      <c r="H1856" s="36" t="s">
        <v>2370</v>
      </c>
      <c r="I1856" s="186">
        <v>2600</v>
      </c>
      <c r="J1856" s="168">
        <v>294</v>
      </c>
      <c r="K1856" s="133">
        <v>225</v>
      </c>
      <c r="L1856" s="150">
        <v>1</v>
      </c>
      <c r="M1856" s="133">
        <v>0</v>
      </c>
      <c r="N1856" s="133">
        <v>45</v>
      </c>
      <c r="O1856" s="130">
        <v>866</v>
      </c>
      <c r="P1856" s="37">
        <f t="shared" si="396"/>
        <v>294</v>
      </c>
      <c r="Q1856" s="38">
        <f t="shared" si="397"/>
        <v>338.86836027713628</v>
      </c>
      <c r="R1856" s="35">
        <f t="shared" si="398"/>
        <v>0</v>
      </c>
      <c r="S1856" s="35">
        <f t="shared" si="399"/>
        <v>22.5</v>
      </c>
      <c r="T1856" s="139">
        <f t="shared" si="400"/>
        <v>225</v>
      </c>
      <c r="U1856" s="35">
        <f t="shared" si="401"/>
        <v>866</v>
      </c>
      <c r="V1856" s="39" t="str">
        <f t="shared" si="402"/>
        <v>&gt;90 days</v>
      </c>
      <c r="W1856" s="39">
        <f t="shared" si="394"/>
        <v>3</v>
      </c>
      <c r="X1856" s="135" t="str">
        <f t="shared" si="395"/>
        <v>C</v>
      </c>
      <c r="Y1856" s="39">
        <f t="shared" si="403"/>
        <v>21</v>
      </c>
      <c r="Z1856" s="39">
        <f t="shared" si="404"/>
        <v>182.01515354733183</v>
      </c>
    </row>
    <row r="1857" spans="1:26" x14ac:dyDescent="0.25">
      <c r="A1857" s="34" t="s">
        <v>2257</v>
      </c>
      <c r="B1857" s="36" t="s">
        <v>2258</v>
      </c>
      <c r="C1857" s="166" t="s">
        <v>243</v>
      </c>
      <c r="D1857" s="166">
        <v>202</v>
      </c>
      <c r="E1857" s="166" t="s">
        <v>3608</v>
      </c>
      <c r="F1857" s="167" t="s">
        <v>3608</v>
      </c>
      <c r="G1857" s="36" t="s">
        <v>244</v>
      </c>
      <c r="H1857" s="36" t="s">
        <v>2370</v>
      </c>
      <c r="I1857" s="186">
        <v>2600</v>
      </c>
      <c r="J1857" s="168">
        <v>1223</v>
      </c>
      <c r="K1857" s="133">
        <v>2075</v>
      </c>
      <c r="L1857" s="150">
        <v>0.83</v>
      </c>
      <c r="M1857" s="133">
        <v>0</v>
      </c>
      <c r="N1857" s="133">
        <v>500</v>
      </c>
      <c r="O1857" s="130">
        <v>7323</v>
      </c>
      <c r="P1857" s="37">
        <f t="shared" si="396"/>
        <v>1015.0899999999999</v>
      </c>
      <c r="Q1857" s="38">
        <f t="shared" si="397"/>
        <v>14.653830397378124</v>
      </c>
      <c r="R1857" s="35">
        <f t="shared" si="398"/>
        <v>0</v>
      </c>
      <c r="S1857" s="35">
        <f t="shared" si="399"/>
        <v>207.5</v>
      </c>
      <c r="T1857" s="139">
        <f t="shared" si="400"/>
        <v>1722.25</v>
      </c>
      <c r="U1857" s="35">
        <f t="shared" si="401"/>
        <v>6078.09</v>
      </c>
      <c r="V1857" s="39" t="str">
        <f t="shared" si="402"/>
        <v>&lt;15 days</v>
      </c>
      <c r="W1857" s="39">
        <f t="shared" si="394"/>
        <v>3</v>
      </c>
      <c r="X1857" s="135" t="str">
        <f t="shared" si="395"/>
        <v>B</v>
      </c>
      <c r="Y1857" s="39">
        <f t="shared" si="403"/>
        <v>21</v>
      </c>
      <c r="Z1857" s="39">
        <f t="shared" si="404"/>
        <v>0</v>
      </c>
    </row>
    <row r="1858" spans="1:26" x14ac:dyDescent="0.25">
      <c r="A1858" s="34" t="s">
        <v>2259</v>
      </c>
      <c r="B1858" s="36" t="s">
        <v>2260</v>
      </c>
      <c r="C1858" s="166" t="s">
        <v>243</v>
      </c>
      <c r="D1858" s="166">
        <v>219</v>
      </c>
      <c r="E1858" s="166" t="s">
        <v>3608</v>
      </c>
      <c r="F1858" s="167" t="s">
        <v>3608</v>
      </c>
      <c r="G1858" s="36" t="s">
        <v>244</v>
      </c>
      <c r="H1858" s="36" t="s">
        <v>2370</v>
      </c>
      <c r="I1858" s="186">
        <v>2600</v>
      </c>
      <c r="J1858" s="168">
        <v>168</v>
      </c>
      <c r="K1858" s="133">
        <v>660</v>
      </c>
      <c r="L1858" s="150">
        <v>1.61</v>
      </c>
      <c r="M1858" s="133">
        <v>0</v>
      </c>
      <c r="N1858" s="133">
        <v>176</v>
      </c>
      <c r="O1858" s="130">
        <v>3866</v>
      </c>
      <c r="P1858" s="37">
        <f t="shared" si="396"/>
        <v>270.48</v>
      </c>
      <c r="Q1858" s="38">
        <f t="shared" si="397"/>
        <v>115.46689084324883</v>
      </c>
      <c r="R1858" s="35">
        <f t="shared" si="398"/>
        <v>0</v>
      </c>
      <c r="S1858" s="35">
        <f t="shared" si="399"/>
        <v>141.68</v>
      </c>
      <c r="T1858" s="139">
        <f t="shared" si="400"/>
        <v>1062.6000000000001</v>
      </c>
      <c r="U1858" s="35">
        <f t="shared" si="401"/>
        <v>6224.26</v>
      </c>
      <c r="V1858" s="39" t="str">
        <f t="shared" si="402"/>
        <v>&gt;90 days</v>
      </c>
      <c r="W1858" s="39">
        <f t="shared" ref="W1858:W1895" si="405">IF(G1858="Order specific",G1858,IF(U1858=0,4,IF(U1858&gt;PERCENTILE(U:U,0.9),1,IF(U1858&gt;PERCENTILE(U:U,0.6),2,3))))</f>
        <v>3</v>
      </c>
      <c r="X1858" s="135" t="str">
        <f t="shared" ref="X1858:X1895" si="406">IF(P1858=0,"D",IF(P1858&gt;PERCENTILE(P:P,0.9),"A",IF(P1858&gt;PERCENTILE(P:P,0.6),"B","C")))</f>
        <v>C</v>
      </c>
      <c r="Y1858" s="39">
        <f t="shared" si="403"/>
        <v>21</v>
      </c>
      <c r="Z1858" s="39">
        <f t="shared" si="404"/>
        <v>146.04989305704592</v>
      </c>
    </row>
    <row r="1859" spans="1:26" x14ac:dyDescent="0.25">
      <c r="A1859" s="34" t="s">
        <v>2261</v>
      </c>
      <c r="B1859" s="36" t="s">
        <v>2262</v>
      </c>
      <c r="C1859" s="166" t="s">
        <v>419</v>
      </c>
      <c r="D1859" s="166">
        <v>219</v>
      </c>
      <c r="E1859" s="166" t="s">
        <v>3608</v>
      </c>
      <c r="F1859" s="167" t="s">
        <v>3608</v>
      </c>
      <c r="G1859" s="36" t="s">
        <v>165</v>
      </c>
      <c r="H1859" s="36" t="s">
        <v>235</v>
      </c>
      <c r="I1859" s="186">
        <v>2100</v>
      </c>
      <c r="J1859" s="168">
        <v>12</v>
      </c>
      <c r="K1859" s="133">
        <v>0</v>
      </c>
      <c r="L1859" s="150">
        <v>3.42</v>
      </c>
      <c r="M1859" s="133">
        <v>0</v>
      </c>
      <c r="N1859" s="133">
        <v>0</v>
      </c>
      <c r="O1859" s="130">
        <v>68</v>
      </c>
      <c r="P1859" s="37">
        <f t="shared" si="396"/>
        <v>41.04</v>
      </c>
      <c r="Q1859" s="38">
        <f t="shared" si="397"/>
        <v>901.76470588235293</v>
      </c>
      <c r="R1859" s="35">
        <f t="shared" si="398"/>
        <v>0</v>
      </c>
      <c r="S1859" s="35">
        <f t="shared" si="399"/>
        <v>0</v>
      </c>
      <c r="T1859" s="139">
        <f t="shared" si="400"/>
        <v>0</v>
      </c>
      <c r="U1859" s="35">
        <f t="shared" si="401"/>
        <v>232.56</v>
      </c>
      <c r="V1859" s="39" t="str">
        <f t="shared" si="402"/>
        <v>Order specific</v>
      </c>
      <c r="W1859" s="39" t="str">
        <f t="shared" si="405"/>
        <v>Order specific</v>
      </c>
      <c r="X1859" s="135" t="str">
        <f t="shared" si="406"/>
        <v>C</v>
      </c>
      <c r="Y1859" s="39" t="str">
        <f t="shared" si="403"/>
        <v/>
      </c>
      <c r="Z1859" s="39">
        <f t="shared" si="404"/>
        <v>0</v>
      </c>
    </row>
    <row r="1860" spans="1:26" x14ac:dyDescent="0.25">
      <c r="A1860" s="34" t="s">
        <v>2263</v>
      </c>
      <c r="B1860" s="36" t="s">
        <v>2264</v>
      </c>
      <c r="C1860" s="166" t="s">
        <v>239</v>
      </c>
      <c r="D1860" s="166">
        <v>219</v>
      </c>
      <c r="E1860" s="166" t="s">
        <v>3608</v>
      </c>
      <c r="F1860" s="167" t="s">
        <v>3608</v>
      </c>
      <c r="G1860" s="36" t="s">
        <v>165</v>
      </c>
      <c r="H1860" s="36" t="s">
        <v>235</v>
      </c>
      <c r="I1860" s="186">
        <v>2100</v>
      </c>
      <c r="J1860" s="168">
        <v>58</v>
      </c>
      <c r="K1860" s="133">
        <v>0</v>
      </c>
      <c r="L1860" s="150">
        <v>1.54</v>
      </c>
      <c r="M1860" s="133">
        <v>0</v>
      </c>
      <c r="N1860" s="133">
        <v>0</v>
      </c>
      <c r="O1860" s="130">
        <v>88</v>
      </c>
      <c r="P1860" s="37">
        <f t="shared" si="396"/>
        <v>89.320000000000007</v>
      </c>
      <c r="Q1860" s="38">
        <f t="shared" si="397"/>
        <v>49.772727272727266</v>
      </c>
      <c r="R1860" s="35">
        <f t="shared" si="398"/>
        <v>0</v>
      </c>
      <c r="S1860" s="35">
        <f t="shared" si="399"/>
        <v>0</v>
      </c>
      <c r="T1860" s="139">
        <f t="shared" si="400"/>
        <v>0</v>
      </c>
      <c r="U1860" s="35">
        <f t="shared" si="401"/>
        <v>135.52000000000001</v>
      </c>
      <c r="V1860" s="39" t="str">
        <f t="shared" si="402"/>
        <v>Order specific</v>
      </c>
      <c r="W1860" s="39" t="str">
        <f t="shared" si="405"/>
        <v>Order specific</v>
      </c>
      <c r="X1860" s="135" t="str">
        <f t="shared" si="406"/>
        <v>C</v>
      </c>
      <c r="Y1860" s="39" t="str">
        <f t="shared" si="403"/>
        <v/>
      </c>
      <c r="Z1860" s="39">
        <f t="shared" si="404"/>
        <v>0</v>
      </c>
    </row>
    <row r="1861" spans="1:26" x14ac:dyDescent="0.25">
      <c r="A1861" s="34" t="s">
        <v>3592</v>
      </c>
      <c r="B1861" s="36" t="s">
        <v>2265</v>
      </c>
      <c r="C1861" s="166" t="s">
        <v>243</v>
      </c>
      <c r="D1861" s="166">
        <v>219</v>
      </c>
      <c r="E1861" s="166" t="s">
        <v>3608</v>
      </c>
      <c r="F1861" s="167" t="s">
        <v>3608</v>
      </c>
      <c r="G1861" s="36" t="s">
        <v>244</v>
      </c>
      <c r="H1861" s="36" t="s">
        <v>2370</v>
      </c>
      <c r="I1861" s="186">
        <v>2600</v>
      </c>
      <c r="J1861" s="168">
        <v>69</v>
      </c>
      <c r="K1861" s="133">
        <v>45</v>
      </c>
      <c r="L1861" s="150">
        <v>1.4</v>
      </c>
      <c r="M1861" s="133">
        <v>0</v>
      </c>
      <c r="N1861" s="133">
        <v>15</v>
      </c>
      <c r="O1861" s="130">
        <v>237</v>
      </c>
      <c r="P1861" s="37">
        <f t="shared" si="396"/>
        <v>96.6</v>
      </c>
      <c r="Q1861" s="38">
        <f t="shared" si="397"/>
        <v>89.324894514767934</v>
      </c>
      <c r="R1861" s="35">
        <f t="shared" si="398"/>
        <v>0</v>
      </c>
      <c r="S1861" s="35">
        <f t="shared" si="399"/>
        <v>10.5</v>
      </c>
      <c r="T1861" s="139">
        <f t="shared" si="400"/>
        <v>62.999999999999993</v>
      </c>
      <c r="U1861" s="35">
        <f t="shared" si="401"/>
        <v>331.79999999999995</v>
      </c>
      <c r="V1861" s="39" t="str">
        <f t="shared" si="402"/>
        <v>&lt;90 days</v>
      </c>
      <c r="W1861" s="39">
        <f t="shared" si="405"/>
        <v>3</v>
      </c>
      <c r="X1861" s="135" t="str">
        <f t="shared" si="406"/>
        <v>C</v>
      </c>
      <c r="Y1861" s="39">
        <f t="shared" si="403"/>
        <v>21</v>
      </c>
      <c r="Z1861" s="39">
        <f t="shared" si="404"/>
        <v>48.767166178554554</v>
      </c>
    </row>
    <row r="1862" spans="1:26" x14ac:dyDescent="0.25">
      <c r="A1862" s="34" t="s">
        <v>2266</v>
      </c>
      <c r="B1862" s="36" t="s">
        <v>2267</v>
      </c>
      <c r="C1862" s="166" t="s">
        <v>243</v>
      </c>
      <c r="D1862" s="166">
        <v>219</v>
      </c>
      <c r="E1862" s="166" t="s">
        <v>3608</v>
      </c>
      <c r="F1862" s="167" t="s">
        <v>3608</v>
      </c>
      <c r="G1862" s="36" t="s">
        <v>244</v>
      </c>
      <c r="H1862" s="36" t="s">
        <v>2370</v>
      </c>
      <c r="I1862" s="186">
        <v>2600</v>
      </c>
      <c r="J1862" s="168">
        <v>44</v>
      </c>
      <c r="K1862" s="133">
        <v>30</v>
      </c>
      <c r="L1862" s="150">
        <v>21.54</v>
      </c>
      <c r="M1862" s="133">
        <v>0</v>
      </c>
      <c r="N1862" s="133">
        <v>15</v>
      </c>
      <c r="O1862" s="130">
        <v>237</v>
      </c>
      <c r="P1862" s="37">
        <f t="shared" si="396"/>
        <v>947.76</v>
      </c>
      <c r="Q1862" s="38">
        <f t="shared" si="397"/>
        <v>106.26582278481013</v>
      </c>
      <c r="R1862" s="35">
        <f t="shared" si="398"/>
        <v>0</v>
      </c>
      <c r="S1862" s="35">
        <f t="shared" si="399"/>
        <v>161.54999999999998</v>
      </c>
      <c r="T1862" s="139">
        <f t="shared" si="400"/>
        <v>646.19999999999993</v>
      </c>
      <c r="U1862" s="35">
        <f t="shared" si="401"/>
        <v>5104.9799999999996</v>
      </c>
      <c r="V1862" s="39" t="str">
        <f t="shared" si="402"/>
        <v>&gt;90 days</v>
      </c>
      <c r="W1862" s="39">
        <f t="shared" si="405"/>
        <v>3</v>
      </c>
      <c r="X1862" s="135" t="str">
        <f t="shared" si="406"/>
        <v>B</v>
      </c>
      <c r="Y1862" s="39">
        <f t="shared" si="403"/>
        <v>21</v>
      </c>
      <c r="Z1862" s="39">
        <f t="shared" si="404"/>
        <v>501.90750418106018</v>
      </c>
    </row>
    <row r="1863" spans="1:26" x14ac:dyDescent="0.25">
      <c r="A1863" s="34" t="s">
        <v>2268</v>
      </c>
      <c r="B1863" s="36" t="s">
        <v>2225</v>
      </c>
      <c r="C1863" s="166" t="s">
        <v>239</v>
      </c>
      <c r="D1863" s="166">
        <v>219</v>
      </c>
      <c r="E1863" s="166" t="s">
        <v>3608</v>
      </c>
      <c r="F1863" s="167" t="s">
        <v>3608</v>
      </c>
      <c r="G1863" s="36" t="s">
        <v>165</v>
      </c>
      <c r="H1863" s="36" t="s">
        <v>235</v>
      </c>
      <c r="I1863" s="186">
        <v>2100</v>
      </c>
      <c r="J1863" s="168">
        <v>178</v>
      </c>
      <c r="K1863" s="133">
        <v>0</v>
      </c>
      <c r="L1863" s="150">
        <v>29.11</v>
      </c>
      <c r="M1863" s="133">
        <v>0</v>
      </c>
      <c r="N1863" s="133">
        <v>0</v>
      </c>
      <c r="O1863" s="130">
        <v>266</v>
      </c>
      <c r="P1863" s="37">
        <f t="shared" si="396"/>
        <v>5181.58</v>
      </c>
      <c r="Q1863" s="38">
        <f t="shared" si="397"/>
        <v>60.375939849624054</v>
      </c>
      <c r="R1863" s="35">
        <f t="shared" si="398"/>
        <v>0</v>
      </c>
      <c r="S1863" s="35">
        <f t="shared" si="399"/>
        <v>0</v>
      </c>
      <c r="T1863" s="139">
        <f t="shared" si="400"/>
        <v>0</v>
      </c>
      <c r="U1863" s="35">
        <f t="shared" si="401"/>
        <v>7743.26</v>
      </c>
      <c r="V1863" s="39" t="str">
        <f t="shared" si="402"/>
        <v>Order specific</v>
      </c>
      <c r="W1863" s="39" t="str">
        <f t="shared" si="405"/>
        <v>Order specific</v>
      </c>
      <c r="X1863" s="135" t="str">
        <f t="shared" si="406"/>
        <v>B</v>
      </c>
      <c r="Y1863" s="39" t="str">
        <f t="shared" si="403"/>
        <v/>
      </c>
      <c r="Z1863" s="39">
        <f t="shared" si="404"/>
        <v>0</v>
      </c>
    </row>
    <row r="1864" spans="1:26" x14ac:dyDescent="0.25">
      <c r="A1864" s="34" t="s">
        <v>2269</v>
      </c>
      <c r="B1864" s="36" t="s">
        <v>2270</v>
      </c>
      <c r="C1864" s="166" t="s">
        <v>262</v>
      </c>
      <c r="D1864" s="166">
        <v>105</v>
      </c>
      <c r="E1864" s="166" t="s">
        <v>3608</v>
      </c>
      <c r="F1864" s="167" t="s">
        <v>3608</v>
      </c>
      <c r="G1864" s="36" t="s">
        <v>165</v>
      </c>
      <c r="H1864" s="36" t="s">
        <v>235</v>
      </c>
      <c r="I1864" s="186">
        <v>2100</v>
      </c>
      <c r="J1864" s="168">
        <v>15</v>
      </c>
      <c r="K1864" s="133">
        <v>50</v>
      </c>
      <c r="L1864" s="150">
        <v>9.82</v>
      </c>
      <c r="M1864" s="133">
        <v>0</v>
      </c>
      <c r="N1864" s="133">
        <v>0</v>
      </c>
      <c r="O1864" s="130">
        <v>0</v>
      </c>
      <c r="P1864" s="37">
        <f t="shared" si="396"/>
        <v>147.30000000000001</v>
      </c>
      <c r="Q1864" s="38" t="str">
        <f t="shared" si="397"/>
        <v/>
      </c>
      <c r="R1864" s="35">
        <f t="shared" si="398"/>
        <v>0</v>
      </c>
      <c r="S1864" s="35">
        <f t="shared" si="399"/>
        <v>0</v>
      </c>
      <c r="T1864" s="139">
        <f t="shared" si="400"/>
        <v>491</v>
      </c>
      <c r="U1864" s="35">
        <f t="shared" si="401"/>
        <v>0</v>
      </c>
      <c r="V1864" s="39" t="str">
        <f t="shared" si="402"/>
        <v>Order specific</v>
      </c>
      <c r="W1864" s="39" t="str">
        <f t="shared" si="405"/>
        <v>Order specific</v>
      </c>
      <c r="X1864" s="135" t="str">
        <f t="shared" si="406"/>
        <v>C</v>
      </c>
      <c r="Y1864" s="39" t="str">
        <f t="shared" si="403"/>
        <v/>
      </c>
      <c r="Z1864" s="39">
        <f t="shared" si="404"/>
        <v>0</v>
      </c>
    </row>
    <row r="1865" spans="1:26" x14ac:dyDescent="0.25">
      <c r="A1865" s="34" t="s">
        <v>2271</v>
      </c>
      <c r="B1865" s="36" t="s">
        <v>2272</v>
      </c>
      <c r="C1865" s="166" t="s">
        <v>239</v>
      </c>
      <c r="D1865" s="166">
        <v>213</v>
      </c>
      <c r="E1865" s="166" t="s">
        <v>3608</v>
      </c>
      <c r="F1865" s="167" t="s">
        <v>3608</v>
      </c>
      <c r="G1865" s="36" t="s">
        <v>165</v>
      </c>
      <c r="H1865" s="36" t="s">
        <v>235</v>
      </c>
      <c r="I1865" s="186">
        <v>2100</v>
      </c>
      <c r="J1865" s="168">
        <v>585</v>
      </c>
      <c r="K1865" s="133">
        <v>0</v>
      </c>
      <c r="L1865" s="150">
        <v>15.17</v>
      </c>
      <c r="M1865" s="133">
        <v>60</v>
      </c>
      <c r="N1865" s="133">
        <v>0</v>
      </c>
      <c r="O1865" s="130">
        <v>597</v>
      </c>
      <c r="P1865" s="37">
        <f t="shared" si="396"/>
        <v>8874.4500000000007</v>
      </c>
      <c r="Q1865" s="38">
        <f t="shared" si="397"/>
        <v>9.1708542713567844</v>
      </c>
      <c r="R1865" s="35">
        <f t="shared" si="398"/>
        <v>910.2</v>
      </c>
      <c r="S1865" s="35">
        <f t="shared" si="399"/>
        <v>0</v>
      </c>
      <c r="T1865" s="139">
        <f t="shared" si="400"/>
        <v>0</v>
      </c>
      <c r="U1865" s="35">
        <f t="shared" si="401"/>
        <v>9056.49</v>
      </c>
      <c r="V1865" s="39" t="str">
        <f t="shared" si="402"/>
        <v>Order specific</v>
      </c>
      <c r="W1865" s="39" t="str">
        <f t="shared" si="405"/>
        <v>Order specific</v>
      </c>
      <c r="X1865" s="135" t="str">
        <f t="shared" si="406"/>
        <v>A</v>
      </c>
      <c r="Y1865" s="39" t="str">
        <f t="shared" si="403"/>
        <v/>
      </c>
      <c r="Z1865" s="39">
        <f t="shared" si="404"/>
        <v>0</v>
      </c>
    </row>
    <row r="1866" spans="1:26" x14ac:dyDescent="0.25">
      <c r="A1866" s="34" t="s">
        <v>52</v>
      </c>
      <c r="B1866" s="36" t="s">
        <v>62</v>
      </c>
      <c r="C1866" s="166" t="s">
        <v>197</v>
      </c>
      <c r="D1866" s="166">
        <v>219</v>
      </c>
      <c r="E1866" s="166" t="s">
        <v>3608</v>
      </c>
      <c r="F1866" s="167" t="s">
        <v>3608</v>
      </c>
      <c r="G1866" s="36" t="s">
        <v>249</v>
      </c>
      <c r="H1866" s="36" t="s">
        <v>249</v>
      </c>
      <c r="I1866" s="186" t="s">
        <v>197</v>
      </c>
      <c r="J1866" s="168">
        <v>7</v>
      </c>
      <c r="K1866" s="133">
        <v>0</v>
      </c>
      <c r="L1866" s="150">
        <v>45.3</v>
      </c>
      <c r="M1866" s="133">
        <v>0</v>
      </c>
      <c r="N1866" s="133">
        <v>0</v>
      </c>
      <c r="O1866" s="130">
        <v>3294</v>
      </c>
      <c r="P1866" s="37">
        <f t="shared" si="396"/>
        <v>317.09999999999997</v>
      </c>
      <c r="Q1866" s="38">
        <f t="shared" si="397"/>
        <v>64.822404371584696</v>
      </c>
      <c r="R1866" s="35">
        <f t="shared" si="398"/>
        <v>0</v>
      </c>
      <c r="S1866" s="35">
        <f t="shared" si="399"/>
        <v>0</v>
      </c>
      <c r="T1866" s="139">
        <f t="shared" si="400"/>
        <v>0</v>
      </c>
      <c r="U1866" s="35">
        <f t="shared" si="401"/>
        <v>149218.19999999998</v>
      </c>
      <c r="V1866" s="39" t="str">
        <f t="shared" si="402"/>
        <v>&lt;90 days</v>
      </c>
      <c r="W1866" s="39">
        <f t="shared" si="405"/>
        <v>2</v>
      </c>
      <c r="X1866" s="135" t="str">
        <f t="shared" si="406"/>
        <v>C</v>
      </c>
      <c r="Y1866" s="39">
        <f t="shared" si="403"/>
        <v>14</v>
      </c>
      <c r="Z1866" s="39">
        <f t="shared" si="404"/>
        <v>164.08551679662801</v>
      </c>
    </row>
    <row r="1867" spans="1:26" x14ac:dyDescent="0.25">
      <c r="A1867" s="34" t="s">
        <v>2273</v>
      </c>
      <c r="B1867" s="36" t="s">
        <v>2274</v>
      </c>
      <c r="C1867" s="166" t="s">
        <v>197</v>
      </c>
      <c r="D1867" s="166">
        <v>219</v>
      </c>
      <c r="E1867" s="166" t="s">
        <v>3608</v>
      </c>
      <c r="F1867" s="167" t="s">
        <v>3608</v>
      </c>
      <c r="G1867" s="36" t="s">
        <v>249</v>
      </c>
      <c r="H1867" s="36" t="s">
        <v>249</v>
      </c>
      <c r="I1867" s="186" t="s">
        <v>197</v>
      </c>
      <c r="J1867" s="168">
        <v>428</v>
      </c>
      <c r="K1867" s="133">
        <v>0</v>
      </c>
      <c r="L1867" s="150">
        <v>45.3</v>
      </c>
      <c r="M1867" s="133">
        <v>0</v>
      </c>
      <c r="N1867" s="133">
        <v>0</v>
      </c>
      <c r="O1867" s="130">
        <v>1112</v>
      </c>
      <c r="P1867" s="37">
        <f t="shared" si="396"/>
        <v>19388.399999999998</v>
      </c>
      <c r="Q1867" s="38">
        <f t="shared" si="397"/>
        <v>2.2976618705035969</v>
      </c>
      <c r="R1867" s="35">
        <f t="shared" si="398"/>
        <v>0</v>
      </c>
      <c r="S1867" s="35">
        <f t="shared" si="399"/>
        <v>0</v>
      </c>
      <c r="T1867" s="139">
        <f t="shared" si="400"/>
        <v>0</v>
      </c>
      <c r="U1867" s="35">
        <f t="shared" si="401"/>
        <v>50373.599999999999</v>
      </c>
      <c r="V1867" s="39" t="str">
        <f t="shared" si="402"/>
        <v>&lt;15 days</v>
      </c>
      <c r="W1867" s="39">
        <f t="shared" si="405"/>
        <v>2</v>
      </c>
      <c r="X1867" s="135" t="str">
        <f t="shared" si="406"/>
        <v>A</v>
      </c>
      <c r="Y1867" s="39">
        <f t="shared" si="403"/>
        <v>14</v>
      </c>
      <c r="Z1867" s="39">
        <f t="shared" si="404"/>
        <v>0</v>
      </c>
    </row>
    <row r="1868" spans="1:26" x14ac:dyDescent="0.25">
      <c r="A1868" s="34" t="s">
        <v>53</v>
      </c>
      <c r="B1868" s="36" t="s">
        <v>63</v>
      </c>
      <c r="C1868" s="166" t="s">
        <v>243</v>
      </c>
      <c r="D1868" s="166">
        <v>219</v>
      </c>
      <c r="E1868" s="166" t="s">
        <v>3608</v>
      </c>
      <c r="F1868" s="167" t="s">
        <v>3608</v>
      </c>
      <c r="G1868" s="36" t="s">
        <v>244</v>
      </c>
      <c r="H1868" s="36" t="s">
        <v>2370</v>
      </c>
      <c r="I1868" s="186">
        <v>2600</v>
      </c>
      <c r="J1868" s="168">
        <v>448</v>
      </c>
      <c r="K1868" s="133">
        <v>0</v>
      </c>
      <c r="L1868" s="150">
        <v>0.73</v>
      </c>
      <c r="M1868" s="133">
        <v>0</v>
      </c>
      <c r="N1868" s="133">
        <v>2000</v>
      </c>
      <c r="O1868" s="130">
        <v>1812</v>
      </c>
      <c r="P1868" s="37">
        <f t="shared" si="396"/>
        <v>327.03999999999996</v>
      </c>
      <c r="Q1868" s="38">
        <f t="shared" si="397"/>
        <v>86.214128035320087</v>
      </c>
      <c r="R1868" s="35">
        <f t="shared" si="398"/>
        <v>0</v>
      </c>
      <c r="S1868" s="35">
        <f t="shared" si="399"/>
        <v>730</v>
      </c>
      <c r="T1868" s="139">
        <f t="shared" si="400"/>
        <v>0</v>
      </c>
      <c r="U1868" s="35">
        <f t="shared" si="401"/>
        <v>1322.76</v>
      </c>
      <c r="V1868" s="39" t="str">
        <f t="shared" si="402"/>
        <v>&lt;90 days</v>
      </c>
      <c r="W1868" s="39">
        <f t="shared" si="405"/>
        <v>3</v>
      </c>
      <c r="X1868" s="135" t="str">
        <f t="shared" si="406"/>
        <v>C</v>
      </c>
      <c r="Y1868" s="39">
        <f t="shared" si="403"/>
        <v>21</v>
      </c>
      <c r="Z1868" s="39">
        <f t="shared" si="404"/>
        <v>163.27062728971961</v>
      </c>
    </row>
    <row r="1869" spans="1:26" x14ac:dyDescent="0.25">
      <c r="A1869" s="34" t="s">
        <v>1</v>
      </c>
      <c r="B1869" s="36" t="s">
        <v>20</v>
      </c>
      <c r="C1869" s="166" t="s">
        <v>243</v>
      </c>
      <c r="D1869" s="166">
        <v>219</v>
      </c>
      <c r="E1869" s="166" t="s">
        <v>3608</v>
      </c>
      <c r="F1869" s="167" t="s">
        <v>3608</v>
      </c>
      <c r="G1869" s="36" t="s">
        <v>244</v>
      </c>
      <c r="H1869" s="36" t="s">
        <v>2370</v>
      </c>
      <c r="I1869" s="186">
        <v>2600</v>
      </c>
      <c r="J1869" s="168">
        <v>1750</v>
      </c>
      <c r="K1869" s="133">
        <v>8000</v>
      </c>
      <c r="L1869" s="150">
        <v>0.8</v>
      </c>
      <c r="M1869" s="133">
        <v>0</v>
      </c>
      <c r="N1869" s="133">
        <v>4000</v>
      </c>
      <c r="O1869" s="130">
        <v>74989</v>
      </c>
      <c r="P1869" s="37">
        <f t="shared" si="396"/>
        <v>1400</v>
      </c>
      <c r="Q1869" s="38">
        <f t="shared" si="397"/>
        <v>2.1805864860179494</v>
      </c>
      <c r="R1869" s="35">
        <f t="shared" si="398"/>
        <v>0</v>
      </c>
      <c r="S1869" s="35">
        <f t="shared" si="399"/>
        <v>1600</v>
      </c>
      <c r="T1869" s="139">
        <f t="shared" si="400"/>
        <v>6400</v>
      </c>
      <c r="U1869" s="35">
        <f t="shared" si="401"/>
        <v>59991.200000000004</v>
      </c>
      <c r="V1869" s="39" t="str">
        <f t="shared" si="402"/>
        <v>&lt;15 days</v>
      </c>
      <c r="W1869" s="39">
        <f t="shared" si="405"/>
        <v>2</v>
      </c>
      <c r="X1869" s="135" t="str">
        <f t="shared" si="406"/>
        <v>B</v>
      </c>
      <c r="Y1869" s="39">
        <f t="shared" si="403"/>
        <v>14</v>
      </c>
      <c r="Z1869" s="39">
        <f t="shared" si="404"/>
        <v>0</v>
      </c>
    </row>
    <row r="1870" spans="1:26" x14ac:dyDescent="0.25">
      <c r="A1870" s="34" t="s">
        <v>2275</v>
      </c>
      <c r="B1870" s="36" t="s">
        <v>2276</v>
      </c>
      <c r="C1870" s="166" t="s">
        <v>243</v>
      </c>
      <c r="D1870" s="166">
        <v>202</v>
      </c>
      <c r="E1870" s="166" t="s">
        <v>3608</v>
      </c>
      <c r="F1870" s="167" t="s">
        <v>3608</v>
      </c>
      <c r="G1870" s="36" t="s">
        <v>244</v>
      </c>
      <c r="H1870" s="36" t="s">
        <v>2370</v>
      </c>
      <c r="I1870" s="186">
        <v>2600</v>
      </c>
      <c r="J1870" s="168">
        <v>919</v>
      </c>
      <c r="K1870" s="133">
        <v>1256</v>
      </c>
      <c r="L1870" s="150">
        <v>18.149999999999999</v>
      </c>
      <c r="M1870" s="133">
        <v>0</v>
      </c>
      <c r="N1870" s="133">
        <v>314</v>
      </c>
      <c r="O1870" s="130">
        <v>6159</v>
      </c>
      <c r="P1870" s="37">
        <f t="shared" si="396"/>
        <v>16679.849999999999</v>
      </c>
      <c r="Q1870" s="38">
        <f t="shared" si="397"/>
        <v>103.71001786004221</v>
      </c>
      <c r="R1870" s="35">
        <f t="shared" si="398"/>
        <v>0</v>
      </c>
      <c r="S1870" s="35">
        <f t="shared" si="399"/>
        <v>2849.5499999999997</v>
      </c>
      <c r="T1870" s="139">
        <f t="shared" si="400"/>
        <v>22796.399999999998</v>
      </c>
      <c r="U1870" s="35">
        <f t="shared" si="401"/>
        <v>111785.84999999999</v>
      </c>
      <c r="V1870" s="39" t="str">
        <f t="shared" si="402"/>
        <v>&gt;90 days</v>
      </c>
      <c r="W1870" s="39">
        <f t="shared" si="405"/>
        <v>2</v>
      </c>
      <c r="X1870" s="135" t="str">
        <f t="shared" si="406"/>
        <v>A</v>
      </c>
      <c r="Y1870" s="39">
        <f t="shared" si="403"/>
        <v>14</v>
      </c>
      <c r="Z1870" s="39">
        <f t="shared" si="404"/>
        <v>9522.6168474739716</v>
      </c>
    </row>
    <row r="1871" spans="1:26" x14ac:dyDescent="0.25">
      <c r="A1871" s="34" t="s">
        <v>2277</v>
      </c>
      <c r="B1871" s="36" t="s">
        <v>2278</v>
      </c>
      <c r="C1871" s="166" t="s">
        <v>197</v>
      </c>
      <c r="D1871" s="166">
        <v>202</v>
      </c>
      <c r="E1871" s="166" t="s">
        <v>3608</v>
      </c>
      <c r="F1871" s="167" t="s">
        <v>3608</v>
      </c>
      <c r="G1871" s="36" t="s">
        <v>249</v>
      </c>
      <c r="H1871" s="36" t="s">
        <v>249</v>
      </c>
      <c r="I1871" s="186" t="s">
        <v>197</v>
      </c>
      <c r="J1871" s="168">
        <v>545</v>
      </c>
      <c r="K1871" s="133">
        <v>0</v>
      </c>
      <c r="L1871" s="150">
        <v>3.2</v>
      </c>
      <c r="M1871" s="133">
        <v>0</v>
      </c>
      <c r="N1871" s="133">
        <v>0</v>
      </c>
      <c r="O1871" s="130">
        <v>5684</v>
      </c>
      <c r="P1871" s="37">
        <f t="shared" si="396"/>
        <v>1744</v>
      </c>
      <c r="Q1871" s="38">
        <f t="shared" si="397"/>
        <v>59.013898662913441</v>
      </c>
      <c r="R1871" s="35">
        <f t="shared" si="398"/>
        <v>0</v>
      </c>
      <c r="S1871" s="35">
        <f t="shared" si="399"/>
        <v>0</v>
      </c>
      <c r="T1871" s="139">
        <f t="shared" si="400"/>
        <v>0</v>
      </c>
      <c r="U1871" s="35">
        <f t="shared" si="401"/>
        <v>18188.8</v>
      </c>
      <c r="V1871" s="39" t="str">
        <f t="shared" si="402"/>
        <v>&lt;90 days</v>
      </c>
      <c r="W1871" s="39">
        <f t="shared" si="405"/>
        <v>2</v>
      </c>
      <c r="X1871" s="135" t="str">
        <f t="shared" si="406"/>
        <v>B</v>
      </c>
      <c r="Y1871" s="39">
        <f t="shared" si="403"/>
        <v>14</v>
      </c>
      <c r="Z1871" s="39">
        <f t="shared" si="404"/>
        <v>877.97619020078412</v>
      </c>
    </row>
    <row r="1872" spans="1:26" x14ac:dyDescent="0.25">
      <c r="A1872" s="34" t="s">
        <v>2279</v>
      </c>
      <c r="B1872" s="36" t="s">
        <v>2280</v>
      </c>
      <c r="C1872" s="166" t="s">
        <v>197</v>
      </c>
      <c r="D1872" s="166">
        <v>202</v>
      </c>
      <c r="E1872" s="166" t="s">
        <v>3608</v>
      </c>
      <c r="F1872" s="167" t="s">
        <v>3608</v>
      </c>
      <c r="G1872" s="36" t="s">
        <v>249</v>
      </c>
      <c r="H1872" s="36" t="s">
        <v>249</v>
      </c>
      <c r="I1872" s="186" t="s">
        <v>197</v>
      </c>
      <c r="J1872" s="168">
        <v>914</v>
      </c>
      <c r="K1872" s="133">
        <v>0</v>
      </c>
      <c r="L1872" s="150">
        <v>17</v>
      </c>
      <c r="M1872" s="133">
        <v>0</v>
      </c>
      <c r="N1872" s="133">
        <v>0</v>
      </c>
      <c r="O1872" s="130">
        <v>6236</v>
      </c>
      <c r="P1872" s="37">
        <f t="shared" si="396"/>
        <v>15538</v>
      </c>
      <c r="Q1872" s="38">
        <f t="shared" si="397"/>
        <v>31.899454778704296</v>
      </c>
      <c r="R1872" s="35">
        <f t="shared" si="398"/>
        <v>0</v>
      </c>
      <c r="S1872" s="35">
        <f t="shared" si="399"/>
        <v>0</v>
      </c>
      <c r="T1872" s="139">
        <f t="shared" si="400"/>
        <v>0</v>
      </c>
      <c r="U1872" s="35">
        <f t="shared" si="401"/>
        <v>106012</v>
      </c>
      <c r="V1872" s="39" t="str">
        <f t="shared" si="402"/>
        <v>&lt;90 days</v>
      </c>
      <c r="W1872" s="39">
        <f t="shared" si="405"/>
        <v>2</v>
      </c>
      <c r="X1872" s="135" t="str">
        <f t="shared" si="406"/>
        <v>A</v>
      </c>
      <c r="Y1872" s="39">
        <f t="shared" si="403"/>
        <v>14</v>
      </c>
      <c r="Z1872" s="39">
        <f t="shared" si="404"/>
        <v>5754.3410063089104</v>
      </c>
    </row>
    <row r="1873" spans="1:26" x14ac:dyDescent="0.25">
      <c r="A1873" s="34" t="s">
        <v>2281</v>
      </c>
      <c r="B1873" s="36" t="s">
        <v>2282</v>
      </c>
      <c r="C1873" s="166" t="s">
        <v>197</v>
      </c>
      <c r="D1873" s="166">
        <v>202</v>
      </c>
      <c r="E1873" s="166" t="s">
        <v>3608</v>
      </c>
      <c r="F1873" s="167" t="s">
        <v>3608</v>
      </c>
      <c r="G1873" s="36" t="s">
        <v>249</v>
      </c>
      <c r="H1873" s="36" t="s">
        <v>249</v>
      </c>
      <c r="I1873" s="186" t="s">
        <v>197</v>
      </c>
      <c r="J1873" s="168">
        <v>117</v>
      </c>
      <c r="K1873" s="133">
        <v>0</v>
      </c>
      <c r="L1873" s="150">
        <v>16.78</v>
      </c>
      <c r="M1873" s="133">
        <v>0</v>
      </c>
      <c r="N1873" s="133">
        <v>0</v>
      </c>
      <c r="O1873" s="130">
        <v>199</v>
      </c>
      <c r="P1873" s="37">
        <f t="shared" si="396"/>
        <v>1963.2600000000002</v>
      </c>
      <c r="Q1873" s="38">
        <f t="shared" si="397"/>
        <v>1676.4321608040202</v>
      </c>
      <c r="R1873" s="35">
        <f t="shared" si="398"/>
        <v>0</v>
      </c>
      <c r="S1873" s="35">
        <f t="shared" si="399"/>
        <v>0</v>
      </c>
      <c r="T1873" s="139">
        <f t="shared" si="400"/>
        <v>0</v>
      </c>
      <c r="U1873" s="35">
        <f t="shared" si="401"/>
        <v>3339.2200000000003</v>
      </c>
      <c r="V1873" s="39" t="str">
        <f t="shared" si="402"/>
        <v>&gt;90 days</v>
      </c>
      <c r="W1873" s="39">
        <f t="shared" si="405"/>
        <v>3</v>
      </c>
      <c r="X1873" s="135" t="str">
        <f t="shared" si="406"/>
        <v>B</v>
      </c>
      <c r="Y1873" s="39">
        <f t="shared" si="403"/>
        <v>21</v>
      </c>
      <c r="Z1873" s="39">
        <f t="shared" si="404"/>
        <v>1279.520234224394</v>
      </c>
    </row>
    <row r="1874" spans="1:26" x14ac:dyDescent="0.25">
      <c r="A1874" s="34" t="s">
        <v>3593</v>
      </c>
      <c r="B1874" s="36" t="s">
        <v>2283</v>
      </c>
      <c r="C1874" s="166" t="s">
        <v>197</v>
      </c>
      <c r="D1874" s="166">
        <v>202</v>
      </c>
      <c r="E1874" s="166" t="s">
        <v>3608</v>
      </c>
      <c r="F1874" s="167" t="s">
        <v>3608</v>
      </c>
      <c r="G1874" s="36" t="s">
        <v>249</v>
      </c>
      <c r="H1874" s="36" t="s">
        <v>249</v>
      </c>
      <c r="I1874" s="186" t="s">
        <v>197</v>
      </c>
      <c r="J1874" s="168">
        <v>16</v>
      </c>
      <c r="K1874" s="133">
        <v>0</v>
      </c>
      <c r="L1874" s="150">
        <v>128.21</v>
      </c>
      <c r="M1874" s="133">
        <v>0</v>
      </c>
      <c r="N1874" s="133">
        <v>0</v>
      </c>
      <c r="O1874" s="130">
        <v>29</v>
      </c>
      <c r="P1874" s="37">
        <f t="shared" si="396"/>
        <v>2051.36</v>
      </c>
      <c r="Q1874" s="38">
        <f t="shared" si="397"/>
        <v>1472.5862068965516</v>
      </c>
      <c r="R1874" s="35">
        <f t="shared" si="398"/>
        <v>0</v>
      </c>
      <c r="S1874" s="35">
        <f t="shared" si="399"/>
        <v>0</v>
      </c>
      <c r="T1874" s="139">
        <f t="shared" si="400"/>
        <v>0</v>
      </c>
      <c r="U1874" s="35">
        <f t="shared" si="401"/>
        <v>3718.09</v>
      </c>
      <c r="V1874" s="39" t="str">
        <f t="shared" si="402"/>
        <v>&gt;90 days</v>
      </c>
      <c r="W1874" s="39">
        <f t="shared" si="405"/>
        <v>3</v>
      </c>
      <c r="X1874" s="135" t="str">
        <f t="shared" si="406"/>
        <v>B</v>
      </c>
      <c r="Y1874" s="39">
        <f t="shared" si="403"/>
        <v>21</v>
      </c>
      <c r="Z1874" s="39">
        <f t="shared" si="404"/>
        <v>1334.5901737407801</v>
      </c>
    </row>
    <row r="1875" spans="1:26" x14ac:dyDescent="0.25">
      <c r="A1875" s="34" t="s">
        <v>2284</v>
      </c>
      <c r="B1875" s="36" t="s">
        <v>2285</v>
      </c>
      <c r="C1875" s="166" t="s">
        <v>239</v>
      </c>
      <c r="D1875" s="166">
        <v>202</v>
      </c>
      <c r="E1875" s="166" t="s">
        <v>3608</v>
      </c>
      <c r="F1875" s="167" t="s">
        <v>3608</v>
      </c>
      <c r="G1875" s="36" t="s">
        <v>165</v>
      </c>
      <c r="H1875" s="36" t="s">
        <v>235</v>
      </c>
      <c r="I1875" s="186">
        <v>2100</v>
      </c>
      <c r="J1875" s="168">
        <v>109</v>
      </c>
      <c r="K1875" s="133">
        <v>0</v>
      </c>
      <c r="L1875" s="150">
        <v>123.91</v>
      </c>
      <c r="M1875" s="133">
        <v>10</v>
      </c>
      <c r="N1875" s="133">
        <v>0</v>
      </c>
      <c r="O1875" s="130">
        <v>0</v>
      </c>
      <c r="P1875" s="37">
        <f t="shared" si="396"/>
        <v>13506.19</v>
      </c>
      <c r="Q1875" s="38" t="str">
        <f t="shared" si="397"/>
        <v/>
      </c>
      <c r="R1875" s="35">
        <f t="shared" si="398"/>
        <v>1239.0999999999999</v>
      </c>
      <c r="S1875" s="35">
        <f t="shared" si="399"/>
        <v>0</v>
      </c>
      <c r="T1875" s="139">
        <f t="shared" si="400"/>
        <v>0</v>
      </c>
      <c r="U1875" s="35">
        <f t="shared" si="401"/>
        <v>0</v>
      </c>
      <c r="V1875" s="39" t="str">
        <f t="shared" si="402"/>
        <v>Order specific</v>
      </c>
      <c r="W1875" s="39" t="str">
        <f t="shared" si="405"/>
        <v>Order specific</v>
      </c>
      <c r="X1875" s="135" t="str">
        <f t="shared" si="406"/>
        <v>A</v>
      </c>
      <c r="Y1875" s="39" t="str">
        <f t="shared" si="403"/>
        <v/>
      </c>
      <c r="Z1875" s="39">
        <f t="shared" si="404"/>
        <v>0</v>
      </c>
    </row>
    <row r="1876" spans="1:26" x14ac:dyDescent="0.25">
      <c r="A1876" s="34" t="s">
        <v>3594</v>
      </c>
      <c r="B1876" s="36" t="s">
        <v>2286</v>
      </c>
      <c r="C1876" s="166" t="s">
        <v>239</v>
      </c>
      <c r="D1876" s="166">
        <v>202</v>
      </c>
      <c r="E1876" s="166" t="s">
        <v>3608</v>
      </c>
      <c r="F1876" s="167" t="s">
        <v>3608</v>
      </c>
      <c r="G1876" s="36" t="s">
        <v>165</v>
      </c>
      <c r="H1876" s="36" t="s">
        <v>235</v>
      </c>
      <c r="I1876" s="186">
        <v>2100</v>
      </c>
      <c r="J1876" s="168">
        <v>114</v>
      </c>
      <c r="K1876" s="133">
        <v>0</v>
      </c>
      <c r="L1876" s="150">
        <v>78</v>
      </c>
      <c r="M1876" s="133">
        <v>10</v>
      </c>
      <c r="N1876" s="133">
        <v>0</v>
      </c>
      <c r="O1876" s="130">
        <v>0</v>
      </c>
      <c r="P1876" s="37">
        <f t="shared" si="396"/>
        <v>8892</v>
      </c>
      <c r="Q1876" s="38" t="str">
        <f t="shared" si="397"/>
        <v/>
      </c>
      <c r="R1876" s="35">
        <f t="shared" si="398"/>
        <v>780</v>
      </c>
      <c r="S1876" s="35">
        <f t="shared" si="399"/>
        <v>0</v>
      </c>
      <c r="T1876" s="139">
        <f t="shared" si="400"/>
        <v>0</v>
      </c>
      <c r="U1876" s="35">
        <f t="shared" si="401"/>
        <v>0</v>
      </c>
      <c r="V1876" s="39" t="str">
        <f t="shared" si="402"/>
        <v>Order specific</v>
      </c>
      <c r="W1876" s="39" t="str">
        <f t="shared" si="405"/>
        <v>Order specific</v>
      </c>
      <c r="X1876" s="135" t="str">
        <f t="shared" si="406"/>
        <v>A</v>
      </c>
      <c r="Y1876" s="39" t="str">
        <f t="shared" si="403"/>
        <v/>
      </c>
      <c r="Z1876" s="39">
        <f t="shared" si="404"/>
        <v>0</v>
      </c>
    </row>
    <row r="1877" spans="1:26" x14ac:dyDescent="0.25">
      <c r="A1877" s="34" t="s">
        <v>3595</v>
      </c>
      <c r="B1877" s="36" t="s">
        <v>2287</v>
      </c>
      <c r="C1877" s="166" t="s">
        <v>197</v>
      </c>
      <c r="D1877" s="166">
        <v>202</v>
      </c>
      <c r="E1877" s="166" t="s">
        <v>3608</v>
      </c>
      <c r="F1877" s="167" t="s">
        <v>3608</v>
      </c>
      <c r="G1877" s="36" t="s">
        <v>249</v>
      </c>
      <c r="H1877" s="36" t="s">
        <v>249</v>
      </c>
      <c r="I1877" s="186" t="s">
        <v>197</v>
      </c>
      <c r="J1877" s="168">
        <v>63</v>
      </c>
      <c r="K1877" s="133">
        <v>0</v>
      </c>
      <c r="L1877" s="150">
        <v>78.31</v>
      </c>
      <c r="M1877" s="133">
        <v>0</v>
      </c>
      <c r="N1877" s="133">
        <v>0</v>
      </c>
      <c r="O1877" s="130">
        <v>230</v>
      </c>
      <c r="P1877" s="37">
        <f t="shared" si="396"/>
        <v>4933.53</v>
      </c>
      <c r="Q1877" s="38">
        <f t="shared" si="397"/>
        <v>180.91304347826087</v>
      </c>
      <c r="R1877" s="35">
        <f t="shared" si="398"/>
        <v>0</v>
      </c>
      <c r="S1877" s="35">
        <f t="shared" si="399"/>
        <v>0</v>
      </c>
      <c r="T1877" s="139">
        <f t="shared" si="400"/>
        <v>0</v>
      </c>
      <c r="U1877" s="35">
        <f t="shared" si="401"/>
        <v>18011.3</v>
      </c>
      <c r="V1877" s="39" t="str">
        <f t="shared" si="402"/>
        <v>&gt;90 days</v>
      </c>
      <c r="W1877" s="39">
        <f t="shared" si="405"/>
        <v>2</v>
      </c>
      <c r="X1877" s="135" t="str">
        <f t="shared" si="406"/>
        <v>B</v>
      </c>
      <c r="Y1877" s="39">
        <f t="shared" si="403"/>
        <v>14</v>
      </c>
      <c r="Z1877" s="39">
        <f t="shared" si="404"/>
        <v>3004.1534011535691</v>
      </c>
    </row>
    <row r="1878" spans="1:26" x14ac:dyDescent="0.25">
      <c r="A1878" s="34" t="s">
        <v>2288</v>
      </c>
      <c r="B1878" s="36" t="s">
        <v>2289</v>
      </c>
      <c r="C1878" s="166" t="s">
        <v>197</v>
      </c>
      <c r="D1878" s="166">
        <v>202</v>
      </c>
      <c r="E1878" s="166" t="s">
        <v>3608</v>
      </c>
      <c r="F1878" s="167" t="s">
        <v>3608</v>
      </c>
      <c r="G1878" s="36" t="s">
        <v>249</v>
      </c>
      <c r="H1878" s="36" t="s">
        <v>249</v>
      </c>
      <c r="I1878" s="186" t="s">
        <v>197</v>
      </c>
      <c r="J1878" s="168">
        <v>8</v>
      </c>
      <c r="K1878" s="133">
        <v>0</v>
      </c>
      <c r="L1878" s="150">
        <v>78</v>
      </c>
      <c r="M1878" s="133">
        <v>0</v>
      </c>
      <c r="N1878" s="133">
        <v>0</v>
      </c>
      <c r="O1878" s="130">
        <v>252</v>
      </c>
      <c r="P1878" s="37">
        <f t="shared" si="396"/>
        <v>624</v>
      </c>
      <c r="Q1878" s="38">
        <f t="shared" si="397"/>
        <v>91.25</v>
      </c>
      <c r="R1878" s="35">
        <f t="shared" si="398"/>
        <v>0</v>
      </c>
      <c r="S1878" s="35">
        <f t="shared" si="399"/>
        <v>0</v>
      </c>
      <c r="T1878" s="139">
        <f t="shared" si="400"/>
        <v>0</v>
      </c>
      <c r="U1878" s="35">
        <f t="shared" si="401"/>
        <v>19656</v>
      </c>
      <c r="V1878" s="39" t="str">
        <f t="shared" si="402"/>
        <v>&gt;90 days</v>
      </c>
      <c r="W1878" s="39">
        <f t="shared" si="405"/>
        <v>2</v>
      </c>
      <c r="X1878" s="135" t="str">
        <f t="shared" si="406"/>
        <v>C</v>
      </c>
      <c r="Y1878" s="39">
        <f t="shared" si="403"/>
        <v>14</v>
      </c>
      <c r="Z1878" s="39">
        <f t="shared" si="404"/>
        <v>348.65358904109593</v>
      </c>
    </row>
    <row r="1879" spans="1:26" x14ac:dyDescent="0.25">
      <c r="A1879" s="34" t="s">
        <v>2290</v>
      </c>
      <c r="B1879" s="36" t="s">
        <v>2291</v>
      </c>
      <c r="C1879" s="166" t="s">
        <v>197</v>
      </c>
      <c r="D1879" s="166">
        <v>202</v>
      </c>
      <c r="E1879" s="166" t="s">
        <v>3608</v>
      </c>
      <c r="F1879" s="167" t="s">
        <v>3608</v>
      </c>
      <c r="G1879" s="36" t="s">
        <v>249</v>
      </c>
      <c r="H1879" s="36" t="s">
        <v>249</v>
      </c>
      <c r="I1879" s="186" t="s">
        <v>197</v>
      </c>
      <c r="J1879" s="168">
        <v>16</v>
      </c>
      <c r="K1879" s="133">
        <v>0</v>
      </c>
      <c r="L1879" s="150">
        <v>78</v>
      </c>
      <c r="M1879" s="133">
        <v>0</v>
      </c>
      <c r="N1879" s="133">
        <v>0</v>
      </c>
      <c r="O1879" s="130">
        <v>199</v>
      </c>
      <c r="P1879" s="37">
        <f t="shared" si="396"/>
        <v>1248</v>
      </c>
      <c r="Q1879" s="38">
        <f t="shared" si="397"/>
        <v>14.673366834170855</v>
      </c>
      <c r="R1879" s="35">
        <f t="shared" si="398"/>
        <v>0</v>
      </c>
      <c r="S1879" s="35">
        <f t="shared" si="399"/>
        <v>0</v>
      </c>
      <c r="T1879" s="139">
        <f t="shared" si="400"/>
        <v>0</v>
      </c>
      <c r="U1879" s="35">
        <f t="shared" si="401"/>
        <v>15522</v>
      </c>
      <c r="V1879" s="39" t="str">
        <f t="shared" si="402"/>
        <v>&lt;15 days</v>
      </c>
      <c r="W1879" s="39">
        <f t="shared" si="405"/>
        <v>2</v>
      </c>
      <c r="X1879" s="135" t="str">
        <f t="shared" si="406"/>
        <v>B</v>
      </c>
      <c r="Y1879" s="39">
        <f t="shared" si="403"/>
        <v>14</v>
      </c>
      <c r="Z1879" s="39">
        <f t="shared" si="404"/>
        <v>37.799013698630233</v>
      </c>
    </row>
    <row r="1880" spans="1:26" x14ac:dyDescent="0.25">
      <c r="A1880" s="34" t="s">
        <v>2292</v>
      </c>
      <c r="B1880" s="36" t="s">
        <v>2293</v>
      </c>
      <c r="C1880" s="166" t="s">
        <v>239</v>
      </c>
      <c r="D1880" s="166">
        <v>202</v>
      </c>
      <c r="E1880" s="166" t="s">
        <v>3608</v>
      </c>
      <c r="F1880" s="167" t="s">
        <v>3608</v>
      </c>
      <c r="G1880" s="36" t="s">
        <v>165</v>
      </c>
      <c r="H1880" s="36" t="s">
        <v>235</v>
      </c>
      <c r="I1880" s="186">
        <v>2100</v>
      </c>
      <c r="J1880" s="168">
        <v>10</v>
      </c>
      <c r="K1880" s="133">
        <v>6</v>
      </c>
      <c r="L1880" s="150">
        <v>79</v>
      </c>
      <c r="M1880" s="133">
        <v>10</v>
      </c>
      <c r="N1880" s="133">
        <v>0</v>
      </c>
      <c r="O1880" s="130">
        <v>7</v>
      </c>
      <c r="P1880" s="37">
        <f t="shared" si="396"/>
        <v>790</v>
      </c>
      <c r="Q1880" s="38">
        <f t="shared" si="397"/>
        <v>834.28571428571422</v>
      </c>
      <c r="R1880" s="35">
        <f t="shared" si="398"/>
        <v>790</v>
      </c>
      <c r="S1880" s="35">
        <f t="shared" si="399"/>
        <v>0</v>
      </c>
      <c r="T1880" s="139">
        <f t="shared" si="400"/>
        <v>474</v>
      </c>
      <c r="U1880" s="35">
        <f t="shared" si="401"/>
        <v>553</v>
      </c>
      <c r="V1880" s="39" t="str">
        <f t="shared" si="402"/>
        <v>Order specific</v>
      </c>
      <c r="W1880" s="39" t="str">
        <f t="shared" si="405"/>
        <v>Order specific</v>
      </c>
      <c r="X1880" s="135" t="str">
        <f t="shared" si="406"/>
        <v>C</v>
      </c>
      <c r="Y1880" s="39" t="str">
        <f t="shared" si="403"/>
        <v/>
      </c>
      <c r="Z1880" s="39">
        <f t="shared" si="404"/>
        <v>0</v>
      </c>
    </row>
    <row r="1881" spans="1:26" x14ac:dyDescent="0.25">
      <c r="A1881" s="34" t="s">
        <v>3596</v>
      </c>
      <c r="B1881" s="36" t="s">
        <v>2294</v>
      </c>
      <c r="C1881" s="166" t="s">
        <v>239</v>
      </c>
      <c r="D1881" s="166">
        <v>202</v>
      </c>
      <c r="E1881" s="166" t="s">
        <v>3608</v>
      </c>
      <c r="F1881" s="167" t="s">
        <v>3608</v>
      </c>
      <c r="G1881" s="36" t="s">
        <v>165</v>
      </c>
      <c r="H1881" s="36" t="s">
        <v>235</v>
      </c>
      <c r="I1881" s="186">
        <v>2100</v>
      </c>
      <c r="J1881" s="168">
        <v>34</v>
      </c>
      <c r="K1881" s="133">
        <v>0</v>
      </c>
      <c r="L1881" s="150">
        <v>388.18</v>
      </c>
      <c r="M1881" s="133">
        <v>20</v>
      </c>
      <c r="N1881" s="133">
        <v>0</v>
      </c>
      <c r="O1881" s="130">
        <v>7</v>
      </c>
      <c r="P1881" s="37">
        <f t="shared" si="396"/>
        <v>13198.12</v>
      </c>
      <c r="Q1881" s="38">
        <f t="shared" si="397"/>
        <v>521.42857142857144</v>
      </c>
      <c r="R1881" s="35">
        <f t="shared" si="398"/>
        <v>7763.6</v>
      </c>
      <c r="S1881" s="35">
        <f t="shared" si="399"/>
        <v>0</v>
      </c>
      <c r="T1881" s="139">
        <f t="shared" si="400"/>
        <v>0</v>
      </c>
      <c r="U1881" s="35">
        <f t="shared" si="401"/>
        <v>2717.26</v>
      </c>
      <c r="V1881" s="39" t="str">
        <f t="shared" si="402"/>
        <v>Order specific</v>
      </c>
      <c r="W1881" s="39" t="str">
        <f t="shared" si="405"/>
        <v>Order specific</v>
      </c>
      <c r="X1881" s="135" t="str">
        <f t="shared" si="406"/>
        <v>A</v>
      </c>
      <c r="Y1881" s="39" t="str">
        <f t="shared" si="403"/>
        <v/>
      </c>
      <c r="Z1881" s="39">
        <f t="shared" si="404"/>
        <v>0</v>
      </c>
    </row>
    <row r="1882" spans="1:26" x14ac:dyDescent="0.25">
      <c r="A1882" s="34" t="s">
        <v>3597</v>
      </c>
      <c r="B1882" s="36" t="s">
        <v>2295</v>
      </c>
      <c r="C1882" s="166" t="s">
        <v>239</v>
      </c>
      <c r="D1882" s="166">
        <v>202</v>
      </c>
      <c r="E1882" s="166" t="s">
        <v>3608</v>
      </c>
      <c r="F1882" s="167" t="s">
        <v>3608</v>
      </c>
      <c r="G1882" s="36" t="s">
        <v>165</v>
      </c>
      <c r="H1882" s="36" t="s">
        <v>235</v>
      </c>
      <c r="I1882" s="186">
        <v>2100</v>
      </c>
      <c r="J1882" s="168">
        <v>54</v>
      </c>
      <c r="K1882" s="133">
        <v>0</v>
      </c>
      <c r="L1882" s="150">
        <v>79.88</v>
      </c>
      <c r="M1882" s="133">
        <v>30</v>
      </c>
      <c r="N1882" s="133">
        <v>0</v>
      </c>
      <c r="O1882" s="130">
        <v>135</v>
      </c>
      <c r="P1882" s="37">
        <f t="shared" si="396"/>
        <v>4313.5199999999995</v>
      </c>
      <c r="Q1882" s="38">
        <f t="shared" si="397"/>
        <v>91.925925925925924</v>
      </c>
      <c r="R1882" s="35">
        <f t="shared" si="398"/>
        <v>2396.3999999999996</v>
      </c>
      <c r="S1882" s="35">
        <f t="shared" si="399"/>
        <v>0</v>
      </c>
      <c r="T1882" s="139">
        <f t="shared" si="400"/>
        <v>0</v>
      </c>
      <c r="U1882" s="35">
        <f t="shared" si="401"/>
        <v>10783.8</v>
      </c>
      <c r="V1882" s="39" t="str">
        <f t="shared" si="402"/>
        <v>Order specific</v>
      </c>
      <c r="W1882" s="39" t="str">
        <f t="shared" si="405"/>
        <v>Order specific</v>
      </c>
      <c r="X1882" s="135" t="str">
        <f t="shared" si="406"/>
        <v>B</v>
      </c>
      <c r="Y1882" s="39" t="str">
        <f t="shared" si="403"/>
        <v/>
      </c>
      <c r="Z1882" s="39">
        <f t="shared" si="404"/>
        <v>0</v>
      </c>
    </row>
    <row r="1883" spans="1:26" x14ac:dyDescent="0.25">
      <c r="A1883" s="34" t="s">
        <v>2296</v>
      </c>
      <c r="B1883" s="36" t="s">
        <v>2297</v>
      </c>
      <c r="C1883" s="166" t="s">
        <v>197</v>
      </c>
      <c r="D1883" s="166">
        <v>202</v>
      </c>
      <c r="E1883" s="166" t="s">
        <v>3608</v>
      </c>
      <c r="F1883" s="167" t="s">
        <v>3608</v>
      </c>
      <c r="G1883" s="36" t="s">
        <v>249</v>
      </c>
      <c r="H1883" s="36" t="s">
        <v>249</v>
      </c>
      <c r="I1883" s="186" t="s">
        <v>197</v>
      </c>
      <c r="J1883" s="168">
        <v>30</v>
      </c>
      <c r="K1883" s="133">
        <v>0</v>
      </c>
      <c r="L1883" s="150">
        <v>102.04</v>
      </c>
      <c r="M1883" s="133">
        <v>0</v>
      </c>
      <c r="N1883" s="133">
        <v>0</v>
      </c>
      <c r="O1883" s="130">
        <v>26</v>
      </c>
      <c r="P1883" s="37">
        <f t="shared" si="396"/>
        <v>3061.2000000000003</v>
      </c>
      <c r="Q1883" s="38">
        <f t="shared" si="397"/>
        <v>758.07692307692309</v>
      </c>
      <c r="R1883" s="35">
        <f t="shared" si="398"/>
        <v>0</v>
      </c>
      <c r="S1883" s="35">
        <f t="shared" si="399"/>
        <v>0</v>
      </c>
      <c r="T1883" s="139">
        <f t="shared" si="400"/>
        <v>0</v>
      </c>
      <c r="U1883" s="35">
        <f t="shared" si="401"/>
        <v>2653.04</v>
      </c>
      <c r="V1883" s="39" t="str">
        <f t="shared" si="402"/>
        <v>&gt;90 days</v>
      </c>
      <c r="W1883" s="39">
        <f t="shared" si="405"/>
        <v>3</v>
      </c>
      <c r="X1883" s="135" t="str">
        <f t="shared" si="406"/>
        <v>B</v>
      </c>
      <c r="Y1883" s="39">
        <f t="shared" si="403"/>
        <v>21</v>
      </c>
      <c r="Z1883" s="39">
        <f t="shared" si="404"/>
        <v>1964.4237589041099</v>
      </c>
    </row>
    <row r="1884" spans="1:26" x14ac:dyDescent="0.25">
      <c r="A1884" s="34" t="s">
        <v>3598</v>
      </c>
      <c r="B1884" s="36" t="s">
        <v>2298</v>
      </c>
      <c r="C1884" s="166" t="s">
        <v>197</v>
      </c>
      <c r="D1884" s="166">
        <v>202</v>
      </c>
      <c r="E1884" s="166" t="s">
        <v>3608</v>
      </c>
      <c r="F1884" s="167" t="s">
        <v>3608</v>
      </c>
      <c r="G1884" s="36" t="s">
        <v>249</v>
      </c>
      <c r="H1884" s="36" t="s">
        <v>249</v>
      </c>
      <c r="I1884" s="186" t="s">
        <v>197</v>
      </c>
      <c r="J1884" s="168">
        <v>3</v>
      </c>
      <c r="K1884" s="133">
        <v>0</v>
      </c>
      <c r="L1884" s="150">
        <v>79</v>
      </c>
      <c r="M1884" s="133">
        <v>0</v>
      </c>
      <c r="N1884" s="133">
        <v>0</v>
      </c>
      <c r="O1884" s="130">
        <v>132</v>
      </c>
      <c r="P1884" s="37">
        <f t="shared" si="396"/>
        <v>237</v>
      </c>
      <c r="Q1884" s="38">
        <f t="shared" si="397"/>
        <v>82.954545454545453</v>
      </c>
      <c r="R1884" s="35">
        <f t="shared" si="398"/>
        <v>0</v>
      </c>
      <c r="S1884" s="35">
        <f t="shared" si="399"/>
        <v>0</v>
      </c>
      <c r="T1884" s="139">
        <f t="shared" si="400"/>
        <v>0</v>
      </c>
      <c r="U1884" s="35">
        <f t="shared" si="401"/>
        <v>10428</v>
      </c>
      <c r="V1884" s="39" t="str">
        <f t="shared" si="402"/>
        <v>&lt;90 days</v>
      </c>
      <c r="W1884" s="39">
        <f t="shared" si="405"/>
        <v>2</v>
      </c>
      <c r="X1884" s="135" t="str">
        <f t="shared" si="406"/>
        <v>C</v>
      </c>
      <c r="Y1884" s="39">
        <f t="shared" si="403"/>
        <v>14</v>
      </c>
      <c r="Z1884" s="39">
        <f t="shared" si="404"/>
        <v>130.02144657534248</v>
      </c>
    </row>
    <row r="1885" spans="1:26" x14ac:dyDescent="0.25">
      <c r="A1885" s="34" t="s">
        <v>54</v>
      </c>
      <c r="B1885" s="36" t="s">
        <v>64</v>
      </c>
      <c r="C1885" s="166" t="s">
        <v>239</v>
      </c>
      <c r="D1885" s="166">
        <v>202</v>
      </c>
      <c r="E1885" s="166" t="s">
        <v>3608</v>
      </c>
      <c r="F1885" s="167" t="s">
        <v>3608</v>
      </c>
      <c r="G1885" s="36" t="s">
        <v>165</v>
      </c>
      <c r="H1885" s="36" t="s">
        <v>235</v>
      </c>
      <c r="I1885" s="186">
        <v>2100</v>
      </c>
      <c r="J1885" s="168">
        <v>55</v>
      </c>
      <c r="K1885" s="133">
        <v>0</v>
      </c>
      <c r="L1885" s="150">
        <v>8.1999999999999993</v>
      </c>
      <c r="M1885" s="133">
        <v>0</v>
      </c>
      <c r="N1885" s="133">
        <v>0</v>
      </c>
      <c r="O1885" s="130">
        <v>75.599999999999994</v>
      </c>
      <c r="P1885" s="37">
        <f t="shared" si="396"/>
        <v>450.99999999999994</v>
      </c>
      <c r="Q1885" s="38">
        <f t="shared" si="397"/>
        <v>14.484126984126986</v>
      </c>
      <c r="R1885" s="35">
        <f t="shared" si="398"/>
        <v>0</v>
      </c>
      <c r="S1885" s="35">
        <f t="shared" si="399"/>
        <v>0</v>
      </c>
      <c r="T1885" s="139">
        <f t="shared" si="400"/>
        <v>0</v>
      </c>
      <c r="U1885" s="35">
        <f t="shared" si="401"/>
        <v>619.91999999999985</v>
      </c>
      <c r="V1885" s="39" t="str">
        <f t="shared" si="402"/>
        <v>Order specific</v>
      </c>
      <c r="W1885" s="39" t="str">
        <f t="shared" si="405"/>
        <v>Order specific</v>
      </c>
      <c r="X1885" s="135" t="str">
        <f t="shared" si="406"/>
        <v>C</v>
      </c>
      <c r="Y1885" s="39" t="str">
        <f t="shared" si="403"/>
        <v/>
      </c>
      <c r="Z1885" s="39">
        <f t="shared" si="404"/>
        <v>0</v>
      </c>
    </row>
    <row r="1886" spans="1:26" x14ac:dyDescent="0.25">
      <c r="A1886" s="34" t="s">
        <v>2299</v>
      </c>
      <c r="B1886" s="36" t="s">
        <v>2300</v>
      </c>
      <c r="C1886" s="166" t="s">
        <v>264</v>
      </c>
      <c r="D1886" s="166">
        <v>202</v>
      </c>
      <c r="E1886" s="166" t="s">
        <v>3608</v>
      </c>
      <c r="F1886" s="167" t="s">
        <v>3608</v>
      </c>
      <c r="G1886" s="36" t="s">
        <v>165</v>
      </c>
      <c r="H1886" s="36" t="s">
        <v>235</v>
      </c>
      <c r="I1886" s="186">
        <v>2100</v>
      </c>
      <c r="J1886" s="168">
        <v>288</v>
      </c>
      <c r="K1886" s="133">
        <v>0</v>
      </c>
      <c r="L1886" s="150">
        <v>0.4</v>
      </c>
      <c r="M1886" s="133">
        <v>0</v>
      </c>
      <c r="N1886" s="133">
        <v>0</v>
      </c>
      <c r="O1886" s="130">
        <v>21</v>
      </c>
      <c r="P1886" s="37">
        <f t="shared" si="396"/>
        <v>115.2</v>
      </c>
      <c r="Q1886" s="38">
        <f t="shared" si="397"/>
        <v>955.95238095238096</v>
      </c>
      <c r="R1886" s="35">
        <f t="shared" si="398"/>
        <v>0</v>
      </c>
      <c r="S1886" s="35">
        <f t="shared" si="399"/>
        <v>0</v>
      </c>
      <c r="T1886" s="139">
        <f t="shared" si="400"/>
        <v>0</v>
      </c>
      <c r="U1886" s="35">
        <f t="shared" si="401"/>
        <v>8.4</v>
      </c>
      <c r="V1886" s="39" t="str">
        <f t="shared" si="402"/>
        <v>Order specific</v>
      </c>
      <c r="W1886" s="39" t="str">
        <f t="shared" si="405"/>
        <v>Order specific</v>
      </c>
      <c r="X1886" s="135" t="str">
        <f t="shared" si="406"/>
        <v>C</v>
      </c>
      <c r="Y1886" s="39" t="str">
        <f t="shared" si="403"/>
        <v/>
      </c>
      <c r="Z1886" s="39">
        <f t="shared" si="404"/>
        <v>0</v>
      </c>
    </row>
    <row r="1887" spans="1:26" x14ac:dyDescent="0.25">
      <c r="A1887" s="34" t="s">
        <v>2301</v>
      </c>
      <c r="B1887" s="36" t="s">
        <v>2302</v>
      </c>
      <c r="C1887" s="166" t="s">
        <v>197</v>
      </c>
      <c r="D1887" s="166">
        <v>202</v>
      </c>
      <c r="E1887" s="166" t="s">
        <v>3608</v>
      </c>
      <c r="F1887" s="167" t="s">
        <v>3608</v>
      </c>
      <c r="G1887" s="36" t="s">
        <v>249</v>
      </c>
      <c r="H1887" s="36" t="s">
        <v>249</v>
      </c>
      <c r="I1887" s="186" t="s">
        <v>197</v>
      </c>
      <c r="J1887" s="168">
        <v>911</v>
      </c>
      <c r="K1887" s="133">
        <v>0</v>
      </c>
      <c r="L1887" s="150">
        <v>1.22</v>
      </c>
      <c r="M1887" s="133">
        <v>0</v>
      </c>
      <c r="N1887" s="133">
        <v>0</v>
      </c>
      <c r="O1887" s="130">
        <v>264</v>
      </c>
      <c r="P1887" s="37">
        <f t="shared" si="396"/>
        <v>1111.42</v>
      </c>
      <c r="Q1887" s="38">
        <f t="shared" si="397"/>
        <v>398.18181818181813</v>
      </c>
      <c r="R1887" s="35">
        <f t="shared" si="398"/>
        <v>0</v>
      </c>
      <c r="S1887" s="35">
        <f t="shared" si="399"/>
        <v>0</v>
      </c>
      <c r="T1887" s="139">
        <f t="shared" si="400"/>
        <v>0</v>
      </c>
      <c r="U1887" s="35">
        <f t="shared" si="401"/>
        <v>322.08</v>
      </c>
      <c r="V1887" s="39" t="str">
        <f t="shared" si="402"/>
        <v>&gt;90 days</v>
      </c>
      <c r="W1887" s="39">
        <f t="shared" si="405"/>
        <v>3</v>
      </c>
      <c r="X1887" s="135" t="str">
        <f t="shared" si="406"/>
        <v>B</v>
      </c>
      <c r="Y1887" s="39">
        <f t="shared" si="403"/>
        <v>21</v>
      </c>
      <c r="Z1887" s="39">
        <f t="shared" si="404"/>
        <v>694.85064904109595</v>
      </c>
    </row>
    <row r="1888" spans="1:26" x14ac:dyDescent="0.25">
      <c r="A1888" s="34" t="s">
        <v>2303</v>
      </c>
      <c r="B1888" s="36" t="s">
        <v>2304</v>
      </c>
      <c r="C1888" s="166" t="s">
        <v>243</v>
      </c>
      <c r="D1888" s="166">
        <v>202</v>
      </c>
      <c r="E1888" s="166" t="s">
        <v>3608</v>
      </c>
      <c r="F1888" s="167" t="s">
        <v>3608</v>
      </c>
      <c r="G1888" s="36" t="s">
        <v>244</v>
      </c>
      <c r="H1888" s="36" t="s">
        <v>2370</v>
      </c>
      <c r="I1888" s="186">
        <v>2600</v>
      </c>
      <c r="J1888" s="168">
        <v>160</v>
      </c>
      <c r="K1888" s="133">
        <v>640</v>
      </c>
      <c r="L1888" s="150">
        <v>0.13</v>
      </c>
      <c r="M1888" s="133">
        <v>0</v>
      </c>
      <c r="N1888" s="133">
        <v>160</v>
      </c>
      <c r="O1888" s="130">
        <v>759</v>
      </c>
      <c r="P1888" s="37">
        <f t="shared" si="396"/>
        <v>20.8</v>
      </c>
      <c r="Q1888" s="38">
        <f t="shared" si="397"/>
        <v>438.09617918313575</v>
      </c>
      <c r="R1888" s="35">
        <f t="shared" si="398"/>
        <v>0</v>
      </c>
      <c r="S1888" s="35">
        <f t="shared" si="399"/>
        <v>10.4</v>
      </c>
      <c r="T1888" s="139">
        <f t="shared" si="400"/>
        <v>83.2</v>
      </c>
      <c r="U1888" s="35">
        <f t="shared" si="401"/>
        <v>98.67</v>
      </c>
      <c r="V1888" s="39" t="str">
        <f t="shared" si="402"/>
        <v>&gt;90 days</v>
      </c>
      <c r="W1888" s="39">
        <f t="shared" si="405"/>
        <v>3</v>
      </c>
      <c r="X1888" s="135" t="str">
        <f t="shared" si="406"/>
        <v>C</v>
      </c>
      <c r="Y1888" s="39">
        <f t="shared" si="403"/>
        <v>21</v>
      </c>
      <c r="Z1888" s="39">
        <f t="shared" si="404"/>
        <v>13.069952717922501</v>
      </c>
    </row>
    <row r="1889" spans="1:26" x14ac:dyDescent="0.25">
      <c r="A1889" s="34" t="s">
        <v>2305</v>
      </c>
      <c r="B1889" s="36" t="s">
        <v>2306</v>
      </c>
      <c r="C1889" s="166" t="s">
        <v>243</v>
      </c>
      <c r="D1889" s="166">
        <v>219</v>
      </c>
      <c r="E1889" s="166" t="s">
        <v>3608</v>
      </c>
      <c r="F1889" s="167" t="s">
        <v>3608</v>
      </c>
      <c r="G1889" s="36" t="s">
        <v>244</v>
      </c>
      <c r="H1889" s="36" t="s">
        <v>2370</v>
      </c>
      <c r="I1889" s="186">
        <v>2600</v>
      </c>
      <c r="J1889" s="168">
        <v>500</v>
      </c>
      <c r="K1889" s="133">
        <v>1440</v>
      </c>
      <c r="L1889" s="150">
        <v>1.1299999999999999</v>
      </c>
      <c r="M1889" s="133">
        <v>0</v>
      </c>
      <c r="N1889" s="133">
        <v>360</v>
      </c>
      <c r="O1889" s="130">
        <v>7040</v>
      </c>
      <c r="P1889" s="37">
        <f t="shared" si="396"/>
        <v>565</v>
      </c>
      <c r="Q1889" s="38">
        <f t="shared" si="397"/>
        <v>8.295454545454545</v>
      </c>
      <c r="R1889" s="35">
        <f t="shared" si="398"/>
        <v>0</v>
      </c>
      <c r="S1889" s="35">
        <f t="shared" si="399"/>
        <v>203.39999999999998</v>
      </c>
      <c r="T1889" s="139">
        <f t="shared" si="400"/>
        <v>1627.1999999999998</v>
      </c>
      <c r="U1889" s="35">
        <f t="shared" si="401"/>
        <v>7955.1999999999989</v>
      </c>
      <c r="V1889" s="39" t="str">
        <f t="shared" si="402"/>
        <v>&lt;15 days</v>
      </c>
      <c r="W1889" s="39">
        <f t="shared" si="405"/>
        <v>3</v>
      </c>
      <c r="X1889" s="135" t="str">
        <f t="shared" si="406"/>
        <v>C</v>
      </c>
      <c r="Y1889" s="39">
        <f t="shared" si="403"/>
        <v>21</v>
      </c>
      <c r="Z1889" s="39">
        <f t="shared" si="404"/>
        <v>0</v>
      </c>
    </row>
    <row r="1890" spans="1:26" x14ac:dyDescent="0.25">
      <c r="A1890" s="34" t="s">
        <v>2307</v>
      </c>
      <c r="B1890" s="36" t="s">
        <v>2308</v>
      </c>
      <c r="C1890" s="166" t="s">
        <v>257</v>
      </c>
      <c r="D1890" s="166">
        <v>219</v>
      </c>
      <c r="E1890" s="166" t="s">
        <v>3608</v>
      </c>
      <c r="F1890" s="167" t="s">
        <v>3608</v>
      </c>
      <c r="G1890" s="36" t="s">
        <v>165</v>
      </c>
      <c r="H1890" s="36" t="s">
        <v>235</v>
      </c>
      <c r="I1890" s="186">
        <v>2100</v>
      </c>
      <c r="J1890" s="168">
        <v>65</v>
      </c>
      <c r="K1890" s="133">
        <v>0</v>
      </c>
      <c r="L1890" s="150">
        <v>109.26</v>
      </c>
      <c r="M1890" s="133">
        <v>0</v>
      </c>
      <c r="N1890" s="133">
        <v>0</v>
      </c>
      <c r="O1890" s="130">
        <v>501</v>
      </c>
      <c r="P1890" s="37">
        <f t="shared" si="396"/>
        <v>7101.9000000000005</v>
      </c>
      <c r="Q1890" s="38">
        <f t="shared" si="397"/>
        <v>364.27145708582833</v>
      </c>
      <c r="R1890" s="35">
        <f t="shared" si="398"/>
        <v>0</v>
      </c>
      <c r="S1890" s="35">
        <f t="shared" si="399"/>
        <v>0</v>
      </c>
      <c r="T1890" s="139">
        <f t="shared" si="400"/>
        <v>0</v>
      </c>
      <c r="U1890" s="35">
        <f t="shared" si="401"/>
        <v>54739.26</v>
      </c>
      <c r="V1890" s="39" t="str">
        <f t="shared" si="402"/>
        <v>Order specific</v>
      </c>
      <c r="W1890" s="39" t="str">
        <f t="shared" si="405"/>
        <v>Order specific</v>
      </c>
      <c r="X1890" s="135" t="str">
        <f t="shared" si="406"/>
        <v>B</v>
      </c>
      <c r="Y1890" s="39" t="str">
        <f t="shared" si="403"/>
        <v/>
      </c>
      <c r="Z1890" s="39">
        <f t="shared" si="404"/>
        <v>0</v>
      </c>
    </row>
    <row r="1891" spans="1:26" x14ac:dyDescent="0.25">
      <c r="A1891" s="34" t="s">
        <v>2309</v>
      </c>
      <c r="B1891" s="36" t="s">
        <v>2310</v>
      </c>
      <c r="C1891" s="166" t="s">
        <v>197</v>
      </c>
      <c r="D1891" s="166">
        <v>219</v>
      </c>
      <c r="E1891" s="166" t="s">
        <v>3608</v>
      </c>
      <c r="F1891" s="167" t="s">
        <v>3608</v>
      </c>
      <c r="G1891" s="36" t="s">
        <v>249</v>
      </c>
      <c r="H1891" s="36" t="s">
        <v>249</v>
      </c>
      <c r="I1891" s="186" t="s">
        <v>197</v>
      </c>
      <c r="J1891" s="168">
        <v>149</v>
      </c>
      <c r="K1891" s="133">
        <v>0</v>
      </c>
      <c r="L1891" s="150">
        <v>107.98</v>
      </c>
      <c r="M1891" s="133">
        <v>0</v>
      </c>
      <c r="N1891" s="133">
        <v>0</v>
      </c>
      <c r="O1891" s="130">
        <v>2305</v>
      </c>
      <c r="P1891" s="37">
        <f t="shared" si="396"/>
        <v>16089.02</v>
      </c>
      <c r="Q1891" s="38">
        <f t="shared" si="397"/>
        <v>10.292841648590022</v>
      </c>
      <c r="R1891" s="35">
        <f t="shared" si="398"/>
        <v>0</v>
      </c>
      <c r="S1891" s="35">
        <f t="shared" si="399"/>
        <v>0</v>
      </c>
      <c r="T1891" s="139">
        <f t="shared" si="400"/>
        <v>0</v>
      </c>
      <c r="U1891" s="35">
        <f t="shared" si="401"/>
        <v>248893.90000000002</v>
      </c>
      <c r="V1891" s="39" t="str">
        <f t="shared" si="402"/>
        <v>&lt;15 days</v>
      </c>
      <c r="W1891" s="39">
        <f t="shared" si="405"/>
        <v>1</v>
      </c>
      <c r="X1891" s="135" t="str">
        <f t="shared" si="406"/>
        <v>A</v>
      </c>
      <c r="Y1891" s="39">
        <f t="shared" si="403"/>
        <v>7</v>
      </c>
      <c r="Z1891" s="39">
        <f t="shared" si="404"/>
        <v>3397.1058709378299</v>
      </c>
    </row>
    <row r="1892" spans="1:26" x14ac:dyDescent="0.25">
      <c r="A1892" s="34" t="s">
        <v>2311</v>
      </c>
      <c r="B1892" s="36" t="s">
        <v>2312</v>
      </c>
      <c r="C1892" s="166" t="s">
        <v>197</v>
      </c>
      <c r="D1892" s="166">
        <v>219</v>
      </c>
      <c r="E1892" s="166" t="s">
        <v>3608</v>
      </c>
      <c r="F1892" s="167" t="s">
        <v>3608</v>
      </c>
      <c r="G1892" s="36" t="s">
        <v>249</v>
      </c>
      <c r="H1892" s="36" t="s">
        <v>249</v>
      </c>
      <c r="I1892" s="186" t="s">
        <v>197</v>
      </c>
      <c r="J1892" s="168">
        <v>2</v>
      </c>
      <c r="K1892" s="133">
        <v>0</v>
      </c>
      <c r="L1892" s="150">
        <v>109.26</v>
      </c>
      <c r="M1892" s="133">
        <v>0</v>
      </c>
      <c r="N1892" s="133">
        <v>0</v>
      </c>
      <c r="O1892" s="130">
        <v>20251</v>
      </c>
      <c r="P1892" s="37">
        <f t="shared" si="396"/>
        <v>218.52</v>
      </c>
      <c r="Q1892" s="38">
        <f t="shared" si="397"/>
        <v>2.6855463927707275</v>
      </c>
      <c r="R1892" s="35">
        <f t="shared" si="398"/>
        <v>0</v>
      </c>
      <c r="S1892" s="35">
        <f t="shared" si="399"/>
        <v>0</v>
      </c>
      <c r="T1892" s="139">
        <f t="shared" si="400"/>
        <v>0</v>
      </c>
      <c r="U1892" s="35">
        <f t="shared" si="401"/>
        <v>2212624.2600000002</v>
      </c>
      <c r="V1892" s="39" t="str">
        <f t="shared" si="402"/>
        <v>&lt;15 days</v>
      </c>
      <c r="W1892" s="39">
        <f t="shared" si="405"/>
        <v>1</v>
      </c>
      <c r="X1892" s="135" t="str">
        <f t="shared" si="406"/>
        <v>C</v>
      </c>
      <c r="Y1892" s="39">
        <f t="shared" si="403"/>
        <v>7</v>
      </c>
      <c r="Z1892" s="39">
        <f t="shared" si="404"/>
        <v>0</v>
      </c>
    </row>
    <row r="1893" spans="1:26" x14ac:dyDescent="0.25">
      <c r="A1893" s="34" t="s">
        <v>2313</v>
      </c>
      <c r="B1893" s="36" t="s">
        <v>2314</v>
      </c>
      <c r="C1893" s="166" t="s">
        <v>239</v>
      </c>
      <c r="D1893" s="166">
        <v>202</v>
      </c>
      <c r="E1893" s="166" t="s">
        <v>3608</v>
      </c>
      <c r="F1893" s="167" t="s">
        <v>3608</v>
      </c>
      <c r="G1893" s="36" t="s">
        <v>165</v>
      </c>
      <c r="H1893" s="36" t="s">
        <v>235</v>
      </c>
      <c r="I1893" s="186">
        <v>2100</v>
      </c>
      <c r="J1893" s="168">
        <v>2</v>
      </c>
      <c r="K1893" s="133">
        <v>0</v>
      </c>
      <c r="L1893" s="150">
        <v>80</v>
      </c>
      <c r="M1893" s="133">
        <v>0</v>
      </c>
      <c r="N1893" s="133">
        <v>0</v>
      </c>
      <c r="O1893" s="130">
        <v>8</v>
      </c>
      <c r="P1893" s="37">
        <f t="shared" si="396"/>
        <v>160</v>
      </c>
      <c r="Q1893" s="38">
        <f t="shared" si="397"/>
        <v>91.25</v>
      </c>
      <c r="R1893" s="35">
        <f t="shared" si="398"/>
        <v>0</v>
      </c>
      <c r="S1893" s="35">
        <f t="shared" si="399"/>
        <v>0</v>
      </c>
      <c r="T1893" s="139">
        <f t="shared" si="400"/>
        <v>0</v>
      </c>
      <c r="U1893" s="35">
        <f t="shared" si="401"/>
        <v>640</v>
      </c>
      <c r="V1893" s="39" t="str">
        <f t="shared" si="402"/>
        <v>Order specific</v>
      </c>
      <c r="W1893" s="39" t="str">
        <f t="shared" si="405"/>
        <v>Order specific</v>
      </c>
      <c r="X1893" s="135" t="str">
        <f t="shared" si="406"/>
        <v>C</v>
      </c>
      <c r="Y1893" s="39" t="str">
        <f t="shared" si="403"/>
        <v/>
      </c>
      <c r="Z1893" s="39">
        <f t="shared" si="404"/>
        <v>0</v>
      </c>
    </row>
    <row r="1894" spans="1:26" x14ac:dyDescent="0.25">
      <c r="A1894" s="34" t="s">
        <v>2315</v>
      </c>
      <c r="B1894" s="36" t="s">
        <v>2316</v>
      </c>
      <c r="C1894" s="165" t="s">
        <v>2317</v>
      </c>
      <c r="D1894" s="166">
        <v>213</v>
      </c>
      <c r="E1894" s="165" t="s">
        <v>3608</v>
      </c>
      <c r="F1894" s="167" t="s">
        <v>3608</v>
      </c>
      <c r="G1894" s="36" t="s">
        <v>165</v>
      </c>
      <c r="H1894" s="36" t="s">
        <v>165</v>
      </c>
      <c r="I1894" s="186">
        <v>2100</v>
      </c>
      <c r="J1894" s="168">
        <v>3</v>
      </c>
      <c r="K1894" s="133">
        <v>0</v>
      </c>
      <c r="L1894" s="150">
        <v>261211.7</v>
      </c>
      <c r="M1894" s="133">
        <v>0</v>
      </c>
      <c r="N1894" s="133">
        <v>0</v>
      </c>
      <c r="O1894" s="130">
        <v>0</v>
      </c>
      <c r="P1894" s="37">
        <f t="shared" si="396"/>
        <v>783635.10000000009</v>
      </c>
      <c r="Q1894" s="38" t="str">
        <f t="shared" si="397"/>
        <v/>
      </c>
      <c r="R1894" s="35">
        <f t="shared" si="398"/>
        <v>0</v>
      </c>
      <c r="S1894" s="35">
        <f t="shared" si="399"/>
        <v>0</v>
      </c>
      <c r="T1894" s="139">
        <f t="shared" si="400"/>
        <v>0</v>
      </c>
      <c r="U1894" s="35">
        <f t="shared" si="401"/>
        <v>0</v>
      </c>
      <c r="V1894" s="39" t="str">
        <f t="shared" si="402"/>
        <v>Order specific</v>
      </c>
      <c r="W1894" s="39" t="str">
        <f t="shared" si="405"/>
        <v>Order specific</v>
      </c>
      <c r="X1894" s="135" t="str">
        <f t="shared" si="406"/>
        <v>A</v>
      </c>
      <c r="Y1894" s="39" t="str">
        <f t="shared" si="403"/>
        <v/>
      </c>
      <c r="Z1894" s="39">
        <f t="shared" si="404"/>
        <v>0</v>
      </c>
    </row>
    <row r="1895" spans="1:26" x14ac:dyDescent="0.25">
      <c r="A1895" s="34" t="s">
        <v>2318</v>
      </c>
      <c r="B1895" s="36" t="s">
        <v>976</v>
      </c>
      <c r="C1895" s="166" t="s">
        <v>243</v>
      </c>
      <c r="D1895" s="166">
        <v>202</v>
      </c>
      <c r="E1895" s="166" t="s">
        <v>3608</v>
      </c>
      <c r="F1895" s="167" t="s">
        <v>3608</v>
      </c>
      <c r="G1895" s="36" t="s">
        <v>249</v>
      </c>
      <c r="H1895" s="36" t="s">
        <v>71</v>
      </c>
      <c r="I1895" s="186">
        <v>2600</v>
      </c>
      <c r="J1895" s="168">
        <v>221</v>
      </c>
      <c r="K1895" s="133">
        <v>82</v>
      </c>
      <c r="L1895" s="150">
        <v>111.4</v>
      </c>
      <c r="M1895" s="133">
        <v>0</v>
      </c>
      <c r="N1895" s="133">
        <v>30</v>
      </c>
      <c r="O1895" s="130">
        <v>3165</v>
      </c>
      <c r="P1895" s="37">
        <f t="shared" si="396"/>
        <v>24619.4</v>
      </c>
      <c r="Q1895" s="38">
        <f t="shared" si="397"/>
        <v>0.34597156398104267</v>
      </c>
      <c r="R1895" s="35">
        <f t="shared" si="398"/>
        <v>0</v>
      </c>
      <c r="S1895" s="35">
        <f t="shared" si="399"/>
        <v>1671</v>
      </c>
      <c r="T1895" s="139">
        <f t="shared" si="400"/>
        <v>9134.8000000000011</v>
      </c>
      <c r="U1895" s="35">
        <f t="shared" si="401"/>
        <v>352581</v>
      </c>
      <c r="V1895" s="39" t="str">
        <f t="shared" si="402"/>
        <v>&lt;15 days</v>
      </c>
      <c r="W1895" s="39">
        <f t="shared" si="405"/>
        <v>1</v>
      </c>
      <c r="X1895" s="135" t="str">
        <f t="shared" si="406"/>
        <v>A</v>
      </c>
      <c r="Y1895" s="39">
        <f t="shared" si="403"/>
        <v>7</v>
      </c>
      <c r="Z1895" s="39">
        <f t="shared" si="404"/>
        <v>0</v>
      </c>
    </row>
  </sheetData>
  <sheetCalcPr fullCalcOnLoad="1"/>
  <autoFilter ref="A1:AE1895"/>
  <phoneticPr fontId="0" type="noConversion"/>
  <pageMargins left="0.75" right="0.75" top="1" bottom="1" header="0.4921259845" footer="0.4921259845"/>
  <pageSetup paperSize="9" orientation="portrait" r:id="rId1"/>
  <headerFooter alignWithMargins="0">
    <oddFooter>&amp;C_x000D_&amp;1#&amp;"Calibri"&amp;6&amp;K626469 Public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68"/>
  <sheetViews>
    <sheetView topLeftCell="A4" workbookViewId="0">
      <selection activeCell="C56" sqref="C56"/>
    </sheetView>
  </sheetViews>
  <sheetFormatPr defaultColWidth="11.44140625" defaultRowHeight="13.2" x14ac:dyDescent="0.25"/>
  <cols>
    <col min="1" max="1" width="27.88671875" customWidth="1"/>
    <col min="2" max="2" width="29" bestFit="1" customWidth="1"/>
    <col min="3" max="3" width="15" bestFit="1" customWidth="1"/>
    <col min="4" max="10" width="14" customWidth="1"/>
    <col min="11" max="11" width="15.109375" customWidth="1"/>
    <col min="12" max="25" width="20.5546875" customWidth="1"/>
    <col min="26" max="26" width="15.109375" customWidth="1"/>
  </cols>
  <sheetData>
    <row r="2" spans="1:4" x14ac:dyDescent="0.25">
      <c r="A2" s="204" t="s">
        <v>84</v>
      </c>
      <c r="B2" s="205" t="s">
        <v>2377</v>
      </c>
      <c r="C2" s="10"/>
      <c r="D2" s="10"/>
    </row>
    <row r="4" spans="1:4" x14ac:dyDescent="0.25">
      <c r="A4" s="189" t="s">
        <v>80</v>
      </c>
      <c r="B4" s="189" t="s">
        <v>128</v>
      </c>
      <c r="C4" s="235" t="s">
        <v>2378</v>
      </c>
    </row>
    <row r="5" spans="1:4" x14ac:dyDescent="0.25">
      <c r="A5" s="188" t="s">
        <v>81</v>
      </c>
      <c r="B5" s="188" t="s">
        <v>104</v>
      </c>
      <c r="C5" s="243">
        <v>747481.25000000012</v>
      </c>
    </row>
    <row r="6" spans="1:4" x14ac:dyDescent="0.25">
      <c r="A6" s="210"/>
      <c r="B6" s="197" t="s">
        <v>86</v>
      </c>
      <c r="C6" s="245">
        <v>2259793.9275000012</v>
      </c>
    </row>
    <row r="7" spans="1:4" x14ac:dyDescent="0.25">
      <c r="A7" s="210"/>
      <c r="B7" s="197" t="s">
        <v>105</v>
      </c>
      <c r="C7" s="245">
        <v>0</v>
      </c>
    </row>
    <row r="8" spans="1:4" x14ac:dyDescent="0.25">
      <c r="A8" s="210"/>
      <c r="B8" s="197" t="s">
        <v>106</v>
      </c>
      <c r="C8" s="245">
        <v>1671</v>
      </c>
    </row>
    <row r="9" spans="1:4" x14ac:dyDescent="0.25">
      <c r="A9" s="210"/>
      <c r="B9" s="197" t="s">
        <v>103</v>
      </c>
      <c r="C9" s="245">
        <v>120262852.64090006</v>
      </c>
    </row>
    <row r="10" spans="1:4" x14ac:dyDescent="0.25">
      <c r="A10" s="188" t="s">
        <v>165</v>
      </c>
      <c r="B10" s="188" t="s">
        <v>104</v>
      </c>
      <c r="C10" s="243">
        <v>6270607.9800000014</v>
      </c>
    </row>
    <row r="11" spans="1:4" x14ac:dyDescent="0.25">
      <c r="A11" s="210"/>
      <c r="B11" s="197" t="s">
        <v>86</v>
      </c>
      <c r="C11" s="245">
        <v>6062104.2532000039</v>
      </c>
    </row>
    <row r="12" spans="1:4" x14ac:dyDescent="0.25">
      <c r="A12" s="210"/>
      <c r="B12" s="197" t="s">
        <v>105</v>
      </c>
      <c r="C12" s="245">
        <v>536874.94000000006</v>
      </c>
    </row>
    <row r="13" spans="1:4" x14ac:dyDescent="0.25">
      <c r="A13" s="210"/>
      <c r="B13" s="197" t="s">
        <v>106</v>
      </c>
      <c r="C13" s="245">
        <v>22694</v>
      </c>
    </row>
    <row r="14" spans="1:4" x14ac:dyDescent="0.25">
      <c r="A14" s="210"/>
      <c r="B14" s="197" t="s">
        <v>103</v>
      </c>
      <c r="C14" s="245">
        <v>28989846.940080013</v>
      </c>
    </row>
    <row r="15" spans="1:4" x14ac:dyDescent="0.25">
      <c r="A15" s="188" t="s">
        <v>243</v>
      </c>
      <c r="B15" s="188" t="s">
        <v>104</v>
      </c>
      <c r="C15" s="243">
        <v>1020416.87</v>
      </c>
    </row>
    <row r="16" spans="1:4" x14ac:dyDescent="0.25">
      <c r="A16" s="210"/>
      <c r="B16" s="197" t="s">
        <v>86</v>
      </c>
      <c r="C16" s="245">
        <v>952422.83153999981</v>
      </c>
    </row>
    <row r="17" spans="1:3" x14ac:dyDescent="0.25">
      <c r="A17" s="210"/>
      <c r="B17" s="197" t="s">
        <v>105</v>
      </c>
      <c r="C17" s="245">
        <v>0</v>
      </c>
    </row>
    <row r="18" spans="1:3" x14ac:dyDescent="0.25">
      <c r="A18" s="210"/>
      <c r="B18" s="197" t="s">
        <v>106</v>
      </c>
      <c r="C18" s="245">
        <v>174367.58499999999</v>
      </c>
    </row>
    <row r="19" spans="1:3" x14ac:dyDescent="0.25">
      <c r="A19" s="210"/>
      <c r="B19" s="197" t="s">
        <v>103</v>
      </c>
      <c r="C19" s="245">
        <v>13300229.08565999</v>
      </c>
    </row>
    <row r="20" spans="1:3" x14ac:dyDescent="0.25">
      <c r="A20" s="188" t="s">
        <v>2379</v>
      </c>
      <c r="B20" s="190"/>
      <c r="C20" s="243">
        <v>8038506.1000000015</v>
      </c>
    </row>
    <row r="21" spans="1:3" x14ac:dyDescent="0.25">
      <c r="A21" s="188" t="s">
        <v>2380</v>
      </c>
      <c r="B21" s="190"/>
      <c r="C21" s="243">
        <v>9274321.0122400057</v>
      </c>
    </row>
    <row r="22" spans="1:3" x14ac:dyDescent="0.25">
      <c r="A22" s="188" t="s">
        <v>2381</v>
      </c>
      <c r="B22" s="190"/>
      <c r="C22" s="243">
        <v>536874.94000000006</v>
      </c>
    </row>
    <row r="23" spans="1:3" x14ac:dyDescent="0.25">
      <c r="A23" s="188" t="s">
        <v>2382</v>
      </c>
      <c r="B23" s="190"/>
      <c r="C23" s="243">
        <v>198732.58499999999</v>
      </c>
    </row>
    <row r="24" spans="1:3" x14ac:dyDescent="0.25">
      <c r="A24" s="200" t="s">
        <v>2383</v>
      </c>
      <c r="B24" s="249"/>
      <c r="C24" s="237">
        <v>162552928.66664004</v>
      </c>
    </row>
    <row r="50" spans="1:8" x14ac:dyDescent="0.25">
      <c r="A50" s="68" t="s">
        <v>200</v>
      </c>
    </row>
    <row r="51" spans="1:8" x14ac:dyDescent="0.25">
      <c r="A51" s="113" t="s">
        <v>130</v>
      </c>
      <c r="C51" s="9">
        <f>+C53+C52</f>
        <v>17312827.112240009</v>
      </c>
      <c r="D51" s="9"/>
    </row>
    <row r="52" spans="1:8" x14ac:dyDescent="0.25">
      <c r="A52" s="113" t="s">
        <v>132</v>
      </c>
      <c r="B52" s="9">
        <f>+C53</f>
        <v>9274321.0122400057</v>
      </c>
      <c r="C52" s="6">
        <f>+GETPIVOTDATA("Somme de Pending Order value",$A$4)</f>
        <v>8038506.1000000015</v>
      </c>
      <c r="D52" s="6"/>
      <c r="E52" s="6"/>
      <c r="F52" s="6"/>
      <c r="G52" s="6"/>
      <c r="H52" s="6"/>
    </row>
    <row r="53" spans="1:8" x14ac:dyDescent="0.25">
      <c r="A53" s="113" t="s">
        <v>131</v>
      </c>
      <c r="B53" s="9"/>
      <c r="C53" s="6">
        <f>+GETPIVOTDATA("Somme de Stock value",$A$4)</f>
        <v>9274321.0122400057</v>
      </c>
      <c r="D53" s="6"/>
      <c r="E53" s="6"/>
      <c r="F53" s="6"/>
      <c r="G53" s="6"/>
      <c r="H53" s="6"/>
    </row>
    <row r="54" spans="1:8" x14ac:dyDescent="0.25">
      <c r="A54" s="113" t="s">
        <v>133</v>
      </c>
      <c r="B54" s="9"/>
      <c r="C54" s="6">
        <f>GETPIVOTDATA("Somme de Safety Stock impact",$A$4)</f>
        <v>536874.94000000006</v>
      </c>
      <c r="D54" s="6"/>
      <c r="E54" s="6"/>
      <c r="F54" s="6"/>
      <c r="G54" s="6"/>
      <c r="H54" s="6"/>
    </row>
    <row r="55" spans="1:8" x14ac:dyDescent="0.25">
      <c r="A55" s="113" t="s">
        <v>184</v>
      </c>
      <c r="B55" s="9">
        <f>+B54+C54</f>
        <v>536874.94000000006</v>
      </c>
      <c r="C55" s="6">
        <f>GETPIVOTDATA("Somme de Batch size impact",$A$4)</f>
        <v>198732.58499999999</v>
      </c>
      <c r="D55" s="6"/>
      <c r="E55" s="6"/>
      <c r="F55" s="6"/>
      <c r="G55" s="6"/>
      <c r="H55" s="6"/>
    </row>
    <row r="56" spans="1:8" x14ac:dyDescent="0.25">
      <c r="A56" s="113" t="s">
        <v>165</v>
      </c>
      <c r="B56" s="9">
        <f>+B55+C55</f>
        <v>735607.52500000002</v>
      </c>
      <c r="C56" s="6">
        <f>+GETPIVOTDATA("Somme de Stock value",$A$4,"Order specific part","Order Specific")</f>
        <v>6062104.2532000039</v>
      </c>
      <c r="D56" s="6"/>
      <c r="E56" s="6"/>
      <c r="G56" s="6"/>
      <c r="H56" s="6"/>
    </row>
    <row r="57" spans="1:8" x14ac:dyDescent="0.25">
      <c r="A57" s="113" t="s">
        <v>129</v>
      </c>
      <c r="B57" s="9">
        <f>+B56+C56</f>
        <v>6797711.7782000042</v>
      </c>
      <c r="C57" s="6">
        <f>+C53-C54-C55-C56</f>
        <v>2476609.2340400014</v>
      </c>
      <c r="D57" s="6"/>
      <c r="E57" s="6"/>
      <c r="G57" s="6"/>
      <c r="H57" s="6"/>
    </row>
    <row r="58" spans="1:8" x14ac:dyDescent="0.25">
      <c r="A58" s="113" t="s">
        <v>135</v>
      </c>
      <c r="B58" s="6">
        <f>+GETPIVOTDATA("Somme de Consumption value",$A$4)</f>
        <v>162552928.66664004</v>
      </c>
    </row>
    <row r="60" spans="1:8" x14ac:dyDescent="0.25">
      <c r="A60" s="68" t="s">
        <v>199</v>
      </c>
    </row>
    <row r="61" spans="1:8" x14ac:dyDescent="0.25">
      <c r="A61" s="113" t="str">
        <f>+A51</f>
        <v>Total Committment</v>
      </c>
      <c r="B61" s="1">
        <f t="shared" ref="B61:C68" si="0">+B51/$B$58*360</f>
        <v>0</v>
      </c>
      <c r="C61" s="1">
        <f t="shared" si="0"/>
        <v>38.342082246873069</v>
      </c>
      <c r="D61" s="1"/>
      <c r="E61" s="1"/>
      <c r="F61" s="1"/>
      <c r="G61" s="1"/>
    </row>
    <row r="62" spans="1:8" x14ac:dyDescent="0.25">
      <c r="A62" s="113" t="str">
        <f t="shared" ref="A62:A68" si="1">+A52</f>
        <v>Pending orders</v>
      </c>
      <c r="B62" s="1">
        <f t="shared" si="0"/>
        <v>20.539498068677975</v>
      </c>
      <c r="C62" s="1">
        <f t="shared" si="0"/>
        <v>17.802584178195087</v>
      </c>
      <c r="D62" s="1"/>
      <c r="E62" s="1"/>
      <c r="F62" s="1"/>
      <c r="G62" s="1"/>
    </row>
    <row r="63" spans="1:8" x14ac:dyDescent="0.25">
      <c r="A63" s="113" t="str">
        <f t="shared" si="1"/>
        <v>Stock value</v>
      </c>
      <c r="B63" s="1">
        <f t="shared" si="0"/>
        <v>0</v>
      </c>
      <c r="C63" s="1">
        <f t="shared" si="0"/>
        <v>20.539498068677975</v>
      </c>
      <c r="D63" s="1"/>
      <c r="E63" s="1"/>
      <c r="F63" s="1"/>
      <c r="G63" s="1"/>
    </row>
    <row r="64" spans="1:8" x14ac:dyDescent="0.25">
      <c r="A64" s="113" t="str">
        <f t="shared" si="1"/>
        <v>Safety stocks</v>
      </c>
      <c r="B64" s="1">
        <f t="shared" si="0"/>
        <v>0</v>
      </c>
      <c r="C64" s="1">
        <f t="shared" si="0"/>
        <v>1.1889972083884386</v>
      </c>
      <c r="D64" s="1"/>
      <c r="E64" s="1"/>
      <c r="F64" s="1"/>
      <c r="G64" s="1"/>
      <c r="H64" s="1"/>
    </row>
    <row r="65" spans="1:8" x14ac:dyDescent="0.25">
      <c r="A65" s="113" t="str">
        <f t="shared" si="1"/>
        <v>Batch size</v>
      </c>
      <c r="B65" s="1">
        <f t="shared" si="0"/>
        <v>1.1889972083884386</v>
      </c>
      <c r="C65" s="1">
        <f t="shared" si="0"/>
        <v>0.44012575588053726</v>
      </c>
      <c r="D65" s="1"/>
      <c r="E65" s="1"/>
      <c r="F65" s="1"/>
      <c r="G65" s="1"/>
      <c r="H65" s="1"/>
    </row>
    <row r="66" spans="1:8" x14ac:dyDescent="0.25">
      <c r="A66" s="113" t="str">
        <f t="shared" si="1"/>
        <v>Order specific</v>
      </c>
      <c r="B66" s="1">
        <f t="shared" si="0"/>
        <v>1.629122964268976</v>
      </c>
      <c r="C66" s="1">
        <f t="shared" si="0"/>
        <v>13.425519608001231</v>
      </c>
      <c r="D66" s="1"/>
      <c r="E66" s="1"/>
      <c r="F66" s="1"/>
      <c r="G66" s="1"/>
      <c r="H66" s="1"/>
    </row>
    <row r="67" spans="1:8" x14ac:dyDescent="0.25">
      <c r="A67" s="113" t="str">
        <f t="shared" si="1"/>
        <v>Other Stocks</v>
      </c>
      <c r="B67" s="1">
        <f t="shared" si="0"/>
        <v>15.054642572270209</v>
      </c>
      <c r="C67" s="1">
        <f t="shared" si="0"/>
        <v>5.4848554964077678</v>
      </c>
      <c r="D67" s="1"/>
      <c r="E67" s="1"/>
      <c r="F67" s="1"/>
      <c r="G67" s="1"/>
      <c r="H67" s="1"/>
    </row>
    <row r="68" spans="1:8" x14ac:dyDescent="0.25">
      <c r="A68" s="113" t="str">
        <f t="shared" si="1"/>
        <v>Yearly consumption</v>
      </c>
      <c r="B68" s="1">
        <f t="shared" si="0"/>
        <v>360</v>
      </c>
      <c r="C68" s="1">
        <f t="shared" si="0"/>
        <v>0</v>
      </c>
      <c r="D68" s="1"/>
      <c r="E68" s="1"/>
      <c r="F68" s="1"/>
      <c r="G68" s="1"/>
    </row>
  </sheetData>
  <phoneticPr fontId="0" type="noConversion"/>
  <pageMargins left="0.75" right="0.75" top="1" bottom="1" header="0.4921259845" footer="0.4921259845"/>
  <headerFooter alignWithMargins="0">
    <oddFooter>&amp;C_x000D_&amp;1#&amp;"Calibri"&amp;6&amp;K626469 Public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53"/>
  </sheetPr>
  <dimension ref="A2:F9"/>
  <sheetViews>
    <sheetView workbookViewId="0">
      <selection activeCell="B7" sqref="B7"/>
    </sheetView>
  </sheetViews>
  <sheetFormatPr defaultColWidth="11.44140625" defaultRowHeight="13.2" x14ac:dyDescent="0.25"/>
  <cols>
    <col min="1" max="1" width="27.5546875" bestFit="1" customWidth="1"/>
    <col min="2" max="2" width="31.6640625" bestFit="1" customWidth="1"/>
    <col min="3" max="3" width="13.5546875" customWidth="1"/>
  </cols>
  <sheetData>
    <row r="2" spans="1:6" x14ac:dyDescent="0.25">
      <c r="A2" s="68" t="s">
        <v>198</v>
      </c>
      <c r="B2" s="68" t="s">
        <v>203</v>
      </c>
    </row>
    <row r="3" spans="1:6" x14ac:dyDescent="0.25">
      <c r="A3" s="113" t="s">
        <v>201</v>
      </c>
      <c r="C3" s="9">
        <f>+Feuil3!C57</f>
        <v>2476609.2340400014</v>
      </c>
    </row>
    <row r="4" spans="1:6" x14ac:dyDescent="0.25">
      <c r="A4" s="113" t="s">
        <v>168</v>
      </c>
      <c r="B4" s="9">
        <f>+C3-C4</f>
        <v>2476609.2340400014</v>
      </c>
      <c r="C4" s="114"/>
      <c r="F4" s="113"/>
    </row>
    <row r="5" spans="1:6" x14ac:dyDescent="0.25">
      <c r="A5" s="113" t="s">
        <v>169</v>
      </c>
      <c r="B5" s="9">
        <f>+B4-C5</f>
        <v>2476609.2340400014</v>
      </c>
      <c r="C5" s="114"/>
      <c r="F5" s="113"/>
    </row>
    <row r="6" spans="1:6" x14ac:dyDescent="0.25">
      <c r="A6" s="113" t="s">
        <v>166</v>
      </c>
      <c r="B6" s="9">
        <f>+B5-C6</f>
        <v>2476609.2340400014</v>
      </c>
      <c r="C6" s="114"/>
      <c r="F6" s="113"/>
    </row>
    <row r="7" spans="1:6" x14ac:dyDescent="0.25">
      <c r="A7" s="113" t="s">
        <v>167</v>
      </c>
      <c r="B7" s="9">
        <f>+B6-C7</f>
        <v>2476609.2340400014</v>
      </c>
      <c r="C7" s="114"/>
      <c r="F7" s="113"/>
    </row>
    <row r="8" spans="1:6" x14ac:dyDescent="0.25">
      <c r="A8" s="113" t="s">
        <v>100</v>
      </c>
      <c r="B8" s="9">
        <f>+B7-C8</f>
        <v>2476609.2340400014</v>
      </c>
      <c r="C8" s="114"/>
      <c r="F8" s="113"/>
    </row>
    <row r="9" spans="1:6" x14ac:dyDescent="0.25">
      <c r="A9" s="113" t="s">
        <v>202</v>
      </c>
      <c r="C9" s="9">
        <f>+B8</f>
        <v>2476609.2340400014</v>
      </c>
    </row>
  </sheetData>
  <phoneticPr fontId="5" type="noConversion"/>
  <pageMargins left="0.75" right="0.75" top="1" bottom="1" header="0.4921259845" footer="0.4921259845"/>
  <headerFooter alignWithMargins="0">
    <oddFooter>&amp;C_x000D_&amp;1#&amp;"Calibri"&amp;6&amp;K626469 Public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2"/>
  <sheetViews>
    <sheetView topLeftCell="A49" workbookViewId="0">
      <selection activeCell="C80" sqref="C80"/>
    </sheetView>
  </sheetViews>
  <sheetFormatPr defaultRowHeight="13.2" x14ac:dyDescent="0.25"/>
  <cols>
    <col min="1" max="1" width="20.33203125" bestFit="1" customWidth="1"/>
    <col min="2" max="2" width="46.5546875" bestFit="1" customWidth="1"/>
    <col min="3" max="3" width="20.88671875" bestFit="1" customWidth="1"/>
    <col min="4" max="4" width="9.44140625" bestFit="1" customWidth="1"/>
    <col min="5" max="5" width="14.44140625" bestFit="1" customWidth="1"/>
    <col min="6" max="6" width="8.6640625" bestFit="1" customWidth="1"/>
    <col min="7" max="7" width="19.44140625" bestFit="1" customWidth="1"/>
    <col min="8" max="8" width="20.33203125" bestFit="1" customWidth="1"/>
    <col min="9" max="9" width="9.88671875" bestFit="1" customWidth="1"/>
    <col min="10" max="10" width="10" bestFit="1" customWidth="1"/>
    <col min="11" max="11" width="16.33203125" bestFit="1" customWidth="1"/>
    <col min="12" max="12" width="20.109375" bestFit="1" customWidth="1"/>
    <col min="13" max="13" width="13.33203125" bestFit="1" customWidth="1"/>
    <col min="14" max="14" width="11.109375" bestFit="1" customWidth="1"/>
    <col min="15" max="15" width="20.6640625" bestFit="1" customWidth="1"/>
    <col min="16" max="16" width="12.5546875" bestFit="1" customWidth="1"/>
    <col min="17" max="17" width="13" bestFit="1" customWidth="1"/>
    <col min="18" max="18" width="20.88671875" bestFit="1" customWidth="1"/>
    <col min="19" max="19" width="18.6640625" bestFit="1" customWidth="1"/>
    <col min="20" max="20" width="21.88671875" bestFit="1" customWidth="1"/>
    <col min="21" max="21" width="20.33203125" bestFit="1" customWidth="1"/>
    <col min="22" max="22" width="16.109375" bestFit="1" customWidth="1"/>
    <col min="23" max="23" width="19.5546875" bestFit="1" customWidth="1"/>
    <col min="24" max="24" width="11.88671875" bestFit="1" customWidth="1"/>
    <col min="25" max="25" width="15.44140625" bestFit="1" customWidth="1"/>
    <col min="26" max="26" width="13" bestFit="1" customWidth="1"/>
  </cols>
  <sheetData>
    <row r="1" spans="1:26" ht="13.8" thickBot="1" x14ac:dyDescent="0.3">
      <c r="A1" s="184" t="s">
        <v>178</v>
      </c>
      <c r="B1" s="184" t="s">
        <v>179</v>
      </c>
      <c r="C1" s="184" t="s">
        <v>180</v>
      </c>
      <c r="D1" s="184" t="s">
        <v>8</v>
      </c>
      <c r="E1" s="184" t="s">
        <v>84</v>
      </c>
      <c r="F1" s="184" t="s">
        <v>181</v>
      </c>
      <c r="G1" s="184" t="s">
        <v>80</v>
      </c>
      <c r="H1" s="184" t="s">
        <v>196</v>
      </c>
      <c r="I1" s="184" t="s">
        <v>195</v>
      </c>
      <c r="J1" s="184" t="s">
        <v>9</v>
      </c>
      <c r="K1" s="184" t="s">
        <v>132</v>
      </c>
      <c r="L1" s="184" t="s">
        <v>182</v>
      </c>
      <c r="M1" s="184" t="s">
        <v>183</v>
      </c>
      <c r="N1" s="184" t="s">
        <v>184</v>
      </c>
      <c r="O1" s="184" t="s">
        <v>135</v>
      </c>
      <c r="P1" s="184" t="s">
        <v>131</v>
      </c>
      <c r="Q1" s="184" t="s">
        <v>126</v>
      </c>
      <c r="R1" s="184" t="s">
        <v>204</v>
      </c>
      <c r="S1" s="184" t="s">
        <v>134</v>
      </c>
      <c r="T1" s="184" t="s">
        <v>185</v>
      </c>
      <c r="U1" s="184" t="s">
        <v>186</v>
      </c>
      <c r="V1" s="184" t="s">
        <v>187</v>
      </c>
      <c r="W1" s="184" t="s">
        <v>170</v>
      </c>
      <c r="X1" s="184" t="s">
        <v>171</v>
      </c>
      <c r="Y1" s="184" t="s">
        <v>194</v>
      </c>
      <c r="Z1" s="184" t="s">
        <v>192</v>
      </c>
    </row>
    <row r="2" spans="1:26" x14ac:dyDescent="0.25">
      <c r="A2" s="161" t="s">
        <v>2097</v>
      </c>
      <c r="B2" s="162" t="s">
        <v>2098</v>
      </c>
      <c r="C2" s="161" t="s">
        <v>197</v>
      </c>
      <c r="D2" s="161">
        <v>202</v>
      </c>
      <c r="E2" s="161" t="s">
        <v>240</v>
      </c>
      <c r="F2" s="161" t="s">
        <v>240</v>
      </c>
      <c r="G2" s="161" t="s">
        <v>81</v>
      </c>
      <c r="H2" s="161" t="s">
        <v>81</v>
      </c>
      <c r="I2" s="161" t="s">
        <v>197</v>
      </c>
      <c r="J2" s="161">
        <v>56</v>
      </c>
      <c r="K2" s="161">
        <v>60</v>
      </c>
      <c r="L2" s="161">
        <v>525</v>
      </c>
      <c r="M2" s="161">
        <v>0</v>
      </c>
      <c r="N2" s="161">
        <v>15</v>
      </c>
      <c r="O2" s="161">
        <v>535</v>
      </c>
      <c r="P2" s="161">
        <v>29400</v>
      </c>
      <c r="Q2" s="161">
        <v>3.4112149532710276</v>
      </c>
      <c r="R2" s="161">
        <v>0</v>
      </c>
      <c r="S2" s="161">
        <v>3937.5</v>
      </c>
      <c r="T2" s="161">
        <v>31500</v>
      </c>
      <c r="U2" s="161">
        <v>280875</v>
      </c>
      <c r="V2" s="161" t="s">
        <v>205</v>
      </c>
      <c r="W2" s="161">
        <v>1</v>
      </c>
      <c r="X2" s="161" t="s">
        <v>172</v>
      </c>
      <c r="Y2" s="161">
        <v>7</v>
      </c>
      <c r="Z2" s="161">
        <v>0</v>
      </c>
    </row>
    <row r="3" spans="1:26" x14ac:dyDescent="0.25">
      <c r="A3" s="161" t="s">
        <v>2051</v>
      </c>
      <c r="B3" s="162" t="s">
        <v>2341</v>
      </c>
      <c r="C3" s="161" t="s">
        <v>197</v>
      </c>
      <c r="D3" s="161">
        <v>212</v>
      </c>
      <c r="E3" s="161" t="s">
        <v>234</v>
      </c>
      <c r="F3" s="161" t="s">
        <v>234</v>
      </c>
      <c r="G3" s="161" t="s">
        <v>81</v>
      </c>
      <c r="H3" s="161" t="s">
        <v>81</v>
      </c>
      <c r="I3" s="161" t="s">
        <v>197</v>
      </c>
      <c r="J3" s="161">
        <v>2016</v>
      </c>
      <c r="K3" s="161">
        <v>0</v>
      </c>
      <c r="L3" s="161">
        <v>17.96</v>
      </c>
      <c r="M3" s="161">
        <v>0</v>
      </c>
      <c r="N3" s="161">
        <v>0</v>
      </c>
      <c r="O3" s="161">
        <v>31067</v>
      </c>
      <c r="P3" s="161">
        <v>36207.360000000001</v>
      </c>
      <c r="Q3" s="161">
        <v>12.606463449962982</v>
      </c>
      <c r="R3" s="161">
        <v>0</v>
      </c>
      <c r="S3" s="161">
        <v>0</v>
      </c>
      <c r="T3" s="161">
        <v>0</v>
      </c>
      <c r="U3" s="161">
        <v>557963.32000000007</v>
      </c>
      <c r="V3" s="161" t="s">
        <v>205</v>
      </c>
      <c r="W3" s="161">
        <v>1</v>
      </c>
      <c r="X3" s="161" t="s">
        <v>172</v>
      </c>
      <c r="Y3" s="161">
        <v>7</v>
      </c>
      <c r="Z3" s="161">
        <v>10627.632343927791</v>
      </c>
    </row>
    <row r="4" spans="1:26" x14ac:dyDescent="0.25">
      <c r="A4" s="161" t="s">
        <v>2049</v>
      </c>
      <c r="B4" s="162" t="s">
        <v>2342</v>
      </c>
      <c r="C4" s="161" t="s">
        <v>197</v>
      </c>
      <c r="D4" s="161">
        <v>212</v>
      </c>
      <c r="E4" s="161" t="s">
        <v>234</v>
      </c>
      <c r="F4" s="161" t="s">
        <v>234</v>
      </c>
      <c r="G4" s="161" t="s">
        <v>81</v>
      </c>
      <c r="H4" s="161" t="s">
        <v>81</v>
      </c>
      <c r="I4" s="161" t="s">
        <v>197</v>
      </c>
      <c r="J4" s="161">
        <v>1073</v>
      </c>
      <c r="K4" s="161">
        <v>0</v>
      </c>
      <c r="L4" s="161">
        <v>16.850000000000001</v>
      </c>
      <c r="M4" s="161">
        <v>0</v>
      </c>
      <c r="N4" s="161">
        <v>0</v>
      </c>
      <c r="O4" s="161">
        <v>31869</v>
      </c>
      <c r="P4" s="161">
        <v>18080.050000000003</v>
      </c>
      <c r="Q4" s="161">
        <v>1.649251623835075</v>
      </c>
      <c r="R4" s="161">
        <v>0</v>
      </c>
      <c r="S4" s="161">
        <v>0</v>
      </c>
      <c r="T4" s="161">
        <v>0</v>
      </c>
      <c r="U4" s="161">
        <v>536992.65</v>
      </c>
      <c r="V4" s="161" t="s">
        <v>205</v>
      </c>
      <c r="W4" s="161">
        <v>1</v>
      </c>
      <c r="X4" s="161" t="s">
        <v>172</v>
      </c>
      <c r="Y4" s="161">
        <v>7</v>
      </c>
      <c r="Z4" s="161">
        <v>0</v>
      </c>
    </row>
    <row r="5" spans="1:26" x14ac:dyDescent="0.25">
      <c r="A5" s="161" t="s">
        <v>2046</v>
      </c>
      <c r="B5" s="162" t="s">
        <v>2343</v>
      </c>
      <c r="C5" s="161" t="s">
        <v>197</v>
      </c>
      <c r="D5" s="161">
        <v>212</v>
      </c>
      <c r="E5" s="161" t="s">
        <v>234</v>
      </c>
      <c r="F5" s="161" t="s">
        <v>234</v>
      </c>
      <c r="G5" s="161" t="s">
        <v>81</v>
      </c>
      <c r="H5" s="161" t="s">
        <v>81</v>
      </c>
      <c r="I5" s="161" t="s">
        <v>197</v>
      </c>
      <c r="J5" s="161">
        <v>595</v>
      </c>
      <c r="K5" s="161">
        <v>0</v>
      </c>
      <c r="L5" s="161">
        <v>12.94</v>
      </c>
      <c r="M5" s="161">
        <v>0</v>
      </c>
      <c r="N5" s="161">
        <v>0</v>
      </c>
      <c r="O5" s="161">
        <v>16087</v>
      </c>
      <c r="P5" s="161">
        <v>7699.2999999999993</v>
      </c>
      <c r="Q5" s="161">
        <v>24.118542922856964</v>
      </c>
      <c r="R5" s="161">
        <v>0</v>
      </c>
      <c r="S5" s="161">
        <v>0</v>
      </c>
      <c r="T5" s="161">
        <v>0</v>
      </c>
      <c r="U5" s="161">
        <v>208165.78</v>
      </c>
      <c r="V5" s="161" t="s">
        <v>177</v>
      </c>
      <c r="W5" s="161">
        <v>1</v>
      </c>
      <c r="X5" s="161" t="s">
        <v>172</v>
      </c>
      <c r="Y5" s="161">
        <v>7</v>
      </c>
      <c r="Z5" s="161">
        <v>3606.7073639299474</v>
      </c>
    </row>
    <row r="6" spans="1:26" x14ac:dyDescent="0.25">
      <c r="A6" s="161" t="s">
        <v>2044</v>
      </c>
      <c r="B6" s="162" t="s">
        <v>2344</v>
      </c>
      <c r="C6" s="161" t="s">
        <v>197</v>
      </c>
      <c r="D6" s="161">
        <v>212</v>
      </c>
      <c r="E6" s="161" t="s">
        <v>234</v>
      </c>
      <c r="F6" s="161" t="s">
        <v>234</v>
      </c>
      <c r="G6" s="161" t="s">
        <v>81</v>
      </c>
      <c r="H6" s="161" t="s">
        <v>81</v>
      </c>
      <c r="I6" s="161" t="s">
        <v>197</v>
      </c>
      <c r="J6" s="161">
        <v>1063</v>
      </c>
      <c r="K6" s="161">
        <v>0</v>
      </c>
      <c r="L6" s="161">
        <v>14.19</v>
      </c>
      <c r="M6" s="161">
        <v>0</v>
      </c>
      <c r="N6" s="161">
        <v>0</v>
      </c>
      <c r="O6" s="161">
        <v>32066</v>
      </c>
      <c r="P6" s="161">
        <v>15083.97</v>
      </c>
      <c r="Q6" s="161">
        <v>574.35480727250047</v>
      </c>
      <c r="R6" s="161">
        <v>0</v>
      </c>
      <c r="S6" s="161">
        <v>0</v>
      </c>
      <c r="T6" s="161">
        <v>0</v>
      </c>
      <c r="U6" s="161">
        <v>455016.54</v>
      </c>
      <c r="V6" s="161" t="s">
        <v>176</v>
      </c>
      <c r="W6" s="161">
        <v>1</v>
      </c>
      <c r="X6" s="161" t="s">
        <v>172</v>
      </c>
      <c r="Y6" s="161">
        <v>7</v>
      </c>
      <c r="Z6" s="161">
        <v>9834.0876360210641</v>
      </c>
    </row>
    <row r="7" spans="1:26" x14ac:dyDescent="0.25">
      <c r="A7" s="161" t="s">
        <v>2042</v>
      </c>
      <c r="B7" s="161" t="s">
        <v>2328</v>
      </c>
      <c r="C7" s="161" t="s">
        <v>197</v>
      </c>
      <c r="D7" s="161">
        <v>219</v>
      </c>
      <c r="E7" s="161" t="s">
        <v>234</v>
      </c>
      <c r="F7" s="161" t="s">
        <v>234</v>
      </c>
      <c r="G7" s="161" t="s">
        <v>81</v>
      </c>
      <c r="H7" s="161" t="s">
        <v>81</v>
      </c>
      <c r="I7" s="161" t="s">
        <v>197</v>
      </c>
      <c r="J7" s="161">
        <v>50458.25</v>
      </c>
      <c r="K7" s="161">
        <v>0</v>
      </c>
      <c r="L7" s="161">
        <v>0.95</v>
      </c>
      <c r="M7" s="161">
        <v>0</v>
      </c>
      <c r="N7" s="161">
        <v>0</v>
      </c>
      <c r="O7" s="161">
        <v>1370084.85</v>
      </c>
      <c r="P7" s="161">
        <v>47935.337499999994</v>
      </c>
      <c r="Q7" s="161">
        <v>5.0617303008642124E-3</v>
      </c>
      <c r="R7" s="161">
        <v>0</v>
      </c>
      <c r="S7" s="161">
        <v>0</v>
      </c>
      <c r="T7" s="161">
        <v>0</v>
      </c>
      <c r="U7" s="161">
        <v>1301580.6074999999</v>
      </c>
      <c r="V7" s="161" t="s">
        <v>205</v>
      </c>
      <c r="W7" s="161">
        <v>1</v>
      </c>
      <c r="X7" s="161" t="s">
        <v>172</v>
      </c>
      <c r="Y7" s="161">
        <v>7</v>
      </c>
      <c r="Z7" s="161">
        <v>0</v>
      </c>
    </row>
    <row r="8" spans="1:26" x14ac:dyDescent="0.25">
      <c r="A8" s="161" t="s">
        <v>218</v>
      </c>
      <c r="B8" s="162" t="s">
        <v>226</v>
      </c>
      <c r="C8" s="161" t="s">
        <v>197</v>
      </c>
      <c r="D8" s="161">
        <v>212</v>
      </c>
      <c r="E8" s="161" t="s">
        <v>234</v>
      </c>
      <c r="F8" s="161" t="s">
        <v>234</v>
      </c>
      <c r="G8" s="161" t="s">
        <v>81</v>
      </c>
      <c r="H8" s="161" t="s">
        <v>81</v>
      </c>
      <c r="I8" s="161" t="s">
        <v>197</v>
      </c>
      <c r="J8" s="161">
        <v>23402</v>
      </c>
      <c r="K8" s="161">
        <v>0</v>
      </c>
      <c r="L8" s="161">
        <v>0.85</v>
      </c>
      <c r="M8" s="161">
        <v>0</v>
      </c>
      <c r="N8" s="161">
        <v>0</v>
      </c>
      <c r="O8" s="161">
        <v>683494.9</v>
      </c>
      <c r="P8" s="161">
        <v>19891.7</v>
      </c>
      <c r="Q8" s="161">
        <v>0.18850908763181701</v>
      </c>
      <c r="R8" s="161">
        <v>0</v>
      </c>
      <c r="S8" s="161">
        <v>0</v>
      </c>
      <c r="T8" s="161">
        <v>0</v>
      </c>
      <c r="U8" s="161">
        <v>580970.66500000004</v>
      </c>
      <c r="V8" s="161" t="s">
        <v>205</v>
      </c>
      <c r="W8" s="161">
        <v>1</v>
      </c>
      <c r="X8" s="161" t="s">
        <v>172</v>
      </c>
      <c r="Y8" s="161">
        <v>7</v>
      </c>
      <c r="Z8" s="161">
        <v>0</v>
      </c>
    </row>
    <row r="9" spans="1:26" x14ac:dyDescent="0.25">
      <c r="A9" s="161" t="s">
        <v>138</v>
      </c>
      <c r="B9" s="162" t="s">
        <v>50</v>
      </c>
      <c r="C9" s="161" t="s">
        <v>197</v>
      </c>
      <c r="D9" s="161">
        <v>212</v>
      </c>
      <c r="E9" s="161" t="s">
        <v>234</v>
      </c>
      <c r="F9" s="161" t="s">
        <v>234</v>
      </c>
      <c r="G9" s="161" t="s">
        <v>81</v>
      </c>
      <c r="H9" s="161" t="s">
        <v>81</v>
      </c>
      <c r="I9" s="161" t="s">
        <v>197</v>
      </c>
      <c r="J9" s="161">
        <v>353</v>
      </c>
      <c r="K9" s="161">
        <v>0</v>
      </c>
      <c r="L9" s="161">
        <v>50.29</v>
      </c>
      <c r="M9" s="161">
        <v>0</v>
      </c>
      <c r="N9" s="161">
        <v>500</v>
      </c>
      <c r="O9" s="161">
        <v>12352</v>
      </c>
      <c r="P9" s="161">
        <v>17752.37</v>
      </c>
      <c r="Q9" s="161">
        <v>2.098040803108808</v>
      </c>
      <c r="R9" s="161">
        <v>0</v>
      </c>
      <c r="S9" s="161">
        <v>12572.5</v>
      </c>
      <c r="T9" s="161">
        <v>0</v>
      </c>
      <c r="U9" s="161">
        <v>621182.07999999996</v>
      </c>
      <c r="V9" s="161" t="s">
        <v>205</v>
      </c>
      <c r="W9" s="161">
        <v>1</v>
      </c>
      <c r="X9" s="161" t="s">
        <v>172</v>
      </c>
      <c r="Y9" s="161">
        <v>7</v>
      </c>
      <c r="Z9" s="161">
        <v>0</v>
      </c>
    </row>
    <row r="10" spans="1:26" x14ac:dyDescent="0.25">
      <c r="A10" s="161" t="s">
        <v>1974</v>
      </c>
      <c r="B10" s="162" t="s">
        <v>1975</v>
      </c>
      <c r="C10" s="161" t="s">
        <v>197</v>
      </c>
      <c r="D10" s="161">
        <v>212</v>
      </c>
      <c r="E10" s="161" t="s">
        <v>234</v>
      </c>
      <c r="F10" s="161" t="s">
        <v>234</v>
      </c>
      <c r="G10" s="161" t="s">
        <v>81</v>
      </c>
      <c r="H10" s="161" t="s">
        <v>81</v>
      </c>
      <c r="I10" s="161" t="s">
        <v>197</v>
      </c>
      <c r="J10" s="161">
        <v>54</v>
      </c>
      <c r="K10" s="161">
        <v>0</v>
      </c>
      <c r="L10" s="161">
        <v>159</v>
      </c>
      <c r="M10" s="161">
        <v>0</v>
      </c>
      <c r="N10" s="161">
        <v>0</v>
      </c>
      <c r="O10" s="161">
        <v>3022</v>
      </c>
      <c r="P10" s="161">
        <v>8586</v>
      </c>
      <c r="Q10" s="161">
        <v>6.5221707478491062</v>
      </c>
      <c r="R10" s="161">
        <v>0</v>
      </c>
      <c r="S10" s="161">
        <v>0</v>
      </c>
      <c r="T10" s="161">
        <v>0</v>
      </c>
      <c r="U10" s="161">
        <v>480498</v>
      </c>
      <c r="V10" s="161" t="s">
        <v>205</v>
      </c>
      <c r="W10" s="161">
        <v>1</v>
      </c>
      <c r="X10" s="161" t="s">
        <v>172</v>
      </c>
      <c r="Y10" s="161">
        <v>7</v>
      </c>
      <c r="Z10" s="161">
        <v>0</v>
      </c>
    </row>
    <row r="11" spans="1:26" x14ac:dyDescent="0.25">
      <c r="A11" s="161" t="s">
        <v>1957</v>
      </c>
      <c r="B11" s="162" t="s">
        <v>2345</v>
      </c>
      <c r="C11" s="161" t="s">
        <v>197</v>
      </c>
      <c r="D11" s="161">
        <v>212</v>
      </c>
      <c r="E11" s="161" t="s">
        <v>234</v>
      </c>
      <c r="F11" s="161" t="s">
        <v>234</v>
      </c>
      <c r="G11" s="161" t="s">
        <v>81</v>
      </c>
      <c r="H11" s="161" t="s">
        <v>81</v>
      </c>
      <c r="I11" s="161" t="s">
        <v>197</v>
      </c>
      <c r="J11" s="161">
        <v>78</v>
      </c>
      <c r="K11" s="161">
        <v>0</v>
      </c>
      <c r="L11" s="161">
        <v>196.48</v>
      </c>
      <c r="M11" s="161">
        <v>0</v>
      </c>
      <c r="N11" s="161">
        <v>0</v>
      </c>
      <c r="O11" s="161">
        <v>2330</v>
      </c>
      <c r="P11" s="161">
        <v>15325.439999999999</v>
      </c>
      <c r="Q11" s="161">
        <v>2.1931330472103006</v>
      </c>
      <c r="R11" s="161">
        <v>0</v>
      </c>
      <c r="S11" s="161">
        <v>0</v>
      </c>
      <c r="T11" s="161">
        <v>0</v>
      </c>
      <c r="U11" s="161">
        <v>457798.39999999997</v>
      </c>
      <c r="V11" s="161" t="s">
        <v>205</v>
      </c>
      <c r="W11" s="161">
        <v>1</v>
      </c>
      <c r="X11" s="161" t="s">
        <v>172</v>
      </c>
      <c r="Y11" s="161">
        <v>7</v>
      </c>
      <c r="Z11" s="161">
        <v>0</v>
      </c>
    </row>
    <row r="12" spans="1:26" x14ac:dyDescent="0.25">
      <c r="A12" s="161" t="s">
        <v>1937</v>
      </c>
      <c r="B12" s="162" t="s">
        <v>2346</v>
      </c>
      <c r="C12" s="161" t="s">
        <v>197</v>
      </c>
      <c r="D12" s="161">
        <v>212</v>
      </c>
      <c r="E12" s="161" t="s">
        <v>234</v>
      </c>
      <c r="F12" s="161" t="s">
        <v>234</v>
      </c>
      <c r="G12" s="161" t="s">
        <v>81</v>
      </c>
      <c r="H12" s="161" t="s">
        <v>81</v>
      </c>
      <c r="I12" s="161" t="s">
        <v>197</v>
      </c>
      <c r="J12" s="161">
        <v>7</v>
      </c>
      <c r="K12" s="161">
        <v>8</v>
      </c>
      <c r="L12" s="161">
        <v>2462.23</v>
      </c>
      <c r="M12" s="161">
        <v>0</v>
      </c>
      <c r="N12" s="161">
        <v>0</v>
      </c>
      <c r="O12" s="161">
        <v>314</v>
      </c>
      <c r="P12" s="161">
        <v>17235.61</v>
      </c>
      <c r="Q12" s="161">
        <v>40.684713375796179</v>
      </c>
      <c r="R12" s="161">
        <v>0</v>
      </c>
      <c r="S12" s="161">
        <v>0</v>
      </c>
      <c r="T12" s="161">
        <v>19697.84</v>
      </c>
      <c r="U12" s="161">
        <v>773140.22</v>
      </c>
      <c r="V12" s="161" t="s">
        <v>175</v>
      </c>
      <c r="W12" s="161">
        <v>1</v>
      </c>
      <c r="X12" s="161" t="s">
        <v>172</v>
      </c>
      <c r="Y12" s="161">
        <v>7</v>
      </c>
      <c r="Z12" s="161">
        <v>9418.2928375890424</v>
      </c>
    </row>
    <row r="13" spans="1:26" x14ac:dyDescent="0.25">
      <c r="A13" s="161" t="s">
        <v>1794</v>
      </c>
      <c r="B13" s="162" t="s">
        <v>2347</v>
      </c>
      <c r="C13" s="161" t="s">
        <v>197</v>
      </c>
      <c r="D13" s="161">
        <v>219</v>
      </c>
      <c r="E13" s="161" t="s">
        <v>234</v>
      </c>
      <c r="F13" s="161" t="s">
        <v>234</v>
      </c>
      <c r="G13" s="161" t="s">
        <v>81</v>
      </c>
      <c r="H13" s="161" t="s">
        <v>81</v>
      </c>
      <c r="I13" s="161" t="s">
        <v>197</v>
      </c>
      <c r="J13" s="161">
        <v>9453</v>
      </c>
      <c r="K13" s="161">
        <v>0</v>
      </c>
      <c r="L13" s="161">
        <v>0.99</v>
      </c>
      <c r="M13" s="161">
        <v>0</v>
      </c>
      <c r="N13" s="161">
        <v>0</v>
      </c>
      <c r="O13" s="161">
        <v>180159</v>
      </c>
      <c r="P13" s="161">
        <v>9358.4699999999993</v>
      </c>
      <c r="Q13" s="161">
        <v>47.965269567437652</v>
      </c>
      <c r="R13" s="161">
        <v>0</v>
      </c>
      <c r="S13" s="161">
        <v>0</v>
      </c>
      <c r="T13" s="161">
        <v>0</v>
      </c>
      <c r="U13" s="161">
        <v>178357.41</v>
      </c>
      <c r="V13" s="161" t="s">
        <v>175</v>
      </c>
      <c r="W13" s="161">
        <v>1</v>
      </c>
      <c r="X13" s="161" t="s">
        <v>172</v>
      </c>
      <c r="Y13" s="161">
        <v>7</v>
      </c>
      <c r="Z13" s="161">
        <v>5275.1852503371747</v>
      </c>
    </row>
    <row r="14" spans="1:26" x14ac:dyDescent="0.25">
      <c r="A14" s="161" t="s">
        <v>1792</v>
      </c>
      <c r="B14" s="162" t="s">
        <v>2348</v>
      </c>
      <c r="C14" s="161" t="s">
        <v>197</v>
      </c>
      <c r="D14" s="161">
        <v>219</v>
      </c>
      <c r="E14" s="161" t="s">
        <v>234</v>
      </c>
      <c r="F14" s="161" t="s">
        <v>234</v>
      </c>
      <c r="G14" s="161" t="s">
        <v>81</v>
      </c>
      <c r="H14" s="161" t="s">
        <v>81</v>
      </c>
      <c r="I14" s="161" t="s">
        <v>197</v>
      </c>
      <c r="J14" s="161">
        <v>23675</v>
      </c>
      <c r="K14" s="161">
        <v>0</v>
      </c>
      <c r="L14" s="161">
        <v>0.91</v>
      </c>
      <c r="M14" s="161">
        <v>0</v>
      </c>
      <c r="N14" s="161">
        <v>0</v>
      </c>
      <c r="O14" s="161">
        <v>727745</v>
      </c>
      <c r="P14" s="161">
        <v>21544.25</v>
      </c>
      <c r="Q14" s="161">
        <v>3.2600704917244365E-2</v>
      </c>
      <c r="R14" s="161">
        <v>0</v>
      </c>
      <c r="S14" s="161">
        <v>0</v>
      </c>
      <c r="T14" s="161">
        <v>0</v>
      </c>
      <c r="U14" s="161">
        <v>662247.95000000007</v>
      </c>
      <c r="V14" s="161" t="s">
        <v>205</v>
      </c>
      <c r="W14" s="161">
        <v>1</v>
      </c>
      <c r="X14" s="161" t="s">
        <v>172</v>
      </c>
      <c r="Y14" s="161">
        <v>7</v>
      </c>
      <c r="Z14" s="161">
        <v>0</v>
      </c>
    </row>
    <row r="15" spans="1:26" x14ac:dyDescent="0.25">
      <c r="A15" s="161" t="s">
        <v>1762</v>
      </c>
      <c r="B15" s="162" t="s">
        <v>1763</v>
      </c>
      <c r="C15" s="161" t="s">
        <v>197</v>
      </c>
      <c r="D15" s="161">
        <v>212</v>
      </c>
      <c r="E15" s="161" t="s">
        <v>234</v>
      </c>
      <c r="F15" s="161" t="s">
        <v>234</v>
      </c>
      <c r="G15" s="161" t="s">
        <v>81</v>
      </c>
      <c r="H15" s="161" t="s">
        <v>81</v>
      </c>
      <c r="I15" s="161" t="s">
        <v>197</v>
      </c>
      <c r="J15" s="161">
        <v>499</v>
      </c>
      <c r="K15" s="161">
        <v>0</v>
      </c>
      <c r="L15" s="161">
        <v>19.54</v>
      </c>
      <c r="M15" s="161">
        <v>0</v>
      </c>
      <c r="N15" s="161">
        <v>0</v>
      </c>
      <c r="O15" s="161">
        <v>16036</v>
      </c>
      <c r="P15" s="161">
        <v>9750.4599999999991</v>
      </c>
      <c r="Q15" s="161">
        <v>22.306061361935644</v>
      </c>
      <c r="R15" s="161">
        <v>0</v>
      </c>
      <c r="S15" s="161">
        <v>0</v>
      </c>
      <c r="T15" s="161">
        <v>0</v>
      </c>
      <c r="U15" s="161">
        <v>313343.44</v>
      </c>
      <c r="V15" s="161" t="s">
        <v>177</v>
      </c>
      <c r="W15" s="161">
        <v>1</v>
      </c>
      <c r="X15" s="161" t="s">
        <v>172</v>
      </c>
      <c r="Y15" s="161">
        <v>7</v>
      </c>
      <c r="Z15" s="161">
        <v>4415.8020632172202</v>
      </c>
    </row>
    <row r="16" spans="1:26" x14ac:dyDescent="0.25">
      <c r="A16" s="161" t="s">
        <v>1760</v>
      </c>
      <c r="B16" s="162" t="s">
        <v>1761</v>
      </c>
      <c r="C16" s="161" t="s">
        <v>197</v>
      </c>
      <c r="D16" s="161">
        <v>212</v>
      </c>
      <c r="E16" s="161" t="s">
        <v>234</v>
      </c>
      <c r="F16" s="161" t="s">
        <v>234</v>
      </c>
      <c r="G16" s="161" t="s">
        <v>81</v>
      </c>
      <c r="H16" s="161" t="s">
        <v>81</v>
      </c>
      <c r="I16" s="161" t="s">
        <v>197</v>
      </c>
      <c r="J16" s="161">
        <v>980</v>
      </c>
      <c r="K16" s="161">
        <v>0</v>
      </c>
      <c r="L16" s="161">
        <v>7.15</v>
      </c>
      <c r="M16" s="161">
        <v>0</v>
      </c>
      <c r="N16" s="161">
        <v>0</v>
      </c>
      <c r="O16" s="161">
        <v>32068</v>
      </c>
      <c r="P16" s="161">
        <v>7007</v>
      </c>
      <c r="Q16" s="161">
        <v>69.214325807658724</v>
      </c>
      <c r="R16" s="161">
        <v>0</v>
      </c>
      <c r="S16" s="161">
        <v>0</v>
      </c>
      <c r="T16" s="161">
        <v>0</v>
      </c>
      <c r="U16" s="161">
        <v>229286.2</v>
      </c>
      <c r="V16" s="161" t="s">
        <v>175</v>
      </c>
      <c r="W16" s="161">
        <v>1</v>
      </c>
      <c r="X16" s="161" t="s">
        <v>172</v>
      </c>
      <c r="Y16" s="161">
        <v>7</v>
      </c>
      <c r="Z16" s="161">
        <v>4156.9084443032762</v>
      </c>
    </row>
    <row r="17" spans="1:26" x14ac:dyDescent="0.25">
      <c r="A17" s="161" t="s">
        <v>1758</v>
      </c>
      <c r="B17" s="162" t="s">
        <v>1759</v>
      </c>
      <c r="C17" s="161" t="s">
        <v>243</v>
      </c>
      <c r="D17" s="161">
        <v>212</v>
      </c>
      <c r="E17" s="161" t="s">
        <v>234</v>
      </c>
      <c r="F17" s="161" t="s">
        <v>234</v>
      </c>
      <c r="G17" s="161" t="s">
        <v>243</v>
      </c>
      <c r="H17" s="161" t="s">
        <v>243</v>
      </c>
      <c r="I17" s="161">
        <v>2600</v>
      </c>
      <c r="J17" s="161">
        <v>6081</v>
      </c>
      <c r="K17" s="161">
        <v>2294</v>
      </c>
      <c r="L17" s="161">
        <v>7.75</v>
      </c>
      <c r="M17" s="161">
        <v>0</v>
      </c>
      <c r="N17" s="161">
        <v>900</v>
      </c>
      <c r="O17" s="161">
        <v>33956</v>
      </c>
      <c r="P17" s="161">
        <v>47127.75</v>
      </c>
      <c r="Q17" s="161">
        <v>18.875603722464366</v>
      </c>
      <c r="R17" s="161">
        <v>0</v>
      </c>
      <c r="S17" s="161">
        <v>3487.5</v>
      </c>
      <c r="T17" s="161">
        <v>17778.5</v>
      </c>
      <c r="U17" s="161">
        <v>263159</v>
      </c>
      <c r="V17" s="161" t="s">
        <v>177</v>
      </c>
      <c r="W17" s="161">
        <v>1</v>
      </c>
      <c r="X17" s="161" t="s">
        <v>172</v>
      </c>
      <c r="Y17" s="161">
        <v>7</v>
      </c>
      <c r="Z17" s="161">
        <v>19569.308851249727</v>
      </c>
    </row>
    <row r="18" spans="1:26" x14ac:dyDescent="0.25">
      <c r="A18" s="161" t="s">
        <v>1756</v>
      </c>
      <c r="B18" s="162" t="s">
        <v>1757</v>
      </c>
      <c r="C18" s="161" t="s">
        <v>197</v>
      </c>
      <c r="D18" s="161">
        <v>212</v>
      </c>
      <c r="E18" s="161" t="s">
        <v>234</v>
      </c>
      <c r="F18" s="161" t="s">
        <v>234</v>
      </c>
      <c r="G18" s="161" t="s">
        <v>81</v>
      </c>
      <c r="H18" s="161" t="s">
        <v>81</v>
      </c>
      <c r="I18" s="161" t="s">
        <v>197</v>
      </c>
      <c r="J18" s="161">
        <v>1756</v>
      </c>
      <c r="K18" s="161">
        <v>0</v>
      </c>
      <c r="L18" s="161">
        <v>9.5299999999999994</v>
      </c>
      <c r="M18" s="161">
        <v>0</v>
      </c>
      <c r="N18" s="161">
        <v>0</v>
      </c>
      <c r="O18" s="161">
        <v>97582</v>
      </c>
      <c r="P18" s="161">
        <v>16734.68</v>
      </c>
      <c r="Q18" s="161">
        <v>7.9521838043901534</v>
      </c>
      <c r="R18" s="161">
        <v>0</v>
      </c>
      <c r="S18" s="161">
        <v>0</v>
      </c>
      <c r="T18" s="161">
        <v>0</v>
      </c>
      <c r="U18" s="161">
        <v>929956.46</v>
      </c>
      <c r="V18" s="161" t="s">
        <v>205</v>
      </c>
      <c r="W18" s="161">
        <v>1</v>
      </c>
      <c r="X18" s="161" t="s">
        <v>172</v>
      </c>
      <c r="Y18" s="161">
        <v>7</v>
      </c>
      <c r="Z18" s="161">
        <v>1322.5001452864092</v>
      </c>
    </row>
    <row r="19" spans="1:26" x14ac:dyDescent="0.25">
      <c r="A19" s="161" t="s">
        <v>1754</v>
      </c>
      <c r="B19" s="162" t="s">
        <v>1755</v>
      </c>
      <c r="C19" s="161" t="s">
        <v>243</v>
      </c>
      <c r="D19" s="161">
        <v>212</v>
      </c>
      <c r="E19" s="161" t="s">
        <v>234</v>
      </c>
      <c r="F19" s="161" t="s">
        <v>234</v>
      </c>
      <c r="G19" s="161" t="s">
        <v>243</v>
      </c>
      <c r="H19" s="161" t="s">
        <v>243</v>
      </c>
      <c r="I19" s="161">
        <v>2600</v>
      </c>
      <c r="J19" s="161">
        <v>2126</v>
      </c>
      <c r="K19" s="161">
        <v>1660</v>
      </c>
      <c r="L19" s="161">
        <v>18.600000000000001</v>
      </c>
      <c r="M19" s="161">
        <v>0</v>
      </c>
      <c r="N19" s="161">
        <v>800</v>
      </c>
      <c r="O19" s="161">
        <v>38696</v>
      </c>
      <c r="P19" s="161">
        <v>39543.600000000006</v>
      </c>
      <c r="Q19" s="161">
        <v>0.65084246433739923</v>
      </c>
      <c r="R19" s="161">
        <v>0</v>
      </c>
      <c r="S19" s="161">
        <v>7440.0000000000009</v>
      </c>
      <c r="T19" s="161">
        <v>30876.000000000004</v>
      </c>
      <c r="U19" s="161">
        <v>719745.60000000009</v>
      </c>
      <c r="V19" s="161" t="s">
        <v>205</v>
      </c>
      <c r="W19" s="161">
        <v>1</v>
      </c>
      <c r="X19" s="161" t="s">
        <v>172</v>
      </c>
      <c r="Y19" s="161">
        <v>7</v>
      </c>
      <c r="Z19" s="161">
        <v>0</v>
      </c>
    </row>
    <row r="20" spans="1:26" x14ac:dyDescent="0.25">
      <c r="A20" s="161" t="s">
        <v>1732</v>
      </c>
      <c r="B20" s="162" t="s">
        <v>1733</v>
      </c>
      <c r="C20" s="161" t="s">
        <v>243</v>
      </c>
      <c r="D20" s="161">
        <v>202</v>
      </c>
      <c r="E20" s="161" t="s">
        <v>234</v>
      </c>
      <c r="F20" s="161" t="s">
        <v>234</v>
      </c>
      <c r="G20" s="161" t="s">
        <v>243</v>
      </c>
      <c r="H20" s="161" t="s">
        <v>243</v>
      </c>
      <c r="I20" s="161">
        <v>2600</v>
      </c>
      <c r="J20" s="161">
        <v>959</v>
      </c>
      <c r="K20" s="161">
        <v>1400</v>
      </c>
      <c r="L20" s="161">
        <v>15</v>
      </c>
      <c r="M20" s="161">
        <v>0</v>
      </c>
      <c r="N20" s="161">
        <v>350</v>
      </c>
      <c r="O20" s="161">
        <v>16034</v>
      </c>
      <c r="P20" s="161">
        <v>14385</v>
      </c>
      <c r="Q20" s="161">
        <v>2.2764126231757519E-2</v>
      </c>
      <c r="R20" s="161">
        <v>0</v>
      </c>
      <c r="S20" s="161">
        <v>2625</v>
      </c>
      <c r="T20" s="161">
        <v>21000</v>
      </c>
      <c r="U20" s="161">
        <v>240510</v>
      </c>
      <c r="V20" s="161" t="s">
        <v>205</v>
      </c>
      <c r="W20" s="161">
        <v>1</v>
      </c>
      <c r="X20" s="161" t="s">
        <v>172</v>
      </c>
      <c r="Y20" s="161">
        <v>7</v>
      </c>
      <c r="Z20" s="161">
        <v>0</v>
      </c>
    </row>
    <row r="21" spans="1:26" x14ac:dyDescent="0.25">
      <c r="A21" s="161" t="s">
        <v>1716</v>
      </c>
      <c r="B21" s="162" t="s">
        <v>1717</v>
      </c>
      <c r="C21" s="161" t="s">
        <v>243</v>
      </c>
      <c r="D21" s="161">
        <v>212</v>
      </c>
      <c r="E21" s="161" t="s">
        <v>234</v>
      </c>
      <c r="F21" s="161" t="s">
        <v>234</v>
      </c>
      <c r="G21" s="161" t="s">
        <v>243</v>
      </c>
      <c r="H21" s="161" t="s">
        <v>243</v>
      </c>
      <c r="I21" s="161">
        <v>2600</v>
      </c>
      <c r="J21" s="161">
        <v>823</v>
      </c>
      <c r="K21" s="161">
        <v>1400</v>
      </c>
      <c r="L21" s="161">
        <v>14.13</v>
      </c>
      <c r="M21" s="161">
        <v>0</v>
      </c>
      <c r="N21" s="161">
        <v>350</v>
      </c>
      <c r="O21" s="161">
        <v>15889</v>
      </c>
      <c r="P21" s="161">
        <v>11628.99</v>
      </c>
      <c r="Q21" s="161">
        <v>12.381836490653912</v>
      </c>
      <c r="R21" s="161">
        <v>0</v>
      </c>
      <c r="S21" s="161">
        <v>2472.75</v>
      </c>
      <c r="T21" s="161">
        <v>19782</v>
      </c>
      <c r="U21" s="161">
        <v>224511.57</v>
      </c>
      <c r="V21" s="161" t="s">
        <v>205</v>
      </c>
      <c r="W21" s="161">
        <v>1</v>
      </c>
      <c r="X21" s="161" t="s">
        <v>172</v>
      </c>
      <c r="Y21" s="161">
        <v>7</v>
      </c>
      <c r="Z21" s="161">
        <v>3336.0409042661449</v>
      </c>
    </row>
    <row r="22" spans="1:26" x14ac:dyDescent="0.25">
      <c r="A22" s="161" t="s">
        <v>1714</v>
      </c>
      <c r="B22" s="162" t="s">
        <v>1715</v>
      </c>
      <c r="C22" s="161" t="s">
        <v>243</v>
      </c>
      <c r="D22" s="161">
        <v>212</v>
      </c>
      <c r="E22" s="161" t="s">
        <v>234</v>
      </c>
      <c r="F22" s="161" t="s">
        <v>234</v>
      </c>
      <c r="G22" s="161" t="s">
        <v>243</v>
      </c>
      <c r="H22" s="161" t="s">
        <v>243</v>
      </c>
      <c r="I22" s="161">
        <v>2600</v>
      </c>
      <c r="J22" s="161">
        <v>539</v>
      </c>
      <c r="K22" s="161">
        <v>1750</v>
      </c>
      <c r="L22" s="161">
        <v>12.89</v>
      </c>
      <c r="M22" s="161">
        <v>0</v>
      </c>
      <c r="N22" s="161">
        <v>350</v>
      </c>
      <c r="O22" s="161">
        <v>15706</v>
      </c>
      <c r="P22" s="161">
        <v>6947.71</v>
      </c>
      <c r="Q22" s="161">
        <v>0.13943715777409907</v>
      </c>
      <c r="R22" s="161">
        <v>0</v>
      </c>
      <c r="S22" s="161">
        <v>2255.75</v>
      </c>
      <c r="T22" s="161">
        <v>22557.5</v>
      </c>
      <c r="U22" s="161">
        <v>202450.34</v>
      </c>
      <c r="V22" s="161" t="s">
        <v>205</v>
      </c>
      <c r="W22" s="161">
        <v>1</v>
      </c>
      <c r="X22" s="161" t="s">
        <v>172</v>
      </c>
      <c r="Y22" s="161">
        <v>7</v>
      </c>
      <c r="Z22" s="161">
        <v>0</v>
      </c>
    </row>
    <row r="23" spans="1:26" x14ac:dyDescent="0.25">
      <c r="A23" s="161" t="s">
        <v>1709</v>
      </c>
      <c r="B23" s="162" t="s">
        <v>1710</v>
      </c>
      <c r="C23" s="161" t="s">
        <v>197</v>
      </c>
      <c r="D23" s="161">
        <v>212</v>
      </c>
      <c r="E23" s="161" t="s">
        <v>234</v>
      </c>
      <c r="F23" s="161" t="s">
        <v>234</v>
      </c>
      <c r="G23" s="161" t="s">
        <v>81</v>
      </c>
      <c r="H23" s="161" t="s">
        <v>81</v>
      </c>
      <c r="I23" s="161" t="s">
        <v>197</v>
      </c>
      <c r="J23" s="161">
        <v>361</v>
      </c>
      <c r="K23" s="161">
        <v>30</v>
      </c>
      <c r="L23" s="161">
        <v>20</v>
      </c>
      <c r="M23" s="161">
        <v>0</v>
      </c>
      <c r="N23" s="161">
        <v>0</v>
      </c>
      <c r="O23" s="161">
        <v>44655</v>
      </c>
      <c r="P23" s="161">
        <v>7220</v>
      </c>
      <c r="Q23" s="161">
        <v>0.85824655693651331</v>
      </c>
      <c r="R23" s="161">
        <v>0</v>
      </c>
      <c r="S23" s="161">
        <v>0</v>
      </c>
      <c r="T23" s="161">
        <v>600</v>
      </c>
      <c r="U23" s="161">
        <v>893100</v>
      </c>
      <c r="V23" s="161" t="s">
        <v>205</v>
      </c>
      <c r="W23" s="161">
        <v>1</v>
      </c>
      <c r="X23" s="161" t="s">
        <v>172</v>
      </c>
      <c r="Y23" s="161">
        <v>7</v>
      </c>
      <c r="Z23" s="161">
        <v>0</v>
      </c>
    </row>
    <row r="24" spans="1:26" x14ac:dyDescent="0.25">
      <c r="A24" s="161" t="s">
        <v>1706</v>
      </c>
      <c r="B24" s="162" t="s">
        <v>1707</v>
      </c>
      <c r="C24" s="161" t="s">
        <v>197</v>
      </c>
      <c r="D24" s="161">
        <v>212</v>
      </c>
      <c r="E24" s="161" t="s">
        <v>234</v>
      </c>
      <c r="F24" s="161" t="s">
        <v>234</v>
      </c>
      <c r="G24" s="161" t="s">
        <v>81</v>
      </c>
      <c r="H24" s="161" t="s">
        <v>81</v>
      </c>
      <c r="I24" s="161" t="s">
        <v>197</v>
      </c>
      <c r="J24" s="161">
        <v>261</v>
      </c>
      <c r="K24" s="161">
        <v>0</v>
      </c>
      <c r="L24" s="161">
        <v>58.73</v>
      </c>
      <c r="M24" s="161">
        <v>0</v>
      </c>
      <c r="N24" s="161">
        <v>0</v>
      </c>
      <c r="O24" s="161">
        <v>41606</v>
      </c>
      <c r="P24" s="161">
        <v>15328.529999999999</v>
      </c>
      <c r="Q24" s="161">
        <v>6.7725808777580161</v>
      </c>
      <c r="R24" s="161">
        <v>0</v>
      </c>
      <c r="S24" s="161">
        <v>0</v>
      </c>
      <c r="T24" s="161">
        <v>0</v>
      </c>
      <c r="U24" s="161">
        <v>2443520.38</v>
      </c>
      <c r="V24" s="161" t="s">
        <v>205</v>
      </c>
      <c r="W24" s="161">
        <v>1</v>
      </c>
      <c r="X24" s="161" t="s">
        <v>172</v>
      </c>
      <c r="Y24" s="161">
        <v>7</v>
      </c>
      <c r="Z24" s="161">
        <v>0</v>
      </c>
    </row>
    <row r="25" spans="1:26" x14ac:dyDescent="0.25">
      <c r="A25" s="161" t="s">
        <v>1700</v>
      </c>
      <c r="B25" s="162" t="s">
        <v>1701</v>
      </c>
      <c r="C25" s="161" t="s">
        <v>197</v>
      </c>
      <c r="D25" s="161">
        <v>202</v>
      </c>
      <c r="E25" s="161" t="s">
        <v>234</v>
      </c>
      <c r="F25" s="161" t="s">
        <v>234</v>
      </c>
      <c r="G25" s="161" t="s">
        <v>81</v>
      </c>
      <c r="H25" s="161" t="s">
        <v>81</v>
      </c>
      <c r="I25" s="161" t="s">
        <v>197</v>
      </c>
      <c r="J25" s="161">
        <v>616</v>
      </c>
      <c r="K25" s="161">
        <v>-1</v>
      </c>
      <c r="L25" s="161">
        <v>12.28</v>
      </c>
      <c r="M25" s="161">
        <v>0</v>
      </c>
      <c r="N25" s="161">
        <v>0</v>
      </c>
      <c r="O25" s="161">
        <v>16036</v>
      </c>
      <c r="P25" s="161">
        <v>7564.48</v>
      </c>
      <c r="Q25" s="161">
        <v>11.653778997256175</v>
      </c>
      <c r="R25" s="161">
        <v>0</v>
      </c>
      <c r="S25" s="161">
        <v>0</v>
      </c>
      <c r="T25" s="161">
        <v>-12.28</v>
      </c>
      <c r="U25" s="161">
        <v>196922.08</v>
      </c>
      <c r="V25" s="161" t="s">
        <v>205</v>
      </c>
      <c r="W25" s="161">
        <v>1</v>
      </c>
      <c r="X25" s="161" t="s">
        <v>172</v>
      </c>
      <c r="Y25" s="161">
        <v>7</v>
      </c>
      <c r="Z25" s="161">
        <v>1993.7100217808224</v>
      </c>
    </row>
    <row r="26" spans="1:26" x14ac:dyDescent="0.25">
      <c r="A26" s="161" t="s">
        <v>1672</v>
      </c>
      <c r="B26" s="162" t="s">
        <v>1673</v>
      </c>
      <c r="C26" s="161" t="s">
        <v>197</v>
      </c>
      <c r="D26" s="161">
        <v>212</v>
      </c>
      <c r="E26" s="161" t="s">
        <v>234</v>
      </c>
      <c r="F26" s="161" t="s">
        <v>234</v>
      </c>
      <c r="G26" s="161" t="s">
        <v>81</v>
      </c>
      <c r="H26" s="161" t="s">
        <v>81</v>
      </c>
      <c r="I26" s="161" t="s">
        <v>197</v>
      </c>
      <c r="J26" s="161">
        <v>643</v>
      </c>
      <c r="K26" s="161">
        <v>0</v>
      </c>
      <c r="L26" s="161">
        <v>24</v>
      </c>
      <c r="M26" s="161">
        <v>0</v>
      </c>
      <c r="N26" s="161">
        <v>0</v>
      </c>
      <c r="O26" s="161">
        <v>16040</v>
      </c>
      <c r="P26" s="161">
        <v>15432</v>
      </c>
      <c r="Q26" s="161">
        <v>21.526807980049878</v>
      </c>
      <c r="R26" s="161">
        <v>0</v>
      </c>
      <c r="S26" s="161">
        <v>0</v>
      </c>
      <c r="T26" s="161">
        <v>0</v>
      </c>
      <c r="U26" s="161">
        <v>384960</v>
      </c>
      <c r="V26" s="161" t="s">
        <v>177</v>
      </c>
      <c r="W26" s="161">
        <v>1</v>
      </c>
      <c r="X26" s="161" t="s">
        <v>172</v>
      </c>
      <c r="Y26" s="161">
        <v>7</v>
      </c>
      <c r="Z26" s="161">
        <v>6873.1640395030272</v>
      </c>
    </row>
    <row r="27" spans="1:26" x14ac:dyDescent="0.25">
      <c r="A27" s="161" t="s">
        <v>1665</v>
      </c>
      <c r="B27" s="162" t="s">
        <v>1666</v>
      </c>
      <c r="C27" s="161" t="s">
        <v>197</v>
      </c>
      <c r="D27" s="161">
        <v>212</v>
      </c>
      <c r="E27" s="161" t="s">
        <v>234</v>
      </c>
      <c r="F27" s="161" t="s">
        <v>234</v>
      </c>
      <c r="G27" s="161" t="s">
        <v>81</v>
      </c>
      <c r="H27" s="161" t="s">
        <v>81</v>
      </c>
      <c r="I27" s="161" t="s">
        <v>197</v>
      </c>
      <c r="J27" s="161">
        <v>511</v>
      </c>
      <c r="K27" s="161">
        <v>0</v>
      </c>
      <c r="L27" s="161">
        <v>23</v>
      </c>
      <c r="M27" s="161">
        <v>0</v>
      </c>
      <c r="N27" s="161">
        <v>0</v>
      </c>
      <c r="O27" s="161">
        <v>15925</v>
      </c>
      <c r="P27" s="161">
        <v>11753</v>
      </c>
      <c r="Q27" s="161">
        <v>0.34379905808477235</v>
      </c>
      <c r="R27" s="161">
        <v>0</v>
      </c>
      <c r="S27" s="161">
        <v>0</v>
      </c>
      <c r="T27" s="161">
        <v>0</v>
      </c>
      <c r="U27" s="161">
        <v>366275</v>
      </c>
      <c r="V27" s="161" t="s">
        <v>205</v>
      </c>
      <c r="W27" s="161">
        <v>1</v>
      </c>
      <c r="X27" s="161" t="s">
        <v>172</v>
      </c>
      <c r="Y27" s="161">
        <v>7</v>
      </c>
      <c r="Z27" s="161">
        <v>0</v>
      </c>
    </row>
    <row r="28" spans="1:26" x14ac:dyDescent="0.25">
      <c r="A28" s="161" t="s">
        <v>79</v>
      </c>
      <c r="B28" s="162" t="s">
        <v>44</v>
      </c>
      <c r="C28" s="161" t="s">
        <v>197</v>
      </c>
      <c r="D28" s="161">
        <v>219</v>
      </c>
      <c r="E28" s="161" t="s">
        <v>234</v>
      </c>
      <c r="F28" s="161" t="s">
        <v>234</v>
      </c>
      <c r="G28" s="161" t="s">
        <v>81</v>
      </c>
      <c r="H28" s="161" t="s">
        <v>81</v>
      </c>
      <c r="I28" s="161" t="s">
        <v>197</v>
      </c>
      <c r="J28" s="161">
        <v>203</v>
      </c>
      <c r="K28" s="161">
        <v>0</v>
      </c>
      <c r="L28" s="161">
        <v>41.4</v>
      </c>
      <c r="M28" s="161">
        <v>0</v>
      </c>
      <c r="N28" s="161">
        <v>0</v>
      </c>
      <c r="O28" s="161">
        <v>13109</v>
      </c>
      <c r="P28" s="161">
        <v>8404.1999999999989</v>
      </c>
      <c r="Q28" s="161">
        <v>2.7843466320848272E-2</v>
      </c>
      <c r="R28" s="161">
        <v>0</v>
      </c>
      <c r="S28" s="161">
        <v>0</v>
      </c>
      <c r="T28" s="161">
        <v>0</v>
      </c>
      <c r="U28" s="161">
        <v>542712.6</v>
      </c>
      <c r="V28" s="161" t="s">
        <v>205</v>
      </c>
      <c r="W28" s="161">
        <v>1</v>
      </c>
      <c r="X28" s="161" t="s">
        <v>172</v>
      </c>
      <c r="Y28" s="161">
        <v>7</v>
      </c>
      <c r="Z28" s="161">
        <v>0</v>
      </c>
    </row>
    <row r="29" spans="1:26" x14ac:dyDescent="0.25">
      <c r="A29" s="161" t="s">
        <v>1643</v>
      </c>
      <c r="B29" s="162" t="s">
        <v>2349</v>
      </c>
      <c r="C29" s="161" t="s">
        <v>243</v>
      </c>
      <c r="D29" s="161">
        <v>202</v>
      </c>
      <c r="E29" s="161" t="s">
        <v>234</v>
      </c>
      <c r="F29" s="161" t="s">
        <v>234</v>
      </c>
      <c r="G29" s="161" t="s">
        <v>243</v>
      </c>
      <c r="H29" s="161" t="s">
        <v>243</v>
      </c>
      <c r="I29" s="161">
        <v>2600</v>
      </c>
      <c r="J29" s="161">
        <v>1119</v>
      </c>
      <c r="K29" s="161">
        <v>2417</v>
      </c>
      <c r="L29" s="161">
        <v>15.98</v>
      </c>
      <c r="M29" s="161">
        <v>0</v>
      </c>
      <c r="N29" s="161">
        <v>600</v>
      </c>
      <c r="O29" s="161">
        <v>16041</v>
      </c>
      <c r="P29" s="161">
        <v>17881.62</v>
      </c>
      <c r="Q29" s="161">
        <v>28.101427591796021</v>
      </c>
      <c r="R29" s="161">
        <v>0</v>
      </c>
      <c r="S29" s="161">
        <v>4794</v>
      </c>
      <c r="T29" s="161">
        <v>38623.660000000003</v>
      </c>
      <c r="U29" s="161">
        <v>256335.18</v>
      </c>
      <c r="V29" s="161" t="s">
        <v>177</v>
      </c>
      <c r="W29" s="161">
        <v>1</v>
      </c>
      <c r="X29" s="161" t="s">
        <v>172</v>
      </c>
      <c r="Y29" s="161">
        <v>7</v>
      </c>
      <c r="Z29" s="161">
        <v>8862.0511380835214</v>
      </c>
    </row>
    <row r="30" spans="1:26" x14ac:dyDescent="0.25">
      <c r="A30" s="161" t="s">
        <v>1621</v>
      </c>
      <c r="B30" s="162" t="s">
        <v>2350</v>
      </c>
      <c r="C30" s="161" t="s">
        <v>197</v>
      </c>
      <c r="D30" s="161">
        <v>212</v>
      </c>
      <c r="E30" s="161" t="s">
        <v>234</v>
      </c>
      <c r="F30" s="161" t="s">
        <v>234</v>
      </c>
      <c r="G30" s="161" t="s">
        <v>81</v>
      </c>
      <c r="H30" s="161" t="s">
        <v>81</v>
      </c>
      <c r="I30" s="161" t="s">
        <v>197</v>
      </c>
      <c r="J30" s="161">
        <v>201</v>
      </c>
      <c r="K30" s="161">
        <v>0</v>
      </c>
      <c r="L30" s="161">
        <v>38.4</v>
      </c>
      <c r="M30" s="161">
        <v>0</v>
      </c>
      <c r="N30" s="161">
        <v>800</v>
      </c>
      <c r="O30" s="161">
        <v>25454</v>
      </c>
      <c r="P30" s="161">
        <v>7718.4</v>
      </c>
      <c r="Q30" s="161">
        <v>0.14339592991278385</v>
      </c>
      <c r="R30" s="161">
        <v>0</v>
      </c>
      <c r="S30" s="161">
        <v>15360</v>
      </c>
      <c r="T30" s="161">
        <v>0</v>
      </c>
      <c r="U30" s="161">
        <v>977433.59999999998</v>
      </c>
      <c r="V30" s="161" t="s">
        <v>205</v>
      </c>
      <c r="W30" s="161">
        <v>1</v>
      </c>
      <c r="X30" s="161" t="s">
        <v>172</v>
      </c>
      <c r="Y30" s="161">
        <v>7</v>
      </c>
      <c r="Z30" s="161">
        <v>0</v>
      </c>
    </row>
    <row r="31" spans="1:26" x14ac:dyDescent="0.25">
      <c r="A31" s="161" t="s">
        <v>1609</v>
      </c>
      <c r="B31" s="162" t="s">
        <v>1610</v>
      </c>
      <c r="C31" s="161" t="s">
        <v>197</v>
      </c>
      <c r="D31" s="161">
        <v>212</v>
      </c>
      <c r="E31" s="161" t="s">
        <v>234</v>
      </c>
      <c r="F31" s="161" t="s">
        <v>234</v>
      </c>
      <c r="G31" s="161" t="s">
        <v>81</v>
      </c>
      <c r="H31" s="161" t="s">
        <v>81</v>
      </c>
      <c r="I31" s="161" t="s">
        <v>197</v>
      </c>
      <c r="J31" s="161">
        <v>100</v>
      </c>
      <c r="K31" s="161">
        <v>0</v>
      </c>
      <c r="L31" s="161">
        <v>107.79</v>
      </c>
      <c r="M31" s="161">
        <v>0</v>
      </c>
      <c r="N31" s="161">
        <v>0</v>
      </c>
      <c r="O31" s="161">
        <v>16001</v>
      </c>
      <c r="P31" s="161">
        <v>10779</v>
      </c>
      <c r="Q31" s="161">
        <v>12.089869383163551</v>
      </c>
      <c r="R31" s="161">
        <v>0</v>
      </c>
      <c r="S31" s="161">
        <v>0</v>
      </c>
      <c r="T31" s="161">
        <v>0</v>
      </c>
      <c r="U31" s="161">
        <v>1724747.79</v>
      </c>
      <c r="V31" s="161" t="s">
        <v>205</v>
      </c>
      <c r="W31" s="161">
        <v>1</v>
      </c>
      <c r="X31" s="161" t="s">
        <v>172</v>
      </c>
      <c r="Y31" s="161">
        <v>7</v>
      </c>
      <c r="Z31" s="161">
        <v>2995.0731662962003</v>
      </c>
    </row>
    <row r="32" spans="1:26" x14ac:dyDescent="0.25">
      <c r="A32" s="161" t="s">
        <v>1598</v>
      </c>
      <c r="B32" s="162" t="s">
        <v>1599</v>
      </c>
      <c r="C32" s="161" t="s">
        <v>197</v>
      </c>
      <c r="D32" s="161">
        <v>202</v>
      </c>
      <c r="E32" s="161" t="s">
        <v>234</v>
      </c>
      <c r="F32" s="161" t="s">
        <v>234</v>
      </c>
      <c r="G32" s="161" t="s">
        <v>81</v>
      </c>
      <c r="H32" s="161" t="s">
        <v>81</v>
      </c>
      <c r="I32" s="161" t="s">
        <v>197</v>
      </c>
      <c r="J32" s="161">
        <v>67</v>
      </c>
      <c r="K32" s="161">
        <v>0</v>
      </c>
      <c r="L32" s="161">
        <v>166.5</v>
      </c>
      <c r="M32" s="161">
        <v>0</v>
      </c>
      <c r="N32" s="161">
        <v>0</v>
      </c>
      <c r="O32" s="161">
        <v>3423</v>
      </c>
      <c r="P32" s="161">
        <v>11155.5</v>
      </c>
      <c r="Q32" s="161">
        <v>0.10663160969909435</v>
      </c>
      <c r="R32" s="161">
        <v>0</v>
      </c>
      <c r="S32" s="161">
        <v>0</v>
      </c>
      <c r="T32" s="161">
        <v>0</v>
      </c>
      <c r="U32" s="161">
        <v>569929.5</v>
      </c>
      <c r="V32" s="161" t="s">
        <v>205</v>
      </c>
      <c r="W32" s="161">
        <v>1</v>
      </c>
      <c r="X32" s="161" t="s">
        <v>172</v>
      </c>
      <c r="Y32" s="161">
        <v>7</v>
      </c>
      <c r="Z32" s="161">
        <v>0</v>
      </c>
    </row>
    <row r="33" spans="1:26" x14ac:dyDescent="0.25">
      <c r="A33" s="161" t="s">
        <v>1593</v>
      </c>
      <c r="B33" s="162" t="s">
        <v>2351</v>
      </c>
      <c r="C33" s="161" t="s">
        <v>197</v>
      </c>
      <c r="D33" s="161">
        <v>219</v>
      </c>
      <c r="E33" s="161" t="s">
        <v>234</v>
      </c>
      <c r="F33" s="161" t="s">
        <v>234</v>
      </c>
      <c r="G33" s="161" t="s">
        <v>81</v>
      </c>
      <c r="H33" s="161" t="s">
        <v>81</v>
      </c>
      <c r="I33" s="161" t="s">
        <v>197</v>
      </c>
      <c r="J33" s="161">
        <v>114</v>
      </c>
      <c r="K33" s="161">
        <v>0</v>
      </c>
      <c r="L33" s="161">
        <v>120.76</v>
      </c>
      <c r="M33" s="161">
        <v>0</v>
      </c>
      <c r="N33" s="161">
        <v>0</v>
      </c>
      <c r="O33" s="161">
        <v>13741</v>
      </c>
      <c r="P33" s="161">
        <v>13766.640000000001</v>
      </c>
      <c r="Q33" s="161">
        <v>0.26562841132377557</v>
      </c>
      <c r="R33" s="161">
        <v>0</v>
      </c>
      <c r="S33" s="161">
        <v>0</v>
      </c>
      <c r="T33" s="161">
        <v>0</v>
      </c>
      <c r="U33" s="161">
        <v>1659363.1600000001</v>
      </c>
      <c r="V33" s="161" t="s">
        <v>205</v>
      </c>
      <c r="W33" s="161">
        <v>1</v>
      </c>
      <c r="X33" s="161" t="s">
        <v>172</v>
      </c>
      <c r="Y33" s="161">
        <v>7</v>
      </c>
      <c r="Z33" s="161">
        <v>0</v>
      </c>
    </row>
    <row r="34" spans="1:26" x14ac:dyDescent="0.25">
      <c r="A34" s="161" t="s">
        <v>1584</v>
      </c>
      <c r="B34" s="162" t="s">
        <v>2352</v>
      </c>
      <c r="C34" s="161" t="s">
        <v>197</v>
      </c>
      <c r="D34" s="161">
        <v>212</v>
      </c>
      <c r="E34" s="161" t="s">
        <v>234</v>
      </c>
      <c r="F34" s="161" t="s">
        <v>234</v>
      </c>
      <c r="G34" s="161" t="s">
        <v>81</v>
      </c>
      <c r="H34" s="161" t="s">
        <v>81</v>
      </c>
      <c r="I34" s="161" t="s">
        <v>197</v>
      </c>
      <c r="J34" s="161">
        <v>78</v>
      </c>
      <c r="K34" s="161">
        <v>0</v>
      </c>
      <c r="L34" s="161">
        <v>484.59</v>
      </c>
      <c r="M34" s="161">
        <v>0</v>
      </c>
      <c r="N34" s="161">
        <v>0</v>
      </c>
      <c r="O34" s="161">
        <v>6108</v>
      </c>
      <c r="P34" s="161">
        <v>37798.019999999997</v>
      </c>
      <c r="Q34" s="161">
        <v>0.11951538965291422</v>
      </c>
      <c r="R34" s="161">
        <v>0</v>
      </c>
      <c r="S34" s="161">
        <v>0</v>
      </c>
      <c r="T34" s="161">
        <v>0</v>
      </c>
      <c r="U34" s="161">
        <v>2959875.7199999997</v>
      </c>
      <c r="V34" s="161" t="s">
        <v>205</v>
      </c>
      <c r="W34" s="161">
        <v>1</v>
      </c>
      <c r="X34" s="161" t="s">
        <v>172</v>
      </c>
      <c r="Y34" s="161">
        <v>7</v>
      </c>
      <c r="Z34" s="161">
        <v>0</v>
      </c>
    </row>
    <row r="35" spans="1:26" x14ac:dyDescent="0.25">
      <c r="A35" s="161" t="s">
        <v>1576</v>
      </c>
      <c r="B35" s="162" t="s">
        <v>2353</v>
      </c>
      <c r="C35" s="161" t="s">
        <v>197</v>
      </c>
      <c r="D35" s="161">
        <v>212</v>
      </c>
      <c r="E35" s="161" t="s">
        <v>234</v>
      </c>
      <c r="F35" s="161" t="s">
        <v>234</v>
      </c>
      <c r="G35" s="161" t="s">
        <v>81</v>
      </c>
      <c r="H35" s="161" t="s">
        <v>81</v>
      </c>
      <c r="I35" s="161" t="s">
        <v>197</v>
      </c>
      <c r="J35" s="161">
        <v>176</v>
      </c>
      <c r="K35" s="161">
        <v>0</v>
      </c>
      <c r="L35" s="161">
        <v>91.06</v>
      </c>
      <c r="M35" s="161">
        <v>0</v>
      </c>
      <c r="N35" s="161">
        <v>0</v>
      </c>
      <c r="O35" s="161">
        <v>9587</v>
      </c>
      <c r="P35" s="161">
        <v>16026.560000000001</v>
      </c>
      <c r="Q35" s="161">
        <v>0.57108584541566709</v>
      </c>
      <c r="R35" s="161">
        <v>0</v>
      </c>
      <c r="S35" s="161">
        <v>0</v>
      </c>
      <c r="T35" s="161">
        <v>0</v>
      </c>
      <c r="U35" s="161">
        <v>872992.22</v>
      </c>
      <c r="V35" s="161" t="s">
        <v>205</v>
      </c>
      <c r="W35" s="161">
        <v>1</v>
      </c>
      <c r="X35" s="161" t="s">
        <v>172</v>
      </c>
      <c r="Y35" s="161">
        <v>7</v>
      </c>
      <c r="Z35" s="161">
        <v>0</v>
      </c>
    </row>
    <row r="36" spans="1:26" x14ac:dyDescent="0.25">
      <c r="A36" s="161" t="s">
        <v>1573</v>
      </c>
      <c r="B36" s="162" t="s">
        <v>2354</v>
      </c>
      <c r="C36" s="161" t="s">
        <v>197</v>
      </c>
      <c r="D36" s="161">
        <v>212</v>
      </c>
      <c r="E36" s="161" t="s">
        <v>234</v>
      </c>
      <c r="F36" s="161" t="s">
        <v>234</v>
      </c>
      <c r="G36" s="161" t="s">
        <v>81</v>
      </c>
      <c r="H36" s="161" t="s">
        <v>81</v>
      </c>
      <c r="I36" s="161" t="s">
        <v>197</v>
      </c>
      <c r="J36" s="161">
        <v>145</v>
      </c>
      <c r="K36" s="161">
        <v>0</v>
      </c>
      <c r="L36" s="161">
        <v>97.71</v>
      </c>
      <c r="M36" s="161">
        <v>0</v>
      </c>
      <c r="N36" s="161">
        <v>0</v>
      </c>
      <c r="O36" s="161">
        <v>22851</v>
      </c>
      <c r="P36" s="161">
        <v>14167.949999999999</v>
      </c>
      <c r="Q36" s="161">
        <v>3.9293685177891557</v>
      </c>
      <c r="R36" s="161">
        <v>0</v>
      </c>
      <c r="S36" s="161">
        <v>0</v>
      </c>
      <c r="T36" s="161">
        <v>0</v>
      </c>
      <c r="U36" s="161">
        <v>2232771.21</v>
      </c>
      <c r="V36" s="161" t="s">
        <v>205</v>
      </c>
      <c r="W36" s="161">
        <v>1</v>
      </c>
      <c r="X36" s="161" t="s">
        <v>172</v>
      </c>
      <c r="Y36" s="161">
        <v>7</v>
      </c>
      <c r="Z36" s="161">
        <v>0</v>
      </c>
    </row>
    <row r="37" spans="1:26" x14ac:dyDescent="0.25">
      <c r="A37" s="161" t="s">
        <v>291</v>
      </c>
      <c r="B37" s="162" t="s">
        <v>2355</v>
      </c>
      <c r="C37" s="161" t="s">
        <v>197</v>
      </c>
      <c r="D37" s="161">
        <v>202</v>
      </c>
      <c r="E37" s="161" t="s">
        <v>240</v>
      </c>
      <c r="F37" s="161" t="s">
        <v>240</v>
      </c>
      <c r="G37" s="161" t="s">
        <v>81</v>
      </c>
      <c r="H37" s="161" t="s">
        <v>81</v>
      </c>
      <c r="I37" s="161" t="s">
        <v>197</v>
      </c>
      <c r="J37" s="161">
        <v>631</v>
      </c>
      <c r="K37" s="161">
        <v>0</v>
      </c>
      <c r="L37" s="161">
        <v>20.66</v>
      </c>
      <c r="M37" s="161">
        <v>0</v>
      </c>
      <c r="N37" s="161">
        <v>1200</v>
      </c>
      <c r="O37" s="161">
        <v>50240</v>
      </c>
      <c r="P37" s="161">
        <v>13036.460000000001</v>
      </c>
      <c r="Q37" s="161">
        <v>4.5842953821656049</v>
      </c>
      <c r="R37" s="161">
        <v>0</v>
      </c>
      <c r="S37" s="161">
        <v>12396</v>
      </c>
      <c r="T37" s="161">
        <v>0</v>
      </c>
      <c r="U37" s="161">
        <v>1037958.4</v>
      </c>
      <c r="V37" s="161" t="s">
        <v>205</v>
      </c>
      <c r="W37" s="161">
        <v>1</v>
      </c>
      <c r="X37" s="161" t="s">
        <v>172</v>
      </c>
      <c r="Y37" s="161">
        <v>7</v>
      </c>
      <c r="Z37" s="161">
        <v>0</v>
      </c>
    </row>
    <row r="38" spans="1:26" x14ac:dyDescent="0.25">
      <c r="A38" s="161" t="s">
        <v>1571</v>
      </c>
      <c r="B38" s="162" t="s">
        <v>1572</v>
      </c>
      <c r="C38" s="161" t="s">
        <v>197</v>
      </c>
      <c r="D38" s="161">
        <v>212</v>
      </c>
      <c r="E38" s="161" t="s">
        <v>234</v>
      </c>
      <c r="F38" s="161" t="s">
        <v>234</v>
      </c>
      <c r="G38" s="161" t="s">
        <v>81</v>
      </c>
      <c r="H38" s="161" t="s">
        <v>81</v>
      </c>
      <c r="I38" s="161" t="s">
        <v>197</v>
      </c>
      <c r="J38" s="161">
        <v>246</v>
      </c>
      <c r="K38" s="161">
        <v>0</v>
      </c>
      <c r="L38" s="161">
        <v>226.38</v>
      </c>
      <c r="M38" s="161">
        <v>0</v>
      </c>
      <c r="N38" s="161">
        <v>0</v>
      </c>
      <c r="O38" s="161">
        <v>40052</v>
      </c>
      <c r="P38" s="161">
        <v>55689.479999999996</v>
      </c>
      <c r="Q38" s="161">
        <v>0.12758414061719764</v>
      </c>
      <c r="R38" s="161">
        <v>0</v>
      </c>
      <c r="S38" s="161">
        <v>0</v>
      </c>
      <c r="T38" s="161">
        <v>0</v>
      </c>
      <c r="U38" s="161">
        <v>9066971.7599999998</v>
      </c>
      <c r="V38" s="161" t="s">
        <v>205</v>
      </c>
      <c r="W38" s="161">
        <v>1</v>
      </c>
      <c r="X38" s="161" t="s">
        <v>172</v>
      </c>
      <c r="Y38" s="161">
        <v>7</v>
      </c>
      <c r="Z38" s="161">
        <v>0</v>
      </c>
    </row>
    <row r="39" spans="1:26" x14ac:dyDescent="0.25">
      <c r="A39" s="161" t="s">
        <v>1553</v>
      </c>
      <c r="B39" s="162" t="s">
        <v>2356</v>
      </c>
      <c r="C39" s="161" t="s">
        <v>197</v>
      </c>
      <c r="D39" s="161">
        <v>212</v>
      </c>
      <c r="E39" s="161" t="s">
        <v>234</v>
      </c>
      <c r="F39" s="161" t="s">
        <v>234</v>
      </c>
      <c r="G39" s="161" t="s">
        <v>81</v>
      </c>
      <c r="H39" s="161" t="s">
        <v>81</v>
      </c>
      <c r="I39" s="161" t="s">
        <v>197</v>
      </c>
      <c r="J39" s="161">
        <v>45</v>
      </c>
      <c r="K39" s="161">
        <v>13</v>
      </c>
      <c r="L39" s="161">
        <v>470</v>
      </c>
      <c r="M39" s="161">
        <v>0</v>
      </c>
      <c r="N39" s="161">
        <v>0</v>
      </c>
      <c r="O39" s="161">
        <v>5810</v>
      </c>
      <c r="P39" s="161">
        <v>21150</v>
      </c>
      <c r="Q39" s="161">
        <v>0.56540447504302926</v>
      </c>
      <c r="R39" s="161">
        <v>0</v>
      </c>
      <c r="S39" s="161">
        <v>0</v>
      </c>
      <c r="T39" s="161">
        <v>6110</v>
      </c>
      <c r="U39" s="161">
        <v>2730700</v>
      </c>
      <c r="V39" s="161" t="s">
        <v>205</v>
      </c>
      <c r="W39" s="161">
        <v>1</v>
      </c>
      <c r="X39" s="161" t="s">
        <v>172</v>
      </c>
      <c r="Y39" s="161">
        <v>7</v>
      </c>
      <c r="Z39" s="161">
        <v>0</v>
      </c>
    </row>
    <row r="40" spans="1:26" x14ac:dyDescent="0.25">
      <c r="A40" s="161" t="s">
        <v>189</v>
      </c>
      <c r="B40" s="162" t="s">
        <v>2357</v>
      </c>
      <c r="C40" s="161" t="s">
        <v>243</v>
      </c>
      <c r="D40" s="161">
        <v>219</v>
      </c>
      <c r="E40" s="161" t="s">
        <v>234</v>
      </c>
      <c r="F40" s="161" t="s">
        <v>234</v>
      </c>
      <c r="G40" s="161" t="s">
        <v>243</v>
      </c>
      <c r="H40" s="161" t="s">
        <v>243</v>
      </c>
      <c r="I40" s="161">
        <v>2600</v>
      </c>
      <c r="J40" s="161">
        <v>387</v>
      </c>
      <c r="K40" s="161">
        <v>1000</v>
      </c>
      <c r="L40" s="161">
        <v>19.260000000000002</v>
      </c>
      <c r="M40" s="161">
        <v>0</v>
      </c>
      <c r="N40" s="161">
        <v>500</v>
      </c>
      <c r="O40" s="161">
        <v>29380</v>
      </c>
      <c r="P40" s="161">
        <v>7453.6200000000008</v>
      </c>
      <c r="Q40" s="161">
        <v>1.3914227365554799</v>
      </c>
      <c r="R40" s="161">
        <v>0</v>
      </c>
      <c r="S40" s="161">
        <v>4815</v>
      </c>
      <c r="T40" s="161">
        <v>19260</v>
      </c>
      <c r="U40" s="161">
        <v>565858.80000000005</v>
      </c>
      <c r="V40" s="161" t="s">
        <v>205</v>
      </c>
      <c r="W40" s="161">
        <v>1</v>
      </c>
      <c r="X40" s="161" t="s">
        <v>172</v>
      </c>
      <c r="Y40" s="161">
        <v>7</v>
      </c>
      <c r="Z40" s="161">
        <v>0</v>
      </c>
    </row>
    <row r="41" spans="1:26" x14ac:dyDescent="0.25">
      <c r="A41" s="161" t="s">
        <v>1501</v>
      </c>
      <c r="B41" s="161" t="s">
        <v>2329</v>
      </c>
      <c r="C41" s="161" t="s">
        <v>197</v>
      </c>
      <c r="D41" s="161">
        <v>202</v>
      </c>
      <c r="E41" s="161" t="s">
        <v>240</v>
      </c>
      <c r="F41" s="161" t="s">
        <v>240</v>
      </c>
      <c r="G41" s="161" t="s">
        <v>81</v>
      </c>
      <c r="H41" s="161" t="s">
        <v>81</v>
      </c>
      <c r="I41" s="161" t="s">
        <v>197</v>
      </c>
      <c r="J41" s="161">
        <v>46</v>
      </c>
      <c r="K41" s="161">
        <v>0</v>
      </c>
      <c r="L41" s="161">
        <v>633.76</v>
      </c>
      <c r="M41" s="161">
        <v>0</v>
      </c>
      <c r="N41" s="161">
        <v>0</v>
      </c>
      <c r="O41" s="161">
        <v>753</v>
      </c>
      <c r="P41" s="161">
        <v>29152.959999999999</v>
      </c>
      <c r="Q41" s="161">
        <v>99.853917662682591</v>
      </c>
      <c r="R41" s="161">
        <v>0</v>
      </c>
      <c r="S41" s="161">
        <v>0</v>
      </c>
      <c r="T41" s="161">
        <v>0</v>
      </c>
      <c r="U41" s="161">
        <v>477221.27999999997</v>
      </c>
      <c r="V41" s="161" t="s">
        <v>176</v>
      </c>
      <c r="W41" s="161">
        <v>1</v>
      </c>
      <c r="X41" s="161" t="s">
        <v>172</v>
      </c>
      <c r="Y41" s="161">
        <v>7</v>
      </c>
      <c r="Z41" s="161">
        <v>17892.116435142972</v>
      </c>
    </row>
    <row r="42" spans="1:26" x14ac:dyDescent="0.25">
      <c r="A42" s="161" t="s">
        <v>1491</v>
      </c>
      <c r="B42" s="161" t="s">
        <v>2330</v>
      </c>
      <c r="C42" s="161" t="s">
        <v>197</v>
      </c>
      <c r="D42" s="161">
        <v>212</v>
      </c>
      <c r="E42" s="161" t="s">
        <v>240</v>
      </c>
      <c r="F42" s="161" t="s">
        <v>240</v>
      </c>
      <c r="G42" s="161" t="s">
        <v>81</v>
      </c>
      <c r="H42" s="161" t="s">
        <v>81</v>
      </c>
      <c r="I42" s="161" t="s">
        <v>197</v>
      </c>
      <c r="J42" s="161">
        <v>197</v>
      </c>
      <c r="K42" s="161">
        <v>0</v>
      </c>
      <c r="L42" s="161">
        <v>225.08</v>
      </c>
      <c r="M42" s="161">
        <v>0</v>
      </c>
      <c r="N42" s="161">
        <v>180</v>
      </c>
      <c r="O42" s="161">
        <v>5046</v>
      </c>
      <c r="P42" s="161">
        <v>44340.76</v>
      </c>
      <c r="Q42" s="161">
        <v>6.9441141498216403</v>
      </c>
      <c r="R42" s="161">
        <v>0</v>
      </c>
      <c r="S42" s="161">
        <v>20257.2</v>
      </c>
      <c r="T42" s="161">
        <v>0</v>
      </c>
      <c r="U42" s="161">
        <v>1135753.6800000002</v>
      </c>
      <c r="V42" s="161" t="s">
        <v>205</v>
      </c>
      <c r="W42" s="161">
        <v>1</v>
      </c>
      <c r="X42" s="161" t="s">
        <v>172</v>
      </c>
      <c r="Y42" s="161">
        <v>7</v>
      </c>
      <c r="Z42" s="161">
        <v>0</v>
      </c>
    </row>
    <row r="43" spans="1:26" x14ac:dyDescent="0.25">
      <c r="A43" s="161" t="s">
        <v>1489</v>
      </c>
      <c r="B43" s="161" t="s">
        <v>2331</v>
      </c>
      <c r="C43" s="161" t="s">
        <v>197</v>
      </c>
      <c r="D43" s="161">
        <v>212</v>
      </c>
      <c r="E43" s="161" t="s">
        <v>240</v>
      </c>
      <c r="F43" s="161" t="s">
        <v>240</v>
      </c>
      <c r="G43" s="161" t="s">
        <v>81</v>
      </c>
      <c r="H43" s="161" t="s">
        <v>81</v>
      </c>
      <c r="I43" s="161" t="s">
        <v>197</v>
      </c>
      <c r="J43" s="161">
        <v>96</v>
      </c>
      <c r="K43" s="161">
        <v>0</v>
      </c>
      <c r="L43" s="161">
        <v>98.45</v>
      </c>
      <c r="M43" s="161">
        <v>0</v>
      </c>
      <c r="N43" s="161">
        <v>117</v>
      </c>
      <c r="O43" s="161">
        <v>4128</v>
      </c>
      <c r="P43" s="161">
        <v>9451.2000000000007</v>
      </c>
      <c r="Q43" s="161">
        <v>6.8083817829457356</v>
      </c>
      <c r="R43" s="161">
        <v>0</v>
      </c>
      <c r="S43" s="161">
        <v>5759.3249999999998</v>
      </c>
      <c r="T43" s="161">
        <v>0</v>
      </c>
      <c r="U43" s="161">
        <v>406401.60000000003</v>
      </c>
      <c r="V43" s="161" t="s">
        <v>205</v>
      </c>
      <c r="W43" s="161">
        <v>1</v>
      </c>
      <c r="X43" s="161" t="s">
        <v>172</v>
      </c>
      <c r="Y43" s="161">
        <v>7</v>
      </c>
      <c r="Z43" s="161">
        <v>0</v>
      </c>
    </row>
    <row r="44" spans="1:26" x14ac:dyDescent="0.25">
      <c r="A44" s="161" t="s">
        <v>1472</v>
      </c>
      <c r="B44" s="162" t="s">
        <v>2358</v>
      </c>
      <c r="C44" s="161" t="s">
        <v>197</v>
      </c>
      <c r="D44" s="161">
        <v>202</v>
      </c>
      <c r="E44" s="161" t="s">
        <v>240</v>
      </c>
      <c r="F44" s="161" t="s">
        <v>240</v>
      </c>
      <c r="G44" s="161" t="s">
        <v>81</v>
      </c>
      <c r="H44" s="161" t="s">
        <v>81</v>
      </c>
      <c r="I44" s="161" t="s">
        <v>197</v>
      </c>
      <c r="J44" s="161">
        <v>46</v>
      </c>
      <c r="K44" s="161">
        <v>0</v>
      </c>
      <c r="L44" s="161">
        <v>338.99</v>
      </c>
      <c r="M44" s="161">
        <v>0</v>
      </c>
      <c r="N44" s="161">
        <v>12</v>
      </c>
      <c r="O44" s="161">
        <v>904</v>
      </c>
      <c r="P44" s="161">
        <v>15593.54</v>
      </c>
      <c r="Q44" s="161">
        <v>4.8451327433628322</v>
      </c>
      <c r="R44" s="161">
        <v>0</v>
      </c>
      <c r="S44" s="161">
        <v>2033.94</v>
      </c>
      <c r="T44" s="161">
        <v>0</v>
      </c>
      <c r="U44" s="161">
        <v>306446.96000000002</v>
      </c>
      <c r="V44" s="161" t="s">
        <v>205</v>
      </c>
      <c r="W44" s="161">
        <v>1</v>
      </c>
      <c r="X44" s="161" t="s">
        <v>172</v>
      </c>
      <c r="Y44" s="161">
        <v>7</v>
      </c>
      <c r="Z44" s="161">
        <v>0</v>
      </c>
    </row>
    <row r="45" spans="1:26" x14ac:dyDescent="0.25">
      <c r="A45" s="161" t="s">
        <v>1342</v>
      </c>
      <c r="B45" s="162" t="s">
        <v>2359</v>
      </c>
      <c r="C45" s="161" t="s">
        <v>197</v>
      </c>
      <c r="D45" s="161">
        <v>212</v>
      </c>
      <c r="E45" s="161" t="s">
        <v>240</v>
      </c>
      <c r="F45" s="161" t="s">
        <v>240</v>
      </c>
      <c r="G45" s="161" t="s">
        <v>81</v>
      </c>
      <c r="H45" s="161" t="s">
        <v>81</v>
      </c>
      <c r="I45" s="161" t="s">
        <v>197</v>
      </c>
      <c r="J45" s="161">
        <v>242</v>
      </c>
      <c r="K45" s="161">
        <v>0</v>
      </c>
      <c r="L45" s="161">
        <v>61.8</v>
      </c>
      <c r="M45" s="161">
        <v>0</v>
      </c>
      <c r="N45" s="161">
        <v>1200</v>
      </c>
      <c r="O45" s="161">
        <v>20355</v>
      </c>
      <c r="P45" s="161">
        <v>14955.599999999999</v>
      </c>
      <c r="Q45" s="161">
        <v>1.5062638172439204</v>
      </c>
      <c r="R45" s="161">
        <v>0</v>
      </c>
      <c r="S45" s="161">
        <v>37080</v>
      </c>
      <c r="T45" s="161">
        <v>0</v>
      </c>
      <c r="U45" s="161">
        <v>1257939</v>
      </c>
      <c r="V45" s="161" t="s">
        <v>205</v>
      </c>
      <c r="W45" s="161">
        <v>1</v>
      </c>
      <c r="X45" s="161" t="s">
        <v>172</v>
      </c>
      <c r="Y45" s="161">
        <v>7</v>
      </c>
      <c r="Z45" s="161">
        <v>0</v>
      </c>
    </row>
    <row r="46" spans="1:26" x14ac:dyDescent="0.25">
      <c r="A46" s="161" t="s">
        <v>1294</v>
      </c>
      <c r="B46" s="162" t="s">
        <v>2360</v>
      </c>
      <c r="C46" s="161" t="s">
        <v>197</v>
      </c>
      <c r="D46" s="161">
        <v>212</v>
      </c>
      <c r="E46" s="161" t="s">
        <v>240</v>
      </c>
      <c r="F46" s="161" t="s">
        <v>240</v>
      </c>
      <c r="G46" s="161" t="s">
        <v>81</v>
      </c>
      <c r="H46" s="161" t="s">
        <v>81</v>
      </c>
      <c r="I46" s="161" t="s">
        <v>197</v>
      </c>
      <c r="J46" s="161">
        <v>32</v>
      </c>
      <c r="K46" s="161">
        <v>0</v>
      </c>
      <c r="L46" s="161">
        <v>589.63</v>
      </c>
      <c r="M46" s="161">
        <v>0</v>
      </c>
      <c r="N46" s="161">
        <v>0</v>
      </c>
      <c r="O46" s="161">
        <v>413</v>
      </c>
      <c r="P46" s="161">
        <v>18868.16</v>
      </c>
      <c r="Q46" s="161">
        <v>7.0702179176755449</v>
      </c>
      <c r="R46" s="161">
        <v>0</v>
      </c>
      <c r="S46" s="161">
        <v>0</v>
      </c>
      <c r="T46" s="161">
        <v>0</v>
      </c>
      <c r="U46" s="161">
        <v>243517.19</v>
      </c>
      <c r="V46" s="161" t="s">
        <v>205</v>
      </c>
      <c r="W46" s="161">
        <v>1</v>
      </c>
      <c r="X46" s="161" t="s">
        <v>172</v>
      </c>
      <c r="Y46" s="161">
        <v>7</v>
      </c>
      <c r="Z46" s="161">
        <v>123.67691178082184</v>
      </c>
    </row>
    <row r="47" spans="1:26" x14ac:dyDescent="0.25">
      <c r="A47" s="161" t="s">
        <v>1290</v>
      </c>
      <c r="B47" s="161" t="s">
        <v>2332</v>
      </c>
      <c r="C47" s="161" t="s">
        <v>197</v>
      </c>
      <c r="D47" s="161">
        <v>212</v>
      </c>
      <c r="E47" s="161" t="s">
        <v>240</v>
      </c>
      <c r="F47" s="161" t="s">
        <v>240</v>
      </c>
      <c r="G47" s="161" t="s">
        <v>81</v>
      </c>
      <c r="H47" s="161" t="s">
        <v>81</v>
      </c>
      <c r="I47" s="161" t="s">
        <v>197</v>
      </c>
      <c r="J47" s="161">
        <v>14</v>
      </c>
      <c r="K47" s="161">
        <v>1</v>
      </c>
      <c r="L47" s="161">
        <v>791.99</v>
      </c>
      <c r="M47" s="161">
        <v>0</v>
      </c>
      <c r="N47" s="161">
        <v>0</v>
      </c>
      <c r="O47" s="161">
        <v>362</v>
      </c>
      <c r="P47" s="161">
        <v>11087.86</v>
      </c>
      <c r="Q47" s="161">
        <v>111.91988950276243</v>
      </c>
      <c r="R47" s="161">
        <v>0</v>
      </c>
      <c r="S47" s="161">
        <v>0</v>
      </c>
      <c r="T47" s="161">
        <v>791.99</v>
      </c>
      <c r="U47" s="161">
        <v>286700.38</v>
      </c>
      <c r="V47" s="161" t="s">
        <v>176</v>
      </c>
      <c r="W47" s="161">
        <v>1</v>
      </c>
      <c r="X47" s="161" t="s">
        <v>172</v>
      </c>
      <c r="Y47" s="161">
        <v>7</v>
      </c>
      <c r="Z47" s="161">
        <v>6860.285993720845</v>
      </c>
    </row>
    <row r="48" spans="1:26" x14ac:dyDescent="0.25">
      <c r="A48" s="161" t="s">
        <v>1288</v>
      </c>
      <c r="B48" s="161" t="s">
        <v>2333</v>
      </c>
      <c r="C48" s="161" t="s">
        <v>197</v>
      </c>
      <c r="D48" s="161">
        <v>212</v>
      </c>
      <c r="E48" s="161" t="s">
        <v>240</v>
      </c>
      <c r="F48" s="161" t="s">
        <v>240</v>
      </c>
      <c r="G48" s="161" t="s">
        <v>81</v>
      </c>
      <c r="H48" s="161" t="s">
        <v>81</v>
      </c>
      <c r="I48" s="161" t="s">
        <v>197</v>
      </c>
      <c r="J48" s="161">
        <v>111</v>
      </c>
      <c r="K48" s="161">
        <v>12</v>
      </c>
      <c r="L48" s="161">
        <v>574.23</v>
      </c>
      <c r="M48" s="161">
        <v>0</v>
      </c>
      <c r="N48" s="161">
        <v>45</v>
      </c>
      <c r="O48" s="161">
        <v>2293</v>
      </c>
      <c r="P48" s="161">
        <v>63739.53</v>
      </c>
      <c r="Q48" s="161">
        <v>2.8652420409943304</v>
      </c>
      <c r="R48" s="161">
        <v>0</v>
      </c>
      <c r="S48" s="161">
        <v>12920.175000000001</v>
      </c>
      <c r="T48" s="161">
        <v>6890.76</v>
      </c>
      <c r="U48" s="161">
        <v>1316709.3900000001</v>
      </c>
      <c r="V48" s="161" t="s">
        <v>205</v>
      </c>
      <c r="W48" s="161">
        <v>1</v>
      </c>
      <c r="X48" s="161" t="s">
        <v>172</v>
      </c>
      <c r="Y48" s="161">
        <v>7</v>
      </c>
      <c r="Z48" s="161">
        <v>0</v>
      </c>
    </row>
    <row r="49" spans="1:26" x14ac:dyDescent="0.25">
      <c r="A49" s="161" t="s">
        <v>1281</v>
      </c>
      <c r="B49" s="162" t="s">
        <v>1273</v>
      </c>
      <c r="C49" s="161" t="s">
        <v>197</v>
      </c>
      <c r="D49" s="161">
        <v>202</v>
      </c>
      <c r="E49" s="161" t="s">
        <v>240</v>
      </c>
      <c r="F49" s="161" t="s">
        <v>240</v>
      </c>
      <c r="G49" s="161" t="s">
        <v>81</v>
      </c>
      <c r="H49" s="161" t="s">
        <v>81</v>
      </c>
      <c r="I49" s="161" t="s">
        <v>197</v>
      </c>
      <c r="J49" s="161">
        <v>18</v>
      </c>
      <c r="K49" s="161">
        <v>0</v>
      </c>
      <c r="L49" s="161">
        <v>482.36</v>
      </c>
      <c r="M49" s="161">
        <v>0</v>
      </c>
      <c r="N49" s="161">
        <v>30</v>
      </c>
      <c r="O49" s="161">
        <v>738</v>
      </c>
      <c r="P49" s="161">
        <v>8682.48</v>
      </c>
      <c r="Q49" s="161">
        <v>3.462059620596206</v>
      </c>
      <c r="R49" s="161">
        <v>0</v>
      </c>
      <c r="S49" s="161">
        <v>7235.4000000000005</v>
      </c>
      <c r="T49" s="161">
        <v>0</v>
      </c>
      <c r="U49" s="161">
        <v>355981.68</v>
      </c>
      <c r="V49" s="161" t="s">
        <v>205</v>
      </c>
      <c r="W49" s="161">
        <v>1</v>
      </c>
      <c r="X49" s="161" t="s">
        <v>172</v>
      </c>
      <c r="Y49" s="161">
        <v>7</v>
      </c>
      <c r="Z49" s="161">
        <v>0</v>
      </c>
    </row>
    <row r="50" spans="1:26" x14ac:dyDescent="0.25">
      <c r="A50" s="161" t="s">
        <v>1277</v>
      </c>
      <c r="B50" s="162" t="s">
        <v>1278</v>
      </c>
      <c r="C50" s="161" t="s">
        <v>197</v>
      </c>
      <c r="D50" s="161">
        <v>202</v>
      </c>
      <c r="E50" s="161" t="s">
        <v>240</v>
      </c>
      <c r="F50" s="161" t="s">
        <v>240</v>
      </c>
      <c r="G50" s="161" t="s">
        <v>81</v>
      </c>
      <c r="H50" s="161" t="s">
        <v>81</v>
      </c>
      <c r="I50" s="161" t="s">
        <v>197</v>
      </c>
      <c r="J50" s="161">
        <v>18</v>
      </c>
      <c r="K50" s="161">
        <v>0</v>
      </c>
      <c r="L50" s="161">
        <v>1068.08</v>
      </c>
      <c r="M50" s="161">
        <v>0</v>
      </c>
      <c r="N50" s="161">
        <v>15</v>
      </c>
      <c r="O50" s="161">
        <v>991</v>
      </c>
      <c r="P50" s="161">
        <v>19225.439999999999</v>
      </c>
      <c r="Q50" s="161">
        <v>4.4197780020181634</v>
      </c>
      <c r="R50" s="161">
        <v>0</v>
      </c>
      <c r="S50" s="161">
        <v>8010.5999999999995</v>
      </c>
      <c r="T50" s="161">
        <v>0</v>
      </c>
      <c r="U50" s="161">
        <v>1058467.28</v>
      </c>
      <c r="V50" s="161" t="s">
        <v>205</v>
      </c>
      <c r="W50" s="161">
        <v>1</v>
      </c>
      <c r="X50" s="161" t="s">
        <v>172</v>
      </c>
      <c r="Y50" s="161">
        <v>7</v>
      </c>
      <c r="Z50" s="161">
        <v>0</v>
      </c>
    </row>
    <row r="51" spans="1:26" x14ac:dyDescent="0.25">
      <c r="A51" s="161" t="s">
        <v>1263</v>
      </c>
      <c r="B51" s="162" t="s">
        <v>900</v>
      </c>
      <c r="C51" s="161" t="s">
        <v>197</v>
      </c>
      <c r="D51" s="161">
        <v>202</v>
      </c>
      <c r="E51" s="161" t="s">
        <v>240</v>
      </c>
      <c r="F51" s="161" t="s">
        <v>240</v>
      </c>
      <c r="G51" s="161" t="s">
        <v>81</v>
      </c>
      <c r="H51" s="161" t="s">
        <v>81</v>
      </c>
      <c r="I51" s="161" t="s">
        <v>197</v>
      </c>
      <c r="J51" s="161">
        <v>100</v>
      </c>
      <c r="K51" s="161">
        <v>0</v>
      </c>
      <c r="L51" s="161">
        <v>125.72</v>
      </c>
      <c r="M51" s="161">
        <v>0</v>
      </c>
      <c r="N51" s="161">
        <v>90</v>
      </c>
      <c r="O51" s="161">
        <v>3602</v>
      </c>
      <c r="P51" s="161">
        <v>12572</v>
      </c>
      <c r="Q51" s="161">
        <v>5.0666296501943364</v>
      </c>
      <c r="R51" s="161">
        <v>0</v>
      </c>
      <c r="S51" s="161">
        <v>5657.4</v>
      </c>
      <c r="T51" s="161">
        <v>0</v>
      </c>
      <c r="U51" s="161">
        <v>452843.44</v>
      </c>
      <c r="V51" s="161" t="s">
        <v>205</v>
      </c>
      <c r="W51" s="161">
        <v>1</v>
      </c>
      <c r="X51" s="161" t="s">
        <v>172</v>
      </c>
      <c r="Y51" s="161">
        <v>7</v>
      </c>
      <c r="Z51" s="161">
        <v>0</v>
      </c>
    </row>
    <row r="52" spans="1:26" x14ac:dyDescent="0.25">
      <c r="A52" s="161" t="s">
        <v>1251</v>
      </c>
      <c r="B52" s="162" t="s">
        <v>569</v>
      </c>
      <c r="C52" s="161" t="s">
        <v>197</v>
      </c>
      <c r="D52" s="161">
        <v>212</v>
      </c>
      <c r="E52" s="161" t="s">
        <v>240</v>
      </c>
      <c r="F52" s="161" t="s">
        <v>240</v>
      </c>
      <c r="G52" s="161" t="s">
        <v>81</v>
      </c>
      <c r="H52" s="161" t="s">
        <v>81</v>
      </c>
      <c r="I52" s="161" t="s">
        <v>197</v>
      </c>
      <c r="J52" s="161">
        <v>155</v>
      </c>
      <c r="K52" s="161">
        <v>0</v>
      </c>
      <c r="L52" s="161">
        <v>53.48</v>
      </c>
      <c r="M52" s="161">
        <v>0</v>
      </c>
      <c r="N52" s="161">
        <v>150</v>
      </c>
      <c r="O52" s="161">
        <v>5762</v>
      </c>
      <c r="P52" s="161">
        <v>8289.4</v>
      </c>
      <c r="Q52" s="161">
        <v>0.12669212079139189</v>
      </c>
      <c r="R52" s="161">
        <v>0</v>
      </c>
      <c r="S52" s="161">
        <v>4010.9999999999995</v>
      </c>
      <c r="T52" s="161">
        <v>0</v>
      </c>
      <c r="U52" s="161">
        <v>308151.76</v>
      </c>
      <c r="V52" s="161" t="s">
        <v>205</v>
      </c>
      <c r="W52" s="161">
        <v>1</v>
      </c>
      <c r="X52" s="161" t="s">
        <v>172</v>
      </c>
      <c r="Y52" s="161">
        <v>7</v>
      </c>
      <c r="Z52" s="161">
        <v>0</v>
      </c>
    </row>
    <row r="53" spans="1:26" x14ac:dyDescent="0.25">
      <c r="A53" s="161" t="s">
        <v>1216</v>
      </c>
      <c r="B53" s="161" t="s">
        <v>2334</v>
      </c>
      <c r="C53" s="161" t="s">
        <v>197</v>
      </c>
      <c r="D53" s="161">
        <v>212</v>
      </c>
      <c r="E53" s="161" t="s">
        <v>240</v>
      </c>
      <c r="F53" s="161" t="s">
        <v>240</v>
      </c>
      <c r="G53" s="161" t="s">
        <v>81</v>
      </c>
      <c r="H53" s="161" t="s">
        <v>81</v>
      </c>
      <c r="I53" s="161" t="s">
        <v>197</v>
      </c>
      <c r="J53" s="161">
        <v>757</v>
      </c>
      <c r="K53" s="161">
        <v>0</v>
      </c>
      <c r="L53" s="161">
        <v>139.72999999999999</v>
      </c>
      <c r="M53" s="161">
        <v>0</v>
      </c>
      <c r="N53" s="161">
        <v>270</v>
      </c>
      <c r="O53" s="161">
        <v>43827</v>
      </c>
      <c r="P53" s="161">
        <v>105775.60999999999</v>
      </c>
      <c r="Q53" s="161">
        <v>1.4241221165035254</v>
      </c>
      <c r="R53" s="161">
        <v>0</v>
      </c>
      <c r="S53" s="161">
        <v>18863.55</v>
      </c>
      <c r="T53" s="161">
        <v>0</v>
      </c>
      <c r="U53" s="161">
        <v>6123946.71</v>
      </c>
      <c r="V53" s="161" t="s">
        <v>205</v>
      </c>
      <c r="W53" s="161">
        <v>1</v>
      </c>
      <c r="X53" s="161" t="s">
        <v>172</v>
      </c>
      <c r="Y53" s="161">
        <v>7</v>
      </c>
      <c r="Z53" s="161">
        <v>0</v>
      </c>
    </row>
    <row r="54" spans="1:26" x14ac:dyDescent="0.25">
      <c r="A54" s="161" t="s">
        <v>1214</v>
      </c>
      <c r="B54" s="161" t="s">
        <v>2335</v>
      </c>
      <c r="C54" s="161" t="s">
        <v>197</v>
      </c>
      <c r="D54" s="161">
        <v>212</v>
      </c>
      <c r="E54" s="161" t="s">
        <v>240</v>
      </c>
      <c r="F54" s="161" t="s">
        <v>240</v>
      </c>
      <c r="G54" s="161" t="s">
        <v>81</v>
      </c>
      <c r="H54" s="161" t="s">
        <v>81</v>
      </c>
      <c r="I54" s="161" t="s">
        <v>197</v>
      </c>
      <c r="J54" s="161">
        <v>171</v>
      </c>
      <c r="K54" s="161">
        <v>0</v>
      </c>
      <c r="L54" s="161">
        <v>80.489999999999995</v>
      </c>
      <c r="M54" s="161">
        <v>0</v>
      </c>
      <c r="N54" s="161">
        <v>378</v>
      </c>
      <c r="O54" s="161">
        <v>17687</v>
      </c>
      <c r="P54" s="161">
        <v>13763.789999999999</v>
      </c>
      <c r="Q54" s="161">
        <v>0.74291852773223277</v>
      </c>
      <c r="R54" s="161">
        <v>0</v>
      </c>
      <c r="S54" s="161">
        <v>15212.609999999999</v>
      </c>
      <c r="T54" s="161">
        <v>0</v>
      </c>
      <c r="U54" s="161">
        <v>1423626.63</v>
      </c>
      <c r="V54" s="161" t="s">
        <v>205</v>
      </c>
      <c r="W54" s="161">
        <v>1</v>
      </c>
      <c r="X54" s="161" t="s">
        <v>172</v>
      </c>
      <c r="Y54" s="161">
        <v>7</v>
      </c>
      <c r="Z54" s="161">
        <v>0</v>
      </c>
    </row>
    <row r="55" spans="1:26" x14ac:dyDescent="0.25">
      <c r="A55" s="161" t="s">
        <v>1210</v>
      </c>
      <c r="B55" s="161" t="s">
        <v>2336</v>
      </c>
      <c r="C55" s="161" t="s">
        <v>197</v>
      </c>
      <c r="D55" s="161">
        <v>212</v>
      </c>
      <c r="E55" s="161" t="s">
        <v>240</v>
      </c>
      <c r="F55" s="161" t="s">
        <v>240</v>
      </c>
      <c r="G55" s="161" t="s">
        <v>81</v>
      </c>
      <c r="H55" s="161" t="s">
        <v>81</v>
      </c>
      <c r="I55" s="161" t="s">
        <v>197</v>
      </c>
      <c r="J55" s="161">
        <v>45</v>
      </c>
      <c r="K55" s="161">
        <v>0</v>
      </c>
      <c r="L55" s="161">
        <v>360.97</v>
      </c>
      <c r="M55" s="161">
        <v>0</v>
      </c>
      <c r="N55" s="161">
        <v>144</v>
      </c>
      <c r="O55" s="161">
        <v>5477</v>
      </c>
      <c r="P55" s="161">
        <v>16243.650000000001</v>
      </c>
      <c r="Q55" s="161">
        <v>11.595764104436734</v>
      </c>
      <c r="R55" s="161">
        <v>0</v>
      </c>
      <c r="S55" s="161">
        <v>25989.840000000004</v>
      </c>
      <c r="T55" s="161">
        <v>0</v>
      </c>
      <c r="U55" s="161">
        <v>1977032.6900000002</v>
      </c>
      <c r="V55" s="161" t="s">
        <v>205</v>
      </c>
      <c r="W55" s="161">
        <v>1</v>
      </c>
      <c r="X55" s="161" t="s">
        <v>172</v>
      </c>
      <c r="Y55" s="161">
        <v>7</v>
      </c>
      <c r="Z55" s="161">
        <v>4248.9920223429372</v>
      </c>
    </row>
    <row r="56" spans="1:26" x14ac:dyDescent="0.25">
      <c r="A56" s="161" t="s">
        <v>1208</v>
      </c>
      <c r="B56" s="161" t="s">
        <v>2337</v>
      </c>
      <c r="C56" s="161" t="s">
        <v>197</v>
      </c>
      <c r="D56" s="161">
        <v>212</v>
      </c>
      <c r="E56" s="161" t="s">
        <v>240</v>
      </c>
      <c r="F56" s="161" t="s">
        <v>240</v>
      </c>
      <c r="G56" s="161" t="s">
        <v>81</v>
      </c>
      <c r="H56" s="161" t="s">
        <v>81</v>
      </c>
      <c r="I56" s="161" t="s">
        <v>197</v>
      </c>
      <c r="J56" s="161">
        <v>174</v>
      </c>
      <c r="K56" s="161">
        <v>0</v>
      </c>
      <c r="L56" s="161">
        <v>273.69</v>
      </c>
      <c r="M56" s="161">
        <v>0</v>
      </c>
      <c r="N56" s="161">
        <v>120</v>
      </c>
      <c r="O56" s="161">
        <v>5348</v>
      </c>
      <c r="P56" s="161">
        <v>47622.06</v>
      </c>
      <c r="Q56" s="161">
        <v>8.1217277486910984</v>
      </c>
      <c r="R56" s="161">
        <v>0</v>
      </c>
      <c r="S56" s="161">
        <v>16421.400000000001</v>
      </c>
      <c r="T56" s="161">
        <v>0</v>
      </c>
      <c r="U56" s="161">
        <v>1463694.1199999999</v>
      </c>
      <c r="V56" s="161" t="s">
        <v>205</v>
      </c>
      <c r="W56" s="161">
        <v>1</v>
      </c>
      <c r="X56" s="161" t="s">
        <v>172</v>
      </c>
      <c r="Y56" s="161">
        <v>7</v>
      </c>
      <c r="Z56" s="161">
        <v>4341.0136304915368</v>
      </c>
    </row>
    <row r="57" spans="1:26" x14ac:dyDescent="0.25">
      <c r="A57" s="161" t="s">
        <v>1206</v>
      </c>
      <c r="B57" s="161" t="s">
        <v>2338</v>
      </c>
      <c r="C57" s="161" t="s">
        <v>197</v>
      </c>
      <c r="D57" s="161">
        <v>212</v>
      </c>
      <c r="E57" s="161" t="s">
        <v>240</v>
      </c>
      <c r="F57" s="161" t="s">
        <v>240</v>
      </c>
      <c r="G57" s="161" t="s">
        <v>81</v>
      </c>
      <c r="H57" s="161" t="s">
        <v>81</v>
      </c>
      <c r="I57" s="161" t="s">
        <v>197</v>
      </c>
      <c r="J57" s="161">
        <v>119</v>
      </c>
      <c r="K57" s="161">
        <v>0</v>
      </c>
      <c r="L57" s="161">
        <v>165.67</v>
      </c>
      <c r="M57" s="161">
        <v>0</v>
      </c>
      <c r="N57" s="161">
        <v>192</v>
      </c>
      <c r="O57" s="161">
        <v>10460</v>
      </c>
      <c r="P57" s="161">
        <v>19714.73</v>
      </c>
      <c r="Q57" s="161">
        <v>6.9789674952198857E-2</v>
      </c>
      <c r="R57" s="161">
        <v>0</v>
      </c>
      <c r="S57" s="161">
        <v>15904.32</v>
      </c>
      <c r="T57" s="161">
        <v>0</v>
      </c>
      <c r="U57" s="161">
        <v>1732908.2</v>
      </c>
      <c r="V57" s="161" t="s">
        <v>205</v>
      </c>
      <c r="W57" s="161">
        <v>1</v>
      </c>
      <c r="X57" s="161" t="s">
        <v>172</v>
      </c>
      <c r="Y57" s="161">
        <v>7</v>
      </c>
      <c r="Z57" s="161">
        <v>0</v>
      </c>
    </row>
    <row r="58" spans="1:26" x14ac:dyDescent="0.25">
      <c r="A58" s="161" t="s">
        <v>1190</v>
      </c>
      <c r="B58" s="161" t="s">
        <v>976</v>
      </c>
      <c r="C58" s="161" t="s">
        <v>243</v>
      </c>
      <c r="D58" s="161">
        <v>202</v>
      </c>
      <c r="E58" s="161" t="s">
        <v>240</v>
      </c>
      <c r="F58" s="161" t="s">
        <v>240</v>
      </c>
      <c r="G58" s="161" t="s">
        <v>243</v>
      </c>
      <c r="H58" s="161" t="s">
        <v>243</v>
      </c>
      <c r="I58" s="161">
        <v>2600</v>
      </c>
      <c r="J58" s="161">
        <v>191</v>
      </c>
      <c r="K58" s="161">
        <v>34</v>
      </c>
      <c r="L58" s="161">
        <v>260.99</v>
      </c>
      <c r="M58" s="161">
        <v>0</v>
      </c>
      <c r="N58" s="161">
        <v>30</v>
      </c>
      <c r="O58" s="161">
        <v>3479</v>
      </c>
      <c r="P58" s="161">
        <v>49849.090000000004</v>
      </c>
      <c r="Q58" s="161">
        <v>30.949985628054037</v>
      </c>
      <c r="R58" s="161">
        <v>0</v>
      </c>
      <c r="S58" s="161">
        <v>3914.8500000000004</v>
      </c>
      <c r="T58" s="161">
        <v>8873.66</v>
      </c>
      <c r="U58" s="161">
        <v>907984.21000000008</v>
      </c>
      <c r="V58" s="161" t="s">
        <v>175</v>
      </c>
      <c r="W58" s="161">
        <v>1</v>
      </c>
      <c r="X58" s="161" t="s">
        <v>172</v>
      </c>
      <c r="Y58" s="161">
        <v>7</v>
      </c>
      <c r="Z58" s="161">
        <v>25459.271686155564</v>
      </c>
    </row>
    <row r="59" spans="1:26" x14ac:dyDescent="0.25">
      <c r="A59" s="161" t="s">
        <v>1188</v>
      </c>
      <c r="B59" s="161" t="s">
        <v>2339</v>
      </c>
      <c r="C59" s="161" t="s">
        <v>197</v>
      </c>
      <c r="D59" s="161">
        <v>202</v>
      </c>
      <c r="E59" s="161" t="s">
        <v>240</v>
      </c>
      <c r="F59" s="161" t="s">
        <v>240</v>
      </c>
      <c r="G59" s="161" t="s">
        <v>81</v>
      </c>
      <c r="H59" s="161" t="s">
        <v>81</v>
      </c>
      <c r="I59" s="161" t="s">
        <v>197</v>
      </c>
      <c r="J59" s="161">
        <v>295</v>
      </c>
      <c r="K59" s="161">
        <v>0</v>
      </c>
      <c r="L59" s="161">
        <v>86.12</v>
      </c>
      <c r="M59" s="161">
        <v>0</v>
      </c>
      <c r="N59" s="161">
        <v>50</v>
      </c>
      <c r="O59" s="161">
        <v>4251</v>
      </c>
      <c r="P59" s="161">
        <v>25405.4</v>
      </c>
      <c r="Q59" s="161">
        <v>8.5862150082333569E-2</v>
      </c>
      <c r="R59" s="161">
        <v>0</v>
      </c>
      <c r="S59" s="161">
        <v>2153</v>
      </c>
      <c r="T59" s="161">
        <v>0</v>
      </c>
      <c r="U59" s="161">
        <v>366096.12</v>
      </c>
      <c r="V59" s="161" t="s">
        <v>205</v>
      </c>
      <c r="W59" s="161">
        <v>1</v>
      </c>
      <c r="X59" s="161" t="s">
        <v>172</v>
      </c>
      <c r="Y59" s="161">
        <v>7</v>
      </c>
      <c r="Z59" s="161">
        <v>0</v>
      </c>
    </row>
    <row r="60" spans="1:26" x14ac:dyDescent="0.25">
      <c r="A60" s="161" t="s">
        <v>1164</v>
      </c>
      <c r="B60" s="162" t="s">
        <v>2361</v>
      </c>
      <c r="C60" s="161" t="s">
        <v>197</v>
      </c>
      <c r="D60" s="161">
        <v>202</v>
      </c>
      <c r="E60" s="161" t="s">
        <v>240</v>
      </c>
      <c r="F60" s="161" t="s">
        <v>240</v>
      </c>
      <c r="G60" s="161" t="s">
        <v>81</v>
      </c>
      <c r="H60" s="161" t="s">
        <v>81</v>
      </c>
      <c r="I60" s="161" t="s">
        <v>197</v>
      </c>
      <c r="J60" s="161">
        <v>101</v>
      </c>
      <c r="K60" s="161">
        <v>0</v>
      </c>
      <c r="L60" s="161">
        <v>142.53</v>
      </c>
      <c r="M60" s="161">
        <v>0</v>
      </c>
      <c r="N60" s="161">
        <v>90</v>
      </c>
      <c r="O60" s="161">
        <v>7312</v>
      </c>
      <c r="P60" s="161">
        <v>14395.53</v>
      </c>
      <c r="Q60" s="161">
        <v>0.59901531728665203</v>
      </c>
      <c r="R60" s="161">
        <v>0</v>
      </c>
      <c r="S60" s="161">
        <v>6413.85</v>
      </c>
      <c r="T60" s="161">
        <v>0</v>
      </c>
      <c r="U60" s="161">
        <v>1042179.36</v>
      </c>
      <c r="V60" s="161" t="s">
        <v>205</v>
      </c>
      <c r="W60" s="161">
        <v>1</v>
      </c>
      <c r="X60" s="161" t="s">
        <v>172</v>
      </c>
      <c r="Y60" s="161">
        <v>7</v>
      </c>
      <c r="Z60" s="161">
        <v>0</v>
      </c>
    </row>
    <row r="61" spans="1:26" x14ac:dyDescent="0.25">
      <c r="A61" s="161" t="s">
        <v>1102</v>
      </c>
      <c r="B61" s="162" t="s">
        <v>2362</v>
      </c>
      <c r="C61" s="161" t="s">
        <v>197</v>
      </c>
      <c r="D61" s="161">
        <v>202</v>
      </c>
      <c r="E61" s="161" t="s">
        <v>240</v>
      </c>
      <c r="F61" s="161" t="s">
        <v>240</v>
      </c>
      <c r="G61" s="161" t="s">
        <v>81</v>
      </c>
      <c r="H61" s="161" t="s">
        <v>81</v>
      </c>
      <c r="I61" s="161" t="s">
        <v>197</v>
      </c>
      <c r="J61" s="161">
        <v>1889</v>
      </c>
      <c r="K61" s="161">
        <v>0</v>
      </c>
      <c r="L61" s="161">
        <v>27.17</v>
      </c>
      <c r="M61" s="161">
        <v>0</v>
      </c>
      <c r="N61" s="161">
        <v>1200</v>
      </c>
      <c r="O61" s="161">
        <v>12578</v>
      </c>
      <c r="P61" s="161">
        <v>51324.130000000005</v>
      </c>
      <c r="Q61" s="161">
        <v>5.1653681030370491</v>
      </c>
      <c r="R61" s="161">
        <v>0</v>
      </c>
      <c r="S61" s="161">
        <v>16302.000000000002</v>
      </c>
      <c r="T61" s="161">
        <v>0</v>
      </c>
      <c r="U61" s="161">
        <v>341744.26</v>
      </c>
      <c r="V61" s="161" t="s">
        <v>205</v>
      </c>
      <c r="W61" s="161">
        <v>1</v>
      </c>
      <c r="X61" s="161" t="s">
        <v>172</v>
      </c>
      <c r="Y61" s="161">
        <v>7</v>
      </c>
      <c r="Z61" s="161">
        <v>0</v>
      </c>
    </row>
    <row r="62" spans="1:26" x14ac:dyDescent="0.25">
      <c r="A62" s="161" t="s">
        <v>947</v>
      </c>
      <c r="B62" s="162" t="s">
        <v>948</v>
      </c>
      <c r="C62" s="161" t="s">
        <v>197</v>
      </c>
      <c r="D62" s="161">
        <v>202</v>
      </c>
      <c r="E62" s="161" t="s">
        <v>240</v>
      </c>
      <c r="F62" s="161" t="s">
        <v>240</v>
      </c>
      <c r="G62" s="161" t="s">
        <v>81</v>
      </c>
      <c r="H62" s="161" t="s">
        <v>81</v>
      </c>
      <c r="I62" s="161" t="s">
        <v>197</v>
      </c>
      <c r="J62" s="161">
        <v>69</v>
      </c>
      <c r="K62" s="161">
        <v>0</v>
      </c>
      <c r="L62" s="161">
        <v>154.66</v>
      </c>
      <c r="M62" s="161">
        <v>0</v>
      </c>
      <c r="N62" s="161">
        <v>20</v>
      </c>
      <c r="O62" s="161">
        <v>1357</v>
      </c>
      <c r="P62" s="161">
        <v>10671.539999999999</v>
      </c>
      <c r="Q62" s="161">
        <v>18.559322033898308</v>
      </c>
      <c r="R62" s="161">
        <v>0</v>
      </c>
      <c r="S62" s="161">
        <v>1546.6</v>
      </c>
      <c r="T62" s="161">
        <v>0</v>
      </c>
      <c r="U62" s="161">
        <v>209873.62</v>
      </c>
      <c r="V62" s="161" t="s">
        <v>177</v>
      </c>
      <c r="W62" s="161">
        <v>1</v>
      </c>
      <c r="X62" s="161" t="s">
        <v>172</v>
      </c>
      <c r="Y62" s="161">
        <v>7</v>
      </c>
      <c r="Z62" s="161">
        <v>4386.7338673972608</v>
      </c>
    </row>
    <row r="63" spans="1:26" x14ac:dyDescent="0.25">
      <c r="A63" s="161" t="s">
        <v>596</v>
      </c>
      <c r="B63" s="161" t="s">
        <v>2340</v>
      </c>
      <c r="C63" s="161" t="s">
        <v>197</v>
      </c>
      <c r="D63" s="161">
        <v>212</v>
      </c>
      <c r="E63" s="161" t="s">
        <v>240</v>
      </c>
      <c r="F63" s="161" t="s">
        <v>240</v>
      </c>
      <c r="G63" s="161" t="s">
        <v>81</v>
      </c>
      <c r="H63" s="161" t="s">
        <v>81</v>
      </c>
      <c r="I63" s="161" t="s">
        <v>197</v>
      </c>
      <c r="J63" s="161">
        <v>111</v>
      </c>
      <c r="K63" s="161">
        <v>0</v>
      </c>
      <c r="L63" s="161">
        <v>189.2</v>
      </c>
      <c r="M63" s="161">
        <v>0</v>
      </c>
      <c r="N63" s="161">
        <v>432</v>
      </c>
      <c r="O63" s="161">
        <v>3868</v>
      </c>
      <c r="P63" s="161">
        <v>21001.199999999997</v>
      </c>
      <c r="Q63" s="161">
        <v>22.836091003102378</v>
      </c>
      <c r="R63" s="161">
        <v>0</v>
      </c>
      <c r="S63" s="161">
        <v>40867.199999999997</v>
      </c>
      <c r="T63" s="161">
        <v>0</v>
      </c>
      <c r="U63" s="161">
        <v>731825.6</v>
      </c>
      <c r="V63" s="161" t="s">
        <v>177</v>
      </c>
      <c r="W63" s="161">
        <v>1</v>
      </c>
      <c r="X63" s="161" t="s">
        <v>172</v>
      </c>
      <c r="Y63" s="161">
        <v>7</v>
      </c>
      <c r="Z63" s="161">
        <v>9612.0112438356155</v>
      </c>
    </row>
    <row r="64" spans="1:26" x14ac:dyDescent="0.25">
      <c r="A64" s="161" t="s">
        <v>537</v>
      </c>
      <c r="B64" s="162" t="s">
        <v>538</v>
      </c>
      <c r="C64" s="161" t="s">
        <v>197</v>
      </c>
      <c r="D64" s="161">
        <v>202</v>
      </c>
      <c r="E64" s="161" t="s">
        <v>240</v>
      </c>
      <c r="F64" s="161" t="s">
        <v>240</v>
      </c>
      <c r="G64" s="161" t="s">
        <v>81</v>
      </c>
      <c r="H64" s="161" t="s">
        <v>81</v>
      </c>
      <c r="I64" s="161" t="s">
        <v>197</v>
      </c>
      <c r="J64" s="161">
        <v>57</v>
      </c>
      <c r="K64" s="161">
        <v>0</v>
      </c>
      <c r="L64" s="161">
        <v>172.43</v>
      </c>
      <c r="M64" s="161">
        <v>0</v>
      </c>
      <c r="N64" s="161">
        <v>50</v>
      </c>
      <c r="O64" s="161">
        <v>2830</v>
      </c>
      <c r="P64" s="161">
        <v>9828.51</v>
      </c>
      <c r="Q64" s="161">
        <v>2.0636042402826855</v>
      </c>
      <c r="R64" s="161">
        <v>0</v>
      </c>
      <c r="S64" s="161">
        <v>4310.75</v>
      </c>
      <c r="T64" s="161">
        <v>0</v>
      </c>
      <c r="U64" s="161">
        <v>487976.9</v>
      </c>
      <c r="V64" s="161" t="s">
        <v>205</v>
      </c>
      <c r="W64" s="161">
        <v>1</v>
      </c>
      <c r="X64" s="161" t="s">
        <v>172</v>
      </c>
      <c r="Y64" s="161">
        <v>7</v>
      </c>
      <c r="Z64" s="161">
        <v>0</v>
      </c>
    </row>
    <row r="65" spans="1:26" x14ac:dyDescent="0.25">
      <c r="A65" s="161" t="s">
        <v>458</v>
      </c>
      <c r="B65" s="161" t="s">
        <v>273</v>
      </c>
      <c r="C65" s="161" t="s">
        <v>243</v>
      </c>
      <c r="D65" s="161">
        <v>202</v>
      </c>
      <c r="E65" s="161" t="s">
        <v>240</v>
      </c>
      <c r="F65" s="161" t="s">
        <v>240</v>
      </c>
      <c r="G65" s="161" t="s">
        <v>243</v>
      </c>
      <c r="H65" s="161" t="s">
        <v>243</v>
      </c>
      <c r="I65" s="161">
        <v>2600</v>
      </c>
      <c r="J65" s="161">
        <v>245</v>
      </c>
      <c r="K65" s="161">
        <v>360</v>
      </c>
      <c r="L65" s="161">
        <v>57.15</v>
      </c>
      <c r="M65" s="161">
        <v>0</v>
      </c>
      <c r="N65" s="161">
        <v>120</v>
      </c>
      <c r="O65" s="161">
        <v>7655</v>
      </c>
      <c r="P65" s="161">
        <v>14001.75</v>
      </c>
      <c r="Q65" s="161">
        <v>3.6714565643370345</v>
      </c>
      <c r="R65" s="161">
        <v>0</v>
      </c>
      <c r="S65" s="161">
        <v>3429</v>
      </c>
      <c r="T65" s="161">
        <v>20574</v>
      </c>
      <c r="U65" s="161">
        <v>437483.25</v>
      </c>
      <c r="V65" s="161" t="s">
        <v>205</v>
      </c>
      <c r="W65" s="161">
        <v>1</v>
      </c>
      <c r="X65" s="161" t="s">
        <v>172</v>
      </c>
      <c r="Y65" s="161">
        <v>7</v>
      </c>
      <c r="Z65" s="161">
        <v>0</v>
      </c>
    </row>
    <row r="66" spans="1:26" x14ac:dyDescent="0.25">
      <c r="A66" s="161" t="s">
        <v>455</v>
      </c>
      <c r="B66" s="161" t="s">
        <v>456</v>
      </c>
      <c r="C66" s="161" t="s">
        <v>243</v>
      </c>
      <c r="D66" s="161">
        <v>202</v>
      </c>
      <c r="E66" s="161" t="s">
        <v>240</v>
      </c>
      <c r="F66" s="161" t="s">
        <v>240</v>
      </c>
      <c r="G66" s="161" t="s">
        <v>243</v>
      </c>
      <c r="H66" s="161" t="s">
        <v>243</v>
      </c>
      <c r="I66" s="161">
        <v>2600</v>
      </c>
      <c r="J66" s="161">
        <v>1210</v>
      </c>
      <c r="K66" s="161">
        <v>300</v>
      </c>
      <c r="L66" s="161">
        <v>35.47</v>
      </c>
      <c r="M66" s="161">
        <v>0</v>
      </c>
      <c r="N66" s="161">
        <v>300</v>
      </c>
      <c r="O66" s="161">
        <v>15129</v>
      </c>
      <c r="P66" s="161">
        <v>42918.7</v>
      </c>
      <c r="Q66" s="161">
        <v>30.446823980434928</v>
      </c>
      <c r="R66" s="161">
        <v>0</v>
      </c>
      <c r="S66" s="161">
        <v>5320.5</v>
      </c>
      <c r="T66" s="161">
        <v>10641</v>
      </c>
      <c r="U66" s="161">
        <v>536625.63</v>
      </c>
      <c r="V66" s="161" t="s">
        <v>175</v>
      </c>
      <c r="W66" s="161">
        <v>1</v>
      </c>
      <c r="X66" s="161" t="s">
        <v>172</v>
      </c>
      <c r="Y66" s="161">
        <v>7</v>
      </c>
      <c r="Z66" s="161">
        <v>21813.859971417405</v>
      </c>
    </row>
    <row r="67" spans="1:26" x14ac:dyDescent="0.25">
      <c r="A67" s="161" t="s">
        <v>437</v>
      </c>
      <c r="B67" s="161" t="s">
        <v>438</v>
      </c>
      <c r="C67" s="161" t="s">
        <v>243</v>
      </c>
      <c r="D67" s="161">
        <v>202</v>
      </c>
      <c r="E67" s="161" t="s">
        <v>240</v>
      </c>
      <c r="F67" s="161" t="s">
        <v>240</v>
      </c>
      <c r="G67" s="161" t="s">
        <v>243</v>
      </c>
      <c r="H67" s="161" t="s">
        <v>243</v>
      </c>
      <c r="I67" s="161">
        <v>2600</v>
      </c>
      <c r="J67" s="161">
        <v>531</v>
      </c>
      <c r="K67" s="161">
        <v>144</v>
      </c>
      <c r="L67" s="161">
        <v>37.299999999999997</v>
      </c>
      <c r="M67" s="161">
        <v>0</v>
      </c>
      <c r="N67" s="161">
        <v>144</v>
      </c>
      <c r="O67" s="161">
        <v>9128</v>
      </c>
      <c r="P67" s="161">
        <v>19806.3</v>
      </c>
      <c r="Q67" s="161">
        <v>36.228089395267311</v>
      </c>
      <c r="R67" s="161">
        <v>0</v>
      </c>
      <c r="S67" s="161">
        <v>2685.6</v>
      </c>
      <c r="T67" s="161">
        <v>5371.2</v>
      </c>
      <c r="U67" s="161">
        <v>340474.39999999997</v>
      </c>
      <c r="V67" s="161" t="s">
        <v>175</v>
      </c>
      <c r="W67" s="161">
        <v>1</v>
      </c>
      <c r="X67" s="161" t="s">
        <v>172</v>
      </c>
      <c r="Y67" s="161">
        <v>7</v>
      </c>
      <c r="Z67" s="161">
        <v>10546.352539998185</v>
      </c>
    </row>
    <row r="68" spans="1:26" x14ac:dyDescent="0.25">
      <c r="A68" s="161" t="s">
        <v>424</v>
      </c>
      <c r="B68" s="161" t="s">
        <v>423</v>
      </c>
      <c r="C68" s="161" t="s">
        <v>243</v>
      </c>
      <c r="D68" s="161">
        <v>202</v>
      </c>
      <c r="E68" s="161" t="s">
        <v>240</v>
      </c>
      <c r="F68" s="161" t="s">
        <v>240</v>
      </c>
      <c r="G68" s="161" t="s">
        <v>243</v>
      </c>
      <c r="H68" s="161" t="s">
        <v>243</v>
      </c>
      <c r="I68" s="161">
        <v>2600</v>
      </c>
      <c r="J68" s="161">
        <v>315</v>
      </c>
      <c r="K68" s="161">
        <v>360</v>
      </c>
      <c r="L68" s="161">
        <v>28.13</v>
      </c>
      <c r="M68" s="161">
        <v>0</v>
      </c>
      <c r="N68" s="161">
        <v>120</v>
      </c>
      <c r="O68" s="161">
        <v>7608</v>
      </c>
      <c r="P68" s="161">
        <v>8860.9499999999989</v>
      </c>
      <c r="Q68" s="161">
        <v>18.854495268138802</v>
      </c>
      <c r="R68" s="161">
        <v>0</v>
      </c>
      <c r="S68" s="161">
        <v>1687.8</v>
      </c>
      <c r="T68" s="161">
        <v>10126.799999999999</v>
      </c>
      <c r="U68" s="161">
        <v>214013.03999999998</v>
      </c>
      <c r="V68" s="161" t="s">
        <v>177</v>
      </c>
      <c r="W68" s="161">
        <v>1</v>
      </c>
      <c r="X68" s="161" t="s">
        <v>172</v>
      </c>
      <c r="Y68" s="161">
        <v>7</v>
      </c>
      <c r="Z68" s="161">
        <v>3676.9894029279512</v>
      </c>
    </row>
    <row r="69" spans="1:26" x14ac:dyDescent="0.25">
      <c r="A69" s="161" t="s">
        <v>422</v>
      </c>
      <c r="B69" s="161" t="s">
        <v>423</v>
      </c>
      <c r="C69" s="161" t="s">
        <v>243</v>
      </c>
      <c r="D69" s="161">
        <v>202</v>
      </c>
      <c r="E69" s="161" t="s">
        <v>240</v>
      </c>
      <c r="F69" s="161" t="s">
        <v>240</v>
      </c>
      <c r="G69" s="161" t="s">
        <v>243</v>
      </c>
      <c r="H69" s="161" t="s">
        <v>243</v>
      </c>
      <c r="I69" s="161">
        <v>2600</v>
      </c>
      <c r="J69" s="161">
        <v>393</v>
      </c>
      <c r="K69" s="161">
        <v>350</v>
      </c>
      <c r="L69" s="161">
        <v>26.8</v>
      </c>
      <c r="M69" s="161">
        <v>0</v>
      </c>
      <c r="N69" s="161">
        <v>120</v>
      </c>
      <c r="O69" s="161">
        <v>7613</v>
      </c>
      <c r="P69" s="161">
        <v>10532.4</v>
      </c>
      <c r="Q69" s="161">
        <v>38.59516616314199</v>
      </c>
      <c r="R69" s="161">
        <v>0</v>
      </c>
      <c r="S69" s="161">
        <v>1608</v>
      </c>
      <c r="T69" s="161">
        <v>9380</v>
      </c>
      <c r="U69" s="161">
        <v>204028.4</v>
      </c>
      <c r="V69" s="161" t="s">
        <v>175</v>
      </c>
      <c r="W69" s="161">
        <v>1</v>
      </c>
      <c r="X69" s="161" t="s">
        <v>172</v>
      </c>
      <c r="Y69" s="161">
        <v>7</v>
      </c>
      <c r="Z69" s="161">
        <v>5690.6124361643833</v>
      </c>
    </row>
    <row r="70" spans="1:26" x14ac:dyDescent="0.25">
      <c r="A70" s="161" t="s">
        <v>397</v>
      </c>
      <c r="B70" s="162" t="s">
        <v>396</v>
      </c>
      <c r="C70" s="161" t="s">
        <v>197</v>
      </c>
      <c r="D70" s="161">
        <v>202</v>
      </c>
      <c r="E70" s="161" t="s">
        <v>240</v>
      </c>
      <c r="F70" s="161" t="s">
        <v>240</v>
      </c>
      <c r="G70" s="161" t="s">
        <v>81</v>
      </c>
      <c r="H70" s="161" t="s">
        <v>81</v>
      </c>
      <c r="I70" s="161" t="s">
        <v>197</v>
      </c>
      <c r="J70" s="161">
        <v>168</v>
      </c>
      <c r="K70" s="161">
        <v>0</v>
      </c>
      <c r="L70" s="161">
        <v>55.66</v>
      </c>
      <c r="M70" s="161">
        <v>0</v>
      </c>
      <c r="N70" s="161">
        <v>100</v>
      </c>
      <c r="O70" s="161">
        <v>15010</v>
      </c>
      <c r="P70" s="161">
        <v>9350.8799999999992</v>
      </c>
      <c r="Q70" s="161">
        <v>6.1279147235176543</v>
      </c>
      <c r="R70" s="161">
        <v>0</v>
      </c>
      <c r="S70" s="161">
        <v>2783</v>
      </c>
      <c r="T70" s="161">
        <v>0</v>
      </c>
      <c r="U70" s="161">
        <v>835456.6</v>
      </c>
      <c r="V70" s="161" t="s">
        <v>205</v>
      </c>
      <c r="W70" s="161">
        <v>1</v>
      </c>
      <c r="X70" s="161" t="s">
        <v>172</v>
      </c>
      <c r="Y70" s="161">
        <v>7</v>
      </c>
      <c r="Z70" s="161">
        <v>0</v>
      </c>
    </row>
    <row r="71" spans="1:26" x14ac:dyDescent="0.25">
      <c r="A71" s="161" t="s">
        <v>395</v>
      </c>
      <c r="B71" s="162" t="s">
        <v>396</v>
      </c>
      <c r="C71" s="161" t="s">
        <v>197</v>
      </c>
      <c r="D71" s="161">
        <v>202</v>
      </c>
      <c r="E71" s="161" t="s">
        <v>240</v>
      </c>
      <c r="F71" s="161" t="s">
        <v>240</v>
      </c>
      <c r="G71" s="161" t="s">
        <v>81</v>
      </c>
      <c r="H71" s="161" t="s">
        <v>81</v>
      </c>
      <c r="I71" s="161" t="s">
        <v>197</v>
      </c>
      <c r="J71" s="161">
        <v>252</v>
      </c>
      <c r="K71" s="161">
        <v>0</v>
      </c>
      <c r="L71" s="161">
        <v>55.66</v>
      </c>
      <c r="M71" s="161">
        <v>0</v>
      </c>
      <c r="N71" s="161">
        <v>150</v>
      </c>
      <c r="O71" s="161">
        <v>22642</v>
      </c>
      <c r="P71" s="161">
        <v>14026.32</v>
      </c>
      <c r="Q71" s="161">
        <v>1.1445543679886936</v>
      </c>
      <c r="R71" s="161">
        <v>0</v>
      </c>
      <c r="S71" s="161">
        <v>4174.5</v>
      </c>
      <c r="T71" s="161">
        <v>0</v>
      </c>
      <c r="U71" s="161">
        <v>1260253.72</v>
      </c>
      <c r="V71" s="161" t="s">
        <v>205</v>
      </c>
      <c r="W71" s="161">
        <v>1</v>
      </c>
      <c r="X71" s="161" t="s">
        <v>172</v>
      </c>
      <c r="Y71" s="161">
        <v>7</v>
      </c>
      <c r="Z71" s="161">
        <v>0</v>
      </c>
    </row>
    <row r="72" spans="1:26" ht="13.8" thickBot="1" x14ac:dyDescent="0.3">
      <c r="A72" s="163" t="s">
        <v>393</v>
      </c>
      <c r="B72" s="183" t="s">
        <v>394</v>
      </c>
      <c r="C72" s="163" t="s">
        <v>197</v>
      </c>
      <c r="D72" s="163">
        <v>202</v>
      </c>
      <c r="E72" s="163" t="s">
        <v>240</v>
      </c>
      <c r="F72" s="163" t="s">
        <v>240</v>
      </c>
      <c r="G72" s="163" t="s">
        <v>81</v>
      </c>
      <c r="H72" s="163" t="s">
        <v>81</v>
      </c>
      <c r="I72" s="163" t="s">
        <v>197</v>
      </c>
      <c r="J72" s="163">
        <v>71</v>
      </c>
      <c r="K72" s="163">
        <v>0</v>
      </c>
      <c r="L72" s="163">
        <v>157.29</v>
      </c>
      <c r="M72" s="163">
        <v>0</v>
      </c>
      <c r="N72" s="163">
        <v>50</v>
      </c>
      <c r="O72" s="163">
        <v>6647</v>
      </c>
      <c r="P72" s="163">
        <v>11167.59</v>
      </c>
      <c r="Q72" s="163">
        <v>0.82367985557394308</v>
      </c>
      <c r="R72" s="163">
        <v>0</v>
      </c>
      <c r="S72" s="163">
        <v>3932.25</v>
      </c>
      <c r="T72" s="163">
        <v>0</v>
      </c>
      <c r="U72" s="163">
        <v>1045506.63</v>
      </c>
      <c r="V72" s="163" t="s">
        <v>205</v>
      </c>
      <c r="W72" s="163">
        <v>1</v>
      </c>
      <c r="X72" s="163" t="s">
        <v>172</v>
      </c>
      <c r="Y72" s="163">
        <v>7</v>
      </c>
      <c r="Z72" s="163">
        <v>0</v>
      </c>
    </row>
  </sheetData>
  <phoneticPr fontId="12" type="noConversion"/>
  <pageMargins left="0.7" right="0.7" top="0.75" bottom="0.75" header="0.3" footer="0.3"/>
  <headerFooter>
    <oddFooter>&amp;C_x000D_&amp;1#&amp;"Calibri"&amp;6&amp;K626469 Public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42"/>
  <sheetViews>
    <sheetView workbookViewId="0">
      <selection activeCell="C12" sqref="C12"/>
    </sheetView>
  </sheetViews>
  <sheetFormatPr defaultColWidth="11.44140625" defaultRowHeight="13.2" x14ac:dyDescent="0.25"/>
  <cols>
    <col min="1" max="1" width="16.44140625" customWidth="1"/>
    <col min="2" max="2" width="30.44140625" customWidth="1"/>
    <col min="3" max="7" width="20.6640625" customWidth="1"/>
    <col min="8" max="8" width="15.109375" customWidth="1"/>
    <col min="9" max="9" width="14" customWidth="1"/>
  </cols>
  <sheetData>
    <row r="2" spans="1:8" x14ac:dyDescent="0.25">
      <c r="A2" s="7" t="s">
        <v>84</v>
      </c>
      <c r="B2" s="8" t="s">
        <v>2367</v>
      </c>
    </row>
    <row r="3" spans="1:8" x14ac:dyDescent="0.25">
      <c r="A3" s="7" t="s">
        <v>181</v>
      </c>
      <c r="B3" s="8" t="s">
        <v>2367</v>
      </c>
    </row>
    <row r="5" spans="1:8" x14ac:dyDescent="0.25">
      <c r="A5" s="2"/>
      <c r="B5" s="11"/>
      <c r="C5" s="3" t="s">
        <v>170</v>
      </c>
      <c r="D5" s="11"/>
      <c r="E5" s="11"/>
      <c r="F5" s="11"/>
      <c r="G5" s="11"/>
      <c r="H5" s="12"/>
    </row>
    <row r="6" spans="1:8" x14ac:dyDescent="0.25">
      <c r="A6" s="3" t="s">
        <v>171</v>
      </c>
      <c r="B6" s="3" t="s">
        <v>128</v>
      </c>
      <c r="C6" s="2">
        <v>1</v>
      </c>
      <c r="D6" s="14">
        <v>2</v>
      </c>
      <c r="E6" s="14">
        <v>3</v>
      </c>
      <c r="F6" s="14">
        <v>4</v>
      </c>
      <c r="G6" s="14" t="s">
        <v>165</v>
      </c>
      <c r="H6" s="4" t="s">
        <v>2368</v>
      </c>
    </row>
    <row r="7" spans="1:8" x14ac:dyDescent="0.25">
      <c r="A7" s="2" t="s">
        <v>172</v>
      </c>
      <c r="B7" s="2" t="s">
        <v>85</v>
      </c>
      <c r="C7" s="123">
        <v>74</v>
      </c>
      <c r="D7" s="121">
        <v>14</v>
      </c>
      <c r="E7" s="19">
        <v>7</v>
      </c>
      <c r="F7" s="19">
        <v>1</v>
      </c>
      <c r="G7" s="19">
        <v>94</v>
      </c>
      <c r="H7" s="20">
        <v>190</v>
      </c>
    </row>
    <row r="8" spans="1:8" x14ac:dyDescent="0.25">
      <c r="A8" s="16"/>
      <c r="B8" s="5" t="s">
        <v>86</v>
      </c>
      <c r="C8" s="124">
        <v>1845173.4575000003</v>
      </c>
      <c r="D8" s="122">
        <v>168728.74</v>
      </c>
      <c r="E8" s="9">
        <v>76873.69</v>
      </c>
      <c r="F8" s="9">
        <v>16700.800000000003</v>
      </c>
      <c r="G8" s="9">
        <v>5407945.7732000006</v>
      </c>
      <c r="H8" s="23">
        <v>7515422.4607000016</v>
      </c>
    </row>
    <row r="9" spans="1:8" x14ac:dyDescent="0.25">
      <c r="A9" s="16"/>
      <c r="B9" s="5" t="s">
        <v>105</v>
      </c>
      <c r="C9" s="124">
        <v>0</v>
      </c>
      <c r="D9" s="122">
        <v>0</v>
      </c>
      <c r="E9" s="9">
        <v>0</v>
      </c>
      <c r="F9" s="9">
        <v>0</v>
      </c>
      <c r="G9" s="9">
        <v>481075.37999999995</v>
      </c>
      <c r="H9" s="23">
        <v>481075.37999999995</v>
      </c>
    </row>
    <row r="10" spans="1:8" x14ac:dyDescent="0.25">
      <c r="A10" s="16"/>
      <c r="B10" s="5" t="s">
        <v>106</v>
      </c>
      <c r="C10" s="124">
        <v>50439</v>
      </c>
      <c r="D10" s="122">
        <v>18105.3</v>
      </c>
      <c r="E10" s="9">
        <v>234.39999999999998</v>
      </c>
      <c r="F10" s="9">
        <v>0</v>
      </c>
      <c r="G10" s="9">
        <v>13520</v>
      </c>
      <c r="H10" s="23">
        <v>82298.7</v>
      </c>
    </row>
    <row r="11" spans="1:8" x14ac:dyDescent="0.25">
      <c r="A11" s="16"/>
      <c r="B11" s="5" t="s">
        <v>103</v>
      </c>
      <c r="C11" s="124">
        <v>70307697.732500002</v>
      </c>
      <c r="D11" s="122">
        <v>1296939.7400000002</v>
      </c>
      <c r="E11" s="9">
        <v>34270.01</v>
      </c>
      <c r="F11" s="9">
        <v>0</v>
      </c>
      <c r="G11" s="9">
        <v>22414314.570080001</v>
      </c>
      <c r="H11" s="23">
        <v>94053222.052579999</v>
      </c>
    </row>
    <row r="12" spans="1:8" x14ac:dyDescent="0.25">
      <c r="A12" s="16"/>
      <c r="B12" s="5" t="s">
        <v>193</v>
      </c>
      <c r="C12" s="124">
        <v>206178.5777738014</v>
      </c>
      <c r="D12" s="122">
        <v>33027.360211263367</v>
      </c>
      <c r="E12" s="9">
        <v>37840.89227962467</v>
      </c>
      <c r="F12" s="9">
        <v>11022.528000000002</v>
      </c>
      <c r="G12" s="9">
        <v>0</v>
      </c>
      <c r="H12" s="23">
        <v>288069.35826468945</v>
      </c>
    </row>
    <row r="13" spans="1:8" x14ac:dyDescent="0.25">
      <c r="A13" s="2" t="s">
        <v>173</v>
      </c>
      <c r="B13" s="2" t="s">
        <v>85</v>
      </c>
      <c r="C13" s="123">
        <v>64</v>
      </c>
      <c r="D13" s="121">
        <v>225</v>
      </c>
      <c r="E13" s="19">
        <v>78</v>
      </c>
      <c r="F13" s="19">
        <v>7</v>
      </c>
      <c r="G13" s="19">
        <v>193</v>
      </c>
      <c r="H13" s="20">
        <v>567</v>
      </c>
    </row>
    <row r="14" spans="1:8" x14ac:dyDescent="0.25">
      <c r="A14" s="16"/>
      <c r="B14" s="5" t="s">
        <v>86</v>
      </c>
      <c r="C14" s="124">
        <v>229556.01673999988</v>
      </c>
      <c r="D14" s="122">
        <v>554794</v>
      </c>
      <c r="E14" s="9">
        <v>146569.41480000003</v>
      </c>
      <c r="F14" s="9">
        <v>12891.400000000001</v>
      </c>
      <c r="G14" s="9">
        <v>515744.59999999992</v>
      </c>
      <c r="H14" s="23">
        <v>1459555.4315399996</v>
      </c>
    </row>
    <row r="15" spans="1:8" x14ac:dyDescent="0.25">
      <c r="A15" s="16"/>
      <c r="B15" s="5" t="s">
        <v>105</v>
      </c>
      <c r="C15" s="124">
        <v>0</v>
      </c>
      <c r="D15" s="122">
        <v>0</v>
      </c>
      <c r="E15" s="9">
        <v>0</v>
      </c>
      <c r="F15" s="9">
        <v>0</v>
      </c>
      <c r="G15" s="9">
        <v>28125.659999999996</v>
      </c>
      <c r="H15" s="23">
        <v>28125.659999999996</v>
      </c>
    </row>
    <row r="16" spans="1:8" x14ac:dyDescent="0.25">
      <c r="A16" s="16"/>
      <c r="B16" s="5" t="s">
        <v>106</v>
      </c>
      <c r="C16" s="124">
        <v>8416</v>
      </c>
      <c r="D16" s="122">
        <v>61766.590000000004</v>
      </c>
      <c r="E16" s="9">
        <v>13854.18</v>
      </c>
      <c r="F16" s="9">
        <v>911</v>
      </c>
      <c r="G16" s="9">
        <v>0</v>
      </c>
      <c r="H16" s="23">
        <v>84947.76999999999</v>
      </c>
    </row>
    <row r="17" spans="1:8" x14ac:dyDescent="0.25">
      <c r="A17" s="16"/>
      <c r="B17" s="5" t="s">
        <v>103</v>
      </c>
      <c r="C17" s="124">
        <v>31198643.163259994</v>
      </c>
      <c r="D17" s="122">
        <v>11801145.798099991</v>
      </c>
      <c r="E17" s="9">
        <v>353193.45919999998</v>
      </c>
      <c r="F17" s="9">
        <v>0</v>
      </c>
      <c r="G17" s="9">
        <v>4869822.1500000004</v>
      </c>
      <c r="H17" s="23">
        <v>48222804.570560038</v>
      </c>
    </row>
    <row r="18" spans="1:8" x14ac:dyDescent="0.25">
      <c r="A18" s="16"/>
      <c r="B18" s="5" t="s">
        <v>193</v>
      </c>
      <c r="C18" s="124">
        <v>37765.698757576865</v>
      </c>
      <c r="D18" s="122">
        <v>82957.59111105217</v>
      </c>
      <c r="E18" s="9">
        <v>59562.594249506416</v>
      </c>
      <c r="F18" s="9">
        <v>8508.3240000000005</v>
      </c>
      <c r="G18" s="9">
        <v>0</v>
      </c>
      <c r="H18" s="23">
        <v>188794.20811813549</v>
      </c>
    </row>
    <row r="19" spans="1:8" x14ac:dyDescent="0.25">
      <c r="A19" s="2" t="s">
        <v>174</v>
      </c>
      <c r="B19" s="2" t="s">
        <v>85</v>
      </c>
      <c r="C19" s="18">
        <v>23</v>
      </c>
      <c r="D19" s="19">
        <v>178</v>
      </c>
      <c r="E19" s="19">
        <v>368</v>
      </c>
      <c r="F19" s="19">
        <v>25</v>
      </c>
      <c r="G19" s="19">
        <v>535</v>
      </c>
      <c r="H19" s="20">
        <v>1129</v>
      </c>
    </row>
    <row r="20" spans="1:8" x14ac:dyDescent="0.25">
      <c r="A20" s="16"/>
      <c r="B20" s="5" t="s">
        <v>86</v>
      </c>
      <c r="C20" s="21">
        <v>7684.48</v>
      </c>
      <c r="D20" s="9">
        <v>56065.870000000039</v>
      </c>
      <c r="E20" s="9">
        <v>89895.83</v>
      </c>
      <c r="F20" s="9">
        <v>7040.5499999999993</v>
      </c>
      <c r="G20" s="9">
        <v>132581.54999999999</v>
      </c>
      <c r="H20" s="23">
        <v>293268.28000000073</v>
      </c>
    </row>
    <row r="21" spans="1:8" x14ac:dyDescent="0.25">
      <c r="A21" s="16"/>
      <c r="B21" s="5" t="s">
        <v>105</v>
      </c>
      <c r="C21" s="21">
        <v>0</v>
      </c>
      <c r="D21" s="9">
        <v>0</v>
      </c>
      <c r="E21" s="9">
        <v>0</v>
      </c>
      <c r="F21" s="9">
        <v>0</v>
      </c>
      <c r="G21" s="9">
        <v>27673.9</v>
      </c>
      <c r="H21" s="23">
        <v>27673.9</v>
      </c>
    </row>
    <row r="22" spans="1:8" x14ac:dyDescent="0.25">
      <c r="A22" s="16"/>
      <c r="B22" s="5" t="s">
        <v>106</v>
      </c>
      <c r="C22" s="21">
        <v>4140</v>
      </c>
      <c r="D22" s="9">
        <v>5150.0999999999995</v>
      </c>
      <c r="E22" s="9">
        <v>12355.765000000003</v>
      </c>
      <c r="F22" s="9">
        <v>666.25000000000023</v>
      </c>
      <c r="G22" s="9">
        <v>9174</v>
      </c>
      <c r="H22" s="23">
        <v>31486.115000000002</v>
      </c>
    </row>
    <row r="23" spans="1:8" x14ac:dyDescent="0.25">
      <c r="A23" s="16"/>
      <c r="B23" s="5" t="s">
        <v>103</v>
      </c>
      <c r="C23" s="21">
        <v>10206521.615100002</v>
      </c>
      <c r="D23" s="9">
        <v>7360037.1083999984</v>
      </c>
      <c r="E23" s="9">
        <v>1004633.0999999999</v>
      </c>
      <c r="F23" s="9">
        <v>0</v>
      </c>
      <c r="G23" s="9">
        <v>1705710.2199999997</v>
      </c>
      <c r="H23" s="23">
        <v>20276902.04350001</v>
      </c>
    </row>
    <row r="24" spans="1:8" x14ac:dyDescent="0.25">
      <c r="A24" s="16"/>
      <c r="B24" s="5" t="s">
        <v>193</v>
      </c>
      <c r="C24" s="21">
        <v>483.63543283591014</v>
      </c>
      <c r="D24" s="9">
        <v>7845.722295577626</v>
      </c>
      <c r="E24" s="9">
        <v>29272.050685667644</v>
      </c>
      <c r="F24" s="9">
        <v>4646.7630000000008</v>
      </c>
      <c r="G24" s="9">
        <v>0</v>
      </c>
      <c r="H24" s="23">
        <v>42248.17141408116</v>
      </c>
    </row>
    <row r="25" spans="1:8" x14ac:dyDescent="0.25">
      <c r="A25" s="2" t="s">
        <v>82</v>
      </c>
      <c r="B25" s="2" t="s">
        <v>85</v>
      </c>
      <c r="C25" s="18"/>
      <c r="D25" s="19"/>
      <c r="E25" s="19"/>
      <c r="F25" s="19"/>
      <c r="G25" s="19">
        <v>2</v>
      </c>
      <c r="H25" s="20">
        <v>2</v>
      </c>
    </row>
    <row r="26" spans="1:8" x14ac:dyDescent="0.25">
      <c r="A26" s="16"/>
      <c r="B26" s="5" t="s">
        <v>86</v>
      </c>
      <c r="C26" s="21"/>
      <c r="D26" s="9"/>
      <c r="E26" s="9"/>
      <c r="F26" s="9"/>
      <c r="G26" s="9">
        <v>0</v>
      </c>
      <c r="H26" s="23">
        <v>0</v>
      </c>
    </row>
    <row r="27" spans="1:8" x14ac:dyDescent="0.25">
      <c r="A27" s="16"/>
      <c r="B27" s="5" t="s">
        <v>105</v>
      </c>
      <c r="C27" s="21"/>
      <c r="D27" s="9"/>
      <c r="E27" s="9"/>
      <c r="F27" s="9"/>
      <c r="G27" s="9">
        <v>0</v>
      </c>
      <c r="H27" s="23">
        <v>0</v>
      </c>
    </row>
    <row r="28" spans="1:8" x14ac:dyDescent="0.25">
      <c r="A28" s="16"/>
      <c r="B28" s="5" t="s">
        <v>106</v>
      </c>
      <c r="C28" s="21"/>
      <c r="D28" s="9"/>
      <c r="E28" s="9"/>
      <c r="F28" s="9"/>
      <c r="G28" s="9">
        <v>0</v>
      </c>
      <c r="H28" s="23">
        <v>0</v>
      </c>
    </row>
    <row r="29" spans="1:8" x14ac:dyDescent="0.25">
      <c r="A29" s="16"/>
      <c r="B29" s="5" t="s">
        <v>103</v>
      </c>
      <c r="C29" s="21"/>
      <c r="D29" s="9"/>
      <c r="E29" s="9"/>
      <c r="F29" s="9"/>
      <c r="G29" s="9">
        <v>0</v>
      </c>
      <c r="H29" s="23">
        <v>0</v>
      </c>
    </row>
    <row r="30" spans="1:8" x14ac:dyDescent="0.25">
      <c r="A30" s="16"/>
      <c r="B30" s="5" t="s">
        <v>193</v>
      </c>
      <c r="C30" s="21"/>
      <c r="D30" s="9"/>
      <c r="E30" s="9"/>
      <c r="F30" s="9"/>
      <c r="G30" s="9">
        <v>0</v>
      </c>
      <c r="H30" s="23">
        <v>0</v>
      </c>
    </row>
    <row r="31" spans="1:8" x14ac:dyDescent="0.25">
      <c r="A31" s="2" t="s">
        <v>2374</v>
      </c>
      <c r="B31" s="11"/>
      <c r="C31" s="18">
        <v>161</v>
      </c>
      <c r="D31" s="19">
        <v>417</v>
      </c>
      <c r="E31" s="19">
        <v>453</v>
      </c>
      <c r="F31" s="19">
        <v>33</v>
      </c>
      <c r="G31" s="19">
        <v>824</v>
      </c>
      <c r="H31" s="20">
        <v>1888</v>
      </c>
    </row>
    <row r="32" spans="1:8" x14ac:dyDescent="0.25">
      <c r="A32" s="2" t="s">
        <v>2363</v>
      </c>
      <c r="B32" s="11"/>
      <c r="C32" s="18">
        <v>2082413.9542400003</v>
      </c>
      <c r="D32" s="19">
        <v>779588.61000000068</v>
      </c>
      <c r="E32" s="19">
        <v>313338.93480000016</v>
      </c>
      <c r="F32" s="19">
        <v>36632.750000000015</v>
      </c>
      <c r="G32" s="19">
        <v>6056271.9231999973</v>
      </c>
      <c r="H32" s="20">
        <v>9268246.1722400021</v>
      </c>
    </row>
    <row r="33" spans="1:8" x14ac:dyDescent="0.25">
      <c r="A33" s="2" t="s">
        <v>2364</v>
      </c>
      <c r="B33" s="11"/>
      <c r="C33" s="18">
        <v>0</v>
      </c>
      <c r="D33" s="19">
        <v>0</v>
      </c>
      <c r="E33" s="19">
        <v>0</v>
      </c>
      <c r="F33" s="19">
        <v>0</v>
      </c>
      <c r="G33" s="19">
        <v>536874.94000000006</v>
      </c>
      <c r="H33" s="20">
        <v>536874.93999999994</v>
      </c>
    </row>
    <row r="34" spans="1:8" x14ac:dyDescent="0.25">
      <c r="A34" s="2" t="s">
        <v>2365</v>
      </c>
      <c r="B34" s="11"/>
      <c r="C34" s="18">
        <v>62995</v>
      </c>
      <c r="D34" s="19">
        <v>85021.989999999991</v>
      </c>
      <c r="E34" s="19">
        <v>26444.345000000012</v>
      </c>
      <c r="F34" s="19">
        <v>1577.25</v>
      </c>
      <c r="G34" s="19">
        <v>22694</v>
      </c>
      <c r="H34" s="20">
        <v>198732.58499999996</v>
      </c>
    </row>
    <row r="35" spans="1:8" x14ac:dyDescent="0.25">
      <c r="A35" s="2" t="s">
        <v>2366</v>
      </c>
      <c r="B35" s="11"/>
      <c r="C35" s="18">
        <v>111712862.51085998</v>
      </c>
      <c r="D35" s="19">
        <v>20458122.646499995</v>
      </c>
      <c r="E35" s="19">
        <v>1392096.5691999998</v>
      </c>
      <c r="F35" s="19">
        <v>0</v>
      </c>
      <c r="G35" s="19">
        <v>28989846.940079983</v>
      </c>
      <c r="H35" s="20">
        <v>162552928.66664004</v>
      </c>
    </row>
    <row r="36" spans="1:8" x14ac:dyDescent="0.25">
      <c r="A36" s="13" t="s">
        <v>2375</v>
      </c>
      <c r="B36" s="17"/>
      <c r="C36" s="22">
        <v>244427.91196421414</v>
      </c>
      <c r="D36" s="24">
        <v>123830.67361789315</v>
      </c>
      <c r="E36" s="24">
        <v>126675.53721479879</v>
      </c>
      <c r="F36" s="24">
        <v>24177.614999999987</v>
      </c>
      <c r="G36" s="24">
        <v>0</v>
      </c>
      <c r="H36" s="25">
        <v>519111.73779690609</v>
      </c>
    </row>
    <row r="42" spans="1:8" x14ac:dyDescent="0.25">
      <c r="B42" s="68" t="s">
        <v>126</v>
      </c>
      <c r="C42" s="103">
        <f>+GETPIVOTDATA("Somme de Stock value",$A$5,"Consumption class",1)/GETPIVOTDATA("Somme de Consumption value",$A$5,"Consumption class",1)*360</f>
        <v>6.7106777740434529</v>
      </c>
      <c r="D42" s="103">
        <f>+GETPIVOTDATA("Somme de Stock value",$A$5,"Consumption class",2)/GETPIVOTDATA("Somme de Consumption value",$A$5,"Consumption class",2)*360</f>
        <v>13.718360401364324</v>
      </c>
      <c r="E42" s="103">
        <f>+GETPIVOTDATA("Somme de Stock value",$A$5,"Consumption class",3)/GETPIVOTDATA("Somme de Consumption value",$A$5,"Consumption class",3)*360</f>
        <v>81.030309982607264</v>
      </c>
    </row>
  </sheetData>
  <phoneticPr fontId="5" type="noConversion"/>
  <pageMargins left="0.75" right="0.75" top="1" bottom="1" header="0.4921259845" footer="0.4921259845"/>
  <headerFooter alignWithMargins="0">
    <oddFooter>&amp;C_x000D_&amp;1#&amp;"Calibri"&amp;6&amp;K626469 Public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41"/>
  <sheetViews>
    <sheetView workbookViewId="0">
      <selection activeCell="E22" sqref="E22"/>
    </sheetView>
  </sheetViews>
  <sheetFormatPr defaultColWidth="11.44140625" defaultRowHeight="13.2" x14ac:dyDescent="0.25"/>
  <cols>
    <col min="1" max="1" width="16.44140625" customWidth="1"/>
    <col min="2" max="2" width="30.44140625" customWidth="1"/>
    <col min="3" max="9" width="17.109375" customWidth="1"/>
    <col min="10" max="10" width="15.109375" customWidth="1"/>
  </cols>
  <sheetData>
    <row r="2" spans="1:10" x14ac:dyDescent="0.25">
      <c r="A2" s="7" t="s">
        <v>84</v>
      </c>
      <c r="B2" s="8" t="s">
        <v>2367</v>
      </c>
    </row>
    <row r="3" spans="1:10" x14ac:dyDescent="0.25">
      <c r="A3" s="7" t="s">
        <v>181</v>
      </c>
      <c r="B3" s="8" t="s">
        <v>2367</v>
      </c>
    </row>
    <row r="5" spans="1:10" x14ac:dyDescent="0.25">
      <c r="A5" s="2"/>
      <c r="B5" s="11"/>
      <c r="C5" s="3" t="s">
        <v>187</v>
      </c>
      <c r="D5" s="11"/>
      <c r="E5" s="11"/>
      <c r="F5" s="11"/>
      <c r="G5" s="11"/>
      <c r="H5" s="11"/>
      <c r="I5" s="11"/>
      <c r="J5" s="12"/>
    </row>
    <row r="6" spans="1:10" x14ac:dyDescent="0.25">
      <c r="A6" s="3" t="s">
        <v>171</v>
      </c>
      <c r="B6" s="3" t="s">
        <v>128</v>
      </c>
      <c r="C6" s="2" t="s">
        <v>205</v>
      </c>
      <c r="D6" s="14" t="s">
        <v>177</v>
      </c>
      <c r="E6" s="14" t="s">
        <v>175</v>
      </c>
      <c r="F6" s="14" t="s">
        <v>176</v>
      </c>
      <c r="G6" s="14" t="s">
        <v>165</v>
      </c>
      <c r="H6" s="14" t="s">
        <v>101</v>
      </c>
      <c r="I6" s="14" t="s">
        <v>109</v>
      </c>
      <c r="J6" s="4" t="s">
        <v>2368</v>
      </c>
    </row>
    <row r="7" spans="1:10" x14ac:dyDescent="0.25">
      <c r="A7" s="2" t="s">
        <v>172</v>
      </c>
      <c r="B7" s="2" t="s">
        <v>85</v>
      </c>
      <c r="C7" s="18">
        <v>66</v>
      </c>
      <c r="D7" s="121">
        <v>9</v>
      </c>
      <c r="E7" s="121">
        <v>10</v>
      </c>
      <c r="F7" s="121">
        <v>11</v>
      </c>
      <c r="G7" s="19">
        <v>94</v>
      </c>
      <c r="H7" s="19"/>
      <c r="I7" s="19"/>
      <c r="J7" s="20">
        <v>190</v>
      </c>
    </row>
    <row r="8" spans="1:10" x14ac:dyDescent="0.25">
      <c r="A8" s="16"/>
      <c r="B8" s="5" t="s">
        <v>86</v>
      </c>
      <c r="C8" s="21">
        <v>1603478.4075</v>
      </c>
      <c r="D8" s="122">
        <v>147229.97999999998</v>
      </c>
      <c r="E8" s="122">
        <v>199786.79000000004</v>
      </c>
      <c r="F8" s="122">
        <v>156981.51000000004</v>
      </c>
      <c r="G8" s="9">
        <v>5407945.7732000006</v>
      </c>
      <c r="H8" s="9"/>
      <c r="I8" s="9"/>
      <c r="J8" s="23">
        <v>7515422.4607000025</v>
      </c>
    </row>
    <row r="9" spans="1:10" x14ac:dyDescent="0.25">
      <c r="A9" s="16"/>
      <c r="B9" s="5" t="s">
        <v>105</v>
      </c>
      <c r="C9" s="21">
        <v>0</v>
      </c>
      <c r="D9" s="122">
        <v>0</v>
      </c>
      <c r="E9" s="122">
        <v>0</v>
      </c>
      <c r="F9" s="122">
        <v>0</v>
      </c>
      <c r="G9" s="9">
        <v>481075.37999999995</v>
      </c>
      <c r="H9" s="9"/>
      <c r="I9" s="9"/>
      <c r="J9" s="23">
        <v>481075.37999999995</v>
      </c>
    </row>
    <row r="10" spans="1:10" x14ac:dyDescent="0.25">
      <c r="A10" s="16"/>
      <c r="B10" s="5" t="s">
        <v>106</v>
      </c>
      <c r="C10" s="21">
        <v>36999</v>
      </c>
      <c r="D10" s="122">
        <v>10087.299999999999</v>
      </c>
      <c r="E10" s="122">
        <v>18726.45</v>
      </c>
      <c r="F10" s="122">
        <v>2965.95</v>
      </c>
      <c r="G10" s="9">
        <v>13520</v>
      </c>
      <c r="H10" s="9"/>
      <c r="I10" s="9"/>
      <c r="J10" s="23">
        <v>82298.7</v>
      </c>
    </row>
    <row r="11" spans="1:10" x14ac:dyDescent="0.25">
      <c r="A11" s="16"/>
      <c r="B11" s="5" t="s">
        <v>103</v>
      </c>
      <c r="C11" s="21">
        <v>64431694.082500003</v>
      </c>
      <c r="D11" s="122">
        <v>2586999.8199999994</v>
      </c>
      <c r="E11" s="122">
        <v>3203645.4200000004</v>
      </c>
      <c r="F11" s="122">
        <v>1416568.1600000001</v>
      </c>
      <c r="G11" s="9">
        <v>22414314.570080001</v>
      </c>
      <c r="H11" s="9"/>
      <c r="I11" s="9"/>
      <c r="J11" s="23">
        <v>94053222.052579984</v>
      </c>
    </row>
    <row r="12" spans="1:10" x14ac:dyDescent="0.25">
      <c r="A12" s="16"/>
      <c r="B12" s="5" t="s">
        <v>193</v>
      </c>
      <c r="C12" s="21">
        <v>32385.745017110494</v>
      </c>
      <c r="D12" s="122">
        <v>61002.767970144268</v>
      </c>
      <c r="E12" s="122">
        <v>98179.139265944308</v>
      </c>
      <c r="F12" s="122">
        <v>96501.706011490372</v>
      </c>
      <c r="G12" s="9">
        <v>0</v>
      </c>
      <c r="H12" s="9"/>
      <c r="I12" s="9"/>
      <c r="J12" s="23">
        <v>288069.35826468939</v>
      </c>
    </row>
    <row r="13" spans="1:10" x14ac:dyDescent="0.25">
      <c r="A13" s="2" t="s">
        <v>173</v>
      </c>
      <c r="B13" s="2" t="s">
        <v>85</v>
      </c>
      <c r="C13" s="18">
        <v>201</v>
      </c>
      <c r="D13" s="19">
        <v>56</v>
      </c>
      <c r="E13" s="121">
        <v>65</v>
      </c>
      <c r="F13" s="121">
        <v>52</v>
      </c>
      <c r="G13" s="19">
        <v>193</v>
      </c>
      <c r="H13" s="19"/>
      <c r="I13" s="19"/>
      <c r="J13" s="20">
        <v>567</v>
      </c>
    </row>
    <row r="14" spans="1:10" x14ac:dyDescent="0.25">
      <c r="A14" s="16"/>
      <c r="B14" s="5" t="s">
        <v>86</v>
      </c>
      <c r="C14" s="21">
        <v>516561.10673999996</v>
      </c>
      <c r="D14" s="9">
        <v>137496.46</v>
      </c>
      <c r="E14" s="122">
        <v>167956.97480000003</v>
      </c>
      <c r="F14" s="122">
        <v>121796.29</v>
      </c>
      <c r="G14" s="9">
        <v>515744.59999999992</v>
      </c>
      <c r="H14" s="9"/>
      <c r="I14" s="9"/>
      <c r="J14" s="23">
        <v>1459555.4315399998</v>
      </c>
    </row>
    <row r="15" spans="1:10" x14ac:dyDescent="0.25">
      <c r="A15" s="16"/>
      <c r="B15" s="5" t="s">
        <v>105</v>
      </c>
      <c r="C15" s="21">
        <v>0</v>
      </c>
      <c r="D15" s="9">
        <v>0</v>
      </c>
      <c r="E15" s="122">
        <v>0</v>
      </c>
      <c r="F15" s="122">
        <v>0</v>
      </c>
      <c r="G15" s="9">
        <v>28125.659999999996</v>
      </c>
      <c r="H15" s="9"/>
      <c r="I15" s="9"/>
      <c r="J15" s="23">
        <v>28125.659999999996</v>
      </c>
    </row>
    <row r="16" spans="1:10" x14ac:dyDescent="0.25">
      <c r="A16" s="16"/>
      <c r="B16" s="5" t="s">
        <v>106</v>
      </c>
      <c r="C16" s="21">
        <v>51205.97</v>
      </c>
      <c r="D16" s="9">
        <v>13831.08</v>
      </c>
      <c r="E16" s="122">
        <v>14034.74</v>
      </c>
      <c r="F16" s="122">
        <v>5875.9800000000005</v>
      </c>
      <c r="G16" s="9">
        <v>0</v>
      </c>
      <c r="H16" s="9"/>
      <c r="I16" s="9"/>
      <c r="J16" s="23">
        <v>84947.76999999999</v>
      </c>
    </row>
    <row r="17" spans="1:10" x14ac:dyDescent="0.25">
      <c r="A17" s="16"/>
      <c r="B17" s="5" t="s">
        <v>103</v>
      </c>
      <c r="C17" s="21">
        <v>34078494.751360014</v>
      </c>
      <c r="D17" s="9">
        <v>3755435.1600000006</v>
      </c>
      <c r="E17" s="122">
        <v>4660588.7391999997</v>
      </c>
      <c r="F17" s="122">
        <v>858463.7699999999</v>
      </c>
      <c r="G17" s="9">
        <v>4869822.1500000004</v>
      </c>
      <c r="H17" s="9"/>
      <c r="I17" s="9"/>
      <c r="J17" s="23">
        <v>48222804.570560016</v>
      </c>
    </row>
    <row r="18" spans="1:10" x14ac:dyDescent="0.25">
      <c r="A18" s="16"/>
      <c r="B18" s="5" t="s">
        <v>193</v>
      </c>
      <c r="C18" s="21">
        <v>7909.6292145243506</v>
      </c>
      <c r="D18" s="9">
        <v>26816.029366479754</v>
      </c>
      <c r="E18" s="122">
        <v>78039.847799403782</v>
      </c>
      <c r="F18" s="122">
        <v>76028.701737727592</v>
      </c>
      <c r="G18" s="9">
        <v>0</v>
      </c>
      <c r="H18" s="9"/>
      <c r="I18" s="9"/>
      <c r="J18" s="23">
        <v>188794.20811813546</v>
      </c>
    </row>
    <row r="19" spans="1:10" x14ac:dyDescent="0.25">
      <c r="A19" s="2" t="s">
        <v>174</v>
      </c>
      <c r="B19" s="2" t="s">
        <v>85</v>
      </c>
      <c r="C19" s="18">
        <v>240</v>
      </c>
      <c r="D19" s="19">
        <v>59</v>
      </c>
      <c r="E19" s="19">
        <v>118</v>
      </c>
      <c r="F19" s="19">
        <v>177</v>
      </c>
      <c r="G19" s="19">
        <v>535</v>
      </c>
      <c r="H19" s="19"/>
      <c r="I19" s="19"/>
      <c r="J19" s="20">
        <v>1129</v>
      </c>
    </row>
    <row r="20" spans="1:10" x14ac:dyDescent="0.25">
      <c r="A20" s="16"/>
      <c r="B20" s="5" t="s">
        <v>86</v>
      </c>
      <c r="C20" s="21">
        <v>66398.140000000058</v>
      </c>
      <c r="D20" s="9">
        <v>16546.29</v>
      </c>
      <c r="E20" s="9">
        <v>35919.720000000008</v>
      </c>
      <c r="F20" s="9">
        <v>41822.57999999998</v>
      </c>
      <c r="G20" s="9">
        <v>132581.54999999999</v>
      </c>
      <c r="H20" s="9"/>
      <c r="I20" s="9"/>
      <c r="J20" s="23">
        <v>293268.28000000067</v>
      </c>
    </row>
    <row r="21" spans="1:10" x14ac:dyDescent="0.25">
      <c r="A21" s="16"/>
      <c r="B21" s="5" t="s">
        <v>105</v>
      </c>
      <c r="C21" s="21">
        <v>0</v>
      </c>
      <c r="D21" s="9">
        <v>0</v>
      </c>
      <c r="E21" s="9">
        <v>0</v>
      </c>
      <c r="F21" s="9">
        <v>0</v>
      </c>
      <c r="G21" s="9">
        <v>27673.9</v>
      </c>
      <c r="H21" s="9"/>
      <c r="I21" s="9"/>
      <c r="J21" s="23">
        <v>27673.9</v>
      </c>
    </row>
    <row r="22" spans="1:10" x14ac:dyDescent="0.25">
      <c r="A22" s="16"/>
      <c r="B22" s="5" t="s">
        <v>106</v>
      </c>
      <c r="C22" s="21">
        <v>11164.990000000003</v>
      </c>
      <c r="D22" s="9">
        <v>1985.4349999999999</v>
      </c>
      <c r="E22" s="9">
        <v>4779.6250000000009</v>
      </c>
      <c r="F22" s="9">
        <v>4382.0649999999996</v>
      </c>
      <c r="G22" s="9">
        <v>9174</v>
      </c>
      <c r="H22" s="9"/>
      <c r="I22" s="9"/>
      <c r="J22" s="23">
        <v>31486.115000000002</v>
      </c>
    </row>
    <row r="23" spans="1:10" x14ac:dyDescent="0.25">
      <c r="A23" s="16"/>
      <c r="B23" s="5" t="s">
        <v>103</v>
      </c>
      <c r="C23" s="21">
        <v>14883611.505099993</v>
      </c>
      <c r="D23" s="9">
        <v>1234020.0384000002</v>
      </c>
      <c r="E23" s="9">
        <v>1399033.5400000005</v>
      </c>
      <c r="F23" s="9">
        <v>1054526.74</v>
      </c>
      <c r="G23" s="9">
        <v>1705710.2199999997</v>
      </c>
      <c r="H23" s="9"/>
      <c r="I23" s="9"/>
      <c r="J23" s="23">
        <v>20276902.043500021</v>
      </c>
    </row>
    <row r="24" spans="1:10" x14ac:dyDescent="0.25">
      <c r="A24" s="16"/>
      <c r="B24" s="5" t="s">
        <v>193</v>
      </c>
      <c r="C24" s="21">
        <v>39.439707013290445</v>
      </c>
      <c r="D24" s="9">
        <v>2107.4560057021267</v>
      </c>
      <c r="E24" s="9">
        <v>14627.375331528629</v>
      </c>
      <c r="F24" s="9">
        <v>25473.900369837109</v>
      </c>
      <c r="G24" s="9">
        <v>0</v>
      </c>
      <c r="H24" s="9"/>
      <c r="I24" s="9"/>
      <c r="J24" s="23">
        <v>42248.171414081145</v>
      </c>
    </row>
    <row r="25" spans="1:10" x14ac:dyDescent="0.25">
      <c r="A25" s="2" t="s">
        <v>82</v>
      </c>
      <c r="B25" s="2" t="s">
        <v>85</v>
      </c>
      <c r="C25" s="18"/>
      <c r="D25" s="19"/>
      <c r="E25" s="19"/>
      <c r="F25" s="19"/>
      <c r="G25" s="19">
        <v>2</v>
      </c>
      <c r="H25" s="19"/>
      <c r="I25" s="19"/>
      <c r="J25" s="20">
        <v>2</v>
      </c>
    </row>
    <row r="26" spans="1:10" x14ac:dyDescent="0.25">
      <c r="A26" s="16"/>
      <c r="B26" s="5" t="s">
        <v>86</v>
      </c>
      <c r="C26" s="21"/>
      <c r="D26" s="9"/>
      <c r="E26" s="9"/>
      <c r="F26" s="9"/>
      <c r="G26" s="9">
        <v>0</v>
      </c>
      <c r="H26" s="9"/>
      <c r="I26" s="9"/>
      <c r="J26" s="23">
        <v>0</v>
      </c>
    </row>
    <row r="27" spans="1:10" x14ac:dyDescent="0.25">
      <c r="A27" s="16"/>
      <c r="B27" s="5" t="s">
        <v>105</v>
      </c>
      <c r="C27" s="21"/>
      <c r="D27" s="9"/>
      <c r="E27" s="9"/>
      <c r="F27" s="9"/>
      <c r="G27" s="9">
        <v>0</v>
      </c>
      <c r="H27" s="9"/>
      <c r="I27" s="9"/>
      <c r="J27" s="23">
        <v>0</v>
      </c>
    </row>
    <row r="28" spans="1:10" x14ac:dyDescent="0.25">
      <c r="A28" s="16"/>
      <c r="B28" s="5" t="s">
        <v>106</v>
      </c>
      <c r="C28" s="21"/>
      <c r="D28" s="9"/>
      <c r="E28" s="9"/>
      <c r="F28" s="9"/>
      <c r="G28" s="9">
        <v>0</v>
      </c>
      <c r="H28" s="9"/>
      <c r="I28" s="9"/>
      <c r="J28" s="23">
        <v>0</v>
      </c>
    </row>
    <row r="29" spans="1:10" x14ac:dyDescent="0.25">
      <c r="A29" s="16"/>
      <c r="B29" s="5" t="s">
        <v>103</v>
      </c>
      <c r="C29" s="21"/>
      <c r="D29" s="9"/>
      <c r="E29" s="9"/>
      <c r="F29" s="9"/>
      <c r="G29" s="9">
        <v>0</v>
      </c>
      <c r="H29" s="9"/>
      <c r="I29" s="9"/>
      <c r="J29" s="23">
        <v>0</v>
      </c>
    </row>
    <row r="30" spans="1:10" x14ac:dyDescent="0.25">
      <c r="A30" s="16"/>
      <c r="B30" s="5" t="s">
        <v>193</v>
      </c>
      <c r="C30" s="21"/>
      <c r="D30" s="9"/>
      <c r="E30" s="9"/>
      <c r="F30" s="9"/>
      <c r="G30" s="9">
        <v>0</v>
      </c>
      <c r="H30" s="9"/>
      <c r="I30" s="9"/>
      <c r="J30" s="23">
        <v>0</v>
      </c>
    </row>
    <row r="31" spans="1:10" x14ac:dyDescent="0.25">
      <c r="A31" s="2" t="s">
        <v>2374</v>
      </c>
      <c r="B31" s="11"/>
      <c r="C31" s="18">
        <v>507</v>
      </c>
      <c r="D31" s="19">
        <v>124</v>
      </c>
      <c r="E31" s="19">
        <v>193</v>
      </c>
      <c r="F31" s="19">
        <v>240</v>
      </c>
      <c r="G31" s="19">
        <v>824</v>
      </c>
      <c r="H31" s="19"/>
      <c r="I31" s="19"/>
      <c r="J31" s="20">
        <v>1888</v>
      </c>
    </row>
    <row r="32" spans="1:10" x14ac:dyDescent="0.25">
      <c r="A32" s="2" t="s">
        <v>2363</v>
      </c>
      <c r="B32" s="11"/>
      <c r="C32" s="18">
        <v>2186437.6542399987</v>
      </c>
      <c r="D32" s="19">
        <v>301272.73</v>
      </c>
      <c r="E32" s="19">
        <v>403663.48480000021</v>
      </c>
      <c r="F32" s="19">
        <v>320600.37999999989</v>
      </c>
      <c r="G32" s="19">
        <v>6056271.9231999973</v>
      </c>
      <c r="H32" s="19"/>
      <c r="I32" s="19"/>
      <c r="J32" s="20">
        <v>9268246.1722400039</v>
      </c>
    </row>
    <row r="33" spans="1:10" x14ac:dyDescent="0.25">
      <c r="A33" s="2" t="s">
        <v>2364</v>
      </c>
      <c r="B33" s="11"/>
      <c r="C33" s="18">
        <v>0</v>
      </c>
      <c r="D33" s="19">
        <v>0</v>
      </c>
      <c r="E33" s="19">
        <v>0</v>
      </c>
      <c r="F33" s="19">
        <v>0</v>
      </c>
      <c r="G33" s="19">
        <v>536874.94000000006</v>
      </c>
      <c r="H33" s="19"/>
      <c r="I33" s="19"/>
      <c r="J33" s="20">
        <v>536874.93999999994</v>
      </c>
    </row>
    <row r="34" spans="1:10" x14ac:dyDescent="0.25">
      <c r="A34" s="2" t="s">
        <v>2365</v>
      </c>
      <c r="B34" s="11"/>
      <c r="C34" s="18">
        <v>99369.96</v>
      </c>
      <c r="D34" s="19">
        <v>25903.815000000006</v>
      </c>
      <c r="E34" s="19">
        <v>37540.81500000001</v>
      </c>
      <c r="F34" s="19">
        <v>13223.995000000001</v>
      </c>
      <c r="G34" s="19">
        <v>22694</v>
      </c>
      <c r="H34" s="19"/>
      <c r="I34" s="19"/>
      <c r="J34" s="20">
        <v>198732.58499999996</v>
      </c>
    </row>
    <row r="35" spans="1:10" x14ac:dyDescent="0.25">
      <c r="A35" s="2" t="s">
        <v>2366</v>
      </c>
      <c r="B35" s="11"/>
      <c r="C35" s="18">
        <v>113393800.33896005</v>
      </c>
      <c r="D35" s="19">
        <v>7576455.0183999976</v>
      </c>
      <c r="E35" s="19">
        <v>9263267.6991999969</v>
      </c>
      <c r="F35" s="19">
        <v>3329558.6700000004</v>
      </c>
      <c r="G35" s="19">
        <v>28989846.940079983</v>
      </c>
      <c r="H35" s="19"/>
      <c r="I35" s="19"/>
      <c r="J35" s="20">
        <v>162552928.66664004</v>
      </c>
    </row>
    <row r="36" spans="1:10" x14ac:dyDescent="0.25">
      <c r="A36" s="13" t="s">
        <v>2375</v>
      </c>
      <c r="B36" s="17"/>
      <c r="C36" s="22">
        <v>40334.813938648149</v>
      </c>
      <c r="D36" s="24">
        <v>89926.253342326178</v>
      </c>
      <c r="E36" s="24">
        <v>190846.36239687662</v>
      </c>
      <c r="F36" s="24">
        <v>198004.30811905503</v>
      </c>
      <c r="G36" s="24">
        <v>0</v>
      </c>
      <c r="H36" s="24"/>
      <c r="I36" s="24"/>
      <c r="J36" s="25">
        <v>519111.73779690597</v>
      </c>
    </row>
    <row r="41" spans="1:10" x14ac:dyDescent="0.25">
      <c r="B41" s="68" t="s">
        <v>126</v>
      </c>
      <c r="C41" s="103">
        <f>+GETPIVOTDATA("Somme de Stock value",$A$5,"Coverage class","&lt;15 days")/GETPIVOTDATA("Somme de Consumption value",$A$5,"Coverage class","&lt;15 days")*360</f>
        <v>6.9414514124539863</v>
      </c>
      <c r="D41" s="103">
        <f>+GETPIVOTDATA("Somme de Stock value",$A$5,"Coverage class","&lt;30 days")/GETPIVOTDATA("Somme de Consumption value",$A$5,"Coverage class","&lt;30 days")*360</f>
        <v>14.315162240995431</v>
      </c>
      <c r="E41" s="103">
        <f>+GETPIVOTDATA("Somme de Stock value",$A$5,"Coverage class","&lt;90 days")/GETPIVOTDATA("Somme de Consumption value",$A$5,"Coverage class","&lt;90 days")*360</f>
        <v>15.687644926913883</v>
      </c>
      <c r="F41" s="103">
        <f>+GETPIVOTDATA("Somme de Stock value",$A$5,"Coverage class","&gt;90 days")/GETPIVOTDATA("Somme de Consumption value",$A$5,"Coverage class","&gt;90 days")*360</f>
        <v>34.664094626090474</v>
      </c>
    </row>
  </sheetData>
  <phoneticPr fontId="5" type="noConversion"/>
  <pageMargins left="0.75" right="0.75" top="1" bottom="1" header="0.4921259845" footer="0.4921259845"/>
  <headerFooter alignWithMargins="0">
    <oddFooter>&amp;C_x000D_&amp;1#&amp;"Calibri"&amp;6&amp;K626469 Public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4"/>
  <sheetViews>
    <sheetView workbookViewId="0">
      <selection activeCell="D7" sqref="D7"/>
    </sheetView>
  </sheetViews>
  <sheetFormatPr defaultColWidth="11.44140625" defaultRowHeight="13.2" x14ac:dyDescent="0.25"/>
  <cols>
    <col min="1" max="1" width="17.44140625" bestFit="1" customWidth="1"/>
    <col min="2" max="2" width="21" style="148" bestFit="1" customWidth="1"/>
    <col min="3" max="3" width="29" style="148" bestFit="1" customWidth="1"/>
    <col min="4" max="4" width="13.88671875" style="148" bestFit="1" customWidth="1"/>
    <col min="5" max="5" width="20.109375" style="148" bestFit="1" customWidth="1"/>
    <col min="6" max="6" width="16.109375" customWidth="1"/>
    <col min="7" max="7" width="25.33203125" customWidth="1"/>
  </cols>
  <sheetData>
    <row r="2" spans="1:7" x14ac:dyDescent="0.25">
      <c r="B2"/>
    </row>
    <row r="3" spans="1:7" x14ac:dyDescent="0.25">
      <c r="A3" s="204" t="s">
        <v>80</v>
      </c>
      <c r="B3" s="206" t="s">
        <v>2377</v>
      </c>
    </row>
    <row r="5" spans="1:7" x14ac:dyDescent="0.25">
      <c r="A5" s="188"/>
      <c r="B5" s="207" t="s">
        <v>128</v>
      </c>
      <c r="C5" s="208"/>
      <c r="D5" s="208"/>
      <c r="E5" s="209"/>
    </row>
    <row r="6" spans="1:7" x14ac:dyDescent="0.25">
      <c r="A6" s="189" t="s">
        <v>84</v>
      </c>
      <c r="B6" s="194" t="s">
        <v>86</v>
      </c>
      <c r="C6" s="195" t="s">
        <v>104</v>
      </c>
      <c r="D6" s="192" t="s">
        <v>190</v>
      </c>
      <c r="E6" s="193" t="s">
        <v>191</v>
      </c>
      <c r="F6" s="127" t="s">
        <v>220</v>
      </c>
      <c r="G6" s="127" t="s">
        <v>219</v>
      </c>
    </row>
    <row r="7" spans="1:7" x14ac:dyDescent="0.25">
      <c r="A7" s="188" t="s">
        <v>240</v>
      </c>
      <c r="B7" s="194">
        <v>7433546.2199999969</v>
      </c>
      <c r="C7" s="195">
        <v>7276450.0700000022</v>
      </c>
      <c r="D7" s="195">
        <v>348709.66351666814</v>
      </c>
      <c r="E7" s="196">
        <v>1294</v>
      </c>
      <c r="F7" s="126" t="e">
        <f>GETPIVOTDATA("Sum of Benefit",$A$5,"Mini Business","AMS")/GETPIVOTDATA("Count of Part Number",$A$5,"Mini Business","AMS")</f>
        <v>#REF!</v>
      </c>
      <c r="G7" s="126" t="e">
        <f>GETPIVOTDATA("Somme de Pending Order value",$A$5,"Mini Business","AMS")/GETPIVOTDATA("Count of Part Number",$A$5,"Mini Business","AMS")</f>
        <v>#REF!</v>
      </c>
    </row>
    <row r="8" spans="1:7" x14ac:dyDescent="0.25">
      <c r="A8" s="197" t="s">
        <v>234</v>
      </c>
      <c r="B8" s="198">
        <v>1840774.7922400013</v>
      </c>
      <c r="C8" s="148">
        <v>762056.02999999991</v>
      </c>
      <c r="D8" s="148">
        <v>170402.07428023784</v>
      </c>
      <c r="E8" s="199">
        <v>600</v>
      </c>
      <c r="F8" s="126">
        <f>GETPIVOTDATA("Sum of Benefit",$A$5,"Mini Business","VEP")/GETPIVOTDATA("Count of Part Number",$A$5,"Mini Business","VEP")</f>
        <v>284.00345713372974</v>
      </c>
      <c r="G8" s="126">
        <f>GETPIVOTDATA("Somme de Pending Order value",$A$5,"Mini Business","VEP")/GETPIVOTDATA("Count of Part Number",$A$5,"Mini Business","VEP")</f>
        <v>1270.0933833333331</v>
      </c>
    </row>
    <row r="9" spans="1:7" x14ac:dyDescent="0.25">
      <c r="A9" s="200" t="s">
        <v>2376</v>
      </c>
      <c r="B9" s="201">
        <v>9274321.0122399926</v>
      </c>
      <c r="C9" s="202">
        <v>8038506.1000000015</v>
      </c>
      <c r="D9" s="202">
        <v>519111.73779690568</v>
      </c>
      <c r="E9" s="203">
        <v>1894</v>
      </c>
      <c r="F9" s="126" t="e">
        <f>GETPIVOTDATA("Sum of Benefit",$A$5,"Mini Business","钣金")/GETPIVOTDATA("Count of Part Number",$A$5,"Mini Business","钣金")</f>
        <v>#REF!</v>
      </c>
      <c r="G9" s="126" t="e">
        <f>GETPIVOTDATA("Somme de Pending Order value",$A$5,"Mini Business","钣金")/GETPIVOTDATA("Count of Part Number",$A$5,"Mini Business","钣金")</f>
        <v>#REF!</v>
      </c>
    </row>
    <row r="10" spans="1:7" x14ac:dyDescent="0.25">
      <c r="B10"/>
      <c r="C10"/>
      <c r="D10"/>
      <c r="E10"/>
    </row>
    <row r="11" spans="1:7" x14ac:dyDescent="0.25">
      <c r="B11"/>
      <c r="C11"/>
      <c r="D11"/>
      <c r="E11"/>
    </row>
    <row r="12" spans="1:7" x14ac:dyDescent="0.25">
      <c r="B12"/>
      <c r="C12"/>
      <c r="D12"/>
      <c r="E12"/>
    </row>
    <row r="13" spans="1:7" x14ac:dyDescent="0.25">
      <c r="B13"/>
      <c r="C13"/>
      <c r="D13"/>
      <c r="E13"/>
    </row>
    <row r="14" spans="1:7" x14ac:dyDescent="0.25">
      <c r="B14"/>
      <c r="C14"/>
      <c r="D14"/>
      <c r="E14"/>
    </row>
  </sheetData>
  <phoneticPr fontId="5" type="noConversion"/>
  <pageMargins left="0.75" right="0.75" top="1" bottom="1" header="0.4921259845" footer="0.4921259845"/>
  <headerFooter alignWithMargins="0">
    <oddFooter>&amp;C_x000D_&amp;1#&amp;"Calibri"&amp;6&amp;K626469 Public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V43"/>
  <sheetViews>
    <sheetView workbookViewId="0">
      <selection activeCell="D7" sqref="D7"/>
    </sheetView>
  </sheetViews>
  <sheetFormatPr defaultColWidth="5" defaultRowHeight="13.2" x14ac:dyDescent="0.25"/>
  <cols>
    <col min="1" max="1" width="17.44140625" bestFit="1" customWidth="1"/>
    <col min="2" max="2" width="21" bestFit="1" customWidth="1"/>
    <col min="3" max="3" width="29" bestFit="1" customWidth="1"/>
    <col min="4" max="4" width="13.88671875" bestFit="1" customWidth="1"/>
    <col min="5" max="5" width="20.109375" bestFit="1" customWidth="1"/>
    <col min="6" max="6" width="4" bestFit="1" customWidth="1"/>
    <col min="7" max="9" width="5" bestFit="1" customWidth="1"/>
    <col min="10" max="10" width="4" bestFit="1" customWidth="1"/>
    <col min="11" max="16" width="5" bestFit="1" customWidth="1"/>
    <col min="17" max="17" width="6" bestFit="1" customWidth="1"/>
    <col min="18" max="18" width="4" bestFit="1" customWidth="1"/>
    <col min="19" max="21" width="5" bestFit="1" customWidth="1"/>
    <col min="22" max="22" width="6" bestFit="1" customWidth="1"/>
    <col min="23" max="23" width="5" bestFit="1" customWidth="1"/>
    <col min="24" max="24" width="4" bestFit="1" customWidth="1"/>
    <col min="25" max="27" width="5" bestFit="1" customWidth="1"/>
    <col min="28" max="28" width="2" bestFit="1" customWidth="1"/>
    <col min="29" max="29" width="5" bestFit="1" customWidth="1"/>
    <col min="30" max="30" width="4" bestFit="1" customWidth="1"/>
    <col min="31" max="33" width="5" bestFit="1" customWidth="1"/>
    <col min="34" max="34" width="4" bestFit="1" customWidth="1"/>
    <col min="35" max="36" width="5" bestFit="1" customWidth="1"/>
    <col min="37" max="37" width="4" bestFit="1" customWidth="1"/>
    <col min="38" max="39" width="5" bestFit="1" customWidth="1"/>
    <col min="40" max="40" width="4" bestFit="1" customWidth="1"/>
    <col min="41" max="42" width="5" bestFit="1" customWidth="1"/>
    <col min="43" max="43" width="4" bestFit="1" customWidth="1"/>
    <col min="44" max="44" width="5" bestFit="1" customWidth="1"/>
    <col min="45" max="45" width="4" bestFit="1" customWidth="1"/>
    <col min="46" max="53" width="5" bestFit="1" customWidth="1"/>
    <col min="54" max="54" width="4" bestFit="1" customWidth="1"/>
    <col min="55" max="57" width="5" bestFit="1" customWidth="1"/>
    <col min="58" max="58" width="4" bestFit="1" customWidth="1"/>
    <col min="59" max="60" width="5" bestFit="1" customWidth="1"/>
    <col min="61" max="61" width="4" bestFit="1" customWidth="1"/>
    <col min="62" max="65" width="5" bestFit="1" customWidth="1"/>
    <col min="66" max="66" width="4" bestFit="1" customWidth="1"/>
    <col min="67" max="67" width="5" bestFit="1" customWidth="1"/>
    <col min="68" max="68" width="4" bestFit="1" customWidth="1"/>
    <col min="69" max="70" width="5" bestFit="1" customWidth="1"/>
    <col min="71" max="71" width="4" bestFit="1" customWidth="1"/>
    <col min="72" max="73" width="5" bestFit="1" customWidth="1"/>
    <col min="74" max="74" width="4" bestFit="1" customWidth="1"/>
    <col min="75" max="75" width="7" bestFit="1" customWidth="1"/>
    <col min="76" max="76" width="5" bestFit="1" customWidth="1"/>
    <col min="77" max="77" width="4" bestFit="1" customWidth="1"/>
    <col min="78" max="79" width="5" bestFit="1" customWidth="1"/>
    <col min="80" max="80" width="2" bestFit="1" customWidth="1"/>
    <col min="81" max="86" width="5" bestFit="1" customWidth="1"/>
    <col min="87" max="87" width="4" bestFit="1" customWidth="1"/>
    <col min="88" max="98" width="5" bestFit="1" customWidth="1"/>
    <col min="99" max="99" width="2" bestFit="1" customWidth="1"/>
    <col min="100" max="106" width="5" bestFit="1" customWidth="1"/>
    <col min="107" max="107" width="4" bestFit="1" customWidth="1"/>
    <col min="108" max="113" width="5" bestFit="1" customWidth="1"/>
    <col min="114" max="114" width="4" bestFit="1" customWidth="1"/>
    <col min="115" max="117" width="5" bestFit="1" customWidth="1"/>
    <col min="118" max="118" width="4" bestFit="1" customWidth="1"/>
    <col min="119" max="120" width="5" bestFit="1" customWidth="1"/>
    <col min="121" max="121" width="4" bestFit="1" customWidth="1"/>
    <col min="122" max="124" width="5" bestFit="1" customWidth="1"/>
    <col min="125" max="125" width="4" bestFit="1" customWidth="1"/>
    <col min="126" max="126" width="5" bestFit="1" customWidth="1"/>
    <col min="127" max="127" width="2" bestFit="1" customWidth="1"/>
    <col min="128" max="128" width="5" bestFit="1" customWidth="1"/>
    <col min="129" max="129" width="4" bestFit="1" customWidth="1"/>
    <col min="130" max="132" width="5" bestFit="1" customWidth="1"/>
    <col min="133" max="133" width="4" bestFit="1" customWidth="1"/>
    <col min="134" max="139" width="5" bestFit="1" customWidth="1"/>
    <col min="140" max="140" width="4" bestFit="1" customWidth="1"/>
    <col min="141" max="145" width="5" bestFit="1" customWidth="1"/>
    <col min="146" max="146" width="4" bestFit="1" customWidth="1"/>
    <col min="147" max="147" width="5" bestFit="1" customWidth="1"/>
    <col min="148" max="148" width="4" bestFit="1" customWidth="1"/>
    <col min="149" max="151" width="5" bestFit="1" customWidth="1"/>
    <col min="152" max="152" width="4" bestFit="1" customWidth="1"/>
    <col min="153" max="154" width="5" bestFit="1" customWidth="1"/>
    <col min="155" max="155" width="2" bestFit="1" customWidth="1"/>
    <col min="156" max="162" width="5" bestFit="1" customWidth="1"/>
    <col min="163" max="164" width="4" bestFit="1" customWidth="1"/>
    <col min="165" max="168" width="5" bestFit="1" customWidth="1"/>
    <col min="169" max="169" width="4" bestFit="1" customWidth="1"/>
    <col min="170" max="170" width="5" bestFit="1" customWidth="1"/>
    <col min="171" max="171" width="4" bestFit="1" customWidth="1"/>
    <col min="172" max="174" width="5" bestFit="1" customWidth="1"/>
    <col min="175" max="175" width="4" bestFit="1" customWidth="1"/>
    <col min="176" max="181" width="5" bestFit="1" customWidth="1"/>
    <col min="182" max="182" width="4" bestFit="1" customWidth="1"/>
    <col min="183" max="189" width="5" bestFit="1" customWidth="1"/>
    <col min="190" max="191" width="4" bestFit="1" customWidth="1"/>
    <col min="192" max="194" width="5" bestFit="1" customWidth="1"/>
    <col min="195" max="195" width="4" bestFit="1" customWidth="1"/>
    <col min="196" max="196" width="5" bestFit="1" customWidth="1"/>
    <col min="197" max="197" width="2" bestFit="1" customWidth="1"/>
    <col min="198" max="204" width="5" bestFit="1" customWidth="1"/>
    <col min="205" max="205" width="4" bestFit="1" customWidth="1"/>
    <col min="206" max="209" width="5" bestFit="1" customWidth="1"/>
    <col min="210" max="210" width="4" bestFit="1" customWidth="1"/>
    <col min="211" max="216" width="5" bestFit="1" customWidth="1"/>
    <col min="217" max="217" width="4" bestFit="1" customWidth="1"/>
    <col min="218" max="222" width="5" bestFit="1" customWidth="1"/>
    <col min="223" max="223" width="2" bestFit="1" customWidth="1"/>
    <col min="224" max="227" width="5" bestFit="1" customWidth="1"/>
    <col min="228" max="228" width="4" bestFit="1" customWidth="1"/>
    <col min="229" max="231" width="5" bestFit="1" customWidth="1"/>
    <col min="232" max="232" width="4" bestFit="1" customWidth="1"/>
    <col min="233" max="235" width="5" bestFit="1" customWidth="1"/>
    <col min="236" max="237" width="4" bestFit="1" customWidth="1"/>
    <col min="238" max="242" width="5" bestFit="1" customWidth="1"/>
    <col min="243" max="243" width="4" bestFit="1" customWidth="1"/>
    <col min="244" max="244" width="5" bestFit="1" customWidth="1"/>
    <col min="245" max="245" width="4" bestFit="1" customWidth="1"/>
    <col min="246" max="246" width="3" bestFit="1" customWidth="1"/>
    <col min="247" max="247" width="5" bestFit="1" customWidth="1"/>
    <col min="248" max="250" width="6" bestFit="1" customWidth="1"/>
    <col min="251" max="251" width="5" bestFit="1" customWidth="1"/>
    <col min="252" max="252" width="6" bestFit="1" customWidth="1"/>
    <col min="253" max="253" width="5" bestFit="1" customWidth="1"/>
    <col min="254" max="255" width="6" bestFit="1" customWidth="1"/>
  </cols>
  <sheetData>
    <row r="2" spans="1:256" x14ac:dyDescent="0.25">
      <c r="A2" s="204" t="s">
        <v>84</v>
      </c>
      <c r="B2" s="205" t="s">
        <v>2377</v>
      </c>
    </row>
    <row r="3" spans="1:256" x14ac:dyDescent="0.25">
      <c r="A3" s="204" t="s">
        <v>80</v>
      </c>
      <c r="B3" s="205" t="s">
        <v>2377</v>
      </c>
    </row>
    <row r="5" spans="1:256" x14ac:dyDescent="0.25">
      <c r="A5" s="188"/>
      <c r="B5" s="189" t="s">
        <v>128</v>
      </c>
      <c r="C5" s="190"/>
      <c r="D5" s="190"/>
      <c r="E5" s="191"/>
    </row>
    <row r="6" spans="1:256" s="9" customFormat="1" x14ac:dyDescent="0.25">
      <c r="A6" s="210"/>
      <c r="B6" s="188" t="s">
        <v>86</v>
      </c>
      <c r="C6" s="192" t="s">
        <v>104</v>
      </c>
      <c r="D6" s="192" t="s">
        <v>190</v>
      </c>
      <c r="E6" s="193" t="s">
        <v>191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s="9" customFormat="1" x14ac:dyDescent="0.25">
      <c r="A7" s="200" t="s">
        <v>2378</v>
      </c>
      <c r="B7" s="211">
        <v>9274321.0122400057</v>
      </c>
      <c r="C7" s="212">
        <v>8038506.1000000024</v>
      </c>
      <c r="D7" s="212">
        <v>519111.73779690615</v>
      </c>
      <c r="E7" s="213">
        <v>1894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s="9" customForma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s="9" customForma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s="9" customForma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s="9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s="9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9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s="9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s="9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9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s="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s="9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s="9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s="9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s="9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s="9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s="9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s="9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s="9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s="9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s="9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s="9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s="9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s="9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s="9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s="9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s="9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s="9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</sheetData>
  <phoneticPr fontId="5" type="noConversion"/>
  <pageMargins left="0.75" right="0.75" top="1" bottom="1" header="0.4921259845" footer="0.4921259845"/>
  <headerFooter alignWithMargins="0">
    <oddFooter>&amp;C_x000D_&amp;1#&amp;"Calibri"&amp;6&amp;K626469 Public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C14" sqref="C14"/>
    </sheetView>
  </sheetViews>
  <sheetFormatPr defaultColWidth="11.44140625" defaultRowHeight="13.2" x14ac:dyDescent="0.25"/>
  <cols>
    <col min="1" max="1" width="20.6640625" bestFit="1" customWidth="1"/>
    <col min="2" max="2" width="21" style="140" bestFit="1" customWidth="1"/>
    <col min="3" max="3" width="29" style="140" bestFit="1" customWidth="1"/>
    <col min="4" max="4" width="11.44140625" customWidth="1"/>
    <col min="5" max="5" width="13.33203125" bestFit="1" customWidth="1"/>
  </cols>
  <sheetData>
    <row r="1" spans="1:3" x14ac:dyDescent="0.25">
      <c r="B1"/>
    </row>
    <row r="2" spans="1:3" x14ac:dyDescent="0.25">
      <c r="A2" s="204" t="s">
        <v>84</v>
      </c>
      <c r="B2" s="220" t="s">
        <v>2377</v>
      </c>
    </row>
    <row r="3" spans="1:3" x14ac:dyDescent="0.25">
      <c r="A3" s="204" t="s">
        <v>80</v>
      </c>
      <c r="B3" s="220" t="s">
        <v>2377</v>
      </c>
    </row>
    <row r="5" spans="1:3" x14ac:dyDescent="0.25">
      <c r="A5" s="188"/>
      <c r="B5" s="221" t="s">
        <v>128</v>
      </c>
      <c r="C5" s="222"/>
    </row>
    <row r="6" spans="1:3" x14ac:dyDescent="0.25">
      <c r="A6" s="189" t="s">
        <v>180</v>
      </c>
      <c r="B6" s="214" t="s">
        <v>86</v>
      </c>
      <c r="C6" s="215" t="s">
        <v>104</v>
      </c>
    </row>
    <row r="7" spans="1:3" x14ac:dyDescent="0.25">
      <c r="A7" s="188" t="s">
        <v>197</v>
      </c>
      <c r="B7" s="214">
        <v>2235174.5275000012</v>
      </c>
      <c r="C7" s="215">
        <v>738346.45000000007</v>
      </c>
    </row>
    <row r="8" spans="1:3" x14ac:dyDescent="0.25">
      <c r="A8" s="197" t="s">
        <v>257</v>
      </c>
      <c r="B8" s="216">
        <v>1548735.76</v>
      </c>
      <c r="C8" s="217">
        <v>2014458.2199999995</v>
      </c>
    </row>
    <row r="9" spans="1:3" x14ac:dyDescent="0.25">
      <c r="A9" s="197" t="s">
        <v>243</v>
      </c>
      <c r="B9" s="216">
        <v>977042.23153999983</v>
      </c>
      <c r="C9" s="217">
        <v>1029551.67</v>
      </c>
    </row>
    <row r="10" spans="1:3" x14ac:dyDescent="0.25">
      <c r="A10" s="197" t="s">
        <v>239</v>
      </c>
      <c r="B10" s="216">
        <v>930597.50999999966</v>
      </c>
      <c r="C10" s="217">
        <v>201706.46000000002</v>
      </c>
    </row>
    <row r="11" spans="1:3" x14ac:dyDescent="0.25">
      <c r="A11" s="197" t="s">
        <v>2372</v>
      </c>
      <c r="B11" s="216">
        <v>783635.10000000009</v>
      </c>
      <c r="C11" s="217">
        <v>0</v>
      </c>
    </row>
    <row r="12" spans="1:3" x14ac:dyDescent="0.25">
      <c r="A12" s="197" t="s">
        <v>281</v>
      </c>
      <c r="B12" s="216">
        <v>726902.12</v>
      </c>
      <c r="C12" s="217">
        <v>2960855.16</v>
      </c>
    </row>
    <row r="13" spans="1:3" x14ac:dyDescent="0.25">
      <c r="A13" s="197" t="s">
        <v>2373</v>
      </c>
      <c r="B13" s="216">
        <v>726572.54999999993</v>
      </c>
      <c r="C13" s="217">
        <v>0</v>
      </c>
    </row>
    <row r="14" spans="1:3" x14ac:dyDescent="0.25">
      <c r="A14" s="197" t="s">
        <v>914</v>
      </c>
      <c r="B14" s="216">
        <v>530843.82000000007</v>
      </c>
      <c r="C14" s="217">
        <v>198500.71</v>
      </c>
    </row>
    <row r="15" spans="1:3" x14ac:dyDescent="0.25">
      <c r="A15" s="197" t="s">
        <v>419</v>
      </c>
      <c r="B15" s="216">
        <v>259623.59999999998</v>
      </c>
      <c r="C15" s="217">
        <v>50260.83</v>
      </c>
    </row>
    <row r="16" spans="1:3" x14ac:dyDescent="0.25">
      <c r="A16" s="197" t="s">
        <v>333</v>
      </c>
      <c r="B16" s="216">
        <v>159029.93</v>
      </c>
      <c r="C16" s="217">
        <v>747092.77</v>
      </c>
    </row>
    <row r="17" spans="1:3" x14ac:dyDescent="0.25">
      <c r="A17" s="200" t="s">
        <v>2376</v>
      </c>
      <c r="B17" s="218">
        <v>8878157.1490400005</v>
      </c>
      <c r="C17" s="219">
        <v>7940772.2700000005</v>
      </c>
    </row>
  </sheetData>
  <phoneticPr fontId="5" type="noConversion"/>
  <pageMargins left="0.75" right="0.75" top="1" bottom="1" header="0.4921259845" footer="0.4921259845"/>
  <headerFooter alignWithMargins="0">
    <oddFooter>&amp;C_x000D_&amp;1#&amp;"Calibri"&amp;6&amp;K626469 Public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9"/>
  <sheetViews>
    <sheetView workbookViewId="0">
      <selection activeCell="C9" sqref="C9"/>
    </sheetView>
  </sheetViews>
  <sheetFormatPr defaultColWidth="11.44140625" defaultRowHeight="13.2" x14ac:dyDescent="0.25"/>
  <cols>
    <col min="1" max="1" width="19.6640625" bestFit="1" customWidth="1"/>
    <col min="2" max="2" width="21" style="141" bestFit="1" customWidth="1"/>
    <col min="3" max="3" width="29" style="141" bestFit="1" customWidth="1"/>
    <col min="4" max="4" width="20.109375" style="141" bestFit="1" customWidth="1"/>
    <col min="5" max="37" width="13.6640625" bestFit="1" customWidth="1"/>
    <col min="38" max="38" width="12" bestFit="1" customWidth="1"/>
  </cols>
  <sheetData>
    <row r="1" spans="1:4" x14ac:dyDescent="0.25">
      <c r="B1"/>
    </row>
    <row r="2" spans="1:4" x14ac:dyDescent="0.25">
      <c r="B2"/>
    </row>
    <row r="3" spans="1:4" x14ac:dyDescent="0.25">
      <c r="A3" s="204" t="s">
        <v>84</v>
      </c>
      <c r="B3" s="231" t="s">
        <v>2377</v>
      </c>
    </row>
    <row r="4" spans="1:4" x14ac:dyDescent="0.25">
      <c r="A4" s="204" t="s">
        <v>180</v>
      </c>
      <c r="B4" s="231" t="s">
        <v>2377</v>
      </c>
    </row>
    <row r="6" spans="1:4" x14ac:dyDescent="0.25">
      <c r="A6" s="188"/>
      <c r="B6" s="232" t="s">
        <v>128</v>
      </c>
      <c r="C6" s="233"/>
      <c r="D6" s="234"/>
    </row>
    <row r="7" spans="1:4" x14ac:dyDescent="0.25">
      <c r="A7" s="189" t="s">
        <v>80</v>
      </c>
      <c r="B7" s="223" t="s">
        <v>86</v>
      </c>
      <c r="C7" s="224" t="s">
        <v>104</v>
      </c>
      <c r="D7" s="225" t="s">
        <v>191</v>
      </c>
    </row>
    <row r="8" spans="1:4" x14ac:dyDescent="0.25">
      <c r="A8" s="188" t="s">
        <v>81</v>
      </c>
      <c r="B8" s="223">
        <v>2259793.9275000012</v>
      </c>
      <c r="C8" s="224">
        <v>747481.25000000012</v>
      </c>
      <c r="D8" s="225">
        <v>622</v>
      </c>
    </row>
    <row r="9" spans="1:4" x14ac:dyDescent="0.25">
      <c r="A9" s="197" t="s">
        <v>165</v>
      </c>
      <c r="B9" s="226">
        <v>6062104.2532000039</v>
      </c>
      <c r="C9" s="141">
        <v>6270607.9800000014</v>
      </c>
      <c r="D9" s="227">
        <v>828</v>
      </c>
    </row>
    <row r="10" spans="1:4" x14ac:dyDescent="0.25">
      <c r="A10" s="197" t="s">
        <v>243</v>
      </c>
      <c r="B10" s="226">
        <v>952422.83153999981</v>
      </c>
      <c r="C10" s="141">
        <v>1020416.87</v>
      </c>
      <c r="D10" s="227">
        <v>444</v>
      </c>
    </row>
    <row r="11" spans="1:4" x14ac:dyDescent="0.25">
      <c r="A11" s="200" t="s">
        <v>2376</v>
      </c>
      <c r="B11" s="228">
        <v>9274321.0122400057</v>
      </c>
      <c r="C11" s="229">
        <v>8038506.1000000024</v>
      </c>
      <c r="D11" s="230">
        <v>1894</v>
      </c>
    </row>
    <row r="12" spans="1:4" x14ac:dyDescent="0.25">
      <c r="B12"/>
      <c r="C12"/>
      <c r="D12"/>
    </row>
    <row r="13" spans="1:4" x14ac:dyDescent="0.25">
      <c r="B13"/>
      <c r="C13"/>
      <c r="D13"/>
    </row>
    <row r="14" spans="1:4" ht="13.8" x14ac:dyDescent="0.25">
      <c r="A14" s="116" t="s">
        <v>206</v>
      </c>
      <c r="B14" s="142" t="s">
        <v>102</v>
      </c>
      <c r="C14" s="142"/>
    </row>
    <row r="15" spans="1:4" ht="13.8" x14ac:dyDescent="0.25">
      <c r="A15" s="116" t="s">
        <v>207</v>
      </c>
      <c r="B15" s="143"/>
      <c r="C15" s="146"/>
    </row>
    <row r="16" spans="1:4" ht="13.8" x14ac:dyDescent="0.25">
      <c r="A16" s="116" t="s">
        <v>208</v>
      </c>
      <c r="B16" s="143"/>
      <c r="C16" s="146"/>
    </row>
    <row r="17" spans="1:3" ht="13.8" x14ac:dyDescent="0.25">
      <c r="A17" s="116"/>
      <c r="B17" s="142"/>
      <c r="C17" s="147"/>
    </row>
    <row r="18" spans="1:3" ht="13.8" x14ac:dyDescent="0.25">
      <c r="A18" s="116" t="s">
        <v>209</v>
      </c>
      <c r="B18" s="142" t="s">
        <v>102</v>
      </c>
      <c r="C18" s="147"/>
    </row>
    <row r="19" spans="1:3" ht="13.8" x14ac:dyDescent="0.25">
      <c r="A19" s="116" t="s">
        <v>207</v>
      </c>
      <c r="B19" s="143"/>
      <c r="C19" s="146"/>
    </row>
    <row r="20" spans="1:3" ht="13.8" x14ac:dyDescent="0.25">
      <c r="A20" s="117" t="s">
        <v>208</v>
      </c>
      <c r="B20" s="143"/>
      <c r="C20" s="146"/>
    </row>
    <row r="21" spans="1:3" ht="13.8" x14ac:dyDescent="0.25">
      <c r="A21" s="117"/>
      <c r="B21" s="142"/>
      <c r="C21" s="142"/>
    </row>
    <row r="22" spans="1:3" ht="15" x14ac:dyDescent="0.25">
      <c r="A22" s="115"/>
      <c r="B22" s="144"/>
      <c r="C22" s="144"/>
    </row>
    <row r="23" spans="1:3" ht="13.8" x14ac:dyDescent="0.25">
      <c r="A23" s="117" t="s">
        <v>210</v>
      </c>
      <c r="B23" s="142">
        <f>B15+B19</f>
        <v>0</v>
      </c>
      <c r="C23" s="142"/>
    </row>
    <row r="24" spans="1:3" ht="13.8" x14ac:dyDescent="0.25">
      <c r="A24" s="117" t="s">
        <v>211</v>
      </c>
      <c r="B24" s="142">
        <f>B16+B20</f>
        <v>0</v>
      </c>
      <c r="C24" s="145" t="e">
        <f>B24/(B23+B24)</f>
        <v>#DIV/0!</v>
      </c>
    </row>
    <row r="25" spans="1:3" ht="13.8" x14ac:dyDescent="0.25">
      <c r="A25" s="117"/>
      <c r="B25" s="142"/>
      <c r="C25" s="142"/>
    </row>
    <row r="26" spans="1:3" ht="13.8" x14ac:dyDescent="0.25">
      <c r="A26" s="117"/>
      <c r="B26" s="142"/>
      <c r="C26" s="142"/>
    </row>
    <row r="27" spans="1:3" ht="13.8" x14ac:dyDescent="0.25">
      <c r="A27" s="117"/>
      <c r="B27" s="142"/>
    </row>
    <row r="28" spans="1:3" ht="13.8" x14ac:dyDescent="0.25">
      <c r="A28" s="117"/>
      <c r="B28" s="142"/>
    </row>
    <row r="29" spans="1:3" ht="13.8" x14ac:dyDescent="0.25">
      <c r="A29" s="117"/>
      <c r="B29" s="142"/>
    </row>
  </sheetData>
  <phoneticPr fontId="0" type="noConversion"/>
  <pageMargins left="0.75" right="0.75" top="1" bottom="1" header="0.4921259845" footer="0.4921259845"/>
  <headerFooter alignWithMargins="0">
    <oddFooter>&amp;C_x000D_&amp;1#&amp;"Calibri"&amp;6&amp;K626469 Public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11"/>
  <sheetViews>
    <sheetView workbookViewId="0">
      <selection activeCell="C8" sqref="C8"/>
    </sheetView>
  </sheetViews>
  <sheetFormatPr defaultColWidth="11.44140625" defaultRowHeight="13.2" x14ac:dyDescent="0.25"/>
  <cols>
    <col min="1" max="1" width="20.5546875" bestFit="1" customWidth="1"/>
    <col min="2" max="2" width="22.109375" bestFit="1" customWidth="1"/>
    <col min="3" max="3" width="30" bestFit="1" customWidth="1"/>
    <col min="4" max="4" width="20.6640625" bestFit="1" customWidth="1"/>
  </cols>
  <sheetData>
    <row r="2" spans="1:4" x14ac:dyDescent="0.25">
      <c r="A2" s="7" t="s">
        <v>84</v>
      </c>
      <c r="B2" s="8" t="s">
        <v>2367</v>
      </c>
    </row>
    <row r="3" spans="1:4" x14ac:dyDescent="0.25">
      <c r="A3" s="7" t="s">
        <v>181</v>
      </c>
      <c r="B3" s="8" t="s">
        <v>2367</v>
      </c>
    </row>
    <row r="4" spans="1:4" x14ac:dyDescent="0.25">
      <c r="A4" s="7" t="s">
        <v>180</v>
      </c>
      <c r="B4" s="8" t="s">
        <v>2367</v>
      </c>
    </row>
    <row r="6" spans="1:4" x14ac:dyDescent="0.25">
      <c r="A6" s="2"/>
      <c r="B6" s="3" t="s">
        <v>128</v>
      </c>
      <c r="C6" s="11"/>
      <c r="D6" s="12"/>
    </row>
    <row r="7" spans="1:4" x14ac:dyDescent="0.25">
      <c r="A7" s="3" t="s">
        <v>196</v>
      </c>
      <c r="B7" s="2" t="s">
        <v>86</v>
      </c>
      <c r="C7" s="14" t="s">
        <v>104</v>
      </c>
      <c r="D7" s="15" t="s">
        <v>191</v>
      </c>
    </row>
    <row r="8" spans="1:4" x14ac:dyDescent="0.25">
      <c r="A8" s="2" t="s">
        <v>165</v>
      </c>
      <c r="B8" s="18">
        <v>6062104.2532000039</v>
      </c>
      <c r="C8" s="19">
        <v>6270607.9800000014</v>
      </c>
      <c r="D8" s="28">
        <v>828</v>
      </c>
    </row>
    <row r="9" spans="1:4" x14ac:dyDescent="0.25">
      <c r="A9" s="5" t="s">
        <v>81</v>
      </c>
      <c r="B9" s="21">
        <v>2259793.9275000012</v>
      </c>
      <c r="C9" s="9">
        <v>747481.25000000012</v>
      </c>
      <c r="D9" s="29">
        <v>622</v>
      </c>
    </row>
    <row r="10" spans="1:4" x14ac:dyDescent="0.25">
      <c r="A10" s="5" t="s">
        <v>2369</v>
      </c>
      <c r="B10" s="21">
        <v>952422.83153999981</v>
      </c>
      <c r="C10" s="9">
        <v>1020416.87</v>
      </c>
      <c r="D10" s="29">
        <v>444</v>
      </c>
    </row>
    <row r="11" spans="1:4" x14ac:dyDescent="0.25">
      <c r="A11" s="13" t="s">
        <v>2368</v>
      </c>
      <c r="B11" s="22">
        <v>9274321.0122400001</v>
      </c>
      <c r="C11" s="24">
        <v>8038506.1000000006</v>
      </c>
      <c r="D11" s="30">
        <v>1894</v>
      </c>
    </row>
  </sheetData>
  <phoneticPr fontId="5" type="noConversion"/>
  <pageMargins left="0.75" right="0.75" top="1" bottom="1" header="0.4921259845" footer="0.4921259845"/>
  <headerFooter alignWithMargins="0">
    <oddFooter>&amp;C_x000D_&amp;1#&amp;"Calibri"&amp;6&amp;K626469 Public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V118"/>
  <sheetViews>
    <sheetView workbookViewId="0">
      <pane xSplit="2" ySplit="4" topLeftCell="F5" activePane="bottomRight" state="frozen"/>
      <selection activeCell="E30" sqref="E30"/>
      <selection pane="topRight" activeCell="E30" sqref="E30"/>
      <selection pane="bottomLeft" activeCell="E30" sqref="E30"/>
      <selection pane="bottomRight" activeCell="F7" sqref="F7"/>
    </sheetView>
  </sheetViews>
  <sheetFormatPr defaultColWidth="8.33203125" defaultRowHeight="13.2" x14ac:dyDescent="0.25"/>
  <cols>
    <col min="1" max="1" width="22.44140625" bestFit="1" customWidth="1"/>
    <col min="2" max="21" width="22.109375" bestFit="1" customWidth="1"/>
    <col min="22" max="22" width="12.77734375" bestFit="1" customWidth="1"/>
    <col min="23" max="23" width="12.88671875" customWidth="1"/>
    <col min="24" max="24" width="7" customWidth="1"/>
    <col min="25" max="25" width="8.33203125" customWidth="1"/>
    <col min="26" max="26" width="8.33203125" bestFit="1" customWidth="1"/>
    <col min="27" max="27" width="10.33203125" customWidth="1"/>
    <col min="28" max="28" width="8.33203125" customWidth="1"/>
    <col min="29" max="30" width="7.33203125" customWidth="1"/>
    <col min="31" max="31" width="10.33203125" bestFit="1" customWidth="1"/>
    <col min="32" max="32" width="7" customWidth="1"/>
    <col min="33" max="34" width="7.44140625" customWidth="1"/>
    <col min="35" max="35" width="7.109375" customWidth="1"/>
    <col min="36" max="36" width="7" customWidth="1"/>
    <col min="37" max="38" width="8.33203125" customWidth="1"/>
    <col min="39" max="39" width="7.33203125" customWidth="1"/>
    <col min="40" max="40" width="10.33203125" bestFit="1" customWidth="1"/>
    <col min="41" max="41" width="8.33203125" customWidth="1"/>
    <col min="42" max="42" width="9.33203125" customWidth="1"/>
    <col min="43" max="43" width="8.33203125" customWidth="1"/>
    <col min="44" max="44" width="7.33203125" customWidth="1"/>
    <col min="45" max="47" width="8.33203125" customWidth="1"/>
    <col min="48" max="48" width="9.33203125" bestFit="1" customWidth="1"/>
    <col min="49" max="49" width="7.33203125" customWidth="1"/>
    <col min="50" max="50" width="8.33203125" bestFit="1" customWidth="1"/>
    <col min="51" max="51" width="6.6640625" customWidth="1"/>
    <col min="52" max="52" width="9.33203125" customWidth="1"/>
    <col min="53" max="53" width="7.109375" customWidth="1"/>
    <col min="54" max="54" width="7" customWidth="1"/>
    <col min="55" max="55" width="9.33203125" customWidth="1"/>
    <col min="56" max="56" width="7.44140625" customWidth="1"/>
    <col min="57" max="57" width="8.33203125" bestFit="1" customWidth="1"/>
    <col min="58" max="58" width="8.33203125" customWidth="1"/>
    <col min="59" max="59" width="9.33203125" customWidth="1"/>
    <col min="60" max="60" width="8.33203125" bestFit="1" customWidth="1"/>
    <col min="61" max="62" width="6.6640625" customWidth="1"/>
    <col min="63" max="63" width="7.44140625" customWidth="1"/>
    <col min="64" max="64" width="9.33203125" customWidth="1"/>
    <col min="65" max="65" width="8.33203125" customWidth="1"/>
    <col min="66" max="66" width="7" customWidth="1"/>
    <col min="67" max="68" width="7.33203125" customWidth="1"/>
    <col min="69" max="69" width="8.33203125" bestFit="1" customWidth="1"/>
    <col min="70" max="71" width="8.33203125" customWidth="1"/>
    <col min="72" max="72" width="7" customWidth="1"/>
    <col min="73" max="73" width="10.33203125" bestFit="1" customWidth="1"/>
    <col min="74" max="74" width="8.33203125" customWidth="1"/>
    <col min="75" max="75" width="9.33203125" customWidth="1"/>
    <col min="76" max="76" width="8.33203125" bestFit="1" customWidth="1"/>
    <col min="77" max="78" width="8.33203125" customWidth="1"/>
    <col min="79" max="79" width="6.6640625" customWidth="1"/>
    <col min="80" max="80" width="9.33203125" bestFit="1" customWidth="1"/>
    <col min="81" max="81" width="10.33203125" customWidth="1"/>
    <col min="82" max="82" width="8.33203125" customWidth="1"/>
    <col min="83" max="83" width="9.33203125" customWidth="1"/>
    <col min="84" max="84" width="8.33203125" customWidth="1"/>
    <col min="85" max="85" width="9.33203125" customWidth="1"/>
    <col min="86" max="86" width="7" customWidth="1"/>
    <col min="87" max="88" width="8.33203125" customWidth="1"/>
    <col min="89" max="89" width="9.33203125" customWidth="1"/>
    <col min="90" max="90" width="10.33203125" customWidth="1"/>
    <col min="91" max="91" width="7" customWidth="1"/>
    <col min="92" max="92" width="8.33203125" customWidth="1"/>
    <col min="93" max="93" width="7.33203125" customWidth="1"/>
    <col min="94" max="95" width="8.33203125" customWidth="1"/>
    <col min="96" max="96" width="7.5546875" customWidth="1"/>
    <col min="97" max="97" width="10.33203125" customWidth="1"/>
    <col min="98" max="98" width="9.33203125" bestFit="1" customWidth="1"/>
    <col min="99" max="99" width="6.6640625" customWidth="1"/>
    <col min="100" max="100" width="8.33203125" customWidth="1"/>
    <col min="101" max="101" width="7.5546875" customWidth="1"/>
    <col min="102" max="102" width="8.33203125" bestFit="1" customWidth="1"/>
    <col min="103" max="104" width="8.33203125" customWidth="1"/>
    <col min="105" max="105" width="7.44140625" customWidth="1"/>
    <col min="106" max="107" width="8.33203125" bestFit="1" customWidth="1"/>
    <col min="108" max="108" width="7.33203125" customWidth="1"/>
    <col min="109" max="109" width="7.109375" customWidth="1"/>
    <col min="110" max="110" width="10.33203125" customWidth="1"/>
    <col min="111" max="112" width="8.33203125" customWidth="1"/>
    <col min="113" max="113" width="9.33203125" bestFit="1" customWidth="1"/>
    <col min="114" max="114" width="9.33203125" customWidth="1"/>
    <col min="115" max="115" width="8.33203125" customWidth="1"/>
    <col min="116" max="116" width="7.44140625" customWidth="1"/>
    <col min="117" max="117" width="10.33203125" customWidth="1"/>
    <col min="118" max="118" width="7.5546875" customWidth="1"/>
    <col min="119" max="119" width="8.33203125" bestFit="1" customWidth="1"/>
    <col min="120" max="120" width="9.33203125" customWidth="1"/>
    <col min="121" max="121" width="8.33203125" customWidth="1"/>
    <col min="122" max="123" width="7.44140625" customWidth="1"/>
    <col min="124" max="124" width="7.33203125" customWidth="1"/>
    <col min="125" max="125" width="7.44140625" customWidth="1"/>
    <col min="126" max="127" width="8.33203125" bestFit="1" customWidth="1"/>
    <col min="128" max="128" width="8.33203125" customWidth="1"/>
    <col min="129" max="129" width="9.33203125" customWidth="1"/>
    <col min="130" max="130" width="9.33203125" bestFit="1" customWidth="1"/>
    <col min="131" max="131" width="7.33203125" customWidth="1"/>
    <col min="132" max="134" width="8.33203125" bestFit="1" customWidth="1"/>
    <col min="135" max="135" width="10.33203125" bestFit="1" customWidth="1"/>
    <col min="136" max="136" width="6.6640625" customWidth="1"/>
    <col min="137" max="138" width="9.33203125" bestFit="1" customWidth="1"/>
    <col min="139" max="139" width="8.33203125" customWidth="1"/>
    <col min="140" max="140" width="8.33203125" bestFit="1" customWidth="1"/>
    <col min="141" max="141" width="7.109375" customWidth="1"/>
    <col min="142" max="142" width="7" customWidth="1"/>
    <col min="143" max="143" width="9.33203125" bestFit="1" customWidth="1"/>
    <col min="144" max="144" width="9.33203125" customWidth="1"/>
    <col min="145" max="145" width="6.6640625" customWidth="1"/>
    <col min="146" max="146" width="7.5546875" customWidth="1"/>
    <col min="147" max="147" width="7.6640625" customWidth="1"/>
    <col min="148" max="149" width="8.33203125" customWidth="1"/>
    <col min="150" max="150" width="9.33203125" customWidth="1"/>
    <col min="151" max="151" width="7" customWidth="1"/>
    <col min="152" max="152" width="8.33203125" bestFit="1" customWidth="1"/>
    <col min="153" max="153" width="7.109375" customWidth="1"/>
    <col min="154" max="154" width="8.33203125" customWidth="1"/>
    <col min="155" max="155" width="6.33203125" customWidth="1"/>
    <col min="156" max="156" width="9.33203125" customWidth="1"/>
    <col min="157" max="157" width="9.33203125" bestFit="1" customWidth="1"/>
    <col min="158" max="158" width="8.33203125" bestFit="1" customWidth="1"/>
    <col min="159" max="159" width="6.6640625" customWidth="1"/>
    <col min="160" max="161" width="8.33203125" bestFit="1" customWidth="1"/>
    <col min="162" max="162" width="8.33203125" customWidth="1"/>
    <col min="163" max="163" width="7" bestFit="1" customWidth="1"/>
    <col min="164" max="165" width="7" customWidth="1"/>
    <col min="166" max="167" width="8.33203125" bestFit="1" customWidth="1"/>
    <col min="168" max="168" width="7" bestFit="1" customWidth="1"/>
    <col min="169" max="169" width="8.33203125" bestFit="1" customWidth="1"/>
    <col min="170" max="171" width="8.33203125" customWidth="1"/>
    <col min="172" max="172" width="7" customWidth="1"/>
    <col min="173" max="173" width="7" bestFit="1" customWidth="1"/>
    <col min="174" max="174" width="6.6640625" customWidth="1"/>
    <col min="175" max="175" width="7" customWidth="1"/>
    <col min="176" max="176" width="7.5546875" customWidth="1"/>
    <col min="177" max="177" width="7.109375" customWidth="1"/>
    <col min="178" max="179" width="8.33203125" bestFit="1" customWidth="1"/>
    <col min="180" max="180" width="7.44140625" bestFit="1" customWidth="1"/>
    <col min="181" max="181" width="9.33203125" customWidth="1"/>
    <col min="182" max="182" width="6.6640625" customWidth="1"/>
    <col min="183" max="183" width="8.33203125" bestFit="1" customWidth="1"/>
    <col min="184" max="184" width="7.109375" customWidth="1"/>
    <col min="185" max="185" width="7.44140625" bestFit="1" customWidth="1"/>
    <col min="186" max="187" width="7.44140625" customWidth="1"/>
    <col min="188" max="188" width="7.6640625" bestFit="1" customWidth="1"/>
    <col min="189" max="189" width="7.44140625" customWidth="1"/>
    <col min="190" max="190" width="9.33203125" customWidth="1"/>
    <col min="191" max="191" width="9.33203125" bestFit="1" customWidth="1"/>
    <col min="192" max="192" width="6.6640625" bestFit="1" customWidth="1"/>
    <col min="193" max="193" width="8.33203125" bestFit="1" customWidth="1"/>
    <col min="194" max="194" width="7" customWidth="1"/>
    <col min="195" max="195" width="9.33203125" bestFit="1" customWidth="1"/>
    <col min="196" max="196" width="8.33203125" bestFit="1" customWidth="1"/>
    <col min="197" max="197" width="8.33203125" customWidth="1"/>
    <col min="198" max="198" width="9.33203125" bestFit="1" customWidth="1"/>
    <col min="199" max="199" width="6.44140625" customWidth="1"/>
    <col min="200" max="200" width="8.33203125" customWidth="1"/>
    <col min="201" max="201" width="8.33203125" bestFit="1" customWidth="1"/>
    <col min="202" max="202" width="7" customWidth="1"/>
    <col min="203" max="203" width="8.33203125" bestFit="1" customWidth="1"/>
    <col min="204" max="204" width="9.33203125" bestFit="1" customWidth="1"/>
    <col min="205" max="205" width="9.33203125" customWidth="1"/>
    <col min="206" max="206" width="8.33203125" bestFit="1" customWidth="1"/>
    <col min="207" max="207" width="6.6640625" customWidth="1"/>
    <col min="208" max="208" width="9.33203125" bestFit="1" customWidth="1"/>
    <col min="209" max="209" width="7.44140625" bestFit="1" customWidth="1"/>
    <col min="210" max="211" width="8.33203125" customWidth="1"/>
    <col min="212" max="212" width="8.33203125" bestFit="1" customWidth="1"/>
    <col min="213" max="213" width="6.44140625" customWidth="1"/>
    <col min="214" max="214" width="8.33203125" customWidth="1"/>
    <col min="215" max="215" width="8.33203125" bestFit="1" customWidth="1"/>
    <col min="216" max="217" width="8.33203125" customWidth="1"/>
    <col min="218" max="218" width="8.33203125" bestFit="1" customWidth="1"/>
    <col min="219" max="219" width="6.6640625" customWidth="1"/>
    <col min="220" max="220" width="7" bestFit="1" customWidth="1"/>
    <col min="221" max="221" width="9.33203125" customWidth="1"/>
    <col min="222" max="222" width="7" customWidth="1"/>
    <col min="223" max="223" width="7" bestFit="1" customWidth="1"/>
    <col min="224" max="224" width="9.33203125" bestFit="1" customWidth="1"/>
    <col min="225" max="225" width="8.33203125" bestFit="1" customWidth="1"/>
    <col min="226" max="226" width="9.33203125" bestFit="1" customWidth="1"/>
    <col min="227" max="228" width="6.6640625" customWidth="1"/>
    <col min="229" max="229" width="7.109375" customWidth="1"/>
    <col min="230" max="230" width="6.88671875" customWidth="1"/>
    <col min="231" max="231" width="6.6640625" customWidth="1"/>
    <col min="232" max="232" width="10.33203125" bestFit="1" customWidth="1"/>
    <col min="233" max="233" width="8.33203125" customWidth="1"/>
    <col min="234" max="234" width="7.5546875" customWidth="1"/>
    <col min="235" max="235" width="7.6640625" customWidth="1"/>
    <col min="236" max="237" width="9.33203125" bestFit="1" customWidth="1"/>
    <col min="238" max="238" width="9.33203125" customWidth="1"/>
    <col min="239" max="239" width="9.33203125" bestFit="1" customWidth="1"/>
    <col min="240" max="240" width="9.33203125" customWidth="1"/>
    <col min="241" max="241" width="7.5546875" customWidth="1"/>
    <col min="242" max="242" width="9.33203125" customWidth="1"/>
    <col min="243" max="243" width="6.6640625" bestFit="1" customWidth="1"/>
    <col min="244" max="245" width="8.33203125" bestFit="1" customWidth="1"/>
    <col min="246" max="246" width="7.6640625" customWidth="1"/>
    <col min="247" max="247" width="9.33203125" customWidth="1"/>
    <col min="248" max="248" width="8.33203125" bestFit="1" customWidth="1"/>
    <col min="249" max="250" width="8.33203125" customWidth="1"/>
    <col min="251" max="251" width="9.33203125" bestFit="1" customWidth="1"/>
    <col min="252" max="252" width="6.6640625" customWidth="1"/>
    <col min="253" max="253" width="7" customWidth="1"/>
    <col min="254" max="254" width="9.33203125" customWidth="1"/>
    <col min="255" max="255" width="8.33203125" customWidth="1"/>
  </cols>
  <sheetData>
    <row r="2" spans="1:256" x14ac:dyDescent="0.25">
      <c r="A2" s="236" t="s">
        <v>84</v>
      </c>
      <c r="B2" s="237" t="s">
        <v>2377</v>
      </c>
    </row>
    <row r="3" spans="1:256" s="9" customFormat="1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</row>
    <row r="4" spans="1:256" s="9" customFormat="1" x14ac:dyDescent="0.25">
      <c r="A4" s="238"/>
      <c r="B4" s="239" t="s">
        <v>180</v>
      </c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241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</row>
    <row r="5" spans="1:256" s="9" customFormat="1" x14ac:dyDescent="0.25">
      <c r="A5" s="239" t="s">
        <v>128</v>
      </c>
      <c r="B5" s="238" t="s">
        <v>197</v>
      </c>
      <c r="C5" s="242" t="s">
        <v>257</v>
      </c>
      <c r="D5" s="242" t="s">
        <v>243</v>
      </c>
      <c r="E5" s="242" t="s">
        <v>239</v>
      </c>
      <c r="F5" s="242" t="s">
        <v>2372</v>
      </c>
      <c r="G5" s="242" t="s">
        <v>281</v>
      </c>
      <c r="H5" s="242" t="s">
        <v>2373</v>
      </c>
      <c r="I5" s="242" t="s">
        <v>914</v>
      </c>
      <c r="J5" s="242" t="s">
        <v>419</v>
      </c>
      <c r="K5" s="242" t="s">
        <v>333</v>
      </c>
      <c r="L5" s="242" t="s">
        <v>1058</v>
      </c>
      <c r="M5" s="242" t="s">
        <v>264</v>
      </c>
      <c r="N5" s="242" t="s">
        <v>276</v>
      </c>
      <c r="O5" s="242" t="s">
        <v>977</v>
      </c>
      <c r="P5" s="242" t="s">
        <v>1306</v>
      </c>
      <c r="Q5" s="242" t="s">
        <v>234</v>
      </c>
      <c r="R5" s="242" t="s">
        <v>262</v>
      </c>
      <c r="S5" s="242" t="s">
        <v>2077</v>
      </c>
      <c r="T5" s="242" t="s">
        <v>240</v>
      </c>
      <c r="U5" s="242" t="s">
        <v>2020</v>
      </c>
      <c r="V5" s="243" t="s">
        <v>2376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s="9" customFormat="1" x14ac:dyDescent="0.25">
      <c r="A6" s="238" t="s">
        <v>98</v>
      </c>
      <c r="B6" s="238">
        <v>379.68274751460984</v>
      </c>
      <c r="C6" s="242">
        <v>241.94850654160513</v>
      </c>
      <c r="D6" s="242">
        <v>330.89548869259028</v>
      </c>
      <c r="E6" s="242">
        <v>933.66055386394953</v>
      </c>
      <c r="F6" s="242" t="e">
        <v>#DIV/0!</v>
      </c>
      <c r="G6" s="242">
        <v>633.70887647423956</v>
      </c>
      <c r="H6" s="242" t="e">
        <v>#DIV/0!</v>
      </c>
      <c r="I6" s="242">
        <v>2040.5154669074793</v>
      </c>
      <c r="J6" s="242">
        <v>1874.3434395503018</v>
      </c>
      <c r="K6" s="242">
        <v>55342.090589405707</v>
      </c>
      <c r="L6" s="242">
        <v>2269.3428207346415</v>
      </c>
      <c r="M6" s="242">
        <v>2567.0155866753589</v>
      </c>
      <c r="N6" s="242">
        <v>2345.2946895149526</v>
      </c>
      <c r="O6" s="242">
        <v>260.41642432312722</v>
      </c>
      <c r="P6" s="242">
        <v>1438.0899430612974</v>
      </c>
      <c r="Q6" s="242">
        <v>836.03246702970534</v>
      </c>
      <c r="R6" s="242">
        <v>1308.2697023256535</v>
      </c>
      <c r="S6" s="242">
        <v>9517.4130293332764</v>
      </c>
      <c r="T6" s="242">
        <v>11213.025713993748</v>
      </c>
      <c r="U6" s="242">
        <v>673.91062035568177</v>
      </c>
      <c r="V6" s="243">
        <v>1598.0489760848327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s="9" customFormat="1" x14ac:dyDescent="0.25">
      <c r="A7" s="244" t="s">
        <v>193</v>
      </c>
      <c r="B7" s="244">
        <v>291710.39471286914</v>
      </c>
      <c r="C7" s="9">
        <v>0</v>
      </c>
      <c r="D7" s="9">
        <v>227401.3430840369</v>
      </c>
      <c r="E7" s="9">
        <v>0</v>
      </c>
      <c r="F7" s="9">
        <v>0</v>
      </c>
      <c r="G7" s="9">
        <v>0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245">
        <v>519111.73779690632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s="9" customFormat="1" x14ac:dyDescent="0.25">
      <c r="A8" s="246" t="s">
        <v>86</v>
      </c>
      <c r="B8" s="246">
        <v>2235174.5275000012</v>
      </c>
      <c r="C8" s="247">
        <v>1548735.76</v>
      </c>
      <c r="D8" s="247">
        <v>977042.23153999983</v>
      </c>
      <c r="E8" s="247">
        <v>930597.50999999966</v>
      </c>
      <c r="F8" s="247">
        <v>783635.10000000009</v>
      </c>
      <c r="G8" s="247">
        <v>726902.12</v>
      </c>
      <c r="H8" s="247">
        <v>726572.54999999993</v>
      </c>
      <c r="I8" s="247">
        <v>530843.82000000007</v>
      </c>
      <c r="J8" s="247">
        <v>259623.59999999998</v>
      </c>
      <c r="K8" s="247">
        <v>159029.93</v>
      </c>
      <c r="L8" s="247">
        <v>133774.23000000004</v>
      </c>
      <c r="M8" s="247">
        <v>58737.210000000006</v>
      </c>
      <c r="N8" s="247">
        <v>45421.380000000005</v>
      </c>
      <c r="O8" s="247">
        <v>40998.269999999997</v>
      </c>
      <c r="P8" s="247">
        <v>34046.550000000003</v>
      </c>
      <c r="Q8" s="247">
        <v>25365.463199999998</v>
      </c>
      <c r="R8" s="247">
        <v>19240.52</v>
      </c>
      <c r="S8" s="247">
        <v>14738.82</v>
      </c>
      <c r="T8" s="247">
        <v>11517.27</v>
      </c>
      <c r="U8" s="247">
        <v>8213.11</v>
      </c>
      <c r="V8" s="248">
        <v>9270209.972240001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s="9" customForma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s="9" customForma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s="9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s="9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9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s="9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s="9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9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s="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s="9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s="9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s="9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s="9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s="9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s="9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s="9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s="9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s="9" customFormat="1" ht="12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s="9" customFormat="1" ht="12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s="9" customFormat="1" ht="12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s="9" customFormat="1" ht="12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s="9" customFormat="1" ht="12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s="9" customFormat="1" ht="12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s="9" customFormat="1" ht="12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s="9" customFormat="1" ht="12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s="9" customFormat="1" ht="12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s="9" customFormat="1" ht="12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s="9" customFormat="1" ht="12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s="9" customFormat="1" ht="12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s="9" customFormat="1" ht="12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s="9" customFormat="1" ht="12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s="9" customFormat="1" ht="12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9" customFormat="1" ht="12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9" customFormat="1" ht="12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9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9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9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s="9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s="9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s="9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s="9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s="9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s="9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s="9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s="9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s="9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9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s="9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s="9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s="9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s="9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s="9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s="9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s="9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9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s="9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spans="1:256" s="9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s="9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s="9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s="9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s="9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s="9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s="9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256" s="9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spans="1:256" s="9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s="9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spans="1:256" s="9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spans="1:256" s="9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spans="1:256" s="9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s="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</row>
    <row r="89" spans="1:256" s="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</row>
    <row r="90" spans="1:256" s="9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</row>
    <row r="91" spans="1:256" s="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s="9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s="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</row>
    <row r="94" spans="1:256" s="9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</row>
    <row r="95" spans="1:256" s="9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</row>
    <row r="96" spans="1:256" s="9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</row>
    <row r="97" spans="1:256" s="9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s="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</row>
    <row r="99" spans="1:256" s="9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</row>
    <row r="100" spans="1:256" s="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</row>
    <row r="101" spans="1:256" s="9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</row>
    <row r="102" spans="1:256" s="9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</row>
    <row r="103" spans="1:256" s="9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</row>
    <row r="104" spans="1:256" s="9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</row>
    <row r="105" spans="1:256" s="9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</row>
    <row r="106" spans="1:256" s="9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</row>
    <row r="107" spans="1:256" s="9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</row>
    <row r="108" spans="1:256" s="9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</row>
    <row r="109" spans="1:256" s="9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</row>
    <row r="110" spans="1:256" s="9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</row>
    <row r="111" spans="1:256" s="9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</row>
    <row r="112" spans="1:256" s="9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</row>
    <row r="113" spans="1:256" s="9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</row>
    <row r="114" spans="1:256" s="9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</row>
    <row r="115" spans="1:256" s="9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</row>
    <row r="116" spans="1:256" s="9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</row>
    <row r="117" spans="1:256" s="9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</row>
    <row r="118" spans="1:256" s="9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</row>
  </sheetData>
  <phoneticPr fontId="5" type="noConversion"/>
  <pageMargins left="0.75" right="0.75" top="1" bottom="1" header="0.4921259845" footer="0.4921259845"/>
  <headerFooter alignWithMargins="0">
    <oddFooter>&amp;C_x000D_&amp;1#&amp;"Calibri"&amp;6&amp;K626469 Public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11"/>
  <sheetViews>
    <sheetView workbookViewId="0">
      <selection activeCell="E19" sqref="E19"/>
    </sheetView>
  </sheetViews>
  <sheetFormatPr defaultColWidth="11.44140625" defaultRowHeight="13.2" x14ac:dyDescent="0.25"/>
  <cols>
    <col min="1" max="1" width="8.44140625" style="68" customWidth="1"/>
    <col min="2" max="2" width="17" style="68" customWidth="1"/>
    <col min="3" max="13" width="18.6640625" customWidth="1"/>
  </cols>
  <sheetData>
    <row r="1" spans="1:16" s="68" customFormat="1" x14ac:dyDescent="0.25">
      <c r="A1" s="98"/>
      <c r="B1" s="93"/>
      <c r="C1" s="88" t="s">
        <v>107</v>
      </c>
      <c r="D1" s="82"/>
      <c r="E1" s="82"/>
      <c r="F1" s="82"/>
      <c r="G1" s="82"/>
      <c r="H1" s="82"/>
      <c r="I1" s="82"/>
      <c r="J1" s="82"/>
      <c r="K1" s="82"/>
      <c r="L1" s="82"/>
      <c r="M1" s="83"/>
    </row>
    <row r="2" spans="1:16" s="71" customFormat="1" ht="13.8" thickBot="1" x14ac:dyDescent="0.3">
      <c r="A2" s="99" t="s">
        <v>181</v>
      </c>
      <c r="B2" s="94" t="s">
        <v>152</v>
      </c>
      <c r="C2" s="89" t="s">
        <v>108</v>
      </c>
      <c r="D2" s="69" t="s">
        <v>139</v>
      </c>
      <c r="E2" s="69" t="s">
        <v>140</v>
      </c>
      <c r="F2" s="70" t="s">
        <v>141</v>
      </c>
      <c r="G2" s="70" t="s">
        <v>143</v>
      </c>
      <c r="H2" s="69" t="s">
        <v>142</v>
      </c>
      <c r="I2" s="69" t="s">
        <v>144</v>
      </c>
      <c r="J2" s="69" t="s">
        <v>145</v>
      </c>
      <c r="K2" s="69" t="s">
        <v>146</v>
      </c>
      <c r="L2" s="69" t="s">
        <v>147</v>
      </c>
      <c r="M2" s="84" t="s">
        <v>148</v>
      </c>
    </row>
    <row r="3" spans="1:16" s="26" customFormat="1" x14ac:dyDescent="0.25">
      <c r="A3" s="100">
        <v>11</v>
      </c>
      <c r="B3" s="95" t="s">
        <v>149</v>
      </c>
      <c r="C3" s="65">
        <v>10</v>
      </c>
      <c r="D3" s="49"/>
      <c r="E3" s="47"/>
      <c r="F3" s="59"/>
      <c r="G3" s="65">
        <v>10</v>
      </c>
      <c r="H3" s="49"/>
      <c r="I3" s="45"/>
      <c r="J3" s="45"/>
      <c r="K3" s="45"/>
      <c r="L3" s="45"/>
      <c r="M3" s="85"/>
      <c r="N3" s="46"/>
      <c r="O3" s="46"/>
      <c r="P3" s="46"/>
    </row>
    <row r="4" spans="1:16" s="26" customFormat="1" x14ac:dyDescent="0.25">
      <c r="A4" s="100"/>
      <c r="B4" s="95" t="s">
        <v>184</v>
      </c>
      <c r="C4" s="66">
        <v>20</v>
      </c>
      <c r="D4" s="49"/>
      <c r="E4" s="47"/>
      <c r="F4" s="60"/>
      <c r="G4" s="66">
        <v>20</v>
      </c>
      <c r="H4" s="49"/>
      <c r="I4" s="45"/>
      <c r="J4" s="45"/>
      <c r="K4" s="45"/>
      <c r="L4" s="45"/>
      <c r="M4" s="85"/>
      <c r="N4" s="46"/>
      <c r="O4" s="46"/>
      <c r="P4" s="46"/>
    </row>
    <row r="5" spans="1:16" s="26" customFormat="1" x14ac:dyDescent="0.25">
      <c r="A5" s="100"/>
      <c r="B5" s="95" t="s">
        <v>150</v>
      </c>
      <c r="C5" s="66">
        <v>40</v>
      </c>
      <c r="D5" s="49"/>
      <c r="E5" s="47"/>
      <c r="F5" s="60"/>
      <c r="G5" s="66">
        <v>40</v>
      </c>
      <c r="H5" s="49"/>
      <c r="I5" s="45"/>
      <c r="J5" s="45"/>
      <c r="K5" s="45"/>
      <c r="L5" s="45"/>
      <c r="M5" s="85"/>
      <c r="N5" s="46"/>
      <c r="O5" s="46"/>
      <c r="P5" s="46"/>
    </row>
    <row r="6" spans="1:16" s="26" customFormat="1" ht="13.8" thickBot="1" x14ac:dyDescent="0.3">
      <c r="A6" s="100"/>
      <c r="B6" s="95" t="s">
        <v>151</v>
      </c>
      <c r="C6" s="67" t="s">
        <v>153</v>
      </c>
      <c r="D6" s="49"/>
      <c r="E6" s="55"/>
      <c r="F6" s="60"/>
      <c r="G6" s="67" t="s">
        <v>159</v>
      </c>
      <c r="H6" s="49"/>
      <c r="I6" s="45"/>
      <c r="J6" s="45"/>
      <c r="K6" s="45"/>
      <c r="L6" s="45"/>
      <c r="M6" s="85"/>
      <c r="N6" s="46"/>
      <c r="O6" s="46"/>
      <c r="P6" s="46"/>
    </row>
    <row r="7" spans="1:16" s="26" customFormat="1" x14ac:dyDescent="0.25">
      <c r="A7" s="100">
        <v>22</v>
      </c>
      <c r="B7" s="95" t="s">
        <v>149</v>
      </c>
      <c r="C7" s="57"/>
      <c r="D7" s="53"/>
      <c r="E7" s="62">
        <v>40</v>
      </c>
      <c r="F7" s="60"/>
      <c r="G7" s="57"/>
      <c r="H7" s="45"/>
      <c r="I7" s="45"/>
      <c r="J7" s="45"/>
      <c r="K7" s="45"/>
      <c r="L7" s="45"/>
      <c r="M7" s="85"/>
      <c r="N7" s="46"/>
      <c r="O7" s="46"/>
      <c r="P7" s="46"/>
    </row>
    <row r="8" spans="1:16" s="26" customFormat="1" x14ac:dyDescent="0.25">
      <c r="A8" s="100"/>
      <c r="B8" s="95" t="s">
        <v>184</v>
      </c>
      <c r="C8" s="49"/>
      <c r="D8" s="47"/>
      <c r="E8" s="63">
        <v>100</v>
      </c>
      <c r="F8" s="60"/>
      <c r="G8" s="49"/>
      <c r="H8" s="45"/>
      <c r="I8" s="45"/>
      <c r="J8" s="45"/>
      <c r="K8" s="45"/>
      <c r="L8" s="45"/>
      <c r="M8" s="85"/>
      <c r="N8" s="46"/>
      <c r="O8" s="46"/>
      <c r="P8" s="46"/>
    </row>
    <row r="9" spans="1:16" s="26" customFormat="1" x14ac:dyDescent="0.25">
      <c r="A9" s="100"/>
      <c r="B9" s="95" t="s">
        <v>150</v>
      </c>
      <c r="C9" s="49"/>
      <c r="D9" s="47"/>
      <c r="E9" s="63">
        <v>180</v>
      </c>
      <c r="F9" s="60"/>
      <c r="G9" s="49"/>
      <c r="H9" s="45"/>
      <c r="I9" s="45"/>
      <c r="J9" s="45"/>
      <c r="K9" s="45"/>
      <c r="L9" s="45"/>
      <c r="M9" s="85"/>
      <c r="N9" s="46"/>
      <c r="O9" s="46"/>
      <c r="P9" s="46"/>
    </row>
    <row r="10" spans="1:16" s="26" customFormat="1" ht="13.8" thickBot="1" x14ac:dyDescent="0.3">
      <c r="A10" s="100"/>
      <c r="B10" s="95" t="s">
        <v>151</v>
      </c>
      <c r="C10" s="49"/>
      <c r="D10" s="55"/>
      <c r="E10" s="64" t="s">
        <v>154</v>
      </c>
      <c r="F10" s="60"/>
      <c r="G10" s="49"/>
      <c r="H10" s="45"/>
      <c r="I10" s="45"/>
      <c r="J10" s="45"/>
      <c r="K10" s="45"/>
      <c r="L10" s="45"/>
      <c r="M10" s="85"/>
      <c r="N10" s="46"/>
      <c r="O10" s="46"/>
      <c r="P10" s="46"/>
    </row>
    <row r="11" spans="1:16" s="26" customFormat="1" x14ac:dyDescent="0.25">
      <c r="A11" s="100">
        <v>33</v>
      </c>
      <c r="B11" s="95" t="s">
        <v>149</v>
      </c>
      <c r="C11" s="90"/>
      <c r="D11" s="59">
        <v>10</v>
      </c>
      <c r="E11" s="62">
        <v>10</v>
      </c>
      <c r="F11" s="60"/>
      <c r="G11" s="49"/>
      <c r="H11" s="45"/>
      <c r="I11" s="45"/>
      <c r="J11" s="45"/>
      <c r="K11" s="45"/>
      <c r="L11" s="45"/>
      <c r="M11" s="85"/>
      <c r="N11" s="46"/>
      <c r="O11" s="46"/>
      <c r="P11" s="46"/>
    </row>
    <row r="12" spans="1:16" s="26" customFormat="1" x14ac:dyDescent="0.25">
      <c r="A12" s="100"/>
      <c r="B12" s="95" t="s">
        <v>184</v>
      </c>
      <c r="C12" s="54"/>
      <c r="D12" s="60">
        <v>50</v>
      </c>
      <c r="E12" s="63">
        <v>50</v>
      </c>
      <c r="F12" s="60"/>
      <c r="G12" s="49"/>
      <c r="H12" s="45"/>
      <c r="I12" s="45"/>
      <c r="J12" s="45"/>
      <c r="K12" s="45"/>
      <c r="L12" s="45"/>
      <c r="M12" s="85"/>
      <c r="N12" s="46"/>
      <c r="O12" s="46"/>
      <c r="P12" s="46"/>
    </row>
    <row r="13" spans="1:16" s="26" customFormat="1" x14ac:dyDescent="0.25">
      <c r="A13" s="100"/>
      <c r="B13" s="95" t="s">
        <v>150</v>
      </c>
      <c r="C13" s="54"/>
      <c r="D13" s="60">
        <v>85</v>
      </c>
      <c r="E13" s="63">
        <v>85</v>
      </c>
      <c r="F13" s="60"/>
      <c r="G13" s="49"/>
      <c r="H13" s="45"/>
      <c r="I13" s="45"/>
      <c r="J13" s="45"/>
      <c r="K13" s="45"/>
      <c r="L13" s="45"/>
      <c r="M13" s="85"/>
      <c r="N13" s="46"/>
      <c r="O13" s="46"/>
      <c r="P13" s="46"/>
    </row>
    <row r="14" spans="1:16" s="26" customFormat="1" ht="13.8" thickBot="1" x14ac:dyDescent="0.3">
      <c r="A14" s="100"/>
      <c r="B14" s="95" t="s">
        <v>151</v>
      </c>
      <c r="C14" s="54"/>
      <c r="D14" s="61" t="s">
        <v>160</v>
      </c>
      <c r="E14" s="64" t="s">
        <v>154</v>
      </c>
      <c r="F14" s="60"/>
      <c r="G14" s="58"/>
      <c r="H14" s="45"/>
      <c r="I14" s="45"/>
      <c r="J14" s="45"/>
      <c r="K14" s="45"/>
      <c r="L14" s="45"/>
      <c r="M14" s="85"/>
      <c r="N14" s="46"/>
      <c r="O14" s="46"/>
      <c r="P14" s="46"/>
    </row>
    <row r="15" spans="1:16" s="26" customFormat="1" x14ac:dyDescent="0.25">
      <c r="A15" s="100">
        <v>44</v>
      </c>
      <c r="B15" s="95" t="s">
        <v>149</v>
      </c>
      <c r="C15" s="49"/>
      <c r="D15" s="51"/>
      <c r="E15" s="56"/>
      <c r="F15" s="60"/>
      <c r="G15" s="65">
        <v>10</v>
      </c>
      <c r="H15" s="49"/>
      <c r="I15" s="45"/>
      <c r="J15" s="45"/>
      <c r="K15" s="45"/>
      <c r="L15" s="45"/>
      <c r="M15" s="85"/>
      <c r="N15" s="46"/>
      <c r="O15" s="46"/>
      <c r="P15" s="46"/>
    </row>
    <row r="16" spans="1:16" s="26" customFormat="1" x14ac:dyDescent="0.25">
      <c r="A16" s="100"/>
      <c r="B16" s="95" t="s">
        <v>184</v>
      </c>
      <c r="C16" s="49"/>
      <c r="D16" s="45"/>
      <c r="E16" s="47"/>
      <c r="F16" s="60"/>
      <c r="G16" s="66">
        <v>20</v>
      </c>
      <c r="H16" s="49"/>
      <c r="I16" s="45"/>
      <c r="J16" s="45"/>
      <c r="K16" s="45"/>
      <c r="L16" s="45"/>
      <c r="M16" s="85"/>
      <c r="N16" s="46"/>
      <c r="O16" s="46"/>
      <c r="P16" s="46"/>
    </row>
    <row r="17" spans="1:16" s="26" customFormat="1" x14ac:dyDescent="0.25">
      <c r="A17" s="100"/>
      <c r="B17" s="95" t="s">
        <v>150</v>
      </c>
      <c r="C17" s="49"/>
      <c r="D17" s="45"/>
      <c r="E17" s="47"/>
      <c r="F17" s="60"/>
      <c r="G17" s="66">
        <v>40</v>
      </c>
      <c r="H17" s="49"/>
      <c r="I17" s="45"/>
      <c r="J17" s="45"/>
      <c r="K17" s="45"/>
      <c r="L17" s="45"/>
      <c r="M17" s="85"/>
      <c r="N17" s="46"/>
      <c r="O17" s="46"/>
      <c r="P17" s="46"/>
    </row>
    <row r="18" spans="1:16" s="26" customFormat="1" ht="13.8" thickBot="1" x14ac:dyDescent="0.3">
      <c r="A18" s="100"/>
      <c r="B18" s="95" t="s">
        <v>151</v>
      </c>
      <c r="C18" s="49"/>
      <c r="D18" s="45"/>
      <c r="E18" s="47"/>
      <c r="F18" s="60"/>
      <c r="G18" s="67" t="s">
        <v>158</v>
      </c>
      <c r="H18" s="49"/>
      <c r="I18" s="45"/>
      <c r="J18" s="45"/>
      <c r="K18" s="45"/>
      <c r="L18" s="45"/>
      <c r="M18" s="85"/>
      <c r="N18" s="46"/>
      <c r="O18" s="46"/>
      <c r="P18" s="46"/>
    </row>
    <row r="19" spans="1:16" s="26" customFormat="1" x14ac:dyDescent="0.25">
      <c r="A19" s="100">
        <v>55</v>
      </c>
      <c r="B19" s="95" t="s">
        <v>149</v>
      </c>
      <c r="C19" s="49"/>
      <c r="D19" s="45"/>
      <c r="E19" s="47"/>
      <c r="F19" s="60"/>
      <c r="G19" s="57"/>
      <c r="H19" s="45"/>
      <c r="I19" s="45"/>
      <c r="J19" s="45"/>
      <c r="K19" s="45"/>
      <c r="L19" s="45"/>
      <c r="M19" s="85"/>
      <c r="N19" s="46"/>
      <c r="O19" s="46"/>
      <c r="P19" s="46"/>
    </row>
    <row r="20" spans="1:16" s="26" customFormat="1" x14ac:dyDescent="0.25">
      <c r="A20" s="100"/>
      <c r="B20" s="95" t="s">
        <v>184</v>
      </c>
      <c r="C20" s="49"/>
      <c r="D20" s="45"/>
      <c r="E20" s="47"/>
      <c r="F20" s="60"/>
      <c r="G20" s="49"/>
      <c r="H20" s="45"/>
      <c r="I20" s="45"/>
      <c r="J20" s="45"/>
      <c r="K20" s="45"/>
      <c r="L20" s="45"/>
      <c r="M20" s="85"/>
      <c r="N20" s="46"/>
      <c r="O20" s="46"/>
      <c r="P20" s="46"/>
    </row>
    <row r="21" spans="1:16" s="26" customFormat="1" x14ac:dyDescent="0.25">
      <c r="A21" s="100"/>
      <c r="B21" s="95" t="s">
        <v>150</v>
      </c>
      <c r="C21" s="49"/>
      <c r="D21" s="45"/>
      <c r="E21" s="47"/>
      <c r="F21" s="60"/>
      <c r="G21" s="49"/>
      <c r="H21" s="45"/>
      <c r="I21" s="45"/>
      <c r="J21" s="45"/>
      <c r="K21" s="45"/>
      <c r="L21" s="45"/>
      <c r="M21" s="85"/>
      <c r="N21" s="46"/>
      <c r="O21" s="46"/>
      <c r="P21" s="46"/>
    </row>
    <row r="22" spans="1:16" s="26" customFormat="1" x14ac:dyDescent="0.25">
      <c r="A22" s="100"/>
      <c r="B22" s="95" t="s">
        <v>151</v>
      </c>
      <c r="C22" s="49"/>
      <c r="D22" s="45"/>
      <c r="E22" s="47"/>
      <c r="F22" s="60"/>
      <c r="G22" s="49"/>
      <c r="H22" s="45"/>
      <c r="I22" s="45"/>
      <c r="J22" s="45"/>
      <c r="K22" s="45"/>
      <c r="L22" s="45"/>
      <c r="M22" s="85"/>
      <c r="N22" s="46"/>
      <c r="O22" s="46"/>
      <c r="P22" s="46"/>
    </row>
    <row r="23" spans="1:16" s="26" customFormat="1" x14ac:dyDescent="0.25">
      <c r="A23" s="100" t="s">
        <v>127</v>
      </c>
      <c r="B23" s="95" t="s">
        <v>149</v>
      </c>
      <c r="C23" s="50"/>
      <c r="D23" s="27"/>
      <c r="E23" s="48"/>
      <c r="F23" s="60">
        <v>100</v>
      </c>
      <c r="G23" s="50"/>
      <c r="H23" s="27"/>
      <c r="I23" s="27"/>
      <c r="J23" s="27"/>
      <c r="K23" s="27"/>
      <c r="L23" s="27"/>
      <c r="M23" s="86"/>
    </row>
    <row r="24" spans="1:16" s="26" customFormat="1" x14ac:dyDescent="0.25">
      <c r="A24" s="100"/>
      <c r="B24" s="95" t="s">
        <v>184</v>
      </c>
      <c r="C24" s="50"/>
      <c r="D24" s="27"/>
      <c r="E24" s="48"/>
      <c r="F24" s="60">
        <v>400</v>
      </c>
      <c r="G24" s="50"/>
      <c r="H24" s="27"/>
      <c r="I24" s="27"/>
      <c r="J24" s="27"/>
      <c r="K24" s="27"/>
      <c r="L24" s="27"/>
      <c r="M24" s="86"/>
    </row>
    <row r="25" spans="1:16" s="26" customFormat="1" x14ac:dyDescent="0.25">
      <c r="A25" s="100"/>
      <c r="B25" s="95" t="s">
        <v>150</v>
      </c>
      <c r="C25" s="50"/>
      <c r="D25" s="27"/>
      <c r="E25" s="48"/>
      <c r="F25" s="60">
        <v>700</v>
      </c>
      <c r="G25" s="50"/>
      <c r="H25" s="27"/>
      <c r="I25" s="27"/>
      <c r="J25" s="27"/>
      <c r="K25" s="27"/>
      <c r="L25" s="27"/>
      <c r="M25" s="86"/>
    </row>
    <row r="26" spans="1:16" s="26" customFormat="1" x14ac:dyDescent="0.25">
      <c r="A26" s="100"/>
      <c r="B26" s="95" t="s">
        <v>151</v>
      </c>
      <c r="C26" s="50"/>
      <c r="D26" s="27"/>
      <c r="E26" s="48"/>
      <c r="F26" s="60" t="s">
        <v>155</v>
      </c>
      <c r="G26" s="50"/>
      <c r="H26" s="27"/>
      <c r="I26" s="27"/>
      <c r="J26" s="27"/>
      <c r="K26" s="27"/>
      <c r="L26" s="27"/>
      <c r="M26" s="86"/>
    </row>
    <row r="27" spans="1:16" s="26" customFormat="1" ht="13.8" thickBot="1" x14ac:dyDescent="0.3">
      <c r="A27" s="100"/>
      <c r="B27" s="95"/>
      <c r="C27" s="50"/>
      <c r="D27" s="27"/>
      <c r="E27" s="48"/>
      <c r="F27" s="61" t="s">
        <v>156</v>
      </c>
      <c r="G27" s="50"/>
      <c r="H27" s="27"/>
      <c r="I27" s="27"/>
      <c r="J27" s="27"/>
      <c r="K27" s="27"/>
      <c r="L27" s="27"/>
      <c r="M27" s="86"/>
    </row>
    <row r="28" spans="1:16" s="26" customFormat="1" ht="13.8" thickBot="1" x14ac:dyDescent="0.3">
      <c r="A28" s="101"/>
      <c r="B28" s="96"/>
      <c r="C28" s="91"/>
      <c r="D28" s="78"/>
      <c r="E28" s="78"/>
      <c r="F28" s="79"/>
      <c r="G28" s="78"/>
      <c r="H28" s="78"/>
      <c r="I28" s="78"/>
      <c r="J28" s="78"/>
      <c r="K28" s="78"/>
      <c r="L28" s="78"/>
      <c r="M28" s="87"/>
    </row>
    <row r="29" spans="1:16" s="31" customFormat="1" ht="13.8" thickBot="1" x14ac:dyDescent="0.3">
      <c r="A29" s="102"/>
      <c r="B29" s="97" t="s">
        <v>157</v>
      </c>
      <c r="C29" s="92">
        <v>450</v>
      </c>
      <c r="D29" s="80">
        <v>723</v>
      </c>
      <c r="E29" s="80">
        <v>300</v>
      </c>
      <c r="F29" s="80">
        <v>257</v>
      </c>
      <c r="G29" s="80">
        <v>93</v>
      </c>
      <c r="H29" s="80"/>
      <c r="I29" s="80"/>
      <c r="J29" s="80"/>
      <c r="K29" s="80"/>
      <c r="L29" s="80"/>
      <c r="M29" s="81"/>
    </row>
    <row r="30" spans="1:16" s="73" customFormat="1" x14ac:dyDescent="0.25">
      <c r="A30" s="72"/>
      <c r="B30" s="72"/>
      <c r="E30" s="74"/>
      <c r="H30" s="74"/>
      <c r="I30" s="74"/>
    </row>
    <row r="31" spans="1:16" s="73" customFormat="1" x14ac:dyDescent="0.25">
      <c r="A31" s="72"/>
      <c r="B31" s="72"/>
    </row>
    <row r="32" spans="1:16" s="73" customFormat="1" x14ac:dyDescent="0.25">
      <c r="A32" s="72"/>
      <c r="B32" s="72"/>
    </row>
    <row r="33" spans="1:9" s="73" customFormat="1" x14ac:dyDescent="0.25">
      <c r="A33" s="72"/>
      <c r="B33" s="72"/>
      <c r="E33" s="75"/>
    </row>
    <row r="34" spans="1:9" s="73" customFormat="1" x14ac:dyDescent="0.25">
      <c r="A34" s="72"/>
      <c r="B34" s="72"/>
    </row>
    <row r="35" spans="1:9" s="73" customFormat="1" x14ac:dyDescent="0.25">
      <c r="A35" s="72"/>
      <c r="B35" s="72"/>
      <c r="C35" s="75"/>
      <c r="D35" s="75"/>
      <c r="F35" s="75"/>
      <c r="G35" s="75"/>
      <c r="H35" s="75"/>
      <c r="I35" s="75"/>
    </row>
    <row r="36" spans="1:9" s="73" customFormat="1" x14ac:dyDescent="0.25">
      <c r="A36" s="72"/>
      <c r="B36" s="72"/>
    </row>
    <row r="37" spans="1:9" s="73" customFormat="1" x14ac:dyDescent="0.25">
      <c r="A37" s="72"/>
      <c r="B37" s="72"/>
    </row>
    <row r="38" spans="1:9" s="52" customFormat="1" x14ac:dyDescent="0.25">
      <c r="A38" s="76"/>
      <c r="B38" s="76"/>
    </row>
    <row r="39" spans="1:9" s="52" customFormat="1" x14ac:dyDescent="0.25">
      <c r="A39" s="76"/>
      <c r="B39" s="76"/>
    </row>
    <row r="40" spans="1:9" s="52" customFormat="1" x14ac:dyDescent="0.25">
      <c r="A40" s="76"/>
      <c r="B40" s="76"/>
    </row>
    <row r="41" spans="1:9" s="52" customFormat="1" x14ac:dyDescent="0.25">
      <c r="A41" s="76"/>
      <c r="B41" s="76"/>
    </row>
    <row r="42" spans="1:9" s="52" customFormat="1" x14ac:dyDescent="0.25">
      <c r="A42" s="76"/>
      <c r="B42" s="76"/>
    </row>
    <row r="43" spans="1:9" s="52" customFormat="1" x14ac:dyDescent="0.25">
      <c r="A43" s="76"/>
      <c r="B43" s="76"/>
    </row>
    <row r="44" spans="1:9" s="52" customFormat="1" x14ac:dyDescent="0.25">
      <c r="A44" s="76"/>
      <c r="B44" s="76"/>
    </row>
    <row r="45" spans="1:9" s="52" customFormat="1" x14ac:dyDescent="0.25">
      <c r="A45" s="76"/>
      <c r="B45" s="76"/>
    </row>
    <row r="46" spans="1:9" s="52" customFormat="1" x14ac:dyDescent="0.25">
      <c r="A46" s="76"/>
      <c r="B46" s="76"/>
    </row>
    <row r="47" spans="1:9" s="52" customFormat="1" x14ac:dyDescent="0.25">
      <c r="A47" s="76"/>
      <c r="B47" s="76"/>
    </row>
    <row r="48" spans="1:9" s="52" customFormat="1" x14ac:dyDescent="0.25">
      <c r="A48" s="76"/>
      <c r="B48" s="76"/>
    </row>
    <row r="49" spans="1:2" s="52" customFormat="1" x14ac:dyDescent="0.25">
      <c r="A49" s="76"/>
      <c r="B49" s="76"/>
    </row>
    <row r="50" spans="1:2" s="52" customFormat="1" x14ac:dyDescent="0.25">
      <c r="A50" s="76"/>
      <c r="B50" s="76"/>
    </row>
    <row r="51" spans="1:2" s="52" customFormat="1" x14ac:dyDescent="0.25">
      <c r="A51" s="76"/>
      <c r="B51" s="76"/>
    </row>
    <row r="52" spans="1:2" s="52" customFormat="1" x14ac:dyDescent="0.25">
      <c r="A52" s="76"/>
      <c r="B52" s="76"/>
    </row>
    <row r="53" spans="1:2" s="52" customFormat="1" x14ac:dyDescent="0.25">
      <c r="A53" s="76"/>
      <c r="B53" s="76"/>
    </row>
    <row r="54" spans="1:2" s="52" customFormat="1" x14ac:dyDescent="0.25">
      <c r="A54" s="76"/>
      <c r="B54" s="76"/>
    </row>
    <row r="55" spans="1:2" s="52" customFormat="1" x14ac:dyDescent="0.25">
      <c r="A55" s="76"/>
      <c r="B55" s="76"/>
    </row>
    <row r="56" spans="1:2" s="52" customFormat="1" x14ac:dyDescent="0.25">
      <c r="A56" s="76"/>
      <c r="B56" s="76"/>
    </row>
    <row r="57" spans="1:2" s="52" customFormat="1" x14ac:dyDescent="0.25">
      <c r="A57" s="76"/>
      <c r="B57" s="76"/>
    </row>
    <row r="58" spans="1:2" s="52" customFormat="1" x14ac:dyDescent="0.25">
      <c r="A58" s="76"/>
      <c r="B58" s="76"/>
    </row>
    <row r="59" spans="1:2" s="52" customFormat="1" x14ac:dyDescent="0.25">
      <c r="A59" s="76"/>
      <c r="B59" s="76"/>
    </row>
    <row r="60" spans="1:2" s="52" customFormat="1" x14ac:dyDescent="0.25">
      <c r="A60" s="76"/>
      <c r="B60" s="76"/>
    </row>
    <row r="61" spans="1:2" s="52" customFormat="1" x14ac:dyDescent="0.25">
      <c r="A61" s="76"/>
      <c r="B61" s="76"/>
    </row>
    <row r="62" spans="1:2" s="52" customFormat="1" x14ac:dyDescent="0.25">
      <c r="A62" s="76"/>
      <c r="B62" s="76"/>
    </row>
    <row r="63" spans="1:2" s="52" customFormat="1" x14ac:dyDescent="0.25">
      <c r="A63" s="76"/>
      <c r="B63" s="76"/>
    </row>
    <row r="64" spans="1:2" s="52" customFormat="1" x14ac:dyDescent="0.25">
      <c r="A64" s="76"/>
      <c r="B64" s="76"/>
    </row>
    <row r="65" spans="1:2" s="52" customFormat="1" x14ac:dyDescent="0.25">
      <c r="A65" s="76"/>
      <c r="B65" s="76"/>
    </row>
    <row r="66" spans="1:2" s="52" customFormat="1" x14ac:dyDescent="0.25">
      <c r="A66" s="76"/>
      <c r="B66" s="76"/>
    </row>
    <row r="67" spans="1:2" s="52" customFormat="1" x14ac:dyDescent="0.25">
      <c r="A67" s="76"/>
      <c r="B67" s="76"/>
    </row>
    <row r="68" spans="1:2" s="52" customFormat="1" x14ac:dyDescent="0.25">
      <c r="A68" s="76"/>
      <c r="B68" s="76"/>
    </row>
    <row r="69" spans="1:2" s="52" customFormat="1" x14ac:dyDescent="0.25">
      <c r="A69" s="76"/>
      <c r="B69" s="76"/>
    </row>
    <row r="70" spans="1:2" s="52" customFormat="1" x14ac:dyDescent="0.25">
      <c r="A70" s="76"/>
      <c r="B70" s="76"/>
    </row>
    <row r="71" spans="1:2" s="52" customFormat="1" x14ac:dyDescent="0.25">
      <c r="A71" s="76"/>
      <c r="B71" s="76"/>
    </row>
    <row r="72" spans="1:2" s="52" customFormat="1" x14ac:dyDescent="0.25">
      <c r="A72" s="76"/>
      <c r="B72" s="76"/>
    </row>
    <row r="73" spans="1:2" s="52" customFormat="1" x14ac:dyDescent="0.25">
      <c r="A73" s="76"/>
      <c r="B73" s="76"/>
    </row>
    <row r="74" spans="1:2" s="52" customFormat="1" x14ac:dyDescent="0.25">
      <c r="A74" s="76"/>
      <c r="B74" s="76"/>
    </row>
    <row r="75" spans="1:2" s="52" customFormat="1" x14ac:dyDescent="0.25">
      <c r="A75" s="76"/>
      <c r="B75" s="76"/>
    </row>
    <row r="76" spans="1:2" s="52" customFormat="1" x14ac:dyDescent="0.25">
      <c r="A76" s="76"/>
      <c r="B76" s="76"/>
    </row>
    <row r="77" spans="1:2" s="52" customFormat="1" x14ac:dyDescent="0.25">
      <c r="A77" s="76"/>
      <c r="B77" s="76"/>
    </row>
    <row r="78" spans="1:2" s="52" customFormat="1" x14ac:dyDescent="0.25">
      <c r="A78" s="76"/>
      <c r="B78" s="76"/>
    </row>
    <row r="79" spans="1:2" s="52" customFormat="1" x14ac:dyDescent="0.25">
      <c r="A79" s="76"/>
      <c r="B79" s="76"/>
    </row>
    <row r="80" spans="1:2" s="52" customFormat="1" x14ac:dyDescent="0.25">
      <c r="A80" s="76"/>
      <c r="B80" s="76"/>
    </row>
    <row r="81" spans="1:2" s="52" customFormat="1" x14ac:dyDescent="0.25">
      <c r="A81" s="76"/>
      <c r="B81" s="76"/>
    </row>
    <row r="82" spans="1:2" s="52" customFormat="1" x14ac:dyDescent="0.25">
      <c r="A82" s="76"/>
      <c r="B82" s="76"/>
    </row>
    <row r="83" spans="1:2" s="52" customFormat="1" x14ac:dyDescent="0.25">
      <c r="A83" s="76"/>
      <c r="B83" s="76"/>
    </row>
    <row r="84" spans="1:2" s="52" customFormat="1" x14ac:dyDescent="0.25">
      <c r="A84" s="76"/>
      <c r="B84" s="76"/>
    </row>
    <row r="85" spans="1:2" s="52" customFormat="1" x14ac:dyDescent="0.25">
      <c r="A85" s="76"/>
      <c r="B85" s="76"/>
    </row>
    <row r="86" spans="1:2" s="52" customFormat="1" x14ac:dyDescent="0.25">
      <c r="A86" s="76"/>
      <c r="B86" s="76"/>
    </row>
    <row r="87" spans="1:2" s="52" customFormat="1" x14ac:dyDescent="0.25">
      <c r="A87" s="76"/>
      <c r="B87" s="76"/>
    </row>
    <row r="88" spans="1:2" s="52" customFormat="1" x14ac:dyDescent="0.25">
      <c r="A88" s="76"/>
      <c r="B88" s="76"/>
    </row>
    <row r="89" spans="1:2" s="52" customFormat="1" x14ac:dyDescent="0.25">
      <c r="A89" s="76"/>
      <c r="B89" s="76"/>
    </row>
    <row r="90" spans="1:2" s="52" customFormat="1" x14ac:dyDescent="0.25">
      <c r="A90" s="76"/>
      <c r="B90" s="76"/>
    </row>
    <row r="91" spans="1:2" s="52" customFormat="1" x14ac:dyDescent="0.25">
      <c r="A91" s="76"/>
      <c r="B91" s="76"/>
    </row>
    <row r="92" spans="1:2" s="52" customFormat="1" x14ac:dyDescent="0.25">
      <c r="A92" s="76"/>
      <c r="B92" s="76"/>
    </row>
    <row r="93" spans="1:2" s="52" customFormat="1" x14ac:dyDescent="0.25">
      <c r="A93" s="76"/>
      <c r="B93" s="76"/>
    </row>
    <row r="94" spans="1:2" s="52" customFormat="1" x14ac:dyDescent="0.25">
      <c r="A94" s="76"/>
      <c r="B94" s="76"/>
    </row>
    <row r="95" spans="1:2" s="52" customFormat="1" x14ac:dyDescent="0.25">
      <c r="A95" s="76"/>
      <c r="B95" s="76"/>
    </row>
    <row r="96" spans="1:2" s="52" customFormat="1" x14ac:dyDescent="0.25">
      <c r="A96" s="76"/>
      <c r="B96" s="76"/>
    </row>
    <row r="97" spans="1:2" s="52" customFormat="1" x14ac:dyDescent="0.25">
      <c r="A97" s="76"/>
      <c r="B97" s="76"/>
    </row>
    <row r="98" spans="1:2" s="52" customFormat="1" x14ac:dyDescent="0.25">
      <c r="A98" s="76"/>
      <c r="B98" s="76"/>
    </row>
    <row r="99" spans="1:2" s="52" customFormat="1" x14ac:dyDescent="0.25">
      <c r="A99" s="76"/>
      <c r="B99" s="76"/>
    </row>
    <row r="100" spans="1:2" s="52" customFormat="1" x14ac:dyDescent="0.25">
      <c r="A100" s="76"/>
      <c r="B100" s="76"/>
    </row>
    <row r="101" spans="1:2" s="52" customFormat="1" x14ac:dyDescent="0.25">
      <c r="A101" s="76"/>
      <c r="B101" s="76"/>
    </row>
    <row r="102" spans="1:2" s="52" customFormat="1" x14ac:dyDescent="0.25">
      <c r="A102" s="76"/>
      <c r="B102" s="76"/>
    </row>
    <row r="103" spans="1:2" s="52" customFormat="1" x14ac:dyDescent="0.25">
      <c r="A103" s="76"/>
      <c r="B103" s="76"/>
    </row>
    <row r="104" spans="1:2" s="52" customFormat="1" x14ac:dyDescent="0.25">
      <c r="A104" s="76"/>
      <c r="B104" s="76"/>
    </row>
    <row r="105" spans="1:2" s="52" customFormat="1" x14ac:dyDescent="0.25">
      <c r="A105" s="76"/>
      <c r="B105" s="76"/>
    </row>
    <row r="106" spans="1:2" s="52" customFormat="1" x14ac:dyDescent="0.25">
      <c r="A106" s="76"/>
      <c r="B106" s="76"/>
    </row>
    <row r="107" spans="1:2" s="52" customFormat="1" x14ac:dyDescent="0.25">
      <c r="A107" s="76"/>
      <c r="B107" s="76"/>
    </row>
    <row r="108" spans="1:2" s="52" customFormat="1" x14ac:dyDescent="0.25">
      <c r="A108" s="76"/>
      <c r="B108" s="76"/>
    </row>
    <row r="109" spans="1:2" s="52" customFormat="1" x14ac:dyDescent="0.25">
      <c r="A109" s="76"/>
      <c r="B109" s="76"/>
    </row>
    <row r="110" spans="1:2" s="52" customFormat="1" x14ac:dyDescent="0.25">
      <c r="A110" s="76"/>
      <c r="B110" s="76"/>
    </row>
    <row r="111" spans="1:2" s="52" customFormat="1" x14ac:dyDescent="0.25">
      <c r="A111" s="76"/>
      <c r="B111" s="76"/>
    </row>
    <row r="112" spans="1:2" s="52" customFormat="1" x14ac:dyDescent="0.25">
      <c r="A112" s="76"/>
      <c r="B112" s="76"/>
    </row>
    <row r="113" spans="1:2" s="52" customFormat="1" x14ac:dyDescent="0.25">
      <c r="A113" s="76"/>
      <c r="B113" s="76"/>
    </row>
    <row r="114" spans="1:2" s="52" customFormat="1" x14ac:dyDescent="0.25">
      <c r="A114" s="76"/>
      <c r="B114" s="76"/>
    </row>
    <row r="115" spans="1:2" s="52" customFormat="1" x14ac:dyDescent="0.25">
      <c r="A115" s="76"/>
      <c r="B115" s="76"/>
    </row>
    <row r="116" spans="1:2" s="52" customFormat="1" x14ac:dyDescent="0.25">
      <c r="A116" s="76"/>
      <c r="B116" s="76"/>
    </row>
    <row r="117" spans="1:2" s="52" customFormat="1" x14ac:dyDescent="0.25">
      <c r="A117" s="76"/>
      <c r="B117" s="76"/>
    </row>
    <row r="118" spans="1:2" s="52" customFormat="1" x14ac:dyDescent="0.25">
      <c r="A118" s="76"/>
      <c r="B118" s="76"/>
    </row>
    <row r="119" spans="1:2" s="52" customFormat="1" x14ac:dyDescent="0.25">
      <c r="A119" s="76"/>
      <c r="B119" s="76"/>
    </row>
    <row r="120" spans="1:2" s="52" customFormat="1" x14ac:dyDescent="0.25">
      <c r="A120" s="76"/>
      <c r="B120" s="76"/>
    </row>
    <row r="121" spans="1:2" s="52" customFormat="1" x14ac:dyDescent="0.25">
      <c r="A121" s="76"/>
      <c r="B121" s="76"/>
    </row>
    <row r="122" spans="1:2" s="52" customFormat="1" x14ac:dyDescent="0.25">
      <c r="A122" s="76"/>
      <c r="B122" s="76"/>
    </row>
    <row r="123" spans="1:2" s="52" customFormat="1" x14ac:dyDescent="0.25">
      <c r="A123" s="76"/>
      <c r="B123" s="76"/>
    </row>
    <row r="124" spans="1:2" s="52" customFormat="1" x14ac:dyDescent="0.25">
      <c r="A124" s="76"/>
      <c r="B124" s="76"/>
    </row>
    <row r="125" spans="1:2" s="52" customFormat="1" x14ac:dyDescent="0.25">
      <c r="A125" s="76"/>
      <c r="B125" s="76"/>
    </row>
    <row r="126" spans="1:2" s="52" customFormat="1" x14ac:dyDescent="0.25">
      <c r="A126" s="76"/>
      <c r="B126" s="76"/>
    </row>
    <row r="127" spans="1:2" s="52" customFormat="1" x14ac:dyDescent="0.25">
      <c r="A127" s="76"/>
      <c r="B127" s="76"/>
    </row>
    <row r="128" spans="1:2" s="52" customFormat="1" x14ac:dyDescent="0.25">
      <c r="A128" s="76"/>
      <c r="B128" s="76"/>
    </row>
    <row r="129" spans="1:2" s="52" customFormat="1" x14ac:dyDescent="0.25">
      <c r="A129" s="76"/>
      <c r="B129" s="76"/>
    </row>
    <row r="130" spans="1:2" s="52" customFormat="1" x14ac:dyDescent="0.25">
      <c r="A130" s="76"/>
      <c r="B130" s="76"/>
    </row>
    <row r="131" spans="1:2" s="52" customFormat="1" x14ac:dyDescent="0.25">
      <c r="A131" s="76"/>
      <c r="B131" s="76"/>
    </row>
    <row r="132" spans="1:2" s="52" customFormat="1" x14ac:dyDescent="0.25">
      <c r="A132" s="76"/>
      <c r="B132" s="76"/>
    </row>
    <row r="133" spans="1:2" s="52" customFormat="1" x14ac:dyDescent="0.25">
      <c r="A133" s="76"/>
      <c r="B133" s="76"/>
    </row>
    <row r="134" spans="1:2" s="52" customFormat="1" x14ac:dyDescent="0.25">
      <c r="A134" s="76"/>
      <c r="B134" s="76"/>
    </row>
    <row r="135" spans="1:2" s="52" customFormat="1" x14ac:dyDescent="0.25">
      <c r="A135" s="76"/>
      <c r="B135" s="76"/>
    </row>
    <row r="136" spans="1:2" s="10" customFormat="1" x14ac:dyDescent="0.25">
      <c r="A136" s="77"/>
      <c r="B136" s="77"/>
    </row>
    <row r="137" spans="1:2" s="10" customFormat="1" x14ac:dyDescent="0.25">
      <c r="A137" s="77"/>
      <c r="B137" s="77"/>
    </row>
    <row r="138" spans="1:2" s="10" customFormat="1" x14ac:dyDescent="0.25">
      <c r="A138" s="77"/>
      <c r="B138" s="77"/>
    </row>
    <row r="139" spans="1:2" s="10" customFormat="1" x14ac:dyDescent="0.25">
      <c r="A139" s="77"/>
      <c r="B139" s="77"/>
    </row>
    <row r="140" spans="1:2" s="10" customFormat="1" x14ac:dyDescent="0.25">
      <c r="A140" s="77"/>
      <c r="B140" s="77"/>
    </row>
    <row r="141" spans="1:2" s="10" customFormat="1" x14ac:dyDescent="0.25">
      <c r="A141" s="77"/>
      <c r="B141" s="77"/>
    </row>
    <row r="142" spans="1:2" s="10" customFormat="1" x14ac:dyDescent="0.25">
      <c r="A142" s="77"/>
      <c r="B142" s="77"/>
    </row>
    <row r="143" spans="1:2" s="10" customFormat="1" x14ac:dyDescent="0.25">
      <c r="A143" s="77"/>
      <c r="B143" s="77"/>
    </row>
    <row r="144" spans="1:2" s="10" customFormat="1" x14ac:dyDescent="0.25">
      <c r="A144" s="77"/>
      <c r="B144" s="77"/>
    </row>
    <row r="145" spans="1:2" s="10" customFormat="1" x14ac:dyDescent="0.25">
      <c r="A145" s="77"/>
      <c r="B145" s="77"/>
    </row>
    <row r="146" spans="1:2" s="10" customFormat="1" x14ac:dyDescent="0.25">
      <c r="A146" s="77"/>
      <c r="B146" s="77"/>
    </row>
    <row r="147" spans="1:2" s="10" customFormat="1" x14ac:dyDescent="0.25">
      <c r="A147" s="77"/>
      <c r="B147" s="77"/>
    </row>
    <row r="148" spans="1:2" s="10" customFormat="1" x14ac:dyDescent="0.25">
      <c r="A148" s="77"/>
      <c r="B148" s="77"/>
    </row>
    <row r="149" spans="1:2" s="10" customFormat="1" x14ac:dyDescent="0.25">
      <c r="A149" s="77"/>
      <c r="B149" s="77"/>
    </row>
    <row r="150" spans="1:2" s="10" customFormat="1" x14ac:dyDescent="0.25">
      <c r="A150" s="77"/>
      <c r="B150" s="77"/>
    </row>
    <row r="151" spans="1:2" s="10" customFormat="1" x14ac:dyDescent="0.25">
      <c r="A151" s="77"/>
      <c r="B151" s="77"/>
    </row>
    <row r="152" spans="1:2" s="10" customFormat="1" x14ac:dyDescent="0.25">
      <c r="A152" s="77"/>
      <c r="B152" s="77"/>
    </row>
    <row r="153" spans="1:2" s="10" customFormat="1" x14ac:dyDescent="0.25">
      <c r="A153" s="77"/>
      <c r="B153" s="77"/>
    </row>
    <row r="154" spans="1:2" s="10" customFormat="1" x14ac:dyDescent="0.25">
      <c r="A154" s="77"/>
      <c r="B154" s="77"/>
    </row>
    <row r="155" spans="1:2" s="10" customFormat="1" x14ac:dyDescent="0.25">
      <c r="A155" s="77"/>
      <c r="B155" s="77"/>
    </row>
    <row r="156" spans="1:2" s="10" customFormat="1" x14ac:dyDescent="0.25">
      <c r="A156" s="77"/>
      <c r="B156" s="77"/>
    </row>
    <row r="157" spans="1:2" s="10" customFormat="1" x14ac:dyDescent="0.25">
      <c r="A157" s="77"/>
      <c r="B157" s="77"/>
    </row>
    <row r="158" spans="1:2" s="10" customFormat="1" x14ac:dyDescent="0.25">
      <c r="A158" s="77"/>
      <c r="B158" s="77"/>
    </row>
    <row r="159" spans="1:2" s="10" customFormat="1" x14ac:dyDescent="0.25">
      <c r="A159" s="77"/>
      <c r="B159" s="77"/>
    </row>
    <row r="160" spans="1:2" s="10" customFormat="1" x14ac:dyDescent="0.25">
      <c r="A160" s="77"/>
      <c r="B160" s="77"/>
    </row>
    <row r="161" spans="1:2" s="10" customFormat="1" x14ac:dyDescent="0.25">
      <c r="A161" s="77"/>
      <c r="B161" s="77"/>
    </row>
    <row r="162" spans="1:2" s="10" customFormat="1" x14ac:dyDescent="0.25">
      <c r="A162" s="77"/>
      <c r="B162" s="77"/>
    </row>
    <row r="163" spans="1:2" s="10" customFormat="1" x14ac:dyDescent="0.25">
      <c r="A163" s="77"/>
      <c r="B163" s="77"/>
    </row>
    <row r="164" spans="1:2" s="10" customFormat="1" x14ac:dyDescent="0.25">
      <c r="A164" s="77"/>
      <c r="B164" s="77"/>
    </row>
    <row r="165" spans="1:2" s="10" customFormat="1" x14ac:dyDescent="0.25">
      <c r="A165" s="77"/>
      <c r="B165" s="77"/>
    </row>
    <row r="166" spans="1:2" s="10" customFormat="1" x14ac:dyDescent="0.25">
      <c r="A166" s="77"/>
      <c r="B166" s="77"/>
    </row>
    <row r="167" spans="1:2" s="10" customFormat="1" x14ac:dyDescent="0.25">
      <c r="A167" s="77"/>
      <c r="B167" s="77"/>
    </row>
    <row r="168" spans="1:2" s="10" customFormat="1" x14ac:dyDescent="0.25">
      <c r="A168" s="77"/>
      <c r="B168" s="77"/>
    </row>
    <row r="169" spans="1:2" s="10" customFormat="1" x14ac:dyDescent="0.25">
      <c r="A169" s="77"/>
      <c r="B169" s="77"/>
    </row>
    <row r="170" spans="1:2" s="10" customFormat="1" x14ac:dyDescent="0.25">
      <c r="A170" s="77"/>
      <c r="B170" s="77"/>
    </row>
    <row r="171" spans="1:2" s="10" customFormat="1" x14ac:dyDescent="0.25">
      <c r="A171" s="77"/>
      <c r="B171" s="77"/>
    </row>
    <row r="172" spans="1:2" s="10" customFormat="1" x14ac:dyDescent="0.25">
      <c r="A172" s="77"/>
      <c r="B172" s="77"/>
    </row>
    <row r="173" spans="1:2" s="10" customFormat="1" x14ac:dyDescent="0.25">
      <c r="A173" s="77"/>
      <c r="B173" s="77"/>
    </row>
    <row r="174" spans="1:2" s="10" customFormat="1" x14ac:dyDescent="0.25">
      <c r="A174" s="77"/>
      <c r="B174" s="77"/>
    </row>
    <row r="175" spans="1:2" s="10" customFormat="1" x14ac:dyDescent="0.25">
      <c r="A175" s="77"/>
      <c r="B175" s="77"/>
    </row>
    <row r="176" spans="1:2" s="10" customFormat="1" x14ac:dyDescent="0.25">
      <c r="A176" s="77"/>
      <c r="B176" s="77"/>
    </row>
    <row r="177" spans="1:2" s="10" customFormat="1" x14ac:dyDescent="0.25">
      <c r="A177" s="77"/>
      <c r="B177" s="77"/>
    </row>
    <row r="178" spans="1:2" s="10" customFormat="1" x14ac:dyDescent="0.25">
      <c r="A178" s="77"/>
      <c r="B178" s="77"/>
    </row>
    <row r="179" spans="1:2" s="10" customFormat="1" x14ac:dyDescent="0.25">
      <c r="A179" s="77"/>
      <c r="B179" s="77"/>
    </row>
    <row r="180" spans="1:2" s="10" customFormat="1" x14ac:dyDescent="0.25">
      <c r="A180" s="77"/>
      <c r="B180" s="77"/>
    </row>
    <row r="181" spans="1:2" s="10" customFormat="1" x14ac:dyDescent="0.25">
      <c r="A181" s="77"/>
      <c r="B181" s="77"/>
    </row>
    <row r="182" spans="1:2" s="10" customFormat="1" x14ac:dyDescent="0.25">
      <c r="A182" s="77"/>
      <c r="B182" s="77"/>
    </row>
    <row r="183" spans="1:2" s="10" customFormat="1" x14ac:dyDescent="0.25">
      <c r="A183" s="77"/>
      <c r="B183" s="77"/>
    </row>
    <row r="184" spans="1:2" s="10" customFormat="1" x14ac:dyDescent="0.25">
      <c r="A184" s="77"/>
      <c r="B184" s="77"/>
    </row>
    <row r="185" spans="1:2" s="10" customFormat="1" x14ac:dyDescent="0.25">
      <c r="A185" s="77"/>
      <c r="B185" s="77"/>
    </row>
    <row r="186" spans="1:2" s="10" customFormat="1" x14ac:dyDescent="0.25">
      <c r="A186" s="77"/>
      <c r="B186" s="77"/>
    </row>
    <row r="187" spans="1:2" s="10" customFormat="1" x14ac:dyDescent="0.25">
      <c r="A187" s="77"/>
      <c r="B187" s="77"/>
    </row>
    <row r="188" spans="1:2" s="10" customFormat="1" x14ac:dyDescent="0.25">
      <c r="A188" s="77"/>
      <c r="B188" s="77"/>
    </row>
    <row r="189" spans="1:2" s="10" customFormat="1" x14ac:dyDescent="0.25">
      <c r="A189" s="77"/>
      <c r="B189" s="77"/>
    </row>
    <row r="190" spans="1:2" s="10" customFormat="1" x14ac:dyDescent="0.25">
      <c r="A190" s="77"/>
      <c r="B190" s="77"/>
    </row>
    <row r="191" spans="1:2" s="10" customFormat="1" x14ac:dyDescent="0.25">
      <c r="A191" s="77"/>
      <c r="B191" s="77"/>
    </row>
    <row r="192" spans="1:2" s="10" customFormat="1" x14ac:dyDescent="0.25">
      <c r="A192" s="77"/>
      <c r="B192" s="77"/>
    </row>
    <row r="193" spans="1:2" s="10" customFormat="1" x14ac:dyDescent="0.25">
      <c r="A193" s="77"/>
      <c r="B193" s="77"/>
    </row>
    <row r="194" spans="1:2" s="10" customFormat="1" x14ac:dyDescent="0.25">
      <c r="A194" s="77"/>
      <c r="B194" s="77"/>
    </row>
    <row r="195" spans="1:2" s="10" customFormat="1" x14ac:dyDescent="0.25">
      <c r="A195" s="77"/>
      <c r="B195" s="77"/>
    </row>
    <row r="196" spans="1:2" s="10" customFormat="1" x14ac:dyDescent="0.25">
      <c r="A196" s="77"/>
      <c r="B196" s="77"/>
    </row>
    <row r="197" spans="1:2" s="10" customFormat="1" x14ac:dyDescent="0.25">
      <c r="A197" s="77"/>
      <c r="B197" s="77"/>
    </row>
    <row r="198" spans="1:2" s="10" customFormat="1" x14ac:dyDescent="0.25">
      <c r="A198" s="77"/>
      <c r="B198" s="77"/>
    </row>
    <row r="199" spans="1:2" s="10" customFormat="1" x14ac:dyDescent="0.25">
      <c r="A199" s="77"/>
      <c r="B199" s="77"/>
    </row>
    <row r="200" spans="1:2" s="10" customFormat="1" x14ac:dyDescent="0.25">
      <c r="A200" s="77"/>
      <c r="B200" s="77"/>
    </row>
    <row r="201" spans="1:2" s="10" customFormat="1" x14ac:dyDescent="0.25">
      <c r="A201" s="77"/>
      <c r="B201" s="77"/>
    </row>
    <row r="202" spans="1:2" s="10" customFormat="1" x14ac:dyDescent="0.25">
      <c r="A202" s="77"/>
      <c r="B202" s="77"/>
    </row>
    <row r="203" spans="1:2" s="10" customFormat="1" x14ac:dyDescent="0.25">
      <c r="A203" s="77"/>
      <c r="B203" s="77"/>
    </row>
    <row r="204" spans="1:2" s="10" customFormat="1" x14ac:dyDescent="0.25">
      <c r="A204" s="77"/>
      <c r="B204" s="77"/>
    </row>
    <row r="205" spans="1:2" s="10" customFormat="1" x14ac:dyDescent="0.25">
      <c r="A205" s="77"/>
      <c r="B205" s="77"/>
    </row>
    <row r="206" spans="1:2" s="10" customFormat="1" x14ac:dyDescent="0.25">
      <c r="A206" s="77"/>
      <c r="B206" s="77"/>
    </row>
    <row r="207" spans="1:2" s="10" customFormat="1" x14ac:dyDescent="0.25">
      <c r="A207" s="77"/>
      <c r="B207" s="77"/>
    </row>
    <row r="208" spans="1:2" s="10" customFormat="1" x14ac:dyDescent="0.25">
      <c r="A208" s="77"/>
      <c r="B208" s="77"/>
    </row>
    <row r="209" spans="1:2" s="10" customFormat="1" x14ac:dyDescent="0.25">
      <c r="A209" s="77"/>
      <c r="B209" s="77"/>
    </row>
    <row r="210" spans="1:2" s="10" customFormat="1" x14ac:dyDescent="0.25">
      <c r="A210" s="77"/>
      <c r="B210" s="77"/>
    </row>
    <row r="211" spans="1:2" s="10" customFormat="1" x14ac:dyDescent="0.25">
      <c r="A211" s="77"/>
      <c r="B211" s="77"/>
    </row>
  </sheetData>
  <phoneticPr fontId="5" type="noConversion"/>
  <pageMargins left="0.75" right="0.75" top="1" bottom="1" header="0.4921259845" footer="0.4921259845"/>
  <headerFooter alignWithMargins="0">
    <oddFooter>&amp;C_x000D_&amp;1#&amp;"Calibri"&amp;6&amp;K626469 Public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图表</vt:lpstr>
      </vt:variant>
      <vt:variant>
        <vt:i4>7</vt:i4>
      </vt:variant>
    </vt:vector>
  </HeadingPairs>
  <TitlesOfParts>
    <vt:vector size="22" baseType="lpstr">
      <vt:lpstr>Summarize</vt:lpstr>
      <vt:lpstr>How to use</vt:lpstr>
      <vt:lpstr>Data</vt:lpstr>
      <vt:lpstr>Feuil3</vt:lpstr>
      <vt:lpstr>Feuil9</vt:lpstr>
      <vt:lpstr>To be focused</vt:lpstr>
      <vt:lpstr>ABCD Consumption</vt:lpstr>
      <vt:lpstr>ABCD Coverage</vt:lpstr>
      <vt:lpstr>Feuil7</vt:lpstr>
      <vt:lpstr>Feuil4</vt:lpstr>
      <vt:lpstr>Feuil6</vt:lpstr>
      <vt:lpstr>Feuil1</vt:lpstr>
      <vt:lpstr>Feuil8</vt:lpstr>
      <vt:lpstr>Product x Commodity</vt:lpstr>
      <vt:lpstr>Objectives</vt:lpstr>
      <vt:lpstr>Waterfall value</vt:lpstr>
      <vt:lpstr>Waterfall days</vt:lpstr>
      <vt:lpstr>Other Stocks analysis</vt:lpstr>
      <vt:lpstr>Mini business</vt:lpstr>
      <vt:lpstr>Product</vt:lpstr>
      <vt:lpstr>Order Specific</vt:lpstr>
      <vt:lpstr>Procurement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cnsha01l00001xp</dc:creator>
  <cp:lastModifiedBy>Jason YANG</cp:lastModifiedBy>
  <dcterms:created xsi:type="dcterms:W3CDTF">2007-08-30T06:39:24Z</dcterms:created>
  <dcterms:modified xsi:type="dcterms:W3CDTF">2025-01-18T12:10:01Z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507802-f8e4-4e38-829c-ac8ea9b241e4_Enabled">
    <vt:lpwstr>true</vt:lpwstr>
  </property>
  <property fmtid="{D5CDD505-2E9C-101B-9397-08002B2CF9AE}" pid="3" name="MSIP_Label_23507802-f8e4-4e38-829c-ac8ea9b241e4_SetDate">
    <vt:lpwstr>2025-01-18T12:05:11Z</vt:lpwstr>
  </property>
  <property fmtid="{D5CDD505-2E9C-101B-9397-08002B2CF9AE}" pid="4" name="MSIP_Label_23507802-f8e4-4e38-829c-ac8ea9b241e4_Method">
    <vt:lpwstr>Privileged</vt:lpwstr>
  </property>
  <property fmtid="{D5CDD505-2E9C-101B-9397-08002B2CF9AE}" pid="5" name="MSIP_Label_23507802-f8e4-4e38-829c-ac8ea9b241e4_Name">
    <vt:lpwstr>Public v2</vt:lpwstr>
  </property>
  <property fmtid="{D5CDD505-2E9C-101B-9397-08002B2CF9AE}" pid="6" name="MSIP_Label_23507802-f8e4-4e38-829c-ac8ea9b241e4_SiteId">
    <vt:lpwstr>6e51e1ad-c54b-4b39-b598-0ffe9ae68fef</vt:lpwstr>
  </property>
  <property fmtid="{D5CDD505-2E9C-101B-9397-08002B2CF9AE}" pid="7" name="MSIP_Label_23507802-f8e4-4e38-829c-ac8ea9b241e4_ActionId">
    <vt:lpwstr>9cec5d1a-d638-4d9e-ae20-42e87e71556b</vt:lpwstr>
  </property>
  <property fmtid="{D5CDD505-2E9C-101B-9397-08002B2CF9AE}" pid="8" name="MSIP_Label_23507802-f8e4-4e38-829c-ac8ea9b241e4_ContentBits">
    <vt:lpwstr>2</vt:lpwstr>
  </property>
</Properties>
</file>